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5655" windowHeight="4635" tabRatio="887" activeTab="8"/>
  </bookViews>
  <sheets>
    <sheet name="Given Data " sheetId="1" r:id="rId1"/>
    <sheet name="Rolling Resistance" sheetId="2" r:id="rId2"/>
    <sheet name="Gradient Resistance" sheetId="3" r:id="rId3"/>
    <sheet name="Acceeleration and Decelration" sheetId="4" r:id="rId4"/>
    <sheet name="Aerodynamic Resistance" sheetId="5" r:id="rId5"/>
    <sheet name="Net Resistance " sheetId="6" r:id="rId6"/>
    <sheet name="Simulation" sheetId="7" r:id="rId7"/>
    <sheet name="BSFC" sheetId="10" r:id="rId8"/>
    <sheet name="Graphs" sheetId="9" r:id="rId9"/>
  </sheets>
  <calcPr calcId="124519"/>
</workbook>
</file>

<file path=xl/calcChain.xml><?xml version="1.0" encoding="utf-8"?>
<calcChain xmlns="http://schemas.openxmlformats.org/spreadsheetml/2006/main">
  <c r="M7" i="10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M307" s="1"/>
  <c r="M308" s="1"/>
  <c r="M309" s="1"/>
  <c r="M310" s="1"/>
  <c r="M311" s="1"/>
  <c r="M312" s="1"/>
  <c r="M313" s="1"/>
  <c r="M314" s="1"/>
  <c r="M315" s="1"/>
  <c r="M316" s="1"/>
  <c r="M317" s="1"/>
  <c r="M318" s="1"/>
  <c r="M319" s="1"/>
  <c r="M320" s="1"/>
  <c r="M321" s="1"/>
  <c r="M322" s="1"/>
  <c r="M323" s="1"/>
  <c r="M324" s="1"/>
  <c r="M325" s="1"/>
  <c r="M326" s="1"/>
  <c r="M327" s="1"/>
  <c r="M328" s="1"/>
  <c r="M329" s="1"/>
  <c r="M330" s="1"/>
  <c r="M331" s="1"/>
  <c r="M332" s="1"/>
  <c r="M333" s="1"/>
  <c r="M334" s="1"/>
  <c r="M335" s="1"/>
  <c r="M336" s="1"/>
  <c r="M337" s="1"/>
  <c r="M338" s="1"/>
  <c r="M339" s="1"/>
  <c r="M340" s="1"/>
  <c r="M341" s="1"/>
  <c r="M342" s="1"/>
  <c r="M343" s="1"/>
  <c r="M344" s="1"/>
  <c r="M345" s="1"/>
  <c r="M346" s="1"/>
  <c r="M347" s="1"/>
  <c r="M348" s="1"/>
  <c r="M349" s="1"/>
  <c r="M350" s="1"/>
  <c r="M351" s="1"/>
  <c r="M352" s="1"/>
  <c r="M353" s="1"/>
  <c r="M354" s="1"/>
  <c r="M355" s="1"/>
  <c r="M356" s="1"/>
  <c r="M357" s="1"/>
  <c r="M358" s="1"/>
  <c r="M359" s="1"/>
  <c r="M360" s="1"/>
  <c r="M361" s="1"/>
  <c r="M362" s="1"/>
  <c r="M363" s="1"/>
  <c r="M364" s="1"/>
  <c r="M365" s="1"/>
  <c r="M366" s="1"/>
  <c r="M367" s="1"/>
  <c r="M368" s="1"/>
  <c r="M369" s="1"/>
  <c r="M370" s="1"/>
  <c r="M371" s="1"/>
  <c r="M372" s="1"/>
  <c r="M373" s="1"/>
  <c r="M374" s="1"/>
  <c r="M375" s="1"/>
  <c r="M376" s="1"/>
  <c r="M377" s="1"/>
  <c r="M378" s="1"/>
  <c r="M379" s="1"/>
  <c r="M380" s="1"/>
  <c r="M381" s="1"/>
  <c r="M382" s="1"/>
  <c r="M383" s="1"/>
  <c r="M384" s="1"/>
  <c r="M385" s="1"/>
  <c r="M386" s="1"/>
  <c r="M387" s="1"/>
  <c r="M388" s="1"/>
  <c r="M389" s="1"/>
  <c r="M390" s="1"/>
  <c r="M391" s="1"/>
  <c r="M392" s="1"/>
  <c r="M393" s="1"/>
  <c r="M394" s="1"/>
  <c r="M395" s="1"/>
  <c r="M396" s="1"/>
  <c r="M397" s="1"/>
  <c r="M398" s="1"/>
  <c r="M399" s="1"/>
  <c r="M400" s="1"/>
  <c r="M401" s="1"/>
  <c r="M402" s="1"/>
  <c r="M403" s="1"/>
  <c r="M404" s="1"/>
  <c r="M405" s="1"/>
  <c r="M406" s="1"/>
  <c r="M407" s="1"/>
  <c r="M408" s="1"/>
  <c r="M409" s="1"/>
  <c r="M410" s="1"/>
  <c r="M411" s="1"/>
  <c r="M412" s="1"/>
  <c r="M413" s="1"/>
  <c r="M414" s="1"/>
  <c r="M415" s="1"/>
  <c r="M416" s="1"/>
  <c r="M417" s="1"/>
  <c r="M418" s="1"/>
  <c r="M419" s="1"/>
  <c r="M420" s="1"/>
  <c r="M421" s="1"/>
  <c r="M422" s="1"/>
  <c r="M423" s="1"/>
  <c r="M424" s="1"/>
  <c r="M425" s="1"/>
  <c r="M426" s="1"/>
  <c r="M427" s="1"/>
  <c r="M428" s="1"/>
  <c r="M429" s="1"/>
  <c r="M430" s="1"/>
  <c r="M431" s="1"/>
  <c r="M432" s="1"/>
  <c r="M433" s="1"/>
  <c r="M434" s="1"/>
  <c r="M435" s="1"/>
  <c r="M436" s="1"/>
  <c r="M437" s="1"/>
  <c r="M438" s="1"/>
  <c r="M439" s="1"/>
  <c r="M440" s="1"/>
  <c r="M441" s="1"/>
  <c r="M442" s="1"/>
  <c r="M443" s="1"/>
  <c r="M444" s="1"/>
  <c r="M445" s="1"/>
  <c r="M446" s="1"/>
  <c r="M447" s="1"/>
  <c r="M448" s="1"/>
  <c r="M449" s="1"/>
  <c r="M450" s="1"/>
  <c r="M451" s="1"/>
  <c r="M452" s="1"/>
  <c r="M453" s="1"/>
  <c r="M454" s="1"/>
  <c r="M455" s="1"/>
  <c r="M456" s="1"/>
  <c r="M457" s="1"/>
  <c r="M458" s="1"/>
  <c r="M459" s="1"/>
  <c r="M460" s="1"/>
  <c r="M461" s="1"/>
  <c r="M462" s="1"/>
  <c r="M463" s="1"/>
  <c r="M464" s="1"/>
  <c r="M465" s="1"/>
  <c r="M466" s="1"/>
  <c r="M467" s="1"/>
  <c r="M468" s="1"/>
  <c r="M469" s="1"/>
  <c r="M470" s="1"/>
  <c r="M471" s="1"/>
  <c r="M472" s="1"/>
  <c r="M473" s="1"/>
  <c r="M474" s="1"/>
  <c r="M475" s="1"/>
  <c r="M476" s="1"/>
  <c r="M477" s="1"/>
  <c r="M478" s="1"/>
  <c r="M479" s="1"/>
  <c r="M480" s="1"/>
  <c r="M481" s="1"/>
  <c r="M482" s="1"/>
  <c r="M483" s="1"/>
  <c r="M484" s="1"/>
  <c r="M485" s="1"/>
  <c r="M486" s="1"/>
  <c r="M487" s="1"/>
  <c r="M488" s="1"/>
  <c r="M489" s="1"/>
  <c r="M490" s="1"/>
  <c r="M491" s="1"/>
  <c r="M492" s="1"/>
  <c r="M493" s="1"/>
  <c r="M494" s="1"/>
  <c r="M495" s="1"/>
  <c r="M496" s="1"/>
  <c r="M497" s="1"/>
  <c r="M498" s="1"/>
  <c r="M499" s="1"/>
  <c r="M500" s="1"/>
  <c r="M501" s="1"/>
  <c r="M502" s="1"/>
  <c r="M503" s="1"/>
  <c r="M504" s="1"/>
  <c r="M505" s="1"/>
  <c r="M506" s="1"/>
  <c r="M507" s="1"/>
  <c r="M508" s="1"/>
  <c r="M509" s="1"/>
  <c r="M510" s="1"/>
  <c r="M511" s="1"/>
  <c r="M512" s="1"/>
  <c r="M513" s="1"/>
  <c r="M514" s="1"/>
  <c r="M515" s="1"/>
  <c r="M516" s="1"/>
  <c r="M517" s="1"/>
  <c r="M518" s="1"/>
  <c r="M519" s="1"/>
  <c r="M520" s="1"/>
  <c r="M521" s="1"/>
  <c r="M522" s="1"/>
  <c r="M523" s="1"/>
  <c r="M524" s="1"/>
  <c r="M525" s="1"/>
  <c r="M526" s="1"/>
  <c r="M527" s="1"/>
  <c r="M528" s="1"/>
  <c r="M529" s="1"/>
  <c r="M530" s="1"/>
  <c r="M531" s="1"/>
  <c r="M532" s="1"/>
  <c r="M533" s="1"/>
  <c r="M534" s="1"/>
  <c r="M535" s="1"/>
  <c r="M536" s="1"/>
  <c r="M537" s="1"/>
  <c r="M538" s="1"/>
  <c r="M539" s="1"/>
  <c r="M540" s="1"/>
  <c r="M541" s="1"/>
  <c r="M542" s="1"/>
  <c r="M543" s="1"/>
  <c r="M544" s="1"/>
  <c r="M545" s="1"/>
  <c r="M546" s="1"/>
  <c r="M547" s="1"/>
  <c r="M548" s="1"/>
  <c r="M549" s="1"/>
  <c r="M550" s="1"/>
  <c r="M551" s="1"/>
  <c r="M552" s="1"/>
  <c r="M553" s="1"/>
  <c r="M554" s="1"/>
  <c r="M555" s="1"/>
  <c r="M556" s="1"/>
  <c r="M557" s="1"/>
  <c r="M558" s="1"/>
  <c r="M559" s="1"/>
  <c r="M560" s="1"/>
  <c r="M561" s="1"/>
  <c r="M562" s="1"/>
  <c r="M563" s="1"/>
  <c r="M564" s="1"/>
  <c r="M565" s="1"/>
  <c r="M566" s="1"/>
  <c r="M567" s="1"/>
  <c r="M568" s="1"/>
  <c r="M569" s="1"/>
  <c r="M570" s="1"/>
  <c r="M571" s="1"/>
  <c r="M572" s="1"/>
  <c r="M573" s="1"/>
  <c r="M574" s="1"/>
  <c r="M575" s="1"/>
  <c r="M576" s="1"/>
  <c r="M577" s="1"/>
  <c r="M578" s="1"/>
  <c r="M579" s="1"/>
  <c r="M580" s="1"/>
  <c r="M581" s="1"/>
  <c r="M582" s="1"/>
  <c r="M583" s="1"/>
  <c r="M584" s="1"/>
  <c r="M585" s="1"/>
  <c r="M586" s="1"/>
  <c r="M587" s="1"/>
  <c r="M588" s="1"/>
  <c r="M589" s="1"/>
  <c r="M590" s="1"/>
  <c r="M591" s="1"/>
  <c r="M592" s="1"/>
  <c r="M593" s="1"/>
  <c r="M594" s="1"/>
  <c r="M595" s="1"/>
  <c r="M596" s="1"/>
  <c r="M597" s="1"/>
  <c r="M598" s="1"/>
  <c r="M599" s="1"/>
  <c r="M600" s="1"/>
  <c r="M601" s="1"/>
  <c r="M602" s="1"/>
  <c r="M603" s="1"/>
  <c r="M604" s="1"/>
  <c r="M605" s="1"/>
  <c r="M606" s="1"/>
  <c r="M607" s="1"/>
  <c r="M608" s="1"/>
  <c r="M609" s="1"/>
  <c r="M610" s="1"/>
  <c r="M611" s="1"/>
  <c r="M612" s="1"/>
  <c r="M613" s="1"/>
  <c r="M614" s="1"/>
  <c r="M615" s="1"/>
  <c r="M616" s="1"/>
  <c r="M617" s="1"/>
  <c r="M618" s="1"/>
  <c r="M619" s="1"/>
  <c r="M620" s="1"/>
  <c r="M621" s="1"/>
  <c r="M622" s="1"/>
  <c r="M623" s="1"/>
  <c r="M624" s="1"/>
  <c r="M625" s="1"/>
  <c r="M626" s="1"/>
  <c r="M627" s="1"/>
  <c r="M628" s="1"/>
  <c r="M629" s="1"/>
  <c r="M630" s="1"/>
  <c r="M631" s="1"/>
  <c r="M632" s="1"/>
  <c r="M633" s="1"/>
  <c r="M634" s="1"/>
  <c r="M635" s="1"/>
  <c r="M636" s="1"/>
  <c r="M637" s="1"/>
  <c r="M638" s="1"/>
  <c r="M639" s="1"/>
  <c r="M640" s="1"/>
  <c r="M641" s="1"/>
  <c r="M642" s="1"/>
  <c r="M643" s="1"/>
  <c r="M644" s="1"/>
  <c r="M645" s="1"/>
  <c r="M646" s="1"/>
  <c r="M647" s="1"/>
  <c r="M648" s="1"/>
  <c r="M649" s="1"/>
  <c r="M650" s="1"/>
  <c r="M651" s="1"/>
  <c r="M652" s="1"/>
  <c r="M653" s="1"/>
  <c r="M654" s="1"/>
  <c r="M655" s="1"/>
  <c r="M656" s="1"/>
  <c r="M657" s="1"/>
  <c r="M658" s="1"/>
  <c r="M659" s="1"/>
  <c r="M660" s="1"/>
  <c r="M661" s="1"/>
  <c r="M662" s="1"/>
  <c r="M663" s="1"/>
  <c r="M664" s="1"/>
  <c r="M665" s="1"/>
  <c r="M666" s="1"/>
  <c r="M667" s="1"/>
  <c r="M668" s="1"/>
  <c r="M669" s="1"/>
  <c r="M670" s="1"/>
  <c r="M671" s="1"/>
  <c r="M672" s="1"/>
  <c r="M673" s="1"/>
  <c r="M674" s="1"/>
  <c r="M675" s="1"/>
  <c r="M676" s="1"/>
  <c r="M677" s="1"/>
  <c r="M678" s="1"/>
  <c r="M679" s="1"/>
  <c r="M680" s="1"/>
  <c r="M681" s="1"/>
  <c r="M682" s="1"/>
  <c r="M683" s="1"/>
  <c r="M684" s="1"/>
  <c r="M685" s="1"/>
  <c r="M686" s="1"/>
  <c r="M687" s="1"/>
  <c r="M688" s="1"/>
  <c r="M689" s="1"/>
  <c r="M690" s="1"/>
  <c r="M691" s="1"/>
  <c r="M692" s="1"/>
  <c r="M693" s="1"/>
  <c r="M694" s="1"/>
  <c r="M695" s="1"/>
  <c r="M696" s="1"/>
  <c r="M697" s="1"/>
  <c r="M698" s="1"/>
  <c r="M699" s="1"/>
  <c r="M700" s="1"/>
  <c r="M701" s="1"/>
  <c r="M702" s="1"/>
  <c r="M703" s="1"/>
  <c r="M704" s="1"/>
  <c r="M705" s="1"/>
  <c r="M706" s="1"/>
  <c r="M707" s="1"/>
  <c r="M708" s="1"/>
  <c r="M709" s="1"/>
  <c r="M710" s="1"/>
  <c r="M711" s="1"/>
  <c r="M712" s="1"/>
  <c r="M713" s="1"/>
  <c r="M714" s="1"/>
  <c r="M715" s="1"/>
  <c r="M716" s="1"/>
  <c r="M717" s="1"/>
  <c r="M718" s="1"/>
  <c r="M719" s="1"/>
  <c r="M720" s="1"/>
  <c r="M721" s="1"/>
  <c r="M722" s="1"/>
  <c r="M723" s="1"/>
  <c r="M724" s="1"/>
  <c r="M725" s="1"/>
  <c r="M726" s="1"/>
  <c r="M727" s="1"/>
  <c r="M728" s="1"/>
  <c r="M729" s="1"/>
  <c r="M730" s="1"/>
  <c r="M731" s="1"/>
  <c r="M732" s="1"/>
  <c r="M733" s="1"/>
  <c r="M734" s="1"/>
  <c r="M735" s="1"/>
  <c r="M736" s="1"/>
  <c r="M737" s="1"/>
  <c r="M738" s="1"/>
  <c r="M739" s="1"/>
  <c r="M740" s="1"/>
  <c r="M741" s="1"/>
  <c r="M742" s="1"/>
  <c r="M743" s="1"/>
  <c r="M744" s="1"/>
  <c r="M745" s="1"/>
  <c r="M746" s="1"/>
  <c r="M747" s="1"/>
  <c r="M748" s="1"/>
  <c r="M749" s="1"/>
  <c r="M750" s="1"/>
  <c r="M751" s="1"/>
  <c r="M752" s="1"/>
  <c r="M753" s="1"/>
  <c r="M754" s="1"/>
  <c r="M755" s="1"/>
  <c r="M756" s="1"/>
  <c r="M757" s="1"/>
  <c r="M758" s="1"/>
  <c r="M759" s="1"/>
  <c r="M760" s="1"/>
  <c r="M761" s="1"/>
  <c r="M762" s="1"/>
  <c r="M763" s="1"/>
  <c r="M764" s="1"/>
  <c r="M765" s="1"/>
  <c r="M766" s="1"/>
  <c r="M767" s="1"/>
  <c r="M768" s="1"/>
  <c r="M769" s="1"/>
  <c r="M770" s="1"/>
  <c r="M771" s="1"/>
  <c r="M772" s="1"/>
  <c r="M773" s="1"/>
  <c r="M774" s="1"/>
  <c r="M775" s="1"/>
  <c r="M776" s="1"/>
  <c r="M777" s="1"/>
  <c r="M778" s="1"/>
  <c r="M779" s="1"/>
  <c r="M780" s="1"/>
  <c r="M781" s="1"/>
  <c r="M782" s="1"/>
  <c r="M783" s="1"/>
  <c r="M784" s="1"/>
  <c r="M785" s="1"/>
  <c r="M786" s="1"/>
  <c r="M787" s="1"/>
  <c r="M788" s="1"/>
  <c r="M789" s="1"/>
  <c r="M790" s="1"/>
  <c r="M791" s="1"/>
  <c r="M792" s="1"/>
  <c r="M793" s="1"/>
  <c r="M794" s="1"/>
  <c r="M795" s="1"/>
  <c r="M796" s="1"/>
  <c r="M797" s="1"/>
  <c r="M798" s="1"/>
  <c r="M799" s="1"/>
  <c r="M800" s="1"/>
  <c r="M801" s="1"/>
  <c r="M802" s="1"/>
  <c r="M803" s="1"/>
  <c r="M804" s="1"/>
  <c r="M805" s="1"/>
  <c r="M806" s="1"/>
  <c r="M807" s="1"/>
  <c r="M808" s="1"/>
  <c r="M809" s="1"/>
  <c r="M810" s="1"/>
  <c r="M811" s="1"/>
  <c r="M812" s="1"/>
  <c r="M813" s="1"/>
  <c r="M814" s="1"/>
  <c r="M815" s="1"/>
  <c r="M816" s="1"/>
  <c r="M817" s="1"/>
  <c r="M818" s="1"/>
  <c r="M819" s="1"/>
  <c r="M820" s="1"/>
  <c r="M821" s="1"/>
  <c r="M822" s="1"/>
  <c r="M823" s="1"/>
  <c r="M824" s="1"/>
  <c r="M825" s="1"/>
  <c r="M826" s="1"/>
  <c r="M827" s="1"/>
  <c r="M828" s="1"/>
  <c r="M829" s="1"/>
  <c r="M830" s="1"/>
  <c r="M831" s="1"/>
  <c r="M832" s="1"/>
  <c r="M833" s="1"/>
  <c r="M834" s="1"/>
  <c r="M835" s="1"/>
  <c r="M836" s="1"/>
  <c r="M837" s="1"/>
  <c r="M838" s="1"/>
  <c r="M839" s="1"/>
  <c r="M840" s="1"/>
  <c r="M841" s="1"/>
  <c r="M842" s="1"/>
  <c r="M843" s="1"/>
  <c r="M844" s="1"/>
  <c r="M845" s="1"/>
  <c r="M846" s="1"/>
  <c r="M847" s="1"/>
  <c r="M848" s="1"/>
  <c r="M849" s="1"/>
  <c r="M850" s="1"/>
  <c r="M851" s="1"/>
  <c r="M852" s="1"/>
  <c r="M853" s="1"/>
  <c r="M854" s="1"/>
  <c r="M855" s="1"/>
  <c r="M856" s="1"/>
  <c r="M857" s="1"/>
  <c r="M858" s="1"/>
  <c r="M859" s="1"/>
  <c r="M860" s="1"/>
  <c r="M861" s="1"/>
  <c r="M862" s="1"/>
  <c r="M863" s="1"/>
  <c r="M864" s="1"/>
  <c r="M865" s="1"/>
  <c r="M866" s="1"/>
  <c r="M867" s="1"/>
  <c r="M868" s="1"/>
  <c r="M869" s="1"/>
  <c r="M870" s="1"/>
  <c r="M871" s="1"/>
  <c r="M872" s="1"/>
  <c r="M873" s="1"/>
  <c r="M874" s="1"/>
  <c r="M875" s="1"/>
  <c r="M876" s="1"/>
  <c r="M877" s="1"/>
  <c r="M878" s="1"/>
  <c r="M879" s="1"/>
  <c r="M880" s="1"/>
  <c r="M881" s="1"/>
  <c r="M882" s="1"/>
  <c r="M883" s="1"/>
  <c r="M884" s="1"/>
  <c r="M885" s="1"/>
  <c r="M886" s="1"/>
  <c r="M887" s="1"/>
  <c r="M888" s="1"/>
  <c r="M889" s="1"/>
  <c r="M890" s="1"/>
  <c r="M891" s="1"/>
  <c r="M892" s="1"/>
  <c r="M893" s="1"/>
  <c r="M894" s="1"/>
  <c r="M895" s="1"/>
  <c r="M896" s="1"/>
  <c r="M897" s="1"/>
  <c r="M898" s="1"/>
  <c r="M899" s="1"/>
  <c r="M900" s="1"/>
  <c r="M901" s="1"/>
  <c r="M902" s="1"/>
  <c r="M903" s="1"/>
  <c r="M904" s="1"/>
  <c r="M905" s="1"/>
  <c r="M906" s="1"/>
  <c r="M907" s="1"/>
  <c r="M908" s="1"/>
  <c r="M909" s="1"/>
  <c r="M910" s="1"/>
  <c r="M911" s="1"/>
  <c r="M912" s="1"/>
  <c r="M913" s="1"/>
  <c r="M914" s="1"/>
  <c r="M915" s="1"/>
  <c r="M916" s="1"/>
  <c r="M917" s="1"/>
  <c r="M918" s="1"/>
  <c r="M919" s="1"/>
  <c r="M920" s="1"/>
  <c r="M921" s="1"/>
  <c r="M922" s="1"/>
  <c r="M923" s="1"/>
  <c r="M924" s="1"/>
  <c r="M925" s="1"/>
  <c r="M926" s="1"/>
  <c r="M927" s="1"/>
  <c r="M928" s="1"/>
  <c r="M929" s="1"/>
  <c r="M930" s="1"/>
  <c r="M931" s="1"/>
  <c r="M932" s="1"/>
  <c r="M933" s="1"/>
  <c r="M934" s="1"/>
  <c r="M935" s="1"/>
  <c r="M936" s="1"/>
  <c r="M937" s="1"/>
  <c r="M938" s="1"/>
  <c r="M939" s="1"/>
  <c r="M940" s="1"/>
  <c r="M941" s="1"/>
  <c r="M942" s="1"/>
  <c r="M943" s="1"/>
  <c r="M944" s="1"/>
  <c r="M945" s="1"/>
  <c r="M946" s="1"/>
  <c r="M947" s="1"/>
  <c r="M948" s="1"/>
  <c r="M949" s="1"/>
  <c r="M950" s="1"/>
  <c r="M951" s="1"/>
  <c r="M952" s="1"/>
  <c r="M953" s="1"/>
  <c r="M954" s="1"/>
  <c r="M955" s="1"/>
  <c r="M956" s="1"/>
  <c r="M957" s="1"/>
  <c r="M958" s="1"/>
  <c r="M959" s="1"/>
  <c r="M960" s="1"/>
  <c r="M961" s="1"/>
  <c r="M962" s="1"/>
  <c r="M963" s="1"/>
  <c r="M964" s="1"/>
  <c r="M965" s="1"/>
  <c r="M966" s="1"/>
  <c r="M967" s="1"/>
  <c r="M968" s="1"/>
  <c r="M969" s="1"/>
  <c r="M970" s="1"/>
  <c r="M971" s="1"/>
  <c r="M972" s="1"/>
  <c r="M973" s="1"/>
  <c r="M974" s="1"/>
  <c r="M975" s="1"/>
  <c r="M976" s="1"/>
  <c r="M977" s="1"/>
  <c r="M978" s="1"/>
  <c r="M979" s="1"/>
  <c r="M980" s="1"/>
  <c r="M981" s="1"/>
  <c r="M982" s="1"/>
  <c r="M983" s="1"/>
  <c r="M984" s="1"/>
  <c r="M985" s="1"/>
  <c r="M986" s="1"/>
  <c r="M987" s="1"/>
  <c r="M988" s="1"/>
  <c r="M989" s="1"/>
  <c r="M990" s="1"/>
  <c r="M991" s="1"/>
  <c r="M992" s="1"/>
  <c r="M993" s="1"/>
  <c r="M994" s="1"/>
  <c r="M995" s="1"/>
  <c r="M996" s="1"/>
  <c r="M997" s="1"/>
  <c r="M998" s="1"/>
  <c r="M999" s="1"/>
  <c r="M1000" s="1"/>
  <c r="M1001" s="1"/>
  <c r="M1002" s="1"/>
  <c r="M1003" s="1"/>
  <c r="M1004" s="1"/>
  <c r="M1005" s="1"/>
  <c r="M1006" s="1"/>
  <c r="M1007" s="1"/>
  <c r="M1008" s="1"/>
  <c r="M1009" s="1"/>
  <c r="M1010" s="1"/>
  <c r="M1011" s="1"/>
  <c r="M1012" s="1"/>
  <c r="M1013" s="1"/>
  <c r="M1014" s="1"/>
  <c r="M1015" s="1"/>
  <c r="M1016" s="1"/>
  <c r="M1017" s="1"/>
  <c r="M1018" s="1"/>
  <c r="M1019" s="1"/>
  <c r="M1020" s="1"/>
  <c r="M1021" s="1"/>
  <c r="M1022" s="1"/>
  <c r="M1023" s="1"/>
  <c r="M1024" s="1"/>
  <c r="M1025" s="1"/>
  <c r="M1026" s="1"/>
  <c r="M1027" s="1"/>
  <c r="M1028" s="1"/>
  <c r="M1029" s="1"/>
  <c r="M1030" s="1"/>
  <c r="M1031" s="1"/>
  <c r="M1032" s="1"/>
  <c r="M1033" s="1"/>
  <c r="M1034" s="1"/>
  <c r="M1035" s="1"/>
  <c r="M1036" s="1"/>
  <c r="M1037" s="1"/>
  <c r="M1038" s="1"/>
  <c r="M1039" s="1"/>
  <c r="M1040" s="1"/>
  <c r="M1041" s="1"/>
  <c r="M1042" s="1"/>
  <c r="M1043" s="1"/>
  <c r="M1044" s="1"/>
  <c r="M1045" s="1"/>
  <c r="M1046" s="1"/>
  <c r="M1047" s="1"/>
  <c r="M1048" s="1"/>
  <c r="M1049" s="1"/>
  <c r="M1050" s="1"/>
  <c r="M1051" s="1"/>
  <c r="M1052" s="1"/>
  <c r="M1053" s="1"/>
  <c r="M1054" s="1"/>
  <c r="M1055" s="1"/>
  <c r="M1056" s="1"/>
  <c r="M1057" s="1"/>
  <c r="M1058" s="1"/>
  <c r="M1059" s="1"/>
  <c r="M1060" s="1"/>
  <c r="M1061" s="1"/>
  <c r="M1062" s="1"/>
  <c r="M1063" s="1"/>
  <c r="M1064" s="1"/>
  <c r="M1065" s="1"/>
  <c r="M1066" s="1"/>
  <c r="M1067" s="1"/>
  <c r="M1068" s="1"/>
  <c r="M1069" s="1"/>
  <c r="M1070" s="1"/>
  <c r="M1071" s="1"/>
  <c r="M1072" s="1"/>
  <c r="M1073" s="1"/>
  <c r="M1074" s="1"/>
  <c r="M1075" s="1"/>
  <c r="M1076" s="1"/>
  <c r="M1077" s="1"/>
  <c r="M1078" s="1"/>
  <c r="M1079" s="1"/>
  <c r="M1080" s="1"/>
  <c r="M1081" s="1"/>
  <c r="M1082" s="1"/>
  <c r="M1083" s="1"/>
  <c r="M1084" s="1"/>
  <c r="M1085" s="1"/>
  <c r="M1086" s="1"/>
  <c r="M1087" s="1"/>
  <c r="M1088" s="1"/>
  <c r="M1089" s="1"/>
  <c r="M1090" s="1"/>
  <c r="M1091" s="1"/>
  <c r="M1092" s="1"/>
  <c r="M1093" s="1"/>
  <c r="M1094" s="1"/>
  <c r="M1095" s="1"/>
  <c r="M1096" s="1"/>
  <c r="M1097" s="1"/>
  <c r="M1098" s="1"/>
  <c r="M1099" s="1"/>
  <c r="M1100" s="1"/>
  <c r="M1101" s="1"/>
  <c r="M1102" s="1"/>
  <c r="M1103" s="1"/>
  <c r="M1104" s="1"/>
  <c r="M1105" s="1"/>
  <c r="M1106" s="1"/>
  <c r="M1107" s="1"/>
  <c r="M1108" s="1"/>
  <c r="M1109" s="1"/>
  <c r="M1110" s="1"/>
  <c r="M1111" s="1"/>
  <c r="M1112" s="1"/>
  <c r="M1113" s="1"/>
  <c r="M1114" s="1"/>
  <c r="M1115" s="1"/>
  <c r="M1116" s="1"/>
  <c r="M1117" s="1"/>
  <c r="M1118" s="1"/>
  <c r="M1119" s="1"/>
  <c r="M1120" s="1"/>
  <c r="M1121" s="1"/>
  <c r="M1122" s="1"/>
  <c r="M1123" s="1"/>
  <c r="M1124" s="1"/>
  <c r="M1125" s="1"/>
  <c r="M1126" s="1"/>
  <c r="M1127" s="1"/>
  <c r="M1128" s="1"/>
  <c r="M1129" s="1"/>
  <c r="M1130" s="1"/>
  <c r="M1131" s="1"/>
  <c r="M1132" s="1"/>
  <c r="M1133" s="1"/>
  <c r="M1134" s="1"/>
  <c r="M1135" s="1"/>
  <c r="M1136" s="1"/>
  <c r="M1137" s="1"/>
  <c r="M1138" s="1"/>
  <c r="M1139" s="1"/>
  <c r="M1140" s="1"/>
  <c r="M1141" s="1"/>
  <c r="M1142" s="1"/>
  <c r="M1143" s="1"/>
  <c r="M1144" s="1"/>
  <c r="M1145" s="1"/>
  <c r="M1146" s="1"/>
  <c r="M1147" s="1"/>
  <c r="M1148" s="1"/>
  <c r="M1149" s="1"/>
  <c r="M1150" s="1"/>
  <c r="M1151" s="1"/>
  <c r="M1152" s="1"/>
  <c r="M1153" s="1"/>
  <c r="M1154" s="1"/>
  <c r="M1155" s="1"/>
  <c r="M1156" s="1"/>
  <c r="M1157" s="1"/>
  <c r="M1158" s="1"/>
  <c r="M1159" s="1"/>
  <c r="M1160" s="1"/>
  <c r="M1161" s="1"/>
  <c r="M1162" s="1"/>
  <c r="M1163" s="1"/>
  <c r="M1164" s="1"/>
  <c r="M1165" s="1"/>
  <c r="M1166" s="1"/>
  <c r="M1167" s="1"/>
  <c r="M1168" s="1"/>
  <c r="M1169" s="1"/>
  <c r="M1170" s="1"/>
  <c r="M1171" s="1"/>
  <c r="M1172" s="1"/>
  <c r="M1173" s="1"/>
  <c r="M1174" s="1"/>
  <c r="M1175" s="1"/>
  <c r="M1176" s="1"/>
  <c r="M1177" s="1"/>
  <c r="M1178" s="1"/>
  <c r="M1179" s="1"/>
  <c r="M1180" s="1"/>
  <c r="M1181" s="1"/>
  <c r="M1182" s="1"/>
  <c r="M1183" s="1"/>
  <c r="M1184" s="1"/>
  <c r="M1185" s="1"/>
  <c r="M1186" s="1"/>
  <c r="M1187" s="1"/>
  <c r="M1188" s="1"/>
  <c r="M1189" s="1"/>
  <c r="M1190" s="1"/>
  <c r="M1191" s="1"/>
  <c r="M1192" s="1"/>
  <c r="M1193" s="1"/>
  <c r="M1194" s="1"/>
  <c r="M1195" s="1"/>
  <c r="M1196" s="1"/>
  <c r="M1197" s="1"/>
  <c r="M1198" s="1"/>
  <c r="M1199" s="1"/>
  <c r="M1200" s="1"/>
  <c r="M1201" s="1"/>
  <c r="M1202" s="1"/>
  <c r="M1203" s="1"/>
  <c r="M1204" s="1"/>
  <c r="M1205" s="1"/>
  <c r="M1206" s="1"/>
  <c r="M1207" s="1"/>
  <c r="M1208" s="1"/>
  <c r="M1209" s="1"/>
  <c r="M1210" s="1"/>
  <c r="M1211" s="1"/>
  <c r="M1212" s="1"/>
  <c r="M1213" s="1"/>
  <c r="M1214" s="1"/>
  <c r="M1215" s="1"/>
  <c r="M1216" s="1"/>
  <c r="M1217" s="1"/>
  <c r="M1218" s="1"/>
  <c r="M1219" s="1"/>
  <c r="M1220" s="1"/>
  <c r="M1221" s="1"/>
  <c r="M1222" s="1"/>
  <c r="M1223" s="1"/>
  <c r="M1224" s="1"/>
  <c r="M1225" s="1"/>
  <c r="M1226" s="1"/>
  <c r="M1227" s="1"/>
  <c r="M1228" s="1"/>
  <c r="M1229" s="1"/>
  <c r="M1230" s="1"/>
  <c r="M1231" s="1"/>
  <c r="M1232" s="1"/>
  <c r="M1233" s="1"/>
  <c r="M1234" s="1"/>
  <c r="M1235" s="1"/>
  <c r="M1236" s="1"/>
  <c r="M1237" s="1"/>
  <c r="M1238" s="1"/>
  <c r="M1239" s="1"/>
  <c r="M1240" s="1"/>
  <c r="M1241" s="1"/>
  <c r="M1242" s="1"/>
  <c r="M1243" s="1"/>
  <c r="M1244" s="1"/>
  <c r="M1245" s="1"/>
  <c r="M1246" s="1"/>
  <c r="M1247" s="1"/>
  <c r="M1248" s="1"/>
  <c r="M1249" s="1"/>
  <c r="M1250" s="1"/>
  <c r="M1251" s="1"/>
  <c r="M1252" s="1"/>
  <c r="M1253" s="1"/>
  <c r="M1254" s="1"/>
  <c r="M1255" s="1"/>
  <c r="M1256" s="1"/>
  <c r="M1257" s="1"/>
  <c r="M1258" s="1"/>
  <c r="M1259" s="1"/>
  <c r="M1260" s="1"/>
  <c r="M1261" s="1"/>
  <c r="M1262" s="1"/>
  <c r="M1263" s="1"/>
  <c r="M1264" s="1"/>
  <c r="M1265" s="1"/>
  <c r="M1266" s="1"/>
  <c r="M1267" s="1"/>
  <c r="M1268" s="1"/>
  <c r="M1269" s="1"/>
  <c r="M1270" s="1"/>
  <c r="M1271" s="1"/>
  <c r="M1272" s="1"/>
  <c r="M1273" s="1"/>
  <c r="M1274" s="1"/>
  <c r="M1275" s="1"/>
  <c r="M1276" s="1"/>
  <c r="M1277" s="1"/>
  <c r="M1278" s="1"/>
  <c r="M1279" s="1"/>
  <c r="M1280" s="1"/>
  <c r="M1281" s="1"/>
  <c r="M1282" s="1"/>
  <c r="M1283" s="1"/>
  <c r="M1284" s="1"/>
  <c r="M1285" s="1"/>
  <c r="M1286" s="1"/>
  <c r="M1287" s="1"/>
  <c r="M1288" s="1"/>
  <c r="M1289" s="1"/>
  <c r="M1290" s="1"/>
  <c r="M1291" s="1"/>
  <c r="M1292" s="1"/>
  <c r="M1293" s="1"/>
  <c r="M1294" s="1"/>
  <c r="M1295" s="1"/>
  <c r="M1296" s="1"/>
  <c r="M1297" s="1"/>
  <c r="M1298" s="1"/>
  <c r="M1299" s="1"/>
  <c r="M1300" s="1"/>
  <c r="M1301" s="1"/>
  <c r="M1302" s="1"/>
  <c r="M1303" s="1"/>
  <c r="M1304" s="1"/>
  <c r="M1305" s="1"/>
  <c r="M1306" s="1"/>
  <c r="M1307" s="1"/>
  <c r="M1308" s="1"/>
  <c r="M1309" s="1"/>
  <c r="M1310" s="1"/>
  <c r="M1311" s="1"/>
  <c r="M1312" s="1"/>
  <c r="M1313" s="1"/>
  <c r="M1314" s="1"/>
  <c r="M1315" s="1"/>
  <c r="M1316" s="1"/>
  <c r="M1317" s="1"/>
  <c r="M1318" s="1"/>
  <c r="M1319" s="1"/>
  <c r="M1320" s="1"/>
  <c r="M1321" s="1"/>
  <c r="M1322" s="1"/>
  <c r="M1323" s="1"/>
  <c r="M1324" s="1"/>
  <c r="M1325" s="1"/>
  <c r="M1326" s="1"/>
  <c r="M1327" s="1"/>
  <c r="M1328" s="1"/>
  <c r="M1329" s="1"/>
  <c r="M1330" s="1"/>
  <c r="M1331" s="1"/>
  <c r="M1332" s="1"/>
  <c r="M1333" s="1"/>
  <c r="M1334" s="1"/>
  <c r="M1335" s="1"/>
  <c r="M1336" s="1"/>
  <c r="M1337" s="1"/>
  <c r="M1338" s="1"/>
  <c r="M1339" s="1"/>
  <c r="M1340" s="1"/>
  <c r="M1341" s="1"/>
  <c r="M1342" s="1"/>
  <c r="M1343" s="1"/>
  <c r="M1344" s="1"/>
  <c r="M1345" s="1"/>
  <c r="M1346" s="1"/>
  <c r="M1347" s="1"/>
  <c r="M1348" s="1"/>
  <c r="M1349" s="1"/>
  <c r="M1350" s="1"/>
  <c r="M1351" s="1"/>
  <c r="M1352" s="1"/>
  <c r="M1353" s="1"/>
  <c r="M1354" s="1"/>
  <c r="M1355" s="1"/>
  <c r="M1356" s="1"/>
  <c r="M1357" s="1"/>
  <c r="M1358" s="1"/>
  <c r="M1359" s="1"/>
  <c r="M1360" s="1"/>
  <c r="M1361" s="1"/>
  <c r="M1362" s="1"/>
  <c r="M1363" s="1"/>
  <c r="M1364" s="1"/>
  <c r="M1365" s="1"/>
  <c r="M1366" s="1"/>
  <c r="M1367" s="1"/>
  <c r="M1368" s="1"/>
  <c r="M1369" s="1"/>
  <c r="M1370" s="1"/>
  <c r="M1371" s="1"/>
  <c r="M1372" s="1"/>
  <c r="M1373" s="1"/>
  <c r="M1374" s="1"/>
  <c r="M1375" s="1"/>
  <c r="M1376" s="1"/>
  <c r="M1377" s="1"/>
  <c r="M1378" s="1"/>
  <c r="M1379" s="1"/>
  <c r="M1380" s="1"/>
  <c r="M1381" s="1"/>
  <c r="M1382" s="1"/>
  <c r="M1383" s="1"/>
  <c r="M1384" s="1"/>
  <c r="M1385" s="1"/>
  <c r="M1386" s="1"/>
  <c r="M1387" s="1"/>
  <c r="M1388" s="1"/>
  <c r="M1389" s="1"/>
  <c r="M1390" s="1"/>
  <c r="M1391" s="1"/>
  <c r="M1392" s="1"/>
  <c r="M1393" s="1"/>
  <c r="M1394" s="1"/>
  <c r="M1395" s="1"/>
  <c r="M1396" s="1"/>
  <c r="M1397" s="1"/>
  <c r="M1398" s="1"/>
  <c r="M1399" s="1"/>
  <c r="M1400" s="1"/>
  <c r="M1401" s="1"/>
  <c r="M1402" s="1"/>
  <c r="M1403" s="1"/>
  <c r="M1404" s="1"/>
  <c r="M1405" s="1"/>
  <c r="M1406" s="1"/>
  <c r="M1407" s="1"/>
  <c r="M1408" s="1"/>
  <c r="M1409" s="1"/>
  <c r="M1410" s="1"/>
  <c r="M1411" s="1"/>
  <c r="M1412" s="1"/>
  <c r="M1413" s="1"/>
  <c r="M1414" s="1"/>
  <c r="M1415" s="1"/>
  <c r="M1416" s="1"/>
  <c r="M1417" s="1"/>
  <c r="M1418" s="1"/>
  <c r="M1419" s="1"/>
  <c r="M1420" s="1"/>
  <c r="M1421" s="1"/>
  <c r="M1422" s="1"/>
  <c r="M1423" s="1"/>
  <c r="M1424" s="1"/>
  <c r="M1425" s="1"/>
  <c r="M1426" s="1"/>
  <c r="M1427" s="1"/>
  <c r="M1428" s="1"/>
  <c r="M1429" s="1"/>
  <c r="M1430" s="1"/>
  <c r="M1431" s="1"/>
  <c r="M1432" s="1"/>
  <c r="M1433" s="1"/>
  <c r="M1434" s="1"/>
  <c r="M1435" s="1"/>
  <c r="M1436" s="1"/>
  <c r="M1437" s="1"/>
  <c r="M1438" s="1"/>
  <c r="M1439" s="1"/>
  <c r="M1440" s="1"/>
  <c r="M1441" s="1"/>
  <c r="M1442" s="1"/>
  <c r="M1443" s="1"/>
  <c r="M1444" s="1"/>
  <c r="M1445" s="1"/>
  <c r="M1446" s="1"/>
  <c r="M1447" s="1"/>
  <c r="M1448" s="1"/>
  <c r="M1449" s="1"/>
  <c r="M1450" s="1"/>
  <c r="M1451" s="1"/>
  <c r="M1452" s="1"/>
  <c r="M1453" s="1"/>
  <c r="M1454" s="1"/>
  <c r="M1455" s="1"/>
  <c r="M1456" s="1"/>
  <c r="M1457" s="1"/>
  <c r="M1458" s="1"/>
  <c r="M1459" s="1"/>
  <c r="M1460" s="1"/>
  <c r="M1461" s="1"/>
  <c r="M1462" s="1"/>
  <c r="M1463" s="1"/>
  <c r="M1464" s="1"/>
  <c r="M1465" s="1"/>
  <c r="M1466" s="1"/>
  <c r="M1467" s="1"/>
  <c r="M1468" s="1"/>
  <c r="M1469" s="1"/>
  <c r="M1470" s="1"/>
  <c r="M1471" s="1"/>
  <c r="M1472" s="1"/>
  <c r="M1473" s="1"/>
  <c r="M1474" s="1"/>
  <c r="M1475" s="1"/>
  <c r="M1476" s="1"/>
  <c r="M1477" s="1"/>
  <c r="M1478" s="1"/>
  <c r="M1479" s="1"/>
  <c r="M1480" s="1"/>
  <c r="M1481" s="1"/>
  <c r="M1482" s="1"/>
  <c r="M1483" s="1"/>
  <c r="M1484" s="1"/>
  <c r="M1485" s="1"/>
  <c r="M1486" s="1"/>
  <c r="M1487" s="1"/>
  <c r="M1488" s="1"/>
  <c r="M1489" s="1"/>
  <c r="M1490" s="1"/>
  <c r="M1491" s="1"/>
  <c r="M1492" s="1"/>
  <c r="M1493" s="1"/>
  <c r="M1494" s="1"/>
  <c r="M1495" s="1"/>
  <c r="M1496" s="1"/>
  <c r="M1497" s="1"/>
  <c r="M1498" s="1"/>
  <c r="M1499" s="1"/>
  <c r="M1500" s="1"/>
  <c r="M1501" s="1"/>
  <c r="M1502" s="1"/>
  <c r="M1503" s="1"/>
  <c r="M1504" s="1"/>
  <c r="M1505" s="1"/>
  <c r="M1506" s="1"/>
  <c r="M1507" s="1"/>
  <c r="M1508" s="1"/>
  <c r="M1509" s="1"/>
  <c r="M1510" s="1"/>
  <c r="M1511" s="1"/>
  <c r="M1512" s="1"/>
  <c r="M1513" s="1"/>
  <c r="M1514" s="1"/>
  <c r="M1515" s="1"/>
  <c r="M1516" s="1"/>
  <c r="M1517" s="1"/>
  <c r="M1518" s="1"/>
  <c r="M1519" s="1"/>
  <c r="M1520" s="1"/>
  <c r="M1521" s="1"/>
  <c r="M1522" s="1"/>
  <c r="M1523" s="1"/>
  <c r="M1524" s="1"/>
  <c r="M1525" s="1"/>
  <c r="M1526" s="1"/>
  <c r="M1527" s="1"/>
  <c r="M1528" s="1"/>
  <c r="M1529" s="1"/>
  <c r="M1530" s="1"/>
  <c r="M1531" s="1"/>
  <c r="M1532" s="1"/>
  <c r="M1533" s="1"/>
  <c r="M1534" s="1"/>
  <c r="M1535" s="1"/>
  <c r="M1536" s="1"/>
  <c r="M1537" s="1"/>
  <c r="M1538" s="1"/>
  <c r="M1539" s="1"/>
  <c r="M1540" s="1"/>
  <c r="M1541" s="1"/>
  <c r="M1542" s="1"/>
  <c r="M1543" s="1"/>
  <c r="M1544" s="1"/>
  <c r="M1545" s="1"/>
  <c r="M1546" s="1"/>
  <c r="M1547" s="1"/>
  <c r="M1548" s="1"/>
  <c r="M1549" s="1"/>
  <c r="M1550" s="1"/>
  <c r="M1551" s="1"/>
  <c r="M1552" s="1"/>
  <c r="M1553" s="1"/>
  <c r="M1554" s="1"/>
  <c r="M1555" s="1"/>
  <c r="M1556" s="1"/>
  <c r="M1557" s="1"/>
  <c r="M1558" s="1"/>
  <c r="M1559" s="1"/>
  <c r="M1560" s="1"/>
  <c r="M1561" s="1"/>
  <c r="M1562" s="1"/>
  <c r="M1563" s="1"/>
  <c r="M1564" s="1"/>
  <c r="M1565" s="1"/>
  <c r="M1566" s="1"/>
  <c r="M1567" s="1"/>
  <c r="M1568" s="1"/>
  <c r="M1569" s="1"/>
  <c r="M1570" s="1"/>
  <c r="M1571" s="1"/>
  <c r="M1572" s="1"/>
  <c r="M1573" s="1"/>
  <c r="M1574" s="1"/>
  <c r="M1575" s="1"/>
  <c r="M1576" s="1"/>
  <c r="M1577" s="1"/>
  <c r="M1578" s="1"/>
  <c r="M1579" s="1"/>
  <c r="M1580" s="1"/>
  <c r="M1581" s="1"/>
  <c r="M1582" s="1"/>
  <c r="M1583" s="1"/>
  <c r="M1584" s="1"/>
  <c r="M1585" s="1"/>
  <c r="M1586" s="1"/>
  <c r="M1587" s="1"/>
  <c r="M1588" s="1"/>
  <c r="M1589" s="1"/>
  <c r="M1590" s="1"/>
  <c r="M1591" s="1"/>
  <c r="M1592" s="1"/>
  <c r="M1593" s="1"/>
  <c r="M1594" s="1"/>
  <c r="M1595" s="1"/>
  <c r="M1596" s="1"/>
  <c r="M1597" s="1"/>
  <c r="M1598" s="1"/>
  <c r="M1599" s="1"/>
  <c r="M1600" s="1"/>
  <c r="M1601" s="1"/>
  <c r="M1602" s="1"/>
  <c r="M1603" s="1"/>
  <c r="M1604" s="1"/>
  <c r="M1605" s="1"/>
  <c r="M1606" s="1"/>
  <c r="M1607" s="1"/>
  <c r="M1608" s="1"/>
  <c r="M1609" s="1"/>
  <c r="M1610" s="1"/>
  <c r="M1611" s="1"/>
  <c r="M1612" s="1"/>
  <c r="M1613" s="1"/>
  <c r="M1614" s="1"/>
  <c r="M1615" s="1"/>
  <c r="M1616" s="1"/>
  <c r="M1617" s="1"/>
  <c r="M1618" s="1"/>
  <c r="M1619" s="1"/>
  <c r="M1620" s="1"/>
  <c r="M1621" s="1"/>
  <c r="M1622" s="1"/>
  <c r="M1623" s="1"/>
  <c r="M1624" s="1"/>
  <c r="M1625" s="1"/>
  <c r="M1626" s="1"/>
  <c r="M1627" s="1"/>
  <c r="M1628" s="1"/>
  <c r="M1629" s="1"/>
  <c r="M1630" s="1"/>
  <c r="M1631" s="1"/>
  <c r="M1632" s="1"/>
  <c r="M1633" s="1"/>
  <c r="M1634" s="1"/>
  <c r="M1635" s="1"/>
  <c r="M1636" s="1"/>
  <c r="M1637" s="1"/>
  <c r="M1638" s="1"/>
  <c r="M1639" s="1"/>
  <c r="M1640" s="1"/>
  <c r="M1641" s="1"/>
  <c r="M1642" s="1"/>
  <c r="M1643" s="1"/>
  <c r="M1644" s="1"/>
  <c r="M1645" s="1"/>
  <c r="M1646" s="1"/>
  <c r="M1647" s="1"/>
  <c r="M1648" s="1"/>
  <c r="M1649" s="1"/>
  <c r="M1650" s="1"/>
  <c r="M1651" s="1"/>
  <c r="M1652" s="1"/>
  <c r="M1653" s="1"/>
  <c r="M1654" s="1"/>
  <c r="M1655" s="1"/>
  <c r="M1656" s="1"/>
  <c r="M1657" s="1"/>
  <c r="M1658" s="1"/>
  <c r="M1659" s="1"/>
  <c r="M1660" s="1"/>
  <c r="M1661" s="1"/>
  <c r="M1662" s="1"/>
  <c r="M1663" s="1"/>
  <c r="M1664" s="1"/>
  <c r="M1665" s="1"/>
  <c r="M1666" s="1"/>
  <c r="M1667" s="1"/>
  <c r="M1668" s="1"/>
  <c r="M1669" s="1"/>
  <c r="M1670" s="1"/>
  <c r="M1671" s="1"/>
  <c r="M1672" s="1"/>
  <c r="M1673" s="1"/>
  <c r="M1674" s="1"/>
  <c r="M1675" s="1"/>
  <c r="M1676" s="1"/>
  <c r="M1677" s="1"/>
  <c r="M1678" s="1"/>
  <c r="M1679" s="1"/>
  <c r="M1680" s="1"/>
  <c r="M1681" s="1"/>
  <c r="M1682" s="1"/>
  <c r="M1683" s="1"/>
  <c r="M1684" s="1"/>
  <c r="M1685" s="1"/>
  <c r="M1686" s="1"/>
  <c r="M1687" s="1"/>
  <c r="M1688" s="1"/>
  <c r="M1689" s="1"/>
  <c r="M1690" s="1"/>
  <c r="M1691" s="1"/>
  <c r="M1692" s="1"/>
  <c r="M1693" s="1"/>
  <c r="M1694" s="1"/>
  <c r="M1695" s="1"/>
  <c r="M1696" s="1"/>
  <c r="M1697" s="1"/>
  <c r="M1698" s="1"/>
  <c r="M1699" s="1"/>
  <c r="M1700" s="1"/>
  <c r="M1701" s="1"/>
  <c r="M1702" s="1"/>
  <c r="M1703" s="1"/>
  <c r="M1704" s="1"/>
  <c r="M1705" s="1"/>
  <c r="M1706" s="1"/>
  <c r="M1707" s="1"/>
  <c r="M1708" s="1"/>
  <c r="M1709" s="1"/>
  <c r="M1710" s="1"/>
  <c r="M1711" s="1"/>
  <c r="M1712" s="1"/>
  <c r="M1713" s="1"/>
  <c r="M1714" s="1"/>
  <c r="M1715" s="1"/>
  <c r="M1716" s="1"/>
  <c r="M1717" s="1"/>
  <c r="M1718" s="1"/>
  <c r="M1719" s="1"/>
  <c r="M1720" s="1"/>
  <c r="M1721" s="1"/>
  <c r="M1722" s="1"/>
  <c r="M1723" s="1"/>
  <c r="M1724" s="1"/>
  <c r="M1725" s="1"/>
  <c r="M1726" s="1"/>
  <c r="M1727" s="1"/>
  <c r="M1728" s="1"/>
  <c r="M1729" s="1"/>
  <c r="M1730" s="1"/>
  <c r="M1731" s="1"/>
  <c r="M1732" s="1"/>
  <c r="M1733" s="1"/>
  <c r="M1734" s="1"/>
  <c r="M1735" s="1"/>
  <c r="M1736" s="1"/>
  <c r="M1737" s="1"/>
  <c r="M1738" s="1"/>
  <c r="M1739" s="1"/>
  <c r="M1740" s="1"/>
  <c r="M1741" s="1"/>
  <c r="M1742" s="1"/>
  <c r="M1743" s="1"/>
  <c r="M1744" s="1"/>
  <c r="M1745" s="1"/>
  <c r="M1746" s="1"/>
  <c r="M1747" s="1"/>
  <c r="M1748" s="1"/>
  <c r="M1749" s="1"/>
  <c r="M1750" s="1"/>
  <c r="M1751" s="1"/>
  <c r="M1752" s="1"/>
  <c r="M1753" s="1"/>
  <c r="M1754" s="1"/>
  <c r="M1755" s="1"/>
  <c r="M1756" s="1"/>
  <c r="M1757" s="1"/>
  <c r="M1758" s="1"/>
  <c r="M1759" s="1"/>
  <c r="M1760" s="1"/>
  <c r="M1761" s="1"/>
  <c r="M1762" s="1"/>
  <c r="M1763" s="1"/>
  <c r="M1764" s="1"/>
  <c r="M1765" s="1"/>
  <c r="M1766" s="1"/>
  <c r="M1767" s="1"/>
  <c r="M1768" s="1"/>
  <c r="M1769" s="1"/>
  <c r="M1770" s="1"/>
  <c r="M1771" s="1"/>
  <c r="M1772" s="1"/>
  <c r="M1773" s="1"/>
  <c r="M1774" s="1"/>
  <c r="M1775" s="1"/>
  <c r="M1776" s="1"/>
  <c r="M1777" s="1"/>
  <c r="M1778" s="1"/>
  <c r="M1779" s="1"/>
  <c r="M1780" s="1"/>
  <c r="M1781" s="1"/>
  <c r="M1782" s="1"/>
  <c r="M1783" s="1"/>
  <c r="M1784" s="1"/>
  <c r="M1785" s="1"/>
  <c r="M1786" s="1"/>
  <c r="M1787" s="1"/>
  <c r="M1788" s="1"/>
  <c r="M1789" s="1"/>
  <c r="M1790" s="1"/>
  <c r="M1791" s="1"/>
  <c r="M1792" s="1"/>
  <c r="M1793" s="1"/>
  <c r="M1794" s="1"/>
  <c r="M1795" s="1"/>
  <c r="M1796" s="1"/>
  <c r="M1797" s="1"/>
  <c r="M1798" s="1"/>
  <c r="M1799" s="1"/>
  <c r="M1800" s="1"/>
  <c r="M1801" s="1"/>
  <c r="M1802" s="1"/>
  <c r="M1803" s="1"/>
  <c r="M1804" s="1"/>
  <c r="M1805" s="1"/>
  <c r="M1806" s="1"/>
  <c r="M1807" s="1"/>
  <c r="M1808" s="1"/>
  <c r="M1809" s="1"/>
  <c r="M1810" s="1"/>
  <c r="M1811" s="1"/>
  <c r="M1812" s="1"/>
  <c r="M1813" s="1"/>
  <c r="M1814" s="1"/>
  <c r="M1815" s="1"/>
  <c r="M1816" s="1"/>
  <c r="M1817" s="1"/>
  <c r="M1818" s="1"/>
  <c r="M1819" s="1"/>
  <c r="M1820" s="1"/>
  <c r="M1821" s="1"/>
  <c r="M1822" s="1"/>
  <c r="M1823" s="1"/>
  <c r="M1824" s="1"/>
  <c r="M1825" s="1"/>
  <c r="M1826" s="1"/>
  <c r="M1827" s="1"/>
  <c r="M1828" s="1"/>
  <c r="M1829" s="1"/>
  <c r="M1830" s="1"/>
  <c r="M1831" s="1"/>
  <c r="M1832" s="1"/>
  <c r="M1833" s="1"/>
  <c r="M1834" s="1"/>
  <c r="M1835" s="1"/>
  <c r="M1836" s="1"/>
  <c r="M1837" s="1"/>
  <c r="M1838" s="1"/>
  <c r="M1839" s="1"/>
  <c r="M1840" s="1"/>
  <c r="M1841" s="1"/>
  <c r="M1842" s="1"/>
  <c r="M1843" s="1"/>
  <c r="M1844" s="1"/>
  <c r="M1845" s="1"/>
  <c r="M1846" s="1"/>
  <c r="M1847" s="1"/>
  <c r="M1848" s="1"/>
  <c r="M1849" s="1"/>
  <c r="M1850" s="1"/>
  <c r="M1851" s="1"/>
  <c r="M1852" s="1"/>
  <c r="M1853" s="1"/>
  <c r="M1854" s="1"/>
  <c r="M1855" s="1"/>
  <c r="M1856" s="1"/>
  <c r="M1857" s="1"/>
  <c r="M1858" s="1"/>
  <c r="M1859" s="1"/>
  <c r="M1860" s="1"/>
  <c r="M1861" s="1"/>
  <c r="M1862" s="1"/>
  <c r="M1863" s="1"/>
  <c r="M1864" s="1"/>
  <c r="M1865" s="1"/>
  <c r="M1866" s="1"/>
  <c r="M1867" s="1"/>
  <c r="M1868" s="1"/>
  <c r="M1869" s="1"/>
  <c r="M1870" s="1"/>
  <c r="M1871" s="1"/>
  <c r="M1872" s="1"/>
  <c r="M1873" s="1"/>
  <c r="M1874" s="1"/>
  <c r="M1875" s="1"/>
  <c r="M1876" s="1"/>
  <c r="M1877" s="1"/>
  <c r="M1878" s="1"/>
  <c r="M1879" s="1"/>
  <c r="M1880" s="1"/>
  <c r="M1881" s="1"/>
  <c r="M1882" s="1"/>
  <c r="M1883" s="1"/>
  <c r="M1884" s="1"/>
  <c r="M1885" s="1"/>
  <c r="M1886" s="1"/>
  <c r="M1887" s="1"/>
  <c r="M1888" s="1"/>
  <c r="M1889" s="1"/>
  <c r="M1890" s="1"/>
  <c r="M1891" s="1"/>
  <c r="M1892" s="1"/>
  <c r="M1893" s="1"/>
  <c r="M1894" s="1"/>
  <c r="M1895" s="1"/>
  <c r="M1896" s="1"/>
  <c r="M1897" s="1"/>
  <c r="M1898" s="1"/>
  <c r="M1899" s="1"/>
  <c r="M1900" s="1"/>
  <c r="M1901" s="1"/>
  <c r="M1902" s="1"/>
  <c r="M1903" s="1"/>
  <c r="M1904" s="1"/>
  <c r="M1905" s="1"/>
  <c r="M1906" s="1"/>
  <c r="M1907" s="1"/>
  <c r="M1908" s="1"/>
  <c r="M1909" s="1"/>
  <c r="M1910" s="1"/>
  <c r="M1911" s="1"/>
  <c r="M1912" s="1"/>
  <c r="M1913" s="1"/>
  <c r="M1914" s="1"/>
  <c r="M1915" s="1"/>
  <c r="M1916" s="1"/>
  <c r="M1917" s="1"/>
  <c r="M1918" s="1"/>
  <c r="M1919" s="1"/>
  <c r="M1920" s="1"/>
  <c r="M1921" s="1"/>
  <c r="M1922" s="1"/>
  <c r="M1923" s="1"/>
  <c r="M1924" s="1"/>
  <c r="M1925" s="1"/>
  <c r="M1926" s="1"/>
  <c r="M1927" s="1"/>
  <c r="M1928" s="1"/>
  <c r="M1929" s="1"/>
  <c r="M1930" s="1"/>
  <c r="M1931" s="1"/>
  <c r="M1932" s="1"/>
  <c r="M1933" s="1"/>
  <c r="M1934" s="1"/>
  <c r="M1935" s="1"/>
  <c r="M1936" s="1"/>
  <c r="M1937" s="1"/>
  <c r="M1938" s="1"/>
  <c r="M1939" s="1"/>
  <c r="M1940" s="1"/>
  <c r="M1941" s="1"/>
  <c r="M1942" s="1"/>
  <c r="M1943" s="1"/>
  <c r="M1944" s="1"/>
  <c r="M1945" s="1"/>
  <c r="M1946" s="1"/>
  <c r="M1947" s="1"/>
  <c r="M1948" s="1"/>
  <c r="M1949" s="1"/>
  <c r="M1950" s="1"/>
  <c r="M1951" s="1"/>
  <c r="M1952" s="1"/>
  <c r="M1953" s="1"/>
  <c r="M1954" s="1"/>
  <c r="M1955" s="1"/>
  <c r="M1956" s="1"/>
  <c r="M1957" s="1"/>
  <c r="M1958" s="1"/>
  <c r="M1959" s="1"/>
  <c r="M1960" s="1"/>
  <c r="M1961" s="1"/>
  <c r="M1962" s="1"/>
  <c r="M1963" s="1"/>
  <c r="M1964" s="1"/>
  <c r="M1965" s="1"/>
  <c r="M1966" s="1"/>
  <c r="M1967" s="1"/>
  <c r="M1968" s="1"/>
  <c r="M1969" s="1"/>
  <c r="M1970" s="1"/>
  <c r="M1971" s="1"/>
  <c r="M1972" s="1"/>
  <c r="M1973" s="1"/>
  <c r="M1974" s="1"/>
  <c r="M1975" s="1"/>
  <c r="M1976" s="1"/>
  <c r="M1977" s="1"/>
  <c r="M1978" s="1"/>
  <c r="M1979" s="1"/>
  <c r="M1980" s="1"/>
  <c r="M1981" s="1"/>
  <c r="M1982" s="1"/>
  <c r="M1983" s="1"/>
  <c r="M1984" s="1"/>
  <c r="M1985" s="1"/>
  <c r="M1986" s="1"/>
  <c r="M1987" s="1"/>
  <c r="M1988" s="1"/>
  <c r="M1989" s="1"/>
  <c r="M1990" s="1"/>
  <c r="M1991" s="1"/>
  <c r="M1992" s="1"/>
  <c r="M1993" s="1"/>
  <c r="M1994" s="1"/>
  <c r="M1995" s="1"/>
  <c r="M1996" s="1"/>
  <c r="M1997" s="1"/>
  <c r="M1998" s="1"/>
  <c r="M1999" s="1"/>
  <c r="M2000" s="1"/>
  <c r="M2001" s="1"/>
  <c r="M2002" s="1"/>
  <c r="M2003" s="1"/>
  <c r="M2004" s="1"/>
  <c r="M2005" s="1"/>
  <c r="M2006" s="1"/>
  <c r="M2007" s="1"/>
  <c r="M2008" s="1"/>
  <c r="M2009" s="1"/>
  <c r="M2010" s="1"/>
  <c r="M2011" s="1"/>
  <c r="M2012" s="1"/>
  <c r="M2013" s="1"/>
  <c r="M2014" s="1"/>
  <c r="M2015" s="1"/>
  <c r="M2016" s="1"/>
  <c r="M2017" s="1"/>
  <c r="M2018" s="1"/>
  <c r="M2019" s="1"/>
  <c r="M2020" s="1"/>
  <c r="M2021" s="1"/>
  <c r="M2022" s="1"/>
  <c r="M2023" s="1"/>
  <c r="M2024" s="1"/>
  <c r="M2025" s="1"/>
  <c r="M2026" s="1"/>
  <c r="M2027" s="1"/>
  <c r="M2028" s="1"/>
  <c r="M2029" s="1"/>
  <c r="M2030" s="1"/>
  <c r="M2031" s="1"/>
  <c r="M2032" s="1"/>
  <c r="M2033" s="1"/>
  <c r="M2034" s="1"/>
  <c r="M2035" s="1"/>
  <c r="M2036" s="1"/>
  <c r="M2037" s="1"/>
  <c r="M2038" s="1"/>
  <c r="M2039" s="1"/>
  <c r="M2040" s="1"/>
  <c r="M2041" s="1"/>
  <c r="M2042" s="1"/>
  <c r="M2043" s="1"/>
  <c r="M2044" s="1"/>
  <c r="M2045" s="1"/>
  <c r="M2046" s="1"/>
  <c r="M2047" s="1"/>
  <c r="M2048" s="1"/>
  <c r="M2049" s="1"/>
  <c r="M2050" s="1"/>
  <c r="M2051" s="1"/>
  <c r="M2052" s="1"/>
  <c r="M2053" s="1"/>
  <c r="M2054" s="1"/>
  <c r="M2055" s="1"/>
  <c r="M2056" s="1"/>
  <c r="M2057" s="1"/>
  <c r="M2058" s="1"/>
  <c r="M2059" s="1"/>
  <c r="M2060" s="1"/>
  <c r="M2061" s="1"/>
  <c r="M2062" s="1"/>
  <c r="M2063" s="1"/>
  <c r="M2064" s="1"/>
  <c r="M2065" s="1"/>
  <c r="M2066" s="1"/>
  <c r="M2067" s="1"/>
  <c r="M2068" s="1"/>
  <c r="M2069" s="1"/>
  <c r="M2070" s="1"/>
  <c r="M2071" s="1"/>
  <c r="M2072" s="1"/>
  <c r="M2073" s="1"/>
  <c r="M2074" s="1"/>
  <c r="M2075" s="1"/>
  <c r="M2076" s="1"/>
  <c r="M2077" s="1"/>
  <c r="M2078" s="1"/>
  <c r="M2079" s="1"/>
  <c r="M2080" s="1"/>
  <c r="M2081" s="1"/>
  <c r="M2082" s="1"/>
  <c r="M2083" s="1"/>
  <c r="M2084" s="1"/>
  <c r="M2085" s="1"/>
  <c r="M2086" s="1"/>
  <c r="M2087" s="1"/>
  <c r="M2088" s="1"/>
  <c r="M2089" s="1"/>
  <c r="M2090" s="1"/>
  <c r="M2091" s="1"/>
  <c r="M2092" s="1"/>
  <c r="M2093" s="1"/>
  <c r="M2094" s="1"/>
  <c r="M2095" s="1"/>
  <c r="M2096" s="1"/>
  <c r="M2097" s="1"/>
  <c r="M2098" s="1"/>
  <c r="M2099" s="1"/>
  <c r="M2100" s="1"/>
  <c r="M2101" s="1"/>
  <c r="M2102" s="1"/>
  <c r="M2103" s="1"/>
  <c r="M2104" s="1"/>
  <c r="M2105" s="1"/>
  <c r="M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001"/>
  <c r="L1002"/>
  <c r="L1003"/>
  <c r="L1004"/>
  <c r="L1005"/>
  <c r="L1006"/>
  <c r="L1007"/>
  <c r="L1008"/>
  <c r="L1009"/>
  <c r="L1010"/>
  <c r="L1011"/>
  <c r="L1012"/>
  <c r="L1013"/>
  <c r="L1014"/>
  <c r="L1015"/>
  <c r="L1016"/>
  <c r="L1017"/>
  <c r="L1018"/>
  <c r="L1019"/>
  <c r="L1020"/>
  <c r="L1021"/>
  <c r="L1022"/>
  <c r="L1023"/>
  <c r="L1024"/>
  <c r="L1025"/>
  <c r="L1026"/>
  <c r="L1027"/>
  <c r="L1028"/>
  <c r="L1029"/>
  <c r="L1030"/>
  <c r="L1031"/>
  <c r="L1032"/>
  <c r="L1033"/>
  <c r="L1034"/>
  <c r="L1035"/>
  <c r="L1036"/>
  <c r="L1037"/>
  <c r="L1038"/>
  <c r="L1039"/>
  <c r="L1040"/>
  <c r="L1041"/>
  <c r="L1042"/>
  <c r="L1043"/>
  <c r="L1044"/>
  <c r="L1045"/>
  <c r="L1046"/>
  <c r="L1047"/>
  <c r="L1048"/>
  <c r="L1049"/>
  <c r="L1050"/>
  <c r="L1051"/>
  <c r="L1052"/>
  <c r="L1053"/>
  <c r="L1054"/>
  <c r="L1055"/>
  <c r="L1056"/>
  <c r="L1057"/>
  <c r="L1058"/>
  <c r="L1059"/>
  <c r="L1060"/>
  <c r="L1061"/>
  <c r="L1062"/>
  <c r="L1063"/>
  <c r="L1064"/>
  <c r="L1065"/>
  <c r="L1066"/>
  <c r="L1067"/>
  <c r="L1068"/>
  <c r="L1069"/>
  <c r="L1070"/>
  <c r="L1071"/>
  <c r="L1072"/>
  <c r="L1073"/>
  <c r="L1074"/>
  <c r="L1075"/>
  <c r="L1076"/>
  <c r="L1077"/>
  <c r="L1078"/>
  <c r="L1079"/>
  <c r="L1080"/>
  <c r="L1081"/>
  <c r="L1082"/>
  <c r="L1083"/>
  <c r="L1084"/>
  <c r="L1085"/>
  <c r="L1086"/>
  <c r="L1087"/>
  <c r="L1088"/>
  <c r="L1089"/>
  <c r="L1090"/>
  <c r="L1091"/>
  <c r="L1092"/>
  <c r="L1093"/>
  <c r="L1094"/>
  <c r="L1095"/>
  <c r="L1096"/>
  <c r="L1097"/>
  <c r="L1098"/>
  <c r="L1099"/>
  <c r="L1100"/>
  <c r="L1101"/>
  <c r="L1102"/>
  <c r="L1103"/>
  <c r="L1104"/>
  <c r="L1105"/>
  <c r="L1106"/>
  <c r="L1107"/>
  <c r="L1108"/>
  <c r="L1109"/>
  <c r="L1110"/>
  <c r="L1111"/>
  <c r="L1112"/>
  <c r="L1113"/>
  <c r="L1114"/>
  <c r="L1115"/>
  <c r="L1116"/>
  <c r="L1117"/>
  <c r="L1118"/>
  <c r="L1119"/>
  <c r="L1120"/>
  <c r="L1121"/>
  <c r="L1122"/>
  <c r="L1123"/>
  <c r="L1124"/>
  <c r="L1125"/>
  <c r="L1126"/>
  <c r="L1127"/>
  <c r="L1128"/>
  <c r="L1129"/>
  <c r="L1130"/>
  <c r="L1131"/>
  <c r="L1132"/>
  <c r="L1133"/>
  <c r="L1134"/>
  <c r="L1135"/>
  <c r="L1136"/>
  <c r="L1137"/>
  <c r="L1138"/>
  <c r="L1139"/>
  <c r="L1140"/>
  <c r="L1141"/>
  <c r="L1142"/>
  <c r="L1143"/>
  <c r="L1144"/>
  <c r="L1145"/>
  <c r="L1146"/>
  <c r="L1147"/>
  <c r="L1148"/>
  <c r="L1149"/>
  <c r="L1150"/>
  <c r="L1151"/>
  <c r="L1152"/>
  <c r="L1153"/>
  <c r="L1154"/>
  <c r="L1155"/>
  <c r="L1156"/>
  <c r="L1157"/>
  <c r="L1158"/>
  <c r="L1159"/>
  <c r="L1160"/>
  <c r="L1161"/>
  <c r="L1162"/>
  <c r="L1163"/>
  <c r="L1164"/>
  <c r="L1165"/>
  <c r="L1166"/>
  <c r="L1167"/>
  <c r="L1168"/>
  <c r="L1169"/>
  <c r="L1170"/>
  <c r="L1171"/>
  <c r="L1172"/>
  <c r="L1173"/>
  <c r="L1174"/>
  <c r="L1175"/>
  <c r="L1176"/>
  <c r="L1177"/>
  <c r="L1178"/>
  <c r="L1179"/>
  <c r="L1180"/>
  <c r="L1181"/>
  <c r="L1182"/>
  <c r="L1183"/>
  <c r="L1184"/>
  <c r="L1185"/>
  <c r="L1186"/>
  <c r="L1187"/>
  <c r="L1188"/>
  <c r="L1189"/>
  <c r="L1190"/>
  <c r="L1191"/>
  <c r="L1192"/>
  <c r="L1193"/>
  <c r="L1194"/>
  <c r="L1195"/>
  <c r="L1196"/>
  <c r="L1197"/>
  <c r="L1198"/>
  <c r="L1199"/>
  <c r="L1200"/>
  <c r="L1201"/>
  <c r="L1202"/>
  <c r="L1203"/>
  <c r="L1204"/>
  <c r="L1205"/>
  <c r="L1206"/>
  <c r="L1207"/>
  <c r="L1208"/>
  <c r="L1209"/>
  <c r="L1210"/>
  <c r="L1211"/>
  <c r="L1212"/>
  <c r="L1213"/>
  <c r="L1214"/>
  <c r="L1215"/>
  <c r="L1216"/>
  <c r="L1217"/>
  <c r="L1218"/>
  <c r="L1219"/>
  <c r="L1220"/>
  <c r="L1221"/>
  <c r="L1222"/>
  <c r="L1223"/>
  <c r="L1224"/>
  <c r="L1225"/>
  <c r="L1226"/>
  <c r="L1227"/>
  <c r="L1228"/>
  <c r="L1229"/>
  <c r="L1230"/>
  <c r="L1231"/>
  <c r="L1232"/>
  <c r="L1233"/>
  <c r="L1234"/>
  <c r="L1235"/>
  <c r="L1236"/>
  <c r="L1237"/>
  <c r="L1238"/>
  <c r="L1239"/>
  <c r="L1240"/>
  <c r="L1241"/>
  <c r="L1242"/>
  <c r="L1243"/>
  <c r="L1244"/>
  <c r="L1245"/>
  <c r="L1246"/>
  <c r="L1247"/>
  <c r="L1248"/>
  <c r="L1249"/>
  <c r="L1250"/>
  <c r="L1251"/>
  <c r="L1252"/>
  <c r="L1253"/>
  <c r="L1254"/>
  <c r="L1255"/>
  <c r="L1256"/>
  <c r="L1257"/>
  <c r="L1258"/>
  <c r="L1259"/>
  <c r="L1260"/>
  <c r="L1261"/>
  <c r="L1262"/>
  <c r="L1263"/>
  <c r="L1264"/>
  <c r="L1265"/>
  <c r="L1266"/>
  <c r="L1267"/>
  <c r="L1268"/>
  <c r="L1269"/>
  <c r="L1270"/>
  <c r="L1271"/>
  <c r="L1272"/>
  <c r="L1273"/>
  <c r="L1274"/>
  <c r="L1275"/>
  <c r="L1276"/>
  <c r="L1277"/>
  <c r="L1278"/>
  <c r="L1279"/>
  <c r="L1280"/>
  <c r="L1281"/>
  <c r="L1282"/>
  <c r="L1283"/>
  <c r="L1284"/>
  <c r="L1285"/>
  <c r="L1286"/>
  <c r="L1287"/>
  <c r="L1288"/>
  <c r="L1289"/>
  <c r="L1290"/>
  <c r="L1291"/>
  <c r="L1292"/>
  <c r="L1293"/>
  <c r="L1294"/>
  <c r="L1295"/>
  <c r="L1296"/>
  <c r="L1297"/>
  <c r="L1298"/>
  <c r="L1299"/>
  <c r="L1300"/>
  <c r="L1301"/>
  <c r="L1302"/>
  <c r="L1303"/>
  <c r="L1304"/>
  <c r="L1305"/>
  <c r="L1306"/>
  <c r="L1307"/>
  <c r="L1308"/>
  <c r="L1309"/>
  <c r="L1310"/>
  <c r="L1311"/>
  <c r="L1312"/>
  <c r="L1313"/>
  <c r="L1314"/>
  <c r="L1315"/>
  <c r="L1316"/>
  <c r="L1317"/>
  <c r="L1318"/>
  <c r="L1319"/>
  <c r="L1320"/>
  <c r="L1321"/>
  <c r="L1322"/>
  <c r="L1323"/>
  <c r="L1324"/>
  <c r="L1325"/>
  <c r="L1326"/>
  <c r="L1327"/>
  <c r="L1328"/>
  <c r="L1329"/>
  <c r="L1330"/>
  <c r="L1331"/>
  <c r="L1332"/>
  <c r="L1333"/>
  <c r="L1334"/>
  <c r="L1335"/>
  <c r="L1336"/>
  <c r="L1337"/>
  <c r="L1338"/>
  <c r="L1339"/>
  <c r="L1340"/>
  <c r="L1341"/>
  <c r="L1342"/>
  <c r="L1343"/>
  <c r="L1344"/>
  <c r="L1345"/>
  <c r="L1346"/>
  <c r="L1347"/>
  <c r="L1348"/>
  <c r="L1349"/>
  <c r="L1350"/>
  <c r="L1351"/>
  <c r="L1352"/>
  <c r="L1353"/>
  <c r="L1354"/>
  <c r="L1355"/>
  <c r="L1356"/>
  <c r="L1357"/>
  <c r="L1358"/>
  <c r="L1359"/>
  <c r="L1360"/>
  <c r="L1361"/>
  <c r="L1362"/>
  <c r="L1363"/>
  <c r="L1364"/>
  <c r="L1365"/>
  <c r="L1366"/>
  <c r="L1367"/>
  <c r="L1368"/>
  <c r="L1369"/>
  <c r="L1370"/>
  <c r="L1371"/>
  <c r="L1372"/>
  <c r="L1373"/>
  <c r="L1374"/>
  <c r="L1375"/>
  <c r="L1376"/>
  <c r="L1377"/>
  <c r="L1378"/>
  <c r="L1379"/>
  <c r="L1380"/>
  <c r="L1381"/>
  <c r="L1382"/>
  <c r="L1383"/>
  <c r="L1384"/>
  <c r="L1385"/>
  <c r="L1386"/>
  <c r="L1387"/>
  <c r="L1388"/>
  <c r="L1389"/>
  <c r="L1390"/>
  <c r="L1391"/>
  <c r="L1392"/>
  <c r="L1393"/>
  <c r="L1394"/>
  <c r="L1395"/>
  <c r="L1396"/>
  <c r="L1397"/>
  <c r="L1398"/>
  <c r="L1399"/>
  <c r="L1400"/>
  <c r="L1401"/>
  <c r="L1402"/>
  <c r="L1403"/>
  <c r="L1404"/>
  <c r="L1405"/>
  <c r="L1406"/>
  <c r="L1407"/>
  <c r="L1408"/>
  <c r="L1409"/>
  <c r="L1410"/>
  <c r="L1411"/>
  <c r="L1412"/>
  <c r="L1413"/>
  <c r="L1414"/>
  <c r="L1415"/>
  <c r="L1416"/>
  <c r="L1417"/>
  <c r="L1418"/>
  <c r="L1419"/>
  <c r="L1420"/>
  <c r="L1421"/>
  <c r="L1422"/>
  <c r="L1423"/>
  <c r="L1424"/>
  <c r="L1425"/>
  <c r="L1426"/>
  <c r="L1427"/>
  <c r="L1428"/>
  <c r="L1429"/>
  <c r="L1430"/>
  <c r="L1431"/>
  <c r="L1432"/>
  <c r="L1433"/>
  <c r="L1434"/>
  <c r="L1435"/>
  <c r="L1436"/>
  <c r="L1437"/>
  <c r="L1438"/>
  <c r="L1439"/>
  <c r="L1440"/>
  <c r="L1441"/>
  <c r="L1442"/>
  <c r="L1443"/>
  <c r="L1444"/>
  <c r="L1445"/>
  <c r="L1446"/>
  <c r="L1447"/>
  <c r="L1448"/>
  <c r="L1449"/>
  <c r="L1450"/>
  <c r="L1451"/>
  <c r="L1452"/>
  <c r="L1453"/>
  <c r="L1454"/>
  <c r="L1455"/>
  <c r="L1456"/>
  <c r="L1457"/>
  <c r="L1458"/>
  <c r="L1459"/>
  <c r="L1460"/>
  <c r="L1461"/>
  <c r="L1462"/>
  <c r="L1463"/>
  <c r="L1464"/>
  <c r="L1465"/>
  <c r="L1466"/>
  <c r="L1467"/>
  <c r="L1468"/>
  <c r="L1469"/>
  <c r="L1470"/>
  <c r="L1471"/>
  <c r="L1472"/>
  <c r="L1473"/>
  <c r="L1474"/>
  <c r="L1475"/>
  <c r="L1476"/>
  <c r="L1477"/>
  <c r="L1478"/>
  <c r="L1479"/>
  <c r="L1480"/>
  <c r="L1481"/>
  <c r="L1482"/>
  <c r="L1483"/>
  <c r="L1484"/>
  <c r="L1485"/>
  <c r="L1486"/>
  <c r="L1487"/>
  <c r="L1488"/>
  <c r="L1489"/>
  <c r="L1490"/>
  <c r="L1491"/>
  <c r="L1492"/>
  <c r="L1493"/>
  <c r="L1494"/>
  <c r="L1495"/>
  <c r="L1496"/>
  <c r="L1497"/>
  <c r="L1498"/>
  <c r="L1499"/>
  <c r="L1500"/>
  <c r="L1501"/>
  <c r="L1502"/>
  <c r="L1503"/>
  <c r="L1504"/>
  <c r="L1505"/>
  <c r="L1506"/>
  <c r="L1507"/>
  <c r="L1508"/>
  <c r="L1509"/>
  <c r="L1510"/>
  <c r="L1511"/>
  <c r="L1512"/>
  <c r="L1513"/>
  <c r="L1514"/>
  <c r="L1515"/>
  <c r="L1516"/>
  <c r="L1517"/>
  <c r="L1518"/>
  <c r="L1519"/>
  <c r="L1520"/>
  <c r="L1521"/>
  <c r="L1522"/>
  <c r="L1523"/>
  <c r="L1524"/>
  <c r="L1525"/>
  <c r="L1526"/>
  <c r="L1527"/>
  <c r="L1528"/>
  <c r="L1529"/>
  <c r="L1530"/>
  <c r="L1531"/>
  <c r="L1532"/>
  <c r="L1533"/>
  <c r="L1534"/>
  <c r="L1535"/>
  <c r="L1536"/>
  <c r="L1537"/>
  <c r="L1538"/>
  <c r="L1539"/>
  <c r="L1540"/>
  <c r="L1541"/>
  <c r="L1542"/>
  <c r="L1543"/>
  <c r="L1544"/>
  <c r="L1545"/>
  <c r="L1546"/>
  <c r="L1547"/>
  <c r="L1548"/>
  <c r="L1549"/>
  <c r="L1550"/>
  <c r="L1551"/>
  <c r="L1552"/>
  <c r="L1553"/>
  <c r="L1554"/>
  <c r="L1555"/>
  <c r="L1556"/>
  <c r="L1557"/>
  <c r="L1558"/>
  <c r="L1559"/>
  <c r="L1560"/>
  <c r="L1561"/>
  <c r="L1562"/>
  <c r="L1563"/>
  <c r="L1564"/>
  <c r="L1565"/>
  <c r="L1566"/>
  <c r="L1567"/>
  <c r="L1568"/>
  <c r="L1569"/>
  <c r="L1570"/>
  <c r="L1571"/>
  <c r="L1572"/>
  <c r="L1573"/>
  <c r="L1574"/>
  <c r="L1575"/>
  <c r="L1576"/>
  <c r="L1577"/>
  <c r="L1578"/>
  <c r="L1579"/>
  <c r="L1580"/>
  <c r="L1581"/>
  <c r="L1582"/>
  <c r="L1583"/>
  <c r="L1584"/>
  <c r="L1585"/>
  <c r="L1586"/>
  <c r="L1587"/>
  <c r="L1588"/>
  <c r="L1589"/>
  <c r="L1590"/>
  <c r="L1591"/>
  <c r="L1592"/>
  <c r="L1593"/>
  <c r="L1594"/>
  <c r="L1595"/>
  <c r="L1596"/>
  <c r="L1597"/>
  <c r="L1598"/>
  <c r="L1599"/>
  <c r="L1600"/>
  <c r="L1601"/>
  <c r="L1602"/>
  <c r="L1603"/>
  <c r="L1604"/>
  <c r="L1605"/>
  <c r="L1606"/>
  <c r="L1607"/>
  <c r="L1608"/>
  <c r="L1609"/>
  <c r="L1610"/>
  <c r="L1611"/>
  <c r="L1612"/>
  <c r="L1613"/>
  <c r="L1614"/>
  <c r="L1615"/>
  <c r="L1616"/>
  <c r="L1617"/>
  <c r="L1618"/>
  <c r="L1619"/>
  <c r="L1620"/>
  <c r="L1621"/>
  <c r="L1622"/>
  <c r="L1623"/>
  <c r="L1624"/>
  <c r="L1625"/>
  <c r="L1626"/>
  <c r="L1627"/>
  <c r="L1628"/>
  <c r="L1629"/>
  <c r="L1630"/>
  <c r="L1631"/>
  <c r="L1632"/>
  <c r="L1633"/>
  <c r="L1634"/>
  <c r="L1635"/>
  <c r="L1636"/>
  <c r="L1637"/>
  <c r="L1638"/>
  <c r="L1639"/>
  <c r="L1640"/>
  <c r="L1641"/>
  <c r="L1642"/>
  <c r="L1643"/>
  <c r="L1644"/>
  <c r="L1645"/>
  <c r="L1646"/>
  <c r="L1647"/>
  <c r="L1648"/>
  <c r="L1649"/>
  <c r="L1650"/>
  <c r="L1651"/>
  <c r="L1652"/>
  <c r="L1653"/>
  <c r="L1654"/>
  <c r="L1655"/>
  <c r="L1656"/>
  <c r="L1657"/>
  <c r="L1658"/>
  <c r="L1659"/>
  <c r="L1660"/>
  <c r="L1661"/>
  <c r="L1662"/>
  <c r="L1663"/>
  <c r="L1664"/>
  <c r="L1665"/>
  <c r="L1666"/>
  <c r="L1667"/>
  <c r="L1668"/>
  <c r="L1669"/>
  <c r="L1670"/>
  <c r="L1671"/>
  <c r="L1672"/>
  <c r="L1673"/>
  <c r="L1674"/>
  <c r="L1675"/>
  <c r="L1676"/>
  <c r="L1677"/>
  <c r="L1678"/>
  <c r="L1679"/>
  <c r="L1680"/>
  <c r="L1681"/>
  <c r="L1682"/>
  <c r="L1683"/>
  <c r="L1684"/>
  <c r="L1685"/>
  <c r="L1686"/>
  <c r="L1687"/>
  <c r="L1688"/>
  <c r="L1689"/>
  <c r="L1690"/>
  <c r="L1691"/>
  <c r="L1692"/>
  <c r="L1693"/>
  <c r="L1694"/>
  <c r="L1695"/>
  <c r="L1696"/>
  <c r="L1697"/>
  <c r="L1698"/>
  <c r="L1699"/>
  <c r="L1700"/>
  <c r="L1701"/>
  <c r="L1702"/>
  <c r="L1703"/>
  <c r="L1704"/>
  <c r="L1705"/>
  <c r="L1706"/>
  <c r="L1707"/>
  <c r="L1708"/>
  <c r="L1709"/>
  <c r="L1710"/>
  <c r="L1711"/>
  <c r="L1712"/>
  <c r="L1713"/>
  <c r="L1714"/>
  <c r="L1715"/>
  <c r="L1716"/>
  <c r="L1717"/>
  <c r="L1718"/>
  <c r="L1719"/>
  <c r="L1720"/>
  <c r="L1721"/>
  <c r="L1722"/>
  <c r="L1723"/>
  <c r="L1724"/>
  <c r="L1725"/>
  <c r="L1726"/>
  <c r="L1727"/>
  <c r="L1728"/>
  <c r="L1729"/>
  <c r="L1730"/>
  <c r="L1731"/>
  <c r="L1732"/>
  <c r="L1733"/>
  <c r="L1734"/>
  <c r="L1735"/>
  <c r="L1736"/>
  <c r="L1737"/>
  <c r="L1738"/>
  <c r="L1739"/>
  <c r="L1740"/>
  <c r="L1741"/>
  <c r="L1742"/>
  <c r="L1743"/>
  <c r="L1744"/>
  <c r="L1745"/>
  <c r="L1746"/>
  <c r="L1747"/>
  <c r="L1748"/>
  <c r="L1749"/>
  <c r="L1750"/>
  <c r="L1751"/>
  <c r="L1752"/>
  <c r="L1753"/>
  <c r="L1754"/>
  <c r="L1755"/>
  <c r="L1756"/>
  <c r="L1757"/>
  <c r="L1758"/>
  <c r="L1759"/>
  <c r="L1760"/>
  <c r="L1761"/>
  <c r="L1762"/>
  <c r="L1763"/>
  <c r="L1764"/>
  <c r="L1765"/>
  <c r="L1766"/>
  <c r="L1767"/>
  <c r="L1768"/>
  <c r="L1769"/>
  <c r="L1770"/>
  <c r="L1771"/>
  <c r="L1772"/>
  <c r="L1773"/>
  <c r="L1774"/>
  <c r="L1775"/>
  <c r="L1776"/>
  <c r="L1777"/>
  <c r="L1778"/>
  <c r="L1779"/>
  <c r="L1780"/>
  <c r="L1781"/>
  <c r="L1782"/>
  <c r="L1783"/>
  <c r="L1784"/>
  <c r="L1785"/>
  <c r="L1786"/>
  <c r="L1787"/>
  <c r="L1788"/>
  <c r="L1789"/>
  <c r="L1790"/>
  <c r="L1791"/>
  <c r="L1792"/>
  <c r="L1793"/>
  <c r="L1794"/>
  <c r="L1795"/>
  <c r="L1796"/>
  <c r="L1797"/>
  <c r="L1798"/>
  <c r="L1799"/>
  <c r="L1800"/>
  <c r="L1801"/>
  <c r="L1802"/>
  <c r="L1803"/>
  <c r="L1804"/>
  <c r="L1805"/>
  <c r="L1806"/>
  <c r="L1807"/>
  <c r="L1808"/>
  <c r="L1809"/>
  <c r="L1810"/>
  <c r="L1811"/>
  <c r="L1812"/>
  <c r="L1813"/>
  <c r="L1814"/>
  <c r="L1815"/>
  <c r="L1816"/>
  <c r="L1817"/>
  <c r="L1818"/>
  <c r="L1819"/>
  <c r="L1820"/>
  <c r="L1821"/>
  <c r="L1822"/>
  <c r="L1823"/>
  <c r="L1824"/>
  <c r="L1825"/>
  <c r="L1826"/>
  <c r="L1827"/>
  <c r="L1828"/>
  <c r="L1829"/>
  <c r="L1830"/>
  <c r="L1831"/>
  <c r="L1832"/>
  <c r="L1833"/>
  <c r="L1834"/>
  <c r="L1835"/>
  <c r="L1836"/>
  <c r="L1837"/>
  <c r="L1838"/>
  <c r="L1839"/>
  <c r="L1840"/>
  <c r="L1841"/>
  <c r="L1842"/>
  <c r="L1843"/>
  <c r="L1844"/>
  <c r="L1845"/>
  <c r="L1846"/>
  <c r="L1847"/>
  <c r="L1848"/>
  <c r="L1849"/>
  <c r="L1850"/>
  <c r="L1851"/>
  <c r="L1852"/>
  <c r="L1853"/>
  <c r="L1854"/>
  <c r="L1855"/>
  <c r="L1856"/>
  <c r="L1857"/>
  <c r="L1858"/>
  <c r="L1859"/>
  <c r="L1860"/>
  <c r="L1861"/>
  <c r="L1862"/>
  <c r="L1863"/>
  <c r="L1864"/>
  <c r="L1865"/>
  <c r="L1866"/>
  <c r="L1867"/>
  <c r="L1868"/>
  <c r="L1869"/>
  <c r="L1870"/>
  <c r="L1871"/>
  <c r="L1872"/>
  <c r="L1873"/>
  <c r="L1874"/>
  <c r="L1875"/>
  <c r="L1876"/>
  <c r="L1877"/>
  <c r="L1878"/>
  <c r="L1879"/>
  <c r="L1880"/>
  <c r="L1881"/>
  <c r="L1882"/>
  <c r="L1883"/>
  <c r="L1884"/>
  <c r="L1885"/>
  <c r="L1886"/>
  <c r="L1887"/>
  <c r="L1888"/>
  <c r="L1889"/>
  <c r="L1890"/>
  <c r="L1891"/>
  <c r="L1892"/>
  <c r="L1893"/>
  <c r="L1894"/>
  <c r="L1895"/>
  <c r="L1896"/>
  <c r="L1897"/>
  <c r="L1898"/>
  <c r="L1899"/>
  <c r="L1900"/>
  <c r="L1901"/>
  <c r="L1902"/>
  <c r="L1903"/>
  <c r="L1904"/>
  <c r="L1905"/>
  <c r="L1906"/>
  <c r="L1907"/>
  <c r="L1908"/>
  <c r="L1909"/>
  <c r="L1910"/>
  <c r="L1911"/>
  <c r="L1912"/>
  <c r="L1913"/>
  <c r="L1914"/>
  <c r="L1915"/>
  <c r="L1916"/>
  <c r="L1917"/>
  <c r="L1918"/>
  <c r="L1919"/>
  <c r="L1920"/>
  <c r="L1921"/>
  <c r="L1922"/>
  <c r="L1923"/>
  <c r="L1924"/>
  <c r="L1925"/>
  <c r="L1926"/>
  <c r="L1927"/>
  <c r="L1928"/>
  <c r="L1929"/>
  <c r="L1930"/>
  <c r="L1931"/>
  <c r="L1932"/>
  <c r="L1933"/>
  <c r="L1934"/>
  <c r="L1935"/>
  <c r="L1936"/>
  <c r="L1937"/>
  <c r="L1938"/>
  <c r="L1939"/>
  <c r="L1940"/>
  <c r="L1941"/>
  <c r="L1942"/>
  <c r="L1943"/>
  <c r="L1944"/>
  <c r="L1945"/>
  <c r="L1946"/>
  <c r="L1947"/>
  <c r="L1948"/>
  <c r="L1949"/>
  <c r="L1950"/>
  <c r="L1951"/>
  <c r="L1952"/>
  <c r="L1953"/>
  <c r="L1954"/>
  <c r="L1955"/>
  <c r="L1956"/>
  <c r="L1957"/>
  <c r="L1958"/>
  <c r="L1959"/>
  <c r="L1960"/>
  <c r="L1961"/>
  <c r="L1962"/>
  <c r="L1963"/>
  <c r="L1964"/>
  <c r="L1965"/>
  <c r="L1966"/>
  <c r="L1967"/>
  <c r="L1968"/>
  <c r="L1969"/>
  <c r="L1970"/>
  <c r="L1971"/>
  <c r="L1972"/>
  <c r="L1973"/>
  <c r="L1974"/>
  <c r="L1975"/>
  <c r="L1976"/>
  <c r="L1977"/>
  <c r="L1978"/>
  <c r="L1979"/>
  <c r="L1980"/>
  <c r="L1981"/>
  <c r="L1982"/>
  <c r="L1983"/>
  <c r="L1984"/>
  <c r="L1985"/>
  <c r="L1986"/>
  <c r="L1987"/>
  <c r="L1988"/>
  <c r="L1989"/>
  <c r="L1990"/>
  <c r="L1991"/>
  <c r="L1992"/>
  <c r="L1993"/>
  <c r="L1994"/>
  <c r="L1995"/>
  <c r="L1996"/>
  <c r="L1997"/>
  <c r="L1998"/>
  <c r="L1999"/>
  <c r="L2000"/>
  <c r="L2001"/>
  <c r="L2002"/>
  <c r="L2003"/>
  <c r="L2004"/>
  <c r="L2005"/>
  <c r="L2006"/>
  <c r="L2007"/>
  <c r="L2008"/>
  <c r="L2009"/>
  <c r="L2010"/>
  <c r="L2011"/>
  <c r="L2012"/>
  <c r="L2013"/>
  <c r="L2014"/>
  <c r="L2015"/>
  <c r="L2016"/>
  <c r="L2017"/>
  <c r="L2018"/>
  <c r="L2019"/>
  <c r="L2020"/>
  <c r="L2021"/>
  <c r="L2022"/>
  <c r="L2023"/>
  <c r="L2024"/>
  <c r="L2025"/>
  <c r="L2026"/>
  <c r="L2027"/>
  <c r="L2028"/>
  <c r="L2029"/>
  <c r="L2030"/>
  <c r="L2031"/>
  <c r="L2032"/>
  <c r="L2033"/>
  <c r="L2034"/>
  <c r="L2035"/>
  <c r="L2036"/>
  <c r="L2037"/>
  <c r="L2038"/>
  <c r="L2039"/>
  <c r="L2040"/>
  <c r="L2041"/>
  <c r="L2042"/>
  <c r="L2043"/>
  <c r="L2044"/>
  <c r="L2045"/>
  <c r="L2046"/>
  <c r="L2047"/>
  <c r="L2048"/>
  <c r="L2049"/>
  <c r="L2050"/>
  <c r="L2051"/>
  <c r="L2052"/>
  <c r="L2053"/>
  <c r="L2054"/>
  <c r="L2055"/>
  <c r="L2056"/>
  <c r="L2057"/>
  <c r="L2058"/>
  <c r="L2059"/>
  <c r="L2060"/>
  <c r="L2061"/>
  <c r="L2062"/>
  <c r="L2063"/>
  <c r="L2064"/>
  <c r="L2065"/>
  <c r="L2066"/>
  <c r="L2067"/>
  <c r="L2068"/>
  <c r="L2069"/>
  <c r="L2070"/>
  <c r="L2071"/>
  <c r="L2072"/>
  <c r="L2073"/>
  <c r="L2074"/>
  <c r="L2075"/>
  <c r="L2076"/>
  <c r="L2077"/>
  <c r="L2078"/>
  <c r="L2079"/>
  <c r="L2080"/>
  <c r="L2081"/>
  <c r="L2082"/>
  <c r="L2083"/>
  <c r="L2084"/>
  <c r="L2085"/>
  <c r="L2086"/>
  <c r="L2087"/>
  <c r="L2088"/>
  <c r="L2089"/>
  <c r="L2090"/>
  <c r="L2091"/>
  <c r="L2092"/>
  <c r="L2093"/>
  <c r="L2094"/>
  <c r="L2095"/>
  <c r="L2096"/>
  <c r="L2097"/>
  <c r="L2098"/>
  <c r="L2099"/>
  <c r="L2100"/>
  <c r="L2101"/>
  <c r="L2102"/>
  <c r="L2103"/>
  <c r="L2104"/>
  <c r="L2105"/>
  <c r="L6"/>
  <c r="K8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K528" s="1"/>
  <c r="K529" s="1"/>
  <c r="K530" s="1"/>
  <c r="K531" s="1"/>
  <c r="K532" s="1"/>
  <c r="K533" s="1"/>
  <c r="K534" s="1"/>
  <c r="K535" s="1"/>
  <c r="K536" s="1"/>
  <c r="K537" s="1"/>
  <c r="K538" s="1"/>
  <c r="K539" s="1"/>
  <c r="K540" s="1"/>
  <c r="K541" s="1"/>
  <c r="K542" s="1"/>
  <c r="K543" s="1"/>
  <c r="K544" s="1"/>
  <c r="K545" s="1"/>
  <c r="K546" s="1"/>
  <c r="K547" s="1"/>
  <c r="K548" s="1"/>
  <c r="K549" s="1"/>
  <c r="K550" s="1"/>
  <c r="K551" s="1"/>
  <c r="K552" s="1"/>
  <c r="K553" s="1"/>
  <c r="K554" s="1"/>
  <c r="K555" s="1"/>
  <c r="K556" s="1"/>
  <c r="K557" s="1"/>
  <c r="K558" s="1"/>
  <c r="K559" s="1"/>
  <c r="K560" s="1"/>
  <c r="K561" s="1"/>
  <c r="K562" s="1"/>
  <c r="K563" s="1"/>
  <c r="K564" s="1"/>
  <c r="K565" s="1"/>
  <c r="K566" s="1"/>
  <c r="K567" s="1"/>
  <c r="K568" s="1"/>
  <c r="K569" s="1"/>
  <c r="K570" s="1"/>
  <c r="K571" s="1"/>
  <c r="K572" s="1"/>
  <c r="K573" s="1"/>
  <c r="K574" s="1"/>
  <c r="K575" s="1"/>
  <c r="K576" s="1"/>
  <c r="K577" s="1"/>
  <c r="K578" s="1"/>
  <c r="K579" s="1"/>
  <c r="K580" s="1"/>
  <c r="K581" s="1"/>
  <c r="K582" s="1"/>
  <c r="K583" s="1"/>
  <c r="K584" s="1"/>
  <c r="K585" s="1"/>
  <c r="K586" s="1"/>
  <c r="K587" s="1"/>
  <c r="K588" s="1"/>
  <c r="K589" s="1"/>
  <c r="K590" s="1"/>
  <c r="K591" s="1"/>
  <c r="K592" s="1"/>
  <c r="K593" s="1"/>
  <c r="K594" s="1"/>
  <c r="K595" s="1"/>
  <c r="K596" s="1"/>
  <c r="K597" s="1"/>
  <c r="K598" s="1"/>
  <c r="K599" s="1"/>
  <c r="K600" s="1"/>
  <c r="K601" s="1"/>
  <c r="K602" s="1"/>
  <c r="K603" s="1"/>
  <c r="K604" s="1"/>
  <c r="K605" s="1"/>
  <c r="K606" s="1"/>
  <c r="K607" s="1"/>
  <c r="K608" s="1"/>
  <c r="K609" s="1"/>
  <c r="K610" s="1"/>
  <c r="K611" s="1"/>
  <c r="K612" s="1"/>
  <c r="K613" s="1"/>
  <c r="K614" s="1"/>
  <c r="K615" s="1"/>
  <c r="K616" s="1"/>
  <c r="K617" s="1"/>
  <c r="K618" s="1"/>
  <c r="K619" s="1"/>
  <c r="K620" s="1"/>
  <c r="K621" s="1"/>
  <c r="K622" s="1"/>
  <c r="K623" s="1"/>
  <c r="K624" s="1"/>
  <c r="K625" s="1"/>
  <c r="K626" s="1"/>
  <c r="K627" s="1"/>
  <c r="K628" s="1"/>
  <c r="K629" s="1"/>
  <c r="K630" s="1"/>
  <c r="K631" s="1"/>
  <c r="K632" s="1"/>
  <c r="K633" s="1"/>
  <c r="K634" s="1"/>
  <c r="K635" s="1"/>
  <c r="K636" s="1"/>
  <c r="K637" s="1"/>
  <c r="K638" s="1"/>
  <c r="K639" s="1"/>
  <c r="K640" s="1"/>
  <c r="K641" s="1"/>
  <c r="K642" s="1"/>
  <c r="K643" s="1"/>
  <c r="K644" s="1"/>
  <c r="K645" s="1"/>
  <c r="K646" s="1"/>
  <c r="K647" s="1"/>
  <c r="K648" s="1"/>
  <c r="K649" s="1"/>
  <c r="K650" s="1"/>
  <c r="K651" s="1"/>
  <c r="K652" s="1"/>
  <c r="K653" s="1"/>
  <c r="K654" s="1"/>
  <c r="K655" s="1"/>
  <c r="K656" s="1"/>
  <c r="K657" s="1"/>
  <c r="K658" s="1"/>
  <c r="K659" s="1"/>
  <c r="K660" s="1"/>
  <c r="K661" s="1"/>
  <c r="K662" s="1"/>
  <c r="K663" s="1"/>
  <c r="K664" s="1"/>
  <c r="K665" s="1"/>
  <c r="K666" s="1"/>
  <c r="K667" s="1"/>
  <c r="K668" s="1"/>
  <c r="K669" s="1"/>
  <c r="K670" s="1"/>
  <c r="K671" s="1"/>
  <c r="K672" s="1"/>
  <c r="K673" s="1"/>
  <c r="K674" s="1"/>
  <c r="K675" s="1"/>
  <c r="K676" s="1"/>
  <c r="K677" s="1"/>
  <c r="K678" s="1"/>
  <c r="K679" s="1"/>
  <c r="K680" s="1"/>
  <c r="K681" s="1"/>
  <c r="K682" s="1"/>
  <c r="K683" s="1"/>
  <c r="K684" s="1"/>
  <c r="K685" s="1"/>
  <c r="K686" s="1"/>
  <c r="K687" s="1"/>
  <c r="K688" s="1"/>
  <c r="K689" s="1"/>
  <c r="K690" s="1"/>
  <c r="K691" s="1"/>
  <c r="K692" s="1"/>
  <c r="K693" s="1"/>
  <c r="K694" s="1"/>
  <c r="K695" s="1"/>
  <c r="K696" s="1"/>
  <c r="K697" s="1"/>
  <c r="K698" s="1"/>
  <c r="K699" s="1"/>
  <c r="K700" s="1"/>
  <c r="K701" s="1"/>
  <c r="K702" s="1"/>
  <c r="K703" s="1"/>
  <c r="K704" s="1"/>
  <c r="K705" s="1"/>
  <c r="K706" s="1"/>
  <c r="K707" s="1"/>
  <c r="K708" s="1"/>
  <c r="K709" s="1"/>
  <c r="K710" s="1"/>
  <c r="K711" s="1"/>
  <c r="K712" s="1"/>
  <c r="K713" s="1"/>
  <c r="K714" s="1"/>
  <c r="K715" s="1"/>
  <c r="K716" s="1"/>
  <c r="K717" s="1"/>
  <c r="K718" s="1"/>
  <c r="K719" s="1"/>
  <c r="K720" s="1"/>
  <c r="K721" s="1"/>
  <c r="K722" s="1"/>
  <c r="K723" s="1"/>
  <c r="K724" s="1"/>
  <c r="K725" s="1"/>
  <c r="K726" s="1"/>
  <c r="K727" s="1"/>
  <c r="K728" s="1"/>
  <c r="K729" s="1"/>
  <c r="K730" s="1"/>
  <c r="K731" s="1"/>
  <c r="K732" s="1"/>
  <c r="K733" s="1"/>
  <c r="K734" s="1"/>
  <c r="K735" s="1"/>
  <c r="K736" s="1"/>
  <c r="K737" s="1"/>
  <c r="K738" s="1"/>
  <c r="K739" s="1"/>
  <c r="K740" s="1"/>
  <c r="K741" s="1"/>
  <c r="K742" s="1"/>
  <c r="K743" s="1"/>
  <c r="K744" s="1"/>
  <c r="K745" s="1"/>
  <c r="K746" s="1"/>
  <c r="K747" s="1"/>
  <c r="K748" s="1"/>
  <c r="K749" s="1"/>
  <c r="K750" s="1"/>
  <c r="K751" s="1"/>
  <c r="K752" s="1"/>
  <c r="K753" s="1"/>
  <c r="K754" s="1"/>
  <c r="K755" s="1"/>
  <c r="K756" s="1"/>
  <c r="K757" s="1"/>
  <c r="K758" s="1"/>
  <c r="K759" s="1"/>
  <c r="K760" s="1"/>
  <c r="K761" s="1"/>
  <c r="K762" s="1"/>
  <c r="K763" s="1"/>
  <c r="K764" s="1"/>
  <c r="K765" s="1"/>
  <c r="K766" s="1"/>
  <c r="K767" s="1"/>
  <c r="K768" s="1"/>
  <c r="K769" s="1"/>
  <c r="K770" s="1"/>
  <c r="K771" s="1"/>
  <c r="K772" s="1"/>
  <c r="K773" s="1"/>
  <c r="K774" s="1"/>
  <c r="K775" s="1"/>
  <c r="K776" s="1"/>
  <c r="K777" s="1"/>
  <c r="K778" s="1"/>
  <c r="K779" s="1"/>
  <c r="K780" s="1"/>
  <c r="K781" s="1"/>
  <c r="K782" s="1"/>
  <c r="K783" s="1"/>
  <c r="K784" s="1"/>
  <c r="K785" s="1"/>
  <c r="K786" s="1"/>
  <c r="K787" s="1"/>
  <c r="K788" s="1"/>
  <c r="K789" s="1"/>
  <c r="K790" s="1"/>
  <c r="K791" s="1"/>
  <c r="K792" s="1"/>
  <c r="K793" s="1"/>
  <c r="K794" s="1"/>
  <c r="K795" s="1"/>
  <c r="K796" s="1"/>
  <c r="K797" s="1"/>
  <c r="K798" s="1"/>
  <c r="K799" s="1"/>
  <c r="K800" s="1"/>
  <c r="K801" s="1"/>
  <c r="K802" s="1"/>
  <c r="K803" s="1"/>
  <c r="K804" s="1"/>
  <c r="K805" s="1"/>
  <c r="K806" s="1"/>
  <c r="K807" s="1"/>
  <c r="K808" s="1"/>
  <c r="K809" s="1"/>
  <c r="K810" s="1"/>
  <c r="K811" s="1"/>
  <c r="K812" s="1"/>
  <c r="K813" s="1"/>
  <c r="K814" s="1"/>
  <c r="K815" s="1"/>
  <c r="K816" s="1"/>
  <c r="K817" s="1"/>
  <c r="K818" s="1"/>
  <c r="K819" s="1"/>
  <c r="K820" s="1"/>
  <c r="K821" s="1"/>
  <c r="K822" s="1"/>
  <c r="K823" s="1"/>
  <c r="K824" s="1"/>
  <c r="K825" s="1"/>
  <c r="K826" s="1"/>
  <c r="K827" s="1"/>
  <c r="K828" s="1"/>
  <c r="K829" s="1"/>
  <c r="K830" s="1"/>
  <c r="K831" s="1"/>
  <c r="K832" s="1"/>
  <c r="K833" s="1"/>
  <c r="K834" s="1"/>
  <c r="K835" s="1"/>
  <c r="K836" s="1"/>
  <c r="K837" s="1"/>
  <c r="K838" s="1"/>
  <c r="K839" s="1"/>
  <c r="K840" s="1"/>
  <c r="K841" s="1"/>
  <c r="K842" s="1"/>
  <c r="K843" s="1"/>
  <c r="K844" s="1"/>
  <c r="K845" s="1"/>
  <c r="K846" s="1"/>
  <c r="K847" s="1"/>
  <c r="K848" s="1"/>
  <c r="K849" s="1"/>
  <c r="K850" s="1"/>
  <c r="K851" s="1"/>
  <c r="K852" s="1"/>
  <c r="K853" s="1"/>
  <c r="K854" s="1"/>
  <c r="K855" s="1"/>
  <c r="K856" s="1"/>
  <c r="K857" s="1"/>
  <c r="K858" s="1"/>
  <c r="K859" s="1"/>
  <c r="K860" s="1"/>
  <c r="K861" s="1"/>
  <c r="K862" s="1"/>
  <c r="K863" s="1"/>
  <c r="K864" s="1"/>
  <c r="K865" s="1"/>
  <c r="K866" s="1"/>
  <c r="K867" s="1"/>
  <c r="K868" s="1"/>
  <c r="K869" s="1"/>
  <c r="K870" s="1"/>
  <c r="K871" s="1"/>
  <c r="K872" s="1"/>
  <c r="K873" s="1"/>
  <c r="K874" s="1"/>
  <c r="K875" s="1"/>
  <c r="K876" s="1"/>
  <c r="K877" s="1"/>
  <c r="K878" s="1"/>
  <c r="K879" s="1"/>
  <c r="K880" s="1"/>
  <c r="K881" s="1"/>
  <c r="K882" s="1"/>
  <c r="K883" s="1"/>
  <c r="K884" s="1"/>
  <c r="K885" s="1"/>
  <c r="K886" s="1"/>
  <c r="K887" s="1"/>
  <c r="K888" s="1"/>
  <c r="K889" s="1"/>
  <c r="K890" s="1"/>
  <c r="K891" s="1"/>
  <c r="K892" s="1"/>
  <c r="K893" s="1"/>
  <c r="K894" s="1"/>
  <c r="K895" s="1"/>
  <c r="K896" s="1"/>
  <c r="K897" s="1"/>
  <c r="K898" s="1"/>
  <c r="K899" s="1"/>
  <c r="K900" s="1"/>
  <c r="K901" s="1"/>
  <c r="K902" s="1"/>
  <c r="K903" s="1"/>
  <c r="K904" s="1"/>
  <c r="K905" s="1"/>
  <c r="K906" s="1"/>
  <c r="K907" s="1"/>
  <c r="K908" s="1"/>
  <c r="K909" s="1"/>
  <c r="K910" s="1"/>
  <c r="K911" s="1"/>
  <c r="K912" s="1"/>
  <c r="K913" s="1"/>
  <c r="K914" s="1"/>
  <c r="K915" s="1"/>
  <c r="K916" s="1"/>
  <c r="K917" s="1"/>
  <c r="K918" s="1"/>
  <c r="K919" s="1"/>
  <c r="K920" s="1"/>
  <c r="K921" s="1"/>
  <c r="K922" s="1"/>
  <c r="K923" s="1"/>
  <c r="K924" s="1"/>
  <c r="K925" s="1"/>
  <c r="K926" s="1"/>
  <c r="K927" s="1"/>
  <c r="K928" s="1"/>
  <c r="K929" s="1"/>
  <c r="K930" s="1"/>
  <c r="K931" s="1"/>
  <c r="K932" s="1"/>
  <c r="K933" s="1"/>
  <c r="K934" s="1"/>
  <c r="K935" s="1"/>
  <c r="K936" s="1"/>
  <c r="K937" s="1"/>
  <c r="K938" s="1"/>
  <c r="K939" s="1"/>
  <c r="K940" s="1"/>
  <c r="K941" s="1"/>
  <c r="K942" s="1"/>
  <c r="K943" s="1"/>
  <c r="K944" s="1"/>
  <c r="K945" s="1"/>
  <c r="K946" s="1"/>
  <c r="K947" s="1"/>
  <c r="K948" s="1"/>
  <c r="K949" s="1"/>
  <c r="K950" s="1"/>
  <c r="K951" s="1"/>
  <c r="K952" s="1"/>
  <c r="K953" s="1"/>
  <c r="K954" s="1"/>
  <c r="K955" s="1"/>
  <c r="K956" s="1"/>
  <c r="K957" s="1"/>
  <c r="K958" s="1"/>
  <c r="K959" s="1"/>
  <c r="K960" s="1"/>
  <c r="K961" s="1"/>
  <c r="K962" s="1"/>
  <c r="K963" s="1"/>
  <c r="K964" s="1"/>
  <c r="K965" s="1"/>
  <c r="K966" s="1"/>
  <c r="K967" s="1"/>
  <c r="K968" s="1"/>
  <c r="K969" s="1"/>
  <c r="K970" s="1"/>
  <c r="K971" s="1"/>
  <c r="K972" s="1"/>
  <c r="K973" s="1"/>
  <c r="K974" s="1"/>
  <c r="K975" s="1"/>
  <c r="K976" s="1"/>
  <c r="K977" s="1"/>
  <c r="K978" s="1"/>
  <c r="K979" s="1"/>
  <c r="K980" s="1"/>
  <c r="K981" s="1"/>
  <c r="K982" s="1"/>
  <c r="K983" s="1"/>
  <c r="K984" s="1"/>
  <c r="K985" s="1"/>
  <c r="K986" s="1"/>
  <c r="K987" s="1"/>
  <c r="K988" s="1"/>
  <c r="K989" s="1"/>
  <c r="K990" s="1"/>
  <c r="K991" s="1"/>
  <c r="K992" s="1"/>
  <c r="K993" s="1"/>
  <c r="K994" s="1"/>
  <c r="K995" s="1"/>
  <c r="K996" s="1"/>
  <c r="K997" s="1"/>
  <c r="K998" s="1"/>
  <c r="K999" s="1"/>
  <c r="K1000" s="1"/>
  <c r="K1001" s="1"/>
  <c r="K1002" s="1"/>
  <c r="K1003" s="1"/>
  <c r="K1004" s="1"/>
  <c r="K1005" s="1"/>
  <c r="K1006" s="1"/>
  <c r="K1007" s="1"/>
  <c r="K1008" s="1"/>
  <c r="K1009" s="1"/>
  <c r="K1010" s="1"/>
  <c r="K1011" s="1"/>
  <c r="K1012" s="1"/>
  <c r="K1013" s="1"/>
  <c r="K1014" s="1"/>
  <c r="K1015" s="1"/>
  <c r="K1016" s="1"/>
  <c r="K1017" s="1"/>
  <c r="K1018" s="1"/>
  <c r="K1019" s="1"/>
  <c r="K1020" s="1"/>
  <c r="K1021" s="1"/>
  <c r="K1022" s="1"/>
  <c r="K1023" s="1"/>
  <c r="K1024" s="1"/>
  <c r="K1025" s="1"/>
  <c r="K1026" s="1"/>
  <c r="K1027" s="1"/>
  <c r="K1028" s="1"/>
  <c r="K1029" s="1"/>
  <c r="K1030" s="1"/>
  <c r="K1031" s="1"/>
  <c r="K1032" s="1"/>
  <c r="K1033" s="1"/>
  <c r="K1034" s="1"/>
  <c r="K1035" s="1"/>
  <c r="K1036" s="1"/>
  <c r="K1037" s="1"/>
  <c r="K1038" s="1"/>
  <c r="K1039" s="1"/>
  <c r="K1040" s="1"/>
  <c r="K1041" s="1"/>
  <c r="K1042" s="1"/>
  <c r="K1043" s="1"/>
  <c r="K1044" s="1"/>
  <c r="K1045" s="1"/>
  <c r="K1046" s="1"/>
  <c r="K1047" s="1"/>
  <c r="K1048" s="1"/>
  <c r="K1049" s="1"/>
  <c r="K1050" s="1"/>
  <c r="K1051" s="1"/>
  <c r="K1052" s="1"/>
  <c r="K1053" s="1"/>
  <c r="K1054" s="1"/>
  <c r="K1055" s="1"/>
  <c r="K1056" s="1"/>
  <c r="K1057" s="1"/>
  <c r="K1058" s="1"/>
  <c r="K1059" s="1"/>
  <c r="K1060" s="1"/>
  <c r="K1061" s="1"/>
  <c r="K1062" s="1"/>
  <c r="K1063" s="1"/>
  <c r="K1064" s="1"/>
  <c r="K1065" s="1"/>
  <c r="K1066" s="1"/>
  <c r="K1067" s="1"/>
  <c r="K1068" s="1"/>
  <c r="K1069" s="1"/>
  <c r="K1070" s="1"/>
  <c r="K1071" s="1"/>
  <c r="K1072" s="1"/>
  <c r="K1073" s="1"/>
  <c r="K1074" s="1"/>
  <c r="K1075" s="1"/>
  <c r="K1076" s="1"/>
  <c r="K1077" s="1"/>
  <c r="K1078" s="1"/>
  <c r="K1079" s="1"/>
  <c r="K1080" s="1"/>
  <c r="K1081" s="1"/>
  <c r="K1082" s="1"/>
  <c r="K1083" s="1"/>
  <c r="K1084" s="1"/>
  <c r="K1085" s="1"/>
  <c r="K1086" s="1"/>
  <c r="K1087" s="1"/>
  <c r="K1088" s="1"/>
  <c r="K1089" s="1"/>
  <c r="K1090" s="1"/>
  <c r="K1091" s="1"/>
  <c r="K1092" s="1"/>
  <c r="K1093" s="1"/>
  <c r="K1094" s="1"/>
  <c r="K1095" s="1"/>
  <c r="K1096" s="1"/>
  <c r="K1097" s="1"/>
  <c r="K1098" s="1"/>
  <c r="K1099" s="1"/>
  <c r="K1100" s="1"/>
  <c r="K1101" s="1"/>
  <c r="K1102" s="1"/>
  <c r="K1103" s="1"/>
  <c r="K1104" s="1"/>
  <c r="K1105" s="1"/>
  <c r="K1106" s="1"/>
  <c r="K1107" s="1"/>
  <c r="K1108" s="1"/>
  <c r="K1109" s="1"/>
  <c r="K1110" s="1"/>
  <c r="K1111" s="1"/>
  <c r="K1112" s="1"/>
  <c r="K1113" s="1"/>
  <c r="K1114" s="1"/>
  <c r="K1115" s="1"/>
  <c r="K1116" s="1"/>
  <c r="K1117" s="1"/>
  <c r="K1118" s="1"/>
  <c r="K1119" s="1"/>
  <c r="K1120" s="1"/>
  <c r="K1121" s="1"/>
  <c r="K1122" s="1"/>
  <c r="K1123" s="1"/>
  <c r="K1124" s="1"/>
  <c r="K1125" s="1"/>
  <c r="K1126" s="1"/>
  <c r="K1127" s="1"/>
  <c r="K1128" s="1"/>
  <c r="K1129" s="1"/>
  <c r="K1130" s="1"/>
  <c r="K1131" s="1"/>
  <c r="K1132" s="1"/>
  <c r="K1133" s="1"/>
  <c r="K1134" s="1"/>
  <c r="K1135" s="1"/>
  <c r="K1136" s="1"/>
  <c r="K1137" s="1"/>
  <c r="K1138" s="1"/>
  <c r="K1139" s="1"/>
  <c r="K1140" s="1"/>
  <c r="K1141" s="1"/>
  <c r="K1142" s="1"/>
  <c r="K1143" s="1"/>
  <c r="K1144" s="1"/>
  <c r="K1145" s="1"/>
  <c r="K1146" s="1"/>
  <c r="K1147" s="1"/>
  <c r="K1148" s="1"/>
  <c r="K1149" s="1"/>
  <c r="K1150" s="1"/>
  <c r="K1151" s="1"/>
  <c r="K1152" s="1"/>
  <c r="K1153" s="1"/>
  <c r="K1154" s="1"/>
  <c r="K1155" s="1"/>
  <c r="K1156" s="1"/>
  <c r="K1157" s="1"/>
  <c r="K1158" s="1"/>
  <c r="K1159" s="1"/>
  <c r="K1160" s="1"/>
  <c r="K1161" s="1"/>
  <c r="K1162" s="1"/>
  <c r="K1163" s="1"/>
  <c r="K1164" s="1"/>
  <c r="K1165" s="1"/>
  <c r="K1166" s="1"/>
  <c r="K1167" s="1"/>
  <c r="K1168" s="1"/>
  <c r="K1169" s="1"/>
  <c r="K1170" s="1"/>
  <c r="K1171" s="1"/>
  <c r="K1172" s="1"/>
  <c r="K1173" s="1"/>
  <c r="K1174" s="1"/>
  <c r="K1175" s="1"/>
  <c r="K1176" s="1"/>
  <c r="K1177" s="1"/>
  <c r="K1178" s="1"/>
  <c r="K1179" s="1"/>
  <c r="K1180" s="1"/>
  <c r="K1181" s="1"/>
  <c r="K1182" s="1"/>
  <c r="K1183" s="1"/>
  <c r="K1184" s="1"/>
  <c r="K1185" s="1"/>
  <c r="K1186" s="1"/>
  <c r="K1187" s="1"/>
  <c r="K1188" s="1"/>
  <c r="K1189" s="1"/>
  <c r="K1190" s="1"/>
  <c r="K1191" s="1"/>
  <c r="K1192" s="1"/>
  <c r="K1193" s="1"/>
  <c r="K1194" s="1"/>
  <c r="K1195" s="1"/>
  <c r="K1196" s="1"/>
  <c r="K1197" s="1"/>
  <c r="K1198" s="1"/>
  <c r="K1199" s="1"/>
  <c r="K1200" s="1"/>
  <c r="K1201" s="1"/>
  <c r="K1202" s="1"/>
  <c r="K1203" s="1"/>
  <c r="K1204" s="1"/>
  <c r="K1205" s="1"/>
  <c r="K1206" s="1"/>
  <c r="K1207" s="1"/>
  <c r="K1208" s="1"/>
  <c r="K1209" s="1"/>
  <c r="K1210" s="1"/>
  <c r="K1211" s="1"/>
  <c r="K1212" s="1"/>
  <c r="K1213" s="1"/>
  <c r="K1214" s="1"/>
  <c r="K1215" s="1"/>
  <c r="K1216" s="1"/>
  <c r="K1217" s="1"/>
  <c r="K1218" s="1"/>
  <c r="K1219" s="1"/>
  <c r="K1220" s="1"/>
  <c r="K1221" s="1"/>
  <c r="K1222" s="1"/>
  <c r="K1223" s="1"/>
  <c r="K1224" s="1"/>
  <c r="K1225" s="1"/>
  <c r="K1226" s="1"/>
  <c r="K1227" s="1"/>
  <c r="K1228" s="1"/>
  <c r="K1229" s="1"/>
  <c r="K1230" s="1"/>
  <c r="K1231" s="1"/>
  <c r="K1232" s="1"/>
  <c r="K1233" s="1"/>
  <c r="K1234" s="1"/>
  <c r="K1235" s="1"/>
  <c r="K1236" s="1"/>
  <c r="K1237" s="1"/>
  <c r="K1238" s="1"/>
  <c r="K1239" s="1"/>
  <c r="K1240" s="1"/>
  <c r="K1241" s="1"/>
  <c r="K1242" s="1"/>
  <c r="K1243" s="1"/>
  <c r="K1244" s="1"/>
  <c r="K1245" s="1"/>
  <c r="K1246" s="1"/>
  <c r="K1247" s="1"/>
  <c r="K1248" s="1"/>
  <c r="K1249" s="1"/>
  <c r="K1250" s="1"/>
  <c r="K1251" s="1"/>
  <c r="K1252" s="1"/>
  <c r="K1253" s="1"/>
  <c r="K1254" s="1"/>
  <c r="K1255" s="1"/>
  <c r="K1256" s="1"/>
  <c r="K1257" s="1"/>
  <c r="K1258" s="1"/>
  <c r="K1259" s="1"/>
  <c r="K1260" s="1"/>
  <c r="K1261" s="1"/>
  <c r="K1262" s="1"/>
  <c r="K1263" s="1"/>
  <c r="K1264" s="1"/>
  <c r="K1265" s="1"/>
  <c r="K1266" s="1"/>
  <c r="K1267" s="1"/>
  <c r="K1268" s="1"/>
  <c r="K1269" s="1"/>
  <c r="K1270" s="1"/>
  <c r="K1271" s="1"/>
  <c r="K1272" s="1"/>
  <c r="K1273" s="1"/>
  <c r="K1274" s="1"/>
  <c r="K1275" s="1"/>
  <c r="K1276" s="1"/>
  <c r="K1277" s="1"/>
  <c r="K1278" s="1"/>
  <c r="K1279" s="1"/>
  <c r="K1280" s="1"/>
  <c r="K1281" s="1"/>
  <c r="K1282" s="1"/>
  <c r="K1283" s="1"/>
  <c r="K1284" s="1"/>
  <c r="K1285" s="1"/>
  <c r="K1286" s="1"/>
  <c r="K1287" s="1"/>
  <c r="K1288" s="1"/>
  <c r="K1289" s="1"/>
  <c r="K1290" s="1"/>
  <c r="K1291" s="1"/>
  <c r="K1292" s="1"/>
  <c r="K1293" s="1"/>
  <c r="K1294" s="1"/>
  <c r="K1295" s="1"/>
  <c r="K1296" s="1"/>
  <c r="K1297" s="1"/>
  <c r="K1298" s="1"/>
  <c r="K1299" s="1"/>
  <c r="K1300" s="1"/>
  <c r="K1301" s="1"/>
  <c r="K1302" s="1"/>
  <c r="K1303" s="1"/>
  <c r="K1304" s="1"/>
  <c r="K1305" s="1"/>
  <c r="K1306" s="1"/>
  <c r="K1307" s="1"/>
  <c r="K1308" s="1"/>
  <c r="K1309" s="1"/>
  <c r="K1310" s="1"/>
  <c r="K1311" s="1"/>
  <c r="K1312" s="1"/>
  <c r="K1313" s="1"/>
  <c r="K1314" s="1"/>
  <c r="K1315" s="1"/>
  <c r="K1316" s="1"/>
  <c r="K1317" s="1"/>
  <c r="K1318" s="1"/>
  <c r="K1319" s="1"/>
  <c r="K1320" s="1"/>
  <c r="K1321" s="1"/>
  <c r="K1322" s="1"/>
  <c r="K1323" s="1"/>
  <c r="K1324" s="1"/>
  <c r="K1325" s="1"/>
  <c r="K1326" s="1"/>
  <c r="K1327" s="1"/>
  <c r="K1328" s="1"/>
  <c r="K1329" s="1"/>
  <c r="K1330" s="1"/>
  <c r="K1331" s="1"/>
  <c r="K1332" s="1"/>
  <c r="K1333" s="1"/>
  <c r="K1334" s="1"/>
  <c r="K1335" s="1"/>
  <c r="K1336" s="1"/>
  <c r="K1337" s="1"/>
  <c r="K1338" s="1"/>
  <c r="K1339" s="1"/>
  <c r="K1340" s="1"/>
  <c r="K1341" s="1"/>
  <c r="K1342" s="1"/>
  <c r="K1343" s="1"/>
  <c r="K1344" s="1"/>
  <c r="K1345" s="1"/>
  <c r="K1346" s="1"/>
  <c r="K1347" s="1"/>
  <c r="K1348" s="1"/>
  <c r="K1349" s="1"/>
  <c r="K1350" s="1"/>
  <c r="K1351" s="1"/>
  <c r="K1352" s="1"/>
  <c r="K1353" s="1"/>
  <c r="K1354" s="1"/>
  <c r="K1355" s="1"/>
  <c r="K1356" s="1"/>
  <c r="K1357" s="1"/>
  <c r="K1358" s="1"/>
  <c r="K1359" s="1"/>
  <c r="K1360" s="1"/>
  <c r="K1361" s="1"/>
  <c r="K1362" s="1"/>
  <c r="K1363" s="1"/>
  <c r="K1364" s="1"/>
  <c r="K1365" s="1"/>
  <c r="K1366" s="1"/>
  <c r="K1367" s="1"/>
  <c r="K1368" s="1"/>
  <c r="K1369" s="1"/>
  <c r="K1370" s="1"/>
  <c r="K1371" s="1"/>
  <c r="K1372" s="1"/>
  <c r="K1373" s="1"/>
  <c r="K1374" s="1"/>
  <c r="K1375" s="1"/>
  <c r="K1376" s="1"/>
  <c r="K1377" s="1"/>
  <c r="K1378" s="1"/>
  <c r="K1379" s="1"/>
  <c r="K1380" s="1"/>
  <c r="K1381" s="1"/>
  <c r="K1382" s="1"/>
  <c r="K1383" s="1"/>
  <c r="K1384" s="1"/>
  <c r="K1385" s="1"/>
  <c r="K1386" s="1"/>
  <c r="K1387" s="1"/>
  <c r="K1388" s="1"/>
  <c r="K1389" s="1"/>
  <c r="K1390" s="1"/>
  <c r="K1391" s="1"/>
  <c r="K1392" s="1"/>
  <c r="K1393" s="1"/>
  <c r="K1394" s="1"/>
  <c r="K1395" s="1"/>
  <c r="K1396" s="1"/>
  <c r="K1397" s="1"/>
  <c r="K1398" s="1"/>
  <c r="K1399" s="1"/>
  <c r="K1400" s="1"/>
  <c r="K1401" s="1"/>
  <c r="K1402" s="1"/>
  <c r="K1403" s="1"/>
  <c r="K1404" s="1"/>
  <c r="K1405" s="1"/>
  <c r="K1406" s="1"/>
  <c r="K1407" s="1"/>
  <c r="K1408" s="1"/>
  <c r="K1409" s="1"/>
  <c r="K1410" s="1"/>
  <c r="K1411" s="1"/>
  <c r="K1412" s="1"/>
  <c r="K1413" s="1"/>
  <c r="K1414" s="1"/>
  <c r="K1415" s="1"/>
  <c r="K1416" s="1"/>
  <c r="K1417" s="1"/>
  <c r="K1418" s="1"/>
  <c r="K1419" s="1"/>
  <c r="K1420" s="1"/>
  <c r="K1421" s="1"/>
  <c r="K1422" s="1"/>
  <c r="K1423" s="1"/>
  <c r="K1424" s="1"/>
  <c r="K1425" s="1"/>
  <c r="K1426" s="1"/>
  <c r="K1427" s="1"/>
  <c r="K1428" s="1"/>
  <c r="K1429" s="1"/>
  <c r="K1430" s="1"/>
  <c r="K1431" s="1"/>
  <c r="K1432" s="1"/>
  <c r="K1433" s="1"/>
  <c r="K1434" s="1"/>
  <c r="K1435" s="1"/>
  <c r="K1436" s="1"/>
  <c r="K1437" s="1"/>
  <c r="K1438" s="1"/>
  <c r="K1439" s="1"/>
  <c r="K1440" s="1"/>
  <c r="K1441" s="1"/>
  <c r="K1442" s="1"/>
  <c r="K1443" s="1"/>
  <c r="K1444" s="1"/>
  <c r="K1445" s="1"/>
  <c r="K1446" s="1"/>
  <c r="K1447" s="1"/>
  <c r="K1448" s="1"/>
  <c r="K1449" s="1"/>
  <c r="K1450" s="1"/>
  <c r="K1451" s="1"/>
  <c r="K1452" s="1"/>
  <c r="K1453" s="1"/>
  <c r="K1454" s="1"/>
  <c r="K1455" s="1"/>
  <c r="K1456" s="1"/>
  <c r="K1457" s="1"/>
  <c r="K1458" s="1"/>
  <c r="K1459" s="1"/>
  <c r="K1460" s="1"/>
  <c r="K1461" s="1"/>
  <c r="K1462" s="1"/>
  <c r="K1463" s="1"/>
  <c r="K1464" s="1"/>
  <c r="K1465" s="1"/>
  <c r="K1466" s="1"/>
  <c r="K1467" s="1"/>
  <c r="K1468" s="1"/>
  <c r="K1469" s="1"/>
  <c r="K1470" s="1"/>
  <c r="K1471" s="1"/>
  <c r="K1472" s="1"/>
  <c r="K1473" s="1"/>
  <c r="K1474" s="1"/>
  <c r="K1475" s="1"/>
  <c r="K1476" s="1"/>
  <c r="K1477" s="1"/>
  <c r="K1478" s="1"/>
  <c r="K1479" s="1"/>
  <c r="K1480" s="1"/>
  <c r="K1481" s="1"/>
  <c r="K1482" s="1"/>
  <c r="K1483" s="1"/>
  <c r="K1484" s="1"/>
  <c r="K1485" s="1"/>
  <c r="K1486" s="1"/>
  <c r="K1487" s="1"/>
  <c r="K1488" s="1"/>
  <c r="K1489" s="1"/>
  <c r="K1490" s="1"/>
  <c r="K1491" s="1"/>
  <c r="K1492" s="1"/>
  <c r="K1493" s="1"/>
  <c r="K1494" s="1"/>
  <c r="K1495" s="1"/>
  <c r="K1496" s="1"/>
  <c r="K1497" s="1"/>
  <c r="K1498" s="1"/>
  <c r="K1499" s="1"/>
  <c r="K1500" s="1"/>
  <c r="K1501" s="1"/>
  <c r="K1502" s="1"/>
  <c r="K1503" s="1"/>
  <c r="K1504" s="1"/>
  <c r="K1505" s="1"/>
  <c r="K1506" s="1"/>
  <c r="K1507" s="1"/>
  <c r="K1508" s="1"/>
  <c r="K1509" s="1"/>
  <c r="K1510" s="1"/>
  <c r="K1511" s="1"/>
  <c r="K1512" s="1"/>
  <c r="K1513" s="1"/>
  <c r="K1514" s="1"/>
  <c r="K1515" s="1"/>
  <c r="K1516" s="1"/>
  <c r="K1517" s="1"/>
  <c r="K1518" s="1"/>
  <c r="K1519" s="1"/>
  <c r="K1520" s="1"/>
  <c r="K1521" s="1"/>
  <c r="K1522" s="1"/>
  <c r="K1523" s="1"/>
  <c r="K1524" s="1"/>
  <c r="K1525" s="1"/>
  <c r="K1526" s="1"/>
  <c r="K1527" s="1"/>
  <c r="K1528" s="1"/>
  <c r="K1529" s="1"/>
  <c r="K1530" s="1"/>
  <c r="K1531" s="1"/>
  <c r="K1532" s="1"/>
  <c r="K1533" s="1"/>
  <c r="K1534" s="1"/>
  <c r="K1535" s="1"/>
  <c r="K1536" s="1"/>
  <c r="K1537" s="1"/>
  <c r="K1538" s="1"/>
  <c r="K1539" s="1"/>
  <c r="K1540" s="1"/>
  <c r="K1541" s="1"/>
  <c r="K1542" s="1"/>
  <c r="K1543" s="1"/>
  <c r="K1544" s="1"/>
  <c r="K1545" s="1"/>
  <c r="K1546" s="1"/>
  <c r="K1547" s="1"/>
  <c r="K1548" s="1"/>
  <c r="K1549" s="1"/>
  <c r="K1550" s="1"/>
  <c r="K1551" s="1"/>
  <c r="K1552" s="1"/>
  <c r="K1553" s="1"/>
  <c r="K1554" s="1"/>
  <c r="K1555" s="1"/>
  <c r="K1556" s="1"/>
  <c r="K1557" s="1"/>
  <c r="K1558" s="1"/>
  <c r="K1559" s="1"/>
  <c r="K1560" s="1"/>
  <c r="K1561" s="1"/>
  <c r="K1562" s="1"/>
  <c r="K1563" s="1"/>
  <c r="K1564" s="1"/>
  <c r="K1565" s="1"/>
  <c r="K1566" s="1"/>
  <c r="K1567" s="1"/>
  <c r="K1568" s="1"/>
  <c r="K1569" s="1"/>
  <c r="K1570" s="1"/>
  <c r="K1571" s="1"/>
  <c r="K1572" s="1"/>
  <c r="K1573" s="1"/>
  <c r="K1574" s="1"/>
  <c r="K1575" s="1"/>
  <c r="K1576" s="1"/>
  <c r="K1577" s="1"/>
  <c r="K1578" s="1"/>
  <c r="K1579" s="1"/>
  <c r="K1580" s="1"/>
  <c r="K1581" s="1"/>
  <c r="K1582" s="1"/>
  <c r="K1583" s="1"/>
  <c r="K1584" s="1"/>
  <c r="K1585" s="1"/>
  <c r="K1586" s="1"/>
  <c r="K1587" s="1"/>
  <c r="K1588" s="1"/>
  <c r="K1589" s="1"/>
  <c r="K1590" s="1"/>
  <c r="K1591" s="1"/>
  <c r="K1592" s="1"/>
  <c r="K1593" s="1"/>
  <c r="K1594" s="1"/>
  <c r="K1595" s="1"/>
  <c r="K1596" s="1"/>
  <c r="K1597" s="1"/>
  <c r="K1598" s="1"/>
  <c r="K1599" s="1"/>
  <c r="K1600" s="1"/>
  <c r="K1601" s="1"/>
  <c r="K1602" s="1"/>
  <c r="K1603" s="1"/>
  <c r="K1604" s="1"/>
  <c r="K1605" s="1"/>
  <c r="K1606" s="1"/>
  <c r="K1607" s="1"/>
  <c r="K1608" s="1"/>
  <c r="K1609" s="1"/>
  <c r="K1610" s="1"/>
  <c r="K1611" s="1"/>
  <c r="K1612" s="1"/>
  <c r="K1613" s="1"/>
  <c r="K1614" s="1"/>
  <c r="K1615" s="1"/>
  <c r="K1616" s="1"/>
  <c r="K1617" s="1"/>
  <c r="K1618" s="1"/>
  <c r="K1619" s="1"/>
  <c r="K1620" s="1"/>
  <c r="K1621" s="1"/>
  <c r="K1622" s="1"/>
  <c r="K1623" s="1"/>
  <c r="K1624" s="1"/>
  <c r="K1625" s="1"/>
  <c r="K1626" s="1"/>
  <c r="K1627" s="1"/>
  <c r="K1628" s="1"/>
  <c r="K1629" s="1"/>
  <c r="K1630" s="1"/>
  <c r="K1631" s="1"/>
  <c r="K1632" s="1"/>
  <c r="K1633" s="1"/>
  <c r="K1634" s="1"/>
  <c r="K1635" s="1"/>
  <c r="K1636" s="1"/>
  <c r="K1637" s="1"/>
  <c r="K1638" s="1"/>
  <c r="K1639" s="1"/>
  <c r="K1640" s="1"/>
  <c r="K1641" s="1"/>
  <c r="K1642" s="1"/>
  <c r="K1643" s="1"/>
  <c r="K1644" s="1"/>
  <c r="K1645" s="1"/>
  <c r="K1646" s="1"/>
  <c r="K1647" s="1"/>
  <c r="K1648" s="1"/>
  <c r="K1649" s="1"/>
  <c r="K1650" s="1"/>
  <c r="K1651" s="1"/>
  <c r="K1652" s="1"/>
  <c r="K1653" s="1"/>
  <c r="K1654" s="1"/>
  <c r="K1655" s="1"/>
  <c r="K1656" s="1"/>
  <c r="K1657" s="1"/>
  <c r="K1658" s="1"/>
  <c r="K1659" s="1"/>
  <c r="K1660" s="1"/>
  <c r="K1661" s="1"/>
  <c r="K1662" s="1"/>
  <c r="K1663" s="1"/>
  <c r="K1664" s="1"/>
  <c r="K1665" s="1"/>
  <c r="K1666" s="1"/>
  <c r="K1667" s="1"/>
  <c r="K1668" s="1"/>
  <c r="K1669" s="1"/>
  <c r="K1670" s="1"/>
  <c r="K1671" s="1"/>
  <c r="K1672" s="1"/>
  <c r="K1673" s="1"/>
  <c r="K1674" s="1"/>
  <c r="K1675" s="1"/>
  <c r="K1676" s="1"/>
  <c r="K1677" s="1"/>
  <c r="K1678" s="1"/>
  <c r="K1679" s="1"/>
  <c r="K1680" s="1"/>
  <c r="K1681" s="1"/>
  <c r="K1682" s="1"/>
  <c r="K1683" s="1"/>
  <c r="K1684" s="1"/>
  <c r="K1685" s="1"/>
  <c r="K1686" s="1"/>
  <c r="K1687" s="1"/>
  <c r="K1688" s="1"/>
  <c r="K1689" s="1"/>
  <c r="K1690" s="1"/>
  <c r="K1691" s="1"/>
  <c r="K1692" s="1"/>
  <c r="K1693" s="1"/>
  <c r="K1694" s="1"/>
  <c r="K1695" s="1"/>
  <c r="K1696" s="1"/>
  <c r="K1697" s="1"/>
  <c r="K1698" s="1"/>
  <c r="K1699" s="1"/>
  <c r="K1700" s="1"/>
  <c r="K1701" s="1"/>
  <c r="K1702" s="1"/>
  <c r="K1703" s="1"/>
  <c r="K1704" s="1"/>
  <c r="K1705" s="1"/>
  <c r="K1706" s="1"/>
  <c r="K1707" s="1"/>
  <c r="K1708" s="1"/>
  <c r="K1709" s="1"/>
  <c r="K1710" s="1"/>
  <c r="K1711" s="1"/>
  <c r="K1712" s="1"/>
  <c r="K1713" s="1"/>
  <c r="K1714" s="1"/>
  <c r="K1715" s="1"/>
  <c r="K1716" s="1"/>
  <c r="K1717" s="1"/>
  <c r="K1718" s="1"/>
  <c r="K1719" s="1"/>
  <c r="K1720" s="1"/>
  <c r="K1721" s="1"/>
  <c r="K1722" s="1"/>
  <c r="K1723" s="1"/>
  <c r="K1724" s="1"/>
  <c r="K1725" s="1"/>
  <c r="K1726" s="1"/>
  <c r="K1727" s="1"/>
  <c r="K1728" s="1"/>
  <c r="K1729" s="1"/>
  <c r="K1730" s="1"/>
  <c r="K1731" s="1"/>
  <c r="K1732" s="1"/>
  <c r="K1733" s="1"/>
  <c r="K1734" s="1"/>
  <c r="K1735" s="1"/>
  <c r="K1736" s="1"/>
  <c r="K1737" s="1"/>
  <c r="K1738" s="1"/>
  <c r="K1739" s="1"/>
  <c r="K1740" s="1"/>
  <c r="K1741" s="1"/>
  <c r="K1742" s="1"/>
  <c r="K1743" s="1"/>
  <c r="K1744" s="1"/>
  <c r="K1745" s="1"/>
  <c r="K1746" s="1"/>
  <c r="K1747" s="1"/>
  <c r="K1748" s="1"/>
  <c r="K1749" s="1"/>
  <c r="K1750" s="1"/>
  <c r="K1751" s="1"/>
  <c r="K1752" s="1"/>
  <c r="K1753" s="1"/>
  <c r="K1754" s="1"/>
  <c r="K1755" s="1"/>
  <c r="K1756" s="1"/>
  <c r="K1757" s="1"/>
  <c r="K1758" s="1"/>
  <c r="K1759" s="1"/>
  <c r="K1760" s="1"/>
  <c r="K1761" s="1"/>
  <c r="K1762" s="1"/>
  <c r="K1763" s="1"/>
  <c r="K1764" s="1"/>
  <c r="K1765" s="1"/>
  <c r="K1766" s="1"/>
  <c r="K1767" s="1"/>
  <c r="K1768" s="1"/>
  <c r="K1769" s="1"/>
  <c r="K1770" s="1"/>
  <c r="K1771" s="1"/>
  <c r="K1772" s="1"/>
  <c r="K1773" s="1"/>
  <c r="K1774" s="1"/>
  <c r="K1775" s="1"/>
  <c r="K1776" s="1"/>
  <c r="K1777" s="1"/>
  <c r="K1778" s="1"/>
  <c r="K1779" s="1"/>
  <c r="K1780" s="1"/>
  <c r="K1781" s="1"/>
  <c r="K1782" s="1"/>
  <c r="K1783" s="1"/>
  <c r="K1784" s="1"/>
  <c r="K1785" s="1"/>
  <c r="K1786" s="1"/>
  <c r="K1787" s="1"/>
  <c r="K1788" s="1"/>
  <c r="K1789" s="1"/>
  <c r="K1790" s="1"/>
  <c r="K1791" s="1"/>
  <c r="K1792" s="1"/>
  <c r="K1793" s="1"/>
  <c r="K1794" s="1"/>
  <c r="K1795" s="1"/>
  <c r="K1796" s="1"/>
  <c r="K1797" s="1"/>
  <c r="K1798" s="1"/>
  <c r="K1799" s="1"/>
  <c r="K1800" s="1"/>
  <c r="K1801" s="1"/>
  <c r="K1802" s="1"/>
  <c r="K1803" s="1"/>
  <c r="K1804" s="1"/>
  <c r="K1805" s="1"/>
  <c r="K1806" s="1"/>
  <c r="K1807" s="1"/>
  <c r="K1808" s="1"/>
  <c r="K1809" s="1"/>
  <c r="K1810" s="1"/>
  <c r="K1811" s="1"/>
  <c r="K1812" s="1"/>
  <c r="K1813" s="1"/>
  <c r="K1814" s="1"/>
  <c r="K1815" s="1"/>
  <c r="K1816" s="1"/>
  <c r="K1817" s="1"/>
  <c r="K1818" s="1"/>
  <c r="K1819" s="1"/>
  <c r="K1820" s="1"/>
  <c r="K1821" s="1"/>
  <c r="K1822" s="1"/>
  <c r="K1823" s="1"/>
  <c r="K1824" s="1"/>
  <c r="K1825" s="1"/>
  <c r="K1826" s="1"/>
  <c r="K1827" s="1"/>
  <c r="K1828" s="1"/>
  <c r="K1829" s="1"/>
  <c r="K1830" s="1"/>
  <c r="K1831" s="1"/>
  <c r="K1832" s="1"/>
  <c r="K1833" s="1"/>
  <c r="K1834" s="1"/>
  <c r="K1835" s="1"/>
  <c r="K1836" s="1"/>
  <c r="K1837" s="1"/>
  <c r="K1838" s="1"/>
  <c r="K1839" s="1"/>
  <c r="K1840" s="1"/>
  <c r="K1841" s="1"/>
  <c r="K1842" s="1"/>
  <c r="K1843" s="1"/>
  <c r="K1844" s="1"/>
  <c r="K1845" s="1"/>
  <c r="K1846" s="1"/>
  <c r="K1847" s="1"/>
  <c r="K1848" s="1"/>
  <c r="K1849" s="1"/>
  <c r="K1850" s="1"/>
  <c r="K1851" s="1"/>
  <c r="K1852" s="1"/>
  <c r="K1853" s="1"/>
  <c r="K1854" s="1"/>
  <c r="K1855" s="1"/>
  <c r="K1856" s="1"/>
  <c r="K1857" s="1"/>
  <c r="K1858" s="1"/>
  <c r="K1859" s="1"/>
  <c r="K1860" s="1"/>
  <c r="K1861" s="1"/>
  <c r="K1862" s="1"/>
  <c r="K1863" s="1"/>
  <c r="K1864" s="1"/>
  <c r="K1865" s="1"/>
  <c r="K1866" s="1"/>
  <c r="K1867" s="1"/>
  <c r="K1868" s="1"/>
  <c r="K1869" s="1"/>
  <c r="K1870" s="1"/>
  <c r="K1871" s="1"/>
  <c r="K1872" s="1"/>
  <c r="K1873" s="1"/>
  <c r="K1874" s="1"/>
  <c r="K1875" s="1"/>
  <c r="K1876" s="1"/>
  <c r="K1877" s="1"/>
  <c r="K1878" s="1"/>
  <c r="K1879" s="1"/>
  <c r="K1880" s="1"/>
  <c r="K1881" s="1"/>
  <c r="K1882" s="1"/>
  <c r="K1883" s="1"/>
  <c r="K1884" s="1"/>
  <c r="K1885" s="1"/>
  <c r="K1886" s="1"/>
  <c r="K1887" s="1"/>
  <c r="K1888" s="1"/>
  <c r="K1889" s="1"/>
  <c r="K1890" s="1"/>
  <c r="K1891" s="1"/>
  <c r="K1892" s="1"/>
  <c r="K1893" s="1"/>
  <c r="K1894" s="1"/>
  <c r="K1895" s="1"/>
  <c r="K1896" s="1"/>
  <c r="K1897" s="1"/>
  <c r="K1898" s="1"/>
  <c r="K1899" s="1"/>
  <c r="K1900" s="1"/>
  <c r="K1901" s="1"/>
  <c r="K1902" s="1"/>
  <c r="K1903" s="1"/>
  <c r="K1904" s="1"/>
  <c r="K1905" s="1"/>
  <c r="K1906" s="1"/>
  <c r="K1907" s="1"/>
  <c r="K1908" s="1"/>
  <c r="K1909" s="1"/>
  <c r="K1910" s="1"/>
  <c r="K1911" s="1"/>
  <c r="K1912" s="1"/>
  <c r="K1913" s="1"/>
  <c r="K1914" s="1"/>
  <c r="K1915" s="1"/>
  <c r="K1916" s="1"/>
  <c r="K1917" s="1"/>
  <c r="K1918" s="1"/>
  <c r="K1919" s="1"/>
  <c r="K1920" s="1"/>
  <c r="K1921" s="1"/>
  <c r="K1922" s="1"/>
  <c r="K1923" s="1"/>
  <c r="K1924" s="1"/>
  <c r="K1925" s="1"/>
  <c r="K1926" s="1"/>
  <c r="K1927" s="1"/>
  <c r="K1928" s="1"/>
  <c r="K1929" s="1"/>
  <c r="K1930" s="1"/>
  <c r="K1931" s="1"/>
  <c r="K1932" s="1"/>
  <c r="K1933" s="1"/>
  <c r="K1934" s="1"/>
  <c r="K1935" s="1"/>
  <c r="K1936" s="1"/>
  <c r="K1937" s="1"/>
  <c r="K1938" s="1"/>
  <c r="K1939" s="1"/>
  <c r="K1940" s="1"/>
  <c r="K1941" s="1"/>
  <c r="K1942" s="1"/>
  <c r="K1943" s="1"/>
  <c r="K1944" s="1"/>
  <c r="K1945" s="1"/>
  <c r="K1946" s="1"/>
  <c r="K1947" s="1"/>
  <c r="K1948" s="1"/>
  <c r="K1949" s="1"/>
  <c r="K1950" s="1"/>
  <c r="K1951" s="1"/>
  <c r="K1952" s="1"/>
  <c r="K1953" s="1"/>
  <c r="K1954" s="1"/>
  <c r="K1955" s="1"/>
  <c r="K1956" s="1"/>
  <c r="K1957" s="1"/>
  <c r="K1958" s="1"/>
  <c r="K1959" s="1"/>
  <c r="K1960" s="1"/>
  <c r="K1961" s="1"/>
  <c r="K1962" s="1"/>
  <c r="K1963" s="1"/>
  <c r="K1964" s="1"/>
  <c r="K1965" s="1"/>
  <c r="K1966" s="1"/>
  <c r="K1967" s="1"/>
  <c r="K1968" s="1"/>
  <c r="K1969" s="1"/>
  <c r="K1970" s="1"/>
  <c r="K1971" s="1"/>
  <c r="K1972" s="1"/>
  <c r="K1973" s="1"/>
  <c r="K1974" s="1"/>
  <c r="K1975" s="1"/>
  <c r="K1976" s="1"/>
  <c r="K1977" s="1"/>
  <c r="K1978" s="1"/>
  <c r="K1979" s="1"/>
  <c r="K1980" s="1"/>
  <c r="K1981" s="1"/>
  <c r="K1982" s="1"/>
  <c r="K1983" s="1"/>
  <c r="K1984" s="1"/>
  <c r="K1985" s="1"/>
  <c r="K1986" s="1"/>
  <c r="K1987" s="1"/>
  <c r="K1988" s="1"/>
  <c r="K1989" s="1"/>
  <c r="K1990" s="1"/>
  <c r="K1991" s="1"/>
  <c r="K1992" s="1"/>
  <c r="K1993" s="1"/>
  <c r="K1994" s="1"/>
  <c r="K1995" s="1"/>
  <c r="K1996" s="1"/>
  <c r="K1997" s="1"/>
  <c r="K1998" s="1"/>
  <c r="K1999" s="1"/>
  <c r="K2000" s="1"/>
  <c r="K2001" s="1"/>
  <c r="K2002" s="1"/>
  <c r="K2003" s="1"/>
  <c r="K2004" s="1"/>
  <c r="K2005" s="1"/>
  <c r="K2006" s="1"/>
  <c r="K2007" s="1"/>
  <c r="K2008" s="1"/>
  <c r="K2009" s="1"/>
  <c r="K2010" s="1"/>
  <c r="K2011" s="1"/>
  <c r="K2012" s="1"/>
  <c r="K2013" s="1"/>
  <c r="K2014" s="1"/>
  <c r="K2015" s="1"/>
  <c r="K2016" s="1"/>
  <c r="K2017" s="1"/>
  <c r="K2018" s="1"/>
  <c r="K2019" s="1"/>
  <c r="K2020" s="1"/>
  <c r="K2021" s="1"/>
  <c r="K2022" s="1"/>
  <c r="K2023" s="1"/>
  <c r="K2024" s="1"/>
  <c r="K2025" s="1"/>
  <c r="K2026" s="1"/>
  <c r="K2027" s="1"/>
  <c r="K2028" s="1"/>
  <c r="K2029" s="1"/>
  <c r="K2030" s="1"/>
  <c r="K2031" s="1"/>
  <c r="K2032" s="1"/>
  <c r="K2033" s="1"/>
  <c r="K2034" s="1"/>
  <c r="K2035" s="1"/>
  <c r="K2036" s="1"/>
  <c r="K2037" s="1"/>
  <c r="K2038" s="1"/>
  <c r="K2039" s="1"/>
  <c r="K2040" s="1"/>
  <c r="K2041" s="1"/>
  <c r="K2042" s="1"/>
  <c r="K2043" s="1"/>
  <c r="K2044" s="1"/>
  <c r="K2045" s="1"/>
  <c r="K2046" s="1"/>
  <c r="K2047" s="1"/>
  <c r="K2048" s="1"/>
  <c r="K2049" s="1"/>
  <c r="K2050" s="1"/>
  <c r="K2051" s="1"/>
  <c r="K2052" s="1"/>
  <c r="K2053" s="1"/>
  <c r="K2054" s="1"/>
  <c r="K2055" s="1"/>
  <c r="K2056" s="1"/>
  <c r="K2057" s="1"/>
  <c r="K2058" s="1"/>
  <c r="K2059" s="1"/>
  <c r="K2060" s="1"/>
  <c r="K2061" s="1"/>
  <c r="K2062" s="1"/>
  <c r="K2063" s="1"/>
  <c r="K2064" s="1"/>
  <c r="K2065" s="1"/>
  <c r="K2066" s="1"/>
  <c r="K2067" s="1"/>
  <c r="K2068" s="1"/>
  <c r="K2069" s="1"/>
  <c r="K2070" s="1"/>
  <c r="K2071" s="1"/>
  <c r="K2072" s="1"/>
  <c r="K2073" s="1"/>
  <c r="K2074" s="1"/>
  <c r="K2075" s="1"/>
  <c r="K2076" s="1"/>
  <c r="K2077" s="1"/>
  <c r="K2078" s="1"/>
  <c r="K2079" s="1"/>
  <c r="K2080" s="1"/>
  <c r="K2081" s="1"/>
  <c r="K2082" s="1"/>
  <c r="K2083" s="1"/>
  <c r="K2084" s="1"/>
  <c r="K2085" s="1"/>
  <c r="K2086" s="1"/>
  <c r="K2087" s="1"/>
  <c r="K2088" s="1"/>
  <c r="K2089" s="1"/>
  <c r="K2090" s="1"/>
  <c r="K2091" s="1"/>
  <c r="K2092" s="1"/>
  <c r="K2093" s="1"/>
  <c r="K2094" s="1"/>
  <c r="K2095" s="1"/>
  <c r="K2096" s="1"/>
  <c r="K2097" s="1"/>
  <c r="K2098" s="1"/>
  <c r="K2099" s="1"/>
  <c r="K2100" s="1"/>
  <c r="K2101" s="1"/>
  <c r="K2102" s="1"/>
  <c r="K2103" s="1"/>
  <c r="K2104" s="1"/>
  <c r="K2105" s="1"/>
  <c r="K7"/>
  <c r="K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6"/>
  <c r="I5" i="7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4"/>
  <c r="C703" i="10"/>
  <c r="C702"/>
  <c r="C701"/>
  <c r="C700"/>
  <c r="C699"/>
  <c r="C698"/>
  <c r="C697"/>
  <c r="C696"/>
  <c r="C695"/>
  <c r="C694"/>
  <c r="C693"/>
  <c r="C692"/>
  <c r="C691"/>
  <c r="C690"/>
  <c r="C689"/>
  <c r="C688"/>
  <c r="C687"/>
  <c r="C686"/>
  <c r="C685"/>
  <c r="C684"/>
  <c r="C683"/>
  <c r="C682"/>
  <c r="C681"/>
  <c r="C680"/>
  <c r="C679"/>
  <c r="C678"/>
  <c r="C677"/>
  <c r="C676"/>
  <c r="C675"/>
  <c r="C674"/>
  <c r="C673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9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B1013" s="1"/>
  <c r="B1014" s="1"/>
  <c r="B1015" s="1"/>
  <c r="B1016" s="1"/>
  <c r="B1017" s="1"/>
  <c r="B1018" s="1"/>
  <c r="B1019" s="1"/>
  <c r="B1020" s="1"/>
  <c r="B1021" s="1"/>
  <c r="B1022" s="1"/>
  <c r="B1023" s="1"/>
  <c r="B1024" s="1"/>
  <c r="B1025" s="1"/>
  <c r="B1026" s="1"/>
  <c r="B1027" s="1"/>
  <c r="B1028" s="1"/>
  <c r="B1029" s="1"/>
  <c r="B1030" s="1"/>
  <c r="B1031" s="1"/>
  <c r="B1032" s="1"/>
  <c r="B1033" s="1"/>
  <c r="B1034" s="1"/>
  <c r="B1035" s="1"/>
  <c r="B1036" s="1"/>
  <c r="B1037" s="1"/>
  <c r="B1038" s="1"/>
  <c r="B1039" s="1"/>
  <c r="B1040" s="1"/>
  <c r="B1041" s="1"/>
  <c r="B1042" s="1"/>
  <c r="B1043" s="1"/>
  <c r="B1044" s="1"/>
  <c r="B1045" s="1"/>
  <c r="B1046" s="1"/>
  <c r="B1047" s="1"/>
  <c r="B1048" s="1"/>
  <c r="B1049" s="1"/>
  <c r="B1050" s="1"/>
  <c r="B1051" s="1"/>
  <c r="B1052" s="1"/>
  <c r="B1053" s="1"/>
  <c r="B1054" s="1"/>
  <c r="B1055" s="1"/>
  <c r="B1056" s="1"/>
  <c r="B1057" s="1"/>
  <c r="B1058" s="1"/>
  <c r="B1059" s="1"/>
  <c r="B1060" s="1"/>
  <c r="B1061" s="1"/>
  <c r="B1062" s="1"/>
  <c r="B1063" s="1"/>
  <c r="B1064" s="1"/>
  <c r="B1065" s="1"/>
  <c r="B1066" s="1"/>
  <c r="B1067" s="1"/>
  <c r="B1068" s="1"/>
  <c r="B1069" s="1"/>
  <c r="B1070" s="1"/>
  <c r="B1071" s="1"/>
  <c r="B1072" s="1"/>
  <c r="B1073" s="1"/>
  <c r="B1074" s="1"/>
  <c r="B1075" s="1"/>
  <c r="B1076" s="1"/>
  <c r="B1077" s="1"/>
  <c r="B1078" s="1"/>
  <c r="B1079" s="1"/>
  <c r="B1080" s="1"/>
  <c r="B1081" s="1"/>
  <c r="B1082" s="1"/>
  <c r="B1083" s="1"/>
  <c r="B1084" s="1"/>
  <c r="B1085" s="1"/>
  <c r="B1086" s="1"/>
  <c r="B1087" s="1"/>
  <c r="B1088" s="1"/>
  <c r="B1089" s="1"/>
  <c r="B1090" s="1"/>
  <c r="B1091" s="1"/>
  <c r="B1092" s="1"/>
  <c r="B1093" s="1"/>
  <c r="B1094" s="1"/>
  <c r="B1095" s="1"/>
  <c r="B1096" s="1"/>
  <c r="B1097" s="1"/>
  <c r="B1098" s="1"/>
  <c r="B1099" s="1"/>
  <c r="B1100" s="1"/>
  <c r="B1101" s="1"/>
  <c r="B1102" s="1"/>
  <c r="B1103" s="1"/>
  <c r="B1104" s="1"/>
  <c r="B1105" s="1"/>
  <c r="B1106" s="1"/>
  <c r="B1107" s="1"/>
  <c r="B1108" s="1"/>
  <c r="B1109" s="1"/>
  <c r="B1110" s="1"/>
  <c r="B1111" s="1"/>
  <c r="B1112" s="1"/>
  <c r="B1113" s="1"/>
  <c r="B1114" s="1"/>
  <c r="B1115" s="1"/>
  <c r="B1116" s="1"/>
  <c r="B1117" s="1"/>
  <c r="B1118" s="1"/>
  <c r="B1119" s="1"/>
  <c r="B1120" s="1"/>
  <c r="B1121" s="1"/>
  <c r="B1122" s="1"/>
  <c r="B1123" s="1"/>
  <c r="B1124" s="1"/>
  <c r="B1125" s="1"/>
  <c r="B1126" s="1"/>
  <c r="B1127" s="1"/>
  <c r="B1128" s="1"/>
  <c r="B1129" s="1"/>
  <c r="B1130" s="1"/>
  <c r="B1131" s="1"/>
  <c r="B1132" s="1"/>
  <c r="B1133" s="1"/>
  <c r="B1134" s="1"/>
  <c r="B1135" s="1"/>
  <c r="B1136" s="1"/>
  <c r="B1137" s="1"/>
  <c r="B1138" s="1"/>
  <c r="B1139" s="1"/>
  <c r="B1140" s="1"/>
  <c r="B1141" s="1"/>
  <c r="B1142" s="1"/>
  <c r="B1143" s="1"/>
  <c r="B1144" s="1"/>
  <c r="B1145" s="1"/>
  <c r="B1146" s="1"/>
  <c r="B1147" s="1"/>
  <c r="B1148" s="1"/>
  <c r="B1149" s="1"/>
  <c r="B1150" s="1"/>
  <c r="B1151" s="1"/>
  <c r="B1152" s="1"/>
  <c r="B1153" s="1"/>
  <c r="B1154" s="1"/>
  <c r="B1155" s="1"/>
  <c r="B1156" s="1"/>
  <c r="B1157" s="1"/>
  <c r="B1158" s="1"/>
  <c r="B1159" s="1"/>
  <c r="B1160" s="1"/>
  <c r="B1161" s="1"/>
  <c r="B1162" s="1"/>
  <c r="B1163" s="1"/>
  <c r="B1164" s="1"/>
  <c r="B1165" s="1"/>
  <c r="B1166" s="1"/>
  <c r="B1167" s="1"/>
  <c r="B1168" s="1"/>
  <c r="B1169" s="1"/>
  <c r="B1170" s="1"/>
  <c r="B1171" s="1"/>
  <c r="B1172" s="1"/>
  <c r="B1173" s="1"/>
  <c r="B1174" s="1"/>
  <c r="B1175" s="1"/>
  <c r="B1176" s="1"/>
  <c r="B1177" s="1"/>
  <c r="B1178" s="1"/>
  <c r="B1179" s="1"/>
  <c r="B1180" s="1"/>
  <c r="B1181" s="1"/>
  <c r="B1182" s="1"/>
  <c r="B1183" s="1"/>
  <c r="B1184" s="1"/>
  <c r="B1185" s="1"/>
  <c r="B1186" s="1"/>
  <c r="B1187" s="1"/>
  <c r="B1188" s="1"/>
  <c r="B1189" s="1"/>
  <c r="B1190" s="1"/>
  <c r="B1191" s="1"/>
  <c r="B1192" s="1"/>
  <c r="B1193" s="1"/>
  <c r="B1194" s="1"/>
  <c r="B1195" s="1"/>
  <c r="B1196" s="1"/>
  <c r="B1197" s="1"/>
  <c r="B1198" s="1"/>
  <c r="B1199" s="1"/>
  <c r="B1200" s="1"/>
  <c r="B1201" s="1"/>
  <c r="B1202" s="1"/>
  <c r="B1203" s="1"/>
  <c r="B1204" s="1"/>
  <c r="B1205" s="1"/>
  <c r="B1206" s="1"/>
  <c r="B1207" s="1"/>
  <c r="B1208" s="1"/>
  <c r="B1209" s="1"/>
  <c r="B1210" s="1"/>
  <c r="B1211" s="1"/>
  <c r="B1212" s="1"/>
  <c r="B1213" s="1"/>
  <c r="B1214" s="1"/>
  <c r="B1215" s="1"/>
  <c r="B1216" s="1"/>
  <c r="B1217" s="1"/>
  <c r="B1218" s="1"/>
  <c r="B1219" s="1"/>
  <c r="B1220" s="1"/>
  <c r="B1221" s="1"/>
  <c r="B1222" s="1"/>
  <c r="B1223" s="1"/>
  <c r="B1224" s="1"/>
  <c r="B1225" s="1"/>
  <c r="B1226" s="1"/>
  <c r="B1227" s="1"/>
  <c r="B1228" s="1"/>
  <c r="B1229" s="1"/>
  <c r="B1230" s="1"/>
  <c r="B1231" s="1"/>
  <c r="B1232" s="1"/>
  <c r="B1233" s="1"/>
  <c r="B1234" s="1"/>
  <c r="B1235" s="1"/>
  <c r="B1236" s="1"/>
  <c r="B1237" s="1"/>
  <c r="B1238" s="1"/>
  <c r="B1239" s="1"/>
  <c r="B1240" s="1"/>
  <c r="B1241" s="1"/>
  <c r="B1242" s="1"/>
  <c r="B1243" s="1"/>
  <c r="B1244" s="1"/>
  <c r="B1245" s="1"/>
  <c r="B1246" s="1"/>
  <c r="B1247" s="1"/>
  <c r="B1248" s="1"/>
  <c r="B1249" s="1"/>
  <c r="B1250" s="1"/>
  <c r="B1251" s="1"/>
  <c r="B1252" s="1"/>
  <c r="B1253" s="1"/>
  <c r="B1254" s="1"/>
  <c r="B1255" s="1"/>
  <c r="B1256" s="1"/>
  <c r="B1257" s="1"/>
  <c r="B1258" s="1"/>
  <c r="B1259" s="1"/>
  <c r="B1260" s="1"/>
  <c r="B1261" s="1"/>
  <c r="B1262" s="1"/>
  <c r="B1263" s="1"/>
  <c r="B1264" s="1"/>
  <c r="B1265" s="1"/>
  <c r="B1266" s="1"/>
  <c r="B1267" s="1"/>
  <c r="B1268" s="1"/>
  <c r="B1269" s="1"/>
  <c r="B1270" s="1"/>
  <c r="B1271" s="1"/>
  <c r="B1272" s="1"/>
  <c r="B1273" s="1"/>
  <c r="B1274" s="1"/>
  <c r="B1275" s="1"/>
  <c r="B1276" s="1"/>
  <c r="B1277" s="1"/>
  <c r="B1278" s="1"/>
  <c r="B1279" s="1"/>
  <c r="B1280" s="1"/>
  <c r="B1281" s="1"/>
  <c r="B1282" s="1"/>
  <c r="B1283" s="1"/>
  <c r="B1284" s="1"/>
  <c r="B1285" s="1"/>
  <c r="B1286" s="1"/>
  <c r="B1287" s="1"/>
  <c r="B1288" s="1"/>
  <c r="B1289" s="1"/>
  <c r="B1290" s="1"/>
  <c r="B1291" s="1"/>
  <c r="B1292" s="1"/>
  <c r="B1293" s="1"/>
  <c r="B1294" s="1"/>
  <c r="B1295" s="1"/>
  <c r="B1296" s="1"/>
  <c r="B1297" s="1"/>
  <c r="B1298" s="1"/>
  <c r="B1299" s="1"/>
  <c r="B1300" s="1"/>
  <c r="B1301" s="1"/>
  <c r="B1302" s="1"/>
  <c r="B1303" s="1"/>
  <c r="B1304" s="1"/>
  <c r="B1305" s="1"/>
  <c r="B1306" s="1"/>
  <c r="B1307" s="1"/>
  <c r="B1308" s="1"/>
  <c r="B1309" s="1"/>
  <c r="B1310" s="1"/>
  <c r="B1311" s="1"/>
  <c r="B1312" s="1"/>
  <c r="B1313" s="1"/>
  <c r="B1314" s="1"/>
  <c r="B1315" s="1"/>
  <c r="B1316" s="1"/>
  <c r="B1317" s="1"/>
  <c r="B1318" s="1"/>
  <c r="B1319" s="1"/>
  <c r="B1320" s="1"/>
  <c r="B1321" s="1"/>
  <c r="B1322" s="1"/>
  <c r="B1323" s="1"/>
  <c r="B1324" s="1"/>
  <c r="B1325" s="1"/>
  <c r="B1326" s="1"/>
  <c r="B1327" s="1"/>
  <c r="B1328" s="1"/>
  <c r="B1329" s="1"/>
  <c r="B1330" s="1"/>
  <c r="B1331" s="1"/>
  <c r="B1332" s="1"/>
  <c r="B1333" s="1"/>
  <c r="B1334" s="1"/>
  <c r="B1335" s="1"/>
  <c r="B1336" s="1"/>
  <c r="B1337" s="1"/>
  <c r="B1338" s="1"/>
  <c r="B1339" s="1"/>
  <c r="B1340" s="1"/>
  <c r="B1341" s="1"/>
  <c r="B1342" s="1"/>
  <c r="B1343" s="1"/>
  <c r="B1344" s="1"/>
  <c r="B1345" s="1"/>
  <c r="B1346" s="1"/>
  <c r="B1347" s="1"/>
  <c r="B1348" s="1"/>
  <c r="B1349" s="1"/>
  <c r="B1350" s="1"/>
  <c r="B1351" s="1"/>
  <c r="B1352" s="1"/>
  <c r="B1353" s="1"/>
  <c r="B1354" s="1"/>
  <c r="B1355" s="1"/>
  <c r="B1356" s="1"/>
  <c r="B1357" s="1"/>
  <c r="B1358" s="1"/>
  <c r="B1359" s="1"/>
  <c r="B1360" s="1"/>
  <c r="B1361" s="1"/>
  <c r="B1362" s="1"/>
  <c r="B1363" s="1"/>
  <c r="B1364" s="1"/>
  <c r="B1365" s="1"/>
  <c r="B1366" s="1"/>
  <c r="B1367" s="1"/>
  <c r="B1368" s="1"/>
  <c r="B1369" s="1"/>
  <c r="B1370" s="1"/>
  <c r="B1371" s="1"/>
  <c r="B1372" s="1"/>
  <c r="B1373" s="1"/>
  <c r="B1374" s="1"/>
  <c r="B1375" s="1"/>
  <c r="B1376" s="1"/>
  <c r="B1377" s="1"/>
  <c r="B1378" s="1"/>
  <c r="B1379" s="1"/>
  <c r="B1380" s="1"/>
  <c r="B1381" s="1"/>
  <c r="B1382" s="1"/>
  <c r="B1383" s="1"/>
  <c r="B1384" s="1"/>
  <c r="B1385" s="1"/>
  <c r="B1386" s="1"/>
  <c r="B1387" s="1"/>
  <c r="B1388" s="1"/>
  <c r="B1389" s="1"/>
  <c r="B1390" s="1"/>
  <c r="B1391" s="1"/>
  <c r="B1392" s="1"/>
  <c r="B1393" s="1"/>
  <c r="B1394" s="1"/>
  <c r="B1395" s="1"/>
  <c r="B1396" s="1"/>
  <c r="B1397" s="1"/>
  <c r="B1398" s="1"/>
  <c r="B1399" s="1"/>
  <c r="B1400" s="1"/>
  <c r="B1401" s="1"/>
  <c r="B1402" s="1"/>
  <c r="B1403" s="1"/>
  <c r="B1404" s="1"/>
  <c r="B1405" s="1"/>
  <c r="B1406" s="1"/>
  <c r="B1407" s="1"/>
  <c r="B1408" s="1"/>
  <c r="B1409" s="1"/>
  <c r="B1410" s="1"/>
  <c r="B1411" s="1"/>
  <c r="B1412" s="1"/>
  <c r="B1413" s="1"/>
  <c r="B1414" s="1"/>
  <c r="B1415" s="1"/>
  <c r="B1416" s="1"/>
  <c r="B1417" s="1"/>
  <c r="B1418" s="1"/>
  <c r="B1419" s="1"/>
  <c r="B1420" s="1"/>
  <c r="B1421" s="1"/>
  <c r="B1422" s="1"/>
  <c r="B1423" s="1"/>
  <c r="B1424" s="1"/>
  <c r="B1425" s="1"/>
  <c r="B1426" s="1"/>
  <c r="B1427" s="1"/>
  <c r="B1428" s="1"/>
  <c r="B1429" s="1"/>
  <c r="B1430" s="1"/>
  <c r="B1431" s="1"/>
  <c r="B1432" s="1"/>
  <c r="B1433" s="1"/>
  <c r="B1434" s="1"/>
  <c r="B1435" s="1"/>
  <c r="B1436" s="1"/>
  <c r="B1437" s="1"/>
  <c r="B1438" s="1"/>
  <c r="B1439" s="1"/>
  <c r="B1440" s="1"/>
  <c r="B1441" s="1"/>
  <c r="B1442" s="1"/>
  <c r="B1443" s="1"/>
  <c r="B1444" s="1"/>
  <c r="B1445" s="1"/>
  <c r="B1446" s="1"/>
  <c r="B1447" s="1"/>
  <c r="B1448" s="1"/>
  <c r="B1449" s="1"/>
  <c r="B1450" s="1"/>
  <c r="B1451" s="1"/>
  <c r="B1452" s="1"/>
  <c r="B1453" s="1"/>
  <c r="B1454" s="1"/>
  <c r="B1455" s="1"/>
  <c r="B1456" s="1"/>
  <c r="B1457" s="1"/>
  <c r="B1458" s="1"/>
  <c r="B1459" s="1"/>
  <c r="B1460" s="1"/>
  <c r="B1461" s="1"/>
  <c r="B1462" s="1"/>
  <c r="B1463" s="1"/>
  <c r="B1464" s="1"/>
  <c r="B1465" s="1"/>
  <c r="B1466" s="1"/>
  <c r="B1467" s="1"/>
  <c r="B1468" s="1"/>
  <c r="B1469" s="1"/>
  <c r="B1470" s="1"/>
  <c r="B1471" s="1"/>
  <c r="B1472" s="1"/>
  <c r="B1473" s="1"/>
  <c r="B1474" s="1"/>
  <c r="B1475" s="1"/>
  <c r="B1476" s="1"/>
  <c r="B1477" s="1"/>
  <c r="B1478" s="1"/>
  <c r="B1479" s="1"/>
  <c r="B1480" s="1"/>
  <c r="B1481" s="1"/>
  <c r="B1482" s="1"/>
  <c r="B1483" s="1"/>
  <c r="B1484" s="1"/>
  <c r="B1485" s="1"/>
  <c r="B1486" s="1"/>
  <c r="B1487" s="1"/>
  <c r="B1488" s="1"/>
  <c r="B1489" s="1"/>
  <c r="B1490" s="1"/>
  <c r="B1491" s="1"/>
  <c r="B1492" s="1"/>
  <c r="B1493" s="1"/>
  <c r="B1494" s="1"/>
  <c r="B1495" s="1"/>
  <c r="B1496" s="1"/>
  <c r="B1497" s="1"/>
  <c r="B1498" s="1"/>
  <c r="B1499" s="1"/>
  <c r="B1500" s="1"/>
  <c r="B1501" s="1"/>
  <c r="B1502" s="1"/>
  <c r="B1503" s="1"/>
  <c r="B1504" s="1"/>
  <c r="B1505" s="1"/>
  <c r="B1506" s="1"/>
  <c r="B1507" s="1"/>
  <c r="B1508" s="1"/>
  <c r="B1509" s="1"/>
  <c r="B1510" s="1"/>
  <c r="B1511" s="1"/>
  <c r="B1512" s="1"/>
  <c r="B1513" s="1"/>
  <c r="B1514" s="1"/>
  <c r="B1515" s="1"/>
  <c r="B1516" s="1"/>
  <c r="B1517" s="1"/>
  <c r="B1518" s="1"/>
  <c r="B1519" s="1"/>
  <c r="B1520" s="1"/>
  <c r="B1521" s="1"/>
  <c r="B1522" s="1"/>
  <c r="B1523" s="1"/>
  <c r="B1524" s="1"/>
  <c r="B1525" s="1"/>
  <c r="B1526" s="1"/>
  <c r="B1527" s="1"/>
  <c r="B1528" s="1"/>
  <c r="B1529" s="1"/>
  <c r="B1530" s="1"/>
  <c r="B1531" s="1"/>
  <c r="B1532" s="1"/>
  <c r="B1533" s="1"/>
  <c r="B1534" s="1"/>
  <c r="B1535" s="1"/>
  <c r="B1536" s="1"/>
  <c r="B1537" s="1"/>
  <c r="B1538" s="1"/>
  <c r="B1539" s="1"/>
  <c r="B1540" s="1"/>
  <c r="B1541" s="1"/>
  <c r="B1542" s="1"/>
  <c r="B1543" s="1"/>
  <c r="B1544" s="1"/>
  <c r="B1545" s="1"/>
  <c r="B1546" s="1"/>
  <c r="B1547" s="1"/>
  <c r="B1548" s="1"/>
  <c r="B1549" s="1"/>
  <c r="B1550" s="1"/>
  <c r="B1551" s="1"/>
  <c r="B1552" s="1"/>
  <c r="B1553" s="1"/>
  <c r="B1554" s="1"/>
  <c r="B1555" s="1"/>
  <c r="B1556" s="1"/>
  <c r="B1557" s="1"/>
  <c r="B1558" s="1"/>
  <c r="B1559" s="1"/>
  <c r="B1560" s="1"/>
  <c r="B1561" s="1"/>
  <c r="B1562" s="1"/>
  <c r="B1563" s="1"/>
  <c r="B1564" s="1"/>
  <c r="B1565" s="1"/>
  <c r="B1566" s="1"/>
  <c r="B1567" s="1"/>
  <c r="B1568" s="1"/>
  <c r="B1569" s="1"/>
  <c r="B1570" s="1"/>
  <c r="B1571" s="1"/>
  <c r="B1572" s="1"/>
  <c r="B1573" s="1"/>
  <c r="B1574" s="1"/>
  <c r="B1575" s="1"/>
  <c r="B1576" s="1"/>
  <c r="B1577" s="1"/>
  <c r="B1578" s="1"/>
  <c r="B1579" s="1"/>
  <c r="B1580" s="1"/>
  <c r="B1581" s="1"/>
  <c r="B1582" s="1"/>
  <c r="B1583" s="1"/>
  <c r="B1584" s="1"/>
  <c r="B1585" s="1"/>
  <c r="B1586" s="1"/>
  <c r="B1587" s="1"/>
  <c r="B1588" s="1"/>
  <c r="B1589" s="1"/>
  <c r="B1590" s="1"/>
  <c r="B1591" s="1"/>
  <c r="B1592" s="1"/>
  <c r="B1593" s="1"/>
  <c r="B1594" s="1"/>
  <c r="B1595" s="1"/>
  <c r="B1596" s="1"/>
  <c r="B1597" s="1"/>
  <c r="B1598" s="1"/>
  <c r="B1599" s="1"/>
  <c r="B1600" s="1"/>
  <c r="B1601" s="1"/>
  <c r="B1602" s="1"/>
  <c r="B1603" s="1"/>
  <c r="B1604" s="1"/>
  <c r="B1605" s="1"/>
  <c r="B1606" s="1"/>
  <c r="B1607" s="1"/>
  <c r="B1608" s="1"/>
  <c r="B1609" s="1"/>
  <c r="B1610" s="1"/>
  <c r="B1611" s="1"/>
  <c r="B1612" s="1"/>
  <c r="B1613" s="1"/>
  <c r="B1614" s="1"/>
  <c r="B1615" s="1"/>
  <c r="B1616" s="1"/>
  <c r="B1617" s="1"/>
  <c r="B1618" s="1"/>
  <c r="B1619" s="1"/>
  <c r="B1620" s="1"/>
  <c r="B1621" s="1"/>
  <c r="B1622" s="1"/>
  <c r="B1623" s="1"/>
  <c r="B1624" s="1"/>
  <c r="B1625" s="1"/>
  <c r="B1626" s="1"/>
  <c r="B1627" s="1"/>
  <c r="B1628" s="1"/>
  <c r="B1629" s="1"/>
  <c r="B1630" s="1"/>
  <c r="B1631" s="1"/>
  <c r="B1632" s="1"/>
  <c r="B1633" s="1"/>
  <c r="B1634" s="1"/>
  <c r="B1635" s="1"/>
  <c r="B1636" s="1"/>
  <c r="B1637" s="1"/>
  <c r="B1638" s="1"/>
  <c r="B1639" s="1"/>
  <c r="B1640" s="1"/>
  <c r="B1641" s="1"/>
  <c r="B1642" s="1"/>
  <c r="B1643" s="1"/>
  <c r="B1644" s="1"/>
  <c r="B1645" s="1"/>
  <c r="B1646" s="1"/>
  <c r="B1647" s="1"/>
  <c r="B1648" s="1"/>
  <c r="B1649" s="1"/>
  <c r="B1650" s="1"/>
  <c r="B1651" s="1"/>
  <c r="B1652" s="1"/>
  <c r="B1653" s="1"/>
  <c r="B1654" s="1"/>
  <c r="B1655" s="1"/>
  <c r="B1656" s="1"/>
  <c r="B1657" s="1"/>
  <c r="B1658" s="1"/>
  <c r="B1659" s="1"/>
  <c r="B1660" s="1"/>
  <c r="B1661" s="1"/>
  <c r="B1662" s="1"/>
  <c r="B1663" s="1"/>
  <c r="B1664" s="1"/>
  <c r="B1665" s="1"/>
  <c r="B1666" s="1"/>
  <c r="B1667" s="1"/>
  <c r="B1668" s="1"/>
  <c r="B1669" s="1"/>
  <c r="B1670" s="1"/>
  <c r="B1671" s="1"/>
  <c r="B1672" s="1"/>
  <c r="B1673" s="1"/>
  <c r="B1674" s="1"/>
  <c r="B1675" s="1"/>
  <c r="B1676" s="1"/>
  <c r="B1677" s="1"/>
  <c r="B1678" s="1"/>
  <c r="B1679" s="1"/>
  <c r="B1680" s="1"/>
  <c r="B1681" s="1"/>
  <c r="B1682" s="1"/>
  <c r="B1683" s="1"/>
  <c r="B1684" s="1"/>
  <c r="B1685" s="1"/>
  <c r="B1686" s="1"/>
  <c r="B1687" s="1"/>
  <c r="B1688" s="1"/>
  <c r="B1689" s="1"/>
  <c r="B1690" s="1"/>
  <c r="B1691" s="1"/>
  <c r="B1692" s="1"/>
  <c r="B1693" s="1"/>
  <c r="B1694" s="1"/>
  <c r="B1695" s="1"/>
  <c r="B1696" s="1"/>
  <c r="B1697" s="1"/>
  <c r="B1698" s="1"/>
  <c r="B1699" s="1"/>
  <c r="B1700" s="1"/>
  <c r="B1701" s="1"/>
  <c r="B1702" s="1"/>
  <c r="B1703" s="1"/>
  <c r="B1704" s="1"/>
  <c r="B1705" s="1"/>
  <c r="B1706" s="1"/>
  <c r="B1707" s="1"/>
  <c r="B1708" s="1"/>
  <c r="B1709" s="1"/>
  <c r="B1710" s="1"/>
  <c r="B1711" s="1"/>
  <c r="B1712" s="1"/>
  <c r="B1713" s="1"/>
  <c r="B1714" s="1"/>
  <c r="B1715" s="1"/>
  <c r="B1716" s="1"/>
  <c r="B1717" s="1"/>
  <c r="B1718" s="1"/>
  <c r="B1719" s="1"/>
  <c r="B1720" s="1"/>
  <c r="B1721" s="1"/>
  <c r="B1722" s="1"/>
  <c r="B1723" s="1"/>
  <c r="B1724" s="1"/>
  <c r="B1725" s="1"/>
  <c r="B1726" s="1"/>
  <c r="B1727" s="1"/>
  <c r="B1728" s="1"/>
  <c r="B1729" s="1"/>
  <c r="B1730" s="1"/>
  <c r="B1731" s="1"/>
  <c r="B1732" s="1"/>
  <c r="B1733" s="1"/>
  <c r="B1734" s="1"/>
  <c r="B1735" s="1"/>
  <c r="B1736" s="1"/>
  <c r="B1737" s="1"/>
  <c r="B1738" s="1"/>
  <c r="B1739" s="1"/>
  <c r="B1740" s="1"/>
  <c r="B1741" s="1"/>
  <c r="B1742" s="1"/>
  <c r="B1743" s="1"/>
  <c r="B1744" s="1"/>
  <c r="B1745" s="1"/>
  <c r="B1746" s="1"/>
  <c r="B1747" s="1"/>
  <c r="B1748" s="1"/>
  <c r="B1749" s="1"/>
  <c r="B1750" s="1"/>
  <c r="B1751" s="1"/>
  <c r="B1752" s="1"/>
  <c r="B1753" s="1"/>
  <c r="B1754" s="1"/>
  <c r="B1755" s="1"/>
  <c r="B1756" s="1"/>
  <c r="B1757" s="1"/>
  <c r="B1758" s="1"/>
  <c r="B1759" s="1"/>
  <c r="B1760" s="1"/>
  <c r="B1761" s="1"/>
  <c r="B1762" s="1"/>
  <c r="B1763" s="1"/>
  <c r="B1764" s="1"/>
  <c r="B1765" s="1"/>
  <c r="B1766" s="1"/>
  <c r="B1767" s="1"/>
  <c r="B1768" s="1"/>
  <c r="B1769" s="1"/>
  <c r="B1770" s="1"/>
  <c r="B1771" s="1"/>
  <c r="B1772" s="1"/>
  <c r="B1773" s="1"/>
  <c r="B1774" s="1"/>
  <c r="B1775" s="1"/>
  <c r="B1776" s="1"/>
  <c r="B1777" s="1"/>
  <c r="B1778" s="1"/>
  <c r="B1779" s="1"/>
  <c r="B1780" s="1"/>
  <c r="B1781" s="1"/>
  <c r="B1782" s="1"/>
  <c r="B1783" s="1"/>
  <c r="B1784" s="1"/>
  <c r="B1785" s="1"/>
  <c r="B1786" s="1"/>
  <c r="B1787" s="1"/>
  <c r="B1788" s="1"/>
  <c r="B1789" s="1"/>
  <c r="B1790" s="1"/>
  <c r="B1791" s="1"/>
  <c r="B1792" s="1"/>
  <c r="B1793" s="1"/>
  <c r="B1794" s="1"/>
  <c r="B1795" s="1"/>
  <c r="B1796" s="1"/>
  <c r="B1797" s="1"/>
  <c r="B1798" s="1"/>
  <c r="B1799" s="1"/>
  <c r="B1800" s="1"/>
  <c r="B1801" s="1"/>
  <c r="B1802" s="1"/>
  <c r="B1803" s="1"/>
  <c r="B1804" s="1"/>
  <c r="B1805" s="1"/>
  <c r="B1806" s="1"/>
  <c r="B1807" s="1"/>
  <c r="B1808" s="1"/>
  <c r="B1809" s="1"/>
  <c r="B1810" s="1"/>
  <c r="B1811" s="1"/>
  <c r="B1812" s="1"/>
  <c r="B1813" s="1"/>
  <c r="B1814" s="1"/>
  <c r="B1815" s="1"/>
  <c r="B1816" s="1"/>
  <c r="B1817" s="1"/>
  <c r="B1818" s="1"/>
  <c r="B1819" s="1"/>
  <c r="B1820" s="1"/>
  <c r="B1821" s="1"/>
  <c r="B1822" s="1"/>
  <c r="B1823" s="1"/>
  <c r="B1824" s="1"/>
  <c r="B1825" s="1"/>
  <c r="B1826" s="1"/>
  <c r="B1827" s="1"/>
  <c r="B1828" s="1"/>
  <c r="B1829" s="1"/>
  <c r="B1830" s="1"/>
  <c r="B1831" s="1"/>
  <c r="B1832" s="1"/>
  <c r="B1833" s="1"/>
  <c r="B1834" s="1"/>
  <c r="B1835" s="1"/>
  <c r="B1836" s="1"/>
  <c r="B1837" s="1"/>
  <c r="B1838" s="1"/>
  <c r="B1839" s="1"/>
  <c r="B1840" s="1"/>
  <c r="B1841" s="1"/>
  <c r="B1842" s="1"/>
  <c r="B1843" s="1"/>
  <c r="B1844" s="1"/>
  <c r="B1845" s="1"/>
  <c r="B1846" s="1"/>
  <c r="B1847" s="1"/>
  <c r="B1848" s="1"/>
  <c r="B1849" s="1"/>
  <c r="B1850" s="1"/>
  <c r="B1851" s="1"/>
  <c r="B1852" s="1"/>
  <c r="B1853" s="1"/>
  <c r="B1854" s="1"/>
  <c r="B1855" s="1"/>
  <c r="B1856" s="1"/>
  <c r="B1857" s="1"/>
  <c r="B1858" s="1"/>
  <c r="B1859" s="1"/>
  <c r="B1860" s="1"/>
  <c r="B1861" s="1"/>
  <c r="B1862" s="1"/>
  <c r="B1863" s="1"/>
  <c r="B1864" s="1"/>
  <c r="B1865" s="1"/>
  <c r="B1866" s="1"/>
  <c r="B1867" s="1"/>
  <c r="B1868" s="1"/>
  <c r="B1869" s="1"/>
  <c r="B1870" s="1"/>
  <c r="B1871" s="1"/>
  <c r="B1872" s="1"/>
  <c r="B1873" s="1"/>
  <c r="B1874" s="1"/>
  <c r="B1875" s="1"/>
  <c r="B1876" s="1"/>
  <c r="B1877" s="1"/>
  <c r="B1878" s="1"/>
  <c r="B1879" s="1"/>
  <c r="B1880" s="1"/>
  <c r="B1881" s="1"/>
  <c r="B1882" s="1"/>
  <c r="B1883" s="1"/>
  <c r="B1884" s="1"/>
  <c r="B1885" s="1"/>
  <c r="B1886" s="1"/>
  <c r="B1887" s="1"/>
  <c r="B1888" s="1"/>
  <c r="B1889" s="1"/>
  <c r="B1890" s="1"/>
  <c r="B1891" s="1"/>
  <c r="B1892" s="1"/>
  <c r="B1893" s="1"/>
  <c r="B1894" s="1"/>
  <c r="B1895" s="1"/>
  <c r="B1896" s="1"/>
  <c r="B1897" s="1"/>
  <c r="B1898" s="1"/>
  <c r="B1899" s="1"/>
  <c r="B1900" s="1"/>
  <c r="B1901" s="1"/>
  <c r="B1902" s="1"/>
  <c r="B1903" s="1"/>
  <c r="B1904" s="1"/>
  <c r="B1905" s="1"/>
  <c r="B1906" s="1"/>
  <c r="B1907" s="1"/>
  <c r="B1908" s="1"/>
  <c r="B1909" s="1"/>
  <c r="B1910" s="1"/>
  <c r="B1911" s="1"/>
  <c r="B1912" s="1"/>
  <c r="B1913" s="1"/>
  <c r="B1914" s="1"/>
  <c r="B1915" s="1"/>
  <c r="B1916" s="1"/>
  <c r="B1917" s="1"/>
  <c r="B1918" s="1"/>
  <c r="B1919" s="1"/>
  <c r="B1920" s="1"/>
  <c r="B1921" s="1"/>
  <c r="B1922" s="1"/>
  <c r="B1923" s="1"/>
  <c r="B1924" s="1"/>
  <c r="B1925" s="1"/>
  <c r="B1926" s="1"/>
  <c r="B1927" s="1"/>
  <c r="B1928" s="1"/>
  <c r="B1929" s="1"/>
  <c r="B1930" s="1"/>
  <c r="B1931" s="1"/>
  <c r="B1932" s="1"/>
  <c r="B1933" s="1"/>
  <c r="B1934" s="1"/>
  <c r="B1935" s="1"/>
  <c r="B1936" s="1"/>
  <c r="B1937" s="1"/>
  <c r="B1938" s="1"/>
  <c r="B1939" s="1"/>
  <c r="B1940" s="1"/>
  <c r="B1941" s="1"/>
  <c r="B1942" s="1"/>
  <c r="B1943" s="1"/>
  <c r="B1944" s="1"/>
  <c r="B1945" s="1"/>
  <c r="B1946" s="1"/>
  <c r="B1947" s="1"/>
  <c r="B1948" s="1"/>
  <c r="B1949" s="1"/>
  <c r="B1950" s="1"/>
  <c r="B1951" s="1"/>
  <c r="B1952" s="1"/>
  <c r="B1953" s="1"/>
  <c r="B1954" s="1"/>
  <c r="B1955" s="1"/>
  <c r="B1956" s="1"/>
  <c r="B1957" s="1"/>
  <c r="B1958" s="1"/>
  <c r="B1959" s="1"/>
  <c r="B1960" s="1"/>
  <c r="B1961" s="1"/>
  <c r="B1962" s="1"/>
  <c r="B1963" s="1"/>
  <c r="B1964" s="1"/>
  <c r="B1965" s="1"/>
  <c r="B1966" s="1"/>
  <c r="B1967" s="1"/>
  <c r="B1968" s="1"/>
  <c r="B1969" s="1"/>
  <c r="B1970" s="1"/>
  <c r="B1971" s="1"/>
  <c r="B1972" s="1"/>
  <c r="B1973" s="1"/>
  <c r="B1974" s="1"/>
  <c r="B1975" s="1"/>
  <c r="B1976" s="1"/>
  <c r="B1977" s="1"/>
  <c r="B1978" s="1"/>
  <c r="B1979" s="1"/>
  <c r="B1980" s="1"/>
  <c r="B1981" s="1"/>
  <c r="B1982" s="1"/>
  <c r="B1983" s="1"/>
  <c r="B1984" s="1"/>
  <c r="B1985" s="1"/>
  <c r="B1986" s="1"/>
  <c r="B1987" s="1"/>
  <c r="B1988" s="1"/>
  <c r="B1989" s="1"/>
  <c r="B1990" s="1"/>
  <c r="B1991" s="1"/>
  <c r="B1992" s="1"/>
  <c r="B1993" s="1"/>
  <c r="B1994" s="1"/>
  <c r="B1995" s="1"/>
  <c r="B1996" s="1"/>
  <c r="B1997" s="1"/>
  <c r="B1998" s="1"/>
  <c r="B1999" s="1"/>
  <c r="B2000" s="1"/>
  <c r="B2001" s="1"/>
  <c r="B2002" s="1"/>
  <c r="B2003" s="1"/>
  <c r="B2004" s="1"/>
  <c r="B2005" s="1"/>
  <c r="B2006" s="1"/>
  <c r="B2007" s="1"/>
  <c r="B2008" s="1"/>
  <c r="B2009" s="1"/>
  <c r="B2010" s="1"/>
  <c r="B2011" s="1"/>
  <c r="B2012" s="1"/>
  <c r="B2013" s="1"/>
  <c r="B2014" s="1"/>
  <c r="B2015" s="1"/>
  <c r="B2016" s="1"/>
  <c r="B2017" s="1"/>
  <c r="B2018" s="1"/>
  <c r="B2019" s="1"/>
  <c r="B2020" s="1"/>
  <c r="B2021" s="1"/>
  <c r="B2022" s="1"/>
  <c r="B2023" s="1"/>
  <c r="B2024" s="1"/>
  <c r="B2025" s="1"/>
  <c r="B2026" s="1"/>
  <c r="B2027" s="1"/>
  <c r="B2028" s="1"/>
  <c r="B2029" s="1"/>
  <c r="B2030" s="1"/>
  <c r="B2031" s="1"/>
  <c r="B2032" s="1"/>
  <c r="B2033" s="1"/>
  <c r="B2034" s="1"/>
  <c r="B2035" s="1"/>
  <c r="B2036" s="1"/>
  <c r="B2037" s="1"/>
  <c r="B2038" s="1"/>
  <c r="B2039" s="1"/>
  <c r="B2040" s="1"/>
  <c r="B2041" s="1"/>
  <c r="B2042" s="1"/>
  <c r="B2043" s="1"/>
  <c r="B2044" s="1"/>
  <c r="B2045" s="1"/>
  <c r="B2046" s="1"/>
  <c r="B2047" s="1"/>
  <c r="B2048" s="1"/>
  <c r="B2049" s="1"/>
  <c r="B2050" s="1"/>
  <c r="B2051" s="1"/>
  <c r="B2052" s="1"/>
  <c r="B2053" s="1"/>
  <c r="B2054" s="1"/>
  <c r="B2055" s="1"/>
  <c r="B2056" s="1"/>
  <c r="B2057" s="1"/>
  <c r="B2058" s="1"/>
  <c r="B2059" s="1"/>
  <c r="B2060" s="1"/>
  <c r="B2061" s="1"/>
  <c r="B2062" s="1"/>
  <c r="B2063" s="1"/>
  <c r="B2064" s="1"/>
  <c r="B2065" s="1"/>
  <c r="B2066" s="1"/>
  <c r="B2067" s="1"/>
  <c r="B2068" s="1"/>
  <c r="B2069" s="1"/>
  <c r="B2070" s="1"/>
  <c r="B2071" s="1"/>
  <c r="B2072" s="1"/>
  <c r="B2073" s="1"/>
  <c r="B2074" s="1"/>
  <c r="B2075" s="1"/>
  <c r="B2076" s="1"/>
  <c r="B2077" s="1"/>
  <c r="B2078" s="1"/>
  <c r="B2079" s="1"/>
  <c r="B2080" s="1"/>
  <c r="B2081" s="1"/>
  <c r="B2082" s="1"/>
  <c r="B2083" s="1"/>
  <c r="B2084" s="1"/>
  <c r="B2085" s="1"/>
  <c r="B2086" s="1"/>
  <c r="B2087" s="1"/>
  <c r="B2088" s="1"/>
  <c r="B2089" s="1"/>
  <c r="B2090" s="1"/>
  <c r="B2091" s="1"/>
  <c r="B2092" s="1"/>
  <c r="B2093" s="1"/>
  <c r="B2094" s="1"/>
  <c r="B2095" s="1"/>
  <c r="B2096" s="1"/>
  <c r="B2097" s="1"/>
  <c r="B2098" s="1"/>
  <c r="B2099" s="1"/>
  <c r="B2100" s="1"/>
  <c r="B2101" s="1"/>
  <c r="B2102" s="1"/>
  <c r="B2103" s="1"/>
  <c r="B2104" s="1"/>
  <c r="B2105" s="1"/>
  <c r="L4" i="7" l="1"/>
  <c r="X4" s="1"/>
  <c r="Y4" s="1"/>
  <c r="U1106"/>
  <c r="U1107"/>
  <c r="U1108"/>
  <c r="U1109"/>
  <c r="U1110"/>
  <c r="U1111"/>
  <c r="U1112"/>
  <c r="U1113"/>
  <c r="U1114"/>
  <c r="U1115"/>
  <c r="U1116"/>
  <c r="U1117"/>
  <c r="U1118"/>
  <c r="U1119"/>
  <c r="U1120"/>
  <c r="U1121"/>
  <c r="U1122"/>
  <c r="U1123"/>
  <c r="U1124"/>
  <c r="U1125"/>
  <c r="U1126"/>
  <c r="U1127"/>
  <c r="U1128"/>
  <c r="U1129"/>
  <c r="U1130"/>
  <c r="U1131"/>
  <c r="U1132"/>
  <c r="U1133"/>
  <c r="U1134"/>
  <c r="U1135"/>
  <c r="U1136"/>
  <c r="U1137"/>
  <c r="U1138"/>
  <c r="U1139"/>
  <c r="U1140"/>
  <c r="U1141"/>
  <c r="U1142"/>
  <c r="U1143"/>
  <c r="U1144"/>
  <c r="U1145"/>
  <c r="U1146"/>
  <c r="U1147"/>
  <c r="U1148"/>
  <c r="U1149"/>
  <c r="U1150"/>
  <c r="U1151"/>
  <c r="U1152"/>
  <c r="U1153"/>
  <c r="U1154"/>
  <c r="U1155"/>
  <c r="U1156"/>
  <c r="U1157"/>
  <c r="U1158"/>
  <c r="U1159"/>
  <c r="U1160"/>
  <c r="U1161"/>
  <c r="U1162"/>
  <c r="U1163"/>
  <c r="U1164"/>
  <c r="U1165"/>
  <c r="U1166"/>
  <c r="U1167"/>
  <c r="U1168"/>
  <c r="U1169"/>
  <c r="U1170"/>
  <c r="U1171"/>
  <c r="U1172"/>
  <c r="U1173"/>
  <c r="U1174"/>
  <c r="U1175"/>
  <c r="U1176"/>
  <c r="U1177"/>
  <c r="U1178"/>
  <c r="U1179"/>
  <c r="U1180"/>
  <c r="U1181"/>
  <c r="U1182"/>
  <c r="U1183"/>
  <c r="U1184"/>
  <c r="U1185"/>
  <c r="U1186"/>
  <c r="U1187"/>
  <c r="U1188"/>
  <c r="U1189"/>
  <c r="U1190"/>
  <c r="U1191"/>
  <c r="U1192"/>
  <c r="U1193"/>
  <c r="U1194"/>
  <c r="U1195"/>
  <c r="U1196"/>
  <c r="U1197"/>
  <c r="U1198"/>
  <c r="U1199"/>
  <c r="U1200"/>
  <c r="U1201"/>
  <c r="U1202"/>
  <c r="U1203"/>
  <c r="U1204"/>
  <c r="U1205"/>
  <c r="U1206"/>
  <c r="U1207"/>
  <c r="U1208"/>
  <c r="U1209"/>
  <c r="U1210"/>
  <c r="U1211"/>
  <c r="U1212"/>
  <c r="U1213"/>
  <c r="U1214"/>
  <c r="U1215"/>
  <c r="U1216"/>
  <c r="U1217"/>
  <c r="U1218"/>
  <c r="U1219"/>
  <c r="U1220"/>
  <c r="U1221"/>
  <c r="U1222"/>
  <c r="U1223"/>
  <c r="U1224"/>
  <c r="U1225"/>
  <c r="U1226"/>
  <c r="U1227"/>
  <c r="U1228"/>
  <c r="U1229"/>
  <c r="U1230"/>
  <c r="U1231"/>
  <c r="U1232"/>
  <c r="U1233"/>
  <c r="U1234"/>
  <c r="U1235"/>
  <c r="U1236"/>
  <c r="U1237"/>
  <c r="U1238"/>
  <c r="U1239"/>
  <c r="U1240"/>
  <c r="U1241"/>
  <c r="U1242"/>
  <c r="U1243"/>
  <c r="U1244"/>
  <c r="U1245"/>
  <c r="U1246"/>
  <c r="U1247"/>
  <c r="U1248"/>
  <c r="U1249"/>
  <c r="U1250"/>
  <c r="U1251"/>
  <c r="U1252"/>
  <c r="U1253"/>
  <c r="U1254"/>
  <c r="U1255"/>
  <c r="U1105"/>
  <c r="U965"/>
  <c r="U966"/>
  <c r="U967"/>
  <c r="U968"/>
  <c r="U969"/>
  <c r="U970"/>
  <c r="U971"/>
  <c r="U972"/>
  <c r="U973"/>
  <c r="U974"/>
  <c r="U975"/>
  <c r="U976"/>
  <c r="U977"/>
  <c r="U978"/>
  <c r="U979"/>
  <c r="U980"/>
  <c r="U981"/>
  <c r="U982"/>
  <c r="U983"/>
  <c r="U984"/>
  <c r="U985"/>
  <c r="U986"/>
  <c r="U987"/>
  <c r="U988"/>
  <c r="U989"/>
  <c r="U990"/>
  <c r="U991"/>
  <c r="U992"/>
  <c r="U993"/>
  <c r="U994"/>
  <c r="U995"/>
  <c r="U996"/>
  <c r="U997"/>
  <c r="U998"/>
  <c r="U999"/>
  <c r="U1000"/>
  <c r="U1001"/>
  <c r="U1002"/>
  <c r="U1003"/>
  <c r="U1004"/>
  <c r="U1005"/>
  <c r="U1006"/>
  <c r="U1007"/>
  <c r="U1008"/>
  <c r="U1009"/>
  <c r="U1010"/>
  <c r="U1011"/>
  <c r="U1012"/>
  <c r="U1013"/>
  <c r="U1014"/>
  <c r="U1015"/>
  <c r="U1016"/>
  <c r="U1017"/>
  <c r="U1018"/>
  <c r="U1019"/>
  <c r="U1020"/>
  <c r="U1021"/>
  <c r="U1022"/>
  <c r="U1023"/>
  <c r="U1024"/>
  <c r="U1025"/>
  <c r="U1026"/>
  <c r="U1027"/>
  <c r="U1028"/>
  <c r="U1029"/>
  <c r="U1030"/>
  <c r="U1031"/>
  <c r="U1032"/>
  <c r="U1033"/>
  <c r="U1034"/>
  <c r="U1035"/>
  <c r="U1036"/>
  <c r="U1037"/>
  <c r="U1038"/>
  <c r="U1039"/>
  <c r="U1040"/>
  <c r="U1041"/>
  <c r="U1042"/>
  <c r="U1043"/>
  <c r="U1044"/>
  <c r="U1045"/>
  <c r="U1046"/>
  <c r="U1047"/>
  <c r="U1048"/>
  <c r="U1049"/>
  <c r="U1050"/>
  <c r="U1051"/>
  <c r="U1052"/>
  <c r="U1053"/>
  <c r="U1054"/>
  <c r="U1055"/>
  <c r="U1056"/>
  <c r="U1057"/>
  <c r="U1058"/>
  <c r="U1059"/>
  <c r="U1060"/>
  <c r="U1061"/>
  <c r="U1062"/>
  <c r="U1063"/>
  <c r="U1064"/>
  <c r="U1065"/>
  <c r="U1066"/>
  <c r="U1067"/>
  <c r="U1068"/>
  <c r="U1069"/>
  <c r="U1070"/>
  <c r="U1071"/>
  <c r="U1072"/>
  <c r="U1073"/>
  <c r="U1074"/>
  <c r="U1075"/>
  <c r="U1076"/>
  <c r="U1077"/>
  <c r="U1078"/>
  <c r="U1079"/>
  <c r="U1080"/>
  <c r="U1081"/>
  <c r="U1082"/>
  <c r="U1083"/>
  <c r="U1084"/>
  <c r="U1085"/>
  <c r="U1086"/>
  <c r="U1087"/>
  <c r="U1088"/>
  <c r="U1089"/>
  <c r="U1090"/>
  <c r="U1091"/>
  <c r="U1092"/>
  <c r="U1093"/>
  <c r="U1094"/>
  <c r="U1095"/>
  <c r="U1096"/>
  <c r="U1097"/>
  <c r="U1098"/>
  <c r="U1099"/>
  <c r="U1100"/>
  <c r="U1101"/>
  <c r="U1102"/>
  <c r="U1103"/>
  <c r="U1104"/>
  <c r="U964"/>
  <c r="T1946"/>
  <c r="T1947"/>
  <c r="T1948"/>
  <c r="T1949"/>
  <c r="T1950"/>
  <c r="T1951"/>
  <c r="T1952"/>
  <c r="T1953"/>
  <c r="T1954"/>
  <c r="T1955"/>
  <c r="T1956"/>
  <c r="T1957"/>
  <c r="T1958"/>
  <c r="T1959"/>
  <c r="T1960"/>
  <c r="T1961"/>
  <c r="T1962"/>
  <c r="T1963"/>
  <c r="T1964"/>
  <c r="T1965"/>
  <c r="T1966"/>
  <c r="T1967"/>
  <c r="T1968"/>
  <c r="T1969"/>
  <c r="T1970"/>
  <c r="T1971"/>
  <c r="T1972"/>
  <c r="T1973"/>
  <c r="T1974"/>
  <c r="T1975"/>
  <c r="T1976"/>
  <c r="T1977"/>
  <c r="T1978"/>
  <c r="T1979"/>
  <c r="T1980"/>
  <c r="T1981"/>
  <c r="T1982"/>
  <c r="T1983"/>
  <c r="T1984"/>
  <c r="T1985"/>
  <c r="T1986"/>
  <c r="T1987"/>
  <c r="T1988"/>
  <c r="T1989"/>
  <c r="T1990"/>
  <c r="T1991"/>
  <c r="T1992"/>
  <c r="T1993"/>
  <c r="T1994"/>
  <c r="T1995"/>
  <c r="T1996"/>
  <c r="T1997"/>
  <c r="T1998"/>
  <c r="T1999"/>
  <c r="T2000"/>
  <c r="T2001"/>
  <c r="T2002"/>
  <c r="T2003"/>
  <c r="T2004"/>
  <c r="T2005"/>
  <c r="T2006"/>
  <c r="T2007"/>
  <c r="T2008"/>
  <c r="T2009"/>
  <c r="T2010"/>
  <c r="T2011"/>
  <c r="T2012"/>
  <c r="T2013"/>
  <c r="T2014"/>
  <c r="T2015"/>
  <c r="T2016"/>
  <c r="T2017"/>
  <c r="T2018"/>
  <c r="T2019"/>
  <c r="T2020"/>
  <c r="T2021"/>
  <c r="T2022"/>
  <c r="T2023"/>
  <c r="T2024"/>
  <c r="T2025"/>
  <c r="T2026"/>
  <c r="T2027"/>
  <c r="T2028"/>
  <c r="T2029"/>
  <c r="T2030"/>
  <c r="T2031"/>
  <c r="T2032"/>
  <c r="T2033"/>
  <c r="T2034"/>
  <c r="T2035"/>
  <c r="T2036"/>
  <c r="T2037"/>
  <c r="T2038"/>
  <c r="T2039"/>
  <c r="T2040"/>
  <c r="T2041"/>
  <c r="T2042"/>
  <c r="T2043"/>
  <c r="T2044"/>
  <c r="T2045"/>
  <c r="T2046"/>
  <c r="T2047"/>
  <c r="T2048"/>
  <c r="T2049"/>
  <c r="T2050"/>
  <c r="T2051"/>
  <c r="T2052"/>
  <c r="T2053"/>
  <c r="T2054"/>
  <c r="T2055"/>
  <c r="T2056"/>
  <c r="T2057"/>
  <c r="T2058"/>
  <c r="T2059"/>
  <c r="T2060"/>
  <c r="T2061"/>
  <c r="T2062"/>
  <c r="T2063"/>
  <c r="T2064"/>
  <c r="T2065"/>
  <c r="T2066"/>
  <c r="T2067"/>
  <c r="T2068"/>
  <c r="T2069"/>
  <c r="T2070"/>
  <c r="T2071"/>
  <c r="T2072"/>
  <c r="T2073"/>
  <c r="T2074"/>
  <c r="T2075"/>
  <c r="T2076"/>
  <c r="T2077"/>
  <c r="T2078"/>
  <c r="T2079"/>
  <c r="T2080"/>
  <c r="T2081"/>
  <c r="T2082"/>
  <c r="T2083"/>
  <c r="T2084"/>
  <c r="T2085"/>
  <c r="T2086"/>
  <c r="T2087"/>
  <c r="T2088"/>
  <c r="T2089"/>
  <c r="T2090"/>
  <c r="T2091"/>
  <c r="T2092"/>
  <c r="T2093"/>
  <c r="T2094"/>
  <c r="T2095"/>
  <c r="T2096"/>
  <c r="T2097"/>
  <c r="T2098"/>
  <c r="T2099"/>
  <c r="T2100"/>
  <c r="T2101"/>
  <c r="T2102"/>
  <c r="T2103"/>
  <c r="T2104"/>
  <c r="T1945"/>
  <c r="T1646"/>
  <c r="T1647"/>
  <c r="T1648"/>
  <c r="T1649"/>
  <c r="T1650"/>
  <c r="T1651"/>
  <c r="T1652"/>
  <c r="T1653"/>
  <c r="T1654"/>
  <c r="T1655"/>
  <c r="T1656"/>
  <c r="T1657"/>
  <c r="T1658"/>
  <c r="T1659"/>
  <c r="T1660"/>
  <c r="T1661"/>
  <c r="T1662"/>
  <c r="T1663"/>
  <c r="T1664"/>
  <c r="T1665"/>
  <c r="T1666"/>
  <c r="T1667"/>
  <c r="T1668"/>
  <c r="T1669"/>
  <c r="T1670"/>
  <c r="T1671"/>
  <c r="T1672"/>
  <c r="T1673"/>
  <c r="T1674"/>
  <c r="T1675"/>
  <c r="T1676"/>
  <c r="T1677"/>
  <c r="T1678"/>
  <c r="T1679"/>
  <c r="T1680"/>
  <c r="T1681"/>
  <c r="T1682"/>
  <c r="T1683"/>
  <c r="T1684"/>
  <c r="T1685"/>
  <c r="T1686"/>
  <c r="T1687"/>
  <c r="T1688"/>
  <c r="T1689"/>
  <c r="T1690"/>
  <c r="T1691"/>
  <c r="T1692"/>
  <c r="T1693"/>
  <c r="T1694"/>
  <c r="T1695"/>
  <c r="T1696"/>
  <c r="T1697"/>
  <c r="T1698"/>
  <c r="T1699"/>
  <c r="T1700"/>
  <c r="T1701"/>
  <c r="T1702"/>
  <c r="T1703"/>
  <c r="T1704"/>
  <c r="T1705"/>
  <c r="T1706"/>
  <c r="T1707"/>
  <c r="T1708"/>
  <c r="T1709"/>
  <c r="T1710"/>
  <c r="T1711"/>
  <c r="T1712"/>
  <c r="T1713"/>
  <c r="T1714"/>
  <c r="T1715"/>
  <c r="T1716"/>
  <c r="T1717"/>
  <c r="T1718"/>
  <c r="T1719"/>
  <c r="T1720"/>
  <c r="T1721"/>
  <c r="T1722"/>
  <c r="T1723"/>
  <c r="T1724"/>
  <c r="T1725"/>
  <c r="T1726"/>
  <c r="T1727"/>
  <c r="T1728"/>
  <c r="T1729"/>
  <c r="T1730"/>
  <c r="T1731"/>
  <c r="T1732"/>
  <c r="T1733"/>
  <c r="T1734"/>
  <c r="T1735"/>
  <c r="T1736"/>
  <c r="T1737"/>
  <c r="T1738"/>
  <c r="T1739"/>
  <c r="T1740"/>
  <c r="T1741"/>
  <c r="T1742"/>
  <c r="T1743"/>
  <c r="T1744"/>
  <c r="T1745"/>
  <c r="T1746"/>
  <c r="T1747"/>
  <c r="T1748"/>
  <c r="T1749"/>
  <c r="T1750"/>
  <c r="T1751"/>
  <c r="T1752"/>
  <c r="T1753"/>
  <c r="T1754"/>
  <c r="T1755"/>
  <c r="T1756"/>
  <c r="T1757"/>
  <c r="T1758"/>
  <c r="T1759"/>
  <c r="T1760"/>
  <c r="T1761"/>
  <c r="T1762"/>
  <c r="T1763"/>
  <c r="T1764"/>
  <c r="T1765"/>
  <c r="T1766"/>
  <c r="T1767"/>
  <c r="T1768"/>
  <c r="T1769"/>
  <c r="T1770"/>
  <c r="T1771"/>
  <c r="T1772"/>
  <c r="T1773"/>
  <c r="T1774"/>
  <c r="T1775"/>
  <c r="T1776"/>
  <c r="T1777"/>
  <c r="T1778"/>
  <c r="T1779"/>
  <c r="T1780"/>
  <c r="T1781"/>
  <c r="T1782"/>
  <c r="T1783"/>
  <c r="T1784"/>
  <c r="T1785"/>
  <c r="T1786"/>
  <c r="T1787"/>
  <c r="T1788"/>
  <c r="T1789"/>
  <c r="T1790"/>
  <c r="T1791"/>
  <c r="T1792"/>
  <c r="T1793"/>
  <c r="T1794"/>
  <c r="T1795"/>
  <c r="T1796"/>
  <c r="T1797"/>
  <c r="T1798"/>
  <c r="T1799"/>
  <c r="T1800"/>
  <c r="T1801"/>
  <c r="T1802"/>
  <c r="T1803"/>
  <c r="T1804"/>
  <c r="T1805"/>
  <c r="T1806"/>
  <c r="T1807"/>
  <c r="T1808"/>
  <c r="T1809"/>
  <c r="T1810"/>
  <c r="T1811"/>
  <c r="T1812"/>
  <c r="T1813"/>
  <c r="T1814"/>
  <c r="T1815"/>
  <c r="T1816"/>
  <c r="T1817"/>
  <c r="T1818"/>
  <c r="T1819"/>
  <c r="T1820"/>
  <c r="T1821"/>
  <c r="T1822"/>
  <c r="T1823"/>
  <c r="T1824"/>
  <c r="T1825"/>
  <c r="T1826"/>
  <c r="T1827"/>
  <c r="T1828"/>
  <c r="T1829"/>
  <c r="T1830"/>
  <c r="T1831"/>
  <c r="T1832"/>
  <c r="T1833"/>
  <c r="T1834"/>
  <c r="T1835"/>
  <c r="T1836"/>
  <c r="T1837"/>
  <c r="T1838"/>
  <c r="T1839"/>
  <c r="T1840"/>
  <c r="T1841"/>
  <c r="T1842"/>
  <c r="T1843"/>
  <c r="T1844"/>
  <c r="T1845"/>
  <c r="T1846"/>
  <c r="T1847"/>
  <c r="T1848"/>
  <c r="T1849"/>
  <c r="T1850"/>
  <c r="T1851"/>
  <c r="T1852"/>
  <c r="T1853"/>
  <c r="T1854"/>
  <c r="T1855"/>
  <c r="T1856"/>
  <c r="T1857"/>
  <c r="T1858"/>
  <c r="T1859"/>
  <c r="T1860"/>
  <c r="T1861"/>
  <c r="T1862"/>
  <c r="T1863"/>
  <c r="T1864"/>
  <c r="T1865"/>
  <c r="T1866"/>
  <c r="T1867"/>
  <c r="T1868"/>
  <c r="T1869"/>
  <c r="T1870"/>
  <c r="T1871"/>
  <c r="T1872"/>
  <c r="T1873"/>
  <c r="T1874"/>
  <c r="T1875"/>
  <c r="T1876"/>
  <c r="T1877"/>
  <c r="T1878"/>
  <c r="T1879"/>
  <c r="T1880"/>
  <c r="T1881"/>
  <c r="T1882"/>
  <c r="T1883"/>
  <c r="T1884"/>
  <c r="T1885"/>
  <c r="T1886"/>
  <c r="T1887"/>
  <c r="T1888"/>
  <c r="T1889"/>
  <c r="T1890"/>
  <c r="T1891"/>
  <c r="T1892"/>
  <c r="T1893"/>
  <c r="T1894"/>
  <c r="T1895"/>
  <c r="T1896"/>
  <c r="T1897"/>
  <c r="T1898"/>
  <c r="T1899"/>
  <c r="T1900"/>
  <c r="T1901"/>
  <c r="T1902"/>
  <c r="T1903"/>
  <c r="T1904"/>
  <c r="T1905"/>
  <c r="T1906"/>
  <c r="T1907"/>
  <c r="T1908"/>
  <c r="T1909"/>
  <c r="T1910"/>
  <c r="T1911"/>
  <c r="T1912"/>
  <c r="T1913"/>
  <c r="T1914"/>
  <c r="T1915"/>
  <c r="T1916"/>
  <c r="T1917"/>
  <c r="T1918"/>
  <c r="T1919"/>
  <c r="T1920"/>
  <c r="T1921"/>
  <c r="T1922"/>
  <c r="T1923"/>
  <c r="T1924"/>
  <c r="T1925"/>
  <c r="T1926"/>
  <c r="T1927"/>
  <c r="T1928"/>
  <c r="T1929"/>
  <c r="T1930"/>
  <c r="T1931"/>
  <c r="T1932"/>
  <c r="T1933"/>
  <c r="T1934"/>
  <c r="T1935"/>
  <c r="T1936"/>
  <c r="T1937"/>
  <c r="T1938"/>
  <c r="T1939"/>
  <c r="T1940"/>
  <c r="T1941"/>
  <c r="T1942"/>
  <c r="T1943"/>
  <c r="T1944"/>
  <c r="T1645"/>
  <c r="T1186"/>
  <c r="T1187"/>
  <c r="T1188"/>
  <c r="T1189"/>
  <c r="T1190"/>
  <c r="T1191"/>
  <c r="T1192"/>
  <c r="T1193"/>
  <c r="T1194"/>
  <c r="T1195"/>
  <c r="T1196"/>
  <c r="T1197"/>
  <c r="T1198"/>
  <c r="T1199"/>
  <c r="T1200"/>
  <c r="T1201"/>
  <c r="T1202"/>
  <c r="T1203"/>
  <c r="T1204"/>
  <c r="T1205"/>
  <c r="T1206"/>
  <c r="T1207"/>
  <c r="T1208"/>
  <c r="T1209"/>
  <c r="T1210"/>
  <c r="T1211"/>
  <c r="T1212"/>
  <c r="T1213"/>
  <c r="T1214"/>
  <c r="T1215"/>
  <c r="T1216"/>
  <c r="T1217"/>
  <c r="T1218"/>
  <c r="T1219"/>
  <c r="T1220"/>
  <c r="T1221"/>
  <c r="T1222"/>
  <c r="T1223"/>
  <c r="T1224"/>
  <c r="T1225"/>
  <c r="T1226"/>
  <c r="T1227"/>
  <c r="T1228"/>
  <c r="T1229"/>
  <c r="T1230"/>
  <c r="T1231"/>
  <c r="T1232"/>
  <c r="T1233"/>
  <c r="T1234"/>
  <c r="T1235"/>
  <c r="T1236"/>
  <c r="T1237"/>
  <c r="T1238"/>
  <c r="T1239"/>
  <c r="T1240"/>
  <c r="T1241"/>
  <c r="T1242"/>
  <c r="T1243"/>
  <c r="T1244"/>
  <c r="T1245"/>
  <c r="T1246"/>
  <c r="T1247"/>
  <c r="T1248"/>
  <c r="T1249"/>
  <c r="T1250"/>
  <c r="T1251"/>
  <c r="T1252"/>
  <c r="T1253"/>
  <c r="T1254"/>
  <c r="T1255"/>
  <c r="T1256"/>
  <c r="T1257"/>
  <c r="T1258"/>
  <c r="T1259"/>
  <c r="T1260"/>
  <c r="T1261"/>
  <c r="T1262"/>
  <c r="T1263"/>
  <c r="T1264"/>
  <c r="T1265"/>
  <c r="T1266"/>
  <c r="T1267"/>
  <c r="T1268"/>
  <c r="T1269"/>
  <c r="T1270"/>
  <c r="T1271"/>
  <c r="T1272"/>
  <c r="T1273"/>
  <c r="T1274"/>
  <c r="T1275"/>
  <c r="T1276"/>
  <c r="T1277"/>
  <c r="T1278"/>
  <c r="T1279"/>
  <c r="T1280"/>
  <c r="T1281"/>
  <c r="T1282"/>
  <c r="T1283"/>
  <c r="T1284"/>
  <c r="T1285"/>
  <c r="T1286"/>
  <c r="T1287"/>
  <c r="T1288"/>
  <c r="T1289"/>
  <c r="T1290"/>
  <c r="T1291"/>
  <c r="T1292"/>
  <c r="T1293"/>
  <c r="T1294"/>
  <c r="T1295"/>
  <c r="T1296"/>
  <c r="T1297"/>
  <c r="T1298"/>
  <c r="T1299"/>
  <c r="T1300"/>
  <c r="T1301"/>
  <c r="T1302"/>
  <c r="T1303"/>
  <c r="T1304"/>
  <c r="T1305"/>
  <c r="T1306"/>
  <c r="T1307"/>
  <c r="T1308"/>
  <c r="T1309"/>
  <c r="T1310"/>
  <c r="T1311"/>
  <c r="T1312"/>
  <c r="T1313"/>
  <c r="T1314"/>
  <c r="T1315"/>
  <c r="T1316"/>
  <c r="T1317"/>
  <c r="T1318"/>
  <c r="T1319"/>
  <c r="T1320"/>
  <c r="T1321"/>
  <c r="T1322"/>
  <c r="T1323"/>
  <c r="T1324"/>
  <c r="T1325"/>
  <c r="T1326"/>
  <c r="T1327"/>
  <c r="T1328"/>
  <c r="T1329"/>
  <c r="T1330"/>
  <c r="T1331"/>
  <c r="T1332"/>
  <c r="T1333"/>
  <c r="T1334"/>
  <c r="T1335"/>
  <c r="T1336"/>
  <c r="T1337"/>
  <c r="T1338"/>
  <c r="T1339"/>
  <c r="T1340"/>
  <c r="T1341"/>
  <c r="T1342"/>
  <c r="T1343"/>
  <c r="T1344"/>
  <c r="T1345"/>
  <c r="T1346"/>
  <c r="T1347"/>
  <c r="T1348"/>
  <c r="T1349"/>
  <c r="T1350"/>
  <c r="T1351"/>
  <c r="T1352"/>
  <c r="T1353"/>
  <c r="T1354"/>
  <c r="T1355"/>
  <c r="T1356"/>
  <c r="T1357"/>
  <c r="T1358"/>
  <c r="T1359"/>
  <c r="T1360"/>
  <c r="T1361"/>
  <c r="T1362"/>
  <c r="T1363"/>
  <c r="T1364"/>
  <c r="T1365"/>
  <c r="T1366"/>
  <c r="T1367"/>
  <c r="T1368"/>
  <c r="T1369"/>
  <c r="T1370"/>
  <c r="T1371"/>
  <c r="T1372"/>
  <c r="T1373"/>
  <c r="T1374"/>
  <c r="T1375"/>
  <c r="T1376"/>
  <c r="T1377"/>
  <c r="T1378"/>
  <c r="T1379"/>
  <c r="T1380"/>
  <c r="T1381"/>
  <c r="T1382"/>
  <c r="T1383"/>
  <c r="T1384"/>
  <c r="T1385"/>
  <c r="T1386"/>
  <c r="T1387"/>
  <c r="T1388"/>
  <c r="T1389"/>
  <c r="T1390"/>
  <c r="T1391"/>
  <c r="T1392"/>
  <c r="T1393"/>
  <c r="T1394"/>
  <c r="T1395"/>
  <c r="T1396"/>
  <c r="T1397"/>
  <c r="T1398"/>
  <c r="T1399"/>
  <c r="T1400"/>
  <c r="T1401"/>
  <c r="T1402"/>
  <c r="T1403"/>
  <c r="T1404"/>
  <c r="T1405"/>
  <c r="T1406"/>
  <c r="T1407"/>
  <c r="T1408"/>
  <c r="T1409"/>
  <c r="T1410"/>
  <c r="T1411"/>
  <c r="T1412"/>
  <c r="T1413"/>
  <c r="T1414"/>
  <c r="T1415"/>
  <c r="T1416"/>
  <c r="T1417"/>
  <c r="T1418"/>
  <c r="T1419"/>
  <c r="T1420"/>
  <c r="T1421"/>
  <c r="T1422"/>
  <c r="T1423"/>
  <c r="T1424"/>
  <c r="T1425"/>
  <c r="T1426"/>
  <c r="T1427"/>
  <c r="T1428"/>
  <c r="T1429"/>
  <c r="T1430"/>
  <c r="T1431"/>
  <c r="T1432"/>
  <c r="T1433"/>
  <c r="T1434"/>
  <c r="T1435"/>
  <c r="T1436"/>
  <c r="T1437"/>
  <c r="T1438"/>
  <c r="T1439"/>
  <c r="T1440"/>
  <c r="T1441"/>
  <c r="T1442"/>
  <c r="T1443"/>
  <c r="T1444"/>
  <c r="T1445"/>
  <c r="T1446"/>
  <c r="T1447"/>
  <c r="T1448"/>
  <c r="T1449"/>
  <c r="T1450"/>
  <c r="T1451"/>
  <c r="T1452"/>
  <c r="T1453"/>
  <c r="T1454"/>
  <c r="T1455"/>
  <c r="T1456"/>
  <c r="T1457"/>
  <c r="T1458"/>
  <c r="T1459"/>
  <c r="T1460"/>
  <c r="T1461"/>
  <c r="T1462"/>
  <c r="T1463"/>
  <c r="T1464"/>
  <c r="T1465"/>
  <c r="T1466"/>
  <c r="T1467"/>
  <c r="T1468"/>
  <c r="T1469"/>
  <c r="T1470"/>
  <c r="T1471"/>
  <c r="T1472"/>
  <c r="T1473"/>
  <c r="T1474"/>
  <c r="T1475"/>
  <c r="T1476"/>
  <c r="T1477"/>
  <c r="T1478"/>
  <c r="T1479"/>
  <c r="T1480"/>
  <c r="T1481"/>
  <c r="T1482"/>
  <c r="T1483"/>
  <c r="T1484"/>
  <c r="T1485"/>
  <c r="T1486"/>
  <c r="T1487"/>
  <c r="T1488"/>
  <c r="T1489"/>
  <c r="T1490"/>
  <c r="T1491"/>
  <c r="T1492"/>
  <c r="T1493"/>
  <c r="T1494"/>
  <c r="T1495"/>
  <c r="T1496"/>
  <c r="T1497"/>
  <c r="T1498"/>
  <c r="T1499"/>
  <c r="T1500"/>
  <c r="T1501"/>
  <c r="T1502"/>
  <c r="T1503"/>
  <c r="T1504"/>
  <c r="T1505"/>
  <c r="T1506"/>
  <c r="T1507"/>
  <c r="T1508"/>
  <c r="T1509"/>
  <c r="T1510"/>
  <c r="T1511"/>
  <c r="T1512"/>
  <c r="T1513"/>
  <c r="T1514"/>
  <c r="T1515"/>
  <c r="T1516"/>
  <c r="T1517"/>
  <c r="T1518"/>
  <c r="T1519"/>
  <c r="T1520"/>
  <c r="T1521"/>
  <c r="T1522"/>
  <c r="T1523"/>
  <c r="T1524"/>
  <c r="T1525"/>
  <c r="T1526"/>
  <c r="T1527"/>
  <c r="T1528"/>
  <c r="T1529"/>
  <c r="T1530"/>
  <c r="T1531"/>
  <c r="T1532"/>
  <c r="T1533"/>
  <c r="T1534"/>
  <c r="T1535"/>
  <c r="T1536"/>
  <c r="T1537"/>
  <c r="T1538"/>
  <c r="T1539"/>
  <c r="T1540"/>
  <c r="T1541"/>
  <c r="T1542"/>
  <c r="T1543"/>
  <c r="T1544"/>
  <c r="T1545"/>
  <c r="T1546"/>
  <c r="T1547"/>
  <c r="T1548"/>
  <c r="T1549"/>
  <c r="T1550"/>
  <c r="T1551"/>
  <c r="T1552"/>
  <c r="T1553"/>
  <c r="T1554"/>
  <c r="T1555"/>
  <c r="T1556"/>
  <c r="T1557"/>
  <c r="T1558"/>
  <c r="T1559"/>
  <c r="T1560"/>
  <c r="T1561"/>
  <c r="T1562"/>
  <c r="T1563"/>
  <c r="T1564"/>
  <c r="T1565"/>
  <c r="T1566"/>
  <c r="T1567"/>
  <c r="T1568"/>
  <c r="T1569"/>
  <c r="T1570"/>
  <c r="T1571"/>
  <c r="T1572"/>
  <c r="T1573"/>
  <c r="T1574"/>
  <c r="T1575"/>
  <c r="T1576"/>
  <c r="T1577"/>
  <c r="T1578"/>
  <c r="T1579"/>
  <c r="T1580"/>
  <c r="T1581"/>
  <c r="T1582"/>
  <c r="T1583"/>
  <c r="T1584"/>
  <c r="T1585"/>
  <c r="T1586"/>
  <c r="T1587"/>
  <c r="T1588"/>
  <c r="T1589"/>
  <c r="T1590"/>
  <c r="T1591"/>
  <c r="T1592"/>
  <c r="T1593"/>
  <c r="T1594"/>
  <c r="T1595"/>
  <c r="T1596"/>
  <c r="T1597"/>
  <c r="T1598"/>
  <c r="T1599"/>
  <c r="T1600"/>
  <c r="T1601"/>
  <c r="T1602"/>
  <c r="T1603"/>
  <c r="T1604"/>
  <c r="T1605"/>
  <c r="T1606"/>
  <c r="T1607"/>
  <c r="T1608"/>
  <c r="T1609"/>
  <c r="T1610"/>
  <c r="T1611"/>
  <c r="T1612"/>
  <c r="T1613"/>
  <c r="T1614"/>
  <c r="T1615"/>
  <c r="T1616"/>
  <c r="T1617"/>
  <c r="T1618"/>
  <c r="T1619"/>
  <c r="T1620"/>
  <c r="T1621"/>
  <c r="T1622"/>
  <c r="T1623"/>
  <c r="T1624"/>
  <c r="T1625"/>
  <c r="T1626"/>
  <c r="T1627"/>
  <c r="T1628"/>
  <c r="T1629"/>
  <c r="T1630"/>
  <c r="T1631"/>
  <c r="T1632"/>
  <c r="T1633"/>
  <c r="T1634"/>
  <c r="T1635"/>
  <c r="T1636"/>
  <c r="T1637"/>
  <c r="T1638"/>
  <c r="T1639"/>
  <c r="T1640"/>
  <c r="T1641"/>
  <c r="T1642"/>
  <c r="T1643"/>
  <c r="T1644"/>
  <c r="T1185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59"/>
  <c r="T460"/>
  <c r="T461"/>
  <c r="T462"/>
  <c r="T463"/>
  <c r="T464"/>
  <c r="T465"/>
  <c r="T466"/>
  <c r="T467"/>
  <c r="T468"/>
  <c r="T469"/>
  <c r="T470"/>
  <c r="T471"/>
  <c r="T472"/>
  <c r="T473"/>
  <c r="T474"/>
  <c r="T475"/>
  <c r="T476"/>
  <c r="T477"/>
  <c r="T478"/>
  <c r="T479"/>
  <c r="T480"/>
  <c r="T481"/>
  <c r="T482"/>
  <c r="T483"/>
  <c r="T484"/>
  <c r="T485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20"/>
  <c r="T521"/>
  <c r="T522"/>
  <c r="T523"/>
  <c r="T524"/>
  <c r="T525"/>
  <c r="T526"/>
  <c r="T527"/>
  <c r="T528"/>
  <c r="T529"/>
  <c r="T530"/>
  <c r="T531"/>
  <c r="T532"/>
  <c r="T533"/>
  <c r="T534"/>
  <c r="T535"/>
  <c r="T536"/>
  <c r="T537"/>
  <c r="T538"/>
  <c r="T539"/>
  <c r="T540"/>
  <c r="T541"/>
  <c r="T542"/>
  <c r="T543"/>
  <c r="T544"/>
  <c r="T545"/>
  <c r="T546"/>
  <c r="T547"/>
  <c r="T548"/>
  <c r="T549"/>
  <c r="T550"/>
  <c r="T551"/>
  <c r="T552"/>
  <c r="T553"/>
  <c r="T554"/>
  <c r="T555"/>
  <c r="T556"/>
  <c r="T557"/>
  <c r="T558"/>
  <c r="T559"/>
  <c r="T560"/>
  <c r="T561"/>
  <c r="T562"/>
  <c r="T563"/>
  <c r="T564"/>
  <c r="T565"/>
  <c r="T566"/>
  <c r="T567"/>
  <c r="T568"/>
  <c r="T569"/>
  <c r="T570"/>
  <c r="T571"/>
  <c r="T572"/>
  <c r="T573"/>
  <c r="T574"/>
  <c r="T575"/>
  <c r="T576"/>
  <c r="T577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2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2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T666"/>
  <c r="T667"/>
  <c r="T668"/>
  <c r="T669"/>
  <c r="T670"/>
  <c r="T671"/>
  <c r="T672"/>
  <c r="T673"/>
  <c r="T674"/>
  <c r="T675"/>
  <c r="T676"/>
  <c r="T677"/>
  <c r="T678"/>
  <c r="T679"/>
  <c r="T680"/>
  <c r="T681"/>
  <c r="T682"/>
  <c r="T683"/>
  <c r="T684"/>
  <c r="T685"/>
  <c r="T686"/>
  <c r="T687"/>
  <c r="T688"/>
  <c r="T689"/>
  <c r="T690"/>
  <c r="T691"/>
  <c r="T692"/>
  <c r="T693"/>
  <c r="T694"/>
  <c r="T695"/>
  <c r="T696"/>
  <c r="T697"/>
  <c r="T698"/>
  <c r="T699"/>
  <c r="T700"/>
  <c r="T701"/>
  <c r="T702"/>
  <c r="T703"/>
  <c r="T704"/>
  <c r="T705"/>
  <c r="T706"/>
  <c r="T707"/>
  <c r="T708"/>
  <c r="T709"/>
  <c r="T710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734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5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3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4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4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5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T965"/>
  <c r="T966"/>
  <c r="T967"/>
  <c r="T968"/>
  <c r="T969"/>
  <c r="T970"/>
  <c r="T971"/>
  <c r="T972"/>
  <c r="T973"/>
  <c r="T974"/>
  <c r="T975"/>
  <c r="T976"/>
  <c r="T977"/>
  <c r="T978"/>
  <c r="T979"/>
  <c r="T980"/>
  <c r="T981"/>
  <c r="T982"/>
  <c r="T983"/>
  <c r="T984"/>
  <c r="T985"/>
  <c r="T986"/>
  <c r="T987"/>
  <c r="T988"/>
  <c r="T989"/>
  <c r="T990"/>
  <c r="T991"/>
  <c r="T992"/>
  <c r="T993"/>
  <c r="T994"/>
  <c r="T995"/>
  <c r="T996"/>
  <c r="T997"/>
  <c r="T998"/>
  <c r="T999"/>
  <c r="T1000"/>
  <c r="T1001"/>
  <c r="T1002"/>
  <c r="T1003"/>
  <c r="T1004"/>
  <c r="T1005"/>
  <c r="T1006"/>
  <c r="T1007"/>
  <c r="T1008"/>
  <c r="T1009"/>
  <c r="T1010"/>
  <c r="T1011"/>
  <c r="T1012"/>
  <c r="T1013"/>
  <c r="T1014"/>
  <c r="T1015"/>
  <c r="T1016"/>
  <c r="T1017"/>
  <c r="T1018"/>
  <c r="T1019"/>
  <c r="T1020"/>
  <c r="T1021"/>
  <c r="T1022"/>
  <c r="T1023"/>
  <c r="T1024"/>
  <c r="T1025"/>
  <c r="T1026"/>
  <c r="T1027"/>
  <c r="T1028"/>
  <c r="T1029"/>
  <c r="T1030"/>
  <c r="T1031"/>
  <c r="T1032"/>
  <c r="T1033"/>
  <c r="T1034"/>
  <c r="T1035"/>
  <c r="T1036"/>
  <c r="T1037"/>
  <c r="T1038"/>
  <c r="T1039"/>
  <c r="T1040"/>
  <c r="T1041"/>
  <c r="T1042"/>
  <c r="T1043"/>
  <c r="T1044"/>
  <c r="T1045"/>
  <c r="T1046"/>
  <c r="T1047"/>
  <c r="T1048"/>
  <c r="T1049"/>
  <c r="T1050"/>
  <c r="T1051"/>
  <c r="T1052"/>
  <c r="T1053"/>
  <c r="T1054"/>
  <c r="T1055"/>
  <c r="T1056"/>
  <c r="T1057"/>
  <c r="T1058"/>
  <c r="T1059"/>
  <c r="T1060"/>
  <c r="T1061"/>
  <c r="T1062"/>
  <c r="T1063"/>
  <c r="T1064"/>
  <c r="T1065"/>
  <c r="T1066"/>
  <c r="T1067"/>
  <c r="T1068"/>
  <c r="T1069"/>
  <c r="T1070"/>
  <c r="T1071"/>
  <c r="T1072"/>
  <c r="T1073"/>
  <c r="T1074"/>
  <c r="T1075"/>
  <c r="T1076"/>
  <c r="T1077"/>
  <c r="T1078"/>
  <c r="T1079"/>
  <c r="T1080"/>
  <c r="T1081"/>
  <c r="T1082"/>
  <c r="T1083"/>
  <c r="T1084"/>
  <c r="T1085"/>
  <c r="T1086"/>
  <c r="T1087"/>
  <c r="T1088"/>
  <c r="T1089"/>
  <c r="T1090"/>
  <c r="T1091"/>
  <c r="T1092"/>
  <c r="T1093"/>
  <c r="T1094"/>
  <c r="T1095"/>
  <c r="T1096"/>
  <c r="T1097"/>
  <c r="T1098"/>
  <c r="T1099"/>
  <c r="T1100"/>
  <c r="T1101"/>
  <c r="T1102"/>
  <c r="T1103"/>
  <c r="T1104"/>
  <c r="T1105"/>
  <c r="T1106"/>
  <c r="T1107"/>
  <c r="T1108"/>
  <c r="T1109"/>
  <c r="T1110"/>
  <c r="T1111"/>
  <c r="T1112"/>
  <c r="T1113"/>
  <c r="T1114"/>
  <c r="T1115"/>
  <c r="T1116"/>
  <c r="T1117"/>
  <c r="T1118"/>
  <c r="T1119"/>
  <c r="T1120"/>
  <c r="T1121"/>
  <c r="T1122"/>
  <c r="T1123"/>
  <c r="T1124"/>
  <c r="T1125"/>
  <c r="T1126"/>
  <c r="T1127"/>
  <c r="T1128"/>
  <c r="T1129"/>
  <c r="T1130"/>
  <c r="T1131"/>
  <c r="T1132"/>
  <c r="T1133"/>
  <c r="T1134"/>
  <c r="T1135"/>
  <c r="T1136"/>
  <c r="T1137"/>
  <c r="T1138"/>
  <c r="T1139"/>
  <c r="T1140"/>
  <c r="T1141"/>
  <c r="T1142"/>
  <c r="T1143"/>
  <c r="T1144"/>
  <c r="T1145"/>
  <c r="T1146"/>
  <c r="T1147"/>
  <c r="T1148"/>
  <c r="T1149"/>
  <c r="T1150"/>
  <c r="T1151"/>
  <c r="T1152"/>
  <c r="T1153"/>
  <c r="T1154"/>
  <c r="T1155"/>
  <c r="T1156"/>
  <c r="T1157"/>
  <c r="T1158"/>
  <c r="T1159"/>
  <c r="T1160"/>
  <c r="T1161"/>
  <c r="T1162"/>
  <c r="T1163"/>
  <c r="T1164"/>
  <c r="T1165"/>
  <c r="T1166"/>
  <c r="T1167"/>
  <c r="T1168"/>
  <c r="T1169"/>
  <c r="T1170"/>
  <c r="T1171"/>
  <c r="T1172"/>
  <c r="T1173"/>
  <c r="T1174"/>
  <c r="T1175"/>
  <c r="T1176"/>
  <c r="T1177"/>
  <c r="T1178"/>
  <c r="T1179"/>
  <c r="T1180"/>
  <c r="T1181"/>
  <c r="T1182"/>
  <c r="T1183"/>
  <c r="T1184"/>
  <c r="T4"/>
  <c r="V4" s="1"/>
  <c r="R4" s="1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H165"/>
  <c r="H166"/>
  <c r="J166" s="1"/>
  <c r="H167"/>
  <c r="H168"/>
  <c r="H169"/>
  <c r="H170"/>
  <c r="J170" s="1"/>
  <c r="H171"/>
  <c r="H172"/>
  <c r="H173"/>
  <c r="H174"/>
  <c r="J174" s="1"/>
  <c r="H175"/>
  <c r="H176"/>
  <c r="H177"/>
  <c r="H178"/>
  <c r="J178" s="1"/>
  <c r="H179"/>
  <c r="H180"/>
  <c r="H181"/>
  <c r="H182"/>
  <c r="J182" s="1"/>
  <c r="H183"/>
  <c r="H184"/>
  <c r="H185"/>
  <c r="H186"/>
  <c r="J186" s="1"/>
  <c r="H187"/>
  <c r="H188"/>
  <c r="H189"/>
  <c r="H190"/>
  <c r="J190" s="1"/>
  <c r="H191"/>
  <c r="H192"/>
  <c r="H193"/>
  <c r="H194"/>
  <c r="J194" s="1"/>
  <c r="H195"/>
  <c r="H196"/>
  <c r="H197"/>
  <c r="H198"/>
  <c r="J198" s="1"/>
  <c r="H199"/>
  <c r="H200"/>
  <c r="H201"/>
  <c r="H202"/>
  <c r="J202" s="1"/>
  <c r="H203"/>
  <c r="H204"/>
  <c r="H205"/>
  <c r="H206"/>
  <c r="J206" s="1"/>
  <c r="H207"/>
  <c r="H208"/>
  <c r="H209"/>
  <c r="H210"/>
  <c r="J210" s="1"/>
  <c r="H211"/>
  <c r="H212"/>
  <c r="H213"/>
  <c r="H214"/>
  <c r="J214" s="1"/>
  <c r="H215"/>
  <c r="H216"/>
  <c r="H217"/>
  <c r="H218"/>
  <c r="J218" s="1"/>
  <c r="H219"/>
  <c r="H220"/>
  <c r="H221"/>
  <c r="H222"/>
  <c r="J222" s="1"/>
  <c r="H223"/>
  <c r="H224"/>
  <c r="H225"/>
  <c r="H226"/>
  <c r="J226" s="1"/>
  <c r="H227"/>
  <c r="H228"/>
  <c r="H229"/>
  <c r="H230"/>
  <c r="J230" s="1"/>
  <c r="H231"/>
  <c r="H232"/>
  <c r="H233"/>
  <c r="H234"/>
  <c r="J234" s="1"/>
  <c r="H235"/>
  <c r="H236"/>
  <c r="H237"/>
  <c r="H238"/>
  <c r="J238" s="1"/>
  <c r="H239"/>
  <c r="H240"/>
  <c r="H241"/>
  <c r="H242"/>
  <c r="J242" s="1"/>
  <c r="H243"/>
  <c r="H244"/>
  <c r="H245"/>
  <c r="H246"/>
  <c r="J246" s="1"/>
  <c r="H247"/>
  <c r="H248"/>
  <c r="H249"/>
  <c r="H250"/>
  <c r="J250" s="1"/>
  <c r="H251"/>
  <c r="H252"/>
  <c r="H253"/>
  <c r="H254"/>
  <c r="J254" s="1"/>
  <c r="H255"/>
  <c r="H256"/>
  <c r="H257"/>
  <c r="H258"/>
  <c r="J258" s="1"/>
  <c r="H259"/>
  <c r="H260"/>
  <c r="H261"/>
  <c r="H262"/>
  <c r="J262" s="1"/>
  <c r="H263"/>
  <c r="H264"/>
  <c r="H265"/>
  <c r="H266"/>
  <c r="J266" s="1"/>
  <c r="H267"/>
  <c r="H268"/>
  <c r="H269"/>
  <c r="H270"/>
  <c r="J270" s="1"/>
  <c r="H271"/>
  <c r="H272"/>
  <c r="H273"/>
  <c r="H274"/>
  <c r="J274" s="1"/>
  <c r="H275"/>
  <c r="H276"/>
  <c r="H277"/>
  <c r="H278"/>
  <c r="J278" s="1"/>
  <c r="H279"/>
  <c r="H280"/>
  <c r="H281"/>
  <c r="H282"/>
  <c r="J282" s="1"/>
  <c r="H283"/>
  <c r="H284"/>
  <c r="H285"/>
  <c r="H286"/>
  <c r="J286" s="1"/>
  <c r="H287"/>
  <c r="H288"/>
  <c r="H289"/>
  <c r="H290"/>
  <c r="J290" s="1"/>
  <c r="H291"/>
  <c r="H292"/>
  <c r="H293"/>
  <c r="H294"/>
  <c r="J294" s="1"/>
  <c r="H295"/>
  <c r="H296"/>
  <c r="H297"/>
  <c r="H298"/>
  <c r="J298" s="1"/>
  <c r="H299"/>
  <c r="H300"/>
  <c r="H301"/>
  <c r="H302"/>
  <c r="J302" s="1"/>
  <c r="H303"/>
  <c r="H304"/>
  <c r="H305"/>
  <c r="H306"/>
  <c r="J306" s="1"/>
  <c r="H307"/>
  <c r="H308"/>
  <c r="H309"/>
  <c r="H310"/>
  <c r="J310" s="1"/>
  <c r="H311"/>
  <c r="H312"/>
  <c r="H313"/>
  <c r="H314"/>
  <c r="J314" s="1"/>
  <c r="H315"/>
  <c r="H316"/>
  <c r="H317"/>
  <c r="H318"/>
  <c r="J318" s="1"/>
  <c r="H319"/>
  <c r="H320"/>
  <c r="H321"/>
  <c r="H322"/>
  <c r="J322" s="1"/>
  <c r="H323"/>
  <c r="H324"/>
  <c r="H325"/>
  <c r="H326"/>
  <c r="J326" s="1"/>
  <c r="H327"/>
  <c r="H328"/>
  <c r="H329"/>
  <c r="H330"/>
  <c r="J330" s="1"/>
  <c r="H331"/>
  <c r="H332"/>
  <c r="H333"/>
  <c r="H334"/>
  <c r="J334" s="1"/>
  <c r="H335"/>
  <c r="H336"/>
  <c r="H337"/>
  <c r="H338"/>
  <c r="J338" s="1"/>
  <c r="H339"/>
  <c r="H340"/>
  <c r="H341"/>
  <c r="H342"/>
  <c r="J342" s="1"/>
  <c r="H343"/>
  <c r="H344"/>
  <c r="H345"/>
  <c r="H346"/>
  <c r="J346" s="1"/>
  <c r="H347"/>
  <c r="H348"/>
  <c r="H349"/>
  <c r="H350"/>
  <c r="J350" s="1"/>
  <c r="H351"/>
  <c r="H352"/>
  <c r="H353"/>
  <c r="H354"/>
  <c r="J354" s="1"/>
  <c r="H355"/>
  <c r="H356"/>
  <c r="H357"/>
  <c r="H358"/>
  <c r="J358" s="1"/>
  <c r="H359"/>
  <c r="H360"/>
  <c r="H361"/>
  <c r="H362"/>
  <c r="J362" s="1"/>
  <c r="H363"/>
  <c r="H364"/>
  <c r="H365"/>
  <c r="H366"/>
  <c r="J366" s="1"/>
  <c r="H367"/>
  <c r="H368"/>
  <c r="H369"/>
  <c r="H370"/>
  <c r="J370" s="1"/>
  <c r="H371"/>
  <c r="H372"/>
  <c r="H373"/>
  <c r="H374"/>
  <c r="J374" s="1"/>
  <c r="H375"/>
  <c r="H376"/>
  <c r="H377"/>
  <c r="H378"/>
  <c r="J378" s="1"/>
  <c r="H379"/>
  <c r="H380"/>
  <c r="H381"/>
  <c r="H382"/>
  <c r="J382" s="1"/>
  <c r="H383"/>
  <c r="H384"/>
  <c r="H385"/>
  <c r="H386"/>
  <c r="J386" s="1"/>
  <c r="H387"/>
  <c r="H388"/>
  <c r="H389"/>
  <c r="H390"/>
  <c r="J390" s="1"/>
  <c r="H391"/>
  <c r="H392"/>
  <c r="H393"/>
  <c r="H394"/>
  <c r="J394" s="1"/>
  <c r="H395"/>
  <c r="H396"/>
  <c r="H397"/>
  <c r="H398"/>
  <c r="J398" s="1"/>
  <c r="H399"/>
  <c r="H400"/>
  <c r="H401"/>
  <c r="H402"/>
  <c r="J402" s="1"/>
  <c r="H403"/>
  <c r="H404"/>
  <c r="H405"/>
  <c r="H406"/>
  <c r="J406" s="1"/>
  <c r="H407"/>
  <c r="H408"/>
  <c r="H409"/>
  <c r="H410"/>
  <c r="J410" s="1"/>
  <c r="H411"/>
  <c r="H412"/>
  <c r="H413"/>
  <c r="H414"/>
  <c r="J414" s="1"/>
  <c r="H415"/>
  <c r="H416"/>
  <c r="H417"/>
  <c r="H418"/>
  <c r="J418" s="1"/>
  <c r="H419"/>
  <c r="H420"/>
  <c r="H421"/>
  <c r="H422"/>
  <c r="J422" s="1"/>
  <c r="H423"/>
  <c r="H424"/>
  <c r="H425"/>
  <c r="H426"/>
  <c r="J426" s="1"/>
  <c r="H427"/>
  <c r="H428"/>
  <c r="H429"/>
  <c r="H430"/>
  <c r="J430" s="1"/>
  <c r="H431"/>
  <c r="H432"/>
  <c r="H433"/>
  <c r="H434"/>
  <c r="J434" s="1"/>
  <c r="H435"/>
  <c r="H436"/>
  <c r="H437"/>
  <c r="H438"/>
  <c r="J438" s="1"/>
  <c r="H439"/>
  <c r="H440"/>
  <c r="H441"/>
  <c r="H442"/>
  <c r="J442" s="1"/>
  <c r="H443"/>
  <c r="H444"/>
  <c r="H445"/>
  <c r="H446"/>
  <c r="J446" s="1"/>
  <c r="H447"/>
  <c r="H448"/>
  <c r="H449"/>
  <c r="H450"/>
  <c r="J450" s="1"/>
  <c r="H451"/>
  <c r="H452"/>
  <c r="H453"/>
  <c r="H454"/>
  <c r="J454" s="1"/>
  <c r="H455"/>
  <c r="H456"/>
  <c r="H457"/>
  <c r="H458"/>
  <c r="J458" s="1"/>
  <c r="H459"/>
  <c r="H460"/>
  <c r="H461"/>
  <c r="H462"/>
  <c r="J462" s="1"/>
  <c r="H463"/>
  <c r="H464"/>
  <c r="H465"/>
  <c r="H466"/>
  <c r="J466" s="1"/>
  <c r="H467"/>
  <c r="H468"/>
  <c r="H469"/>
  <c r="H470"/>
  <c r="J470" s="1"/>
  <c r="H471"/>
  <c r="H472"/>
  <c r="H473"/>
  <c r="H474"/>
  <c r="J474" s="1"/>
  <c r="H475"/>
  <c r="H476"/>
  <c r="H477"/>
  <c r="H478"/>
  <c r="J478" s="1"/>
  <c r="H479"/>
  <c r="H480"/>
  <c r="H481"/>
  <c r="H482"/>
  <c r="J482" s="1"/>
  <c r="H483"/>
  <c r="H484"/>
  <c r="H485"/>
  <c r="H486"/>
  <c r="J486" s="1"/>
  <c r="H487"/>
  <c r="H488"/>
  <c r="H489"/>
  <c r="H490"/>
  <c r="J490" s="1"/>
  <c r="H491"/>
  <c r="H492"/>
  <c r="H493"/>
  <c r="H494"/>
  <c r="J494" s="1"/>
  <c r="H495"/>
  <c r="H496"/>
  <c r="H497"/>
  <c r="H498"/>
  <c r="J498" s="1"/>
  <c r="H499"/>
  <c r="H500"/>
  <c r="H501"/>
  <c r="H502"/>
  <c r="J502" s="1"/>
  <c r="H503"/>
  <c r="H504"/>
  <c r="H505"/>
  <c r="H506"/>
  <c r="J506" s="1"/>
  <c r="H507"/>
  <c r="H508"/>
  <c r="H509"/>
  <c r="H510"/>
  <c r="J510" s="1"/>
  <c r="H511"/>
  <c r="H512"/>
  <c r="H513"/>
  <c r="H514"/>
  <c r="J514" s="1"/>
  <c r="H515"/>
  <c r="H516"/>
  <c r="H517"/>
  <c r="H518"/>
  <c r="J518" s="1"/>
  <c r="H519"/>
  <c r="H520"/>
  <c r="H521"/>
  <c r="H522"/>
  <c r="J522" s="1"/>
  <c r="H523"/>
  <c r="H524"/>
  <c r="H525"/>
  <c r="H526"/>
  <c r="J526" s="1"/>
  <c r="H527"/>
  <c r="H528"/>
  <c r="H529"/>
  <c r="H530"/>
  <c r="J530" s="1"/>
  <c r="H531"/>
  <c r="H532"/>
  <c r="H533"/>
  <c r="H534"/>
  <c r="J534" s="1"/>
  <c r="H535"/>
  <c r="H536"/>
  <c r="H537"/>
  <c r="H538"/>
  <c r="J538" s="1"/>
  <c r="H539"/>
  <c r="H540"/>
  <c r="H541"/>
  <c r="H542"/>
  <c r="J542" s="1"/>
  <c r="H543"/>
  <c r="H544"/>
  <c r="H545"/>
  <c r="H546"/>
  <c r="J546" s="1"/>
  <c r="H547"/>
  <c r="H548"/>
  <c r="H549"/>
  <c r="H550"/>
  <c r="J550" s="1"/>
  <c r="H551"/>
  <c r="H552"/>
  <c r="H553"/>
  <c r="H554"/>
  <c r="J554" s="1"/>
  <c r="H555"/>
  <c r="H556"/>
  <c r="H557"/>
  <c r="H558"/>
  <c r="J558" s="1"/>
  <c r="H559"/>
  <c r="H560"/>
  <c r="H561"/>
  <c r="H562"/>
  <c r="J562" s="1"/>
  <c r="H563"/>
  <c r="H564"/>
  <c r="H565"/>
  <c r="H566"/>
  <c r="J566" s="1"/>
  <c r="H567"/>
  <c r="H568"/>
  <c r="H569"/>
  <c r="H570"/>
  <c r="J570" s="1"/>
  <c r="H571"/>
  <c r="H572"/>
  <c r="H573"/>
  <c r="H574"/>
  <c r="J574" s="1"/>
  <c r="H575"/>
  <c r="H576"/>
  <c r="H577"/>
  <c r="H578"/>
  <c r="J578" s="1"/>
  <c r="H579"/>
  <c r="H580"/>
  <c r="H581"/>
  <c r="H582"/>
  <c r="J582" s="1"/>
  <c r="H583"/>
  <c r="H584"/>
  <c r="H585"/>
  <c r="H586"/>
  <c r="J586" s="1"/>
  <c r="H587"/>
  <c r="H588"/>
  <c r="H589"/>
  <c r="H590"/>
  <c r="H591"/>
  <c r="H592"/>
  <c r="H593"/>
  <c r="H594"/>
  <c r="J594" s="1"/>
  <c r="H595"/>
  <c r="H596"/>
  <c r="H597"/>
  <c r="H598"/>
  <c r="J598" s="1"/>
  <c r="H599"/>
  <c r="H600"/>
  <c r="H601"/>
  <c r="H602"/>
  <c r="J602" s="1"/>
  <c r="H603"/>
  <c r="H604"/>
  <c r="H605"/>
  <c r="H606"/>
  <c r="J606" s="1"/>
  <c r="H607"/>
  <c r="H608"/>
  <c r="H609"/>
  <c r="H610"/>
  <c r="J610" s="1"/>
  <c r="H611"/>
  <c r="H612"/>
  <c r="H613"/>
  <c r="H614"/>
  <c r="J614" s="1"/>
  <c r="H615"/>
  <c r="H616"/>
  <c r="H617"/>
  <c r="H618"/>
  <c r="J618" s="1"/>
  <c r="H619"/>
  <c r="H620"/>
  <c r="H621"/>
  <c r="H622"/>
  <c r="J622" s="1"/>
  <c r="H623"/>
  <c r="H624"/>
  <c r="H625"/>
  <c r="H626"/>
  <c r="J626" s="1"/>
  <c r="H627"/>
  <c r="H628"/>
  <c r="H629"/>
  <c r="H630"/>
  <c r="J630" s="1"/>
  <c r="H631"/>
  <c r="H632"/>
  <c r="H633"/>
  <c r="H634"/>
  <c r="J634" s="1"/>
  <c r="H635"/>
  <c r="H636"/>
  <c r="H637"/>
  <c r="H638"/>
  <c r="J638" s="1"/>
  <c r="H639"/>
  <c r="H640"/>
  <c r="H641"/>
  <c r="H642"/>
  <c r="J642" s="1"/>
  <c r="H643"/>
  <c r="H644"/>
  <c r="H645"/>
  <c r="H646"/>
  <c r="J646" s="1"/>
  <c r="H647"/>
  <c r="H648"/>
  <c r="H649"/>
  <c r="H650"/>
  <c r="J650" s="1"/>
  <c r="H651"/>
  <c r="H652"/>
  <c r="H653"/>
  <c r="H654"/>
  <c r="J654" s="1"/>
  <c r="H655"/>
  <c r="H656"/>
  <c r="H657"/>
  <c r="H658"/>
  <c r="J658" s="1"/>
  <c r="H659"/>
  <c r="H660"/>
  <c r="H661"/>
  <c r="H662"/>
  <c r="J662" s="1"/>
  <c r="H663"/>
  <c r="H664"/>
  <c r="H665"/>
  <c r="H666"/>
  <c r="J666" s="1"/>
  <c r="H667"/>
  <c r="H668"/>
  <c r="H669"/>
  <c r="H670"/>
  <c r="J670" s="1"/>
  <c r="H671"/>
  <c r="H672"/>
  <c r="H673"/>
  <c r="H674"/>
  <c r="J674" s="1"/>
  <c r="H675"/>
  <c r="H676"/>
  <c r="H677"/>
  <c r="H678"/>
  <c r="J678" s="1"/>
  <c r="H679"/>
  <c r="H680"/>
  <c r="H681"/>
  <c r="H682"/>
  <c r="J682" s="1"/>
  <c r="H683"/>
  <c r="H684"/>
  <c r="H685"/>
  <c r="H686"/>
  <c r="J686" s="1"/>
  <c r="H687"/>
  <c r="H688"/>
  <c r="H689"/>
  <c r="H690"/>
  <c r="J690" s="1"/>
  <c r="H691"/>
  <c r="H692"/>
  <c r="H693"/>
  <c r="H694"/>
  <c r="J694" s="1"/>
  <c r="H695"/>
  <c r="H696"/>
  <c r="H697"/>
  <c r="H698"/>
  <c r="J698" s="1"/>
  <c r="H699"/>
  <c r="H700"/>
  <c r="H701"/>
  <c r="H702"/>
  <c r="J702" s="1"/>
  <c r="G146"/>
  <c r="H146"/>
  <c r="G147"/>
  <c r="H147"/>
  <c r="J147" s="1"/>
  <c r="G148"/>
  <c r="H148"/>
  <c r="G149"/>
  <c r="H149"/>
  <c r="J149" s="1"/>
  <c r="H150"/>
  <c r="H151"/>
  <c r="H152"/>
  <c r="H153"/>
  <c r="J153" s="1"/>
  <c r="H154"/>
  <c r="H155"/>
  <c r="H156"/>
  <c r="H157"/>
  <c r="J157" s="1"/>
  <c r="H158"/>
  <c r="H159"/>
  <c r="H160"/>
  <c r="H161"/>
  <c r="J161" s="1"/>
  <c r="H162"/>
  <c r="H163"/>
  <c r="G164"/>
  <c r="H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J583"/>
  <c r="H48"/>
  <c r="H49"/>
  <c r="J49" s="1"/>
  <c r="H50"/>
  <c r="H51"/>
  <c r="J51" s="1"/>
  <c r="H52"/>
  <c r="H53"/>
  <c r="J53" s="1"/>
  <c r="H54"/>
  <c r="H55"/>
  <c r="J55" s="1"/>
  <c r="H56"/>
  <c r="H57"/>
  <c r="J57" s="1"/>
  <c r="H58"/>
  <c r="H59"/>
  <c r="J59" s="1"/>
  <c r="H60"/>
  <c r="H61"/>
  <c r="J61" s="1"/>
  <c r="H62"/>
  <c r="H63"/>
  <c r="H64"/>
  <c r="H65"/>
  <c r="J65" s="1"/>
  <c r="H66"/>
  <c r="H67"/>
  <c r="H68"/>
  <c r="H69"/>
  <c r="J69" s="1"/>
  <c r="H70"/>
  <c r="H71"/>
  <c r="H72"/>
  <c r="H73"/>
  <c r="J73" s="1"/>
  <c r="H74"/>
  <c r="H75"/>
  <c r="H76"/>
  <c r="H77"/>
  <c r="J77" s="1"/>
  <c r="H78"/>
  <c r="H79"/>
  <c r="H80"/>
  <c r="H81"/>
  <c r="J81" s="1"/>
  <c r="H82"/>
  <c r="H83"/>
  <c r="H84"/>
  <c r="H85"/>
  <c r="J85" s="1"/>
  <c r="H86"/>
  <c r="H87"/>
  <c r="H88"/>
  <c r="H89"/>
  <c r="J89" s="1"/>
  <c r="H90"/>
  <c r="H91"/>
  <c r="H92"/>
  <c r="H93"/>
  <c r="J93" s="1"/>
  <c r="H94"/>
  <c r="H95"/>
  <c r="H96"/>
  <c r="H97"/>
  <c r="J97" s="1"/>
  <c r="H98"/>
  <c r="H99"/>
  <c r="H100"/>
  <c r="H101"/>
  <c r="J101" s="1"/>
  <c r="H102"/>
  <c r="H103"/>
  <c r="H104"/>
  <c r="H105"/>
  <c r="J105" s="1"/>
  <c r="H106"/>
  <c r="H107"/>
  <c r="H108"/>
  <c r="H109"/>
  <c r="J109" s="1"/>
  <c r="H110"/>
  <c r="H111"/>
  <c r="H112"/>
  <c r="H113"/>
  <c r="J113" s="1"/>
  <c r="H114"/>
  <c r="H115"/>
  <c r="H116"/>
  <c r="H117"/>
  <c r="J117" s="1"/>
  <c r="H118"/>
  <c r="H119"/>
  <c r="H120"/>
  <c r="H121"/>
  <c r="J121" s="1"/>
  <c r="H122"/>
  <c r="H123"/>
  <c r="H124"/>
  <c r="H125"/>
  <c r="J125" s="1"/>
  <c r="H126"/>
  <c r="H127"/>
  <c r="H128"/>
  <c r="H129"/>
  <c r="J129" s="1"/>
  <c r="H130"/>
  <c r="H131"/>
  <c r="H132"/>
  <c r="H133"/>
  <c r="J133" s="1"/>
  <c r="H134"/>
  <c r="H135"/>
  <c r="H136"/>
  <c r="H137"/>
  <c r="J137" s="1"/>
  <c r="H138"/>
  <c r="H139"/>
  <c r="H140"/>
  <c r="H141"/>
  <c r="J141" s="1"/>
  <c r="H142"/>
  <c r="H143"/>
  <c r="H144"/>
  <c r="H145"/>
  <c r="J145" s="1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H47"/>
  <c r="G47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0"/>
  <c r="J92"/>
  <c r="J94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40"/>
  <c r="J142"/>
  <c r="J144"/>
  <c r="J146"/>
  <c r="J148"/>
  <c r="J150"/>
  <c r="J151"/>
  <c r="J152"/>
  <c r="J154"/>
  <c r="J155"/>
  <c r="J156"/>
  <c r="J158"/>
  <c r="J159"/>
  <c r="J160"/>
  <c r="J162"/>
  <c r="J163"/>
  <c r="J164"/>
  <c r="J165"/>
  <c r="J167"/>
  <c r="J168"/>
  <c r="J169"/>
  <c r="J171"/>
  <c r="J172"/>
  <c r="J173"/>
  <c r="J175"/>
  <c r="J176"/>
  <c r="J177"/>
  <c r="J179"/>
  <c r="J180"/>
  <c r="J181"/>
  <c r="J183"/>
  <c r="J184"/>
  <c r="J185"/>
  <c r="J187"/>
  <c r="J188"/>
  <c r="J189"/>
  <c r="J191"/>
  <c r="J192"/>
  <c r="J193"/>
  <c r="J195"/>
  <c r="J196"/>
  <c r="J197"/>
  <c r="J199"/>
  <c r="J200"/>
  <c r="J201"/>
  <c r="J203"/>
  <c r="J204"/>
  <c r="J205"/>
  <c r="J207"/>
  <c r="J208"/>
  <c r="J209"/>
  <c r="J211"/>
  <c r="J212"/>
  <c r="J213"/>
  <c r="J215"/>
  <c r="J216"/>
  <c r="J217"/>
  <c r="J219"/>
  <c r="J220"/>
  <c r="J221"/>
  <c r="J223"/>
  <c r="J224"/>
  <c r="J225"/>
  <c r="J227"/>
  <c r="J228"/>
  <c r="J229"/>
  <c r="J231"/>
  <c r="J232"/>
  <c r="J233"/>
  <c r="J235"/>
  <c r="J236"/>
  <c r="J237"/>
  <c r="J239"/>
  <c r="J240"/>
  <c r="J241"/>
  <c r="J243"/>
  <c r="J244"/>
  <c r="J245"/>
  <c r="J247"/>
  <c r="J248"/>
  <c r="J249"/>
  <c r="J251"/>
  <c r="J252"/>
  <c r="J253"/>
  <c r="J255"/>
  <c r="J256"/>
  <c r="J257"/>
  <c r="J259"/>
  <c r="J260"/>
  <c r="J261"/>
  <c r="J263"/>
  <c r="J264"/>
  <c r="J265"/>
  <c r="J267"/>
  <c r="J268"/>
  <c r="J269"/>
  <c r="J271"/>
  <c r="J272"/>
  <c r="J273"/>
  <c r="J275"/>
  <c r="J276"/>
  <c r="J277"/>
  <c r="J279"/>
  <c r="J280"/>
  <c r="J281"/>
  <c r="J283"/>
  <c r="J284"/>
  <c r="J285"/>
  <c r="J287"/>
  <c r="J288"/>
  <c r="J289"/>
  <c r="J291"/>
  <c r="J292"/>
  <c r="J293"/>
  <c r="J295"/>
  <c r="J296"/>
  <c r="J297"/>
  <c r="J299"/>
  <c r="J300"/>
  <c r="J301"/>
  <c r="J303"/>
  <c r="J304"/>
  <c r="J305"/>
  <c r="J307"/>
  <c r="J308"/>
  <c r="J309"/>
  <c r="J311"/>
  <c r="J312"/>
  <c r="J313"/>
  <c r="J315"/>
  <c r="J316"/>
  <c r="J317"/>
  <c r="J319"/>
  <c r="J320"/>
  <c r="J321"/>
  <c r="J323"/>
  <c r="J324"/>
  <c r="J325"/>
  <c r="J327"/>
  <c r="J328"/>
  <c r="J329"/>
  <c r="J331"/>
  <c r="J332"/>
  <c r="J333"/>
  <c r="J335"/>
  <c r="J336"/>
  <c r="J337"/>
  <c r="J339"/>
  <c r="J340"/>
  <c r="J341"/>
  <c r="J343"/>
  <c r="J344"/>
  <c r="J345"/>
  <c r="J347"/>
  <c r="J348"/>
  <c r="J349"/>
  <c r="J351"/>
  <c r="J352"/>
  <c r="J353"/>
  <c r="J355"/>
  <c r="J356"/>
  <c r="J357"/>
  <c r="J359"/>
  <c r="J360"/>
  <c r="J361"/>
  <c r="J363"/>
  <c r="J364"/>
  <c r="J365"/>
  <c r="J367"/>
  <c r="J368"/>
  <c r="J369"/>
  <c r="J371"/>
  <c r="J372"/>
  <c r="J373"/>
  <c r="J375"/>
  <c r="J376"/>
  <c r="J377"/>
  <c r="J379"/>
  <c r="J380"/>
  <c r="J381"/>
  <c r="J383"/>
  <c r="J384"/>
  <c r="J385"/>
  <c r="J387"/>
  <c r="J388"/>
  <c r="J389"/>
  <c r="J391"/>
  <c r="J392"/>
  <c r="J393"/>
  <c r="J395"/>
  <c r="J396"/>
  <c r="J397"/>
  <c r="J399"/>
  <c r="J400"/>
  <c r="J401"/>
  <c r="J403"/>
  <c r="J404"/>
  <c r="J405"/>
  <c r="J407"/>
  <c r="J408"/>
  <c r="J409"/>
  <c r="J411"/>
  <c r="J412"/>
  <c r="J413"/>
  <c r="J415"/>
  <c r="J416"/>
  <c r="J417"/>
  <c r="J419"/>
  <c r="J420"/>
  <c r="J421"/>
  <c r="J423"/>
  <c r="J424"/>
  <c r="J425"/>
  <c r="J427"/>
  <c r="J428"/>
  <c r="J429"/>
  <c r="J431"/>
  <c r="J432"/>
  <c r="J433"/>
  <c r="J435"/>
  <c r="J436"/>
  <c r="J437"/>
  <c r="J439"/>
  <c r="J440"/>
  <c r="J441"/>
  <c r="J443"/>
  <c r="J444"/>
  <c r="J445"/>
  <c r="J447"/>
  <c r="J448"/>
  <c r="J449"/>
  <c r="J451"/>
  <c r="J452"/>
  <c r="J453"/>
  <c r="J455"/>
  <c r="J456"/>
  <c r="J457"/>
  <c r="J459"/>
  <c r="J460"/>
  <c r="J461"/>
  <c r="J463"/>
  <c r="J464"/>
  <c r="J465"/>
  <c r="J467"/>
  <c r="J468"/>
  <c r="J469"/>
  <c r="J471"/>
  <c r="J472"/>
  <c r="J473"/>
  <c r="J475"/>
  <c r="J476"/>
  <c r="J477"/>
  <c r="J479"/>
  <c r="J480"/>
  <c r="J481"/>
  <c r="J483"/>
  <c r="J484"/>
  <c r="J485"/>
  <c r="J487"/>
  <c r="J488"/>
  <c r="J489"/>
  <c r="J491"/>
  <c r="J492"/>
  <c r="J493"/>
  <c r="J495"/>
  <c r="J496"/>
  <c r="J497"/>
  <c r="J499"/>
  <c r="J500"/>
  <c r="J501"/>
  <c r="J503"/>
  <c r="J504"/>
  <c r="J505"/>
  <c r="J507"/>
  <c r="J508"/>
  <c r="J509"/>
  <c r="J511"/>
  <c r="J512"/>
  <c r="J513"/>
  <c r="J515"/>
  <c r="J516"/>
  <c r="J517"/>
  <c r="J519"/>
  <c r="J520"/>
  <c r="J521"/>
  <c r="J523"/>
  <c r="J524"/>
  <c r="J525"/>
  <c r="J527"/>
  <c r="J528"/>
  <c r="J529"/>
  <c r="J531"/>
  <c r="J532"/>
  <c r="J533"/>
  <c r="J535"/>
  <c r="J536"/>
  <c r="J537"/>
  <c r="J539"/>
  <c r="J540"/>
  <c r="J541"/>
  <c r="J543"/>
  <c r="J544"/>
  <c r="J545"/>
  <c r="J547"/>
  <c r="J548"/>
  <c r="J549"/>
  <c r="J551"/>
  <c r="J552"/>
  <c r="J553"/>
  <c r="J555"/>
  <c r="J556"/>
  <c r="J557"/>
  <c r="J559"/>
  <c r="J560"/>
  <c r="J561"/>
  <c r="J563"/>
  <c r="J564"/>
  <c r="J565"/>
  <c r="J567"/>
  <c r="J568"/>
  <c r="J569"/>
  <c r="J571"/>
  <c r="J572"/>
  <c r="J573"/>
  <c r="J575"/>
  <c r="J576"/>
  <c r="J577"/>
  <c r="J579"/>
  <c r="J580"/>
  <c r="J581"/>
  <c r="J585"/>
  <c r="J589"/>
  <c r="J590"/>
  <c r="J591"/>
  <c r="J593"/>
  <c r="J595"/>
  <c r="J599"/>
  <c r="J600"/>
  <c r="J601"/>
  <c r="J603"/>
  <c r="J604"/>
  <c r="J605"/>
  <c r="J607"/>
  <c r="J608"/>
  <c r="J609"/>
  <c r="J611"/>
  <c r="J612"/>
  <c r="J613"/>
  <c r="J615"/>
  <c r="J616"/>
  <c r="J617"/>
  <c r="J619"/>
  <c r="J620"/>
  <c r="J621"/>
  <c r="J623"/>
  <c r="J624"/>
  <c r="J625"/>
  <c r="J627"/>
  <c r="J628"/>
  <c r="J629"/>
  <c r="J631"/>
  <c r="J632"/>
  <c r="J633"/>
  <c r="J635"/>
  <c r="J636"/>
  <c r="J637"/>
  <c r="J639"/>
  <c r="J640"/>
  <c r="J641"/>
  <c r="J643"/>
  <c r="J644"/>
  <c r="J645"/>
  <c r="J647"/>
  <c r="J648"/>
  <c r="J649"/>
  <c r="J651"/>
  <c r="J652"/>
  <c r="J653"/>
  <c r="J655"/>
  <c r="J656"/>
  <c r="J657"/>
  <c r="J659"/>
  <c r="J660"/>
  <c r="J661"/>
  <c r="J663"/>
  <c r="J664"/>
  <c r="J665"/>
  <c r="J667"/>
  <c r="J668"/>
  <c r="J669"/>
  <c r="J671"/>
  <c r="J672"/>
  <c r="J673"/>
  <c r="J675"/>
  <c r="J676"/>
  <c r="J677"/>
  <c r="J679"/>
  <c r="J680"/>
  <c r="J681"/>
  <c r="J683"/>
  <c r="J684"/>
  <c r="J685"/>
  <c r="J687"/>
  <c r="J688"/>
  <c r="J689"/>
  <c r="J691"/>
  <c r="J692"/>
  <c r="J693"/>
  <c r="J695"/>
  <c r="J696"/>
  <c r="J697"/>
  <c r="J699"/>
  <c r="J700"/>
  <c r="J701"/>
  <c r="J4"/>
  <c r="N5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N504" s="1"/>
  <c r="N505" s="1"/>
  <c r="N506" s="1"/>
  <c r="N507" s="1"/>
  <c r="N508" s="1"/>
  <c r="N509" s="1"/>
  <c r="N510" s="1"/>
  <c r="N511" s="1"/>
  <c r="N512" s="1"/>
  <c r="N513" s="1"/>
  <c r="N514" s="1"/>
  <c r="N515" s="1"/>
  <c r="N516" s="1"/>
  <c r="N517" s="1"/>
  <c r="N518" s="1"/>
  <c r="N519" s="1"/>
  <c r="N520" s="1"/>
  <c r="N521" s="1"/>
  <c r="N522" s="1"/>
  <c r="N523" s="1"/>
  <c r="N524" s="1"/>
  <c r="N525" s="1"/>
  <c r="N526" s="1"/>
  <c r="N527" s="1"/>
  <c r="N528" s="1"/>
  <c r="N529" s="1"/>
  <c r="N530" s="1"/>
  <c r="N531" s="1"/>
  <c r="N532" s="1"/>
  <c r="N533" s="1"/>
  <c r="N534" s="1"/>
  <c r="N535" s="1"/>
  <c r="N536" s="1"/>
  <c r="N537" s="1"/>
  <c r="N538" s="1"/>
  <c r="N539" s="1"/>
  <c r="N540" s="1"/>
  <c r="N541" s="1"/>
  <c r="N542" s="1"/>
  <c r="N543" s="1"/>
  <c r="N544" s="1"/>
  <c r="N545" s="1"/>
  <c r="N546" s="1"/>
  <c r="N547" s="1"/>
  <c r="N548" s="1"/>
  <c r="N549" s="1"/>
  <c r="N550" s="1"/>
  <c r="N551" s="1"/>
  <c r="N552" s="1"/>
  <c r="N553" s="1"/>
  <c r="N554" s="1"/>
  <c r="N555" s="1"/>
  <c r="N556" s="1"/>
  <c r="N557" s="1"/>
  <c r="N558" s="1"/>
  <c r="N559" s="1"/>
  <c r="N560" s="1"/>
  <c r="N561" s="1"/>
  <c r="N562" s="1"/>
  <c r="N563" s="1"/>
  <c r="N564" s="1"/>
  <c r="N565" s="1"/>
  <c r="N566" s="1"/>
  <c r="N567" s="1"/>
  <c r="N568" s="1"/>
  <c r="N569" s="1"/>
  <c r="N570" s="1"/>
  <c r="N571" s="1"/>
  <c r="N572" s="1"/>
  <c r="N573" s="1"/>
  <c r="N574" s="1"/>
  <c r="N575" s="1"/>
  <c r="N576" s="1"/>
  <c r="N577" s="1"/>
  <c r="N578" s="1"/>
  <c r="N579" s="1"/>
  <c r="N580" s="1"/>
  <c r="N581" s="1"/>
  <c r="N582" s="1"/>
  <c r="N583" s="1"/>
  <c r="N584" s="1"/>
  <c r="N585" s="1"/>
  <c r="N586" s="1"/>
  <c r="N587" s="1"/>
  <c r="N588" s="1"/>
  <c r="N589" s="1"/>
  <c r="N590" s="1"/>
  <c r="N591" s="1"/>
  <c r="N592" s="1"/>
  <c r="N593" s="1"/>
  <c r="N594" s="1"/>
  <c r="N595" s="1"/>
  <c r="N596" s="1"/>
  <c r="N597" s="1"/>
  <c r="N598" s="1"/>
  <c r="N599" s="1"/>
  <c r="N600" s="1"/>
  <c r="N601" s="1"/>
  <c r="N602" s="1"/>
  <c r="N603" s="1"/>
  <c r="N604" s="1"/>
  <c r="N605" s="1"/>
  <c r="N606" s="1"/>
  <c r="N607" s="1"/>
  <c r="N608" s="1"/>
  <c r="N609" s="1"/>
  <c r="N610" s="1"/>
  <c r="N611" s="1"/>
  <c r="N612" s="1"/>
  <c r="N613" s="1"/>
  <c r="N614" s="1"/>
  <c r="N615" s="1"/>
  <c r="N616" s="1"/>
  <c r="N617" s="1"/>
  <c r="N618" s="1"/>
  <c r="N619" s="1"/>
  <c r="N620" s="1"/>
  <c r="N621" s="1"/>
  <c r="N622" s="1"/>
  <c r="N623" s="1"/>
  <c r="N624" s="1"/>
  <c r="N625" s="1"/>
  <c r="N626" s="1"/>
  <c r="N627" s="1"/>
  <c r="N628" s="1"/>
  <c r="N629" s="1"/>
  <c r="N630" s="1"/>
  <c r="N631" s="1"/>
  <c r="N632" s="1"/>
  <c r="N633" s="1"/>
  <c r="N634" s="1"/>
  <c r="N635" s="1"/>
  <c r="N636" s="1"/>
  <c r="N637" s="1"/>
  <c r="N638" s="1"/>
  <c r="N639" s="1"/>
  <c r="N640" s="1"/>
  <c r="N641" s="1"/>
  <c r="N642" s="1"/>
  <c r="N643" s="1"/>
  <c r="N644" s="1"/>
  <c r="N645" s="1"/>
  <c r="N646" s="1"/>
  <c r="N647" s="1"/>
  <c r="N648" s="1"/>
  <c r="N649" s="1"/>
  <c r="N650" s="1"/>
  <c r="N651" s="1"/>
  <c r="N652" s="1"/>
  <c r="N653" s="1"/>
  <c r="N654" s="1"/>
  <c r="N655" s="1"/>
  <c r="N656" s="1"/>
  <c r="N657" s="1"/>
  <c r="N658" s="1"/>
  <c r="N659" s="1"/>
  <c r="N660" s="1"/>
  <c r="N661" s="1"/>
  <c r="N662" s="1"/>
  <c r="N663" s="1"/>
  <c r="N664" s="1"/>
  <c r="N665" s="1"/>
  <c r="N666" s="1"/>
  <c r="N667" s="1"/>
  <c r="N668" s="1"/>
  <c r="N669" s="1"/>
  <c r="N670" s="1"/>
  <c r="N671" s="1"/>
  <c r="N672" s="1"/>
  <c r="N673" s="1"/>
  <c r="N674" s="1"/>
  <c r="N675" s="1"/>
  <c r="N676" s="1"/>
  <c r="N677" s="1"/>
  <c r="N678" s="1"/>
  <c r="N679" s="1"/>
  <c r="N680" s="1"/>
  <c r="N681" s="1"/>
  <c r="N682" s="1"/>
  <c r="N683" s="1"/>
  <c r="N684" s="1"/>
  <c r="N685" s="1"/>
  <c r="N686" s="1"/>
  <c r="N687" s="1"/>
  <c r="N688" s="1"/>
  <c r="N689" s="1"/>
  <c r="N690" s="1"/>
  <c r="N691" s="1"/>
  <c r="N692" s="1"/>
  <c r="N693" s="1"/>
  <c r="N694" s="1"/>
  <c r="N695" s="1"/>
  <c r="N696" s="1"/>
  <c r="N697" s="1"/>
  <c r="N698" s="1"/>
  <c r="N699" s="1"/>
  <c r="N700" s="1"/>
  <c r="N701" s="1"/>
  <c r="N702" s="1"/>
  <c r="N703" s="1"/>
  <c r="N704" s="1"/>
  <c r="N705" s="1"/>
  <c r="N706" s="1"/>
  <c r="N707" s="1"/>
  <c r="N708" s="1"/>
  <c r="N709" s="1"/>
  <c r="N710" s="1"/>
  <c r="N711" s="1"/>
  <c r="N712" s="1"/>
  <c r="N713" s="1"/>
  <c r="N714" s="1"/>
  <c r="N715" s="1"/>
  <c r="N716" s="1"/>
  <c r="N717" s="1"/>
  <c r="N718" s="1"/>
  <c r="N719" s="1"/>
  <c r="N720" s="1"/>
  <c r="N721" s="1"/>
  <c r="N722" s="1"/>
  <c r="N723" s="1"/>
  <c r="N724" s="1"/>
  <c r="N725" s="1"/>
  <c r="N726" s="1"/>
  <c r="N727" s="1"/>
  <c r="N728" s="1"/>
  <c r="N729" s="1"/>
  <c r="N730" s="1"/>
  <c r="N731" s="1"/>
  <c r="N732" s="1"/>
  <c r="N733" s="1"/>
  <c r="N734" s="1"/>
  <c r="N735" s="1"/>
  <c r="N736" s="1"/>
  <c r="N737" s="1"/>
  <c r="N738" s="1"/>
  <c r="N739" s="1"/>
  <c r="N740" s="1"/>
  <c r="N741" s="1"/>
  <c r="N742" s="1"/>
  <c r="N743" s="1"/>
  <c r="N744" s="1"/>
  <c r="N745" s="1"/>
  <c r="N746" s="1"/>
  <c r="N747" s="1"/>
  <c r="N748" s="1"/>
  <c r="N749" s="1"/>
  <c r="N750" s="1"/>
  <c r="N751" s="1"/>
  <c r="N752" s="1"/>
  <c r="N753" s="1"/>
  <c r="N754" s="1"/>
  <c r="N755" s="1"/>
  <c r="N756" s="1"/>
  <c r="N757" s="1"/>
  <c r="N758" s="1"/>
  <c r="N759" s="1"/>
  <c r="N760" s="1"/>
  <c r="N761" s="1"/>
  <c r="N762" s="1"/>
  <c r="N763" s="1"/>
  <c r="N764" s="1"/>
  <c r="N765" s="1"/>
  <c r="N766" s="1"/>
  <c r="N767" s="1"/>
  <c r="N768" s="1"/>
  <c r="N769" s="1"/>
  <c r="N770" s="1"/>
  <c r="N771" s="1"/>
  <c r="N772" s="1"/>
  <c r="N773" s="1"/>
  <c r="N774" s="1"/>
  <c r="N775" s="1"/>
  <c r="N776" s="1"/>
  <c r="N777" s="1"/>
  <c r="N778" s="1"/>
  <c r="N779" s="1"/>
  <c r="N780" s="1"/>
  <c r="N781" s="1"/>
  <c r="N782" s="1"/>
  <c r="N783" s="1"/>
  <c r="N784" s="1"/>
  <c r="N785" s="1"/>
  <c r="N786" s="1"/>
  <c r="N787" s="1"/>
  <c r="N788" s="1"/>
  <c r="N789" s="1"/>
  <c r="N790" s="1"/>
  <c r="N791" s="1"/>
  <c r="N792" s="1"/>
  <c r="N793" s="1"/>
  <c r="N794" s="1"/>
  <c r="N795" s="1"/>
  <c r="N796" s="1"/>
  <c r="N797" s="1"/>
  <c r="N798" s="1"/>
  <c r="N799" s="1"/>
  <c r="N800" s="1"/>
  <c r="N801" s="1"/>
  <c r="N802" s="1"/>
  <c r="N803" s="1"/>
  <c r="N804" s="1"/>
  <c r="N805" s="1"/>
  <c r="N806" s="1"/>
  <c r="N807" s="1"/>
  <c r="N808" s="1"/>
  <c r="N809" s="1"/>
  <c r="N810" s="1"/>
  <c r="N811" s="1"/>
  <c r="N812" s="1"/>
  <c r="N813" s="1"/>
  <c r="N814" s="1"/>
  <c r="N815" s="1"/>
  <c r="N816" s="1"/>
  <c r="N817" s="1"/>
  <c r="N818" s="1"/>
  <c r="N819" s="1"/>
  <c r="N820" s="1"/>
  <c r="N821" s="1"/>
  <c r="N822" s="1"/>
  <c r="N823" s="1"/>
  <c r="N824" s="1"/>
  <c r="N825" s="1"/>
  <c r="N826" s="1"/>
  <c r="N827" s="1"/>
  <c r="N828" s="1"/>
  <c r="N829" s="1"/>
  <c r="N830" s="1"/>
  <c r="N831" s="1"/>
  <c r="N832" s="1"/>
  <c r="N833" s="1"/>
  <c r="N834" s="1"/>
  <c r="N835" s="1"/>
  <c r="N836" s="1"/>
  <c r="N837" s="1"/>
  <c r="N838" s="1"/>
  <c r="N839" s="1"/>
  <c r="N840" s="1"/>
  <c r="N841" s="1"/>
  <c r="N842" s="1"/>
  <c r="N843" s="1"/>
  <c r="N844" s="1"/>
  <c r="N845" s="1"/>
  <c r="N846" s="1"/>
  <c r="N847" s="1"/>
  <c r="N848" s="1"/>
  <c r="N849" s="1"/>
  <c r="N850" s="1"/>
  <c r="N851" s="1"/>
  <c r="N852" s="1"/>
  <c r="N853" s="1"/>
  <c r="N854" s="1"/>
  <c r="N855" s="1"/>
  <c r="N856" s="1"/>
  <c r="N857" s="1"/>
  <c r="N858" s="1"/>
  <c r="N859" s="1"/>
  <c r="N860" s="1"/>
  <c r="N861" s="1"/>
  <c r="N862" s="1"/>
  <c r="N863" s="1"/>
  <c r="N864" s="1"/>
  <c r="N865" s="1"/>
  <c r="N866" s="1"/>
  <c r="N867" s="1"/>
  <c r="N868" s="1"/>
  <c r="N869" s="1"/>
  <c r="N870" s="1"/>
  <c r="N871" s="1"/>
  <c r="N872" s="1"/>
  <c r="N873" s="1"/>
  <c r="N874" s="1"/>
  <c r="N875" s="1"/>
  <c r="N876" s="1"/>
  <c r="N877" s="1"/>
  <c r="N878" s="1"/>
  <c r="N879" s="1"/>
  <c r="N880" s="1"/>
  <c r="N881" s="1"/>
  <c r="N882" s="1"/>
  <c r="N883" s="1"/>
  <c r="N884" s="1"/>
  <c r="N885" s="1"/>
  <c r="N886" s="1"/>
  <c r="N887" s="1"/>
  <c r="N888" s="1"/>
  <c r="N889" s="1"/>
  <c r="N890" s="1"/>
  <c r="N891" s="1"/>
  <c r="N892" s="1"/>
  <c r="N893" s="1"/>
  <c r="N894" s="1"/>
  <c r="N895" s="1"/>
  <c r="N896" s="1"/>
  <c r="N897" s="1"/>
  <c r="N898" s="1"/>
  <c r="N899" s="1"/>
  <c r="N900" s="1"/>
  <c r="N901" s="1"/>
  <c r="N902" s="1"/>
  <c r="N903" s="1"/>
  <c r="N904" s="1"/>
  <c r="N905" s="1"/>
  <c r="N906" s="1"/>
  <c r="N907" s="1"/>
  <c r="N908" s="1"/>
  <c r="N909" s="1"/>
  <c r="N910" s="1"/>
  <c r="N911" s="1"/>
  <c r="N912" s="1"/>
  <c r="N913" s="1"/>
  <c r="N914" s="1"/>
  <c r="N915" s="1"/>
  <c r="N916" s="1"/>
  <c r="N917" s="1"/>
  <c r="N918" s="1"/>
  <c r="N919" s="1"/>
  <c r="N920" s="1"/>
  <c r="N921" s="1"/>
  <c r="N922" s="1"/>
  <c r="N923" s="1"/>
  <c r="N924" s="1"/>
  <c r="N925" s="1"/>
  <c r="N926" s="1"/>
  <c r="N927" s="1"/>
  <c r="N928" s="1"/>
  <c r="N929" s="1"/>
  <c r="N930" s="1"/>
  <c r="N931" s="1"/>
  <c r="N932" s="1"/>
  <c r="N933" s="1"/>
  <c r="N934" s="1"/>
  <c r="N935" s="1"/>
  <c r="N936" s="1"/>
  <c r="N937" s="1"/>
  <c r="N938" s="1"/>
  <c r="N939" s="1"/>
  <c r="N940" s="1"/>
  <c r="N941" s="1"/>
  <c r="N942" s="1"/>
  <c r="N943" s="1"/>
  <c r="N944" s="1"/>
  <c r="N945" s="1"/>
  <c r="N946" s="1"/>
  <c r="N947" s="1"/>
  <c r="N948" s="1"/>
  <c r="N949" s="1"/>
  <c r="N950" s="1"/>
  <c r="N951" s="1"/>
  <c r="N952" s="1"/>
  <c r="N953" s="1"/>
  <c r="N954" s="1"/>
  <c r="N955" s="1"/>
  <c r="N956" s="1"/>
  <c r="N957" s="1"/>
  <c r="N958" s="1"/>
  <c r="N959" s="1"/>
  <c r="N960" s="1"/>
  <c r="N961" s="1"/>
  <c r="N962" s="1"/>
  <c r="N963" s="1"/>
  <c r="N964" s="1"/>
  <c r="N965" s="1"/>
  <c r="N966" s="1"/>
  <c r="N967" s="1"/>
  <c r="N968" s="1"/>
  <c r="N969" s="1"/>
  <c r="N970" s="1"/>
  <c r="N971" s="1"/>
  <c r="N972" s="1"/>
  <c r="N973" s="1"/>
  <c r="N974" s="1"/>
  <c r="N975" s="1"/>
  <c r="N976" s="1"/>
  <c r="N977" s="1"/>
  <c r="N978" s="1"/>
  <c r="N979" s="1"/>
  <c r="N980" s="1"/>
  <c r="N981" s="1"/>
  <c r="N982" s="1"/>
  <c r="N983" s="1"/>
  <c r="N984" s="1"/>
  <c r="N985" s="1"/>
  <c r="N986" s="1"/>
  <c r="N987" s="1"/>
  <c r="N988" s="1"/>
  <c r="N989" s="1"/>
  <c r="N990" s="1"/>
  <c r="N991" s="1"/>
  <c r="N992" s="1"/>
  <c r="N993" s="1"/>
  <c r="N994" s="1"/>
  <c r="N995" s="1"/>
  <c r="N996" s="1"/>
  <c r="N997" s="1"/>
  <c r="N998" s="1"/>
  <c r="N999" s="1"/>
  <c r="N1000" s="1"/>
  <c r="N1001" s="1"/>
  <c r="N1002" s="1"/>
  <c r="N1003" s="1"/>
  <c r="N1004" s="1"/>
  <c r="N1005" s="1"/>
  <c r="N1006" s="1"/>
  <c r="N1007" s="1"/>
  <c r="N1008" s="1"/>
  <c r="N1009" s="1"/>
  <c r="N1010" s="1"/>
  <c r="N1011" s="1"/>
  <c r="N1012" s="1"/>
  <c r="N1013" s="1"/>
  <c r="N1014" s="1"/>
  <c r="N1015" s="1"/>
  <c r="N1016" s="1"/>
  <c r="N1017" s="1"/>
  <c r="N1018" s="1"/>
  <c r="N1019" s="1"/>
  <c r="N1020" s="1"/>
  <c r="N1021" s="1"/>
  <c r="N1022" s="1"/>
  <c r="N1023" s="1"/>
  <c r="N1024" s="1"/>
  <c r="N1025" s="1"/>
  <c r="N1026" s="1"/>
  <c r="N1027" s="1"/>
  <c r="N1028" s="1"/>
  <c r="N1029" s="1"/>
  <c r="N1030" s="1"/>
  <c r="N1031" s="1"/>
  <c r="N1032" s="1"/>
  <c r="N1033" s="1"/>
  <c r="N1034" s="1"/>
  <c r="N1035" s="1"/>
  <c r="N1036" s="1"/>
  <c r="N1037" s="1"/>
  <c r="N1038" s="1"/>
  <c r="N1039" s="1"/>
  <c r="N1040" s="1"/>
  <c r="N1041" s="1"/>
  <c r="N1042" s="1"/>
  <c r="N1043" s="1"/>
  <c r="N1044" s="1"/>
  <c r="N1045" s="1"/>
  <c r="N1046" s="1"/>
  <c r="N1047" s="1"/>
  <c r="N1048" s="1"/>
  <c r="N1049" s="1"/>
  <c r="N1050" s="1"/>
  <c r="N1051" s="1"/>
  <c r="N1052" s="1"/>
  <c r="N1053" s="1"/>
  <c r="N1054" s="1"/>
  <c r="N1055" s="1"/>
  <c r="N1056" s="1"/>
  <c r="N1057" s="1"/>
  <c r="N1058" s="1"/>
  <c r="N1059" s="1"/>
  <c r="N1060" s="1"/>
  <c r="N1061" s="1"/>
  <c r="N1062" s="1"/>
  <c r="N1063" s="1"/>
  <c r="N1064" s="1"/>
  <c r="N1065" s="1"/>
  <c r="N1066" s="1"/>
  <c r="N1067" s="1"/>
  <c r="N1068" s="1"/>
  <c r="N1069" s="1"/>
  <c r="N1070" s="1"/>
  <c r="N1071" s="1"/>
  <c r="N1072" s="1"/>
  <c r="N1073" s="1"/>
  <c r="N1074" s="1"/>
  <c r="N1075" s="1"/>
  <c r="N1076" s="1"/>
  <c r="N1077" s="1"/>
  <c r="N1078" s="1"/>
  <c r="N1079" s="1"/>
  <c r="N1080" s="1"/>
  <c r="N1081" s="1"/>
  <c r="N1082" s="1"/>
  <c r="N1083" s="1"/>
  <c r="N1084" s="1"/>
  <c r="N1085" s="1"/>
  <c r="N1086" s="1"/>
  <c r="N1087" s="1"/>
  <c r="N1088" s="1"/>
  <c r="N1089" s="1"/>
  <c r="N1090" s="1"/>
  <c r="N1091" s="1"/>
  <c r="N1092" s="1"/>
  <c r="N1093" s="1"/>
  <c r="N1094" s="1"/>
  <c r="N1095" s="1"/>
  <c r="N1096" s="1"/>
  <c r="N1097" s="1"/>
  <c r="N1098" s="1"/>
  <c r="N1099" s="1"/>
  <c r="N1100" s="1"/>
  <c r="N1101" s="1"/>
  <c r="N1102" s="1"/>
  <c r="N1103" s="1"/>
  <c r="N1104" s="1"/>
  <c r="N1105" s="1"/>
  <c r="N1106" s="1"/>
  <c r="N1107" s="1"/>
  <c r="N1108" s="1"/>
  <c r="N1109" s="1"/>
  <c r="N1110" s="1"/>
  <c r="N1111" s="1"/>
  <c r="N1112" s="1"/>
  <c r="N1113" s="1"/>
  <c r="N1114" s="1"/>
  <c r="N1115" s="1"/>
  <c r="N1116" s="1"/>
  <c r="N1117" s="1"/>
  <c r="N1118" s="1"/>
  <c r="N1119" s="1"/>
  <c r="N1120" s="1"/>
  <c r="N1121" s="1"/>
  <c r="N1122" s="1"/>
  <c r="N1123" s="1"/>
  <c r="N1124" s="1"/>
  <c r="N1125" s="1"/>
  <c r="N1126" s="1"/>
  <c r="N1127" s="1"/>
  <c r="N1128" s="1"/>
  <c r="N1129" s="1"/>
  <c r="N1130" s="1"/>
  <c r="N1131" s="1"/>
  <c r="N1132" s="1"/>
  <c r="N1133" s="1"/>
  <c r="N1134" s="1"/>
  <c r="N1135" s="1"/>
  <c r="N1136" s="1"/>
  <c r="N1137" s="1"/>
  <c r="N1138" s="1"/>
  <c r="N1139" s="1"/>
  <c r="N1140" s="1"/>
  <c r="N1141" s="1"/>
  <c r="N1142" s="1"/>
  <c r="N1143" s="1"/>
  <c r="N1144" s="1"/>
  <c r="N1145" s="1"/>
  <c r="N1146" s="1"/>
  <c r="N1147" s="1"/>
  <c r="N1148" s="1"/>
  <c r="N1149" s="1"/>
  <c r="N1150" s="1"/>
  <c r="N1151" s="1"/>
  <c r="N1152" s="1"/>
  <c r="N1153" s="1"/>
  <c r="N1154" s="1"/>
  <c r="N1155" s="1"/>
  <c r="N1156" s="1"/>
  <c r="N1157" s="1"/>
  <c r="N1158" s="1"/>
  <c r="N1159" s="1"/>
  <c r="N1160" s="1"/>
  <c r="N1161" s="1"/>
  <c r="N1162" s="1"/>
  <c r="N1163" s="1"/>
  <c r="N1164" s="1"/>
  <c r="N1165" s="1"/>
  <c r="N1166" s="1"/>
  <c r="N1167" s="1"/>
  <c r="N1168" s="1"/>
  <c r="N1169" s="1"/>
  <c r="N1170" s="1"/>
  <c r="N1171" s="1"/>
  <c r="N1172" s="1"/>
  <c r="N1173" s="1"/>
  <c r="N1174" s="1"/>
  <c r="N1175" s="1"/>
  <c r="N1176" s="1"/>
  <c r="N1177" s="1"/>
  <c r="N1178" s="1"/>
  <c r="N1179" s="1"/>
  <c r="N1180" s="1"/>
  <c r="N1181" s="1"/>
  <c r="N1182" s="1"/>
  <c r="N1183" s="1"/>
  <c r="N1184" s="1"/>
  <c r="N1185" s="1"/>
  <c r="N1186" s="1"/>
  <c r="N1187" s="1"/>
  <c r="N1188" s="1"/>
  <c r="N1189" s="1"/>
  <c r="N1190" s="1"/>
  <c r="N1191" s="1"/>
  <c r="N1192" s="1"/>
  <c r="N1193" s="1"/>
  <c r="N1194" s="1"/>
  <c r="N1195" s="1"/>
  <c r="N1196" s="1"/>
  <c r="N1197" s="1"/>
  <c r="N1198" s="1"/>
  <c r="N1199" s="1"/>
  <c r="N1200" s="1"/>
  <c r="N1201" s="1"/>
  <c r="N1202" s="1"/>
  <c r="N1203" s="1"/>
  <c r="N1204" s="1"/>
  <c r="N1205" s="1"/>
  <c r="N1206" s="1"/>
  <c r="N1207" s="1"/>
  <c r="N1208" s="1"/>
  <c r="N1209" s="1"/>
  <c r="N1210" s="1"/>
  <c r="N1211" s="1"/>
  <c r="N1212" s="1"/>
  <c r="N1213" s="1"/>
  <c r="N1214" s="1"/>
  <c r="N1215" s="1"/>
  <c r="N1216" s="1"/>
  <c r="N1217" s="1"/>
  <c r="N1218" s="1"/>
  <c r="N1219" s="1"/>
  <c r="N1220" s="1"/>
  <c r="N1221" s="1"/>
  <c r="N1222" s="1"/>
  <c r="N1223" s="1"/>
  <c r="N1224" s="1"/>
  <c r="N1225" s="1"/>
  <c r="N1226" s="1"/>
  <c r="N1227" s="1"/>
  <c r="N1228" s="1"/>
  <c r="N1229" s="1"/>
  <c r="N1230" s="1"/>
  <c r="N1231" s="1"/>
  <c r="N1232" s="1"/>
  <c r="N1233" s="1"/>
  <c r="N1234" s="1"/>
  <c r="N1235" s="1"/>
  <c r="N1236" s="1"/>
  <c r="N1237" s="1"/>
  <c r="N1238" s="1"/>
  <c r="N1239" s="1"/>
  <c r="N1240" s="1"/>
  <c r="N1241" s="1"/>
  <c r="N1242" s="1"/>
  <c r="N1243" s="1"/>
  <c r="N1244" s="1"/>
  <c r="N1245" s="1"/>
  <c r="N1246" s="1"/>
  <c r="N1247" s="1"/>
  <c r="N1248" s="1"/>
  <c r="N1249" s="1"/>
  <c r="N1250" s="1"/>
  <c r="N1251" s="1"/>
  <c r="N1252" s="1"/>
  <c r="N1253" s="1"/>
  <c r="N1254" s="1"/>
  <c r="N1255" s="1"/>
  <c r="N1256" s="1"/>
  <c r="N1257" s="1"/>
  <c r="N1258" s="1"/>
  <c r="N1259" s="1"/>
  <c r="N1260" s="1"/>
  <c r="N1261" s="1"/>
  <c r="N1262" s="1"/>
  <c r="N1263" s="1"/>
  <c r="N1264" s="1"/>
  <c r="N1265" s="1"/>
  <c r="N1266" s="1"/>
  <c r="N1267" s="1"/>
  <c r="N1268" s="1"/>
  <c r="N1269" s="1"/>
  <c r="N1270" s="1"/>
  <c r="N1271" s="1"/>
  <c r="N1272" s="1"/>
  <c r="N1273" s="1"/>
  <c r="N1274" s="1"/>
  <c r="N1275" s="1"/>
  <c r="N1276" s="1"/>
  <c r="N1277" s="1"/>
  <c r="N1278" s="1"/>
  <c r="N1279" s="1"/>
  <c r="N1280" s="1"/>
  <c r="N1281" s="1"/>
  <c r="N1282" s="1"/>
  <c r="N1283" s="1"/>
  <c r="N1284" s="1"/>
  <c r="N1285" s="1"/>
  <c r="N1286" s="1"/>
  <c r="N1287" s="1"/>
  <c r="N1288" s="1"/>
  <c r="N1289" s="1"/>
  <c r="N1290" s="1"/>
  <c r="N1291" s="1"/>
  <c r="N1292" s="1"/>
  <c r="N1293" s="1"/>
  <c r="N1294" s="1"/>
  <c r="N1295" s="1"/>
  <c r="N1296" s="1"/>
  <c r="N1297" s="1"/>
  <c r="N1298" s="1"/>
  <c r="N1299" s="1"/>
  <c r="N1300" s="1"/>
  <c r="N1301" s="1"/>
  <c r="N1302" s="1"/>
  <c r="N1303" s="1"/>
  <c r="N1304" s="1"/>
  <c r="N1305" s="1"/>
  <c r="N1306" s="1"/>
  <c r="N1307" s="1"/>
  <c r="N1308" s="1"/>
  <c r="N1309" s="1"/>
  <c r="N1310" s="1"/>
  <c r="N1311" s="1"/>
  <c r="N1312" s="1"/>
  <c r="N1313" s="1"/>
  <c r="N1314" s="1"/>
  <c r="N1315" s="1"/>
  <c r="N1316" s="1"/>
  <c r="N1317" s="1"/>
  <c r="N1318" s="1"/>
  <c r="N1319" s="1"/>
  <c r="N1320" s="1"/>
  <c r="N1321" s="1"/>
  <c r="N1322" s="1"/>
  <c r="N1323" s="1"/>
  <c r="N1324" s="1"/>
  <c r="N1325" s="1"/>
  <c r="N1326" s="1"/>
  <c r="N1327" s="1"/>
  <c r="N1328" s="1"/>
  <c r="N1329" s="1"/>
  <c r="N1330" s="1"/>
  <c r="N1331" s="1"/>
  <c r="N1332" s="1"/>
  <c r="N1333" s="1"/>
  <c r="N1334" s="1"/>
  <c r="N1335" s="1"/>
  <c r="N1336" s="1"/>
  <c r="N1337" s="1"/>
  <c r="N1338" s="1"/>
  <c r="N1339" s="1"/>
  <c r="N1340" s="1"/>
  <c r="N1341" s="1"/>
  <c r="N1342" s="1"/>
  <c r="N1343" s="1"/>
  <c r="N1344" s="1"/>
  <c r="N1345" s="1"/>
  <c r="N1346" s="1"/>
  <c r="N1347" s="1"/>
  <c r="N1348" s="1"/>
  <c r="N1349" s="1"/>
  <c r="N1350" s="1"/>
  <c r="N1351" s="1"/>
  <c r="N1352" s="1"/>
  <c r="N1353" s="1"/>
  <c r="N1354" s="1"/>
  <c r="N1355" s="1"/>
  <c r="N1356" s="1"/>
  <c r="N1357" s="1"/>
  <c r="N1358" s="1"/>
  <c r="N1359" s="1"/>
  <c r="N1360" s="1"/>
  <c r="N1361" s="1"/>
  <c r="N1362" s="1"/>
  <c r="N1363" s="1"/>
  <c r="N1364" s="1"/>
  <c r="N1365" s="1"/>
  <c r="N1366" s="1"/>
  <c r="N1367" s="1"/>
  <c r="N1368" s="1"/>
  <c r="N1369" s="1"/>
  <c r="N1370" s="1"/>
  <c r="N1371" s="1"/>
  <c r="N1372" s="1"/>
  <c r="N1373" s="1"/>
  <c r="N1374" s="1"/>
  <c r="N1375" s="1"/>
  <c r="N1376" s="1"/>
  <c r="N1377" s="1"/>
  <c r="N1378" s="1"/>
  <c r="N1379" s="1"/>
  <c r="N1380" s="1"/>
  <c r="N1381" s="1"/>
  <c r="N1382" s="1"/>
  <c r="N1383" s="1"/>
  <c r="N1384" s="1"/>
  <c r="N1385" s="1"/>
  <c r="N1386" s="1"/>
  <c r="N1387" s="1"/>
  <c r="N1388" s="1"/>
  <c r="N1389" s="1"/>
  <c r="N1390" s="1"/>
  <c r="N1391" s="1"/>
  <c r="N1392" s="1"/>
  <c r="N1393" s="1"/>
  <c r="N1394" s="1"/>
  <c r="N1395" s="1"/>
  <c r="N1396" s="1"/>
  <c r="N1397" s="1"/>
  <c r="N1398" s="1"/>
  <c r="N1399" s="1"/>
  <c r="N1400" s="1"/>
  <c r="N1401" s="1"/>
  <c r="N1402" s="1"/>
  <c r="N1403" s="1"/>
  <c r="N1404" s="1"/>
  <c r="N1405" s="1"/>
  <c r="N1406" s="1"/>
  <c r="N1407" s="1"/>
  <c r="N1408" s="1"/>
  <c r="N1409" s="1"/>
  <c r="N1410" s="1"/>
  <c r="N1411" s="1"/>
  <c r="N1412" s="1"/>
  <c r="N1413" s="1"/>
  <c r="N1414" s="1"/>
  <c r="N1415" s="1"/>
  <c r="N1416" s="1"/>
  <c r="N1417" s="1"/>
  <c r="N1418" s="1"/>
  <c r="N1419" s="1"/>
  <c r="N1420" s="1"/>
  <c r="N1421" s="1"/>
  <c r="N1422" s="1"/>
  <c r="N1423" s="1"/>
  <c r="N1424" s="1"/>
  <c r="N1425" s="1"/>
  <c r="N1426" s="1"/>
  <c r="N1427" s="1"/>
  <c r="N1428" s="1"/>
  <c r="N1429" s="1"/>
  <c r="N1430" s="1"/>
  <c r="N1431" s="1"/>
  <c r="N1432" s="1"/>
  <c r="N1433" s="1"/>
  <c r="N1434" s="1"/>
  <c r="N1435" s="1"/>
  <c r="N1436" s="1"/>
  <c r="N1437" s="1"/>
  <c r="N1438" s="1"/>
  <c r="N1439" s="1"/>
  <c r="N1440" s="1"/>
  <c r="N1441" s="1"/>
  <c r="N1442" s="1"/>
  <c r="N1443" s="1"/>
  <c r="N1444" s="1"/>
  <c r="N1445" s="1"/>
  <c r="N1446" s="1"/>
  <c r="N1447" s="1"/>
  <c r="N1448" s="1"/>
  <c r="N1449" s="1"/>
  <c r="N1450" s="1"/>
  <c r="N1451" s="1"/>
  <c r="N1452" s="1"/>
  <c r="N1453" s="1"/>
  <c r="N1454" s="1"/>
  <c r="N1455" s="1"/>
  <c r="N1456" s="1"/>
  <c r="N1457" s="1"/>
  <c r="N1458" s="1"/>
  <c r="N1459" s="1"/>
  <c r="N1460" s="1"/>
  <c r="N1461" s="1"/>
  <c r="N1462" s="1"/>
  <c r="N1463" s="1"/>
  <c r="N1464" s="1"/>
  <c r="N1465" s="1"/>
  <c r="N1466" s="1"/>
  <c r="N1467" s="1"/>
  <c r="N1468" s="1"/>
  <c r="N1469" s="1"/>
  <c r="N1470" s="1"/>
  <c r="N1471" s="1"/>
  <c r="N1472" s="1"/>
  <c r="N1473" s="1"/>
  <c r="N1474" s="1"/>
  <c r="N1475" s="1"/>
  <c r="N1476" s="1"/>
  <c r="N1477" s="1"/>
  <c r="N1478" s="1"/>
  <c r="N1479" s="1"/>
  <c r="N1480" s="1"/>
  <c r="N1481" s="1"/>
  <c r="N1482" s="1"/>
  <c r="N1483" s="1"/>
  <c r="N1484" s="1"/>
  <c r="N1485" s="1"/>
  <c r="N1486" s="1"/>
  <c r="N1487" s="1"/>
  <c r="N1488" s="1"/>
  <c r="N1489" s="1"/>
  <c r="N1490" s="1"/>
  <c r="N1491" s="1"/>
  <c r="N1492" s="1"/>
  <c r="N1493" s="1"/>
  <c r="N1494" s="1"/>
  <c r="N1495" s="1"/>
  <c r="N1496" s="1"/>
  <c r="N1497" s="1"/>
  <c r="N1498" s="1"/>
  <c r="N1499" s="1"/>
  <c r="N1500" s="1"/>
  <c r="N1501" s="1"/>
  <c r="N1502" s="1"/>
  <c r="N1503" s="1"/>
  <c r="N1504" s="1"/>
  <c r="N1505" s="1"/>
  <c r="N1506" s="1"/>
  <c r="N1507" s="1"/>
  <c r="N1508" s="1"/>
  <c r="N1509" s="1"/>
  <c r="N1510" s="1"/>
  <c r="N1511" s="1"/>
  <c r="N1512" s="1"/>
  <c r="N1513" s="1"/>
  <c r="N1514" s="1"/>
  <c r="N1515" s="1"/>
  <c r="N1516" s="1"/>
  <c r="N1517" s="1"/>
  <c r="N1518" s="1"/>
  <c r="N1519" s="1"/>
  <c r="N1520" s="1"/>
  <c r="N1521" s="1"/>
  <c r="N1522" s="1"/>
  <c r="N1523" s="1"/>
  <c r="N1524" s="1"/>
  <c r="N1525" s="1"/>
  <c r="N1526" s="1"/>
  <c r="N1527" s="1"/>
  <c r="N1528" s="1"/>
  <c r="N1529" s="1"/>
  <c r="N1530" s="1"/>
  <c r="N1531" s="1"/>
  <c r="N1532" s="1"/>
  <c r="N1533" s="1"/>
  <c r="N1534" s="1"/>
  <c r="N1535" s="1"/>
  <c r="N1536" s="1"/>
  <c r="N1537" s="1"/>
  <c r="N1538" s="1"/>
  <c r="N1539" s="1"/>
  <c r="N1540" s="1"/>
  <c r="N1541" s="1"/>
  <c r="N1542" s="1"/>
  <c r="N1543" s="1"/>
  <c r="N1544" s="1"/>
  <c r="N1545" s="1"/>
  <c r="N1546" s="1"/>
  <c r="N1547" s="1"/>
  <c r="N1548" s="1"/>
  <c r="N1549" s="1"/>
  <c r="N1550" s="1"/>
  <c r="N1551" s="1"/>
  <c r="N1552" s="1"/>
  <c r="N1553" s="1"/>
  <c r="N1554" s="1"/>
  <c r="N1555" s="1"/>
  <c r="N1556" s="1"/>
  <c r="N1557" s="1"/>
  <c r="N1558" s="1"/>
  <c r="N1559" s="1"/>
  <c r="N1560" s="1"/>
  <c r="N1561" s="1"/>
  <c r="N1562" s="1"/>
  <c r="N1563" s="1"/>
  <c r="N1564" s="1"/>
  <c r="N1565" s="1"/>
  <c r="N1566" s="1"/>
  <c r="N1567" s="1"/>
  <c r="N1568" s="1"/>
  <c r="N1569" s="1"/>
  <c r="N1570" s="1"/>
  <c r="N1571" s="1"/>
  <c r="N1572" s="1"/>
  <c r="N1573" s="1"/>
  <c r="N1574" s="1"/>
  <c r="N1575" s="1"/>
  <c r="N1576" s="1"/>
  <c r="N1577" s="1"/>
  <c r="N1578" s="1"/>
  <c r="N1579" s="1"/>
  <c r="N1580" s="1"/>
  <c r="N1581" s="1"/>
  <c r="N1582" s="1"/>
  <c r="N1583" s="1"/>
  <c r="N1584" s="1"/>
  <c r="N1585" s="1"/>
  <c r="N1586" s="1"/>
  <c r="N1587" s="1"/>
  <c r="N1588" s="1"/>
  <c r="N1589" s="1"/>
  <c r="N1590" s="1"/>
  <c r="N1591" s="1"/>
  <c r="N1592" s="1"/>
  <c r="N1593" s="1"/>
  <c r="N1594" s="1"/>
  <c r="N1595" s="1"/>
  <c r="N1596" s="1"/>
  <c r="N1597" s="1"/>
  <c r="N1598" s="1"/>
  <c r="N1599" s="1"/>
  <c r="N1600" s="1"/>
  <c r="N1601" s="1"/>
  <c r="N1602" s="1"/>
  <c r="N1603" s="1"/>
  <c r="N1604" s="1"/>
  <c r="N1605" s="1"/>
  <c r="N1606" s="1"/>
  <c r="N1607" s="1"/>
  <c r="N1608" s="1"/>
  <c r="N1609" s="1"/>
  <c r="N1610" s="1"/>
  <c r="N1611" s="1"/>
  <c r="N1612" s="1"/>
  <c r="N1613" s="1"/>
  <c r="N1614" s="1"/>
  <c r="N1615" s="1"/>
  <c r="N1616" s="1"/>
  <c r="N1617" s="1"/>
  <c r="N1618" s="1"/>
  <c r="N1619" s="1"/>
  <c r="N1620" s="1"/>
  <c r="N1621" s="1"/>
  <c r="N1622" s="1"/>
  <c r="N1623" s="1"/>
  <c r="N1624" s="1"/>
  <c r="N1625" s="1"/>
  <c r="N1626" s="1"/>
  <c r="N1627" s="1"/>
  <c r="N1628" s="1"/>
  <c r="N1629" s="1"/>
  <c r="N1630" s="1"/>
  <c r="N1631" s="1"/>
  <c r="N1632" s="1"/>
  <c r="N1633" s="1"/>
  <c r="N1634" s="1"/>
  <c r="N1635" s="1"/>
  <c r="N1636" s="1"/>
  <c r="N1637" s="1"/>
  <c r="N1638" s="1"/>
  <c r="N1639" s="1"/>
  <c r="N1640" s="1"/>
  <c r="N1641" s="1"/>
  <c r="E8"/>
  <c r="B25" i="6"/>
  <c r="B26" s="1"/>
  <c r="B27" s="1"/>
  <c r="B28" s="1"/>
  <c r="B29" s="1"/>
  <c r="B30" s="1"/>
  <c r="B31" s="1"/>
  <c r="B32" s="1"/>
  <c r="B33" s="1"/>
  <c r="B34" s="1"/>
  <c r="B24"/>
  <c r="B6"/>
  <c r="B7" s="1"/>
  <c r="B8" s="1"/>
  <c r="B9" s="1"/>
  <c r="B10" s="1"/>
  <c r="B11" s="1"/>
  <c r="B12" s="1"/>
  <c r="B13" s="1"/>
  <c r="B14" s="1"/>
  <c r="B15" s="1"/>
  <c r="B16" s="1"/>
  <c r="E4" i="5"/>
  <c r="C4"/>
  <c r="F5" i="6" s="1"/>
  <c r="F23" s="1"/>
  <c r="B6" i="5"/>
  <c r="B7" s="1"/>
  <c r="B8" s="1"/>
  <c r="B9" s="1"/>
  <c r="B10" s="1"/>
  <c r="B11" s="1"/>
  <c r="B12" s="1"/>
  <c r="B13" s="1"/>
  <c r="B14" s="1"/>
  <c r="B15" s="1"/>
  <c r="B5"/>
  <c r="H5" i="4"/>
  <c r="K5" s="1"/>
  <c r="N5" s="1"/>
  <c r="Q5" s="1"/>
  <c r="G5"/>
  <c r="J5" s="1"/>
  <c r="M5" s="1"/>
  <c r="P5" s="1"/>
  <c r="F5"/>
  <c r="I5" s="1"/>
  <c r="L5" s="1"/>
  <c r="O5" s="1"/>
  <c r="E5"/>
  <c r="D6"/>
  <c r="D7"/>
  <c r="D8"/>
  <c r="D9"/>
  <c r="D10"/>
  <c r="D11"/>
  <c r="D12"/>
  <c r="D13"/>
  <c r="D14"/>
  <c r="D15"/>
  <c r="D16"/>
  <c r="D5"/>
  <c r="B6"/>
  <c r="H6" s="1"/>
  <c r="K6" s="1"/>
  <c r="N6" s="1"/>
  <c r="Q6" s="1"/>
  <c r="C4" i="3"/>
  <c r="C5" i="2"/>
  <c r="C6"/>
  <c r="C7"/>
  <c r="C4"/>
  <c r="J588" i="7" l="1"/>
  <c r="J584"/>
  <c r="J143"/>
  <c r="J139"/>
  <c r="J135"/>
  <c r="J131"/>
  <c r="J127"/>
  <c r="J123"/>
  <c r="J119"/>
  <c r="J115"/>
  <c r="J111"/>
  <c r="J107"/>
  <c r="J103"/>
  <c r="J99"/>
  <c r="J95"/>
  <c r="J91"/>
  <c r="J87"/>
  <c r="J83"/>
  <c r="J79"/>
  <c r="J75"/>
  <c r="J71"/>
  <c r="J67"/>
  <c r="J63"/>
  <c r="J47"/>
  <c r="J596"/>
  <c r="E5" i="6"/>
  <c r="E23" s="1"/>
  <c r="E5" i="5"/>
  <c r="B7" i="4"/>
  <c r="B8" s="1"/>
  <c r="B9" s="1"/>
  <c r="B10" s="1"/>
  <c r="B11" s="1"/>
  <c r="B12" s="1"/>
  <c r="B13" s="1"/>
  <c r="H13" s="1"/>
  <c r="C5" i="6"/>
  <c r="C23" s="1"/>
  <c r="D5"/>
  <c r="D23" s="1"/>
  <c r="H5"/>
  <c r="H23" s="1"/>
  <c r="I5"/>
  <c r="I23" s="1"/>
  <c r="K5"/>
  <c r="K23" s="1"/>
  <c r="L5"/>
  <c r="L23" s="1"/>
  <c r="N5"/>
  <c r="N23" s="1"/>
  <c r="D4" i="5"/>
  <c r="G5" i="6" s="1"/>
  <c r="G23" s="1"/>
  <c r="W4" i="7"/>
  <c r="N1642"/>
  <c r="N1643" s="1"/>
  <c r="N1644" s="1"/>
  <c r="N1645" s="1"/>
  <c r="N1646" s="1"/>
  <c r="N1647" s="1"/>
  <c r="N1648" s="1"/>
  <c r="N1649" s="1"/>
  <c r="N1650" s="1"/>
  <c r="N1651" s="1"/>
  <c r="N1652" s="1"/>
  <c r="N1653" s="1"/>
  <c r="N1654" s="1"/>
  <c r="N1655" s="1"/>
  <c r="N1656" s="1"/>
  <c r="N1657" s="1"/>
  <c r="N1658" s="1"/>
  <c r="N1659" s="1"/>
  <c r="N1660" s="1"/>
  <c r="N1661" s="1"/>
  <c r="N1662" s="1"/>
  <c r="N1663" s="1"/>
  <c r="N1664" s="1"/>
  <c r="N1665" s="1"/>
  <c r="N1666" s="1"/>
  <c r="N1667" s="1"/>
  <c r="N1668" s="1"/>
  <c r="N1669" s="1"/>
  <c r="N1670" s="1"/>
  <c r="N1671" s="1"/>
  <c r="N1672" s="1"/>
  <c r="N1673" s="1"/>
  <c r="N1674" s="1"/>
  <c r="N1675" s="1"/>
  <c r="N1676" s="1"/>
  <c r="N1677" s="1"/>
  <c r="N1678" s="1"/>
  <c r="N1679" s="1"/>
  <c r="N1680" s="1"/>
  <c r="N1681" s="1"/>
  <c r="N1682" s="1"/>
  <c r="N1683" s="1"/>
  <c r="N1684" s="1"/>
  <c r="N1685" s="1"/>
  <c r="N1686" s="1"/>
  <c r="N1687" s="1"/>
  <c r="N1688" s="1"/>
  <c r="N1689" s="1"/>
  <c r="N1690" s="1"/>
  <c r="N1691" s="1"/>
  <c r="N1692" s="1"/>
  <c r="N1693" s="1"/>
  <c r="N1694" s="1"/>
  <c r="N1695" s="1"/>
  <c r="N1696" s="1"/>
  <c r="N1697" s="1"/>
  <c r="N1698" s="1"/>
  <c r="N1699" s="1"/>
  <c r="N1700" s="1"/>
  <c r="N1701" s="1"/>
  <c r="N1702" s="1"/>
  <c r="N1703" s="1"/>
  <c r="N1704" s="1"/>
  <c r="N1705" s="1"/>
  <c r="N1706" s="1"/>
  <c r="N1707" s="1"/>
  <c r="N1708" s="1"/>
  <c r="N1709" s="1"/>
  <c r="N1710" s="1"/>
  <c r="N1711" s="1"/>
  <c r="N1712" s="1"/>
  <c r="N1713" s="1"/>
  <c r="N1714" s="1"/>
  <c r="N1715" s="1"/>
  <c r="N1716" s="1"/>
  <c r="N1717" s="1"/>
  <c r="N1718" s="1"/>
  <c r="N1719" s="1"/>
  <c r="N1720" s="1"/>
  <c r="N1721" s="1"/>
  <c r="N1722" s="1"/>
  <c r="N1723" s="1"/>
  <c r="N1724" s="1"/>
  <c r="N1725" s="1"/>
  <c r="N1726" s="1"/>
  <c r="N1727" s="1"/>
  <c r="N1728" s="1"/>
  <c r="N1729" s="1"/>
  <c r="N1730" s="1"/>
  <c r="N1731" s="1"/>
  <c r="N1732" s="1"/>
  <c r="N1733" s="1"/>
  <c r="N1734" s="1"/>
  <c r="N1735" s="1"/>
  <c r="N1736" s="1"/>
  <c r="N1737" s="1"/>
  <c r="N1738" s="1"/>
  <c r="N1739" s="1"/>
  <c r="N1740" s="1"/>
  <c r="N1741" s="1"/>
  <c r="N1742" s="1"/>
  <c r="N1743" s="1"/>
  <c r="N1744" s="1"/>
  <c r="N1745" s="1"/>
  <c r="N1746" s="1"/>
  <c r="N1747" s="1"/>
  <c r="N1748" s="1"/>
  <c r="N1749" s="1"/>
  <c r="N1750" s="1"/>
  <c r="N1751" s="1"/>
  <c r="N1752" s="1"/>
  <c r="N1753" s="1"/>
  <c r="N1754" s="1"/>
  <c r="N1755" s="1"/>
  <c r="N1756" s="1"/>
  <c r="N1757" s="1"/>
  <c r="N1758" s="1"/>
  <c r="N1759" s="1"/>
  <c r="N1760" s="1"/>
  <c r="N1761" s="1"/>
  <c r="N1762" s="1"/>
  <c r="N1763" s="1"/>
  <c r="N1764" s="1"/>
  <c r="N1765" s="1"/>
  <c r="N1766" s="1"/>
  <c r="N1767" s="1"/>
  <c r="N1768" s="1"/>
  <c r="N1769" s="1"/>
  <c r="N1770" s="1"/>
  <c r="N1771" s="1"/>
  <c r="N1772" s="1"/>
  <c r="N1773" s="1"/>
  <c r="N1774" s="1"/>
  <c r="N1775" s="1"/>
  <c r="N1776" s="1"/>
  <c r="N1777" s="1"/>
  <c r="N1778" s="1"/>
  <c r="N1779" s="1"/>
  <c r="N1780" s="1"/>
  <c r="N1781" s="1"/>
  <c r="N1782" s="1"/>
  <c r="N1783" s="1"/>
  <c r="N1784" s="1"/>
  <c r="N1785" s="1"/>
  <c r="N1786" s="1"/>
  <c r="N1787" s="1"/>
  <c r="N1788" s="1"/>
  <c r="N1789" s="1"/>
  <c r="N1790" s="1"/>
  <c r="N1791" s="1"/>
  <c r="N1792" s="1"/>
  <c r="N1793" s="1"/>
  <c r="N1794" s="1"/>
  <c r="N1795" s="1"/>
  <c r="N1796" s="1"/>
  <c r="N1797" s="1"/>
  <c r="N1798" s="1"/>
  <c r="N1799" s="1"/>
  <c r="N1800" s="1"/>
  <c r="N1801" s="1"/>
  <c r="N1802" s="1"/>
  <c r="N1803" s="1"/>
  <c r="N1804" s="1"/>
  <c r="N1805" s="1"/>
  <c r="N1806" s="1"/>
  <c r="N1807" s="1"/>
  <c r="N1808" s="1"/>
  <c r="N1809" s="1"/>
  <c r="N1810" s="1"/>
  <c r="N1811" s="1"/>
  <c r="N1812" s="1"/>
  <c r="N1813" s="1"/>
  <c r="N1814" s="1"/>
  <c r="N1815" s="1"/>
  <c r="N1816" s="1"/>
  <c r="N1817" s="1"/>
  <c r="N1818" s="1"/>
  <c r="N1819" s="1"/>
  <c r="N1820" s="1"/>
  <c r="N1821" s="1"/>
  <c r="N1822" s="1"/>
  <c r="N1823" s="1"/>
  <c r="N1824" s="1"/>
  <c r="N1825" s="1"/>
  <c r="N1826" s="1"/>
  <c r="N1827" s="1"/>
  <c r="N1828" s="1"/>
  <c r="N1829" s="1"/>
  <c r="N1830" s="1"/>
  <c r="N1831" s="1"/>
  <c r="N1832" s="1"/>
  <c r="N1833" s="1"/>
  <c r="N1834" s="1"/>
  <c r="N1835" s="1"/>
  <c r="N1836" s="1"/>
  <c r="N1837" s="1"/>
  <c r="N1838" s="1"/>
  <c r="N1839" s="1"/>
  <c r="N1840" s="1"/>
  <c r="N1841" s="1"/>
  <c r="N1842" s="1"/>
  <c r="N1843" s="1"/>
  <c r="N1844" s="1"/>
  <c r="N1845" s="1"/>
  <c r="N1846" s="1"/>
  <c r="N1847" s="1"/>
  <c r="N1848" s="1"/>
  <c r="N1849" s="1"/>
  <c r="N1850" s="1"/>
  <c r="N1851" s="1"/>
  <c r="N1852" s="1"/>
  <c r="N1853" s="1"/>
  <c r="N1854" s="1"/>
  <c r="N1855" s="1"/>
  <c r="N1856" s="1"/>
  <c r="N1857" s="1"/>
  <c r="N1858" s="1"/>
  <c r="N1859" s="1"/>
  <c r="N1860" s="1"/>
  <c r="N1861" s="1"/>
  <c r="N1862" s="1"/>
  <c r="N1863" s="1"/>
  <c r="N1864" s="1"/>
  <c r="N1865" s="1"/>
  <c r="N1866" s="1"/>
  <c r="N1867" s="1"/>
  <c r="N1868" s="1"/>
  <c r="N1869" s="1"/>
  <c r="N1870" s="1"/>
  <c r="N1871" s="1"/>
  <c r="N1872" s="1"/>
  <c r="N1873" s="1"/>
  <c r="N1874" s="1"/>
  <c r="N1875" s="1"/>
  <c r="N1876" s="1"/>
  <c r="N1877" s="1"/>
  <c r="N1878" s="1"/>
  <c r="N1879" s="1"/>
  <c r="N1880" s="1"/>
  <c r="N1881" s="1"/>
  <c r="N1882" s="1"/>
  <c r="N1883" s="1"/>
  <c r="N1884" s="1"/>
  <c r="N1885" s="1"/>
  <c r="N1886" s="1"/>
  <c r="N1887" s="1"/>
  <c r="N1888" s="1"/>
  <c r="N1889" s="1"/>
  <c r="N1890" s="1"/>
  <c r="N1891" s="1"/>
  <c r="N1892" s="1"/>
  <c r="N1893" s="1"/>
  <c r="N1894" s="1"/>
  <c r="N1895" s="1"/>
  <c r="N1896" s="1"/>
  <c r="N1897" s="1"/>
  <c r="N1898" s="1"/>
  <c r="N1899" s="1"/>
  <c r="N1900" s="1"/>
  <c r="N1901" s="1"/>
  <c r="N1902" s="1"/>
  <c r="N1903" s="1"/>
  <c r="N1904" s="1"/>
  <c r="N1905" s="1"/>
  <c r="N1906" s="1"/>
  <c r="N1907" s="1"/>
  <c r="N1908" s="1"/>
  <c r="N1909" s="1"/>
  <c r="N1910" s="1"/>
  <c r="N1911" s="1"/>
  <c r="N1912" s="1"/>
  <c r="N1913" s="1"/>
  <c r="N1914" s="1"/>
  <c r="N1915" s="1"/>
  <c r="N1916" s="1"/>
  <c r="N1917" s="1"/>
  <c r="N1918" s="1"/>
  <c r="N1919" s="1"/>
  <c r="N1920" s="1"/>
  <c r="N1921" s="1"/>
  <c r="N1922" s="1"/>
  <c r="N1923" s="1"/>
  <c r="N1924" s="1"/>
  <c r="N1925" s="1"/>
  <c r="N1926" s="1"/>
  <c r="N1927" s="1"/>
  <c r="N1928" s="1"/>
  <c r="N1929" s="1"/>
  <c r="N1930" s="1"/>
  <c r="N1931" s="1"/>
  <c r="N1932" s="1"/>
  <c r="N1933" s="1"/>
  <c r="N1934" s="1"/>
  <c r="N1935" s="1"/>
  <c r="N1936" s="1"/>
  <c r="N1937" s="1"/>
  <c r="N1938" s="1"/>
  <c r="N1939" s="1"/>
  <c r="N1940" s="1"/>
  <c r="N1941" s="1"/>
  <c r="N1942" s="1"/>
  <c r="N1943" s="1"/>
  <c r="N1944" s="1"/>
  <c r="N1945" s="1"/>
  <c r="N1946" s="1"/>
  <c r="N1947" s="1"/>
  <c r="N1948" s="1"/>
  <c r="N1949" s="1"/>
  <c r="N1950" s="1"/>
  <c r="N1951" s="1"/>
  <c r="N1952" s="1"/>
  <c r="N1953" s="1"/>
  <c r="N1954" s="1"/>
  <c r="N1955" s="1"/>
  <c r="N1956" s="1"/>
  <c r="N1957" s="1"/>
  <c r="N1958" s="1"/>
  <c r="N1959" s="1"/>
  <c r="N1960" s="1"/>
  <c r="N1961" s="1"/>
  <c r="N1962" s="1"/>
  <c r="N1963" s="1"/>
  <c r="N1964" s="1"/>
  <c r="N1965" s="1"/>
  <c r="N1966" s="1"/>
  <c r="N1967" s="1"/>
  <c r="N1968" s="1"/>
  <c r="N1969" s="1"/>
  <c r="N1970" s="1"/>
  <c r="N1971" s="1"/>
  <c r="N1972" s="1"/>
  <c r="N1973" s="1"/>
  <c r="N1974" s="1"/>
  <c r="N1975" s="1"/>
  <c r="N1976" s="1"/>
  <c r="N1977" s="1"/>
  <c r="N1978" s="1"/>
  <c r="N1979" s="1"/>
  <c r="N1980" s="1"/>
  <c r="N1981" s="1"/>
  <c r="N1982" s="1"/>
  <c r="N1983" s="1"/>
  <c r="N1984" s="1"/>
  <c r="N1985" s="1"/>
  <c r="N1986" s="1"/>
  <c r="N1987" s="1"/>
  <c r="N1988" s="1"/>
  <c r="N1989" s="1"/>
  <c r="N1990" s="1"/>
  <c r="N1991" s="1"/>
  <c r="N1992" s="1"/>
  <c r="N1993" s="1"/>
  <c r="N1994" s="1"/>
  <c r="N1995" s="1"/>
  <c r="N1996" s="1"/>
  <c r="N1997" s="1"/>
  <c r="N1998" s="1"/>
  <c r="N1999" s="1"/>
  <c r="N2000" s="1"/>
  <c r="N2001" s="1"/>
  <c r="N2002" s="1"/>
  <c r="N2003" s="1"/>
  <c r="N2004" s="1"/>
  <c r="N2005" s="1"/>
  <c r="N2006" s="1"/>
  <c r="N2007" s="1"/>
  <c r="N2008" s="1"/>
  <c r="N2009" s="1"/>
  <c r="N2010" s="1"/>
  <c r="N2011" s="1"/>
  <c r="N2012" s="1"/>
  <c r="N2013" s="1"/>
  <c r="N2014" s="1"/>
  <c r="N2015" s="1"/>
  <c r="N2016" s="1"/>
  <c r="N2017" s="1"/>
  <c r="N2018" s="1"/>
  <c r="N2019" s="1"/>
  <c r="N2020" s="1"/>
  <c r="N2021" s="1"/>
  <c r="N2022" s="1"/>
  <c r="N2023" s="1"/>
  <c r="N2024" s="1"/>
  <c r="N2025" s="1"/>
  <c r="N2026" s="1"/>
  <c r="N2027" s="1"/>
  <c r="N2028" s="1"/>
  <c r="N2029" s="1"/>
  <c r="N2030" s="1"/>
  <c r="N2031" s="1"/>
  <c r="N2032" s="1"/>
  <c r="N2033" s="1"/>
  <c r="N2034" s="1"/>
  <c r="N2035" s="1"/>
  <c r="N2036" s="1"/>
  <c r="N2037" s="1"/>
  <c r="N2038" s="1"/>
  <c r="N2039" s="1"/>
  <c r="N2040" s="1"/>
  <c r="N2041" s="1"/>
  <c r="N2042" s="1"/>
  <c r="N2043" s="1"/>
  <c r="N2044" s="1"/>
  <c r="N2045" s="1"/>
  <c r="N2046" s="1"/>
  <c r="N2047" s="1"/>
  <c r="N2048" s="1"/>
  <c r="N2049" s="1"/>
  <c r="N2050" s="1"/>
  <c r="N2051" s="1"/>
  <c r="N2052" s="1"/>
  <c r="N2053" s="1"/>
  <c r="N2054" s="1"/>
  <c r="N2055" s="1"/>
  <c r="N2056" s="1"/>
  <c r="N2057" s="1"/>
  <c r="N2058" s="1"/>
  <c r="N2059" s="1"/>
  <c r="N2060" s="1"/>
  <c r="N2061" s="1"/>
  <c r="N2062" s="1"/>
  <c r="N2063" s="1"/>
  <c r="N2064" s="1"/>
  <c r="N2065" s="1"/>
  <c r="N2066" s="1"/>
  <c r="N2067" s="1"/>
  <c r="N2068" s="1"/>
  <c r="N2069" s="1"/>
  <c r="N2070" s="1"/>
  <c r="N2071" s="1"/>
  <c r="N2072" s="1"/>
  <c r="N2073" s="1"/>
  <c r="N2074" s="1"/>
  <c r="N2075" s="1"/>
  <c r="N2076" s="1"/>
  <c r="N2077" s="1"/>
  <c r="N2078" s="1"/>
  <c r="N2079" s="1"/>
  <c r="N2080" s="1"/>
  <c r="N2081" s="1"/>
  <c r="N2082" s="1"/>
  <c r="N2083" s="1"/>
  <c r="N2084" s="1"/>
  <c r="N2085" s="1"/>
  <c r="N2086" s="1"/>
  <c r="N2087" s="1"/>
  <c r="N2088" s="1"/>
  <c r="N2089" s="1"/>
  <c r="N2090" s="1"/>
  <c r="N2091" s="1"/>
  <c r="N2092" s="1"/>
  <c r="N2093" s="1"/>
  <c r="N2094" s="1"/>
  <c r="N2095" s="1"/>
  <c r="N2096" s="1"/>
  <c r="N2097" s="1"/>
  <c r="N2098" s="1"/>
  <c r="N2099" s="1"/>
  <c r="N2100" s="1"/>
  <c r="N2101" s="1"/>
  <c r="N2102" s="1"/>
  <c r="N2103" s="1"/>
  <c r="N2104" s="1"/>
  <c r="Q5"/>
  <c r="O5" s="1"/>
  <c r="J587"/>
  <c r="J592"/>
  <c r="J597"/>
  <c r="E10" i="4"/>
  <c r="E6"/>
  <c r="F6"/>
  <c r="G10"/>
  <c r="G6"/>
  <c r="E11"/>
  <c r="G11"/>
  <c r="E12"/>
  <c r="G12"/>
  <c r="E13"/>
  <c r="G13"/>
  <c r="K6" i="6" l="1"/>
  <c r="K24" s="1"/>
  <c r="H6"/>
  <c r="H24" s="1"/>
  <c r="M5"/>
  <c r="M23" s="1"/>
  <c r="J5"/>
  <c r="J23" s="1"/>
  <c r="J12" i="4"/>
  <c r="M12" s="1"/>
  <c r="P12" s="1"/>
  <c r="D11" i="5"/>
  <c r="J11" i="4"/>
  <c r="M11" s="1"/>
  <c r="P11" s="1"/>
  <c r="D10" i="5"/>
  <c r="J10" i="4"/>
  <c r="M10" s="1"/>
  <c r="P10" s="1"/>
  <c r="D9" i="5"/>
  <c r="K13" i="4"/>
  <c r="N13" s="1"/>
  <c r="Q13" s="1"/>
  <c r="E12" i="5"/>
  <c r="J6" i="4"/>
  <c r="M6" s="1"/>
  <c r="P6" s="1"/>
  <c r="D5" i="5"/>
  <c r="G9" i="4"/>
  <c r="E9"/>
  <c r="G8"/>
  <c r="E8"/>
  <c r="G7"/>
  <c r="E7"/>
  <c r="H9"/>
  <c r="F13"/>
  <c r="H12"/>
  <c r="F12"/>
  <c r="H11"/>
  <c r="F11"/>
  <c r="H10"/>
  <c r="F10"/>
  <c r="N6" i="6"/>
  <c r="N24" s="1"/>
  <c r="E6"/>
  <c r="E24" s="1"/>
  <c r="J13" i="4"/>
  <c r="M13" s="1"/>
  <c r="P13" s="1"/>
  <c r="D12" i="5"/>
  <c r="I6" i="4"/>
  <c r="L6" s="1"/>
  <c r="O6" s="1"/>
  <c r="C5" i="5"/>
  <c r="F9" i="4"/>
  <c r="H8"/>
  <c r="F8"/>
  <c r="H7"/>
  <c r="F7"/>
  <c r="B14"/>
  <c r="S5" i="7"/>
  <c r="L5"/>
  <c r="X5" s="1"/>
  <c r="P5"/>
  <c r="B15" i="4"/>
  <c r="H14"/>
  <c r="G14"/>
  <c r="F14"/>
  <c r="E14"/>
  <c r="K14" l="1"/>
  <c r="N14" s="1"/>
  <c r="Q14" s="1"/>
  <c r="E13" i="5"/>
  <c r="I6" i="6"/>
  <c r="I24" s="1"/>
  <c r="F6"/>
  <c r="F24" s="1"/>
  <c r="C6"/>
  <c r="C24" s="1"/>
  <c r="L6"/>
  <c r="L24" s="1"/>
  <c r="I11" i="4"/>
  <c r="L11" s="1"/>
  <c r="O11" s="1"/>
  <c r="C10" i="5"/>
  <c r="J6" i="6"/>
  <c r="J24" s="1"/>
  <c r="G6"/>
  <c r="G24" s="1"/>
  <c r="D6"/>
  <c r="D24" s="1"/>
  <c r="M6"/>
  <c r="M24" s="1"/>
  <c r="D12"/>
  <c r="D30" s="1"/>
  <c r="G12"/>
  <c r="G30" s="1"/>
  <c r="J12"/>
  <c r="J30" s="1"/>
  <c r="M12"/>
  <c r="M30" s="1"/>
  <c r="I14" i="4"/>
  <c r="L14" s="1"/>
  <c r="O14" s="1"/>
  <c r="C13" i="5"/>
  <c r="I7" i="4"/>
  <c r="L7" s="1"/>
  <c r="O7" s="1"/>
  <c r="C6" i="5"/>
  <c r="I9" i="4"/>
  <c r="L9" s="1"/>
  <c r="O9" s="1"/>
  <c r="C8" i="5"/>
  <c r="K10" i="4"/>
  <c r="N10" s="1"/>
  <c r="Q10" s="1"/>
  <c r="E9" i="5"/>
  <c r="J7" i="4"/>
  <c r="M7" s="1"/>
  <c r="P7" s="1"/>
  <c r="D6" i="5"/>
  <c r="J9" i="4"/>
  <c r="M9" s="1"/>
  <c r="P9" s="1"/>
  <c r="D8" i="5"/>
  <c r="V5" i="7"/>
  <c r="W5" s="1"/>
  <c r="I8" i="4"/>
  <c r="L8" s="1"/>
  <c r="O8" s="1"/>
  <c r="C7" i="5"/>
  <c r="K11" i="4"/>
  <c r="N11" s="1"/>
  <c r="Q11" s="1"/>
  <c r="E10" i="5"/>
  <c r="K9" i="4"/>
  <c r="N9" s="1"/>
  <c r="Q9" s="1"/>
  <c r="E8" i="5"/>
  <c r="J8" i="4"/>
  <c r="M8" s="1"/>
  <c r="P8" s="1"/>
  <c r="D7" i="5"/>
  <c r="J14" i="4"/>
  <c r="M14" s="1"/>
  <c r="P14" s="1"/>
  <c r="D13" i="5"/>
  <c r="K7" i="4"/>
  <c r="N7" s="1"/>
  <c r="Q7" s="1"/>
  <c r="E6" i="5"/>
  <c r="I13" i="4"/>
  <c r="L13" s="1"/>
  <c r="O13" s="1"/>
  <c r="C12" i="5"/>
  <c r="G10" i="6"/>
  <c r="G28" s="1"/>
  <c r="J10"/>
  <c r="J28" s="1"/>
  <c r="D10"/>
  <c r="D28" s="1"/>
  <c r="M10"/>
  <c r="M28" s="1"/>
  <c r="K12" i="4"/>
  <c r="N12" s="1"/>
  <c r="Q12" s="1"/>
  <c r="E11" i="5"/>
  <c r="K8" i="4"/>
  <c r="N8" s="1"/>
  <c r="Q8" s="1"/>
  <c r="E7" i="5"/>
  <c r="D13" i="6"/>
  <c r="D31" s="1"/>
  <c r="G13"/>
  <c r="G31" s="1"/>
  <c r="J13"/>
  <c r="J31" s="1"/>
  <c r="M13"/>
  <c r="M31" s="1"/>
  <c r="I10" i="4"/>
  <c r="L10" s="1"/>
  <c r="O10" s="1"/>
  <c r="C9" i="5"/>
  <c r="I12" i="4"/>
  <c r="L12" s="1"/>
  <c r="O12" s="1"/>
  <c r="C11" i="5"/>
  <c r="E13" i="6"/>
  <c r="E31" s="1"/>
  <c r="H13"/>
  <c r="H31" s="1"/>
  <c r="K13"/>
  <c r="K31" s="1"/>
  <c r="N13"/>
  <c r="N31" s="1"/>
  <c r="J11"/>
  <c r="J29" s="1"/>
  <c r="G11"/>
  <c r="G29" s="1"/>
  <c r="M11"/>
  <c r="M29" s="1"/>
  <c r="D11"/>
  <c r="D29" s="1"/>
  <c r="Y5" i="7"/>
  <c r="H15" i="4"/>
  <c r="G15"/>
  <c r="F15"/>
  <c r="E15"/>
  <c r="B16"/>
  <c r="R5" i="7" l="1"/>
  <c r="Q6" s="1"/>
  <c r="O6" s="1"/>
  <c r="E7" i="6"/>
  <c r="E25" s="1"/>
  <c r="H7"/>
  <c r="H25" s="1"/>
  <c r="K7"/>
  <c r="K25" s="1"/>
  <c r="N7"/>
  <c r="N25" s="1"/>
  <c r="D8"/>
  <c r="D26" s="1"/>
  <c r="M8"/>
  <c r="M26" s="1"/>
  <c r="G8"/>
  <c r="G26" s="1"/>
  <c r="J8"/>
  <c r="J26" s="1"/>
  <c r="H11"/>
  <c r="H29" s="1"/>
  <c r="K11"/>
  <c r="K29" s="1"/>
  <c r="E11"/>
  <c r="E29" s="1"/>
  <c r="N11"/>
  <c r="N29" s="1"/>
  <c r="G7"/>
  <c r="G25" s="1"/>
  <c r="J7"/>
  <c r="J25" s="1"/>
  <c r="D7"/>
  <c r="D25" s="1"/>
  <c r="M7"/>
  <c r="M25" s="1"/>
  <c r="C9"/>
  <c r="C27" s="1"/>
  <c r="F9"/>
  <c r="F27" s="1"/>
  <c r="I9"/>
  <c r="I27" s="1"/>
  <c r="L9"/>
  <c r="L27" s="1"/>
  <c r="I14"/>
  <c r="I32" s="1"/>
  <c r="F14"/>
  <c r="F32" s="1"/>
  <c r="C14"/>
  <c r="C32" s="1"/>
  <c r="L14"/>
  <c r="L32" s="1"/>
  <c r="H14"/>
  <c r="H32" s="1"/>
  <c r="K14"/>
  <c r="K32" s="1"/>
  <c r="E14"/>
  <c r="E32" s="1"/>
  <c r="N14"/>
  <c r="N32" s="1"/>
  <c r="I15" i="4"/>
  <c r="L15" s="1"/>
  <c r="O15" s="1"/>
  <c r="C14" i="5"/>
  <c r="F10" i="6"/>
  <c r="F28" s="1"/>
  <c r="C10"/>
  <c r="C28" s="1"/>
  <c r="I10"/>
  <c r="I28" s="1"/>
  <c r="L10"/>
  <c r="L28" s="1"/>
  <c r="K15" i="4"/>
  <c r="N15" s="1"/>
  <c r="Q15" s="1"/>
  <c r="E14" i="5"/>
  <c r="K12" i="6"/>
  <c r="K30" s="1"/>
  <c r="E12"/>
  <c r="E30" s="1"/>
  <c r="N12"/>
  <c r="N30" s="1"/>
  <c r="H12"/>
  <c r="H30" s="1"/>
  <c r="J15" i="4"/>
  <c r="M15" s="1"/>
  <c r="P15" s="1"/>
  <c r="D14" i="5"/>
  <c r="C12" i="6"/>
  <c r="C30" s="1"/>
  <c r="L12"/>
  <c r="L30" s="1"/>
  <c r="F12"/>
  <c r="F30" s="1"/>
  <c r="I12"/>
  <c r="I30" s="1"/>
  <c r="H8"/>
  <c r="H26" s="1"/>
  <c r="K8"/>
  <c r="K26" s="1"/>
  <c r="E8"/>
  <c r="E26" s="1"/>
  <c r="N8"/>
  <c r="N26" s="1"/>
  <c r="F13"/>
  <c r="F31" s="1"/>
  <c r="I13"/>
  <c r="I31" s="1"/>
  <c r="C13"/>
  <c r="C31" s="1"/>
  <c r="L13"/>
  <c r="L31" s="1"/>
  <c r="J14"/>
  <c r="J32" s="1"/>
  <c r="G14"/>
  <c r="G32" s="1"/>
  <c r="D14"/>
  <c r="D32" s="1"/>
  <c r="M14"/>
  <c r="M32" s="1"/>
  <c r="K9"/>
  <c r="K27" s="1"/>
  <c r="E9"/>
  <c r="E27" s="1"/>
  <c r="N9"/>
  <c r="N27" s="1"/>
  <c r="H9"/>
  <c r="H27" s="1"/>
  <c r="L8"/>
  <c r="L26" s="1"/>
  <c r="I8"/>
  <c r="I26" s="1"/>
  <c r="C8"/>
  <c r="C26" s="1"/>
  <c r="F8"/>
  <c r="F26" s="1"/>
  <c r="G9"/>
  <c r="G27" s="1"/>
  <c r="J9"/>
  <c r="J27" s="1"/>
  <c r="M9"/>
  <c r="M27" s="1"/>
  <c r="D9"/>
  <c r="D27" s="1"/>
  <c r="K10"/>
  <c r="K28" s="1"/>
  <c r="H10"/>
  <c r="H28" s="1"/>
  <c r="N10"/>
  <c r="N28" s="1"/>
  <c r="E10"/>
  <c r="E28" s="1"/>
  <c r="F7"/>
  <c r="F25" s="1"/>
  <c r="I7"/>
  <c r="I25" s="1"/>
  <c r="L7"/>
  <c r="L25" s="1"/>
  <c r="C7"/>
  <c r="C25" s="1"/>
  <c r="I11"/>
  <c r="I29" s="1"/>
  <c r="F11"/>
  <c r="F29" s="1"/>
  <c r="C11"/>
  <c r="C29" s="1"/>
  <c r="L11"/>
  <c r="L29" s="1"/>
  <c r="H16" i="4"/>
  <c r="G16"/>
  <c r="F16"/>
  <c r="E16"/>
  <c r="P6" i="7" l="1"/>
  <c r="L6"/>
  <c r="X6" s="1"/>
  <c r="Y6" s="1"/>
  <c r="S6"/>
  <c r="V6" s="1"/>
  <c r="W6" s="1"/>
  <c r="K16" i="4"/>
  <c r="N16" s="1"/>
  <c r="Q16" s="1"/>
  <c r="E15" i="5"/>
  <c r="J15" i="6"/>
  <c r="J33" s="1"/>
  <c r="G15"/>
  <c r="G33" s="1"/>
  <c r="M15"/>
  <c r="M33" s="1"/>
  <c r="D15"/>
  <c r="D33" s="1"/>
  <c r="F15"/>
  <c r="F33" s="1"/>
  <c r="I15"/>
  <c r="I33" s="1"/>
  <c r="C15"/>
  <c r="C33" s="1"/>
  <c r="L15"/>
  <c r="L33" s="1"/>
  <c r="J16" i="4"/>
  <c r="M16" s="1"/>
  <c r="P16" s="1"/>
  <c r="D15" i="5"/>
  <c r="I16" i="4"/>
  <c r="L16" s="1"/>
  <c r="O16" s="1"/>
  <c r="C15" i="5"/>
  <c r="K15" i="6"/>
  <c r="K33" s="1"/>
  <c r="H15"/>
  <c r="H33" s="1"/>
  <c r="E15"/>
  <c r="E33" s="1"/>
  <c r="N15"/>
  <c r="N33" s="1"/>
  <c r="R6" i="7" l="1"/>
  <c r="Q7" s="1"/>
  <c r="O7" s="1"/>
  <c r="F16" i="6"/>
  <c r="F34" s="1"/>
  <c r="I16"/>
  <c r="I34" s="1"/>
  <c r="C16"/>
  <c r="C34" s="1"/>
  <c r="L16"/>
  <c r="L34" s="1"/>
  <c r="N16"/>
  <c r="N34" s="1"/>
  <c r="K16"/>
  <c r="K34" s="1"/>
  <c r="E16"/>
  <c r="E34" s="1"/>
  <c r="H16"/>
  <c r="H34" s="1"/>
  <c r="D16"/>
  <c r="D34" s="1"/>
  <c r="J16"/>
  <c r="J34" s="1"/>
  <c r="G16"/>
  <c r="G34" s="1"/>
  <c r="M16"/>
  <c r="M34" s="1"/>
  <c r="S7" i="7" l="1"/>
  <c r="V7" s="1"/>
  <c r="L7"/>
  <c r="X7" s="1"/>
  <c r="Y7" s="1"/>
  <c r="P7"/>
  <c r="R7" l="1"/>
  <c r="Q8" s="1"/>
  <c r="O8" s="1"/>
  <c r="W7"/>
  <c r="P8" l="1"/>
  <c r="S8"/>
  <c r="V8" s="1"/>
  <c r="R8" s="1"/>
  <c r="Q9" s="1"/>
  <c r="L9" s="1"/>
  <c r="L8"/>
  <c r="X8" s="1"/>
  <c r="Y8" s="1"/>
  <c r="W8" l="1"/>
  <c r="O9"/>
  <c r="S9"/>
  <c r="X9"/>
  <c r="Y9" s="1"/>
  <c r="P9"/>
  <c r="V9" l="1"/>
  <c r="W9" s="1"/>
  <c r="R9" l="1"/>
  <c r="Q10" s="1"/>
  <c r="L10" l="1"/>
  <c r="X10" s="1"/>
  <c r="Y10" s="1"/>
  <c r="O10"/>
  <c r="P10"/>
  <c r="S10"/>
  <c r="W10" l="1"/>
  <c r="V10"/>
  <c r="R10" s="1"/>
  <c r="Q11" s="1"/>
  <c r="O11" l="1"/>
  <c r="P11"/>
  <c r="L11"/>
  <c r="X11" s="1"/>
  <c r="Y11" s="1"/>
  <c r="S11"/>
  <c r="V11" l="1"/>
  <c r="R11" s="1"/>
  <c r="Q12" s="1"/>
  <c r="W11" l="1"/>
  <c r="P12"/>
  <c r="S12"/>
  <c r="V12" s="1"/>
  <c r="O12"/>
  <c r="L12"/>
  <c r="X12" s="1"/>
  <c r="Y12" s="1"/>
  <c r="W12" l="1"/>
  <c r="R12"/>
  <c r="Q13" s="1"/>
  <c r="L13" l="1"/>
  <c r="X13" s="1"/>
  <c r="Y13" s="1"/>
  <c r="S13"/>
  <c r="P13"/>
  <c r="O13"/>
  <c r="V13" l="1"/>
  <c r="R13" s="1"/>
  <c r="Q14" s="1"/>
  <c r="O14" s="1"/>
  <c r="W13" l="1"/>
  <c r="S14"/>
  <c r="L14"/>
  <c r="X14" s="1"/>
  <c r="Y14" s="1"/>
  <c r="P14"/>
  <c r="V14" l="1"/>
  <c r="R14" s="1"/>
  <c r="Q15" s="1"/>
  <c r="W14" l="1"/>
  <c r="O15"/>
  <c r="S15"/>
  <c r="P15"/>
  <c r="L15"/>
  <c r="X15" s="1"/>
  <c r="Y15" s="1"/>
  <c r="V15" l="1"/>
  <c r="R15" s="1"/>
  <c r="Q16" s="1"/>
  <c r="W15" l="1"/>
  <c r="O16"/>
  <c r="L16"/>
  <c r="X16" s="1"/>
  <c r="Y16" s="1"/>
  <c r="P16"/>
  <c r="S16"/>
  <c r="V16" s="1"/>
  <c r="W16" l="1"/>
  <c r="R16"/>
  <c r="Q17" s="1"/>
  <c r="O17" l="1"/>
  <c r="S17"/>
  <c r="V17" s="1"/>
  <c r="P17"/>
  <c r="L17"/>
  <c r="X17" s="1"/>
  <c r="Y17" s="1"/>
  <c r="R17" l="1"/>
  <c r="Q18" s="1"/>
  <c r="W17"/>
  <c r="O18" l="1"/>
  <c r="S18"/>
  <c r="V18" s="1"/>
  <c r="P18"/>
  <c r="L18"/>
  <c r="X18" s="1"/>
  <c r="Y18" s="1"/>
  <c r="W18" l="1"/>
  <c r="R18"/>
  <c r="Q19" s="1"/>
  <c r="O19" l="1"/>
  <c r="S19"/>
  <c r="V19" s="1"/>
  <c r="P19"/>
  <c r="L19"/>
  <c r="X19" s="1"/>
  <c r="Y19" s="1"/>
  <c r="W19" l="1"/>
  <c r="R19"/>
  <c r="Q20" s="1"/>
  <c r="O20" l="1"/>
  <c r="S20"/>
  <c r="V20" s="1"/>
  <c r="P20"/>
  <c r="L20"/>
  <c r="X20" s="1"/>
  <c r="Y20" s="1"/>
  <c r="W20" l="1"/>
  <c r="R20"/>
  <c r="Q21" s="1"/>
  <c r="O21" l="1"/>
  <c r="S21"/>
  <c r="V21" s="1"/>
  <c r="P21"/>
  <c r="L21"/>
  <c r="X21" s="1"/>
  <c r="Y21" s="1"/>
  <c r="W21" l="1"/>
  <c r="R21"/>
  <c r="Q22" s="1"/>
  <c r="O22" l="1"/>
  <c r="S22"/>
  <c r="V22" s="1"/>
  <c r="P22"/>
  <c r="L22"/>
  <c r="X22" s="1"/>
  <c r="Y22" s="1"/>
  <c r="W22" l="1"/>
  <c r="R22"/>
  <c r="Q23" s="1"/>
  <c r="O23" l="1"/>
  <c r="P23"/>
  <c r="S23"/>
  <c r="V23" s="1"/>
  <c r="L23"/>
  <c r="X23" s="1"/>
  <c r="Y23" s="1"/>
  <c r="W23" l="1"/>
  <c r="R23"/>
  <c r="Q24" s="1"/>
  <c r="O24" l="1"/>
  <c r="S24"/>
  <c r="V24" s="1"/>
  <c r="P24"/>
  <c r="L24"/>
  <c r="X24" s="1"/>
  <c r="Y24" s="1"/>
  <c r="W24" l="1"/>
  <c r="R24"/>
  <c r="Q25" s="1"/>
  <c r="O25" l="1"/>
  <c r="S25"/>
  <c r="V25" s="1"/>
  <c r="P25"/>
  <c r="L25"/>
  <c r="X25" s="1"/>
  <c r="Y25" s="1"/>
  <c r="W25" l="1"/>
  <c r="R25"/>
  <c r="Q26" s="1"/>
  <c r="O26" l="1"/>
  <c r="S26"/>
  <c r="V26" s="1"/>
  <c r="P26"/>
  <c r="L26"/>
  <c r="X26" s="1"/>
  <c r="Y26" s="1"/>
  <c r="W26" l="1"/>
  <c r="R26"/>
  <c r="Q27" s="1"/>
  <c r="O27" l="1"/>
  <c r="S27"/>
  <c r="V27" s="1"/>
  <c r="P27"/>
  <c r="L27"/>
  <c r="X27" s="1"/>
  <c r="Y27" s="1"/>
  <c r="W27" l="1"/>
  <c r="R27"/>
  <c r="Q28" s="1"/>
  <c r="O28" l="1"/>
  <c r="S28"/>
  <c r="V28" s="1"/>
  <c r="L28"/>
  <c r="X28" s="1"/>
  <c r="Y28" s="1"/>
  <c r="P28"/>
  <c r="W28" l="1"/>
  <c r="R28"/>
  <c r="Q29" s="1"/>
  <c r="O29" l="1"/>
  <c r="S29"/>
  <c r="V29" s="1"/>
  <c r="L29"/>
  <c r="X29" s="1"/>
  <c r="Y29" s="1"/>
  <c r="P29"/>
  <c r="W29" l="1"/>
  <c r="R29"/>
  <c r="Q30" s="1"/>
  <c r="O30" l="1"/>
  <c r="P30"/>
  <c r="S30"/>
  <c r="V30" s="1"/>
  <c r="L30"/>
  <c r="X30" s="1"/>
  <c r="Y30" s="1"/>
  <c r="W30" l="1"/>
  <c r="R30"/>
  <c r="Q31" s="1"/>
  <c r="O31" l="1"/>
  <c r="P31"/>
  <c r="S31"/>
  <c r="V31" s="1"/>
  <c r="L31"/>
  <c r="X31" s="1"/>
  <c r="Y31" s="1"/>
  <c r="W31" l="1"/>
  <c r="R31"/>
  <c r="Q32" s="1"/>
  <c r="O32" l="1"/>
  <c r="P32"/>
  <c r="S32"/>
  <c r="V32" s="1"/>
  <c r="L32"/>
  <c r="X32" s="1"/>
  <c r="Y32" s="1"/>
  <c r="W32" l="1"/>
  <c r="R32"/>
  <c r="Q33" s="1"/>
  <c r="O33" l="1"/>
  <c r="S33"/>
  <c r="V33" s="1"/>
  <c r="P33"/>
  <c r="L33"/>
  <c r="X33" s="1"/>
  <c r="Y33" s="1"/>
  <c r="W33" l="1"/>
  <c r="R33"/>
  <c r="Q34" s="1"/>
  <c r="O34" l="1"/>
  <c r="P34"/>
  <c r="S34"/>
  <c r="V34" s="1"/>
  <c r="L34"/>
  <c r="X34" s="1"/>
  <c r="Y34" s="1"/>
  <c r="W34" l="1"/>
  <c r="R34"/>
  <c r="Q35" s="1"/>
  <c r="O35" l="1"/>
  <c r="S35"/>
  <c r="V35" s="1"/>
  <c r="P35"/>
  <c r="L35"/>
  <c r="X35" s="1"/>
  <c r="Y35" s="1"/>
  <c r="W35" l="1"/>
  <c r="R35"/>
  <c r="Q36" s="1"/>
  <c r="O36" l="1"/>
  <c r="P36"/>
  <c r="S36"/>
  <c r="V36" s="1"/>
  <c r="L36"/>
  <c r="X36" s="1"/>
  <c r="Y36" s="1"/>
  <c r="W36" l="1"/>
  <c r="R36"/>
  <c r="Q37" s="1"/>
  <c r="O37" l="1"/>
  <c r="P37"/>
  <c r="S37"/>
  <c r="V37" s="1"/>
  <c r="L37"/>
  <c r="X37" s="1"/>
  <c r="Y37" s="1"/>
  <c r="R37" l="1"/>
  <c r="Q38" s="1"/>
  <c r="W37"/>
  <c r="O38" l="1"/>
  <c r="P38"/>
  <c r="S38"/>
  <c r="V38" s="1"/>
  <c r="L38"/>
  <c r="X38" s="1"/>
  <c r="Y38" s="1"/>
  <c r="W38" l="1"/>
  <c r="R38"/>
  <c r="Q39" s="1"/>
  <c r="O39" l="1"/>
  <c r="S39"/>
  <c r="V39" s="1"/>
  <c r="P39"/>
  <c r="L39"/>
  <c r="X39" s="1"/>
  <c r="Y39" s="1"/>
  <c r="W39" l="1"/>
  <c r="R39"/>
  <c r="Q40" s="1"/>
  <c r="O40" l="1"/>
  <c r="P40"/>
  <c r="S40"/>
  <c r="V40" s="1"/>
  <c r="L40"/>
  <c r="X40" s="1"/>
  <c r="Y40" s="1"/>
  <c r="W40" l="1"/>
  <c r="R40"/>
  <c r="Q41" s="1"/>
  <c r="O41" l="1"/>
  <c r="S41"/>
  <c r="V41" s="1"/>
  <c r="P41"/>
  <c r="L41"/>
  <c r="X41" s="1"/>
  <c r="Y41" s="1"/>
  <c r="W41" l="1"/>
  <c r="R41"/>
  <c r="Q42" s="1"/>
  <c r="O42" l="1"/>
  <c r="S42"/>
  <c r="V42" s="1"/>
  <c r="P42"/>
  <c r="L42"/>
  <c r="X42" s="1"/>
  <c r="Y42" s="1"/>
  <c r="W42" l="1"/>
  <c r="R42"/>
  <c r="Q43" s="1"/>
  <c r="O43" l="1"/>
  <c r="P43"/>
  <c r="S43"/>
  <c r="V43" s="1"/>
  <c r="L43"/>
  <c r="X43" s="1"/>
  <c r="Y43" s="1"/>
  <c r="W43" l="1"/>
  <c r="R43"/>
  <c r="Q44" s="1"/>
  <c r="O44" l="1"/>
  <c r="P44"/>
  <c r="S44"/>
  <c r="V44" s="1"/>
  <c r="L44"/>
  <c r="X44" s="1"/>
  <c r="Y44" s="1"/>
  <c r="W44" l="1"/>
  <c r="R44"/>
  <c r="Q45" s="1"/>
  <c r="O45" l="1"/>
  <c r="P45"/>
  <c r="S45"/>
  <c r="V45" s="1"/>
  <c r="L45"/>
  <c r="X45" s="1"/>
  <c r="Y45" s="1"/>
  <c r="W45" l="1"/>
  <c r="R45"/>
  <c r="Q46" s="1"/>
  <c r="O46" l="1"/>
  <c r="P46"/>
  <c r="S46"/>
  <c r="V46" s="1"/>
  <c r="L46"/>
  <c r="X46" s="1"/>
  <c r="Y46" s="1"/>
  <c r="W46" l="1"/>
  <c r="R46"/>
  <c r="Q47" s="1"/>
  <c r="O47" l="1"/>
  <c r="P47"/>
  <c r="S47"/>
  <c r="V47" s="1"/>
  <c r="L47"/>
  <c r="X47" s="1"/>
  <c r="Y47" s="1"/>
  <c r="W47" l="1"/>
  <c r="R47"/>
  <c r="Q48" s="1"/>
  <c r="O48" l="1"/>
  <c r="P48"/>
  <c r="S48"/>
  <c r="V48" s="1"/>
  <c r="L48"/>
  <c r="X48" s="1"/>
  <c r="Y48" s="1"/>
  <c r="W48" l="1"/>
  <c r="R48"/>
  <c r="Q49" s="1"/>
  <c r="O49" l="1"/>
  <c r="S49"/>
  <c r="V49" s="1"/>
  <c r="P49"/>
  <c r="L49"/>
  <c r="X49" s="1"/>
  <c r="Y49" s="1"/>
  <c r="W49" l="1"/>
  <c r="R49"/>
  <c r="Q50" s="1"/>
  <c r="O50" l="1"/>
  <c r="P50"/>
  <c r="S50"/>
  <c r="V50" s="1"/>
  <c r="L50"/>
  <c r="X50" s="1"/>
  <c r="Y50" s="1"/>
  <c r="W50" l="1"/>
  <c r="R50"/>
  <c r="Q51" s="1"/>
  <c r="O51" l="1"/>
  <c r="S51"/>
  <c r="V51" s="1"/>
  <c r="P51"/>
  <c r="L51"/>
  <c r="X51" s="1"/>
  <c r="Y51" s="1"/>
  <c r="W51" l="1"/>
  <c r="R51"/>
  <c r="Q52" s="1"/>
  <c r="O52" l="1"/>
  <c r="P52"/>
  <c r="S52"/>
  <c r="V52" s="1"/>
  <c r="L52"/>
  <c r="X52" s="1"/>
  <c r="Y52" s="1"/>
  <c r="W52" l="1"/>
  <c r="R52"/>
  <c r="Q53" s="1"/>
  <c r="O53" l="1"/>
  <c r="P53"/>
  <c r="S53"/>
  <c r="V53" s="1"/>
  <c r="L53"/>
  <c r="X53" s="1"/>
  <c r="Y53" s="1"/>
  <c r="W53" l="1"/>
  <c r="R53"/>
  <c r="Q54" s="1"/>
  <c r="O54" l="1"/>
  <c r="S54"/>
  <c r="V54" s="1"/>
  <c r="P54"/>
  <c r="L54"/>
  <c r="X54" s="1"/>
  <c r="Y54" s="1"/>
  <c r="W54" l="1"/>
  <c r="R54"/>
  <c r="Q55" s="1"/>
  <c r="O55" l="1"/>
  <c r="S55"/>
  <c r="V55" s="1"/>
  <c r="P55"/>
  <c r="L55"/>
  <c r="X55" s="1"/>
  <c r="Y55" s="1"/>
  <c r="W55" l="1"/>
  <c r="R55"/>
  <c r="Q56" s="1"/>
  <c r="O56" l="1"/>
  <c r="P56"/>
  <c r="S56"/>
  <c r="V56" s="1"/>
  <c r="L56"/>
  <c r="X56" s="1"/>
  <c r="Y56" s="1"/>
  <c r="W56" l="1"/>
  <c r="R56"/>
  <c r="Q57" s="1"/>
  <c r="O57" l="1"/>
  <c r="S57"/>
  <c r="V57" s="1"/>
  <c r="L57"/>
  <c r="X57" s="1"/>
  <c r="Y57" s="1"/>
  <c r="P57"/>
  <c r="W57" l="1"/>
  <c r="R57"/>
  <c r="Q58" s="1"/>
  <c r="O58" l="1"/>
  <c r="P58"/>
  <c r="S58"/>
  <c r="V58" s="1"/>
  <c r="L58"/>
  <c r="X58" s="1"/>
  <c r="Y58" s="1"/>
  <c r="W58" l="1"/>
  <c r="R58"/>
  <c r="Q59" s="1"/>
  <c r="O59" l="1"/>
  <c r="P59"/>
  <c r="S59"/>
  <c r="V59" s="1"/>
  <c r="L59"/>
  <c r="X59" s="1"/>
  <c r="Y59" s="1"/>
  <c r="W59" l="1"/>
  <c r="R59"/>
  <c r="Q60" s="1"/>
  <c r="O60" l="1"/>
  <c r="S60"/>
  <c r="V60" s="1"/>
  <c r="P60"/>
  <c r="L60"/>
  <c r="X60" s="1"/>
  <c r="Y60" s="1"/>
  <c r="W60" l="1"/>
  <c r="R60"/>
  <c r="Q61" s="1"/>
  <c r="O61" l="1"/>
  <c r="P61"/>
  <c r="S61"/>
  <c r="V61" s="1"/>
  <c r="L61"/>
  <c r="X61" s="1"/>
  <c r="Y61" s="1"/>
  <c r="W61" l="1"/>
  <c r="R61"/>
  <c r="Q62" s="1"/>
  <c r="O62" l="1"/>
  <c r="P62"/>
  <c r="S62"/>
  <c r="V62" s="1"/>
  <c r="L62"/>
  <c r="X62" s="1"/>
  <c r="Y62" s="1"/>
  <c r="W62" l="1"/>
  <c r="R62"/>
  <c r="Q63" s="1"/>
  <c r="O63" l="1"/>
  <c r="S63"/>
  <c r="V63" s="1"/>
  <c r="P63"/>
  <c r="L63"/>
  <c r="X63" s="1"/>
  <c r="Y63" s="1"/>
  <c r="W63" l="1"/>
  <c r="R63"/>
  <c r="Q64" s="1"/>
  <c r="O64" l="1"/>
  <c r="P64"/>
  <c r="S64"/>
  <c r="V64" s="1"/>
  <c r="L64"/>
  <c r="X64" s="1"/>
  <c r="Y64" s="1"/>
  <c r="W64" l="1"/>
  <c r="R64"/>
  <c r="Q65" s="1"/>
  <c r="O65" l="1"/>
  <c r="S65"/>
  <c r="V65" s="1"/>
  <c r="P65"/>
  <c r="L65"/>
  <c r="X65" s="1"/>
  <c r="Y65" s="1"/>
  <c r="W65" l="1"/>
  <c r="R65"/>
  <c r="Q66" s="1"/>
  <c r="O66" l="1"/>
  <c r="P66"/>
  <c r="S66"/>
  <c r="V66" s="1"/>
  <c r="L66"/>
  <c r="X66" s="1"/>
  <c r="Y66" s="1"/>
  <c r="W66" l="1"/>
  <c r="R66"/>
  <c r="Q67" s="1"/>
  <c r="O67" l="1"/>
  <c r="S67"/>
  <c r="V67" s="1"/>
  <c r="P67"/>
  <c r="L67"/>
  <c r="X67" s="1"/>
  <c r="Y67" s="1"/>
  <c r="R67" l="1"/>
  <c r="Q68" s="1"/>
  <c r="W67"/>
  <c r="O68" l="1"/>
  <c r="P68"/>
  <c r="S68"/>
  <c r="V68" s="1"/>
  <c r="L68"/>
  <c r="X68" s="1"/>
  <c r="Y68" s="1"/>
  <c r="R68" l="1"/>
  <c r="Q69" s="1"/>
  <c r="W68"/>
  <c r="O69" l="1"/>
  <c r="S69"/>
  <c r="V69" s="1"/>
  <c r="P69"/>
  <c r="L69"/>
  <c r="X69" s="1"/>
  <c r="Y69" s="1"/>
  <c r="W69" l="1"/>
  <c r="R69"/>
  <c r="Q70" s="1"/>
  <c r="O70" l="1"/>
  <c r="S70"/>
  <c r="V70" s="1"/>
  <c r="P70"/>
  <c r="L70"/>
  <c r="X70" s="1"/>
  <c r="Y70" s="1"/>
  <c r="W70" l="1"/>
  <c r="R70"/>
  <c r="Q71" s="1"/>
  <c r="O71" l="1"/>
  <c r="P71"/>
  <c r="S71"/>
  <c r="V71" s="1"/>
  <c r="L71"/>
  <c r="X71" s="1"/>
  <c r="Y71" s="1"/>
  <c r="W71" l="1"/>
  <c r="R71"/>
  <c r="Q72" s="1"/>
  <c r="O72" l="1"/>
  <c r="P72"/>
  <c r="S72"/>
  <c r="V72" s="1"/>
  <c r="L72"/>
  <c r="X72" s="1"/>
  <c r="Y72" s="1"/>
  <c r="W72" l="1"/>
  <c r="R72"/>
  <c r="Q73" s="1"/>
  <c r="O73" l="1"/>
  <c r="S73"/>
  <c r="V73" s="1"/>
  <c r="P73"/>
  <c r="L73"/>
  <c r="X73" s="1"/>
  <c r="Y73" s="1"/>
  <c r="W73" l="1"/>
  <c r="R73"/>
  <c r="Q74" s="1"/>
  <c r="O74" l="1"/>
  <c r="P74"/>
  <c r="S74"/>
  <c r="V74" s="1"/>
  <c r="L74"/>
  <c r="X74" s="1"/>
  <c r="Y74" s="1"/>
  <c r="R74" l="1"/>
  <c r="Q75" s="1"/>
  <c r="W74"/>
  <c r="O75" l="1"/>
  <c r="S75"/>
  <c r="V75" s="1"/>
  <c r="P75"/>
  <c r="L75"/>
  <c r="X75" s="1"/>
  <c r="Y75" s="1"/>
  <c r="W75" l="1"/>
  <c r="R75"/>
  <c r="Q76" s="1"/>
  <c r="O76" l="1"/>
  <c r="P76"/>
  <c r="S76"/>
  <c r="V76" s="1"/>
  <c r="L76"/>
  <c r="X76" s="1"/>
  <c r="Y76" s="1"/>
  <c r="W76" l="1"/>
  <c r="R76"/>
  <c r="Q77" s="1"/>
  <c r="O77" l="1"/>
  <c r="P77"/>
  <c r="S77"/>
  <c r="V77" s="1"/>
  <c r="L77"/>
  <c r="X77" s="1"/>
  <c r="Y77" s="1"/>
  <c r="W77" l="1"/>
  <c r="R77"/>
  <c r="Q78" s="1"/>
  <c r="O78" l="1"/>
  <c r="P78"/>
  <c r="S78"/>
  <c r="V78" s="1"/>
  <c r="L78"/>
  <c r="X78" s="1"/>
  <c r="Y78" s="1"/>
  <c r="W78" l="1"/>
  <c r="R78"/>
  <c r="Q79" s="1"/>
  <c r="O79" l="1"/>
  <c r="S79"/>
  <c r="V79" s="1"/>
  <c r="P79"/>
  <c r="L79"/>
  <c r="X79" s="1"/>
  <c r="Y79" s="1"/>
  <c r="W79" l="1"/>
  <c r="R79"/>
  <c r="Q80" s="1"/>
  <c r="O80" l="1"/>
  <c r="P80"/>
  <c r="S80"/>
  <c r="V80" s="1"/>
  <c r="L80"/>
  <c r="X80" s="1"/>
  <c r="Y80" s="1"/>
  <c r="W80" l="1"/>
  <c r="R80"/>
  <c r="Q81" s="1"/>
  <c r="O81" l="1"/>
  <c r="S81"/>
  <c r="V81" s="1"/>
  <c r="P81"/>
  <c r="L81"/>
  <c r="X81" s="1"/>
  <c r="Y81" s="1"/>
  <c r="W81" l="1"/>
  <c r="R81"/>
  <c r="Q82" s="1"/>
  <c r="O82" l="1"/>
  <c r="S82"/>
  <c r="V82" s="1"/>
  <c r="P82"/>
  <c r="L82"/>
  <c r="X82" s="1"/>
  <c r="Y82" s="1"/>
  <c r="W82" l="1"/>
  <c r="R82"/>
  <c r="Q83" s="1"/>
  <c r="O83" l="1"/>
  <c r="S83"/>
  <c r="V83" s="1"/>
  <c r="P83"/>
  <c r="L83"/>
  <c r="X83" s="1"/>
  <c r="Y83" s="1"/>
  <c r="W83" l="1"/>
  <c r="R83"/>
  <c r="Q84" s="1"/>
  <c r="O84" l="1"/>
  <c r="P84"/>
  <c r="S84"/>
  <c r="V84" s="1"/>
  <c r="L84"/>
  <c r="X84" s="1"/>
  <c r="Y84" s="1"/>
  <c r="W84" l="1"/>
  <c r="R84"/>
  <c r="Q85" s="1"/>
  <c r="O85" l="1"/>
  <c r="S85"/>
  <c r="V85" s="1"/>
  <c r="P85"/>
  <c r="L85"/>
  <c r="X85" s="1"/>
  <c r="Y85" s="1"/>
  <c r="W85" l="1"/>
  <c r="R85"/>
  <c r="Q86" s="1"/>
  <c r="O86" l="1"/>
  <c r="P86"/>
  <c r="S86"/>
  <c r="V86" s="1"/>
  <c r="L86"/>
  <c r="X86" s="1"/>
  <c r="Y86" s="1"/>
  <c r="W86" l="1"/>
  <c r="R86"/>
  <c r="Q87" s="1"/>
  <c r="O87" l="1"/>
  <c r="S87"/>
  <c r="V87" s="1"/>
  <c r="P87"/>
  <c r="L87"/>
  <c r="X87" s="1"/>
  <c r="Y87" s="1"/>
  <c r="W87" l="1"/>
  <c r="R87"/>
  <c r="Q88" s="1"/>
  <c r="O88" l="1"/>
  <c r="P88"/>
  <c r="S88"/>
  <c r="V88" s="1"/>
  <c r="L88"/>
  <c r="X88" s="1"/>
  <c r="Y88" s="1"/>
  <c r="W88" l="1"/>
  <c r="R88"/>
  <c r="Q89" s="1"/>
  <c r="O89" l="1"/>
  <c r="S89"/>
  <c r="V89" s="1"/>
  <c r="P89"/>
  <c r="L89"/>
  <c r="X89" s="1"/>
  <c r="Y89" s="1"/>
  <c r="W89" l="1"/>
  <c r="R89"/>
  <c r="Q90" s="1"/>
  <c r="O90" l="1"/>
  <c r="S90"/>
  <c r="V90" s="1"/>
  <c r="P90"/>
  <c r="L90"/>
  <c r="X90" s="1"/>
  <c r="Y90" s="1"/>
  <c r="W90" l="1"/>
  <c r="R90"/>
  <c r="Q91" s="1"/>
  <c r="O91" l="1"/>
  <c r="P91"/>
  <c r="S91"/>
  <c r="V91" s="1"/>
  <c r="L91"/>
  <c r="X91" s="1"/>
  <c r="Y91" s="1"/>
  <c r="W91" l="1"/>
  <c r="R91"/>
  <c r="Q92" s="1"/>
  <c r="O92" l="1"/>
  <c r="P92"/>
  <c r="S92"/>
  <c r="V92" s="1"/>
  <c r="L92"/>
  <c r="X92" s="1"/>
  <c r="Y92" s="1"/>
  <c r="W92" l="1"/>
  <c r="R92"/>
  <c r="Q93" s="1"/>
  <c r="O93" l="1"/>
  <c r="S93"/>
  <c r="V93" s="1"/>
  <c r="P93"/>
  <c r="L93"/>
  <c r="X93" s="1"/>
  <c r="Y93" s="1"/>
  <c r="W93" l="1"/>
  <c r="R93"/>
  <c r="Q94" s="1"/>
  <c r="O94" l="1"/>
  <c r="P94"/>
  <c r="S94"/>
  <c r="V94" s="1"/>
  <c r="L94"/>
  <c r="X94" s="1"/>
  <c r="Y94" s="1"/>
  <c r="W94" l="1"/>
  <c r="R94"/>
  <c r="Q95" s="1"/>
  <c r="O95" l="1"/>
  <c r="S95"/>
  <c r="V95" s="1"/>
  <c r="P95"/>
  <c r="L95"/>
  <c r="X95" s="1"/>
  <c r="Y95" s="1"/>
  <c r="W95" l="1"/>
  <c r="R95"/>
  <c r="Q96" s="1"/>
  <c r="O96" l="1"/>
  <c r="S96"/>
  <c r="V96" s="1"/>
  <c r="P96"/>
  <c r="L96"/>
  <c r="X96" s="1"/>
  <c r="Y96" s="1"/>
  <c r="W96" l="1"/>
  <c r="R96"/>
  <c r="Q97" s="1"/>
  <c r="O97" l="1"/>
  <c r="S97"/>
  <c r="V97" s="1"/>
  <c r="P97"/>
  <c r="L97"/>
  <c r="X97" s="1"/>
  <c r="Y97" s="1"/>
  <c r="R97" l="1"/>
  <c r="Q98" s="1"/>
  <c r="W97"/>
  <c r="O98" l="1"/>
  <c r="P98"/>
  <c r="S98"/>
  <c r="V98" s="1"/>
  <c r="L98"/>
  <c r="X98" s="1"/>
  <c r="Y98" s="1"/>
  <c r="W98" l="1"/>
  <c r="R98"/>
  <c r="Q99" s="1"/>
  <c r="O99" l="1"/>
  <c r="P99"/>
  <c r="S99"/>
  <c r="V99" s="1"/>
  <c r="L99"/>
  <c r="X99" s="1"/>
  <c r="Y99" s="1"/>
  <c r="W99" l="1"/>
  <c r="R99"/>
  <c r="Q100" s="1"/>
  <c r="O100" l="1"/>
  <c r="P100"/>
  <c r="L100"/>
  <c r="X100" s="1"/>
  <c r="Y100" s="1"/>
  <c r="S100"/>
  <c r="V100" s="1"/>
  <c r="W100" l="1"/>
  <c r="R100"/>
  <c r="Q101" s="1"/>
  <c r="O101" l="1"/>
  <c r="S101"/>
  <c r="V101" s="1"/>
  <c r="P101"/>
  <c r="L101"/>
  <c r="X101" s="1"/>
  <c r="Y101" s="1"/>
  <c r="W101" l="1"/>
  <c r="R101"/>
  <c r="Q102" s="1"/>
  <c r="O102" l="1"/>
  <c r="P102"/>
  <c r="S102"/>
  <c r="V102" s="1"/>
  <c r="L102"/>
  <c r="X102" s="1"/>
  <c r="Y102" s="1"/>
  <c r="W102" l="1"/>
  <c r="R102"/>
  <c r="Q103" s="1"/>
  <c r="O103" l="1"/>
  <c r="S103"/>
  <c r="V103" s="1"/>
  <c r="P103"/>
  <c r="L103"/>
  <c r="X103" s="1"/>
  <c r="Y103" s="1"/>
  <c r="W103" l="1"/>
  <c r="R103"/>
  <c r="Q104" s="1"/>
  <c r="O104" l="1"/>
  <c r="P104"/>
  <c r="S104"/>
  <c r="V104" s="1"/>
  <c r="L104"/>
  <c r="X104" s="1"/>
  <c r="Y104" s="1"/>
  <c r="W104" l="1"/>
  <c r="R104"/>
  <c r="Q105" s="1"/>
  <c r="O105" l="1"/>
  <c r="S105"/>
  <c r="V105" s="1"/>
  <c r="P105"/>
  <c r="L105"/>
  <c r="X105" s="1"/>
  <c r="Y105" s="1"/>
  <c r="W105" l="1"/>
  <c r="R105"/>
  <c r="Q106" s="1"/>
  <c r="O106" l="1"/>
  <c r="P106"/>
  <c r="S106"/>
  <c r="V106" s="1"/>
  <c r="L106"/>
  <c r="X106" s="1"/>
  <c r="Y106" s="1"/>
  <c r="W106" l="1"/>
  <c r="R106"/>
  <c r="Q107" s="1"/>
  <c r="O107" l="1"/>
  <c r="S107"/>
  <c r="V107" s="1"/>
  <c r="P107"/>
  <c r="L107"/>
  <c r="X107" s="1"/>
  <c r="Y107" s="1"/>
  <c r="W107" l="1"/>
  <c r="R107"/>
  <c r="Q108" s="1"/>
  <c r="O108" l="1"/>
  <c r="P108"/>
  <c r="S108"/>
  <c r="V108" s="1"/>
  <c r="L108"/>
  <c r="X108" s="1"/>
  <c r="Y108" s="1"/>
  <c r="W108" l="1"/>
  <c r="R108"/>
  <c r="Q109" s="1"/>
  <c r="O109" l="1"/>
  <c r="S109"/>
  <c r="V109" s="1"/>
  <c r="P109"/>
  <c r="L109"/>
  <c r="X109" s="1"/>
  <c r="Y109" s="1"/>
  <c r="R109" l="1"/>
  <c r="Q110" s="1"/>
  <c r="W109"/>
  <c r="O110" l="1"/>
  <c r="S110"/>
  <c r="V110" s="1"/>
  <c r="P110"/>
  <c r="L110"/>
  <c r="X110" s="1"/>
  <c r="Y110" s="1"/>
  <c r="W110" l="1"/>
  <c r="R110"/>
  <c r="Q111" s="1"/>
  <c r="O111" l="1"/>
  <c r="P111"/>
  <c r="S111"/>
  <c r="V111" s="1"/>
  <c r="L111"/>
  <c r="X111" s="1"/>
  <c r="Y111" s="1"/>
  <c r="R111" l="1"/>
  <c r="Q112" s="1"/>
  <c r="W111"/>
  <c r="O112" l="1"/>
  <c r="P112"/>
  <c r="S112"/>
  <c r="V112" s="1"/>
  <c r="L112"/>
  <c r="X112" s="1"/>
  <c r="Y112" s="1"/>
  <c r="W112" l="1"/>
  <c r="R112"/>
  <c r="Q113" s="1"/>
  <c r="O113" l="1"/>
  <c r="P113"/>
  <c r="S113"/>
  <c r="V113" s="1"/>
  <c r="L113"/>
  <c r="X113" s="1"/>
  <c r="Y113" s="1"/>
  <c r="W113" l="1"/>
  <c r="R113"/>
  <c r="Q114" s="1"/>
  <c r="O114" l="1"/>
  <c r="P114"/>
  <c r="S114"/>
  <c r="V114" s="1"/>
  <c r="L114"/>
  <c r="X114" s="1"/>
  <c r="Y114" s="1"/>
  <c r="W114" l="1"/>
  <c r="R114"/>
  <c r="Q115" s="1"/>
  <c r="O115" l="1"/>
  <c r="S115"/>
  <c r="V115" s="1"/>
  <c r="P115"/>
  <c r="L115"/>
  <c r="X115" s="1"/>
  <c r="Y115" s="1"/>
  <c r="R115" l="1"/>
  <c r="Q116" s="1"/>
  <c r="W115"/>
  <c r="O116" l="1"/>
  <c r="P116"/>
  <c r="S116"/>
  <c r="V116" s="1"/>
  <c r="L116"/>
  <c r="X116" s="1"/>
  <c r="Y116" s="1"/>
  <c r="R116" l="1"/>
  <c r="Q117" s="1"/>
  <c r="W116"/>
  <c r="O117" l="1"/>
  <c r="P117"/>
  <c r="S117"/>
  <c r="V117" s="1"/>
  <c r="L117"/>
  <c r="X117" s="1"/>
  <c r="Y117" s="1"/>
  <c r="R117" l="1"/>
  <c r="Q118" s="1"/>
  <c r="W117"/>
  <c r="O118" l="1"/>
  <c r="S118"/>
  <c r="V118" s="1"/>
  <c r="L118"/>
  <c r="X118" s="1"/>
  <c r="Y118" s="1"/>
  <c r="P118"/>
  <c r="W118" l="1"/>
  <c r="R118"/>
  <c r="Q119" s="1"/>
  <c r="O119" l="1"/>
  <c r="S119"/>
  <c r="V119" s="1"/>
  <c r="P119"/>
  <c r="L119"/>
  <c r="X119" s="1"/>
  <c r="Y119" s="1"/>
  <c r="R119" l="1"/>
  <c r="Q120" s="1"/>
  <c r="W119"/>
  <c r="O120" l="1"/>
  <c r="P120"/>
  <c r="S120"/>
  <c r="V120" s="1"/>
  <c r="L120"/>
  <c r="X120" s="1"/>
  <c r="Y120" s="1"/>
  <c r="W120" l="1"/>
  <c r="R120"/>
  <c r="Q121" s="1"/>
  <c r="O121" l="1"/>
  <c r="P121"/>
  <c r="L121"/>
  <c r="X121" s="1"/>
  <c r="Y121" s="1"/>
  <c r="S121"/>
  <c r="V121" s="1"/>
  <c r="W121" l="1"/>
  <c r="R121"/>
  <c r="Q122" s="1"/>
  <c r="O122" l="1"/>
  <c r="S122"/>
  <c r="V122" s="1"/>
  <c r="P122"/>
  <c r="L122"/>
  <c r="X122" s="1"/>
  <c r="Y122" s="1"/>
  <c r="W122" l="1"/>
  <c r="R122"/>
  <c r="Q123" s="1"/>
  <c r="O123" l="1"/>
  <c r="P123"/>
  <c r="S123"/>
  <c r="V123" s="1"/>
  <c r="L123"/>
  <c r="X123" s="1"/>
  <c r="Y123" s="1"/>
  <c r="W123" l="1"/>
  <c r="R123"/>
  <c r="Q124" s="1"/>
  <c r="O124" l="1"/>
  <c r="P124"/>
  <c r="S124"/>
  <c r="V124" s="1"/>
  <c r="L124"/>
  <c r="X124" s="1"/>
  <c r="Y124" s="1"/>
  <c r="W124" l="1"/>
  <c r="R124"/>
  <c r="Q125" s="1"/>
  <c r="O125" l="1"/>
  <c r="S125"/>
  <c r="V125" s="1"/>
  <c r="L125"/>
  <c r="X125" s="1"/>
  <c r="Y125" s="1"/>
  <c r="P125"/>
  <c r="W125" l="1"/>
  <c r="R125"/>
  <c r="Q126" s="1"/>
  <c r="O126" l="1"/>
  <c r="P126"/>
  <c r="S126"/>
  <c r="V126" s="1"/>
  <c r="L126"/>
  <c r="X126" s="1"/>
  <c r="Y126" s="1"/>
  <c r="W126" l="1"/>
  <c r="R126"/>
  <c r="Q127" s="1"/>
  <c r="O127" l="1"/>
  <c r="S127"/>
  <c r="V127" s="1"/>
  <c r="P127"/>
  <c r="L127"/>
  <c r="X127" s="1"/>
  <c r="Y127" s="1"/>
  <c r="W127" l="1"/>
  <c r="R127"/>
  <c r="Q128" s="1"/>
  <c r="O128" l="1"/>
  <c r="S128"/>
  <c r="V128" s="1"/>
  <c r="P128"/>
  <c r="L128"/>
  <c r="X128" s="1"/>
  <c r="Y128" s="1"/>
  <c r="W128" l="1"/>
  <c r="R128"/>
  <c r="Q129" s="1"/>
  <c r="O129" l="1"/>
  <c r="S129"/>
  <c r="V129" s="1"/>
  <c r="P129"/>
  <c r="L129"/>
  <c r="X129" s="1"/>
  <c r="Y129" s="1"/>
  <c r="W129" l="1"/>
  <c r="R129"/>
  <c r="Q130" s="1"/>
  <c r="O130" l="1"/>
  <c r="P130"/>
  <c r="S130"/>
  <c r="V130" s="1"/>
  <c r="L130"/>
  <c r="X130" s="1"/>
  <c r="Y130" s="1"/>
  <c r="W130" l="1"/>
  <c r="R130"/>
  <c r="Q131" s="1"/>
  <c r="O131" l="1"/>
  <c r="S131"/>
  <c r="V131" s="1"/>
  <c r="P131"/>
  <c r="L131"/>
  <c r="X131" s="1"/>
  <c r="Y131" s="1"/>
  <c r="W131" l="1"/>
  <c r="R131"/>
  <c r="Q132" s="1"/>
  <c r="O132" l="1"/>
  <c r="P132"/>
  <c r="L132"/>
  <c r="X132" s="1"/>
  <c r="Y132" s="1"/>
  <c r="S132"/>
  <c r="V132" s="1"/>
  <c r="W132" l="1"/>
  <c r="R132"/>
  <c r="Q133" s="1"/>
  <c r="O133" l="1"/>
  <c r="L133"/>
  <c r="X133" s="1"/>
  <c r="Y133" s="1"/>
  <c r="S133"/>
  <c r="V133" s="1"/>
  <c r="P133"/>
  <c r="W133" l="1"/>
  <c r="R133"/>
  <c r="Q134" s="1"/>
  <c r="O134" l="1"/>
  <c r="S134"/>
  <c r="V134" s="1"/>
  <c r="L134"/>
  <c r="X134" s="1"/>
  <c r="Y134" s="1"/>
  <c r="P134"/>
  <c r="R134" l="1"/>
  <c r="Q135" s="1"/>
  <c r="W134"/>
  <c r="O135" l="1"/>
  <c r="L135"/>
  <c r="X135" s="1"/>
  <c r="Y135" s="1"/>
  <c r="P135"/>
  <c r="S135"/>
  <c r="V135" s="1"/>
  <c r="W135" l="1"/>
  <c r="R135"/>
  <c r="Q136" s="1"/>
  <c r="O136" l="1"/>
  <c r="S136"/>
  <c r="V136" s="1"/>
  <c r="P136"/>
  <c r="L136"/>
  <c r="X136" s="1"/>
  <c r="Y136" s="1"/>
  <c r="W136" l="1"/>
  <c r="R136"/>
  <c r="Q137" s="1"/>
  <c r="O137" l="1"/>
  <c r="P137"/>
  <c r="S137"/>
  <c r="V137" s="1"/>
  <c r="L137"/>
  <c r="X137" s="1"/>
  <c r="Y137" s="1"/>
  <c r="R137" l="1"/>
  <c r="Q138" s="1"/>
  <c r="W137"/>
  <c r="O138" l="1"/>
  <c r="P138"/>
  <c r="S138"/>
  <c r="V138" s="1"/>
  <c r="L138"/>
  <c r="X138" s="1"/>
  <c r="Y138" s="1"/>
  <c r="R138" l="1"/>
  <c r="Q139" s="1"/>
  <c r="W138"/>
  <c r="O139" l="1"/>
  <c r="L139"/>
  <c r="X139" s="1"/>
  <c r="Y139" s="1"/>
  <c r="P139"/>
  <c r="S139"/>
  <c r="V139" s="1"/>
  <c r="W139" l="1"/>
  <c r="R139"/>
  <c r="Q140" s="1"/>
  <c r="O140" l="1"/>
  <c r="P140"/>
  <c r="L140"/>
  <c r="X140" s="1"/>
  <c r="Y140" s="1"/>
  <c r="S140"/>
  <c r="V140" s="1"/>
  <c r="W140" l="1"/>
  <c r="R140"/>
  <c r="Q141" s="1"/>
  <c r="O141" l="1"/>
  <c r="S141"/>
  <c r="V141" s="1"/>
  <c r="P141"/>
  <c r="L141"/>
  <c r="X141" s="1"/>
  <c r="Y141" s="1"/>
  <c r="R141" l="1"/>
  <c r="Q142" s="1"/>
  <c r="W141"/>
  <c r="O142" l="1"/>
  <c r="P142"/>
  <c r="L142"/>
  <c r="X142" s="1"/>
  <c r="Y142" s="1"/>
  <c r="S142"/>
  <c r="V142" s="1"/>
  <c r="R142" l="1"/>
  <c r="Q143" s="1"/>
  <c r="W142"/>
  <c r="O143" l="1"/>
  <c r="P143"/>
  <c r="S143"/>
  <c r="V143" s="1"/>
  <c r="L143"/>
  <c r="X143" s="1"/>
  <c r="Y143" s="1"/>
  <c r="W143" l="1"/>
  <c r="R143"/>
  <c r="Q144" s="1"/>
  <c r="O144" l="1"/>
  <c r="P144"/>
  <c r="L144"/>
  <c r="X144" s="1"/>
  <c r="Y144" s="1"/>
  <c r="S144"/>
  <c r="V144" s="1"/>
  <c r="W144" l="1"/>
  <c r="R144"/>
  <c r="Q145" s="1"/>
  <c r="O145" l="1"/>
  <c r="L145"/>
  <c r="X145" s="1"/>
  <c r="Y145" s="1"/>
  <c r="P145"/>
  <c r="S145"/>
  <c r="V145" s="1"/>
  <c r="W145" l="1"/>
  <c r="R145"/>
  <c r="Q146" s="1"/>
  <c r="O146" l="1"/>
  <c r="P146"/>
  <c r="L146"/>
  <c r="X146" s="1"/>
  <c r="Y146" s="1"/>
  <c r="S146"/>
  <c r="V146" s="1"/>
  <c r="R146" l="1"/>
  <c r="Q147" s="1"/>
  <c r="W146"/>
  <c r="O147" l="1"/>
  <c r="P147"/>
  <c r="S147"/>
  <c r="V147" s="1"/>
  <c r="L147"/>
  <c r="X147" s="1"/>
  <c r="Y147" s="1"/>
  <c r="W147" l="1"/>
  <c r="R147"/>
  <c r="Q148" s="1"/>
  <c r="O148" l="1"/>
  <c r="S148"/>
  <c r="V148" s="1"/>
  <c r="P148"/>
  <c r="L148"/>
  <c r="X148" s="1"/>
  <c r="Y148" s="1"/>
  <c r="W148" l="1"/>
  <c r="R148"/>
  <c r="Q149" s="1"/>
  <c r="O149" l="1"/>
  <c r="L149"/>
  <c r="X149" s="1"/>
  <c r="Y149" s="1"/>
  <c r="P149"/>
  <c r="S149"/>
  <c r="V149" s="1"/>
  <c r="W149" l="1"/>
  <c r="R149"/>
  <c r="Q150" s="1"/>
  <c r="O150" l="1"/>
  <c r="L150"/>
  <c r="X150" s="1"/>
  <c r="Y150" s="1"/>
  <c r="P150"/>
  <c r="S150"/>
  <c r="V150" s="1"/>
  <c r="W150" l="1"/>
  <c r="R150"/>
  <c r="Q151" s="1"/>
  <c r="O151" l="1"/>
  <c r="S151"/>
  <c r="V151" s="1"/>
  <c r="L151"/>
  <c r="X151" s="1"/>
  <c r="Y151" s="1"/>
  <c r="P151"/>
  <c r="W151" l="1"/>
  <c r="R151"/>
  <c r="Q152" s="1"/>
  <c r="O152" l="1"/>
  <c r="L152"/>
  <c r="X152" s="1"/>
  <c r="Y152" s="1"/>
  <c r="S152"/>
  <c r="V152" s="1"/>
  <c r="P152"/>
  <c r="W152" l="1"/>
  <c r="R152"/>
  <c r="Q153" s="1"/>
  <c r="O153" l="1"/>
  <c r="S153"/>
  <c r="V153" s="1"/>
  <c r="P153"/>
  <c r="L153"/>
  <c r="X153" s="1"/>
  <c r="Y153" s="1"/>
  <c r="W153" l="1"/>
  <c r="R153"/>
  <c r="Q154" s="1"/>
  <c r="O154" l="1"/>
  <c r="L154"/>
  <c r="X154" s="1"/>
  <c r="Y154" s="1"/>
  <c r="S154"/>
  <c r="V154" s="1"/>
  <c r="P154"/>
  <c r="W154" l="1"/>
  <c r="R154"/>
  <c r="Q155" s="1"/>
  <c r="O155" l="1"/>
  <c r="L155"/>
  <c r="X155" s="1"/>
  <c r="Y155" s="1"/>
  <c r="S155"/>
  <c r="V155" s="1"/>
  <c r="P155"/>
  <c r="W155" l="1"/>
  <c r="R155"/>
  <c r="Q156" s="1"/>
  <c r="O156" l="1"/>
  <c r="S156"/>
  <c r="V156" s="1"/>
  <c r="L156"/>
  <c r="X156" s="1"/>
  <c r="Y156" s="1"/>
  <c r="P156"/>
  <c r="W156" l="1"/>
  <c r="R156"/>
  <c r="Q157" s="1"/>
  <c r="O157" l="1"/>
  <c r="S157"/>
  <c r="V157" s="1"/>
  <c r="P157"/>
  <c r="L157"/>
  <c r="X157" s="1"/>
  <c r="Y157" s="1"/>
  <c r="R157" l="1"/>
  <c r="Q158" s="1"/>
  <c r="W157"/>
  <c r="O158" l="1"/>
  <c r="L158"/>
  <c r="X158" s="1"/>
  <c r="Y158" s="1"/>
  <c r="S158"/>
  <c r="V158" s="1"/>
  <c r="P158"/>
  <c r="W158" l="1"/>
  <c r="R158"/>
  <c r="Q159" s="1"/>
  <c r="O159" l="1"/>
  <c r="S159"/>
  <c r="V159" s="1"/>
  <c r="L159"/>
  <c r="X159" s="1"/>
  <c r="Y159" s="1"/>
  <c r="P159"/>
  <c r="W159" l="1"/>
  <c r="R159"/>
  <c r="Q160" s="1"/>
  <c r="O160" l="1"/>
  <c r="L160"/>
  <c r="X160" s="1"/>
  <c r="Y160" s="1"/>
  <c r="S160"/>
  <c r="V160" s="1"/>
  <c r="P160"/>
  <c r="W160" l="1"/>
  <c r="R160"/>
  <c r="Q161" s="1"/>
  <c r="O161" l="1"/>
  <c r="S161"/>
  <c r="V161" s="1"/>
  <c r="P161"/>
  <c r="L161"/>
  <c r="X161" s="1"/>
  <c r="Y161" s="1"/>
  <c r="W161" l="1"/>
  <c r="R161"/>
  <c r="Q162" s="1"/>
  <c r="O162" l="1"/>
  <c r="L162"/>
  <c r="X162" s="1"/>
  <c r="Y162" s="1"/>
  <c r="S162"/>
  <c r="V162" s="1"/>
  <c r="P162"/>
  <c r="W162" l="1"/>
  <c r="R162"/>
  <c r="Q163" s="1"/>
  <c r="O163" l="1"/>
  <c r="S163"/>
  <c r="V163" s="1"/>
  <c r="P163"/>
  <c r="L163"/>
  <c r="X163" s="1"/>
  <c r="Y163" s="1"/>
  <c r="W163" l="1"/>
  <c r="R163"/>
  <c r="Q164" s="1"/>
  <c r="O164" l="1"/>
  <c r="P164"/>
  <c r="L164"/>
  <c r="X164" s="1"/>
  <c r="Y164" s="1"/>
  <c r="S164"/>
  <c r="V164" s="1"/>
  <c r="R164" l="1"/>
  <c r="Q165" s="1"/>
  <c r="W164"/>
  <c r="O165" l="1"/>
  <c r="S165"/>
  <c r="V165" s="1"/>
  <c r="P165"/>
  <c r="L165"/>
  <c r="X165" s="1"/>
  <c r="Y165" s="1"/>
  <c r="R165" l="1"/>
  <c r="Q166" s="1"/>
  <c r="W165"/>
  <c r="O166" l="1"/>
  <c r="S166"/>
  <c r="V166" s="1"/>
  <c r="P166"/>
  <c r="L166"/>
  <c r="X166" s="1"/>
  <c r="Y166" s="1"/>
  <c r="W166" l="1"/>
  <c r="R166"/>
  <c r="Q167" s="1"/>
  <c r="O167" l="1"/>
  <c r="S167"/>
  <c r="V167" s="1"/>
  <c r="L167"/>
  <c r="X167" s="1"/>
  <c r="Y167" s="1"/>
  <c r="P167"/>
  <c r="W167" l="1"/>
  <c r="R167"/>
  <c r="Q168" s="1"/>
  <c r="O168" l="1"/>
  <c r="L168"/>
  <c r="X168" s="1"/>
  <c r="Y168" s="1"/>
  <c r="S168"/>
  <c r="V168" s="1"/>
  <c r="P168"/>
  <c r="W168" l="1"/>
  <c r="R168"/>
  <c r="Q169" s="1"/>
  <c r="O169" l="1"/>
  <c r="L169"/>
  <c r="X169" s="1"/>
  <c r="Y169" s="1"/>
  <c r="P169"/>
  <c r="S169"/>
  <c r="V169" s="1"/>
  <c r="R169" l="1"/>
  <c r="Q170" s="1"/>
  <c r="W169"/>
  <c r="O170" l="1"/>
  <c r="P170"/>
  <c r="L170"/>
  <c r="X170" s="1"/>
  <c r="Y170" s="1"/>
  <c r="S170"/>
  <c r="V170" s="1"/>
  <c r="W170" l="1"/>
  <c r="R170"/>
  <c r="Q171" s="1"/>
  <c r="O171" l="1"/>
  <c r="L171"/>
  <c r="X171" s="1"/>
  <c r="Y171" s="1"/>
  <c r="S171"/>
  <c r="V171" s="1"/>
  <c r="P171"/>
  <c r="W171" l="1"/>
  <c r="R171"/>
  <c r="Q172" s="1"/>
  <c r="O172" l="1"/>
  <c r="P172"/>
  <c r="L172"/>
  <c r="X172" s="1"/>
  <c r="Y172" s="1"/>
  <c r="S172"/>
  <c r="V172" s="1"/>
  <c r="R172" l="1"/>
  <c r="Q173" s="1"/>
  <c r="W172"/>
  <c r="O173" l="1"/>
  <c r="S173"/>
  <c r="V173" s="1"/>
  <c r="P173"/>
  <c r="L173"/>
  <c r="X173" s="1"/>
  <c r="Y173" s="1"/>
  <c r="W173" l="1"/>
  <c r="R173"/>
  <c r="Q174" s="1"/>
  <c r="O174" l="1"/>
  <c r="L174"/>
  <c r="X174" s="1"/>
  <c r="Y174" s="1"/>
  <c r="S174"/>
  <c r="V174" s="1"/>
  <c r="P174"/>
  <c r="W174" l="1"/>
  <c r="R174"/>
  <c r="Q175" s="1"/>
  <c r="O175" l="1"/>
  <c r="S175"/>
  <c r="V175" s="1"/>
  <c r="L175"/>
  <c r="X175" s="1"/>
  <c r="Y175" s="1"/>
  <c r="P175"/>
  <c r="W175" l="1"/>
  <c r="R175"/>
  <c r="Q176" s="1"/>
  <c r="O176" l="1"/>
  <c r="P176"/>
  <c r="L176"/>
  <c r="X176" s="1"/>
  <c r="Y176" s="1"/>
  <c r="S176"/>
  <c r="V176" s="1"/>
  <c r="W176" l="1"/>
  <c r="R176"/>
  <c r="Q177" s="1"/>
  <c r="O177" l="1"/>
  <c r="S177"/>
  <c r="V177" s="1"/>
  <c r="L177"/>
  <c r="X177" s="1"/>
  <c r="Y177" s="1"/>
  <c r="P177"/>
  <c r="R177" l="1"/>
  <c r="Q178" s="1"/>
  <c r="W177"/>
  <c r="O178" l="1"/>
  <c r="P178"/>
  <c r="S178"/>
  <c r="V178" s="1"/>
  <c r="L178"/>
  <c r="X178" s="1"/>
  <c r="Y178" s="1"/>
  <c r="W178" l="1"/>
  <c r="R178"/>
  <c r="Q179" s="1"/>
  <c r="O179" l="1"/>
  <c r="S179"/>
  <c r="V179" s="1"/>
  <c r="L179"/>
  <c r="X179" s="1"/>
  <c r="Y179" s="1"/>
  <c r="P179"/>
  <c r="W179" l="1"/>
  <c r="R179"/>
  <c r="Q180" s="1"/>
  <c r="O180" l="1"/>
  <c r="L180"/>
  <c r="X180" s="1"/>
  <c r="Y180" s="1"/>
  <c r="S180"/>
  <c r="V180" s="1"/>
  <c r="P180"/>
  <c r="R180" l="1"/>
  <c r="Q181" s="1"/>
  <c r="W180"/>
  <c r="O181" l="1"/>
  <c r="S181"/>
  <c r="V181" s="1"/>
  <c r="P181"/>
  <c r="L181"/>
  <c r="X181" s="1"/>
  <c r="Y181" s="1"/>
  <c r="W181" l="1"/>
  <c r="R181"/>
  <c r="Q182" s="1"/>
  <c r="O182" l="1"/>
  <c r="L182"/>
  <c r="X182" s="1"/>
  <c r="Y182" s="1"/>
  <c r="S182"/>
  <c r="V182" s="1"/>
  <c r="P182"/>
  <c r="W182" l="1"/>
  <c r="R182"/>
  <c r="Q183" s="1"/>
  <c r="O183" l="1"/>
  <c r="S183"/>
  <c r="V183" s="1"/>
  <c r="L183"/>
  <c r="X183" s="1"/>
  <c r="Y183" s="1"/>
  <c r="P183"/>
  <c r="W183" l="1"/>
  <c r="R183"/>
  <c r="Q184" s="1"/>
  <c r="O184" l="1"/>
  <c r="L184"/>
  <c r="X184" s="1"/>
  <c r="Y184" s="1"/>
  <c r="S184"/>
  <c r="V184" s="1"/>
  <c r="P184"/>
  <c r="W184" l="1"/>
  <c r="R184"/>
  <c r="Q185" s="1"/>
  <c r="O185" l="1"/>
  <c r="S185"/>
  <c r="V185" s="1"/>
  <c r="L185"/>
  <c r="X185" s="1"/>
  <c r="Y185" s="1"/>
  <c r="P185"/>
  <c r="W185" l="1"/>
  <c r="R185"/>
  <c r="Q186" s="1"/>
  <c r="O186" l="1"/>
  <c r="P186"/>
  <c r="L186"/>
  <c r="X186" s="1"/>
  <c r="Y186" s="1"/>
  <c r="S186"/>
  <c r="V186" s="1"/>
  <c r="W186" l="1"/>
  <c r="R186"/>
  <c r="Q187" s="1"/>
  <c r="O187" l="1"/>
  <c r="S187"/>
  <c r="V187" s="1"/>
  <c r="P187"/>
  <c r="L187"/>
  <c r="X187" s="1"/>
  <c r="Y187" s="1"/>
  <c r="R187" l="1"/>
  <c r="Q188" s="1"/>
  <c r="W187"/>
  <c r="O188" l="1"/>
  <c r="P188"/>
  <c r="S188"/>
  <c r="V188" s="1"/>
  <c r="L188"/>
  <c r="X188" s="1"/>
  <c r="Y188" s="1"/>
  <c r="R188" l="1"/>
  <c r="Q189" s="1"/>
  <c r="W188"/>
  <c r="O189" l="1"/>
  <c r="P189"/>
  <c r="S189"/>
  <c r="V189" s="1"/>
  <c r="L189"/>
  <c r="X189" s="1"/>
  <c r="Y189" s="1"/>
  <c r="W189" l="1"/>
  <c r="R189"/>
  <c r="Q190" s="1"/>
  <c r="O190" l="1"/>
  <c r="L190"/>
  <c r="X190" s="1"/>
  <c r="Y190" s="1"/>
  <c r="S190"/>
  <c r="V190" s="1"/>
  <c r="P190"/>
  <c r="W190" l="1"/>
  <c r="R190"/>
  <c r="Q191" s="1"/>
  <c r="O191" l="1"/>
  <c r="P191"/>
  <c r="L191"/>
  <c r="X191" s="1"/>
  <c r="Y191" s="1"/>
  <c r="S191"/>
  <c r="V191" s="1"/>
  <c r="R191" l="1"/>
  <c r="Q192" s="1"/>
  <c r="W191"/>
  <c r="O192" l="1"/>
  <c r="P192"/>
  <c r="S192"/>
  <c r="V192" s="1"/>
  <c r="L192"/>
  <c r="X192" s="1"/>
  <c r="Y192" s="1"/>
  <c r="W192" l="1"/>
  <c r="R192"/>
  <c r="Q193" s="1"/>
  <c r="O193" l="1"/>
  <c r="S193"/>
  <c r="V193" s="1"/>
  <c r="P193"/>
  <c r="L193"/>
  <c r="X193" s="1"/>
  <c r="Y193" s="1"/>
  <c r="W193" l="1"/>
  <c r="R193"/>
  <c r="Q194" s="1"/>
  <c r="O194" l="1"/>
  <c r="P194"/>
  <c r="S194"/>
  <c r="V194" s="1"/>
  <c r="L194"/>
  <c r="X194" s="1"/>
  <c r="Y194" s="1"/>
  <c r="R194" l="1"/>
  <c r="Q195" s="1"/>
  <c r="W194"/>
  <c r="O195" l="1"/>
  <c r="S195"/>
  <c r="V195" s="1"/>
  <c r="L195"/>
  <c r="X195" s="1"/>
  <c r="Y195" s="1"/>
  <c r="P195"/>
  <c r="W195" l="1"/>
  <c r="R195"/>
  <c r="Q196" s="1"/>
  <c r="O196" l="1"/>
  <c r="L196"/>
  <c r="X196" s="1"/>
  <c r="Y196" s="1"/>
  <c r="P196"/>
  <c r="S196"/>
  <c r="V196" s="1"/>
  <c r="W196" l="1"/>
  <c r="R196"/>
  <c r="Q197" s="1"/>
  <c r="O197" l="1"/>
  <c r="S197"/>
  <c r="V197" s="1"/>
  <c r="L197"/>
  <c r="X197" s="1"/>
  <c r="Y197" s="1"/>
  <c r="P197"/>
  <c r="W197" l="1"/>
  <c r="R197"/>
  <c r="Q198" s="1"/>
  <c r="O198" l="1"/>
  <c r="L198"/>
  <c r="X198" s="1"/>
  <c r="Y198" s="1"/>
  <c r="P198"/>
  <c r="S198"/>
  <c r="V198" s="1"/>
  <c r="W198" l="1"/>
  <c r="R198"/>
  <c r="Q199" s="1"/>
  <c r="O199" l="1"/>
  <c r="L199"/>
  <c r="X199" s="1"/>
  <c r="Y199" s="1"/>
  <c r="P199"/>
  <c r="S199"/>
  <c r="V199" s="1"/>
  <c r="W199" l="1"/>
  <c r="R199"/>
  <c r="Q200" s="1"/>
  <c r="O200" l="1"/>
  <c r="L200"/>
  <c r="X200" s="1"/>
  <c r="Y200" s="1"/>
  <c r="S200"/>
  <c r="V200" s="1"/>
  <c r="P200"/>
  <c r="W200" l="1"/>
  <c r="R200"/>
  <c r="Q201" s="1"/>
  <c r="O201" l="1"/>
  <c r="L201"/>
  <c r="X201" s="1"/>
  <c r="Y201" s="1"/>
  <c r="P201"/>
  <c r="S201"/>
  <c r="V201" s="1"/>
  <c r="W201" l="1"/>
  <c r="R201"/>
  <c r="Q202" s="1"/>
  <c r="O202" l="1"/>
  <c r="P202"/>
  <c r="L202"/>
  <c r="X202" s="1"/>
  <c r="Y202" s="1"/>
  <c r="S202"/>
  <c r="V202" s="1"/>
  <c r="W202" l="1"/>
  <c r="R202"/>
  <c r="Q203" s="1"/>
  <c r="O203" l="1"/>
  <c r="S203"/>
  <c r="V203" s="1"/>
  <c r="P203"/>
  <c r="L203"/>
  <c r="X203" s="1"/>
  <c r="Y203" s="1"/>
  <c r="R203" l="1"/>
  <c r="Q204" s="1"/>
  <c r="W203"/>
  <c r="O204" l="1"/>
  <c r="P204"/>
  <c r="L204"/>
  <c r="X204" s="1"/>
  <c r="Y204" s="1"/>
  <c r="S204"/>
  <c r="V204" s="1"/>
  <c r="W204" l="1"/>
  <c r="R204"/>
  <c r="Q205" s="1"/>
  <c r="O205" l="1"/>
  <c r="P205"/>
  <c r="S205"/>
  <c r="V205" s="1"/>
  <c r="L205"/>
  <c r="X205" s="1"/>
  <c r="Y205" s="1"/>
  <c r="W205" l="1"/>
  <c r="R205"/>
  <c r="Q206" s="1"/>
  <c r="O206" l="1"/>
  <c r="P206"/>
  <c r="S206"/>
  <c r="V206" s="1"/>
  <c r="L206"/>
  <c r="X206" s="1"/>
  <c r="Y206" s="1"/>
  <c r="W206" l="1"/>
  <c r="R206"/>
  <c r="Q207" s="1"/>
  <c r="O207" l="1"/>
  <c r="L207"/>
  <c r="X207" s="1"/>
  <c r="Y207" s="1"/>
  <c r="P207"/>
  <c r="S207"/>
  <c r="V207" s="1"/>
  <c r="W207" l="1"/>
  <c r="R207"/>
  <c r="Q208" s="1"/>
  <c r="O208" l="1"/>
  <c r="S208"/>
  <c r="V208" s="1"/>
  <c r="L208"/>
  <c r="X208" s="1"/>
  <c r="Y208" s="1"/>
  <c r="P208"/>
  <c r="W208" l="1"/>
  <c r="R208"/>
  <c r="Q209" s="1"/>
  <c r="O209" l="1"/>
  <c r="P209"/>
  <c r="L209"/>
  <c r="X209" s="1"/>
  <c r="Y209" s="1"/>
  <c r="S209"/>
  <c r="V209" s="1"/>
  <c r="R209" l="1"/>
  <c r="Q210" s="1"/>
  <c r="W209"/>
  <c r="O210" l="1"/>
  <c r="L210"/>
  <c r="X210" s="1"/>
  <c r="Y210" s="1"/>
  <c r="S210"/>
  <c r="V210" s="1"/>
  <c r="P210"/>
  <c r="W210" l="1"/>
  <c r="R210"/>
  <c r="Q211" s="1"/>
  <c r="O211" l="1"/>
  <c r="L211"/>
  <c r="X211" s="1"/>
  <c r="Y211" s="1"/>
  <c r="P211"/>
  <c r="S211"/>
  <c r="V211" s="1"/>
  <c r="W211" l="1"/>
  <c r="R211"/>
  <c r="Q212" s="1"/>
  <c r="O212" l="1"/>
  <c r="S212"/>
  <c r="V212" s="1"/>
  <c r="P212"/>
  <c r="L212"/>
  <c r="X212" s="1"/>
  <c r="Y212" s="1"/>
  <c r="W212" l="1"/>
  <c r="R212"/>
  <c r="Q213" s="1"/>
  <c r="O213" l="1"/>
  <c r="S213"/>
  <c r="V213" s="1"/>
  <c r="P213"/>
  <c r="L213"/>
  <c r="X213" s="1"/>
  <c r="Y213" s="1"/>
  <c r="R213" l="1"/>
  <c r="Q214" s="1"/>
  <c r="W213"/>
  <c r="O214" l="1"/>
  <c r="L214"/>
  <c r="X214" s="1"/>
  <c r="Y214" s="1"/>
  <c r="P214"/>
  <c r="S214"/>
  <c r="V214" s="1"/>
  <c r="W214" l="1"/>
  <c r="R214"/>
  <c r="Q215" s="1"/>
  <c r="O215" l="1"/>
  <c r="S215"/>
  <c r="V215" s="1"/>
  <c r="L215"/>
  <c r="X215" s="1"/>
  <c r="Y215" s="1"/>
  <c r="P215"/>
  <c r="R215" l="1"/>
  <c r="Q216" s="1"/>
  <c r="W215"/>
  <c r="O216" l="1"/>
  <c r="P216"/>
  <c r="S216"/>
  <c r="V216" s="1"/>
  <c r="L216"/>
  <c r="X216" s="1"/>
  <c r="Y216" s="1"/>
  <c r="W216" l="1"/>
  <c r="R216"/>
  <c r="Q217" s="1"/>
  <c r="O217" l="1"/>
  <c r="S217"/>
  <c r="V217" s="1"/>
  <c r="P217"/>
  <c r="L217"/>
  <c r="X217" s="1"/>
  <c r="Y217" s="1"/>
  <c r="W217" l="1"/>
  <c r="R217"/>
  <c r="Q218" s="1"/>
  <c r="O218" l="1"/>
  <c r="P218"/>
  <c r="S218"/>
  <c r="V218" s="1"/>
  <c r="L218"/>
  <c r="X218" s="1"/>
  <c r="Y218" s="1"/>
  <c r="W218" l="1"/>
  <c r="R218"/>
  <c r="Q219" s="1"/>
  <c r="O219" l="1"/>
  <c r="S219"/>
  <c r="V219" s="1"/>
  <c r="P219"/>
  <c r="L219"/>
  <c r="X219" s="1"/>
  <c r="Y219" s="1"/>
  <c r="W219" l="1"/>
  <c r="R219"/>
  <c r="Q220" s="1"/>
  <c r="O220" l="1"/>
  <c r="L220"/>
  <c r="X220" s="1"/>
  <c r="Y220" s="1"/>
  <c r="S220"/>
  <c r="V220" s="1"/>
  <c r="P220"/>
  <c r="W220" l="1"/>
  <c r="R220"/>
  <c r="Q221" s="1"/>
  <c r="O221" l="1"/>
  <c r="S221"/>
  <c r="V221" s="1"/>
  <c r="P221"/>
  <c r="L221"/>
  <c r="X221" s="1"/>
  <c r="Y221" s="1"/>
  <c r="W221" l="1"/>
  <c r="R221"/>
  <c r="Q222" s="1"/>
  <c r="O222" l="1"/>
  <c r="L222"/>
  <c r="X222" s="1"/>
  <c r="Y222" s="1"/>
  <c r="S222"/>
  <c r="V222" s="1"/>
  <c r="P222"/>
  <c r="W222" l="1"/>
  <c r="R222"/>
  <c r="Q223" s="1"/>
  <c r="O223" l="1"/>
  <c r="S223"/>
  <c r="V223" s="1"/>
  <c r="L223"/>
  <c r="X223" s="1"/>
  <c r="Y223" s="1"/>
  <c r="P223"/>
  <c r="W223" l="1"/>
  <c r="R223"/>
  <c r="Q224" s="1"/>
  <c r="O224" l="1"/>
  <c r="L224"/>
  <c r="X224" s="1"/>
  <c r="Y224" s="1"/>
  <c r="P224"/>
  <c r="S224"/>
  <c r="V224" s="1"/>
  <c r="R224" l="1"/>
  <c r="Q225" s="1"/>
  <c r="W224"/>
  <c r="O225" l="1"/>
  <c r="L225"/>
  <c r="X225" s="1"/>
  <c r="Y225" s="1"/>
  <c r="P225"/>
  <c r="S225"/>
  <c r="V225" s="1"/>
  <c r="R225" l="1"/>
  <c r="Q226" s="1"/>
  <c r="W225"/>
  <c r="O226" l="1"/>
  <c r="S226"/>
  <c r="V226" s="1"/>
  <c r="L226"/>
  <c r="X226" s="1"/>
  <c r="Y226" s="1"/>
  <c r="P226"/>
  <c r="W226" l="1"/>
  <c r="R226"/>
  <c r="Q227" s="1"/>
  <c r="O227" l="1"/>
  <c r="S227"/>
  <c r="V227" s="1"/>
  <c r="L227"/>
  <c r="X227" s="1"/>
  <c r="Y227" s="1"/>
  <c r="P227"/>
  <c r="R227" l="1"/>
  <c r="Q228" s="1"/>
  <c r="W227"/>
  <c r="O228" l="1"/>
  <c r="L228"/>
  <c r="X228" s="1"/>
  <c r="Y228" s="1"/>
  <c r="S228"/>
  <c r="V228" s="1"/>
  <c r="P228"/>
  <c r="W228" l="1"/>
  <c r="R228"/>
  <c r="Q229" s="1"/>
  <c r="O229" l="1"/>
  <c r="L229"/>
  <c r="X229" s="1"/>
  <c r="Y229" s="1"/>
  <c r="P229"/>
  <c r="S229"/>
  <c r="V229" s="1"/>
  <c r="R229" l="1"/>
  <c r="Q230" s="1"/>
  <c r="W229"/>
  <c r="O230" l="1"/>
  <c r="P230"/>
  <c r="L230"/>
  <c r="X230" s="1"/>
  <c r="Y230" s="1"/>
  <c r="S230"/>
  <c r="V230" s="1"/>
  <c r="W230" l="1"/>
  <c r="R230"/>
  <c r="Q231" s="1"/>
  <c r="O231" l="1"/>
  <c r="S231"/>
  <c r="V231" s="1"/>
  <c r="P231"/>
  <c r="L231"/>
  <c r="X231" s="1"/>
  <c r="Y231" s="1"/>
  <c r="W231" l="1"/>
  <c r="R231"/>
  <c r="Q232" s="1"/>
  <c r="O232" l="1"/>
  <c r="L232"/>
  <c r="X232" s="1"/>
  <c r="Y232" s="1"/>
  <c r="S232"/>
  <c r="V232" s="1"/>
  <c r="P232"/>
  <c r="W232" l="1"/>
  <c r="R232"/>
  <c r="Q233" s="1"/>
  <c r="O233" l="1"/>
  <c r="L233"/>
  <c r="X233" s="1"/>
  <c r="Y233" s="1"/>
  <c r="P233"/>
  <c r="S233"/>
  <c r="V233" s="1"/>
  <c r="R233" l="1"/>
  <c r="Q234" s="1"/>
  <c r="W233"/>
  <c r="O234" l="1"/>
  <c r="P234"/>
  <c r="L234"/>
  <c r="X234" s="1"/>
  <c r="Y234" s="1"/>
  <c r="S234"/>
  <c r="V234" s="1"/>
  <c r="W234" l="1"/>
  <c r="R234"/>
  <c r="Q235" s="1"/>
  <c r="O235" l="1"/>
  <c r="S235"/>
  <c r="V235" s="1"/>
  <c r="P235"/>
  <c r="L235"/>
  <c r="X235" s="1"/>
  <c r="Y235" s="1"/>
  <c r="W235" l="1"/>
  <c r="R235"/>
  <c r="Q236" s="1"/>
  <c r="O236" l="1"/>
  <c r="P236"/>
  <c r="S236"/>
  <c r="V236" s="1"/>
  <c r="L236"/>
  <c r="X236" s="1"/>
  <c r="Y236" s="1"/>
  <c r="W236" l="1"/>
  <c r="R236"/>
  <c r="Q237" s="1"/>
  <c r="O237" l="1"/>
  <c r="S237"/>
  <c r="V237" s="1"/>
  <c r="L237"/>
  <c r="X237" s="1"/>
  <c r="Y237" s="1"/>
  <c r="P237"/>
  <c r="W237" l="1"/>
  <c r="R237"/>
  <c r="Q238" s="1"/>
  <c r="O238" l="1"/>
  <c r="L238"/>
  <c r="X238" s="1"/>
  <c r="Y238" s="1"/>
  <c r="S238"/>
  <c r="V238" s="1"/>
  <c r="P238"/>
  <c r="W238" l="1"/>
  <c r="R238"/>
  <c r="Q239" s="1"/>
  <c r="O239" l="1"/>
  <c r="P239"/>
  <c r="L239"/>
  <c r="X239" s="1"/>
  <c r="Y239" s="1"/>
  <c r="S239"/>
  <c r="V239" s="1"/>
  <c r="R239" l="1"/>
  <c r="Q240" s="1"/>
  <c r="W239"/>
  <c r="O240" l="1"/>
  <c r="L240"/>
  <c r="X240" s="1"/>
  <c r="Y240" s="1"/>
  <c r="S240"/>
  <c r="V240" s="1"/>
  <c r="P240"/>
  <c r="W240" l="1"/>
  <c r="R240"/>
  <c r="Q241" s="1"/>
  <c r="O241" l="1"/>
  <c r="S241"/>
  <c r="V241" s="1"/>
  <c r="P241"/>
  <c r="L241"/>
  <c r="X241" s="1"/>
  <c r="Y241" s="1"/>
  <c r="W241" l="1"/>
  <c r="R241"/>
  <c r="Q242" s="1"/>
  <c r="O242" l="1"/>
  <c r="L242"/>
  <c r="X242" s="1"/>
  <c r="Y242" s="1"/>
  <c r="S242"/>
  <c r="V242" s="1"/>
  <c r="P242"/>
  <c r="W242" l="1"/>
  <c r="R242"/>
  <c r="Q243" s="1"/>
  <c r="O243" l="1"/>
  <c r="S243"/>
  <c r="V243" s="1"/>
  <c r="P243"/>
  <c r="L243"/>
  <c r="X243" s="1"/>
  <c r="Y243" s="1"/>
  <c r="W243" l="1"/>
  <c r="R243"/>
  <c r="Q244" s="1"/>
  <c r="O244" l="1"/>
  <c r="L244"/>
  <c r="X244" s="1"/>
  <c r="Y244" s="1"/>
  <c r="S244"/>
  <c r="V244" s="1"/>
  <c r="P244"/>
  <c r="R244" l="1"/>
  <c r="Q245" s="1"/>
  <c r="W244"/>
  <c r="O245" l="1"/>
  <c r="S245"/>
  <c r="V245" s="1"/>
  <c r="L245"/>
  <c r="X245" s="1"/>
  <c r="Y245" s="1"/>
  <c r="P245"/>
  <c r="W245" l="1"/>
  <c r="R245"/>
  <c r="Q246" s="1"/>
  <c r="O246" l="1"/>
  <c r="P246"/>
  <c r="S246"/>
  <c r="V246" s="1"/>
  <c r="L246"/>
  <c r="X246" s="1"/>
  <c r="Y246" s="1"/>
  <c r="W246" l="1"/>
  <c r="R246"/>
  <c r="Q247" s="1"/>
  <c r="O247" l="1"/>
  <c r="S247"/>
  <c r="V247" s="1"/>
  <c r="P247"/>
  <c r="L247"/>
  <c r="X247" s="1"/>
  <c r="Y247" s="1"/>
  <c r="W247" l="1"/>
  <c r="R247"/>
  <c r="Q248" s="1"/>
  <c r="O248" l="1"/>
  <c r="L248"/>
  <c r="X248" s="1"/>
  <c r="Y248" s="1"/>
  <c r="P248"/>
  <c r="S248"/>
  <c r="V248" s="1"/>
  <c r="W248" l="1"/>
  <c r="R248"/>
  <c r="Q249" s="1"/>
  <c r="O249" l="1"/>
  <c r="L249"/>
  <c r="X249" s="1"/>
  <c r="Y249" s="1"/>
  <c r="P249"/>
  <c r="S249"/>
  <c r="V249" s="1"/>
  <c r="R249" l="1"/>
  <c r="Q250" s="1"/>
  <c r="W249"/>
  <c r="O250" l="1"/>
  <c r="P250"/>
  <c r="L250"/>
  <c r="X250" s="1"/>
  <c r="Y250" s="1"/>
  <c r="S250"/>
  <c r="V250" s="1"/>
  <c r="W250" l="1"/>
  <c r="R250"/>
  <c r="Q251" s="1"/>
  <c r="O251" l="1"/>
  <c r="S251"/>
  <c r="V251" s="1"/>
  <c r="P251"/>
  <c r="L251"/>
  <c r="X251" s="1"/>
  <c r="Y251" s="1"/>
  <c r="R251" l="1"/>
  <c r="Q252" s="1"/>
  <c r="W251"/>
  <c r="O252" l="1"/>
  <c r="L252"/>
  <c r="X252" s="1"/>
  <c r="Y252" s="1"/>
  <c r="S252"/>
  <c r="V252" s="1"/>
  <c r="P252"/>
  <c r="W252" l="1"/>
  <c r="R252"/>
  <c r="Q253" s="1"/>
  <c r="O253" l="1"/>
  <c r="S253"/>
  <c r="V253" s="1"/>
  <c r="L253"/>
  <c r="X253" s="1"/>
  <c r="Y253" s="1"/>
  <c r="P253"/>
  <c r="R253" l="1"/>
  <c r="Q254" s="1"/>
  <c r="W253"/>
  <c r="O254" l="1"/>
  <c r="P254"/>
  <c r="L254"/>
  <c r="X254" s="1"/>
  <c r="Y254" s="1"/>
  <c r="S254"/>
  <c r="V254" s="1"/>
  <c r="W254" l="1"/>
  <c r="R254"/>
  <c r="Q255" s="1"/>
  <c r="O255" l="1"/>
  <c r="L255"/>
  <c r="X255" s="1"/>
  <c r="Y255" s="1"/>
  <c r="P255"/>
  <c r="S255"/>
  <c r="V255" s="1"/>
  <c r="R255" l="1"/>
  <c r="Q256" s="1"/>
  <c r="W255"/>
  <c r="O256" l="1"/>
  <c r="P256"/>
  <c r="L256"/>
  <c r="X256" s="1"/>
  <c r="Y256" s="1"/>
  <c r="S256"/>
  <c r="V256" s="1"/>
  <c r="R256" l="1"/>
  <c r="Q257" s="1"/>
  <c r="W256"/>
  <c r="O257" l="1"/>
  <c r="L257"/>
  <c r="X257" s="1"/>
  <c r="Y257" s="1"/>
  <c r="P257"/>
  <c r="S257"/>
  <c r="V257" s="1"/>
  <c r="R257" l="1"/>
  <c r="Q258" s="1"/>
  <c r="W257"/>
  <c r="O258" l="1"/>
  <c r="P258"/>
  <c r="L258"/>
  <c r="X258" s="1"/>
  <c r="Y258" s="1"/>
  <c r="S258"/>
  <c r="V258" s="1"/>
  <c r="W258" l="1"/>
  <c r="R258"/>
  <c r="Q259" s="1"/>
  <c r="O259" l="1"/>
  <c r="S259"/>
  <c r="V259" s="1"/>
  <c r="P259"/>
  <c r="L259"/>
  <c r="X259" s="1"/>
  <c r="Y259" s="1"/>
  <c r="R259" l="1"/>
  <c r="Q260" s="1"/>
  <c r="W259"/>
  <c r="O260" l="1"/>
  <c r="L260"/>
  <c r="X260" s="1"/>
  <c r="Y260" s="1"/>
  <c r="P260"/>
  <c r="S260"/>
  <c r="V260" s="1"/>
  <c r="W260" l="1"/>
  <c r="R260"/>
  <c r="Q261" s="1"/>
  <c r="O261" l="1"/>
  <c r="L261"/>
  <c r="X261" s="1"/>
  <c r="Y261" s="1"/>
  <c r="S261"/>
  <c r="V261" s="1"/>
  <c r="P261"/>
  <c r="R261" l="1"/>
  <c r="Q262" s="1"/>
  <c r="W261"/>
  <c r="O262" l="1"/>
  <c r="P262"/>
  <c r="S262"/>
  <c r="V262" s="1"/>
  <c r="L262"/>
  <c r="X262" s="1"/>
  <c r="Y262" s="1"/>
  <c r="W262" l="1"/>
  <c r="R262"/>
  <c r="Q263" s="1"/>
  <c r="O263" l="1"/>
  <c r="S263"/>
  <c r="V263" s="1"/>
  <c r="L263"/>
  <c r="X263" s="1"/>
  <c r="Y263" s="1"/>
  <c r="P263"/>
  <c r="W263" l="1"/>
  <c r="R263"/>
  <c r="Q264" s="1"/>
  <c r="O264" l="1"/>
  <c r="P264"/>
  <c r="S264"/>
  <c r="V264" s="1"/>
  <c r="L264"/>
  <c r="X264" s="1"/>
  <c r="Y264" s="1"/>
  <c r="R264" l="1"/>
  <c r="Q265" s="1"/>
  <c r="W264"/>
  <c r="O265" l="1"/>
  <c r="P265"/>
  <c r="L265"/>
  <c r="X265" s="1"/>
  <c r="Y265" s="1"/>
  <c r="S265"/>
  <c r="V265" s="1"/>
  <c r="W265" l="1"/>
  <c r="R265"/>
  <c r="Q266" s="1"/>
  <c r="O266" l="1"/>
  <c r="P266"/>
  <c r="S266"/>
  <c r="V266" s="1"/>
  <c r="L266"/>
  <c r="X266" s="1"/>
  <c r="Y266" s="1"/>
  <c r="W266" l="1"/>
  <c r="R266"/>
  <c r="Q267" s="1"/>
  <c r="O267" l="1"/>
  <c r="S267"/>
  <c r="V267" s="1"/>
  <c r="L267"/>
  <c r="X267" s="1"/>
  <c r="Y267" s="1"/>
  <c r="P267"/>
  <c r="W267" l="1"/>
  <c r="R267"/>
  <c r="Q268" s="1"/>
  <c r="O268" l="1"/>
  <c r="P268"/>
  <c r="L268"/>
  <c r="X268" s="1"/>
  <c r="Y268" s="1"/>
  <c r="S268"/>
  <c r="V268" s="1"/>
  <c r="R268" l="1"/>
  <c r="Q269" s="1"/>
  <c r="W268"/>
  <c r="O269" l="1"/>
  <c r="S269"/>
  <c r="V269" s="1"/>
  <c r="P269"/>
  <c r="L269"/>
  <c r="X269" s="1"/>
  <c r="Y269" s="1"/>
  <c r="W269" l="1"/>
  <c r="R269"/>
  <c r="Q270" s="1"/>
  <c r="O270" l="1"/>
  <c r="L270"/>
  <c r="X270" s="1"/>
  <c r="Y270" s="1"/>
  <c r="P270"/>
  <c r="S270"/>
  <c r="V270" s="1"/>
  <c r="W270" l="1"/>
  <c r="R270"/>
  <c r="Q271" s="1"/>
  <c r="O271" l="1"/>
  <c r="S271"/>
  <c r="V271" s="1"/>
  <c r="P271"/>
  <c r="L271"/>
  <c r="X271" s="1"/>
  <c r="Y271" s="1"/>
  <c r="R271" l="1"/>
  <c r="Q272" s="1"/>
  <c r="W271"/>
  <c r="O272" l="1"/>
  <c r="P272"/>
  <c r="L272"/>
  <c r="X272" s="1"/>
  <c r="Y272" s="1"/>
  <c r="S272"/>
  <c r="V272" s="1"/>
  <c r="W272" l="1"/>
  <c r="R272"/>
  <c r="Q273" s="1"/>
  <c r="O273" l="1"/>
  <c r="P273"/>
  <c r="L273"/>
  <c r="X273" s="1"/>
  <c r="Y273" s="1"/>
  <c r="S273"/>
  <c r="V273" s="1"/>
  <c r="W273" l="1"/>
  <c r="R273"/>
  <c r="Q274" s="1"/>
  <c r="O274" l="1"/>
  <c r="L274"/>
  <c r="X274" s="1"/>
  <c r="Y274" s="1"/>
  <c r="P274"/>
  <c r="S274"/>
  <c r="V274" s="1"/>
  <c r="R274" l="1"/>
  <c r="Q275" s="1"/>
  <c r="W274"/>
  <c r="O275" l="1"/>
  <c r="S275"/>
  <c r="V275" s="1"/>
  <c r="P275"/>
  <c r="L275"/>
  <c r="X275" s="1"/>
  <c r="Y275" s="1"/>
  <c r="R275" l="1"/>
  <c r="Q276" s="1"/>
  <c r="W275"/>
  <c r="O276" l="1"/>
  <c r="L276"/>
  <c r="X276" s="1"/>
  <c r="Y276" s="1"/>
  <c r="S276"/>
  <c r="V276" s="1"/>
  <c r="P276"/>
  <c r="R276" l="1"/>
  <c r="Q277" s="1"/>
  <c r="W276"/>
  <c r="O277" l="1"/>
  <c r="L277"/>
  <c r="X277" s="1"/>
  <c r="Y277" s="1"/>
  <c r="S277"/>
  <c r="V277" s="1"/>
  <c r="P277"/>
  <c r="W277" l="1"/>
  <c r="R277"/>
  <c r="Q278" s="1"/>
  <c r="O278" l="1"/>
  <c r="P278"/>
  <c r="S278"/>
  <c r="V278" s="1"/>
  <c r="L278"/>
  <c r="X278" s="1"/>
  <c r="Y278" s="1"/>
  <c r="W278" l="1"/>
  <c r="R278"/>
  <c r="Q279" s="1"/>
  <c r="O279" l="1"/>
  <c r="L279"/>
  <c r="X279" s="1"/>
  <c r="Y279" s="1"/>
  <c r="P279"/>
  <c r="S279"/>
  <c r="V279" s="1"/>
  <c r="W279" l="1"/>
  <c r="R279"/>
  <c r="Q280" s="1"/>
  <c r="O280" l="1"/>
  <c r="L280"/>
  <c r="X280" s="1"/>
  <c r="Y280" s="1"/>
  <c r="P280"/>
  <c r="S280"/>
  <c r="V280" s="1"/>
  <c r="W280" l="1"/>
  <c r="R280"/>
  <c r="Q281" s="1"/>
  <c r="O281" l="1"/>
  <c r="P281"/>
  <c r="S281"/>
  <c r="V281" s="1"/>
  <c r="L281"/>
  <c r="X281" s="1"/>
  <c r="Y281" s="1"/>
  <c r="W281" l="1"/>
  <c r="R281"/>
  <c r="Q282" s="1"/>
  <c r="O282" l="1"/>
  <c r="L282"/>
  <c r="X282" s="1"/>
  <c r="Y282" s="1"/>
  <c r="S282"/>
  <c r="V282" s="1"/>
  <c r="P282"/>
  <c r="W282" l="1"/>
  <c r="R282"/>
  <c r="Q283" s="1"/>
  <c r="O283" l="1"/>
  <c r="P283"/>
  <c r="L283"/>
  <c r="X283" s="1"/>
  <c r="Y283" s="1"/>
  <c r="S283"/>
  <c r="V283" s="1"/>
  <c r="W283" l="1"/>
  <c r="R283"/>
  <c r="Q284" s="1"/>
  <c r="O284" l="1"/>
  <c r="P284"/>
  <c r="S284"/>
  <c r="V284" s="1"/>
  <c r="L284"/>
  <c r="X284" s="1"/>
  <c r="Y284" s="1"/>
  <c r="W284" l="1"/>
  <c r="R284"/>
  <c r="Q285" s="1"/>
  <c r="O285" l="1"/>
  <c r="S285"/>
  <c r="V285" s="1"/>
  <c r="P285"/>
  <c r="L285"/>
  <c r="X285" s="1"/>
  <c r="Y285" s="1"/>
  <c r="W285" l="1"/>
  <c r="R285"/>
  <c r="Q286" s="1"/>
  <c r="O286" l="1"/>
  <c r="P286"/>
  <c r="S286"/>
  <c r="V286" s="1"/>
  <c r="L286"/>
  <c r="X286" s="1"/>
  <c r="Y286" s="1"/>
  <c r="W286" l="1"/>
  <c r="R286"/>
  <c r="Q287" s="1"/>
  <c r="O287" l="1"/>
  <c r="P287"/>
  <c r="S287"/>
  <c r="V287" s="1"/>
  <c r="L287"/>
  <c r="X287" s="1"/>
  <c r="Y287" s="1"/>
  <c r="R287" l="1"/>
  <c r="Q288" s="1"/>
  <c r="W287"/>
  <c r="O288" l="1"/>
  <c r="P288"/>
  <c r="S288"/>
  <c r="V288" s="1"/>
  <c r="L288"/>
  <c r="X288" s="1"/>
  <c r="Y288" s="1"/>
  <c r="W288" l="1"/>
  <c r="R288"/>
  <c r="Q289" s="1"/>
  <c r="O289" l="1"/>
  <c r="L289"/>
  <c r="X289" s="1"/>
  <c r="Y289" s="1"/>
  <c r="P289"/>
  <c r="S289"/>
  <c r="V289" s="1"/>
  <c r="W289" l="1"/>
  <c r="R289"/>
  <c r="Q290" s="1"/>
  <c r="O290" l="1"/>
  <c r="L290"/>
  <c r="X290" s="1"/>
  <c r="Y290" s="1"/>
  <c r="P290"/>
  <c r="S290"/>
  <c r="V290" s="1"/>
  <c r="W290" l="1"/>
  <c r="R290"/>
  <c r="Q291" s="1"/>
  <c r="O291" l="1"/>
  <c r="S291"/>
  <c r="V291" s="1"/>
  <c r="L291"/>
  <c r="X291" s="1"/>
  <c r="Y291" s="1"/>
  <c r="P291"/>
  <c r="W291" l="1"/>
  <c r="R291"/>
  <c r="Q292" s="1"/>
  <c r="O292" l="1"/>
  <c r="L292"/>
  <c r="X292" s="1"/>
  <c r="Y292" s="1"/>
  <c r="S292"/>
  <c r="V292" s="1"/>
  <c r="P292"/>
  <c r="W292" l="1"/>
  <c r="R292"/>
  <c r="Q293" s="1"/>
  <c r="O293" l="1"/>
  <c r="P293"/>
  <c r="L293"/>
  <c r="X293" s="1"/>
  <c r="Y293" s="1"/>
  <c r="S293"/>
  <c r="V293" s="1"/>
  <c r="W293" l="1"/>
  <c r="R293"/>
  <c r="Q294" s="1"/>
  <c r="O294" l="1"/>
  <c r="L294"/>
  <c r="X294" s="1"/>
  <c r="Y294" s="1"/>
  <c r="S294"/>
  <c r="V294" s="1"/>
  <c r="P294"/>
  <c r="W294" l="1"/>
  <c r="R294"/>
  <c r="Q295" s="1"/>
  <c r="O295" l="1"/>
  <c r="L295"/>
  <c r="X295" s="1"/>
  <c r="Y295" s="1"/>
  <c r="P295"/>
  <c r="S295"/>
  <c r="V295" s="1"/>
  <c r="W295" l="1"/>
  <c r="R295"/>
  <c r="Q296" s="1"/>
  <c r="O296" l="1"/>
  <c r="S296"/>
  <c r="V296" s="1"/>
  <c r="L296"/>
  <c r="X296" s="1"/>
  <c r="Y296" s="1"/>
  <c r="P296"/>
  <c r="W296" l="1"/>
  <c r="R296"/>
  <c r="Q297" s="1"/>
  <c r="O297" l="1"/>
  <c r="L297"/>
  <c r="X297" s="1"/>
  <c r="Y297" s="1"/>
  <c r="P297"/>
  <c r="S297"/>
  <c r="V297" s="1"/>
  <c r="W297" l="1"/>
  <c r="R297"/>
  <c r="Q298" s="1"/>
  <c r="O298" l="1"/>
  <c r="P298"/>
  <c r="L298"/>
  <c r="X298" s="1"/>
  <c r="Y298" s="1"/>
  <c r="S298"/>
  <c r="V298" s="1"/>
  <c r="W298" l="1"/>
  <c r="R298"/>
  <c r="Q299" s="1"/>
  <c r="O299" l="1"/>
  <c r="S299"/>
  <c r="V299" s="1"/>
  <c r="L299"/>
  <c r="X299" s="1"/>
  <c r="Y299" s="1"/>
  <c r="P299"/>
  <c r="R299" l="1"/>
  <c r="Q300" s="1"/>
  <c r="W299"/>
  <c r="O300" l="1"/>
  <c r="P300"/>
  <c r="S300"/>
  <c r="V300" s="1"/>
  <c r="L300"/>
  <c r="X300" s="1"/>
  <c r="Y300" s="1"/>
  <c r="W300" l="1"/>
  <c r="R300"/>
  <c r="Q301" s="1"/>
  <c r="O301" l="1"/>
  <c r="S301"/>
  <c r="V301" s="1"/>
  <c r="P301"/>
  <c r="L301"/>
  <c r="X301" s="1"/>
  <c r="Y301" s="1"/>
  <c r="W301" l="1"/>
  <c r="R301"/>
  <c r="Q302" s="1"/>
  <c r="O302" l="1"/>
  <c r="P302"/>
  <c r="S302"/>
  <c r="V302" s="1"/>
  <c r="L302"/>
  <c r="X302" s="1"/>
  <c r="Y302" s="1"/>
  <c r="R302" l="1"/>
  <c r="Q303" s="1"/>
  <c r="W302"/>
  <c r="O303" l="1"/>
  <c r="S303"/>
  <c r="V303" s="1"/>
  <c r="L303"/>
  <c r="X303" s="1"/>
  <c r="Y303" s="1"/>
  <c r="P303"/>
  <c r="W303" l="1"/>
  <c r="R303"/>
  <c r="Q304" s="1"/>
  <c r="O304" l="1"/>
  <c r="L304"/>
  <c r="X304" s="1"/>
  <c r="Y304" s="1"/>
  <c r="P304"/>
  <c r="S304"/>
  <c r="V304" s="1"/>
  <c r="W304" l="1"/>
  <c r="R304"/>
  <c r="Q305" s="1"/>
  <c r="O305" l="1"/>
  <c r="P305"/>
  <c r="S305"/>
  <c r="V305" s="1"/>
  <c r="L305"/>
  <c r="X305" s="1"/>
  <c r="Y305" s="1"/>
  <c r="W305" l="1"/>
  <c r="R305"/>
  <c r="Q306" s="1"/>
  <c r="O306" l="1"/>
  <c r="P306"/>
  <c r="L306"/>
  <c r="X306" s="1"/>
  <c r="Y306" s="1"/>
  <c r="S306"/>
  <c r="V306" s="1"/>
  <c r="W306" l="1"/>
  <c r="R306"/>
  <c r="Q307" s="1"/>
  <c r="O307" l="1"/>
  <c r="P307"/>
  <c r="L307"/>
  <c r="X307" s="1"/>
  <c r="Y307" s="1"/>
  <c r="S307"/>
  <c r="V307" s="1"/>
  <c r="R307" l="1"/>
  <c r="Q308" s="1"/>
  <c r="W307"/>
  <c r="O308" l="1"/>
  <c r="L308"/>
  <c r="X308" s="1"/>
  <c r="Y308" s="1"/>
  <c r="S308"/>
  <c r="V308" s="1"/>
  <c r="P308"/>
  <c r="W308" l="1"/>
  <c r="R308"/>
  <c r="Q309" s="1"/>
  <c r="O309" l="1"/>
  <c r="L309"/>
  <c r="X309" s="1"/>
  <c r="Y309" s="1"/>
  <c r="S309"/>
  <c r="V309" s="1"/>
  <c r="P309"/>
  <c r="R309" l="1"/>
  <c r="Q310" s="1"/>
  <c r="W309"/>
  <c r="O310" l="1"/>
  <c r="P310"/>
  <c r="L310"/>
  <c r="X310" s="1"/>
  <c r="Y310" s="1"/>
  <c r="S310"/>
  <c r="V310" s="1"/>
  <c r="W310" l="1"/>
  <c r="R310"/>
  <c r="Q311" s="1"/>
  <c r="O311" l="1"/>
  <c r="P311"/>
  <c r="L311"/>
  <c r="X311" s="1"/>
  <c r="Y311" s="1"/>
  <c r="S311"/>
  <c r="V311" s="1"/>
  <c r="W311" l="1"/>
  <c r="R311"/>
  <c r="Q312" s="1"/>
  <c r="O312" l="1"/>
  <c r="P312"/>
  <c r="L312"/>
  <c r="X312" s="1"/>
  <c r="Y312" s="1"/>
  <c r="S312"/>
  <c r="V312" s="1"/>
  <c r="W312" l="1"/>
  <c r="R312"/>
  <c r="Q313" s="1"/>
  <c r="O313" l="1"/>
  <c r="S313"/>
  <c r="V313" s="1"/>
  <c r="P313"/>
  <c r="L313"/>
  <c r="X313" s="1"/>
  <c r="Y313" s="1"/>
  <c r="W313" l="1"/>
  <c r="R313"/>
  <c r="Q314" s="1"/>
  <c r="O314" l="1"/>
  <c r="P314"/>
  <c r="S314"/>
  <c r="V314" s="1"/>
  <c r="L314"/>
  <c r="X314" s="1"/>
  <c r="Y314" s="1"/>
  <c r="R314" l="1"/>
  <c r="Q315" s="1"/>
  <c r="W314"/>
  <c r="O315" l="1"/>
  <c r="P315"/>
  <c r="L315"/>
  <c r="X315" s="1"/>
  <c r="Y315" s="1"/>
  <c r="S315"/>
  <c r="V315" s="1"/>
  <c r="W315" l="1"/>
  <c r="R315"/>
  <c r="Q316" s="1"/>
  <c r="O316" l="1"/>
  <c r="P316"/>
  <c r="L316"/>
  <c r="X316" s="1"/>
  <c r="Y316" s="1"/>
  <c r="S316"/>
  <c r="V316" s="1"/>
  <c r="W316" l="1"/>
  <c r="R316"/>
  <c r="Q317" s="1"/>
  <c r="O317" l="1"/>
  <c r="S317"/>
  <c r="V317" s="1"/>
  <c r="L317"/>
  <c r="X317" s="1"/>
  <c r="Y317" s="1"/>
  <c r="P317"/>
  <c r="R317" l="1"/>
  <c r="Q318" s="1"/>
  <c r="W317"/>
  <c r="O318" l="1"/>
  <c r="P318"/>
  <c r="L318"/>
  <c r="X318" s="1"/>
  <c r="Y318" s="1"/>
  <c r="S318"/>
  <c r="V318" s="1"/>
  <c r="R318" l="1"/>
  <c r="Q319" s="1"/>
  <c r="W318"/>
  <c r="O319" l="1"/>
  <c r="S319"/>
  <c r="V319" s="1"/>
  <c r="L319"/>
  <c r="X319" s="1"/>
  <c r="Y319" s="1"/>
  <c r="P319"/>
  <c r="R319" l="1"/>
  <c r="Q320" s="1"/>
  <c r="W319"/>
  <c r="O320" l="1"/>
  <c r="L320"/>
  <c r="X320" s="1"/>
  <c r="Y320" s="1"/>
  <c r="S320"/>
  <c r="V320" s="1"/>
  <c r="P320"/>
  <c r="W320" l="1"/>
  <c r="R320"/>
  <c r="Q321" s="1"/>
  <c r="O321" l="1"/>
  <c r="P321"/>
  <c r="L321"/>
  <c r="X321" s="1"/>
  <c r="Y321" s="1"/>
  <c r="S321"/>
  <c r="V321" s="1"/>
  <c r="R321" l="1"/>
  <c r="Q322" s="1"/>
  <c r="W321"/>
  <c r="O322" l="1"/>
  <c r="L322"/>
  <c r="X322" s="1"/>
  <c r="Y322" s="1"/>
  <c r="P322"/>
  <c r="S322"/>
  <c r="V322" s="1"/>
  <c r="W322" l="1"/>
  <c r="R322"/>
  <c r="Q323" s="1"/>
  <c r="O323" l="1"/>
  <c r="S323"/>
  <c r="V323" s="1"/>
  <c r="P323"/>
  <c r="L323"/>
  <c r="X323" s="1"/>
  <c r="Y323" s="1"/>
  <c r="W323" l="1"/>
  <c r="R323"/>
  <c r="Q324" s="1"/>
  <c r="O324" l="1"/>
  <c r="L324"/>
  <c r="X324" s="1"/>
  <c r="Y324" s="1"/>
  <c r="S324"/>
  <c r="V324" s="1"/>
  <c r="P324"/>
  <c r="W324" l="1"/>
  <c r="R324"/>
  <c r="Q325" s="1"/>
  <c r="O325" l="1"/>
  <c r="P325"/>
  <c r="L325"/>
  <c r="X325" s="1"/>
  <c r="Y325" s="1"/>
  <c r="S325"/>
  <c r="V325" s="1"/>
  <c r="R325" l="1"/>
  <c r="Q326" s="1"/>
  <c r="W325"/>
  <c r="O326" l="1"/>
  <c r="P326"/>
  <c r="S326"/>
  <c r="V326" s="1"/>
  <c r="L326"/>
  <c r="X326" s="1"/>
  <c r="Y326" s="1"/>
  <c r="W326" l="1"/>
  <c r="R326"/>
  <c r="Q327" s="1"/>
  <c r="O327" l="1"/>
  <c r="S327"/>
  <c r="V327" s="1"/>
  <c r="P327"/>
  <c r="L327"/>
  <c r="X327" s="1"/>
  <c r="Y327" s="1"/>
  <c r="W327" l="1"/>
  <c r="R327"/>
  <c r="Q328" s="1"/>
  <c r="O328" l="1"/>
  <c r="L328"/>
  <c r="X328" s="1"/>
  <c r="Y328" s="1"/>
  <c r="S328"/>
  <c r="V328" s="1"/>
  <c r="P328"/>
  <c r="R328" l="1"/>
  <c r="Q329" s="1"/>
  <c r="W328"/>
  <c r="O329" l="1"/>
  <c r="S329"/>
  <c r="V329" s="1"/>
  <c r="L329"/>
  <c r="X329" s="1"/>
  <c r="Y329" s="1"/>
  <c r="P329"/>
  <c r="W329" l="1"/>
  <c r="R329"/>
  <c r="Q330" s="1"/>
  <c r="O330" l="1"/>
  <c r="L330"/>
  <c r="X330" s="1"/>
  <c r="Y330" s="1"/>
  <c r="S330"/>
  <c r="V330" s="1"/>
  <c r="P330"/>
  <c r="W330" l="1"/>
  <c r="R330"/>
  <c r="Q331" s="1"/>
  <c r="O331" l="1"/>
  <c r="S331"/>
  <c r="V331" s="1"/>
  <c r="L331"/>
  <c r="X331" s="1"/>
  <c r="Y331" s="1"/>
  <c r="P331"/>
  <c r="W331" l="1"/>
  <c r="R331"/>
  <c r="Q332" s="1"/>
  <c r="O332" l="1"/>
  <c r="L332"/>
  <c r="X332" s="1"/>
  <c r="Y332" s="1"/>
  <c r="S332"/>
  <c r="V332" s="1"/>
  <c r="P332"/>
  <c r="W332" l="1"/>
  <c r="R332"/>
  <c r="Q333" s="1"/>
  <c r="O333" l="1"/>
  <c r="S333"/>
  <c r="V333" s="1"/>
  <c r="P333"/>
  <c r="L333"/>
  <c r="X333" s="1"/>
  <c r="Y333" s="1"/>
  <c r="R333" l="1"/>
  <c r="Q334" s="1"/>
  <c r="W333"/>
  <c r="O334" l="1"/>
  <c r="S334"/>
  <c r="V334" s="1"/>
  <c r="P334"/>
  <c r="L334"/>
  <c r="X334" s="1"/>
  <c r="Y334" s="1"/>
  <c r="R334" l="1"/>
  <c r="Q335" s="1"/>
  <c r="W334"/>
  <c r="O335" l="1"/>
  <c r="S335"/>
  <c r="V335" s="1"/>
  <c r="L335"/>
  <c r="X335" s="1"/>
  <c r="Y335" s="1"/>
  <c r="P335"/>
  <c r="W335" l="1"/>
  <c r="R335"/>
  <c r="Q336" s="1"/>
  <c r="O336" l="1"/>
  <c r="L336"/>
  <c r="X336" s="1"/>
  <c r="Y336" s="1"/>
  <c r="S336"/>
  <c r="V336" s="1"/>
  <c r="P336"/>
  <c r="R336" l="1"/>
  <c r="Q337" s="1"/>
  <c r="W336"/>
  <c r="O337" l="1"/>
  <c r="P337"/>
  <c r="S337"/>
  <c r="V337" s="1"/>
  <c r="L337"/>
  <c r="X337" s="1"/>
  <c r="Y337" s="1"/>
  <c r="R337" l="1"/>
  <c r="Q338" s="1"/>
  <c r="W337"/>
  <c r="O338" l="1"/>
  <c r="P338"/>
  <c r="S338"/>
  <c r="V338" s="1"/>
  <c r="L338"/>
  <c r="X338" s="1"/>
  <c r="Y338" s="1"/>
  <c r="R338" l="1"/>
  <c r="Q339" s="1"/>
  <c r="W338"/>
  <c r="O339" l="1"/>
  <c r="P339"/>
  <c r="L339"/>
  <c r="X339" s="1"/>
  <c r="Y339" s="1"/>
  <c r="S339"/>
  <c r="V339" s="1"/>
  <c r="W339" l="1"/>
  <c r="R339"/>
  <c r="Q340" s="1"/>
  <c r="O340" l="1"/>
  <c r="P340"/>
  <c r="S340"/>
  <c r="V340" s="1"/>
  <c r="L340"/>
  <c r="X340" s="1"/>
  <c r="Y340" s="1"/>
  <c r="W340" l="1"/>
  <c r="R340"/>
  <c r="Q341" s="1"/>
  <c r="O341" l="1"/>
  <c r="L341"/>
  <c r="X341" s="1"/>
  <c r="Y341" s="1"/>
  <c r="S341"/>
  <c r="V341" s="1"/>
  <c r="P341"/>
  <c r="R341" l="1"/>
  <c r="Q342" s="1"/>
  <c r="W341"/>
  <c r="O342" l="1"/>
  <c r="P342"/>
  <c r="L342"/>
  <c r="X342" s="1"/>
  <c r="Y342" s="1"/>
  <c r="S342"/>
  <c r="V342" s="1"/>
  <c r="W342" l="1"/>
  <c r="R342"/>
  <c r="Q343" s="1"/>
  <c r="O343" l="1"/>
  <c r="S343"/>
  <c r="V343" s="1"/>
  <c r="L343"/>
  <c r="X343" s="1"/>
  <c r="Y343" s="1"/>
  <c r="P343"/>
  <c r="R343" l="1"/>
  <c r="Q344" s="1"/>
  <c r="W343"/>
  <c r="O344" l="1"/>
  <c r="L344"/>
  <c r="X344" s="1"/>
  <c r="Y344" s="1"/>
  <c r="S344"/>
  <c r="V344" s="1"/>
  <c r="P344"/>
  <c r="W344" l="1"/>
  <c r="R344"/>
  <c r="Q345" s="1"/>
  <c r="O345" l="1"/>
  <c r="S345"/>
  <c r="V345" s="1"/>
  <c r="P345"/>
  <c r="L345"/>
  <c r="X345" s="1"/>
  <c r="Y345" s="1"/>
  <c r="W345" l="1"/>
  <c r="R345"/>
  <c r="Q346" s="1"/>
  <c r="O346" l="1"/>
  <c r="P346"/>
  <c r="S346"/>
  <c r="V346" s="1"/>
  <c r="L346"/>
  <c r="X346" s="1"/>
  <c r="Y346" s="1"/>
  <c r="W346" l="1"/>
  <c r="R346"/>
  <c r="Q347" s="1"/>
  <c r="O347" l="1"/>
  <c r="S347"/>
  <c r="V347" s="1"/>
  <c r="L347"/>
  <c r="X347" s="1"/>
  <c r="Y347" s="1"/>
  <c r="P347"/>
  <c r="W347" l="1"/>
  <c r="R347"/>
  <c r="Q348" s="1"/>
  <c r="O348" l="1"/>
  <c r="P348"/>
  <c r="S348"/>
  <c r="V348" s="1"/>
  <c r="L348"/>
  <c r="X348" s="1"/>
  <c r="Y348" s="1"/>
  <c r="W348" l="1"/>
  <c r="R348"/>
  <c r="Q349" s="1"/>
  <c r="O349" l="1"/>
  <c r="P349"/>
  <c r="S349"/>
  <c r="V349" s="1"/>
  <c r="L349"/>
  <c r="X349" s="1"/>
  <c r="Y349" s="1"/>
  <c r="W349" l="1"/>
  <c r="R349"/>
  <c r="Q350" s="1"/>
  <c r="O350" l="1"/>
  <c r="S350"/>
  <c r="V350" s="1"/>
  <c r="P350"/>
  <c r="L350"/>
  <c r="X350" s="1"/>
  <c r="Y350" s="1"/>
  <c r="R350" l="1"/>
  <c r="Q351" s="1"/>
  <c r="W350"/>
  <c r="O351" l="1"/>
  <c r="S351"/>
  <c r="V351" s="1"/>
  <c r="L351"/>
  <c r="X351" s="1"/>
  <c r="Y351" s="1"/>
  <c r="P351"/>
  <c r="R351" l="1"/>
  <c r="Q352" s="1"/>
  <c r="W351"/>
  <c r="O352" l="1"/>
  <c r="L352"/>
  <c r="X352" s="1"/>
  <c r="Y352" s="1"/>
  <c r="S352"/>
  <c r="V352" s="1"/>
  <c r="P352"/>
  <c r="W352" l="1"/>
  <c r="R352"/>
  <c r="Q353" s="1"/>
  <c r="O353" l="1"/>
  <c r="S353"/>
  <c r="V353" s="1"/>
  <c r="L353"/>
  <c r="X353" s="1"/>
  <c r="Y353" s="1"/>
  <c r="P353"/>
  <c r="W353" l="1"/>
  <c r="R353"/>
  <c r="Q354" s="1"/>
  <c r="O354" l="1"/>
  <c r="L354"/>
  <c r="X354" s="1"/>
  <c r="Y354" s="1"/>
  <c r="S354"/>
  <c r="V354" s="1"/>
  <c r="P354"/>
  <c r="R354" l="1"/>
  <c r="Q355" s="1"/>
  <c r="W354"/>
  <c r="O355" l="1"/>
  <c r="P355"/>
  <c r="S355"/>
  <c r="V355" s="1"/>
  <c r="L355"/>
  <c r="X355" s="1"/>
  <c r="Y355" s="1"/>
  <c r="W355" l="1"/>
  <c r="R355"/>
  <c r="Q356" s="1"/>
  <c r="O356" l="1"/>
  <c r="P356"/>
  <c r="S356"/>
  <c r="V356" s="1"/>
  <c r="L356"/>
  <c r="X356" s="1"/>
  <c r="Y356" s="1"/>
  <c r="W356" l="1"/>
  <c r="R356"/>
  <c r="Q357" s="1"/>
  <c r="O357" l="1"/>
  <c r="S357"/>
  <c r="V357" s="1"/>
  <c r="P357"/>
  <c r="L357"/>
  <c r="X357" s="1"/>
  <c r="Y357" s="1"/>
  <c r="W357" l="1"/>
  <c r="R357"/>
  <c r="Q358" s="1"/>
  <c r="O358" l="1"/>
  <c r="L358"/>
  <c r="X358" s="1"/>
  <c r="Y358" s="1"/>
  <c r="P358"/>
  <c r="S358"/>
  <c r="V358" s="1"/>
  <c r="W358" l="1"/>
  <c r="R358"/>
  <c r="Q359" s="1"/>
  <c r="O359" l="1"/>
  <c r="S359"/>
  <c r="V359" s="1"/>
  <c r="L359"/>
  <c r="X359" s="1"/>
  <c r="Y359" s="1"/>
  <c r="P359"/>
  <c r="R359" l="1"/>
  <c r="Q360" s="1"/>
  <c r="W359"/>
  <c r="O360" l="1"/>
  <c r="L360"/>
  <c r="X360" s="1"/>
  <c r="Y360" s="1"/>
  <c r="P360"/>
  <c r="S360"/>
  <c r="V360" s="1"/>
  <c r="W360" l="1"/>
  <c r="R360"/>
  <c r="Q361" s="1"/>
  <c r="O361" l="1"/>
  <c r="S361"/>
  <c r="V361" s="1"/>
  <c r="P361"/>
  <c r="L361"/>
  <c r="X361" s="1"/>
  <c r="Y361" s="1"/>
  <c r="W361" l="1"/>
  <c r="R361"/>
  <c r="Q362" s="1"/>
  <c r="O362" l="1"/>
  <c r="L362"/>
  <c r="X362" s="1"/>
  <c r="Y362" s="1"/>
  <c r="S362"/>
  <c r="V362" s="1"/>
  <c r="P362"/>
  <c r="W362" l="1"/>
  <c r="R362"/>
  <c r="Q363" s="1"/>
  <c r="O363" l="1"/>
  <c r="S363"/>
  <c r="V363" s="1"/>
  <c r="P363"/>
  <c r="L363"/>
  <c r="X363" s="1"/>
  <c r="Y363" s="1"/>
  <c r="W363" l="1"/>
  <c r="R363"/>
  <c r="Q364" s="1"/>
  <c r="O364" l="1"/>
  <c r="P364"/>
  <c r="S364"/>
  <c r="V364" s="1"/>
  <c r="L364"/>
  <c r="X364" s="1"/>
  <c r="Y364" s="1"/>
  <c r="W364" l="1"/>
  <c r="R364"/>
  <c r="Q365" s="1"/>
  <c r="O365" l="1"/>
  <c r="S365"/>
  <c r="V365" s="1"/>
  <c r="P365"/>
  <c r="L365"/>
  <c r="X365" s="1"/>
  <c r="Y365" s="1"/>
  <c r="W365" l="1"/>
  <c r="R365"/>
  <c r="Q366" s="1"/>
  <c r="O366" l="1"/>
  <c r="L366"/>
  <c r="X366" s="1"/>
  <c r="Y366" s="1"/>
  <c r="P366"/>
  <c r="S366"/>
  <c r="V366" s="1"/>
  <c r="W366" l="1"/>
  <c r="R366"/>
  <c r="Q367" s="1"/>
  <c r="O367" l="1"/>
  <c r="S367"/>
  <c r="V367" s="1"/>
  <c r="L367"/>
  <c r="X367" s="1"/>
  <c r="Y367" s="1"/>
  <c r="P367"/>
  <c r="W367" l="1"/>
  <c r="R367"/>
  <c r="Q368" s="1"/>
  <c r="O368" l="1"/>
  <c r="L368"/>
  <c r="X368" s="1"/>
  <c r="Y368" s="1"/>
  <c r="S368"/>
  <c r="V368" s="1"/>
  <c r="P368"/>
  <c r="W368" l="1"/>
  <c r="R368"/>
  <c r="Q369" s="1"/>
  <c r="O369" l="1"/>
  <c r="S369"/>
  <c r="V369" s="1"/>
  <c r="L369"/>
  <c r="X369" s="1"/>
  <c r="Y369" s="1"/>
  <c r="P369"/>
  <c r="W369" l="1"/>
  <c r="R369"/>
  <c r="Q370" s="1"/>
  <c r="O370" l="1"/>
  <c r="P370"/>
  <c r="S370"/>
  <c r="V370" s="1"/>
  <c r="L370"/>
  <c r="X370" s="1"/>
  <c r="Y370" s="1"/>
  <c r="W370" l="1"/>
  <c r="R370"/>
  <c r="Q371" s="1"/>
  <c r="O371" l="1"/>
  <c r="L371"/>
  <c r="X371" s="1"/>
  <c r="Y371" s="1"/>
  <c r="S371"/>
  <c r="V371" s="1"/>
  <c r="P371"/>
  <c r="W371" l="1"/>
  <c r="R371"/>
  <c r="Q372" s="1"/>
  <c r="O372" l="1"/>
  <c r="P372"/>
  <c r="S372"/>
  <c r="V372" s="1"/>
  <c r="L372"/>
  <c r="X372" s="1"/>
  <c r="Y372" s="1"/>
  <c r="W372" l="1"/>
  <c r="R372"/>
  <c r="Q373" s="1"/>
  <c r="O373" l="1"/>
  <c r="S373"/>
  <c r="V373" s="1"/>
  <c r="P373"/>
  <c r="L373"/>
  <c r="X373" s="1"/>
  <c r="Y373" s="1"/>
  <c r="W373" l="1"/>
  <c r="R373"/>
  <c r="Q374" s="1"/>
  <c r="O374" l="1"/>
  <c r="L374"/>
  <c r="X374" s="1"/>
  <c r="Y374" s="1"/>
  <c r="S374"/>
  <c r="V374" s="1"/>
  <c r="P374"/>
  <c r="W374" l="1"/>
  <c r="R374"/>
  <c r="Q375" s="1"/>
  <c r="O375" l="1"/>
  <c r="S375"/>
  <c r="V375" s="1"/>
  <c r="P375"/>
  <c r="L375"/>
  <c r="X375" s="1"/>
  <c r="Y375" s="1"/>
  <c r="R375" l="1"/>
  <c r="Q376" s="1"/>
  <c r="W375"/>
  <c r="O376" l="1"/>
  <c r="L376"/>
  <c r="X376" s="1"/>
  <c r="Y376" s="1"/>
  <c r="S376"/>
  <c r="V376" s="1"/>
  <c r="P376"/>
  <c r="W376" l="1"/>
  <c r="R376"/>
  <c r="Q377" s="1"/>
  <c r="O377" l="1"/>
  <c r="P377"/>
  <c r="L377"/>
  <c r="X377" s="1"/>
  <c r="Y377" s="1"/>
  <c r="S377"/>
  <c r="V377" s="1"/>
  <c r="W377" l="1"/>
  <c r="R377"/>
  <c r="Q378" s="1"/>
  <c r="O378" l="1"/>
  <c r="P378"/>
  <c r="S378"/>
  <c r="V378" s="1"/>
  <c r="L378"/>
  <c r="X378" s="1"/>
  <c r="Y378" s="1"/>
  <c r="R378" l="1"/>
  <c r="Q379" s="1"/>
  <c r="W378"/>
  <c r="O379" l="1"/>
  <c r="S379"/>
  <c r="V379" s="1"/>
  <c r="L379"/>
  <c r="X379" s="1"/>
  <c r="Y379" s="1"/>
  <c r="P379"/>
  <c r="W379" l="1"/>
  <c r="R379"/>
  <c r="Q380" s="1"/>
  <c r="O380" l="1"/>
  <c r="L380"/>
  <c r="X380" s="1"/>
  <c r="Y380" s="1"/>
  <c r="S380"/>
  <c r="V380" s="1"/>
  <c r="P380"/>
  <c r="R380" l="1"/>
  <c r="Q381" s="1"/>
  <c r="W380"/>
  <c r="O381" l="1"/>
  <c r="S381"/>
  <c r="V381" s="1"/>
  <c r="P381"/>
  <c r="L381"/>
  <c r="X381" s="1"/>
  <c r="Y381" s="1"/>
  <c r="W381" l="1"/>
  <c r="R381"/>
  <c r="Q382" s="1"/>
  <c r="O382" l="1"/>
  <c r="L382"/>
  <c r="X382" s="1"/>
  <c r="Y382" s="1"/>
  <c r="P382"/>
  <c r="S382"/>
  <c r="V382" s="1"/>
  <c r="R382" l="1"/>
  <c r="Q383" s="1"/>
  <c r="W382"/>
  <c r="O383" l="1"/>
  <c r="S383"/>
  <c r="V383" s="1"/>
  <c r="L383"/>
  <c r="X383" s="1"/>
  <c r="Y383" s="1"/>
  <c r="P383"/>
  <c r="W383" l="1"/>
  <c r="R383"/>
  <c r="Q384" s="1"/>
  <c r="O384" l="1"/>
  <c r="P384"/>
  <c r="L384"/>
  <c r="X384" s="1"/>
  <c r="Y384" s="1"/>
  <c r="S384"/>
  <c r="V384" s="1"/>
  <c r="W384" l="1"/>
  <c r="R384"/>
  <c r="Q385" s="1"/>
  <c r="O385" l="1"/>
  <c r="L385"/>
  <c r="X385" s="1"/>
  <c r="Y385" s="1"/>
  <c r="P385"/>
  <c r="S385"/>
  <c r="V385" s="1"/>
  <c r="R385" l="1"/>
  <c r="Q386" s="1"/>
  <c r="W385"/>
  <c r="O386" l="1"/>
  <c r="L386"/>
  <c r="X386" s="1"/>
  <c r="Y386" s="1"/>
  <c r="P386"/>
  <c r="S386"/>
  <c r="V386" s="1"/>
  <c r="W386" l="1"/>
  <c r="R386"/>
  <c r="Q387" s="1"/>
  <c r="O387" l="1"/>
  <c r="P387"/>
  <c r="S387"/>
  <c r="V387" s="1"/>
  <c r="L387"/>
  <c r="X387" s="1"/>
  <c r="Y387" s="1"/>
  <c r="W387" l="1"/>
  <c r="R387"/>
  <c r="Q388" s="1"/>
  <c r="O388" l="1"/>
  <c r="P388"/>
  <c r="S388"/>
  <c r="V388" s="1"/>
  <c r="L388"/>
  <c r="X388" s="1"/>
  <c r="Y388" s="1"/>
  <c r="W388" l="1"/>
  <c r="R388"/>
  <c r="Q389" s="1"/>
  <c r="O389" l="1"/>
  <c r="S389"/>
  <c r="V389" s="1"/>
  <c r="P389"/>
  <c r="L389"/>
  <c r="X389" s="1"/>
  <c r="Y389" s="1"/>
  <c r="W389" l="1"/>
  <c r="R389"/>
  <c r="Q390" s="1"/>
  <c r="O390" l="1"/>
  <c r="P390"/>
  <c r="L390"/>
  <c r="X390" s="1"/>
  <c r="Y390" s="1"/>
  <c r="S390"/>
  <c r="V390" s="1"/>
  <c r="W390" l="1"/>
  <c r="R390"/>
  <c r="Q391" s="1"/>
  <c r="O391" l="1"/>
  <c r="S391"/>
  <c r="V391" s="1"/>
  <c r="L391"/>
  <c r="X391" s="1"/>
  <c r="Y391" s="1"/>
  <c r="P391"/>
  <c r="R391" l="1"/>
  <c r="Q392" s="1"/>
  <c r="W391"/>
  <c r="O392" l="1"/>
  <c r="P392"/>
  <c r="S392"/>
  <c r="V392" s="1"/>
  <c r="L392"/>
  <c r="X392" s="1"/>
  <c r="Y392" s="1"/>
  <c r="R392" l="1"/>
  <c r="Q393" s="1"/>
  <c r="W392"/>
  <c r="O393" l="1"/>
  <c r="S393"/>
  <c r="V393" s="1"/>
  <c r="P393"/>
  <c r="L393"/>
  <c r="X393" s="1"/>
  <c r="Y393" s="1"/>
  <c r="W393" l="1"/>
  <c r="R393"/>
  <c r="Q394" s="1"/>
  <c r="O394" l="1"/>
  <c r="P394"/>
  <c r="L394"/>
  <c r="X394" s="1"/>
  <c r="Y394" s="1"/>
  <c r="S394"/>
  <c r="V394" s="1"/>
  <c r="R394" l="1"/>
  <c r="Q395" s="1"/>
  <c r="W394"/>
  <c r="O395" l="1"/>
  <c r="P395"/>
  <c r="L395"/>
  <c r="X395" s="1"/>
  <c r="Y395" s="1"/>
  <c r="S395"/>
  <c r="V395" s="1"/>
  <c r="R395" l="1"/>
  <c r="Q396" s="1"/>
  <c r="W395"/>
  <c r="O396" l="1"/>
  <c r="P396"/>
  <c r="L396"/>
  <c r="X396" s="1"/>
  <c r="Y396" s="1"/>
  <c r="S396"/>
  <c r="V396" s="1"/>
  <c r="W396" l="1"/>
  <c r="R396"/>
  <c r="Q397" s="1"/>
  <c r="O397" l="1"/>
  <c r="L397"/>
  <c r="X397" s="1"/>
  <c r="Y397" s="1"/>
  <c r="P397"/>
  <c r="S397"/>
  <c r="V397" s="1"/>
  <c r="W397" l="1"/>
  <c r="R397"/>
  <c r="Q398" s="1"/>
  <c r="O398" l="1"/>
  <c r="P398"/>
  <c r="L398"/>
  <c r="X398" s="1"/>
  <c r="Y398" s="1"/>
  <c r="S398"/>
  <c r="V398" s="1"/>
  <c r="W398" l="1"/>
  <c r="R398"/>
  <c r="Q399" s="1"/>
  <c r="O399" l="1"/>
  <c r="S399"/>
  <c r="V399" s="1"/>
  <c r="L399"/>
  <c r="X399" s="1"/>
  <c r="Y399" s="1"/>
  <c r="P399"/>
  <c r="R399" l="1"/>
  <c r="Q400" s="1"/>
  <c r="W399"/>
  <c r="O400" l="1"/>
  <c r="S400"/>
  <c r="V400" s="1"/>
  <c r="L400"/>
  <c r="X400" s="1"/>
  <c r="Y400" s="1"/>
  <c r="P400"/>
  <c r="R400" l="1"/>
  <c r="Q401" s="1"/>
  <c r="W400"/>
  <c r="O401" l="1"/>
  <c r="S401"/>
  <c r="V401" s="1"/>
  <c r="L401"/>
  <c r="X401" s="1"/>
  <c r="Y401" s="1"/>
  <c r="P401"/>
  <c r="W401" l="1"/>
  <c r="R401"/>
  <c r="Q402" s="1"/>
  <c r="O402" l="1"/>
  <c r="P402"/>
  <c r="L402"/>
  <c r="X402" s="1"/>
  <c r="Y402" s="1"/>
  <c r="S402"/>
  <c r="V402" s="1"/>
  <c r="W402" l="1"/>
  <c r="R402"/>
  <c r="Q403" s="1"/>
  <c r="O403" l="1"/>
  <c r="L403"/>
  <c r="X403" s="1"/>
  <c r="Y403" s="1"/>
  <c r="P403"/>
  <c r="S403"/>
  <c r="V403" s="1"/>
  <c r="R403" l="1"/>
  <c r="Q404" s="1"/>
  <c r="W403"/>
  <c r="O404" l="1"/>
  <c r="S404"/>
  <c r="V404" s="1"/>
  <c r="P404"/>
  <c r="L404"/>
  <c r="X404" s="1"/>
  <c r="Y404" s="1"/>
  <c r="R404" l="1"/>
  <c r="Q405" s="1"/>
  <c r="W404"/>
  <c r="O405" l="1"/>
  <c r="P405"/>
  <c r="L405"/>
  <c r="X405" s="1"/>
  <c r="Y405" s="1"/>
  <c r="S405"/>
  <c r="V405" s="1"/>
  <c r="W405" l="1"/>
  <c r="R405"/>
  <c r="Q406" s="1"/>
  <c r="O406" l="1"/>
  <c r="P406"/>
  <c r="L406"/>
  <c r="X406" s="1"/>
  <c r="Y406" s="1"/>
  <c r="S406"/>
  <c r="V406" s="1"/>
  <c r="W406" l="1"/>
  <c r="R406"/>
  <c r="Q407" s="1"/>
  <c r="O407" l="1"/>
  <c r="L407"/>
  <c r="X407" s="1"/>
  <c r="Y407" s="1"/>
  <c r="P407"/>
  <c r="S407"/>
  <c r="V407" s="1"/>
  <c r="W407" l="1"/>
  <c r="R407"/>
  <c r="Q408" s="1"/>
  <c r="O408" l="1"/>
  <c r="S408"/>
  <c r="V408" s="1"/>
  <c r="L408"/>
  <c r="X408" s="1"/>
  <c r="Y408" s="1"/>
  <c r="P408"/>
  <c r="W408" l="1"/>
  <c r="R408"/>
  <c r="Q409" s="1"/>
  <c r="O409" l="1"/>
  <c r="S409"/>
  <c r="V409" s="1"/>
  <c r="P409"/>
  <c r="L409"/>
  <c r="X409" s="1"/>
  <c r="Y409" s="1"/>
  <c r="W409" l="1"/>
  <c r="R409"/>
  <c r="Q410" s="1"/>
  <c r="O410" l="1"/>
  <c r="S410"/>
  <c r="V410" s="1"/>
  <c r="L410"/>
  <c r="X410" s="1"/>
  <c r="Y410" s="1"/>
  <c r="P410"/>
  <c r="W410" l="1"/>
  <c r="R410"/>
  <c r="Q411" s="1"/>
  <c r="O411" l="1"/>
  <c r="S411"/>
  <c r="V411" s="1"/>
  <c r="L411"/>
  <c r="X411" s="1"/>
  <c r="Y411" s="1"/>
  <c r="P411"/>
  <c r="W411" l="1"/>
  <c r="R411"/>
  <c r="Q412" s="1"/>
  <c r="O412" l="1"/>
  <c r="L412"/>
  <c r="X412" s="1"/>
  <c r="Y412" s="1"/>
  <c r="S412"/>
  <c r="V412" s="1"/>
  <c r="P412"/>
  <c r="R412" l="1"/>
  <c r="Q413" s="1"/>
  <c r="W412"/>
  <c r="O413" l="1"/>
  <c r="L413"/>
  <c r="X413" s="1"/>
  <c r="Y413" s="1"/>
  <c r="S413"/>
  <c r="V413" s="1"/>
  <c r="P413"/>
  <c r="W413" l="1"/>
  <c r="R413"/>
  <c r="Q414" s="1"/>
  <c r="O414" l="1"/>
  <c r="P414"/>
  <c r="L414"/>
  <c r="X414" s="1"/>
  <c r="Y414" s="1"/>
  <c r="S414"/>
  <c r="V414" s="1"/>
  <c r="W414" l="1"/>
  <c r="R414"/>
  <c r="Q415" s="1"/>
  <c r="O415" l="1"/>
  <c r="P415"/>
  <c r="L415"/>
  <c r="X415" s="1"/>
  <c r="Y415" s="1"/>
  <c r="S415"/>
  <c r="V415" s="1"/>
  <c r="W415" l="1"/>
  <c r="R415"/>
  <c r="Q416" s="1"/>
  <c r="O416" l="1"/>
  <c r="S416"/>
  <c r="V416" s="1"/>
  <c r="L416"/>
  <c r="X416" s="1"/>
  <c r="Y416" s="1"/>
  <c r="P416"/>
  <c r="W416" l="1"/>
  <c r="R416"/>
  <c r="Q417" s="1"/>
  <c r="O417" l="1"/>
  <c r="P417"/>
  <c r="L417"/>
  <c r="X417" s="1"/>
  <c r="Y417" s="1"/>
  <c r="S417"/>
  <c r="V417" s="1"/>
  <c r="W417" l="1"/>
  <c r="R417"/>
  <c r="Q418" s="1"/>
  <c r="O418" l="1"/>
  <c r="L418"/>
  <c r="X418" s="1"/>
  <c r="Y418" s="1"/>
  <c r="S418"/>
  <c r="V418" s="1"/>
  <c r="P418"/>
  <c r="W418" l="1"/>
  <c r="R418"/>
  <c r="Q419" s="1"/>
  <c r="O419" l="1"/>
  <c r="S419"/>
  <c r="V419" s="1"/>
  <c r="L419"/>
  <c r="X419" s="1"/>
  <c r="Y419" s="1"/>
  <c r="P419"/>
  <c r="R419" l="1"/>
  <c r="Q420" s="1"/>
  <c r="W419"/>
  <c r="O420" l="1"/>
  <c r="P420"/>
  <c r="S420"/>
  <c r="V420" s="1"/>
  <c r="L420"/>
  <c r="X420" s="1"/>
  <c r="Y420" s="1"/>
  <c r="W420" l="1"/>
  <c r="R420"/>
  <c r="Q421" s="1"/>
  <c r="O421" l="1"/>
  <c r="S421"/>
  <c r="V421" s="1"/>
  <c r="P421"/>
  <c r="L421"/>
  <c r="X421" s="1"/>
  <c r="Y421" s="1"/>
  <c r="W421" l="1"/>
  <c r="R421"/>
  <c r="Q422" s="1"/>
  <c r="O422" l="1"/>
  <c r="P422"/>
  <c r="S422"/>
  <c r="V422" s="1"/>
  <c r="L422"/>
  <c r="X422" s="1"/>
  <c r="Y422" s="1"/>
  <c r="W422" l="1"/>
  <c r="R422"/>
  <c r="Q423" s="1"/>
  <c r="O423" l="1"/>
  <c r="P423"/>
  <c r="S423"/>
  <c r="V423" s="1"/>
  <c r="L423"/>
  <c r="X423" s="1"/>
  <c r="Y423" s="1"/>
  <c r="W423" l="1"/>
  <c r="R423"/>
  <c r="Q424" s="1"/>
  <c r="O424" l="1"/>
  <c r="L424"/>
  <c r="X424" s="1"/>
  <c r="Y424" s="1"/>
  <c r="S424"/>
  <c r="V424" s="1"/>
  <c r="P424"/>
  <c r="W424" l="1"/>
  <c r="R424"/>
  <c r="Q425" s="1"/>
  <c r="O425" l="1"/>
  <c r="S425"/>
  <c r="V425" s="1"/>
  <c r="P425"/>
  <c r="L425"/>
  <c r="X425" s="1"/>
  <c r="Y425" s="1"/>
  <c r="W425" l="1"/>
  <c r="R425"/>
  <c r="Q426" s="1"/>
  <c r="O426" l="1"/>
  <c r="S426"/>
  <c r="V426" s="1"/>
  <c r="P426"/>
  <c r="L426"/>
  <c r="X426" s="1"/>
  <c r="Y426" s="1"/>
  <c r="W426" l="1"/>
  <c r="R426"/>
  <c r="Q427" s="1"/>
  <c r="O427" l="1"/>
  <c r="S427"/>
  <c r="V427" s="1"/>
  <c r="P427"/>
  <c r="L427"/>
  <c r="X427" s="1"/>
  <c r="Y427" s="1"/>
  <c r="W427" l="1"/>
  <c r="R427"/>
  <c r="Q428" s="1"/>
  <c r="O428" l="1"/>
  <c r="L428"/>
  <c r="X428" s="1"/>
  <c r="Y428" s="1"/>
  <c r="S428"/>
  <c r="V428" s="1"/>
  <c r="P428"/>
  <c r="W428" l="1"/>
  <c r="R428"/>
  <c r="Q429" s="1"/>
  <c r="O429" l="1"/>
  <c r="S429"/>
  <c r="V429" s="1"/>
  <c r="L429"/>
  <c r="X429" s="1"/>
  <c r="Y429" s="1"/>
  <c r="P429"/>
  <c r="W429" l="1"/>
  <c r="R429"/>
  <c r="Q430" s="1"/>
  <c r="O430" l="1"/>
  <c r="P430"/>
  <c r="S430"/>
  <c r="V430" s="1"/>
  <c r="L430"/>
  <c r="X430" s="1"/>
  <c r="Y430" s="1"/>
  <c r="W430" l="1"/>
  <c r="R430"/>
  <c r="Q431" s="1"/>
  <c r="O431" l="1"/>
  <c r="S431"/>
  <c r="V431" s="1"/>
  <c r="P431"/>
  <c r="L431"/>
  <c r="X431" s="1"/>
  <c r="Y431" s="1"/>
  <c r="W431" l="1"/>
  <c r="R431"/>
  <c r="Q432" s="1"/>
  <c r="O432" l="1"/>
  <c r="L432"/>
  <c r="X432" s="1"/>
  <c r="Y432" s="1"/>
  <c r="S432"/>
  <c r="V432" s="1"/>
  <c r="P432"/>
  <c r="W432" l="1"/>
  <c r="R432"/>
  <c r="Q433" s="1"/>
  <c r="O433" l="1"/>
  <c r="S433"/>
  <c r="V433" s="1"/>
  <c r="P433"/>
  <c r="L433"/>
  <c r="X433" s="1"/>
  <c r="Y433" s="1"/>
  <c r="W433" l="1"/>
  <c r="R433"/>
  <c r="Q434" s="1"/>
  <c r="O434" l="1"/>
  <c r="L434"/>
  <c r="X434" s="1"/>
  <c r="Y434" s="1"/>
  <c r="S434"/>
  <c r="V434" s="1"/>
  <c r="P434"/>
  <c r="W434" l="1"/>
  <c r="R434"/>
  <c r="Q435" s="1"/>
  <c r="O435" l="1"/>
  <c r="L435"/>
  <c r="X435" s="1"/>
  <c r="Y435" s="1"/>
  <c r="S435"/>
  <c r="V435" s="1"/>
  <c r="P435"/>
  <c r="W435" l="1"/>
  <c r="R435"/>
  <c r="Q436" s="1"/>
  <c r="O436" l="1"/>
  <c r="P436"/>
  <c r="L436"/>
  <c r="X436" s="1"/>
  <c r="Y436" s="1"/>
  <c r="S436"/>
  <c r="V436" s="1"/>
  <c r="W436" l="1"/>
  <c r="R436"/>
  <c r="Q437" s="1"/>
  <c r="O437" l="1"/>
  <c r="P437"/>
  <c r="L437"/>
  <c r="X437" s="1"/>
  <c r="Y437" s="1"/>
  <c r="S437"/>
  <c r="V437" s="1"/>
  <c r="W437" l="1"/>
  <c r="R437"/>
  <c r="Q438" s="1"/>
  <c r="O438" l="1"/>
  <c r="L438"/>
  <c r="X438" s="1"/>
  <c r="Y438" s="1"/>
  <c r="S438"/>
  <c r="V438" s="1"/>
  <c r="P438"/>
  <c r="W438" l="1"/>
  <c r="R438"/>
  <c r="Q439" s="1"/>
  <c r="O439" l="1"/>
  <c r="S439"/>
  <c r="V439" s="1"/>
  <c r="L439"/>
  <c r="X439" s="1"/>
  <c r="Y439" s="1"/>
  <c r="P439"/>
  <c r="R439" l="1"/>
  <c r="Q440" s="1"/>
  <c r="W439"/>
  <c r="O440" l="1"/>
  <c r="L440"/>
  <c r="X440" s="1"/>
  <c r="Y440" s="1"/>
  <c r="S440"/>
  <c r="V440" s="1"/>
  <c r="P440"/>
  <c r="W440" l="1"/>
  <c r="R440"/>
  <c r="Q441" s="1"/>
  <c r="O441" l="1"/>
  <c r="S441"/>
  <c r="V441" s="1"/>
  <c r="L441"/>
  <c r="X441" s="1"/>
  <c r="Y441" s="1"/>
  <c r="P441"/>
  <c r="W441" l="1"/>
  <c r="R441"/>
  <c r="Q442" s="1"/>
  <c r="O442" l="1"/>
  <c r="P442"/>
  <c r="S442"/>
  <c r="V442" s="1"/>
  <c r="L442"/>
  <c r="X442" s="1"/>
  <c r="Y442" s="1"/>
  <c r="W442" l="1"/>
  <c r="R442"/>
  <c r="Q443" s="1"/>
  <c r="O443" l="1"/>
  <c r="L443"/>
  <c r="X443" s="1"/>
  <c r="Y443" s="1"/>
  <c r="P443"/>
  <c r="S443"/>
  <c r="V443" s="1"/>
  <c r="W443" l="1"/>
  <c r="R443"/>
  <c r="Q444" s="1"/>
  <c r="O444" l="1"/>
  <c r="P444"/>
  <c r="L444"/>
  <c r="X444" s="1"/>
  <c r="Y444" s="1"/>
  <c r="S444"/>
  <c r="V444" s="1"/>
  <c r="W444" l="1"/>
  <c r="R444"/>
  <c r="Q445" s="1"/>
  <c r="O445" l="1"/>
  <c r="S445"/>
  <c r="V445" s="1"/>
  <c r="P445"/>
  <c r="L445"/>
  <c r="X445" s="1"/>
  <c r="Y445" s="1"/>
  <c r="R445" l="1"/>
  <c r="Q446" s="1"/>
  <c r="W445"/>
  <c r="O446" l="1"/>
  <c r="L446"/>
  <c r="X446" s="1"/>
  <c r="Y446" s="1"/>
  <c r="S446"/>
  <c r="V446" s="1"/>
  <c r="P446"/>
  <c r="R446" l="1"/>
  <c r="Q447" s="1"/>
  <c r="W446"/>
  <c r="O447" l="1"/>
  <c r="S447"/>
  <c r="V447" s="1"/>
  <c r="L447"/>
  <c r="X447" s="1"/>
  <c r="Y447" s="1"/>
  <c r="P447"/>
  <c r="R447" l="1"/>
  <c r="Q448" s="1"/>
  <c r="W447"/>
  <c r="O448" l="1"/>
  <c r="P448"/>
  <c r="S448"/>
  <c r="V448" s="1"/>
  <c r="L448"/>
  <c r="X448" s="1"/>
  <c r="Y448" s="1"/>
  <c r="W448" l="1"/>
  <c r="R448"/>
  <c r="Q449" s="1"/>
  <c r="O449" l="1"/>
  <c r="L449"/>
  <c r="X449" s="1"/>
  <c r="Y449" s="1"/>
  <c r="P449"/>
  <c r="S449"/>
  <c r="V449" s="1"/>
  <c r="W449" l="1"/>
  <c r="R449"/>
  <c r="Q450" s="1"/>
  <c r="O450" l="1"/>
  <c r="L450"/>
  <c r="X450" s="1"/>
  <c r="Y450" s="1"/>
  <c r="P450"/>
  <c r="S450"/>
  <c r="V450" s="1"/>
  <c r="W450" l="1"/>
  <c r="R450"/>
  <c r="Q451" s="1"/>
  <c r="O451" l="1"/>
  <c r="L451"/>
  <c r="X451" s="1"/>
  <c r="Y451" s="1"/>
  <c r="P451"/>
  <c r="S451"/>
  <c r="V451" s="1"/>
  <c r="W451" l="1"/>
  <c r="R451"/>
  <c r="Q452" s="1"/>
  <c r="O452" l="1"/>
  <c r="L452"/>
  <c r="X452" s="1"/>
  <c r="Y452" s="1"/>
  <c r="P452"/>
  <c r="S452"/>
  <c r="V452" s="1"/>
  <c r="W452" l="1"/>
  <c r="R452"/>
  <c r="Q453" s="1"/>
  <c r="O453" l="1"/>
  <c r="S453"/>
  <c r="V453" s="1"/>
  <c r="L453"/>
  <c r="X453" s="1"/>
  <c r="Y453" s="1"/>
  <c r="P453"/>
  <c r="W453" l="1"/>
  <c r="R453"/>
  <c r="Q454" s="1"/>
  <c r="O454" l="1"/>
  <c r="P454"/>
  <c r="S454"/>
  <c r="V454" s="1"/>
  <c r="L454"/>
  <c r="X454" s="1"/>
  <c r="Y454" s="1"/>
  <c r="W454" l="1"/>
  <c r="R454"/>
  <c r="Q455" s="1"/>
  <c r="O455" l="1"/>
  <c r="S455"/>
  <c r="V455" s="1"/>
  <c r="P455"/>
  <c r="L455"/>
  <c r="X455" s="1"/>
  <c r="Y455" s="1"/>
  <c r="W455" l="1"/>
  <c r="R455"/>
  <c r="Q456" s="1"/>
  <c r="O456" l="1"/>
  <c r="P456"/>
  <c r="S456"/>
  <c r="V456" s="1"/>
  <c r="L456"/>
  <c r="X456" s="1"/>
  <c r="Y456" s="1"/>
  <c r="W456" l="1"/>
  <c r="R456"/>
  <c r="Q457" s="1"/>
  <c r="O457" l="1"/>
  <c r="L457"/>
  <c r="X457" s="1"/>
  <c r="Y457" s="1"/>
  <c r="S457"/>
  <c r="V457" s="1"/>
  <c r="P457"/>
  <c r="W457" l="1"/>
  <c r="R457"/>
  <c r="Q458" s="1"/>
  <c r="O458" l="1"/>
  <c r="P458"/>
  <c r="L458"/>
  <c r="X458" s="1"/>
  <c r="Y458" s="1"/>
  <c r="S458"/>
  <c r="V458" s="1"/>
  <c r="W458" l="1"/>
  <c r="R458"/>
  <c r="Q459" s="1"/>
  <c r="O459" l="1"/>
  <c r="S459"/>
  <c r="V459" s="1"/>
  <c r="P459"/>
  <c r="L459"/>
  <c r="X459" s="1"/>
  <c r="Y459" s="1"/>
  <c r="W459" l="1"/>
  <c r="R459"/>
  <c r="Q460" s="1"/>
  <c r="O460" l="1"/>
  <c r="P460"/>
  <c r="S460"/>
  <c r="V460" s="1"/>
  <c r="L460"/>
  <c r="X460" s="1"/>
  <c r="Y460" s="1"/>
  <c r="W460" l="1"/>
  <c r="R460"/>
  <c r="Q461" s="1"/>
  <c r="O461" l="1"/>
  <c r="P461"/>
  <c r="L461"/>
  <c r="X461" s="1"/>
  <c r="Y461" s="1"/>
  <c r="S461"/>
  <c r="V461" s="1"/>
  <c r="W461" l="1"/>
  <c r="R461"/>
  <c r="Q462" s="1"/>
  <c r="O462" l="1"/>
  <c r="P462"/>
  <c r="S462"/>
  <c r="V462" s="1"/>
  <c r="L462"/>
  <c r="X462" s="1"/>
  <c r="Y462" s="1"/>
  <c r="W462" l="1"/>
  <c r="R462"/>
  <c r="Q463" s="1"/>
  <c r="O463" l="1"/>
  <c r="P463"/>
  <c r="S463"/>
  <c r="V463" s="1"/>
  <c r="L463"/>
  <c r="X463" s="1"/>
  <c r="Y463" s="1"/>
  <c r="W463" l="1"/>
  <c r="R463"/>
  <c r="Q464" s="1"/>
  <c r="O464" l="1"/>
  <c r="L464"/>
  <c r="X464" s="1"/>
  <c r="Y464" s="1"/>
  <c r="S464"/>
  <c r="V464" s="1"/>
  <c r="P464"/>
  <c r="W464" l="1"/>
  <c r="R464"/>
  <c r="Q465" s="1"/>
  <c r="O465" l="1"/>
  <c r="P465"/>
  <c r="S465"/>
  <c r="V465" s="1"/>
  <c r="L465"/>
  <c r="X465" s="1"/>
  <c r="Y465" s="1"/>
  <c r="W465" l="1"/>
  <c r="R465"/>
  <c r="Q466" s="1"/>
  <c r="O466" l="1"/>
  <c r="P466"/>
  <c r="S466"/>
  <c r="V466" s="1"/>
  <c r="L466"/>
  <c r="X466" s="1"/>
  <c r="Y466" s="1"/>
  <c r="W466" l="1"/>
  <c r="R466"/>
  <c r="Q467" s="1"/>
  <c r="O467" l="1"/>
  <c r="L467"/>
  <c r="X467" s="1"/>
  <c r="Y467" s="1"/>
  <c r="P467"/>
  <c r="S467"/>
  <c r="V467" s="1"/>
  <c r="W467" l="1"/>
  <c r="R467"/>
  <c r="Q468" s="1"/>
  <c r="O468" l="1"/>
  <c r="S468"/>
  <c r="V468" s="1"/>
  <c r="P468"/>
  <c r="L468"/>
  <c r="X468" s="1"/>
  <c r="Y468" s="1"/>
  <c r="W468" l="1"/>
  <c r="R468"/>
  <c r="Q469" s="1"/>
  <c r="O469" l="1"/>
  <c r="L469"/>
  <c r="X469" s="1"/>
  <c r="Y469" s="1"/>
  <c r="S469"/>
  <c r="V469" s="1"/>
  <c r="P469"/>
  <c r="R469" l="1"/>
  <c r="Q470" s="1"/>
  <c r="W469"/>
  <c r="O470" l="1"/>
  <c r="P470"/>
  <c r="L470"/>
  <c r="X470" s="1"/>
  <c r="Y470" s="1"/>
  <c r="S470"/>
  <c r="V470" s="1"/>
  <c r="W470" l="1"/>
  <c r="R470"/>
  <c r="Q471" s="1"/>
  <c r="O471" l="1"/>
  <c r="S471"/>
  <c r="V471" s="1"/>
  <c r="L471"/>
  <c r="X471" s="1"/>
  <c r="Y471" s="1"/>
  <c r="P471"/>
  <c r="W471" l="1"/>
  <c r="R471"/>
  <c r="Q472" s="1"/>
  <c r="O472" l="1"/>
  <c r="L472"/>
  <c r="X472" s="1"/>
  <c r="Y472" s="1"/>
  <c r="S472"/>
  <c r="V472" s="1"/>
  <c r="P472"/>
  <c r="W472" l="1"/>
  <c r="R472"/>
  <c r="Q473" s="1"/>
  <c r="O473" l="1"/>
  <c r="L473"/>
  <c r="X473" s="1"/>
  <c r="Y473" s="1"/>
  <c r="P473"/>
  <c r="S473"/>
  <c r="V473" s="1"/>
  <c r="R473" l="1"/>
  <c r="Q474" s="1"/>
  <c r="W473"/>
  <c r="O474" l="1"/>
  <c r="L474"/>
  <c r="X474" s="1"/>
  <c r="Y474" s="1"/>
  <c r="S474"/>
  <c r="V474" s="1"/>
  <c r="P474"/>
  <c r="R474" l="1"/>
  <c r="Q475" s="1"/>
  <c r="W474"/>
  <c r="O475" l="1"/>
  <c r="S475"/>
  <c r="V475" s="1"/>
  <c r="P475"/>
  <c r="L475"/>
  <c r="X475" s="1"/>
  <c r="Y475" s="1"/>
  <c r="W475" l="1"/>
  <c r="R475"/>
  <c r="Q476" s="1"/>
  <c r="O476" l="1"/>
  <c r="S476"/>
  <c r="V476" s="1"/>
  <c r="L476"/>
  <c r="X476" s="1"/>
  <c r="Y476" s="1"/>
  <c r="P476"/>
  <c r="R476" l="1"/>
  <c r="Q477" s="1"/>
  <c r="W476"/>
  <c r="O477" l="1"/>
  <c r="S477"/>
  <c r="V477" s="1"/>
  <c r="P477"/>
  <c r="L477"/>
  <c r="X477" s="1"/>
  <c r="Y477" s="1"/>
  <c r="R477" l="1"/>
  <c r="Q478" s="1"/>
  <c r="W477"/>
  <c r="O478" l="1"/>
  <c r="L478"/>
  <c r="X478" s="1"/>
  <c r="Y478" s="1"/>
  <c r="S478"/>
  <c r="V478" s="1"/>
  <c r="P478"/>
  <c r="W478" l="1"/>
  <c r="R478"/>
  <c r="Q479" s="1"/>
  <c r="O479" l="1"/>
  <c r="L479"/>
  <c r="X479" s="1"/>
  <c r="Y479" s="1"/>
  <c r="S479"/>
  <c r="V479" s="1"/>
  <c r="P479"/>
  <c r="R479" l="1"/>
  <c r="Q480" s="1"/>
  <c r="W479"/>
  <c r="O480" l="1"/>
  <c r="P480"/>
  <c r="S480"/>
  <c r="V480" s="1"/>
  <c r="L480"/>
  <c r="X480" s="1"/>
  <c r="Y480" s="1"/>
  <c r="R480" l="1"/>
  <c r="Q481" s="1"/>
  <c r="W480"/>
  <c r="O481" l="1"/>
  <c r="S481"/>
  <c r="V481" s="1"/>
  <c r="L481"/>
  <c r="X481" s="1"/>
  <c r="Y481" s="1"/>
  <c r="P481"/>
  <c r="W481" l="1"/>
  <c r="R481"/>
  <c r="Q482" s="1"/>
  <c r="O482" l="1"/>
  <c r="L482"/>
  <c r="X482" s="1"/>
  <c r="Y482" s="1"/>
  <c r="S482"/>
  <c r="V482" s="1"/>
  <c r="P482"/>
  <c r="W482" l="1"/>
  <c r="R482"/>
  <c r="Q483" s="1"/>
  <c r="O483" l="1"/>
  <c r="S483"/>
  <c r="V483" s="1"/>
  <c r="L483"/>
  <c r="X483" s="1"/>
  <c r="Y483" s="1"/>
  <c r="P483"/>
  <c r="W483" l="1"/>
  <c r="R483"/>
  <c r="Q484" s="1"/>
  <c r="O484" l="1"/>
  <c r="L484"/>
  <c r="X484" s="1"/>
  <c r="Y484" s="1"/>
  <c r="P484"/>
  <c r="S484"/>
  <c r="V484" s="1"/>
  <c r="W484" l="1"/>
  <c r="R484"/>
  <c r="Q485" s="1"/>
  <c r="O485" l="1"/>
  <c r="S485"/>
  <c r="V485" s="1"/>
  <c r="P485"/>
  <c r="L485"/>
  <c r="X485" s="1"/>
  <c r="Y485" s="1"/>
  <c r="R485" l="1"/>
  <c r="Q486" s="1"/>
  <c r="W485"/>
  <c r="O486" l="1"/>
  <c r="P486"/>
  <c r="S486"/>
  <c r="V486" s="1"/>
  <c r="L486"/>
  <c r="X486" s="1"/>
  <c r="Y486" s="1"/>
  <c r="W486" l="1"/>
  <c r="R486"/>
  <c r="Q487" s="1"/>
  <c r="O487" l="1"/>
  <c r="L487"/>
  <c r="X487" s="1"/>
  <c r="Y487" s="1"/>
  <c r="S487"/>
  <c r="V487" s="1"/>
  <c r="P487"/>
  <c r="R487" l="1"/>
  <c r="Q488" s="1"/>
  <c r="W487"/>
  <c r="O488" l="1"/>
  <c r="P488"/>
  <c r="L488"/>
  <c r="X488" s="1"/>
  <c r="Y488" s="1"/>
  <c r="S488"/>
  <c r="V488" s="1"/>
  <c r="W488" l="1"/>
  <c r="R488"/>
  <c r="Q489" s="1"/>
  <c r="O489" l="1"/>
  <c r="P489"/>
  <c r="S489"/>
  <c r="V489" s="1"/>
  <c r="L489"/>
  <c r="X489" s="1"/>
  <c r="Y489" s="1"/>
  <c r="W489" l="1"/>
  <c r="R489"/>
  <c r="Q490" s="1"/>
  <c r="O490" l="1"/>
  <c r="P490"/>
  <c r="S490"/>
  <c r="V490" s="1"/>
  <c r="L490"/>
  <c r="X490" s="1"/>
  <c r="Y490" s="1"/>
  <c r="R490" l="1"/>
  <c r="Q491" s="1"/>
  <c r="W490"/>
  <c r="O491" l="1"/>
  <c r="S491"/>
  <c r="V491" s="1"/>
  <c r="L491"/>
  <c r="X491" s="1"/>
  <c r="Y491" s="1"/>
  <c r="P491"/>
  <c r="W491" l="1"/>
  <c r="R491"/>
  <c r="Q492" s="1"/>
  <c r="O492" l="1"/>
  <c r="P492"/>
  <c r="L492"/>
  <c r="X492" s="1"/>
  <c r="Y492" s="1"/>
  <c r="S492"/>
  <c r="V492" s="1"/>
  <c r="W492" l="1"/>
  <c r="R492"/>
  <c r="Q493" s="1"/>
  <c r="O493" l="1"/>
  <c r="P493"/>
  <c r="S493"/>
  <c r="V493" s="1"/>
  <c r="L493"/>
  <c r="X493" s="1"/>
  <c r="Y493" s="1"/>
  <c r="R493" l="1"/>
  <c r="Q494" s="1"/>
  <c r="W493"/>
  <c r="O494" l="1"/>
  <c r="L494"/>
  <c r="X494" s="1"/>
  <c r="Y494" s="1"/>
  <c r="S494"/>
  <c r="V494" s="1"/>
  <c r="P494"/>
  <c r="W494" l="1"/>
  <c r="R494"/>
  <c r="Q495" s="1"/>
  <c r="O495" l="1"/>
  <c r="P495"/>
  <c r="L495"/>
  <c r="X495" s="1"/>
  <c r="Y495" s="1"/>
  <c r="S495"/>
  <c r="V495" s="1"/>
  <c r="W495" l="1"/>
  <c r="R495"/>
  <c r="Q496" s="1"/>
  <c r="O496" l="1"/>
  <c r="P496"/>
  <c r="L496"/>
  <c r="X496" s="1"/>
  <c r="Y496" s="1"/>
  <c r="S496"/>
  <c r="V496" s="1"/>
  <c r="W496" l="1"/>
  <c r="R496"/>
  <c r="Q497" s="1"/>
  <c r="O497" l="1"/>
  <c r="P497"/>
  <c r="L497"/>
  <c r="X497" s="1"/>
  <c r="Y497" s="1"/>
  <c r="S497"/>
  <c r="V497" s="1"/>
  <c r="R497" l="1"/>
  <c r="Q498" s="1"/>
  <c r="W497"/>
  <c r="O498" l="1"/>
  <c r="L498"/>
  <c r="X498" s="1"/>
  <c r="Y498" s="1"/>
  <c r="S498"/>
  <c r="V498" s="1"/>
  <c r="P498"/>
  <c r="W498" l="1"/>
  <c r="R498"/>
  <c r="Q499" s="1"/>
  <c r="O499" l="1"/>
  <c r="S499"/>
  <c r="V499" s="1"/>
  <c r="L499"/>
  <c r="X499" s="1"/>
  <c r="Y499" s="1"/>
  <c r="P499"/>
  <c r="R499" l="1"/>
  <c r="Q500" s="1"/>
  <c r="W499"/>
  <c r="O500" l="1"/>
  <c r="S500"/>
  <c r="V500" s="1"/>
  <c r="L500"/>
  <c r="X500" s="1"/>
  <c r="Y500" s="1"/>
  <c r="P500"/>
  <c r="W500" l="1"/>
  <c r="R500"/>
  <c r="Q501" s="1"/>
  <c r="O501" l="1"/>
  <c r="P501"/>
  <c r="S501"/>
  <c r="V501" s="1"/>
  <c r="L501"/>
  <c r="X501" s="1"/>
  <c r="Y501" s="1"/>
  <c r="W501" l="1"/>
  <c r="R501"/>
  <c r="Q502" s="1"/>
  <c r="O502" l="1"/>
  <c r="P502"/>
  <c r="S502"/>
  <c r="V502" s="1"/>
  <c r="L502"/>
  <c r="X502" s="1"/>
  <c r="Y502" s="1"/>
  <c r="W502" l="1"/>
  <c r="R502"/>
  <c r="Q503" s="1"/>
  <c r="O503" l="1"/>
  <c r="S503"/>
  <c r="V503" s="1"/>
  <c r="P503"/>
  <c r="L503"/>
  <c r="X503" s="1"/>
  <c r="Y503" s="1"/>
  <c r="W503" l="1"/>
  <c r="R503"/>
  <c r="Q504" s="1"/>
  <c r="O504" l="1"/>
  <c r="P504"/>
  <c r="S504"/>
  <c r="V504" s="1"/>
  <c r="L504"/>
  <c r="X504" s="1"/>
  <c r="Y504" s="1"/>
  <c r="W504" l="1"/>
  <c r="R504"/>
  <c r="Q505" s="1"/>
  <c r="O505" l="1"/>
  <c r="P505"/>
  <c r="S505"/>
  <c r="V505" s="1"/>
  <c r="L505"/>
  <c r="X505" s="1"/>
  <c r="Y505" s="1"/>
  <c r="R505" l="1"/>
  <c r="Q506" s="1"/>
  <c r="W505"/>
  <c r="O506" l="1"/>
  <c r="P506"/>
  <c r="S506"/>
  <c r="V506" s="1"/>
  <c r="L506"/>
  <c r="X506" s="1"/>
  <c r="Y506" s="1"/>
  <c r="W506" l="1"/>
  <c r="R506"/>
  <c r="Q507" s="1"/>
  <c r="O507" l="1"/>
  <c r="S507"/>
  <c r="V507" s="1"/>
  <c r="L507"/>
  <c r="X507" s="1"/>
  <c r="Y507" s="1"/>
  <c r="P507"/>
  <c r="W507" l="1"/>
  <c r="R507"/>
  <c r="Q508" s="1"/>
  <c r="O508" l="1"/>
  <c r="S508"/>
  <c r="V508" s="1"/>
  <c r="L508"/>
  <c r="X508" s="1"/>
  <c r="Y508" s="1"/>
  <c r="P508"/>
  <c r="W508" l="1"/>
  <c r="R508"/>
  <c r="Q509" s="1"/>
  <c r="O509" l="1"/>
  <c r="S509"/>
  <c r="V509" s="1"/>
  <c r="P509"/>
  <c r="L509"/>
  <c r="X509" s="1"/>
  <c r="Y509" s="1"/>
  <c r="R509" l="1"/>
  <c r="Q510" s="1"/>
  <c r="W509"/>
  <c r="O510" l="1"/>
  <c r="L510"/>
  <c r="X510" s="1"/>
  <c r="Y510" s="1"/>
  <c r="S510"/>
  <c r="V510" s="1"/>
  <c r="P510"/>
  <c r="W510" l="1"/>
  <c r="R510"/>
  <c r="Q511" s="1"/>
  <c r="O511" l="1"/>
  <c r="P511"/>
  <c r="L511"/>
  <c r="X511" s="1"/>
  <c r="Y511" s="1"/>
  <c r="S511"/>
  <c r="V511" s="1"/>
  <c r="W511" l="1"/>
  <c r="R511"/>
  <c r="Q512" s="1"/>
  <c r="O512" l="1"/>
  <c r="P512"/>
  <c r="L512"/>
  <c r="X512" s="1"/>
  <c r="Y512" s="1"/>
  <c r="S512"/>
  <c r="V512" s="1"/>
  <c r="W512" l="1"/>
  <c r="R512"/>
  <c r="Q513" s="1"/>
  <c r="O513" l="1"/>
  <c r="S513"/>
  <c r="V513" s="1"/>
  <c r="L513"/>
  <c r="X513" s="1"/>
  <c r="Y513" s="1"/>
  <c r="P513"/>
  <c r="W513" l="1"/>
  <c r="R513"/>
  <c r="Q514" s="1"/>
  <c r="O514" l="1"/>
  <c r="P514"/>
  <c r="S514"/>
  <c r="V514" s="1"/>
  <c r="L514"/>
  <c r="X514" s="1"/>
  <c r="Y514" s="1"/>
  <c r="R514" l="1"/>
  <c r="Q515" s="1"/>
  <c r="W514"/>
  <c r="O515" l="1"/>
  <c r="S515"/>
  <c r="V515" s="1"/>
  <c r="P515"/>
  <c r="L515"/>
  <c r="X515" s="1"/>
  <c r="Y515" s="1"/>
  <c r="W515" l="1"/>
  <c r="R515"/>
  <c r="Q516" s="1"/>
  <c r="O516" l="1"/>
  <c r="L516"/>
  <c r="X516" s="1"/>
  <c r="Y516" s="1"/>
  <c r="S516"/>
  <c r="V516" s="1"/>
  <c r="P516"/>
  <c r="R516" l="1"/>
  <c r="Q517" s="1"/>
  <c r="W516"/>
  <c r="O517" l="1"/>
  <c r="P517"/>
  <c r="L517"/>
  <c r="X517" s="1"/>
  <c r="Y517" s="1"/>
  <c r="S517"/>
  <c r="V517" s="1"/>
  <c r="R517" l="1"/>
  <c r="Q518" s="1"/>
  <c r="W517"/>
  <c r="O518" l="1"/>
  <c r="P518"/>
  <c r="S518"/>
  <c r="V518" s="1"/>
  <c r="L518"/>
  <c r="X518" s="1"/>
  <c r="Y518" s="1"/>
  <c r="W518" l="1"/>
  <c r="R518"/>
  <c r="Q519" s="1"/>
  <c r="O519" l="1"/>
  <c r="S519"/>
  <c r="V519" s="1"/>
  <c r="P519"/>
  <c r="L519"/>
  <c r="X519" s="1"/>
  <c r="Y519" s="1"/>
  <c r="W519" l="1"/>
  <c r="R519"/>
  <c r="Q520" s="1"/>
  <c r="O520" l="1"/>
  <c r="L520"/>
  <c r="X520" s="1"/>
  <c r="Y520" s="1"/>
  <c r="S520"/>
  <c r="V520" s="1"/>
  <c r="P520"/>
  <c r="W520" l="1"/>
  <c r="R520"/>
  <c r="Q521" s="1"/>
  <c r="O521" l="1"/>
  <c r="P521"/>
  <c r="S521"/>
  <c r="V521" s="1"/>
  <c r="L521"/>
  <c r="X521" s="1"/>
  <c r="Y521" s="1"/>
  <c r="R521" l="1"/>
  <c r="Q522" s="1"/>
  <c r="W521"/>
  <c r="O522" l="1"/>
  <c r="L522"/>
  <c r="X522" s="1"/>
  <c r="Y522" s="1"/>
  <c r="P522"/>
  <c r="S522"/>
  <c r="V522" s="1"/>
  <c r="W522" l="1"/>
  <c r="R522"/>
  <c r="Q523" s="1"/>
  <c r="O523" l="1"/>
  <c r="S523"/>
  <c r="V523" s="1"/>
  <c r="P523"/>
  <c r="L523"/>
  <c r="X523" s="1"/>
  <c r="Y523" s="1"/>
  <c r="W523" l="1"/>
  <c r="R523"/>
  <c r="Q524" s="1"/>
  <c r="O524" l="1"/>
  <c r="P524"/>
  <c r="L524"/>
  <c r="X524" s="1"/>
  <c r="Y524" s="1"/>
  <c r="S524"/>
  <c r="V524" s="1"/>
  <c r="W524" l="1"/>
  <c r="R524"/>
  <c r="Q525" s="1"/>
  <c r="O525" l="1"/>
  <c r="L525"/>
  <c r="X525" s="1"/>
  <c r="Y525" s="1"/>
  <c r="P525"/>
  <c r="S525"/>
  <c r="V525" s="1"/>
  <c r="W525" l="1"/>
  <c r="R525"/>
  <c r="Q526" s="1"/>
  <c r="O526" l="1"/>
  <c r="L526"/>
  <c r="X526" s="1"/>
  <c r="Y526" s="1"/>
  <c r="P526"/>
  <c r="S526"/>
  <c r="V526" s="1"/>
  <c r="W526" l="1"/>
  <c r="R526"/>
  <c r="Q527" s="1"/>
  <c r="O527" l="1"/>
  <c r="L527"/>
  <c r="X527" s="1"/>
  <c r="Y527" s="1"/>
  <c r="S527"/>
  <c r="V527" s="1"/>
  <c r="P527"/>
  <c r="W527" l="1"/>
  <c r="R527"/>
  <c r="Q528" s="1"/>
  <c r="O528" l="1"/>
  <c r="P528"/>
  <c r="L528"/>
  <c r="X528" s="1"/>
  <c r="Y528" s="1"/>
  <c r="S528"/>
  <c r="V528" s="1"/>
  <c r="W528" l="1"/>
  <c r="R528"/>
  <c r="Q529" s="1"/>
  <c r="O529" l="1"/>
  <c r="S529"/>
  <c r="V529" s="1"/>
  <c r="P529"/>
  <c r="L529"/>
  <c r="X529" s="1"/>
  <c r="Y529" s="1"/>
  <c r="W529" l="1"/>
  <c r="R529"/>
  <c r="Q530" s="1"/>
  <c r="O530" l="1"/>
  <c r="L530"/>
  <c r="X530" s="1"/>
  <c r="Y530" s="1"/>
  <c r="S530"/>
  <c r="V530" s="1"/>
  <c r="P530"/>
  <c r="W530" l="1"/>
  <c r="R530"/>
  <c r="Q531" s="1"/>
  <c r="O531" l="1"/>
  <c r="S531"/>
  <c r="V531" s="1"/>
  <c r="P531"/>
  <c r="L531"/>
  <c r="X531" s="1"/>
  <c r="Y531" s="1"/>
  <c r="W531" l="1"/>
  <c r="R531"/>
  <c r="Q532" s="1"/>
  <c r="O532" l="1"/>
  <c r="L532"/>
  <c r="X532" s="1"/>
  <c r="Y532" s="1"/>
  <c r="S532"/>
  <c r="V532" s="1"/>
  <c r="P532"/>
  <c r="R532" l="1"/>
  <c r="Q533" s="1"/>
  <c r="W532"/>
  <c r="O533" l="1"/>
  <c r="S533"/>
  <c r="V533" s="1"/>
  <c r="L533"/>
  <c r="X533" s="1"/>
  <c r="Y533" s="1"/>
  <c r="P533"/>
  <c r="R533" l="1"/>
  <c r="Q534" s="1"/>
  <c r="W533"/>
  <c r="O534" l="1"/>
  <c r="L534"/>
  <c r="X534" s="1"/>
  <c r="Y534" s="1"/>
  <c r="S534"/>
  <c r="V534" s="1"/>
  <c r="P534"/>
  <c r="W534" l="1"/>
  <c r="R534"/>
  <c r="Q535" s="1"/>
  <c r="O535" l="1"/>
  <c r="L535"/>
  <c r="X535" s="1"/>
  <c r="Y535" s="1"/>
  <c r="P535"/>
  <c r="S535"/>
  <c r="V535" s="1"/>
  <c r="W535" l="1"/>
  <c r="R535"/>
  <c r="Q536" s="1"/>
  <c r="O536" l="1"/>
  <c r="P536"/>
  <c r="L536"/>
  <c r="X536" s="1"/>
  <c r="Y536" s="1"/>
  <c r="S536"/>
  <c r="V536" s="1"/>
  <c r="R536" l="1"/>
  <c r="Q537" s="1"/>
  <c r="W536"/>
  <c r="O537" l="1"/>
  <c r="S537"/>
  <c r="V537" s="1"/>
  <c r="P537"/>
  <c r="L537"/>
  <c r="X537" s="1"/>
  <c r="Y537" s="1"/>
  <c r="R537" l="1"/>
  <c r="Q538" s="1"/>
  <c r="W537"/>
  <c r="O538" l="1"/>
  <c r="P538"/>
  <c r="S538"/>
  <c r="V538" s="1"/>
  <c r="L538"/>
  <c r="X538" s="1"/>
  <c r="Y538" s="1"/>
  <c r="W538" l="1"/>
  <c r="R538"/>
  <c r="Q539" s="1"/>
  <c r="O539" l="1"/>
  <c r="P539"/>
  <c r="S539"/>
  <c r="V539" s="1"/>
  <c r="L539"/>
  <c r="X539" s="1"/>
  <c r="Y539" s="1"/>
  <c r="W539" l="1"/>
  <c r="R539"/>
  <c r="Q540" s="1"/>
  <c r="O540" l="1"/>
  <c r="P540"/>
  <c r="S540"/>
  <c r="V540" s="1"/>
  <c r="L540"/>
  <c r="X540" s="1"/>
  <c r="Y540" s="1"/>
  <c r="W540" l="1"/>
  <c r="R540"/>
  <c r="Q541" s="1"/>
  <c r="O541" l="1"/>
  <c r="L541"/>
  <c r="X541" s="1"/>
  <c r="Y541" s="1"/>
  <c r="P541"/>
  <c r="S541"/>
  <c r="V541" s="1"/>
  <c r="W541" l="1"/>
  <c r="R541"/>
  <c r="Q542" s="1"/>
  <c r="O542" l="1"/>
  <c r="L542"/>
  <c r="X542" s="1"/>
  <c r="Y542" s="1"/>
  <c r="P542"/>
  <c r="S542"/>
  <c r="V542" s="1"/>
  <c r="W542" l="1"/>
  <c r="R542"/>
  <c r="Q543" s="1"/>
  <c r="O543" l="1"/>
  <c r="P543"/>
  <c r="L543"/>
  <c r="X543" s="1"/>
  <c r="Y543" s="1"/>
  <c r="S543"/>
  <c r="V543" s="1"/>
  <c r="W543" l="1"/>
  <c r="R543"/>
  <c r="Q544" s="1"/>
  <c r="O544" l="1"/>
  <c r="P544"/>
  <c r="S544"/>
  <c r="V544" s="1"/>
  <c r="L544"/>
  <c r="X544" s="1"/>
  <c r="Y544" s="1"/>
  <c r="R544" l="1"/>
  <c r="Q545" s="1"/>
  <c r="W544"/>
  <c r="O545" l="1"/>
  <c r="S545"/>
  <c r="V545" s="1"/>
  <c r="P545"/>
  <c r="L545"/>
  <c r="X545" s="1"/>
  <c r="Y545" s="1"/>
  <c r="W545" l="1"/>
  <c r="R545"/>
  <c r="Q546" s="1"/>
  <c r="O546" l="1"/>
  <c r="P546"/>
  <c r="L546"/>
  <c r="X546" s="1"/>
  <c r="Y546" s="1"/>
  <c r="S546"/>
  <c r="V546" s="1"/>
  <c r="R546" l="1"/>
  <c r="Q547" s="1"/>
  <c r="W546"/>
  <c r="O547" l="1"/>
  <c r="P547"/>
  <c r="L547"/>
  <c r="X547" s="1"/>
  <c r="Y547" s="1"/>
  <c r="S547"/>
  <c r="V547" s="1"/>
  <c r="R547" l="1"/>
  <c r="Q548" s="1"/>
  <c r="W547"/>
  <c r="O548" l="1"/>
  <c r="P548"/>
  <c r="S548"/>
  <c r="V548" s="1"/>
  <c r="L548"/>
  <c r="X548" s="1"/>
  <c r="Y548" s="1"/>
  <c r="W548" l="1"/>
  <c r="R548"/>
  <c r="Q549" s="1"/>
  <c r="O549" l="1"/>
  <c r="S549"/>
  <c r="V549" s="1"/>
  <c r="P549"/>
  <c r="L549"/>
  <c r="X549" s="1"/>
  <c r="Y549" s="1"/>
  <c r="W549" l="1"/>
  <c r="R549"/>
  <c r="Q550" s="1"/>
  <c r="O550" l="1"/>
  <c r="L550"/>
  <c r="X550" s="1"/>
  <c r="Y550" s="1"/>
  <c r="S550"/>
  <c r="V550" s="1"/>
  <c r="P550"/>
  <c r="R550" l="1"/>
  <c r="Q551" s="1"/>
  <c r="W550"/>
  <c r="O551" l="1"/>
  <c r="S551"/>
  <c r="V551" s="1"/>
  <c r="P551"/>
  <c r="L551"/>
  <c r="X551" s="1"/>
  <c r="Y551" s="1"/>
  <c r="W551" l="1"/>
  <c r="R551"/>
  <c r="Q552" s="1"/>
  <c r="O552" l="1"/>
  <c r="L552"/>
  <c r="X552" s="1"/>
  <c r="Y552" s="1"/>
  <c r="S552"/>
  <c r="V552" s="1"/>
  <c r="P552"/>
  <c r="W552" l="1"/>
  <c r="R552"/>
  <c r="Q553" s="1"/>
  <c r="O553" l="1"/>
  <c r="P553"/>
  <c r="S553"/>
  <c r="V553" s="1"/>
  <c r="L553"/>
  <c r="X553" s="1"/>
  <c r="Y553" s="1"/>
  <c r="W553" l="1"/>
  <c r="R553"/>
  <c r="Q554" s="1"/>
  <c r="O554" l="1"/>
  <c r="L554"/>
  <c r="X554" s="1"/>
  <c r="Y554" s="1"/>
  <c r="S554"/>
  <c r="V554" s="1"/>
  <c r="P554"/>
  <c r="W554" l="1"/>
  <c r="R554"/>
  <c r="Q555" s="1"/>
  <c r="O555" l="1"/>
  <c r="L555"/>
  <c r="X555" s="1"/>
  <c r="Y555" s="1"/>
  <c r="P555"/>
  <c r="S555"/>
  <c r="V555" s="1"/>
  <c r="R555" l="1"/>
  <c r="Q556" s="1"/>
  <c r="W555"/>
  <c r="O556" l="1"/>
  <c r="L556"/>
  <c r="X556" s="1"/>
  <c r="Y556" s="1"/>
  <c r="P556"/>
  <c r="S556"/>
  <c r="V556" s="1"/>
  <c r="W556" l="1"/>
  <c r="R556"/>
  <c r="Q557" s="1"/>
  <c r="O557" l="1"/>
  <c r="P557"/>
  <c r="L557"/>
  <c r="X557" s="1"/>
  <c r="Y557" s="1"/>
  <c r="S557"/>
  <c r="V557" s="1"/>
  <c r="W557" l="1"/>
  <c r="R557"/>
  <c r="Q558" s="1"/>
  <c r="O558" l="1"/>
  <c r="L558"/>
  <c r="X558" s="1"/>
  <c r="Y558" s="1"/>
  <c r="P558"/>
  <c r="S558"/>
  <c r="V558" s="1"/>
  <c r="W558" l="1"/>
  <c r="R558"/>
  <c r="Q559" s="1"/>
  <c r="O559" l="1"/>
  <c r="L559"/>
  <c r="X559" s="1"/>
  <c r="Y559" s="1"/>
  <c r="P559"/>
  <c r="S559"/>
  <c r="V559" s="1"/>
  <c r="W559" l="1"/>
  <c r="R559"/>
  <c r="Q560" s="1"/>
  <c r="O560" l="1"/>
  <c r="L560"/>
  <c r="X560" s="1"/>
  <c r="Y560" s="1"/>
  <c r="P560"/>
  <c r="S560"/>
  <c r="V560" s="1"/>
  <c r="W560" l="1"/>
  <c r="R560"/>
  <c r="Q561" s="1"/>
  <c r="O561" l="1"/>
  <c r="L561"/>
  <c r="X561" s="1"/>
  <c r="Y561" s="1"/>
  <c r="P561"/>
  <c r="S561"/>
  <c r="V561" s="1"/>
  <c r="W561" l="1"/>
  <c r="R561"/>
  <c r="Q562" s="1"/>
  <c r="O562" l="1"/>
  <c r="P562"/>
  <c r="S562"/>
  <c r="V562" s="1"/>
  <c r="L562"/>
  <c r="X562" s="1"/>
  <c r="Y562" s="1"/>
  <c r="R562" l="1"/>
  <c r="Q563" s="1"/>
  <c r="W562"/>
  <c r="O563" l="1"/>
  <c r="S563"/>
  <c r="V563" s="1"/>
  <c r="P563"/>
  <c r="L563"/>
  <c r="X563" s="1"/>
  <c r="Y563" s="1"/>
  <c r="W563" l="1"/>
  <c r="R563"/>
  <c r="Q564" s="1"/>
  <c r="O564" l="1"/>
  <c r="P564"/>
  <c r="S564"/>
  <c r="V564" s="1"/>
  <c r="L564"/>
  <c r="X564" s="1"/>
  <c r="Y564" s="1"/>
  <c r="W564" l="1"/>
  <c r="R564"/>
  <c r="Q565" s="1"/>
  <c r="O565" l="1"/>
  <c r="L565"/>
  <c r="X565" s="1"/>
  <c r="Y565" s="1"/>
  <c r="S565"/>
  <c r="V565" s="1"/>
  <c r="P565"/>
  <c r="W565" l="1"/>
  <c r="R565"/>
  <c r="Q566" s="1"/>
  <c r="O566" l="1"/>
  <c r="P566"/>
  <c r="S566"/>
  <c r="V566" s="1"/>
  <c r="L566"/>
  <c r="X566" s="1"/>
  <c r="Y566" s="1"/>
  <c r="W566" l="1"/>
  <c r="R566"/>
  <c r="Q567" s="1"/>
  <c r="O567" l="1"/>
  <c r="P567"/>
  <c r="S567"/>
  <c r="V567" s="1"/>
  <c r="L567"/>
  <c r="X567" s="1"/>
  <c r="Y567" s="1"/>
  <c r="W567" l="1"/>
  <c r="R567"/>
  <c r="Q568" s="1"/>
  <c r="O568" l="1"/>
  <c r="L568"/>
  <c r="X568" s="1"/>
  <c r="Y568" s="1"/>
  <c r="S568"/>
  <c r="V568" s="1"/>
  <c r="P568"/>
  <c r="W568" l="1"/>
  <c r="R568"/>
  <c r="Q569" s="1"/>
  <c r="O569" l="1"/>
  <c r="L569"/>
  <c r="X569" s="1"/>
  <c r="Y569" s="1"/>
  <c r="S569"/>
  <c r="V569" s="1"/>
  <c r="P569"/>
  <c r="W569" l="1"/>
  <c r="R569"/>
  <c r="Q570" s="1"/>
  <c r="O570" l="1"/>
  <c r="L570"/>
  <c r="X570" s="1"/>
  <c r="Y570" s="1"/>
  <c r="S570"/>
  <c r="V570" s="1"/>
  <c r="P570"/>
  <c r="W570" l="1"/>
  <c r="R570"/>
  <c r="Q571" s="1"/>
  <c r="O571" l="1"/>
  <c r="S571"/>
  <c r="V571" s="1"/>
  <c r="P571"/>
  <c r="L571"/>
  <c r="X571" s="1"/>
  <c r="Y571" s="1"/>
  <c r="W571" l="1"/>
  <c r="R571"/>
  <c r="Q572" s="1"/>
  <c r="O572" l="1"/>
  <c r="P572"/>
  <c r="L572"/>
  <c r="X572" s="1"/>
  <c r="Y572" s="1"/>
  <c r="S572"/>
  <c r="V572" s="1"/>
  <c r="W572" l="1"/>
  <c r="R572"/>
  <c r="Q573" s="1"/>
  <c r="O573" l="1"/>
  <c r="P573"/>
  <c r="S573"/>
  <c r="V573" s="1"/>
  <c r="L573"/>
  <c r="X573" s="1"/>
  <c r="Y573" s="1"/>
  <c r="R573" l="1"/>
  <c r="Q574" s="1"/>
  <c r="W573"/>
  <c r="O574" l="1"/>
  <c r="L574"/>
  <c r="X574" s="1"/>
  <c r="Y574" s="1"/>
  <c r="S574"/>
  <c r="V574" s="1"/>
  <c r="P574"/>
  <c r="W574" l="1"/>
  <c r="R574"/>
  <c r="Q575" s="1"/>
  <c r="O575" l="1"/>
  <c r="L575"/>
  <c r="X575" s="1"/>
  <c r="Y575" s="1"/>
  <c r="P575"/>
  <c r="S575"/>
  <c r="V575" s="1"/>
  <c r="R575" l="1"/>
  <c r="Q576" s="1"/>
  <c r="W575"/>
  <c r="O576" l="1"/>
  <c r="S576"/>
  <c r="V576" s="1"/>
  <c r="L576"/>
  <c r="X576" s="1"/>
  <c r="Y576" s="1"/>
  <c r="P576"/>
  <c r="W576" l="1"/>
  <c r="R576"/>
  <c r="Q577" s="1"/>
  <c r="O577" l="1"/>
  <c r="L577"/>
  <c r="X577" s="1"/>
  <c r="Y577" s="1"/>
  <c r="S577"/>
  <c r="V577" s="1"/>
  <c r="P577"/>
  <c r="R577" l="1"/>
  <c r="Q578" s="1"/>
  <c r="W577"/>
  <c r="O578" l="1"/>
  <c r="P578"/>
  <c r="S578"/>
  <c r="V578" s="1"/>
  <c r="L578"/>
  <c r="X578" s="1"/>
  <c r="Y578" s="1"/>
  <c r="W578" l="1"/>
  <c r="R578"/>
  <c r="Q579" s="1"/>
  <c r="O579" l="1"/>
  <c r="S579"/>
  <c r="V579" s="1"/>
  <c r="L579"/>
  <c r="X579" s="1"/>
  <c r="Y579" s="1"/>
  <c r="P579"/>
  <c r="W579" l="1"/>
  <c r="R579"/>
  <c r="Q580" s="1"/>
  <c r="O580" l="1"/>
  <c r="L580"/>
  <c r="X580" s="1"/>
  <c r="Y580" s="1"/>
  <c r="S580"/>
  <c r="V580" s="1"/>
  <c r="P580"/>
  <c r="W580" l="1"/>
  <c r="R580"/>
  <c r="Q581" s="1"/>
  <c r="O581" l="1"/>
  <c r="S581"/>
  <c r="V581" s="1"/>
  <c r="L581"/>
  <c r="X581" s="1"/>
  <c r="Y581" s="1"/>
  <c r="P581"/>
  <c r="R581" l="1"/>
  <c r="Q582" s="1"/>
  <c r="W581"/>
  <c r="O582" l="1"/>
  <c r="P582"/>
  <c r="S582"/>
  <c r="V582" s="1"/>
  <c r="L582"/>
  <c r="X582" s="1"/>
  <c r="Y582" s="1"/>
  <c r="W582" l="1"/>
  <c r="R582"/>
  <c r="Q583" s="1"/>
  <c r="O583" l="1"/>
  <c r="P583"/>
  <c r="S583"/>
  <c r="V583" s="1"/>
  <c r="L583"/>
  <c r="X583" s="1"/>
  <c r="Y583" s="1"/>
  <c r="W583" l="1"/>
  <c r="R583"/>
  <c r="Q584" s="1"/>
  <c r="O584" l="1"/>
  <c r="P584"/>
  <c r="S584"/>
  <c r="V584" s="1"/>
  <c r="L584"/>
  <c r="X584" s="1"/>
  <c r="Y584" s="1"/>
  <c r="W584" l="1"/>
  <c r="R584"/>
  <c r="Q585" s="1"/>
  <c r="O585" l="1"/>
  <c r="P585"/>
  <c r="S585"/>
  <c r="V585" s="1"/>
  <c r="L585"/>
  <c r="X585" s="1"/>
  <c r="Y585" s="1"/>
  <c r="W585" l="1"/>
  <c r="R585"/>
  <c r="Q586" s="1"/>
  <c r="O586" l="1"/>
  <c r="L586"/>
  <c r="X586" s="1"/>
  <c r="Y586" s="1"/>
  <c r="S586"/>
  <c r="V586" s="1"/>
  <c r="P586"/>
  <c r="R586" l="1"/>
  <c r="Q587" s="1"/>
  <c r="W586"/>
  <c r="O587" l="1"/>
  <c r="P587"/>
  <c r="S587"/>
  <c r="V587" s="1"/>
  <c r="L587"/>
  <c r="X587" s="1"/>
  <c r="Y587" s="1"/>
  <c r="R587" l="1"/>
  <c r="Q588" s="1"/>
  <c r="W587"/>
  <c r="O588" l="1"/>
  <c r="P588"/>
  <c r="S588"/>
  <c r="V588" s="1"/>
  <c r="L588"/>
  <c r="X588" s="1"/>
  <c r="Y588" s="1"/>
  <c r="W588" l="1"/>
  <c r="R588"/>
  <c r="Q589" s="1"/>
  <c r="O589" l="1"/>
  <c r="L589"/>
  <c r="X589" s="1"/>
  <c r="Y589" s="1"/>
  <c r="S589"/>
  <c r="V589" s="1"/>
  <c r="P589"/>
  <c r="W589" l="1"/>
  <c r="R589"/>
  <c r="Q590" s="1"/>
  <c r="O590" l="1"/>
  <c r="L590"/>
  <c r="X590" s="1"/>
  <c r="Y590" s="1"/>
  <c r="P590"/>
  <c r="S590"/>
  <c r="V590" s="1"/>
  <c r="R590" l="1"/>
  <c r="Q591" s="1"/>
  <c r="W590"/>
  <c r="O591" l="1"/>
  <c r="L591"/>
  <c r="X591" s="1"/>
  <c r="Y591" s="1"/>
  <c r="P591"/>
  <c r="S591"/>
  <c r="V591" s="1"/>
  <c r="W591" l="1"/>
  <c r="R591"/>
  <c r="Q592" s="1"/>
  <c r="O592" l="1"/>
  <c r="L592"/>
  <c r="X592" s="1"/>
  <c r="Y592" s="1"/>
  <c r="S592"/>
  <c r="V592" s="1"/>
  <c r="P592"/>
  <c r="W592" l="1"/>
  <c r="R592"/>
  <c r="Q593" s="1"/>
  <c r="O593" l="1"/>
  <c r="S593"/>
  <c r="V593" s="1"/>
  <c r="L593"/>
  <c r="X593" s="1"/>
  <c r="Y593" s="1"/>
  <c r="P593"/>
  <c r="R593" l="1"/>
  <c r="Q594" s="1"/>
  <c r="W593"/>
  <c r="O594" l="1"/>
  <c r="L594"/>
  <c r="X594" s="1"/>
  <c r="Y594" s="1"/>
  <c r="S594"/>
  <c r="V594" s="1"/>
  <c r="P594"/>
  <c r="R594" l="1"/>
  <c r="Q595" s="1"/>
  <c r="W594"/>
  <c r="O595" l="1"/>
  <c r="S595"/>
  <c r="V595" s="1"/>
  <c r="L595"/>
  <c r="X595" s="1"/>
  <c r="Y595" s="1"/>
  <c r="P595"/>
  <c r="W595" l="1"/>
  <c r="R595"/>
  <c r="Q596" s="1"/>
  <c r="O596" l="1"/>
  <c r="P596"/>
  <c r="S596"/>
  <c r="V596" s="1"/>
  <c r="L596"/>
  <c r="X596" s="1"/>
  <c r="Y596" s="1"/>
  <c r="W596" l="1"/>
  <c r="R596"/>
  <c r="Q597" s="1"/>
  <c r="O597" l="1"/>
  <c r="L597"/>
  <c r="X597" s="1"/>
  <c r="Y597" s="1"/>
  <c r="S597"/>
  <c r="V597" s="1"/>
  <c r="P597"/>
  <c r="W597" l="1"/>
  <c r="R597"/>
  <c r="Q598" s="1"/>
  <c r="O598" l="1"/>
  <c r="P598"/>
  <c r="L598"/>
  <c r="X598" s="1"/>
  <c r="Y598" s="1"/>
  <c r="S598"/>
  <c r="V598" s="1"/>
  <c r="W598" l="1"/>
  <c r="R598"/>
  <c r="Q599" s="1"/>
  <c r="O599" l="1"/>
  <c r="L599"/>
  <c r="X599" s="1"/>
  <c r="Y599" s="1"/>
  <c r="S599"/>
  <c r="V599" s="1"/>
  <c r="P599"/>
  <c r="W599" l="1"/>
  <c r="R599"/>
  <c r="Q600" s="1"/>
  <c r="O600" l="1"/>
  <c r="P600"/>
  <c r="S600"/>
  <c r="V600" s="1"/>
  <c r="L600"/>
  <c r="X600" s="1"/>
  <c r="Y600" s="1"/>
  <c r="W600" l="1"/>
  <c r="R600"/>
  <c r="Q601" s="1"/>
  <c r="O601" l="1"/>
  <c r="S601"/>
  <c r="V601" s="1"/>
  <c r="P601"/>
  <c r="L601"/>
  <c r="X601" s="1"/>
  <c r="Y601" s="1"/>
  <c r="W601" l="1"/>
  <c r="R601"/>
  <c r="Q602" s="1"/>
  <c r="O602" l="1"/>
  <c r="P602"/>
  <c r="S602"/>
  <c r="V602" s="1"/>
  <c r="L602"/>
  <c r="X602" s="1"/>
  <c r="Y602" s="1"/>
  <c r="R602" l="1"/>
  <c r="Q603" s="1"/>
  <c r="W602"/>
  <c r="O603" l="1"/>
  <c r="S603"/>
  <c r="V603" s="1"/>
  <c r="P603"/>
  <c r="L603"/>
  <c r="X603" s="1"/>
  <c r="Y603" s="1"/>
  <c r="W603" l="1"/>
  <c r="R603"/>
  <c r="Q604" s="1"/>
  <c r="O604" l="1"/>
  <c r="P604"/>
  <c r="S604"/>
  <c r="V604" s="1"/>
  <c r="L604"/>
  <c r="X604" s="1"/>
  <c r="Y604" s="1"/>
  <c r="R604" l="1"/>
  <c r="Q605" s="1"/>
  <c r="W604"/>
  <c r="O605" l="1"/>
  <c r="P605"/>
  <c r="S605"/>
  <c r="V605" s="1"/>
  <c r="L605"/>
  <c r="X605" s="1"/>
  <c r="Y605" s="1"/>
  <c r="W605" l="1"/>
  <c r="R605"/>
  <c r="Q606" s="1"/>
  <c r="O606" l="1"/>
  <c r="L606"/>
  <c r="X606" s="1"/>
  <c r="Y606" s="1"/>
  <c r="S606"/>
  <c r="V606" s="1"/>
  <c r="P606"/>
  <c r="R606" l="1"/>
  <c r="Q607" s="1"/>
  <c r="W606"/>
  <c r="O607" l="1"/>
  <c r="L607"/>
  <c r="X607" s="1"/>
  <c r="Y607" s="1"/>
  <c r="P607"/>
  <c r="S607"/>
  <c r="V607" s="1"/>
  <c r="W607" l="1"/>
  <c r="R607"/>
  <c r="Q608" s="1"/>
  <c r="O608" l="1"/>
  <c r="P608"/>
  <c r="L608"/>
  <c r="X608" s="1"/>
  <c r="Y608" s="1"/>
  <c r="S608"/>
  <c r="V608" s="1"/>
  <c r="W608" l="1"/>
  <c r="R608"/>
  <c r="Q609" s="1"/>
  <c r="O609" l="1"/>
  <c r="S609"/>
  <c r="V609" s="1"/>
  <c r="L609"/>
  <c r="X609" s="1"/>
  <c r="Y609" s="1"/>
  <c r="P609"/>
  <c r="R609" l="1"/>
  <c r="Q610" s="1"/>
  <c r="W609"/>
  <c r="O610" l="1"/>
  <c r="L610"/>
  <c r="X610" s="1"/>
  <c r="Y610" s="1"/>
  <c r="P610"/>
  <c r="S610"/>
  <c r="V610" s="1"/>
  <c r="W610" l="1"/>
  <c r="R610"/>
  <c r="Q611" s="1"/>
  <c r="O611" l="1"/>
  <c r="P611"/>
  <c r="L611"/>
  <c r="X611" s="1"/>
  <c r="Y611" s="1"/>
  <c r="S611"/>
  <c r="V611" s="1"/>
  <c r="W611" l="1"/>
  <c r="R611"/>
  <c r="Q612" s="1"/>
  <c r="O612" l="1"/>
  <c r="P612"/>
  <c r="L612"/>
  <c r="X612" s="1"/>
  <c r="Y612" s="1"/>
  <c r="S612"/>
  <c r="V612" s="1"/>
  <c r="W612" l="1"/>
  <c r="R612"/>
  <c r="Q613" s="1"/>
  <c r="O613" l="1"/>
  <c r="P613"/>
  <c r="S613"/>
  <c r="V613" s="1"/>
  <c r="L613"/>
  <c r="X613" s="1"/>
  <c r="Y613" s="1"/>
  <c r="W613" l="1"/>
  <c r="R613"/>
  <c r="Q614" s="1"/>
  <c r="O614" l="1"/>
  <c r="P614"/>
  <c r="S614"/>
  <c r="V614" s="1"/>
  <c r="L614"/>
  <c r="X614" s="1"/>
  <c r="Y614" s="1"/>
  <c r="R614" l="1"/>
  <c r="Q615" s="1"/>
  <c r="W614"/>
  <c r="O615" l="1"/>
  <c r="S615"/>
  <c r="V615" s="1"/>
  <c r="P615"/>
  <c r="L615"/>
  <c r="X615" s="1"/>
  <c r="Y615" s="1"/>
  <c r="W615" l="1"/>
  <c r="R615"/>
  <c r="Q616" s="1"/>
  <c r="O616" l="1"/>
  <c r="L616"/>
  <c r="X616" s="1"/>
  <c r="Y616" s="1"/>
  <c r="P616"/>
  <c r="S616"/>
  <c r="V616" s="1"/>
  <c r="R616" l="1"/>
  <c r="Q617" s="1"/>
  <c r="W616"/>
  <c r="O617" l="1"/>
  <c r="L617"/>
  <c r="X617" s="1"/>
  <c r="Y617" s="1"/>
  <c r="P617"/>
  <c r="S617"/>
  <c r="V617" s="1"/>
  <c r="W617" l="1"/>
  <c r="R617"/>
  <c r="Q618" s="1"/>
  <c r="O618" l="1"/>
  <c r="S618"/>
  <c r="V618" s="1"/>
  <c r="P618"/>
  <c r="L618"/>
  <c r="X618" s="1"/>
  <c r="Y618" s="1"/>
  <c r="R618" l="1"/>
  <c r="Q619" s="1"/>
  <c r="W618"/>
  <c r="O619" l="1"/>
  <c r="S619"/>
  <c r="V619" s="1"/>
  <c r="L619"/>
  <c r="X619" s="1"/>
  <c r="Y619" s="1"/>
  <c r="P619"/>
  <c r="W619" l="1"/>
  <c r="R619"/>
  <c r="Q620" s="1"/>
  <c r="O620" l="1"/>
  <c r="P620"/>
  <c r="L620"/>
  <c r="X620" s="1"/>
  <c r="Y620" s="1"/>
  <c r="S620"/>
  <c r="V620" s="1"/>
  <c r="W620" l="1"/>
  <c r="R620"/>
  <c r="Q621" s="1"/>
  <c r="O621" l="1"/>
  <c r="P621"/>
  <c r="L621"/>
  <c r="X621" s="1"/>
  <c r="Y621" s="1"/>
  <c r="S621"/>
  <c r="V621" s="1"/>
  <c r="W621" l="1"/>
  <c r="R621"/>
  <c r="Q622" s="1"/>
  <c r="O622" l="1"/>
  <c r="L622"/>
  <c r="X622" s="1"/>
  <c r="Y622" s="1"/>
  <c r="S622"/>
  <c r="V622" s="1"/>
  <c r="P622"/>
  <c r="R622" l="1"/>
  <c r="Q623" s="1"/>
  <c r="W622"/>
  <c r="O623" l="1"/>
  <c r="S623"/>
  <c r="V623" s="1"/>
  <c r="P623"/>
  <c r="L623"/>
  <c r="X623" s="1"/>
  <c r="Y623" s="1"/>
  <c r="R623" l="1"/>
  <c r="Q624" s="1"/>
  <c r="W623"/>
  <c r="O624" l="1"/>
  <c r="P624"/>
  <c r="S624"/>
  <c r="V624" s="1"/>
  <c r="L624"/>
  <c r="X624" s="1"/>
  <c r="Y624" s="1"/>
  <c r="R624" l="1"/>
  <c r="Q625" s="1"/>
  <c r="W624"/>
  <c r="O625" l="1"/>
  <c r="S625"/>
  <c r="V625" s="1"/>
  <c r="P625"/>
  <c r="L625"/>
  <c r="X625" s="1"/>
  <c r="Y625" s="1"/>
  <c r="W625" l="1"/>
  <c r="R625"/>
  <c r="Q626" s="1"/>
  <c r="O626" l="1"/>
  <c r="L626"/>
  <c r="X626" s="1"/>
  <c r="Y626" s="1"/>
  <c r="S626"/>
  <c r="V626" s="1"/>
  <c r="P626"/>
  <c r="R626" l="1"/>
  <c r="Q627" s="1"/>
  <c r="W626"/>
  <c r="O627" l="1"/>
  <c r="L627"/>
  <c r="X627" s="1"/>
  <c r="Y627" s="1"/>
  <c r="P627"/>
  <c r="S627"/>
  <c r="V627" s="1"/>
  <c r="R627" l="1"/>
  <c r="Q628" s="1"/>
  <c r="W627"/>
  <c r="O628" l="1"/>
  <c r="L628"/>
  <c r="X628" s="1"/>
  <c r="Y628" s="1"/>
  <c r="P628"/>
  <c r="S628"/>
  <c r="V628" s="1"/>
  <c r="W628" l="1"/>
  <c r="R628"/>
  <c r="Q629" s="1"/>
  <c r="O629" l="1"/>
  <c r="S629"/>
  <c r="V629" s="1"/>
  <c r="P629"/>
  <c r="L629"/>
  <c r="X629" s="1"/>
  <c r="Y629" s="1"/>
  <c r="W629" l="1"/>
  <c r="R629"/>
  <c r="Q630" s="1"/>
  <c r="O630" l="1"/>
  <c r="L630"/>
  <c r="X630" s="1"/>
  <c r="Y630" s="1"/>
  <c r="S630"/>
  <c r="V630" s="1"/>
  <c r="P630"/>
  <c r="R630" l="1"/>
  <c r="Q631" s="1"/>
  <c r="W630"/>
  <c r="O631" l="1"/>
  <c r="S631"/>
  <c r="V631" s="1"/>
  <c r="P631"/>
  <c r="L631"/>
  <c r="X631" s="1"/>
  <c r="Y631" s="1"/>
  <c r="W631" l="1"/>
  <c r="R631"/>
  <c r="Q632" s="1"/>
  <c r="O632" l="1"/>
  <c r="L632"/>
  <c r="X632" s="1"/>
  <c r="Y632" s="1"/>
  <c r="P632"/>
  <c r="S632"/>
  <c r="V632" s="1"/>
  <c r="W632" l="1"/>
  <c r="R632"/>
  <c r="Q633" s="1"/>
  <c r="O633" l="1"/>
  <c r="L633"/>
  <c r="X633" s="1"/>
  <c r="Y633" s="1"/>
  <c r="S633"/>
  <c r="V633" s="1"/>
  <c r="P633"/>
  <c r="W633" l="1"/>
  <c r="R633"/>
  <c r="Q634" s="1"/>
  <c r="O634" l="1"/>
  <c r="P634"/>
  <c r="S634"/>
  <c r="V634" s="1"/>
  <c r="L634"/>
  <c r="X634" s="1"/>
  <c r="Y634" s="1"/>
  <c r="R634" l="1"/>
  <c r="Q635" s="1"/>
  <c r="W634"/>
  <c r="O635" l="1"/>
  <c r="P635"/>
  <c r="L635"/>
  <c r="X635" s="1"/>
  <c r="Y635" s="1"/>
  <c r="S635"/>
  <c r="V635" s="1"/>
  <c r="W635" l="1"/>
  <c r="R635"/>
  <c r="Q636" s="1"/>
  <c r="O636" l="1"/>
  <c r="L636"/>
  <c r="X636" s="1"/>
  <c r="Y636" s="1"/>
  <c r="P636"/>
  <c r="S636"/>
  <c r="V636" s="1"/>
  <c r="W636" l="1"/>
  <c r="R636"/>
  <c r="Q637" s="1"/>
  <c r="O637" l="1"/>
  <c r="L637"/>
  <c r="X637" s="1"/>
  <c r="Y637" s="1"/>
  <c r="P637"/>
  <c r="S637"/>
  <c r="V637" s="1"/>
  <c r="R637" l="1"/>
  <c r="Q638" s="1"/>
  <c r="W637"/>
  <c r="O638" l="1"/>
  <c r="P638"/>
  <c r="L638"/>
  <c r="X638" s="1"/>
  <c r="Y638" s="1"/>
  <c r="S638"/>
  <c r="V638" s="1"/>
  <c r="W638" l="1"/>
  <c r="R638"/>
  <c r="Q639" s="1"/>
  <c r="O639" l="1"/>
  <c r="P639"/>
  <c r="S639"/>
  <c r="V639" s="1"/>
  <c r="L639"/>
  <c r="X639" s="1"/>
  <c r="Y639" s="1"/>
  <c r="W639" l="1"/>
  <c r="R639"/>
  <c r="Q640" s="1"/>
  <c r="O640" l="1"/>
  <c r="L640"/>
  <c r="X640" s="1"/>
  <c r="Y640" s="1"/>
  <c r="S640"/>
  <c r="V640" s="1"/>
  <c r="P640"/>
  <c r="W640" l="1"/>
  <c r="R640"/>
  <c r="Q641" s="1"/>
  <c r="O641" l="1"/>
  <c r="L641"/>
  <c r="X641" s="1"/>
  <c r="Y641" s="1"/>
  <c r="P641"/>
  <c r="S641"/>
  <c r="V641" s="1"/>
  <c r="W641" l="1"/>
  <c r="R641"/>
  <c r="Q642" s="1"/>
  <c r="O642" l="1"/>
  <c r="L642"/>
  <c r="X642" s="1"/>
  <c r="Y642" s="1"/>
  <c r="S642"/>
  <c r="V642" s="1"/>
  <c r="P642"/>
  <c r="W642" l="1"/>
  <c r="R642"/>
  <c r="Q643" s="1"/>
  <c r="O643" l="1"/>
  <c r="P643"/>
  <c r="S643"/>
  <c r="V643" s="1"/>
  <c r="L643"/>
  <c r="X643" s="1"/>
  <c r="Y643" s="1"/>
  <c r="R643" l="1"/>
  <c r="Q644" s="1"/>
  <c r="W643"/>
  <c r="O644" l="1"/>
  <c r="P644"/>
  <c r="S644"/>
  <c r="V644" s="1"/>
  <c r="L644"/>
  <c r="X644" s="1"/>
  <c r="Y644" s="1"/>
  <c r="W644" l="1"/>
  <c r="R644"/>
  <c r="Q645" s="1"/>
  <c r="O645" l="1"/>
  <c r="P645"/>
  <c r="L645"/>
  <c r="X645" s="1"/>
  <c r="Y645" s="1"/>
  <c r="S645"/>
  <c r="V645" s="1"/>
  <c r="W645" l="1"/>
  <c r="R645"/>
  <c r="Q646" s="1"/>
  <c r="O646" l="1"/>
  <c r="P646"/>
  <c r="S646"/>
  <c r="V646" s="1"/>
  <c r="L646"/>
  <c r="X646" s="1"/>
  <c r="Y646" s="1"/>
  <c r="W646" l="1"/>
  <c r="R646"/>
  <c r="Q647" s="1"/>
  <c r="O647" l="1"/>
  <c r="S647"/>
  <c r="V647" s="1"/>
  <c r="L647"/>
  <c r="X647" s="1"/>
  <c r="Y647" s="1"/>
  <c r="P647"/>
  <c r="W647" l="1"/>
  <c r="R647"/>
  <c r="Q648" s="1"/>
  <c r="O648" l="1"/>
  <c r="P648"/>
  <c r="S648"/>
  <c r="V648" s="1"/>
  <c r="L648"/>
  <c r="X648" s="1"/>
  <c r="Y648" s="1"/>
  <c r="W648" l="1"/>
  <c r="R648"/>
  <c r="Q649" s="1"/>
  <c r="O649" l="1"/>
  <c r="P649"/>
  <c r="S649"/>
  <c r="V649" s="1"/>
  <c r="L649"/>
  <c r="X649" s="1"/>
  <c r="Y649" s="1"/>
  <c r="W649" l="1"/>
  <c r="R649"/>
  <c r="Q650" s="1"/>
  <c r="O650" l="1"/>
  <c r="L650"/>
  <c r="X650" s="1"/>
  <c r="Y650" s="1"/>
  <c r="P650"/>
  <c r="S650"/>
  <c r="V650" s="1"/>
  <c r="R650" l="1"/>
  <c r="Q651" s="1"/>
  <c r="W650"/>
  <c r="O651" l="1"/>
  <c r="L651"/>
  <c r="X651" s="1"/>
  <c r="Y651" s="1"/>
  <c r="S651"/>
  <c r="V651" s="1"/>
  <c r="P651"/>
  <c r="W651" l="1"/>
  <c r="R651"/>
  <c r="Q652" s="1"/>
  <c r="O652" l="1"/>
  <c r="P652"/>
  <c r="L652"/>
  <c r="X652" s="1"/>
  <c r="Y652" s="1"/>
  <c r="S652"/>
  <c r="V652" s="1"/>
  <c r="W652" l="1"/>
  <c r="R652"/>
  <c r="Q653" s="1"/>
  <c r="O653" l="1"/>
  <c r="P653"/>
  <c r="S653"/>
  <c r="V653" s="1"/>
  <c r="L653"/>
  <c r="X653" s="1"/>
  <c r="Y653" s="1"/>
  <c r="R653" l="1"/>
  <c r="Q654" s="1"/>
  <c r="W653"/>
  <c r="O654" l="1"/>
  <c r="L654"/>
  <c r="X654" s="1"/>
  <c r="Y654" s="1"/>
  <c r="S654"/>
  <c r="V654" s="1"/>
  <c r="P654"/>
  <c r="W654" l="1"/>
  <c r="R654"/>
  <c r="Q655" s="1"/>
  <c r="O655" l="1"/>
  <c r="S655"/>
  <c r="V655" s="1"/>
  <c r="L655"/>
  <c r="X655" s="1"/>
  <c r="Y655" s="1"/>
  <c r="P655"/>
  <c r="W655" l="1"/>
  <c r="R655"/>
  <c r="Q656" s="1"/>
  <c r="O656" l="1"/>
  <c r="L656"/>
  <c r="X656" s="1"/>
  <c r="Y656" s="1"/>
  <c r="S656"/>
  <c r="V656" s="1"/>
  <c r="P656"/>
  <c r="W656" l="1"/>
  <c r="R656"/>
  <c r="Q657" s="1"/>
  <c r="O657" l="1"/>
  <c r="S657"/>
  <c r="V657" s="1"/>
  <c r="L657"/>
  <c r="X657" s="1"/>
  <c r="Y657" s="1"/>
  <c r="P657"/>
  <c r="W657" l="1"/>
  <c r="R657"/>
  <c r="Q658" s="1"/>
  <c r="O658" l="1"/>
  <c r="P658"/>
  <c r="S658"/>
  <c r="V658" s="1"/>
  <c r="L658"/>
  <c r="X658" s="1"/>
  <c r="Y658" s="1"/>
  <c r="W658" l="1"/>
  <c r="R658"/>
  <c r="Q659" s="1"/>
  <c r="O659" l="1"/>
  <c r="S659"/>
  <c r="V659" s="1"/>
  <c r="P659"/>
  <c r="L659"/>
  <c r="X659" s="1"/>
  <c r="Y659" s="1"/>
  <c r="W659" l="1"/>
  <c r="R659"/>
  <c r="Q660" s="1"/>
  <c r="O660" l="1"/>
  <c r="P660"/>
  <c r="S660"/>
  <c r="V660" s="1"/>
  <c r="L660"/>
  <c r="X660" s="1"/>
  <c r="Y660" s="1"/>
  <c r="R660" l="1"/>
  <c r="Q661" s="1"/>
  <c r="W660"/>
  <c r="O661" l="1"/>
  <c r="S661"/>
  <c r="V661" s="1"/>
  <c r="L661"/>
  <c r="X661" s="1"/>
  <c r="Y661" s="1"/>
  <c r="P661"/>
  <c r="W661" l="1"/>
  <c r="R661"/>
  <c r="Q662" s="1"/>
  <c r="O662" l="1"/>
  <c r="L662"/>
  <c r="X662" s="1"/>
  <c r="Y662" s="1"/>
  <c r="S662"/>
  <c r="V662" s="1"/>
  <c r="P662"/>
  <c r="R662" l="1"/>
  <c r="Q663" s="1"/>
  <c r="W662"/>
  <c r="O663" l="1"/>
  <c r="S663"/>
  <c r="V663" s="1"/>
  <c r="L663"/>
  <c r="X663" s="1"/>
  <c r="Y663" s="1"/>
  <c r="P663"/>
  <c r="W663" l="1"/>
  <c r="R663"/>
  <c r="Q664" s="1"/>
  <c r="O664" l="1"/>
  <c r="L664"/>
  <c r="X664" s="1"/>
  <c r="Y664" s="1"/>
  <c r="S664"/>
  <c r="V664" s="1"/>
  <c r="P664"/>
  <c r="R664" l="1"/>
  <c r="Q665" s="1"/>
  <c r="W664"/>
  <c r="O665" l="1"/>
  <c r="S665"/>
  <c r="V665" s="1"/>
  <c r="L665"/>
  <c r="X665" s="1"/>
  <c r="Y665" s="1"/>
  <c r="P665"/>
  <c r="W665" l="1"/>
  <c r="R665"/>
  <c r="Q666" s="1"/>
  <c r="O666" l="1"/>
  <c r="L666"/>
  <c r="X666" s="1"/>
  <c r="Y666" s="1"/>
  <c r="S666"/>
  <c r="V666" s="1"/>
  <c r="P666"/>
  <c r="R666" l="1"/>
  <c r="Q667" s="1"/>
  <c r="W666"/>
  <c r="O667" l="1"/>
  <c r="P667"/>
  <c r="L667"/>
  <c r="X667" s="1"/>
  <c r="Y667" s="1"/>
  <c r="S667"/>
  <c r="V667" s="1"/>
  <c r="R667" l="1"/>
  <c r="Q668" s="1"/>
  <c r="W667"/>
  <c r="O668" l="1"/>
  <c r="L668"/>
  <c r="X668" s="1"/>
  <c r="Y668" s="1"/>
  <c r="S668"/>
  <c r="V668" s="1"/>
  <c r="P668"/>
  <c r="R668" l="1"/>
  <c r="Q669" s="1"/>
  <c r="W668"/>
  <c r="O669" l="1"/>
  <c r="L669"/>
  <c r="X669" s="1"/>
  <c r="Y669" s="1"/>
  <c r="P669"/>
  <c r="S669"/>
  <c r="V669" s="1"/>
  <c r="W669" l="1"/>
  <c r="R669"/>
  <c r="Q670" s="1"/>
  <c r="O670" l="1"/>
  <c r="L670"/>
  <c r="X670" s="1"/>
  <c r="Y670" s="1"/>
  <c r="P670"/>
  <c r="S670"/>
  <c r="V670" s="1"/>
  <c r="W670" l="1"/>
  <c r="R670"/>
  <c r="Q671" s="1"/>
  <c r="O671" l="1"/>
  <c r="S671"/>
  <c r="V671" s="1"/>
  <c r="L671"/>
  <c r="X671" s="1"/>
  <c r="Y671" s="1"/>
  <c r="P671"/>
  <c r="W671" l="1"/>
  <c r="R671"/>
  <c r="Q672" s="1"/>
  <c r="O672" l="1"/>
  <c r="P672"/>
  <c r="L672"/>
  <c r="X672" s="1"/>
  <c r="Y672" s="1"/>
  <c r="S672"/>
  <c r="V672" s="1"/>
  <c r="W672" l="1"/>
  <c r="R672"/>
  <c r="Q673" s="1"/>
  <c r="O673" l="1"/>
  <c r="S673"/>
  <c r="V673" s="1"/>
  <c r="P673"/>
  <c r="L673"/>
  <c r="X673" s="1"/>
  <c r="Y673" s="1"/>
  <c r="R673" l="1"/>
  <c r="Q674" s="1"/>
  <c r="W673"/>
  <c r="O674" l="1"/>
  <c r="P674"/>
  <c r="S674"/>
  <c r="V674" s="1"/>
  <c r="L674"/>
  <c r="X674" s="1"/>
  <c r="Y674" s="1"/>
  <c r="W674" l="1"/>
  <c r="R674"/>
  <c r="Q675" s="1"/>
  <c r="O675" l="1"/>
  <c r="P675"/>
  <c r="S675"/>
  <c r="V675" s="1"/>
  <c r="L675"/>
  <c r="X675" s="1"/>
  <c r="Y675" s="1"/>
  <c r="W675" l="1"/>
  <c r="R675"/>
  <c r="Q676" s="1"/>
  <c r="O676" l="1"/>
  <c r="L676"/>
  <c r="X676" s="1"/>
  <c r="Y676" s="1"/>
  <c r="S676"/>
  <c r="V676" s="1"/>
  <c r="P676"/>
  <c r="W676" l="1"/>
  <c r="R676"/>
  <c r="Q677" s="1"/>
  <c r="O677" l="1"/>
  <c r="S677"/>
  <c r="V677" s="1"/>
  <c r="P677"/>
  <c r="L677"/>
  <c r="X677" s="1"/>
  <c r="Y677" s="1"/>
  <c r="R677" l="1"/>
  <c r="Q678" s="1"/>
  <c r="W677"/>
  <c r="O678" l="1"/>
  <c r="L678"/>
  <c r="X678" s="1"/>
  <c r="Y678" s="1"/>
  <c r="S678"/>
  <c r="V678" s="1"/>
  <c r="P678"/>
  <c r="R678" l="1"/>
  <c r="Q679" s="1"/>
  <c r="W678"/>
  <c r="O679" l="1"/>
  <c r="L679"/>
  <c r="X679" s="1"/>
  <c r="Y679" s="1"/>
  <c r="P679"/>
  <c r="S679"/>
  <c r="V679" s="1"/>
  <c r="W679" l="1"/>
  <c r="R679"/>
  <c r="Q680" s="1"/>
  <c r="O680" l="1"/>
  <c r="P680"/>
  <c r="S680"/>
  <c r="V680" s="1"/>
  <c r="L680"/>
  <c r="X680" s="1"/>
  <c r="Y680" s="1"/>
  <c r="W680" l="1"/>
  <c r="R680"/>
  <c r="Q681" s="1"/>
  <c r="O681" l="1"/>
  <c r="S681"/>
  <c r="V681" s="1"/>
  <c r="L681"/>
  <c r="X681" s="1"/>
  <c r="Y681" s="1"/>
  <c r="P681"/>
  <c r="W681" l="1"/>
  <c r="R681"/>
  <c r="Q682" s="1"/>
  <c r="O682" l="1"/>
  <c r="L682"/>
  <c r="X682" s="1"/>
  <c r="Y682" s="1"/>
  <c r="S682"/>
  <c r="V682" s="1"/>
  <c r="P682"/>
  <c r="W682" l="1"/>
  <c r="R682"/>
  <c r="Q683" s="1"/>
  <c r="O683" l="1"/>
  <c r="S683"/>
  <c r="V683" s="1"/>
  <c r="P683"/>
  <c r="L683"/>
  <c r="X683" s="1"/>
  <c r="Y683" s="1"/>
  <c r="R683" l="1"/>
  <c r="Q684" s="1"/>
  <c r="W683"/>
  <c r="O684" l="1"/>
  <c r="L684"/>
  <c r="X684" s="1"/>
  <c r="Y684" s="1"/>
  <c r="P684"/>
  <c r="S684"/>
  <c r="V684" s="1"/>
  <c r="R684" l="1"/>
  <c r="Q685" s="1"/>
  <c r="W684"/>
  <c r="O685" l="1"/>
  <c r="S685"/>
  <c r="V685" s="1"/>
  <c r="L685"/>
  <c r="X685" s="1"/>
  <c r="Y685" s="1"/>
  <c r="P685"/>
  <c r="W685" l="1"/>
  <c r="R685"/>
  <c r="Q686" s="1"/>
  <c r="O686" l="1"/>
  <c r="P686"/>
  <c r="S686"/>
  <c r="V686" s="1"/>
  <c r="L686"/>
  <c r="X686" s="1"/>
  <c r="Y686" s="1"/>
  <c r="R686" l="1"/>
  <c r="Q687" s="1"/>
  <c r="W686"/>
  <c r="O687" l="1"/>
  <c r="S687"/>
  <c r="V687" s="1"/>
  <c r="L687"/>
  <c r="X687" s="1"/>
  <c r="Y687" s="1"/>
  <c r="P687"/>
  <c r="W687" l="1"/>
  <c r="R687"/>
  <c r="Q688" s="1"/>
  <c r="O688" l="1"/>
  <c r="L688"/>
  <c r="X688" s="1"/>
  <c r="Y688" s="1"/>
  <c r="S688"/>
  <c r="V688" s="1"/>
  <c r="P688"/>
  <c r="W688" l="1"/>
  <c r="R688"/>
  <c r="Q689" s="1"/>
  <c r="O689" l="1"/>
  <c r="S689"/>
  <c r="V689" s="1"/>
  <c r="P689"/>
  <c r="L689"/>
  <c r="X689" s="1"/>
  <c r="Y689" s="1"/>
  <c r="R689" l="1"/>
  <c r="Q690" s="1"/>
  <c r="W689"/>
  <c r="O690" l="1"/>
  <c r="P690"/>
  <c r="L690"/>
  <c r="X690" s="1"/>
  <c r="Y690" s="1"/>
  <c r="S690"/>
  <c r="V690" s="1"/>
  <c r="R690" l="1"/>
  <c r="Q691" s="1"/>
  <c r="W690"/>
  <c r="O691" l="1"/>
  <c r="S691"/>
  <c r="V691" s="1"/>
  <c r="P691"/>
  <c r="L691"/>
  <c r="X691" s="1"/>
  <c r="Y691" s="1"/>
  <c r="R691" l="1"/>
  <c r="Q692" s="1"/>
  <c r="W691"/>
  <c r="O692" l="1"/>
  <c r="L692"/>
  <c r="X692" s="1"/>
  <c r="Y692" s="1"/>
  <c r="S692"/>
  <c r="V692" s="1"/>
  <c r="P692"/>
  <c r="W692" l="1"/>
  <c r="R692"/>
  <c r="Q693" s="1"/>
  <c r="O693" l="1"/>
  <c r="P693"/>
  <c r="L693"/>
  <c r="X693" s="1"/>
  <c r="Y693" s="1"/>
  <c r="S693"/>
  <c r="V693" s="1"/>
  <c r="W693" l="1"/>
  <c r="R693"/>
  <c r="Q694" s="1"/>
  <c r="O694" l="1"/>
  <c r="L694"/>
  <c r="X694" s="1"/>
  <c r="Y694" s="1"/>
  <c r="S694"/>
  <c r="V694" s="1"/>
  <c r="P694"/>
  <c r="W694" l="1"/>
  <c r="R694"/>
  <c r="Q695" s="1"/>
  <c r="O695" l="1"/>
  <c r="S695"/>
  <c r="V695" s="1"/>
  <c r="L695"/>
  <c r="X695" s="1"/>
  <c r="Y695" s="1"/>
  <c r="P695"/>
  <c r="R695" l="1"/>
  <c r="Q696" s="1"/>
  <c r="W695"/>
  <c r="O696" l="1"/>
  <c r="P696"/>
  <c r="S696"/>
  <c r="V696" s="1"/>
  <c r="L696"/>
  <c r="X696" s="1"/>
  <c r="Y696" s="1"/>
  <c r="W696" l="1"/>
  <c r="R696"/>
  <c r="Q697" s="1"/>
  <c r="O697" l="1"/>
  <c r="S697"/>
  <c r="V697" s="1"/>
  <c r="P697"/>
  <c r="L697"/>
  <c r="X697" s="1"/>
  <c r="Y697" s="1"/>
  <c r="W697" l="1"/>
  <c r="R697"/>
  <c r="Q698" s="1"/>
  <c r="O698" l="1"/>
  <c r="L698"/>
  <c r="X698" s="1"/>
  <c r="Y698" s="1"/>
  <c r="S698"/>
  <c r="V698" s="1"/>
  <c r="P698"/>
  <c r="R698" l="1"/>
  <c r="Q699" s="1"/>
  <c r="W698"/>
  <c r="O699" l="1"/>
  <c r="S699"/>
  <c r="V699" s="1"/>
  <c r="L699"/>
  <c r="X699" s="1"/>
  <c r="Y699" s="1"/>
  <c r="P699"/>
  <c r="W699" l="1"/>
  <c r="R699"/>
  <c r="Q700" s="1"/>
  <c r="O700" l="1"/>
  <c r="S700"/>
  <c r="V700" s="1"/>
  <c r="L700"/>
  <c r="X700" s="1"/>
  <c r="Y700" s="1"/>
  <c r="P700"/>
  <c r="R700" l="1"/>
  <c r="Q701" s="1"/>
  <c r="W700"/>
  <c r="O701" l="1"/>
  <c r="L701"/>
  <c r="X701" s="1"/>
  <c r="Y701" s="1"/>
  <c r="S701"/>
  <c r="V701" s="1"/>
  <c r="P701"/>
  <c r="R701" l="1"/>
  <c r="Q702" s="1"/>
  <c r="W701"/>
  <c r="O702" l="1"/>
  <c r="L702"/>
  <c r="X702" s="1"/>
  <c r="Y702" s="1"/>
  <c r="P702"/>
  <c r="S702"/>
  <c r="V702" s="1"/>
  <c r="W702" l="1"/>
  <c r="R702"/>
  <c r="Q703" s="1"/>
  <c r="O703" l="1"/>
  <c r="S703"/>
  <c r="V703" s="1"/>
  <c r="L703"/>
  <c r="X703" s="1"/>
  <c r="Y703" s="1"/>
  <c r="P703"/>
  <c r="W703" l="1"/>
  <c r="R703"/>
  <c r="Q704" s="1"/>
  <c r="O704" l="1"/>
  <c r="L704"/>
  <c r="X704" s="1"/>
  <c r="Y704" s="1"/>
  <c r="S704"/>
  <c r="V704" s="1"/>
  <c r="P704"/>
  <c r="W704" l="1"/>
  <c r="R704"/>
  <c r="Q705" s="1"/>
  <c r="O705" l="1"/>
  <c r="S705"/>
  <c r="V705" s="1"/>
  <c r="L705"/>
  <c r="X705" s="1"/>
  <c r="Y705" s="1"/>
  <c r="P705"/>
  <c r="R705" l="1"/>
  <c r="Q706" s="1"/>
  <c r="W705"/>
  <c r="O706" l="1"/>
  <c r="P706"/>
  <c r="S706"/>
  <c r="V706" s="1"/>
  <c r="R706" s="1"/>
  <c r="L706"/>
  <c r="X706" s="1"/>
  <c r="Y706" s="1"/>
  <c r="W706" l="1"/>
  <c r="Q707"/>
  <c r="O707" l="1"/>
  <c r="S707"/>
  <c r="V707" s="1"/>
  <c r="R707" s="1"/>
  <c r="P707"/>
  <c r="L707"/>
  <c r="X707" s="1"/>
  <c r="Y707" s="1"/>
  <c r="W707" l="1"/>
  <c r="Q708"/>
  <c r="O708" l="1"/>
  <c r="L708"/>
  <c r="X708" s="1"/>
  <c r="Y708" s="1"/>
  <c r="S708"/>
  <c r="V708" s="1"/>
  <c r="P708"/>
  <c r="R708" l="1"/>
  <c r="Q709" s="1"/>
  <c r="W708"/>
  <c r="O709" l="1"/>
  <c r="S709"/>
  <c r="V709" s="1"/>
  <c r="L709"/>
  <c r="X709" s="1"/>
  <c r="Y709" s="1"/>
  <c r="P709"/>
  <c r="R709" l="1"/>
  <c r="Q710" s="1"/>
  <c r="W709"/>
  <c r="O710" l="1"/>
  <c r="P710"/>
  <c r="S710"/>
  <c r="V710" s="1"/>
  <c r="R710" s="1"/>
  <c r="L710"/>
  <c r="X710" s="1"/>
  <c r="Y710" s="1"/>
  <c r="W710" l="1"/>
  <c r="Q711"/>
  <c r="O711" l="1"/>
  <c r="S711"/>
  <c r="V711" s="1"/>
  <c r="L711"/>
  <c r="X711" s="1"/>
  <c r="Y711" s="1"/>
  <c r="P711"/>
  <c r="R711" l="1"/>
  <c r="Q712" s="1"/>
  <c r="W711"/>
  <c r="O712" l="1"/>
  <c r="P712"/>
  <c r="S712"/>
  <c r="V712" s="1"/>
  <c r="R712" s="1"/>
  <c r="L712"/>
  <c r="X712" s="1"/>
  <c r="Y712" s="1"/>
  <c r="W712" l="1"/>
  <c r="Q713"/>
  <c r="O713" l="1"/>
  <c r="S713"/>
  <c r="V713" s="1"/>
  <c r="R713" s="1"/>
  <c r="P713"/>
  <c r="L713"/>
  <c r="X713" s="1"/>
  <c r="Y713" s="1"/>
  <c r="W713" l="1"/>
  <c r="Q714"/>
  <c r="O714" l="1"/>
  <c r="P714"/>
  <c r="S714"/>
  <c r="V714" s="1"/>
  <c r="L714"/>
  <c r="X714" s="1"/>
  <c r="Y714" s="1"/>
  <c r="R714" l="1"/>
  <c r="Q715" s="1"/>
  <c r="W714"/>
  <c r="O715" l="1"/>
  <c r="P715"/>
  <c r="S715"/>
  <c r="V715" s="1"/>
  <c r="R715" s="1"/>
  <c r="L715"/>
  <c r="X715" s="1"/>
  <c r="Y715" s="1"/>
  <c r="W715" l="1"/>
  <c r="Q716"/>
  <c r="O716" l="1"/>
  <c r="L716"/>
  <c r="X716" s="1"/>
  <c r="Y716" s="1"/>
  <c r="S716"/>
  <c r="V716" s="1"/>
  <c r="P716"/>
  <c r="R716" l="1"/>
  <c r="Q717" s="1"/>
  <c r="W716"/>
  <c r="O717" l="1"/>
  <c r="L717"/>
  <c r="X717" s="1"/>
  <c r="Y717" s="1"/>
  <c r="P717"/>
  <c r="S717"/>
  <c r="V717" s="1"/>
  <c r="R717" l="1"/>
  <c r="Q718" s="1"/>
  <c r="W717"/>
  <c r="O718" l="1"/>
  <c r="S718"/>
  <c r="V718" s="1"/>
  <c r="L718"/>
  <c r="X718" s="1"/>
  <c r="Y718" s="1"/>
  <c r="P718"/>
  <c r="R718" l="1"/>
  <c r="Q719" s="1"/>
  <c r="W718"/>
  <c r="O719" l="1"/>
  <c r="S719"/>
  <c r="V719" s="1"/>
  <c r="L719"/>
  <c r="X719" s="1"/>
  <c r="Y719" s="1"/>
  <c r="P719"/>
  <c r="R719" l="1"/>
  <c r="Q720" s="1"/>
  <c r="W719"/>
  <c r="O720" l="1"/>
  <c r="P720"/>
  <c r="S720"/>
  <c r="V720" s="1"/>
  <c r="L720"/>
  <c r="X720" s="1"/>
  <c r="Y720" s="1"/>
  <c r="R720" l="1"/>
  <c r="Q721" s="1"/>
  <c r="W720"/>
  <c r="O721" l="1"/>
  <c r="S721"/>
  <c r="V721" s="1"/>
  <c r="R721" s="1"/>
  <c r="P721"/>
  <c r="L721"/>
  <c r="X721" s="1"/>
  <c r="Y721" s="1"/>
  <c r="W721" l="1"/>
  <c r="Q722"/>
  <c r="O722" l="1"/>
  <c r="P722"/>
  <c r="S722"/>
  <c r="V722" s="1"/>
  <c r="R722" s="1"/>
  <c r="L722"/>
  <c r="X722" s="1"/>
  <c r="Y722" s="1"/>
  <c r="Q723" l="1"/>
  <c r="W722"/>
  <c r="O723" l="1"/>
  <c r="S723"/>
  <c r="V723" s="1"/>
  <c r="R723" s="1"/>
  <c r="P723"/>
  <c r="L723"/>
  <c r="X723" s="1"/>
  <c r="Y723" s="1"/>
  <c r="W723" l="1"/>
  <c r="Q724"/>
  <c r="O724" l="1"/>
  <c r="L724"/>
  <c r="X724" s="1"/>
  <c r="Y724" s="1"/>
  <c r="P724"/>
  <c r="S724"/>
  <c r="V724" s="1"/>
  <c r="R724" l="1"/>
  <c r="Q725" s="1"/>
  <c r="W724"/>
  <c r="O725" l="1"/>
  <c r="P725"/>
  <c r="S725"/>
  <c r="V725" s="1"/>
  <c r="R725" s="1"/>
  <c r="L725"/>
  <c r="X725" s="1"/>
  <c r="Y725" s="1"/>
  <c r="Q726" l="1"/>
  <c r="W725"/>
  <c r="O726" l="1"/>
  <c r="S726"/>
  <c r="V726" s="1"/>
  <c r="L726"/>
  <c r="X726" s="1"/>
  <c r="Y726" s="1"/>
  <c r="P726"/>
  <c r="R726" l="1"/>
  <c r="Q727" s="1"/>
  <c r="W726"/>
  <c r="O727" l="1"/>
  <c r="S727"/>
  <c r="V727" s="1"/>
  <c r="L727"/>
  <c r="X727" s="1"/>
  <c r="Y727" s="1"/>
  <c r="P727"/>
  <c r="R727" l="1"/>
  <c r="Q728" s="1"/>
  <c r="W727"/>
  <c r="O728" l="1"/>
  <c r="L728"/>
  <c r="X728" s="1"/>
  <c r="Y728" s="1"/>
  <c r="S728"/>
  <c r="V728" s="1"/>
  <c r="P728"/>
  <c r="W728" l="1"/>
  <c r="R728"/>
  <c r="Q729" s="1"/>
  <c r="O729" l="1"/>
  <c r="S729"/>
  <c r="V729" s="1"/>
  <c r="P729"/>
  <c r="L729"/>
  <c r="X729" s="1"/>
  <c r="Y729" s="1"/>
  <c r="W729" l="1"/>
  <c r="R729"/>
  <c r="Q730" s="1"/>
  <c r="O730" l="1"/>
  <c r="L730"/>
  <c r="X730" s="1"/>
  <c r="Y730" s="1"/>
  <c r="S730"/>
  <c r="V730" s="1"/>
  <c r="P730"/>
  <c r="R730" l="1"/>
  <c r="Q731" s="1"/>
  <c r="W730"/>
  <c r="O731" l="1"/>
  <c r="P731"/>
  <c r="L731"/>
  <c r="X731" s="1"/>
  <c r="Y731" s="1"/>
  <c r="S731"/>
  <c r="V731" s="1"/>
  <c r="R731" l="1"/>
  <c r="Q732" s="1"/>
  <c r="W731"/>
  <c r="O732" l="1"/>
  <c r="L732"/>
  <c r="X732" s="1"/>
  <c r="Y732" s="1"/>
  <c r="S732"/>
  <c r="V732" s="1"/>
  <c r="P732"/>
  <c r="W732" l="1"/>
  <c r="R732"/>
  <c r="Q733" s="1"/>
  <c r="O733" l="1"/>
  <c r="P733"/>
  <c r="L733"/>
  <c r="X733" s="1"/>
  <c r="Y733" s="1"/>
  <c r="S733"/>
  <c r="V733" s="1"/>
  <c r="W733" l="1"/>
  <c r="R733"/>
  <c r="Q734" s="1"/>
  <c r="O734" l="1"/>
  <c r="P734"/>
  <c r="S734"/>
  <c r="V734" s="1"/>
  <c r="L734"/>
  <c r="X734" s="1"/>
  <c r="Y734" s="1"/>
  <c r="W734" l="1"/>
  <c r="R734"/>
  <c r="Q735" s="1"/>
  <c r="O735" l="1"/>
  <c r="P735"/>
  <c r="L735"/>
  <c r="X735" s="1"/>
  <c r="Y735" s="1"/>
  <c r="S735"/>
  <c r="V735" s="1"/>
  <c r="W735" l="1"/>
  <c r="R735"/>
  <c r="Q736" s="1"/>
  <c r="O736" l="1"/>
  <c r="P736"/>
  <c r="S736"/>
  <c r="V736" s="1"/>
  <c r="L736"/>
  <c r="X736" s="1"/>
  <c r="Y736" s="1"/>
  <c r="R736" l="1"/>
  <c r="Q737" s="1"/>
  <c r="W736"/>
  <c r="O737" l="1"/>
  <c r="P737"/>
  <c r="S737"/>
  <c r="V737" s="1"/>
  <c r="L737"/>
  <c r="X737" s="1"/>
  <c r="Y737" s="1"/>
  <c r="W737" l="1"/>
  <c r="R737"/>
  <c r="Q738" s="1"/>
  <c r="O738" l="1"/>
  <c r="S738"/>
  <c r="V738" s="1"/>
  <c r="P738"/>
  <c r="L738"/>
  <c r="X738" s="1"/>
  <c r="Y738" s="1"/>
  <c r="W738" l="1"/>
  <c r="R738"/>
  <c r="Q739" s="1"/>
  <c r="O739" l="1"/>
  <c r="S739"/>
  <c r="V739" s="1"/>
  <c r="P739"/>
  <c r="L739"/>
  <c r="X739" s="1"/>
  <c r="Y739" s="1"/>
  <c r="R739" l="1"/>
  <c r="Q740" s="1"/>
  <c r="W739"/>
  <c r="O740" l="1"/>
  <c r="L740"/>
  <c r="X740" s="1"/>
  <c r="Y740" s="1"/>
  <c r="S740"/>
  <c r="V740" s="1"/>
  <c r="P740"/>
  <c r="R740" l="1"/>
  <c r="Q741" s="1"/>
  <c r="W740"/>
  <c r="O741" l="1"/>
  <c r="P741"/>
  <c r="L741"/>
  <c r="X741" s="1"/>
  <c r="Y741" s="1"/>
  <c r="S741"/>
  <c r="V741" s="1"/>
  <c r="W741" l="1"/>
  <c r="R741"/>
  <c r="Q742" s="1"/>
  <c r="O742" l="1"/>
  <c r="P742"/>
  <c r="L742"/>
  <c r="X742" s="1"/>
  <c r="Y742" s="1"/>
  <c r="S742"/>
  <c r="V742" s="1"/>
  <c r="W742" l="1"/>
  <c r="R742"/>
  <c r="Q743" s="1"/>
  <c r="O743" l="1"/>
  <c r="L743"/>
  <c r="X743" s="1"/>
  <c r="Y743" s="1"/>
  <c r="P743"/>
  <c r="S743"/>
  <c r="V743" s="1"/>
  <c r="W743" l="1"/>
  <c r="R743"/>
  <c r="Q744" s="1"/>
  <c r="O744" l="1"/>
  <c r="P744"/>
  <c r="L744"/>
  <c r="X744" s="1"/>
  <c r="Y744" s="1"/>
  <c r="S744"/>
  <c r="V744" s="1"/>
  <c r="W744" l="1"/>
  <c r="R744"/>
  <c r="Q745" s="1"/>
  <c r="O745" l="1"/>
  <c r="S745"/>
  <c r="V745" s="1"/>
  <c r="P745"/>
  <c r="L745"/>
  <c r="X745" s="1"/>
  <c r="Y745" s="1"/>
  <c r="R745" l="1"/>
  <c r="Q746" s="1"/>
  <c r="W745"/>
  <c r="O746" l="1"/>
  <c r="P746"/>
  <c r="S746"/>
  <c r="V746" s="1"/>
  <c r="L746"/>
  <c r="X746" s="1"/>
  <c r="Y746" s="1"/>
  <c r="W746" l="1"/>
  <c r="R746"/>
  <c r="Q747" s="1"/>
  <c r="O747" l="1"/>
  <c r="S747"/>
  <c r="V747" s="1"/>
  <c r="P747"/>
  <c r="L747"/>
  <c r="X747" s="1"/>
  <c r="Y747" s="1"/>
  <c r="W747" l="1"/>
  <c r="R747"/>
  <c r="Q748" s="1"/>
  <c r="O748" l="1"/>
  <c r="L748"/>
  <c r="X748" s="1"/>
  <c r="Y748" s="1"/>
  <c r="S748"/>
  <c r="V748" s="1"/>
  <c r="P748"/>
  <c r="R748" l="1"/>
  <c r="Q749" s="1"/>
  <c r="W748"/>
  <c r="O749" l="1"/>
  <c r="S749"/>
  <c r="V749" s="1"/>
  <c r="P749"/>
  <c r="L749"/>
  <c r="X749" s="1"/>
  <c r="Y749" s="1"/>
  <c r="W749" l="1"/>
  <c r="R749"/>
  <c r="Q750" s="1"/>
  <c r="O750" l="1"/>
  <c r="P750"/>
  <c r="S750"/>
  <c r="V750" s="1"/>
  <c r="L750"/>
  <c r="X750" s="1"/>
  <c r="Y750" s="1"/>
  <c r="R750" l="1"/>
  <c r="Q751" s="1"/>
  <c r="W750"/>
  <c r="O751" l="1"/>
  <c r="L751"/>
  <c r="X751" s="1"/>
  <c r="Y751" s="1"/>
  <c r="S751"/>
  <c r="V751" s="1"/>
  <c r="P751"/>
  <c r="W751" l="1"/>
  <c r="R751"/>
  <c r="Q752" s="1"/>
  <c r="O752" l="1"/>
  <c r="P752"/>
  <c r="S752"/>
  <c r="V752" s="1"/>
  <c r="L752"/>
  <c r="X752" s="1"/>
  <c r="Y752" s="1"/>
  <c r="W752" l="1"/>
  <c r="R752"/>
  <c r="Q753" s="1"/>
  <c r="O753" l="1"/>
  <c r="L753"/>
  <c r="X753" s="1"/>
  <c r="Y753" s="1"/>
  <c r="P753"/>
  <c r="S753"/>
  <c r="V753" s="1"/>
  <c r="W753" l="1"/>
  <c r="R753"/>
  <c r="Q754" s="1"/>
  <c r="O754" l="1"/>
  <c r="L754"/>
  <c r="X754" s="1"/>
  <c r="Y754" s="1"/>
  <c r="S754"/>
  <c r="V754" s="1"/>
  <c r="P754"/>
  <c r="W754" l="1"/>
  <c r="R754"/>
  <c r="Q755" s="1"/>
  <c r="O755" l="1"/>
  <c r="S755"/>
  <c r="V755" s="1"/>
  <c r="P755"/>
  <c r="L755"/>
  <c r="X755" s="1"/>
  <c r="Y755" s="1"/>
  <c r="W755" l="1"/>
  <c r="R755"/>
  <c r="Q756" s="1"/>
  <c r="O756" l="1"/>
  <c r="L756"/>
  <c r="X756" s="1"/>
  <c r="Y756" s="1"/>
  <c r="S756"/>
  <c r="V756" s="1"/>
  <c r="P756"/>
  <c r="W756" l="1"/>
  <c r="R756"/>
  <c r="Q757" s="1"/>
  <c r="O757" l="1"/>
  <c r="P757"/>
  <c r="L757"/>
  <c r="X757" s="1"/>
  <c r="Y757" s="1"/>
  <c r="S757"/>
  <c r="V757" s="1"/>
  <c r="W757" l="1"/>
  <c r="R757"/>
  <c r="Q758" s="1"/>
  <c r="O758" l="1"/>
  <c r="L758"/>
  <c r="X758" s="1"/>
  <c r="Y758" s="1"/>
  <c r="S758"/>
  <c r="V758" s="1"/>
  <c r="P758"/>
  <c r="R758" l="1"/>
  <c r="Q759" s="1"/>
  <c r="W758"/>
  <c r="O759" l="1"/>
  <c r="S759"/>
  <c r="V759" s="1"/>
  <c r="P759"/>
  <c r="L759"/>
  <c r="X759" s="1"/>
  <c r="Y759" s="1"/>
  <c r="W759" l="1"/>
  <c r="R759"/>
  <c r="Q760" s="1"/>
  <c r="O760" l="1"/>
  <c r="L760"/>
  <c r="X760" s="1"/>
  <c r="Y760" s="1"/>
  <c r="S760"/>
  <c r="V760" s="1"/>
  <c r="P760"/>
  <c r="W760" l="1"/>
  <c r="R760"/>
  <c r="Q761" s="1"/>
  <c r="O761" l="1"/>
  <c r="S761"/>
  <c r="V761" s="1"/>
  <c r="P761"/>
  <c r="L761"/>
  <c r="X761" s="1"/>
  <c r="Y761" s="1"/>
  <c r="R761" l="1"/>
  <c r="Q762" s="1"/>
  <c r="W761"/>
  <c r="O762" l="1"/>
  <c r="P762"/>
  <c r="S762"/>
  <c r="V762" s="1"/>
  <c r="L762"/>
  <c r="X762" s="1"/>
  <c r="Y762" s="1"/>
  <c r="R762" l="1"/>
  <c r="Q763" s="1"/>
  <c r="W762"/>
  <c r="O763" l="1"/>
  <c r="S763"/>
  <c r="V763" s="1"/>
  <c r="P763"/>
  <c r="L763"/>
  <c r="X763" s="1"/>
  <c r="Y763" s="1"/>
  <c r="W763" l="1"/>
  <c r="R763"/>
  <c r="Q764" s="1"/>
  <c r="O764" l="1"/>
  <c r="P764"/>
  <c r="S764"/>
  <c r="V764" s="1"/>
  <c r="L764"/>
  <c r="X764" s="1"/>
  <c r="Y764" s="1"/>
  <c r="R764" l="1"/>
  <c r="Q765" s="1"/>
  <c r="W764"/>
  <c r="O765" l="1"/>
  <c r="S765"/>
  <c r="V765" s="1"/>
  <c r="P765"/>
  <c r="L765"/>
  <c r="X765" s="1"/>
  <c r="Y765" s="1"/>
  <c r="W765" l="1"/>
  <c r="R765"/>
  <c r="Q766" s="1"/>
  <c r="O766" l="1"/>
  <c r="P766"/>
  <c r="S766"/>
  <c r="V766" s="1"/>
  <c r="L766"/>
  <c r="X766" s="1"/>
  <c r="Y766" s="1"/>
  <c r="W766" l="1"/>
  <c r="R766"/>
  <c r="Q767" s="1"/>
  <c r="O767" l="1"/>
  <c r="S767"/>
  <c r="V767" s="1"/>
  <c r="P767"/>
  <c r="L767"/>
  <c r="X767" s="1"/>
  <c r="Y767" s="1"/>
  <c r="W767" l="1"/>
  <c r="R767"/>
  <c r="Q768" s="1"/>
  <c r="O768" l="1"/>
  <c r="P768"/>
  <c r="S768"/>
  <c r="V768" s="1"/>
  <c r="L768"/>
  <c r="X768" s="1"/>
  <c r="Y768" s="1"/>
  <c r="W768" l="1"/>
  <c r="R768"/>
  <c r="Q769" s="1"/>
  <c r="O769" l="1"/>
  <c r="L769"/>
  <c r="X769" s="1"/>
  <c r="Y769" s="1"/>
  <c r="S769"/>
  <c r="V769" s="1"/>
  <c r="P769"/>
  <c r="W769" l="1"/>
  <c r="R769"/>
  <c r="Q770" s="1"/>
  <c r="O770" l="1"/>
  <c r="P770"/>
  <c r="L770"/>
  <c r="X770" s="1"/>
  <c r="Y770" s="1"/>
  <c r="S770"/>
  <c r="V770" s="1"/>
  <c r="W770" l="1"/>
  <c r="R770"/>
  <c r="Q771" s="1"/>
  <c r="O771" l="1"/>
  <c r="P771"/>
  <c r="L771"/>
  <c r="X771" s="1"/>
  <c r="Y771" s="1"/>
  <c r="S771"/>
  <c r="V771" s="1"/>
  <c r="W771" l="1"/>
  <c r="R771"/>
  <c r="Q772" s="1"/>
  <c r="O772" l="1"/>
  <c r="L772"/>
  <c r="X772" s="1"/>
  <c r="Y772" s="1"/>
  <c r="S772"/>
  <c r="V772" s="1"/>
  <c r="P772"/>
  <c r="R772" l="1"/>
  <c r="Q773" s="1"/>
  <c r="W772"/>
  <c r="O773" l="1"/>
  <c r="S773"/>
  <c r="V773" s="1"/>
  <c r="P773"/>
  <c r="L773"/>
  <c r="X773" s="1"/>
  <c r="Y773" s="1"/>
  <c r="R773" l="1"/>
  <c r="Q774" s="1"/>
  <c r="W773"/>
  <c r="O774" l="1"/>
  <c r="L774"/>
  <c r="X774" s="1"/>
  <c r="Y774" s="1"/>
  <c r="S774"/>
  <c r="V774" s="1"/>
  <c r="P774"/>
  <c r="R774" l="1"/>
  <c r="Q775" s="1"/>
  <c r="W774"/>
  <c r="O775" l="1"/>
  <c r="L775"/>
  <c r="X775" s="1"/>
  <c r="Y775" s="1"/>
  <c r="P775"/>
  <c r="S775"/>
  <c r="V775" s="1"/>
  <c r="R775" l="1"/>
  <c r="Q776" s="1"/>
  <c r="W775"/>
  <c r="O776" l="1"/>
  <c r="P776"/>
  <c r="L776"/>
  <c r="X776" s="1"/>
  <c r="Y776" s="1"/>
  <c r="S776"/>
  <c r="V776" s="1"/>
  <c r="R776" l="1"/>
  <c r="Q777" s="1"/>
  <c r="W776"/>
  <c r="O777" l="1"/>
  <c r="S777"/>
  <c r="V777" s="1"/>
  <c r="P777"/>
  <c r="L777"/>
  <c r="X777" s="1"/>
  <c r="Y777" s="1"/>
  <c r="R777" l="1"/>
  <c r="Q778" s="1"/>
  <c r="W777"/>
  <c r="O778" l="1"/>
  <c r="S778"/>
  <c r="V778" s="1"/>
  <c r="L778"/>
  <c r="X778" s="1"/>
  <c r="Y778" s="1"/>
  <c r="P778"/>
  <c r="W778" l="1"/>
  <c r="R778"/>
  <c r="Q779" s="1"/>
  <c r="O779" l="1"/>
  <c r="S779"/>
  <c r="V779" s="1"/>
  <c r="P779"/>
  <c r="L779"/>
  <c r="X779" s="1"/>
  <c r="Y779" s="1"/>
  <c r="W779" l="1"/>
  <c r="R779"/>
  <c r="Q780" s="1"/>
  <c r="O780" l="1"/>
  <c r="P780"/>
  <c r="L780"/>
  <c r="X780" s="1"/>
  <c r="Y780" s="1"/>
  <c r="S780"/>
  <c r="V780" s="1"/>
  <c r="W780" l="1"/>
  <c r="R780"/>
  <c r="Q781" s="1"/>
  <c r="O781" l="1"/>
  <c r="P781"/>
  <c r="S781"/>
  <c r="V781" s="1"/>
  <c r="L781"/>
  <c r="X781" s="1"/>
  <c r="Y781" s="1"/>
  <c r="R781" l="1"/>
  <c r="Q782" s="1"/>
  <c r="W781"/>
  <c r="O782" l="1"/>
  <c r="P782"/>
  <c r="S782"/>
  <c r="V782" s="1"/>
  <c r="L782"/>
  <c r="X782" s="1"/>
  <c r="Y782" s="1"/>
  <c r="W782" l="1"/>
  <c r="R782"/>
  <c r="Q783" s="1"/>
  <c r="O783" l="1"/>
  <c r="S783"/>
  <c r="V783" s="1"/>
  <c r="P783"/>
  <c r="L783"/>
  <c r="X783" s="1"/>
  <c r="Y783" s="1"/>
  <c r="W783" l="1"/>
  <c r="R783"/>
  <c r="Q784" s="1"/>
  <c r="O784" l="1"/>
  <c r="S784"/>
  <c r="V784" s="1"/>
  <c r="L784"/>
  <c r="X784" s="1"/>
  <c r="Y784" s="1"/>
  <c r="P784"/>
  <c r="R784" l="1"/>
  <c r="Q785" s="1"/>
  <c r="W784"/>
  <c r="O785" l="1"/>
  <c r="P785"/>
  <c r="S785"/>
  <c r="V785" s="1"/>
  <c r="L785"/>
  <c r="X785" s="1"/>
  <c r="Y785" s="1"/>
  <c r="W785" l="1"/>
  <c r="R785"/>
  <c r="Q786" s="1"/>
  <c r="O786" l="1"/>
  <c r="P786"/>
  <c r="S786"/>
  <c r="V786" s="1"/>
  <c r="L786"/>
  <c r="X786" s="1"/>
  <c r="Y786" s="1"/>
  <c r="R786" l="1"/>
  <c r="Q787" s="1"/>
  <c r="W786"/>
  <c r="O787" l="1"/>
  <c r="S787"/>
  <c r="V787" s="1"/>
  <c r="L787"/>
  <c r="X787" s="1"/>
  <c r="Y787" s="1"/>
  <c r="P787"/>
  <c r="W787" l="1"/>
  <c r="R787"/>
  <c r="Q788" s="1"/>
  <c r="O788" l="1"/>
  <c r="P788"/>
  <c r="S788"/>
  <c r="V788" s="1"/>
  <c r="L788"/>
  <c r="X788" s="1"/>
  <c r="Y788" s="1"/>
  <c r="W788" l="1"/>
  <c r="R788"/>
  <c r="Q789" s="1"/>
  <c r="O789" l="1"/>
  <c r="P789"/>
  <c r="S789"/>
  <c r="V789" s="1"/>
  <c r="R789" s="1"/>
  <c r="L789"/>
  <c r="X789" s="1"/>
  <c r="Y789" s="1"/>
  <c r="W789" l="1"/>
  <c r="Q790"/>
  <c r="O790" l="1"/>
  <c r="P790"/>
  <c r="S790"/>
  <c r="V790" s="1"/>
  <c r="L790"/>
  <c r="X790" s="1"/>
  <c r="Y790" s="1"/>
  <c r="R790" l="1"/>
  <c r="Q791" s="1"/>
  <c r="W790"/>
  <c r="O791" l="1"/>
  <c r="S791"/>
  <c r="V791" s="1"/>
  <c r="P791"/>
  <c r="L791"/>
  <c r="X791" s="1"/>
  <c r="Y791" s="1"/>
  <c r="R791" l="1"/>
  <c r="Q792" s="1"/>
  <c r="W791"/>
  <c r="O792" l="1"/>
  <c r="P792"/>
  <c r="S792"/>
  <c r="V792" s="1"/>
  <c r="L792"/>
  <c r="X792" s="1"/>
  <c r="Y792" s="1"/>
  <c r="R792" l="1"/>
  <c r="Q793" s="1"/>
  <c r="W792"/>
  <c r="O793" l="1"/>
  <c r="P793"/>
  <c r="S793"/>
  <c r="V793" s="1"/>
  <c r="L793"/>
  <c r="X793" s="1"/>
  <c r="Y793" s="1"/>
  <c r="R793" l="1"/>
  <c r="Q794" s="1"/>
  <c r="W793"/>
  <c r="O794" l="1"/>
  <c r="P794"/>
  <c r="S794"/>
  <c r="V794" s="1"/>
  <c r="L794"/>
  <c r="X794" s="1"/>
  <c r="Y794" s="1"/>
  <c r="R794" l="1"/>
  <c r="Q795" s="1"/>
  <c r="W794"/>
  <c r="O795" l="1"/>
  <c r="P795"/>
  <c r="L795"/>
  <c r="X795" s="1"/>
  <c r="Y795" s="1"/>
  <c r="S795"/>
  <c r="V795" s="1"/>
  <c r="R795" l="1"/>
  <c r="Q796" s="1"/>
  <c r="W795"/>
  <c r="O796" l="1"/>
  <c r="P796"/>
  <c r="L796"/>
  <c r="X796" s="1"/>
  <c r="Y796" s="1"/>
  <c r="S796"/>
  <c r="V796" s="1"/>
  <c r="R796" l="1"/>
  <c r="Q797" s="1"/>
  <c r="W796"/>
  <c r="O797" l="1"/>
  <c r="S797"/>
  <c r="V797" s="1"/>
  <c r="L797"/>
  <c r="X797" s="1"/>
  <c r="Y797" s="1"/>
  <c r="P797"/>
  <c r="R797" l="1"/>
  <c r="Q798" s="1"/>
  <c r="W797"/>
  <c r="O798" l="1"/>
  <c r="L798"/>
  <c r="X798" s="1"/>
  <c r="Y798" s="1"/>
  <c r="S798"/>
  <c r="V798" s="1"/>
  <c r="P798"/>
  <c r="R798" l="1"/>
  <c r="Q799" s="1"/>
  <c r="W798"/>
  <c r="O799" l="1"/>
  <c r="S799"/>
  <c r="V799" s="1"/>
  <c r="P799"/>
  <c r="L799"/>
  <c r="X799" s="1"/>
  <c r="Y799" s="1"/>
  <c r="R799" l="1"/>
  <c r="Q800" s="1"/>
  <c r="W799"/>
  <c r="O800" l="1"/>
  <c r="L800"/>
  <c r="X800" s="1"/>
  <c r="Y800" s="1"/>
  <c r="S800"/>
  <c r="V800" s="1"/>
  <c r="P800"/>
  <c r="R800" l="1"/>
  <c r="Q801" s="1"/>
  <c r="W800"/>
  <c r="O801" l="1"/>
  <c r="P801"/>
  <c r="L801"/>
  <c r="X801" s="1"/>
  <c r="Y801" s="1"/>
  <c r="S801"/>
  <c r="V801" s="1"/>
  <c r="R801" l="1"/>
  <c r="Q802" s="1"/>
  <c r="W801"/>
  <c r="O802" l="1"/>
  <c r="P802"/>
  <c r="S802"/>
  <c r="V802" s="1"/>
  <c r="L802"/>
  <c r="X802" s="1"/>
  <c r="Y802" s="1"/>
  <c r="R802" l="1"/>
  <c r="Q803" s="1"/>
  <c r="W802"/>
  <c r="O803" l="1"/>
  <c r="P803"/>
  <c r="S803"/>
  <c r="V803" s="1"/>
  <c r="L803"/>
  <c r="X803" s="1"/>
  <c r="Y803" s="1"/>
  <c r="R803" l="1"/>
  <c r="Q804" s="1"/>
  <c r="W803"/>
  <c r="O804" l="1"/>
  <c r="P804"/>
  <c r="S804"/>
  <c r="V804" s="1"/>
  <c r="L804"/>
  <c r="X804" s="1"/>
  <c r="Y804" s="1"/>
  <c r="R804" l="1"/>
  <c r="Q805" s="1"/>
  <c r="W804"/>
  <c r="O805" l="1"/>
  <c r="S805"/>
  <c r="V805" s="1"/>
  <c r="R805" s="1"/>
  <c r="P805"/>
  <c r="L805"/>
  <c r="X805" s="1"/>
  <c r="Y805" s="1"/>
  <c r="W805" l="1"/>
  <c r="Q806"/>
  <c r="O806" l="1"/>
  <c r="L806"/>
  <c r="X806" s="1"/>
  <c r="Y806" s="1"/>
  <c r="S806"/>
  <c r="V806" s="1"/>
  <c r="P806"/>
  <c r="R806" l="1"/>
  <c r="Q807" s="1"/>
  <c r="W806"/>
  <c r="O807" l="1"/>
  <c r="P807"/>
  <c r="L807"/>
  <c r="X807" s="1"/>
  <c r="Y807" s="1"/>
  <c r="S807"/>
  <c r="V807" s="1"/>
  <c r="R807" l="1"/>
  <c r="Q808" s="1"/>
  <c r="W807"/>
  <c r="O808" l="1"/>
  <c r="P808"/>
  <c r="L808"/>
  <c r="X808" s="1"/>
  <c r="Y808" s="1"/>
  <c r="S808"/>
  <c r="V808" s="1"/>
  <c r="R808" l="1"/>
  <c r="Q809" s="1"/>
  <c r="W808"/>
  <c r="O809" l="1"/>
  <c r="P809"/>
  <c r="S809"/>
  <c r="V809" s="1"/>
  <c r="L809"/>
  <c r="X809" s="1"/>
  <c r="Y809" s="1"/>
  <c r="R809" l="1"/>
  <c r="Q810" s="1"/>
  <c r="W809"/>
  <c r="O810" l="1"/>
  <c r="P810"/>
  <c r="L810"/>
  <c r="X810" s="1"/>
  <c r="Y810" s="1"/>
  <c r="S810"/>
  <c r="V810" s="1"/>
  <c r="R810" l="1"/>
  <c r="Q811" s="1"/>
  <c r="W810"/>
  <c r="O811" l="1"/>
  <c r="P811"/>
  <c r="S811"/>
  <c r="V811" s="1"/>
  <c r="L811"/>
  <c r="X811" s="1"/>
  <c r="Y811" s="1"/>
  <c r="R811" l="1"/>
  <c r="Q812" s="1"/>
  <c r="W811"/>
  <c r="O812" l="1"/>
  <c r="P812"/>
  <c r="S812"/>
  <c r="V812" s="1"/>
  <c r="L812"/>
  <c r="X812" s="1"/>
  <c r="Y812" s="1"/>
  <c r="R812" l="1"/>
  <c r="Q813" s="1"/>
  <c r="W812"/>
  <c r="O813" l="1"/>
  <c r="P813"/>
  <c r="S813"/>
  <c r="V813" s="1"/>
  <c r="L813"/>
  <c r="X813" s="1"/>
  <c r="Y813" s="1"/>
  <c r="R813" l="1"/>
  <c r="Q814" s="1"/>
  <c r="W813"/>
  <c r="O814" l="1"/>
  <c r="L814"/>
  <c r="X814" s="1"/>
  <c r="Y814" s="1"/>
  <c r="S814"/>
  <c r="V814" s="1"/>
  <c r="P814"/>
  <c r="R814" l="1"/>
  <c r="Q815" s="1"/>
  <c r="W814"/>
  <c r="O815" l="1"/>
  <c r="P815"/>
  <c r="S815"/>
  <c r="V815" s="1"/>
  <c r="L815"/>
  <c r="X815" s="1"/>
  <c r="Y815" s="1"/>
  <c r="R815" l="1"/>
  <c r="Q816" s="1"/>
  <c r="W815"/>
  <c r="O816" l="1"/>
  <c r="L816"/>
  <c r="X816" s="1"/>
  <c r="Y816" s="1"/>
  <c r="S816"/>
  <c r="V816" s="1"/>
  <c r="P816"/>
  <c r="R816" l="1"/>
  <c r="Q817" s="1"/>
  <c r="W816"/>
  <c r="O817" l="1"/>
  <c r="S817"/>
  <c r="V817" s="1"/>
  <c r="L817"/>
  <c r="X817" s="1"/>
  <c r="Y817" s="1"/>
  <c r="P817"/>
  <c r="R817" l="1"/>
  <c r="Q818" s="1"/>
  <c r="W817"/>
  <c r="O818" l="1"/>
  <c r="P818"/>
  <c r="S818"/>
  <c r="V818" s="1"/>
  <c r="L818"/>
  <c r="X818" s="1"/>
  <c r="Y818" s="1"/>
  <c r="R818" l="1"/>
  <c r="Q819" s="1"/>
  <c r="W818"/>
  <c r="O819" l="1"/>
  <c r="P819"/>
  <c r="S819"/>
  <c r="V819" s="1"/>
  <c r="L819"/>
  <c r="X819" s="1"/>
  <c r="Y819" s="1"/>
  <c r="R819" l="1"/>
  <c r="Q820" s="1"/>
  <c r="W819"/>
  <c r="O820" l="1"/>
  <c r="P820"/>
  <c r="S820"/>
  <c r="V820" s="1"/>
  <c r="L820"/>
  <c r="X820" s="1"/>
  <c r="Y820" s="1"/>
  <c r="R820" l="1"/>
  <c r="Q821" s="1"/>
  <c r="W820"/>
  <c r="O821" l="1"/>
  <c r="P821"/>
  <c r="L821"/>
  <c r="X821" s="1"/>
  <c r="Y821" s="1"/>
  <c r="S821"/>
  <c r="V821" s="1"/>
  <c r="R821" l="1"/>
  <c r="Q822" s="1"/>
  <c r="W821"/>
  <c r="O822" l="1"/>
  <c r="P822"/>
  <c r="S822"/>
  <c r="V822" s="1"/>
  <c r="L822"/>
  <c r="X822" s="1"/>
  <c r="Y822" s="1"/>
  <c r="R822" l="1"/>
  <c r="Q823" s="1"/>
  <c r="W822"/>
  <c r="O823" l="1"/>
  <c r="S823"/>
  <c r="V823" s="1"/>
  <c r="P823"/>
  <c r="L823"/>
  <c r="X823" s="1"/>
  <c r="Y823" s="1"/>
  <c r="R823" l="1"/>
  <c r="Q824" s="1"/>
  <c r="W823"/>
  <c r="O824" l="1"/>
  <c r="L824"/>
  <c r="X824" s="1"/>
  <c r="Y824" s="1"/>
  <c r="S824"/>
  <c r="V824" s="1"/>
  <c r="P824"/>
  <c r="R824" l="1"/>
  <c r="Q825" s="1"/>
  <c r="W824"/>
  <c r="O825" l="1"/>
  <c r="S825"/>
  <c r="V825" s="1"/>
  <c r="L825"/>
  <c r="X825" s="1"/>
  <c r="Y825" s="1"/>
  <c r="P825"/>
  <c r="R825" l="1"/>
  <c r="Q826" s="1"/>
  <c r="W825"/>
  <c r="O826" l="1"/>
  <c r="P826"/>
  <c r="S826"/>
  <c r="V826" s="1"/>
  <c r="L826"/>
  <c r="X826" s="1"/>
  <c r="Y826" s="1"/>
  <c r="W826" l="1"/>
  <c r="R826"/>
  <c r="Q827" s="1"/>
  <c r="O827" l="1"/>
  <c r="L827"/>
  <c r="X827" s="1"/>
  <c r="Y827" s="1"/>
  <c r="S827"/>
  <c r="V827" s="1"/>
  <c r="P827"/>
  <c r="W827" l="1"/>
  <c r="R827"/>
  <c r="Q828" s="1"/>
  <c r="O828" l="1"/>
  <c r="P828"/>
  <c r="S828"/>
  <c r="V828" s="1"/>
  <c r="L828"/>
  <c r="X828" s="1"/>
  <c r="Y828" s="1"/>
  <c r="W828" l="1"/>
  <c r="R828"/>
  <c r="Q829" s="1"/>
  <c r="O829" l="1"/>
  <c r="P829"/>
  <c r="L829"/>
  <c r="X829" s="1"/>
  <c r="Y829" s="1"/>
  <c r="S829"/>
  <c r="V829" s="1"/>
  <c r="W829" l="1"/>
  <c r="R829"/>
  <c r="Q830" s="1"/>
  <c r="O830" l="1"/>
  <c r="P830"/>
  <c r="S830"/>
  <c r="V830" s="1"/>
  <c r="L830"/>
  <c r="X830" s="1"/>
  <c r="Y830" s="1"/>
  <c r="W830" l="1"/>
  <c r="R830"/>
  <c r="Q831" s="1"/>
  <c r="O831" l="1"/>
  <c r="P831"/>
  <c r="L831"/>
  <c r="X831" s="1"/>
  <c r="Y831" s="1"/>
  <c r="S831"/>
  <c r="V831" s="1"/>
  <c r="R831" l="1"/>
  <c r="Q832" s="1"/>
  <c r="W831"/>
  <c r="O832" l="1"/>
  <c r="S832"/>
  <c r="V832" s="1"/>
  <c r="L832"/>
  <c r="X832" s="1"/>
  <c r="Y832" s="1"/>
  <c r="P832"/>
  <c r="R832" l="1"/>
  <c r="Q833" s="1"/>
  <c r="W832"/>
  <c r="O833" l="1"/>
  <c r="P833"/>
  <c r="S833"/>
  <c r="V833" s="1"/>
  <c r="L833"/>
  <c r="X833" s="1"/>
  <c r="Y833" s="1"/>
  <c r="W833" l="1"/>
  <c r="R833"/>
  <c r="Q834" s="1"/>
  <c r="O834" l="1"/>
  <c r="P834"/>
  <c r="S834"/>
  <c r="V834" s="1"/>
  <c r="L834"/>
  <c r="X834" s="1"/>
  <c r="Y834" s="1"/>
  <c r="R834" l="1"/>
  <c r="Q835" s="1"/>
  <c r="W834"/>
  <c r="O835" l="1"/>
  <c r="S835"/>
  <c r="V835" s="1"/>
  <c r="P835"/>
  <c r="L835"/>
  <c r="X835" s="1"/>
  <c r="Y835" s="1"/>
  <c r="W835" l="1"/>
  <c r="R835"/>
  <c r="Q836" s="1"/>
  <c r="O836" l="1"/>
  <c r="L836"/>
  <c r="X836" s="1"/>
  <c r="Y836" s="1"/>
  <c r="S836"/>
  <c r="V836" s="1"/>
  <c r="P836"/>
  <c r="R836" l="1"/>
  <c r="Q837" s="1"/>
  <c r="W836"/>
  <c r="O837" l="1"/>
  <c r="P837"/>
  <c r="L837"/>
  <c r="X837" s="1"/>
  <c r="Y837" s="1"/>
  <c r="S837"/>
  <c r="V837" s="1"/>
  <c r="R837" l="1"/>
  <c r="Q838" s="1"/>
  <c r="W837"/>
  <c r="O838" l="1"/>
  <c r="P838"/>
  <c r="L838"/>
  <c r="X838" s="1"/>
  <c r="Y838" s="1"/>
  <c r="S838"/>
  <c r="V838" s="1"/>
  <c r="W838" l="1"/>
  <c r="R838"/>
  <c r="Q839" s="1"/>
  <c r="O839" l="1"/>
  <c r="S839"/>
  <c r="V839" s="1"/>
  <c r="L839"/>
  <c r="X839" s="1"/>
  <c r="Y839" s="1"/>
  <c r="P839"/>
  <c r="W839" l="1"/>
  <c r="R839"/>
  <c r="Q840" s="1"/>
  <c r="O840" l="1"/>
  <c r="P840"/>
  <c r="S840"/>
  <c r="V840" s="1"/>
  <c r="L840"/>
  <c r="X840" s="1"/>
  <c r="Y840" s="1"/>
  <c r="R840" l="1"/>
  <c r="Q841" s="1"/>
  <c r="W840"/>
  <c r="O841" l="1"/>
  <c r="P841"/>
  <c r="L841"/>
  <c r="X841" s="1"/>
  <c r="Y841" s="1"/>
  <c r="S841"/>
  <c r="V841" s="1"/>
  <c r="W841" l="1"/>
  <c r="R841"/>
  <c r="Q842" s="1"/>
  <c r="O842" l="1"/>
  <c r="P842"/>
  <c r="S842"/>
  <c r="V842" s="1"/>
  <c r="L842"/>
  <c r="X842" s="1"/>
  <c r="Y842" s="1"/>
  <c r="W842" l="1"/>
  <c r="R842"/>
  <c r="Q843" s="1"/>
  <c r="O843" l="1"/>
  <c r="S843"/>
  <c r="V843" s="1"/>
  <c r="L843"/>
  <c r="X843" s="1"/>
  <c r="Y843" s="1"/>
  <c r="P843"/>
  <c r="W843" l="1"/>
  <c r="R843"/>
  <c r="Q844" s="1"/>
  <c r="O844" l="1"/>
  <c r="L844"/>
  <c r="X844" s="1"/>
  <c r="Y844" s="1"/>
  <c r="S844"/>
  <c r="V844" s="1"/>
  <c r="P844"/>
  <c r="W844" l="1"/>
  <c r="R844"/>
  <c r="Q845" s="1"/>
  <c r="O845" l="1"/>
  <c r="S845"/>
  <c r="V845" s="1"/>
  <c r="P845"/>
  <c r="L845"/>
  <c r="X845" s="1"/>
  <c r="Y845" s="1"/>
  <c r="R845" l="1"/>
  <c r="Q846" s="1"/>
  <c r="W845"/>
  <c r="O846" l="1"/>
  <c r="L846"/>
  <c r="X846" s="1"/>
  <c r="Y846" s="1"/>
  <c r="S846"/>
  <c r="V846" s="1"/>
  <c r="P846"/>
  <c r="R846" l="1"/>
  <c r="Q847" s="1"/>
  <c r="W846"/>
  <c r="O847" l="1"/>
  <c r="P847"/>
  <c r="S847"/>
  <c r="V847" s="1"/>
  <c r="L847"/>
  <c r="X847" s="1"/>
  <c r="Y847" s="1"/>
  <c r="W847" l="1"/>
  <c r="R847"/>
  <c r="Q848" s="1"/>
  <c r="O848" l="1"/>
  <c r="L848"/>
  <c r="X848" s="1"/>
  <c r="Y848" s="1"/>
  <c r="S848"/>
  <c r="V848" s="1"/>
  <c r="P848"/>
  <c r="R848" l="1"/>
  <c r="Q849" s="1"/>
  <c r="W848"/>
  <c r="O849" l="1"/>
  <c r="S849"/>
  <c r="V849" s="1"/>
  <c r="P849"/>
  <c r="L849"/>
  <c r="X849" s="1"/>
  <c r="Y849" s="1"/>
  <c r="W849" l="1"/>
  <c r="R849"/>
  <c r="Q850" s="1"/>
  <c r="O850" l="1"/>
  <c r="L850"/>
  <c r="X850" s="1"/>
  <c r="Y850" s="1"/>
  <c r="S850"/>
  <c r="V850" s="1"/>
  <c r="P850"/>
  <c r="R850" l="1"/>
  <c r="Q851" s="1"/>
  <c r="W850"/>
  <c r="O851" l="1"/>
  <c r="S851"/>
  <c r="V851" s="1"/>
  <c r="P851"/>
  <c r="L851"/>
  <c r="X851" s="1"/>
  <c r="Y851" s="1"/>
  <c r="W851" l="1"/>
  <c r="R851"/>
  <c r="Q852" s="1"/>
  <c r="O852" l="1"/>
  <c r="L852"/>
  <c r="X852" s="1"/>
  <c r="Y852" s="1"/>
  <c r="S852"/>
  <c r="V852" s="1"/>
  <c r="P852"/>
  <c r="W852" l="1"/>
  <c r="R852"/>
  <c r="Q853" s="1"/>
  <c r="O853" l="1"/>
  <c r="P853"/>
  <c r="S853"/>
  <c r="V853" s="1"/>
  <c r="L853"/>
  <c r="X853" s="1"/>
  <c r="Y853" s="1"/>
  <c r="R853" l="1"/>
  <c r="Q854" s="1"/>
  <c r="W853"/>
  <c r="O854" l="1"/>
  <c r="L854"/>
  <c r="X854" s="1"/>
  <c r="Y854" s="1"/>
  <c r="S854"/>
  <c r="V854" s="1"/>
  <c r="P854"/>
  <c r="R854" l="1"/>
  <c r="Q855" s="1"/>
  <c r="W854"/>
  <c r="O855" l="1"/>
  <c r="S855"/>
  <c r="V855" s="1"/>
  <c r="L855"/>
  <c r="X855" s="1"/>
  <c r="Y855" s="1"/>
  <c r="P855"/>
  <c r="R855" l="1"/>
  <c r="Q856" s="1"/>
  <c r="W855"/>
  <c r="O856" l="1"/>
  <c r="L856"/>
  <c r="X856" s="1"/>
  <c r="Y856" s="1"/>
  <c r="S856"/>
  <c r="V856" s="1"/>
  <c r="P856"/>
  <c r="W856" l="1"/>
  <c r="R856"/>
  <c r="Q857" s="1"/>
  <c r="O857" l="1"/>
  <c r="S857"/>
  <c r="V857" s="1"/>
  <c r="P857"/>
  <c r="L857"/>
  <c r="X857" s="1"/>
  <c r="Y857" s="1"/>
  <c r="R857" l="1"/>
  <c r="Q858" s="1"/>
  <c r="W857"/>
  <c r="O858" l="1"/>
  <c r="P858"/>
  <c r="S858"/>
  <c r="V858" s="1"/>
  <c r="L858"/>
  <c r="X858" s="1"/>
  <c r="Y858" s="1"/>
  <c r="R858" l="1"/>
  <c r="Q859" s="1"/>
  <c r="W858"/>
  <c r="O859" l="1"/>
  <c r="S859"/>
  <c r="V859" s="1"/>
  <c r="P859"/>
  <c r="L859"/>
  <c r="X859" s="1"/>
  <c r="Y859" s="1"/>
  <c r="W859" l="1"/>
  <c r="R859"/>
  <c r="Q860" s="1"/>
  <c r="O860" l="1"/>
  <c r="L860"/>
  <c r="X860" s="1"/>
  <c r="Y860" s="1"/>
  <c r="S860"/>
  <c r="V860" s="1"/>
  <c r="P860"/>
  <c r="R860" l="1"/>
  <c r="Q861" s="1"/>
  <c r="W860"/>
  <c r="O861" l="1"/>
  <c r="S861"/>
  <c r="V861" s="1"/>
  <c r="P861"/>
  <c r="L861"/>
  <c r="X861" s="1"/>
  <c r="Y861" s="1"/>
  <c r="R861" l="1"/>
  <c r="Q862" s="1"/>
  <c r="W861"/>
  <c r="O862" l="1"/>
  <c r="P862"/>
  <c r="S862"/>
  <c r="V862" s="1"/>
  <c r="L862"/>
  <c r="X862" s="1"/>
  <c r="Y862" s="1"/>
  <c r="R862" l="1"/>
  <c r="Q863" s="1"/>
  <c r="W862"/>
  <c r="O863" l="1"/>
  <c r="S863"/>
  <c r="V863" s="1"/>
  <c r="P863"/>
  <c r="L863"/>
  <c r="X863" s="1"/>
  <c r="Y863" s="1"/>
  <c r="W863" l="1"/>
  <c r="R863"/>
  <c r="Q864" s="1"/>
  <c r="O864" l="1"/>
  <c r="P864"/>
  <c r="S864"/>
  <c r="V864" s="1"/>
  <c r="L864"/>
  <c r="X864" s="1"/>
  <c r="Y864" s="1"/>
  <c r="R864" l="1"/>
  <c r="Q865" s="1"/>
  <c r="W864"/>
  <c r="O865" l="1"/>
  <c r="S865"/>
  <c r="V865" s="1"/>
  <c r="L865"/>
  <c r="X865" s="1"/>
  <c r="Y865" s="1"/>
  <c r="P865"/>
  <c r="W865" l="1"/>
  <c r="R865"/>
  <c r="Q866" s="1"/>
  <c r="O866" l="1"/>
  <c r="L866"/>
  <c r="X866" s="1"/>
  <c r="Y866" s="1"/>
  <c r="S866"/>
  <c r="V866" s="1"/>
  <c r="P866"/>
  <c r="R866" l="1"/>
  <c r="Q867" s="1"/>
  <c r="W866"/>
  <c r="O867" l="1"/>
  <c r="S867"/>
  <c r="V867" s="1"/>
  <c r="P867"/>
  <c r="L867"/>
  <c r="X867" s="1"/>
  <c r="Y867" s="1"/>
  <c r="R867" l="1"/>
  <c r="Q868" s="1"/>
  <c r="W867"/>
  <c r="O868" l="1"/>
  <c r="L868"/>
  <c r="X868" s="1"/>
  <c r="Y868" s="1"/>
  <c r="S868"/>
  <c r="V868" s="1"/>
  <c r="P868"/>
  <c r="R868" l="1"/>
  <c r="Q869" s="1"/>
  <c r="W868"/>
  <c r="O869" l="1"/>
  <c r="S869"/>
  <c r="V869" s="1"/>
  <c r="L869"/>
  <c r="X869" s="1"/>
  <c r="Y869" s="1"/>
  <c r="P869"/>
  <c r="W869" l="1"/>
  <c r="R869"/>
  <c r="Q870" s="1"/>
  <c r="O870" l="1"/>
  <c r="L870"/>
  <c r="X870" s="1"/>
  <c r="Y870" s="1"/>
  <c r="S870"/>
  <c r="V870" s="1"/>
  <c r="P870"/>
  <c r="W870" l="1"/>
  <c r="R870"/>
  <c r="Q871" s="1"/>
  <c r="O871" l="1"/>
  <c r="S871"/>
  <c r="V871" s="1"/>
  <c r="P871"/>
  <c r="L871"/>
  <c r="X871" s="1"/>
  <c r="Y871" s="1"/>
  <c r="R871" l="1"/>
  <c r="Q872" s="1"/>
  <c r="W871"/>
  <c r="O872" l="1"/>
  <c r="P872"/>
  <c r="L872"/>
  <c r="X872" s="1"/>
  <c r="Y872" s="1"/>
  <c r="S872"/>
  <c r="V872" s="1"/>
  <c r="R872" l="1"/>
  <c r="Q873" s="1"/>
  <c r="W872"/>
  <c r="O873" l="1"/>
  <c r="P873"/>
  <c r="S873"/>
  <c r="V873" s="1"/>
  <c r="L873"/>
  <c r="X873" s="1"/>
  <c r="Y873" s="1"/>
  <c r="R873" l="1"/>
  <c r="Q874" s="1"/>
  <c r="W873"/>
  <c r="O874" l="1"/>
  <c r="L874"/>
  <c r="X874" s="1"/>
  <c r="Y874" s="1"/>
  <c r="S874"/>
  <c r="V874" s="1"/>
  <c r="P874"/>
  <c r="R874" l="1"/>
  <c r="Q875" s="1"/>
  <c r="W874"/>
  <c r="O875" l="1"/>
  <c r="L875"/>
  <c r="X875" s="1"/>
  <c r="Y875" s="1"/>
  <c r="S875"/>
  <c r="V875" s="1"/>
  <c r="P875"/>
  <c r="R875" l="1"/>
  <c r="Q876" s="1"/>
  <c r="W875"/>
  <c r="O876" l="1"/>
  <c r="P876"/>
  <c r="S876"/>
  <c r="V876" s="1"/>
  <c r="L876"/>
  <c r="X876" s="1"/>
  <c r="Y876" s="1"/>
  <c r="R876" l="1"/>
  <c r="Q877" s="1"/>
  <c r="W876"/>
  <c r="O877" l="1"/>
  <c r="S877"/>
  <c r="V877" s="1"/>
  <c r="L877"/>
  <c r="X877" s="1"/>
  <c r="Y877" s="1"/>
  <c r="P877"/>
  <c r="W877" l="1"/>
  <c r="R877"/>
  <c r="Q878" s="1"/>
  <c r="O878" l="1"/>
  <c r="L878"/>
  <c r="X878" s="1"/>
  <c r="Y878" s="1"/>
  <c r="S878"/>
  <c r="V878" s="1"/>
  <c r="P878"/>
  <c r="W878" l="1"/>
  <c r="R878"/>
  <c r="Q879" s="1"/>
  <c r="O879" l="1"/>
  <c r="S879"/>
  <c r="V879" s="1"/>
  <c r="L879"/>
  <c r="X879" s="1"/>
  <c r="Y879" s="1"/>
  <c r="P879"/>
  <c r="W879" l="1"/>
  <c r="R879"/>
  <c r="Q880" s="1"/>
  <c r="O880" l="1"/>
  <c r="L880"/>
  <c r="X880" s="1"/>
  <c r="Y880" s="1"/>
  <c r="S880"/>
  <c r="V880" s="1"/>
  <c r="P880"/>
  <c r="W880" l="1"/>
  <c r="R880"/>
  <c r="Q881" s="1"/>
  <c r="O881" l="1"/>
  <c r="S881"/>
  <c r="V881" s="1"/>
  <c r="L881"/>
  <c r="X881" s="1"/>
  <c r="Y881" s="1"/>
  <c r="P881"/>
  <c r="R881" l="1"/>
  <c r="Q882" s="1"/>
  <c r="W881"/>
  <c r="O882" l="1"/>
  <c r="L882"/>
  <c r="X882" s="1"/>
  <c r="Y882" s="1"/>
  <c r="P882"/>
  <c r="S882"/>
  <c r="V882" s="1"/>
  <c r="R882" l="1"/>
  <c r="Q883" s="1"/>
  <c r="W882"/>
  <c r="O883" l="1"/>
  <c r="S883"/>
  <c r="V883" s="1"/>
  <c r="P883"/>
  <c r="L883"/>
  <c r="X883" s="1"/>
  <c r="Y883" s="1"/>
  <c r="R883" l="1"/>
  <c r="Q884" s="1"/>
  <c r="W883"/>
  <c r="O884" l="1"/>
  <c r="S884"/>
  <c r="V884" s="1"/>
  <c r="R884" s="1"/>
  <c r="P884"/>
  <c r="L884"/>
  <c r="X884" s="1"/>
  <c r="Y884" s="1"/>
  <c r="W884" l="1"/>
  <c r="Q885"/>
  <c r="O885" l="1"/>
  <c r="S885"/>
  <c r="V885" s="1"/>
  <c r="R885" s="1"/>
  <c r="P885"/>
  <c r="L885"/>
  <c r="X885" s="1"/>
  <c r="Y885" s="1"/>
  <c r="Q886" l="1"/>
  <c r="W885"/>
  <c r="O886" l="1"/>
  <c r="P886"/>
  <c r="S886"/>
  <c r="V886" s="1"/>
  <c r="L886"/>
  <c r="X886" s="1"/>
  <c r="Y886" s="1"/>
  <c r="R886" l="1"/>
  <c r="Q887" s="1"/>
  <c r="W886"/>
  <c r="O887" l="1"/>
  <c r="S887"/>
  <c r="V887" s="1"/>
  <c r="P887"/>
  <c r="L887"/>
  <c r="X887" s="1"/>
  <c r="Y887" s="1"/>
  <c r="R887" l="1"/>
  <c r="Q888" s="1"/>
  <c r="W887"/>
  <c r="O888" l="1"/>
  <c r="P888"/>
  <c r="S888"/>
  <c r="V888" s="1"/>
  <c r="R888" s="1"/>
  <c r="L888"/>
  <c r="X888" s="1"/>
  <c r="Y888" s="1"/>
  <c r="W888" l="1"/>
  <c r="Q889"/>
  <c r="O889" l="1"/>
  <c r="S889"/>
  <c r="V889" s="1"/>
  <c r="L889"/>
  <c r="X889" s="1"/>
  <c r="Y889" s="1"/>
  <c r="P889"/>
  <c r="R889" l="1"/>
  <c r="Q890" s="1"/>
  <c r="W889"/>
  <c r="O890" l="1"/>
  <c r="P890"/>
  <c r="S890"/>
  <c r="V890" s="1"/>
  <c r="L890"/>
  <c r="X890" s="1"/>
  <c r="Y890" s="1"/>
  <c r="R890" l="1"/>
  <c r="Q891" s="1"/>
  <c r="W890"/>
  <c r="O891" l="1"/>
  <c r="P891"/>
  <c r="L891"/>
  <c r="X891" s="1"/>
  <c r="Y891" s="1"/>
  <c r="S891"/>
  <c r="V891" s="1"/>
  <c r="W891" l="1"/>
  <c r="R891"/>
  <c r="Q892" s="1"/>
  <c r="O892" l="1"/>
  <c r="L892"/>
  <c r="X892" s="1"/>
  <c r="Y892" s="1"/>
  <c r="S892"/>
  <c r="V892" s="1"/>
  <c r="P892"/>
  <c r="W892" l="1"/>
  <c r="R892"/>
  <c r="Q893" s="1"/>
  <c r="O893" l="1"/>
  <c r="L893"/>
  <c r="X893" s="1"/>
  <c r="Y893" s="1"/>
  <c r="P893"/>
  <c r="S893"/>
  <c r="V893" s="1"/>
  <c r="R893" l="1"/>
  <c r="Q894" s="1"/>
  <c r="W893"/>
  <c r="O894" l="1"/>
  <c r="L894"/>
  <c r="X894" s="1"/>
  <c r="Y894" s="1"/>
  <c r="P894"/>
  <c r="S894"/>
  <c r="V894" s="1"/>
  <c r="R894" l="1"/>
  <c r="Q895" s="1"/>
  <c r="W894"/>
  <c r="O895" l="1"/>
  <c r="S895"/>
  <c r="V895" s="1"/>
  <c r="L895"/>
  <c r="X895" s="1"/>
  <c r="Y895" s="1"/>
  <c r="P895"/>
  <c r="W895" l="1"/>
  <c r="R895"/>
  <c r="Q896" s="1"/>
  <c r="O896" l="1"/>
  <c r="P896"/>
  <c r="S896"/>
  <c r="V896" s="1"/>
  <c r="L896"/>
  <c r="X896" s="1"/>
  <c r="Y896" s="1"/>
  <c r="R896" l="1"/>
  <c r="Q897" s="1"/>
  <c r="W896"/>
  <c r="O897" l="1"/>
  <c r="L897"/>
  <c r="X897" s="1"/>
  <c r="Y897" s="1"/>
  <c r="P897"/>
  <c r="S897"/>
  <c r="V897" s="1"/>
  <c r="W897" l="1"/>
  <c r="R897"/>
  <c r="Q898" s="1"/>
  <c r="O898" l="1"/>
  <c r="P898"/>
  <c r="L898"/>
  <c r="X898" s="1"/>
  <c r="Y898" s="1"/>
  <c r="S898"/>
  <c r="V898" s="1"/>
  <c r="W898" l="1"/>
  <c r="R898"/>
  <c r="Q899" s="1"/>
  <c r="O899" l="1"/>
  <c r="S899"/>
  <c r="V899" s="1"/>
  <c r="L899"/>
  <c r="X899" s="1"/>
  <c r="Y899" s="1"/>
  <c r="P899"/>
  <c r="W899" l="1"/>
  <c r="R899"/>
  <c r="Q900" s="1"/>
  <c r="O900" l="1"/>
  <c r="L900"/>
  <c r="X900" s="1"/>
  <c r="Y900" s="1"/>
  <c r="P900"/>
  <c r="S900"/>
  <c r="V900" s="1"/>
  <c r="R900" l="1"/>
  <c r="Q901" s="1"/>
  <c r="W900"/>
  <c r="O901" l="1"/>
  <c r="L901"/>
  <c r="X901" s="1"/>
  <c r="Y901" s="1"/>
  <c r="P901"/>
  <c r="S901"/>
  <c r="V901" s="1"/>
  <c r="W901" l="1"/>
  <c r="R901"/>
  <c r="Q902" s="1"/>
  <c r="O902" l="1"/>
  <c r="P902"/>
  <c r="L902"/>
  <c r="X902" s="1"/>
  <c r="Y902" s="1"/>
  <c r="S902"/>
  <c r="V902" s="1"/>
  <c r="R902" l="1"/>
  <c r="Q903" s="1"/>
  <c r="W902"/>
  <c r="O903" l="1"/>
  <c r="S903"/>
  <c r="V903" s="1"/>
  <c r="P903"/>
  <c r="L903"/>
  <c r="X903" s="1"/>
  <c r="Y903" s="1"/>
  <c r="W903" l="1"/>
  <c r="R903"/>
  <c r="Q904" s="1"/>
  <c r="O904" l="1"/>
  <c r="L904"/>
  <c r="X904" s="1"/>
  <c r="Y904" s="1"/>
  <c r="S904"/>
  <c r="V904" s="1"/>
  <c r="P904"/>
  <c r="R904" l="1"/>
  <c r="Q905" s="1"/>
  <c r="W904"/>
  <c r="O905" l="1"/>
  <c r="S905"/>
  <c r="V905" s="1"/>
  <c r="L905"/>
  <c r="X905" s="1"/>
  <c r="Y905" s="1"/>
  <c r="P905"/>
  <c r="R905" l="1"/>
  <c r="Q906" s="1"/>
  <c r="W905"/>
  <c r="O906" l="1"/>
  <c r="P906"/>
  <c r="L906"/>
  <c r="X906" s="1"/>
  <c r="Y906" s="1"/>
  <c r="S906"/>
  <c r="V906" s="1"/>
  <c r="W906" l="1"/>
  <c r="R906"/>
  <c r="Q907" s="1"/>
  <c r="O907" l="1"/>
  <c r="L907"/>
  <c r="X907" s="1"/>
  <c r="Y907" s="1"/>
  <c r="S907"/>
  <c r="V907" s="1"/>
  <c r="P907"/>
  <c r="R907" l="1"/>
  <c r="Q908" s="1"/>
  <c r="W907"/>
  <c r="O908" l="1"/>
  <c r="P908"/>
  <c r="L908"/>
  <c r="X908" s="1"/>
  <c r="Y908" s="1"/>
  <c r="S908"/>
  <c r="V908" s="1"/>
  <c r="W908" l="1"/>
  <c r="R908"/>
  <c r="Q909" s="1"/>
  <c r="O909" l="1"/>
  <c r="S909"/>
  <c r="V909" s="1"/>
  <c r="L909"/>
  <c r="X909" s="1"/>
  <c r="Y909" s="1"/>
  <c r="P909"/>
  <c r="W909" l="1"/>
  <c r="R909"/>
  <c r="Q910" s="1"/>
  <c r="O910" l="1"/>
  <c r="L910"/>
  <c r="X910" s="1"/>
  <c r="Y910" s="1"/>
  <c r="S910"/>
  <c r="V910" s="1"/>
  <c r="P910"/>
  <c r="W910" l="1"/>
  <c r="R910"/>
  <c r="Q911" s="1"/>
  <c r="O911" l="1"/>
  <c r="S911"/>
  <c r="V911" s="1"/>
  <c r="P911"/>
  <c r="L911"/>
  <c r="X911" s="1"/>
  <c r="Y911" s="1"/>
  <c r="W911" l="1"/>
  <c r="R911"/>
  <c r="Q912" s="1"/>
  <c r="O912" l="1"/>
  <c r="L912"/>
  <c r="X912" s="1"/>
  <c r="Y912" s="1"/>
  <c r="S912"/>
  <c r="V912" s="1"/>
  <c r="P912"/>
  <c r="W912" l="1"/>
  <c r="R912"/>
  <c r="Q913" s="1"/>
  <c r="O913" l="1"/>
  <c r="P913"/>
  <c r="L913"/>
  <c r="X913" s="1"/>
  <c r="Y913" s="1"/>
  <c r="S913"/>
  <c r="V913" s="1"/>
  <c r="W913" l="1"/>
  <c r="R913"/>
  <c r="Q914" s="1"/>
  <c r="O914" l="1"/>
  <c r="L914"/>
  <c r="X914" s="1"/>
  <c r="Y914" s="1"/>
  <c r="S914"/>
  <c r="V914" s="1"/>
  <c r="P914"/>
  <c r="R914" l="1"/>
  <c r="Q915" s="1"/>
  <c r="W914"/>
  <c r="O915" l="1"/>
  <c r="L915"/>
  <c r="X915" s="1"/>
  <c r="Y915" s="1"/>
  <c r="S915"/>
  <c r="V915" s="1"/>
  <c r="P915"/>
  <c r="R915" l="1"/>
  <c r="Q916" s="1"/>
  <c r="W915"/>
  <c r="O916" l="1"/>
  <c r="P916"/>
  <c r="L916"/>
  <c r="X916" s="1"/>
  <c r="Y916" s="1"/>
  <c r="S916"/>
  <c r="V916" s="1"/>
  <c r="R916" l="1"/>
  <c r="Q917" s="1"/>
  <c r="W916"/>
  <c r="O917" l="1"/>
  <c r="P917"/>
  <c r="L917"/>
  <c r="X917" s="1"/>
  <c r="Y917" s="1"/>
  <c r="S917"/>
  <c r="V917" s="1"/>
  <c r="R917" l="1"/>
  <c r="Q918" s="1"/>
  <c r="W917"/>
  <c r="O918" l="1"/>
  <c r="L918"/>
  <c r="X918" s="1"/>
  <c r="Y918" s="1"/>
  <c r="S918"/>
  <c r="V918" s="1"/>
  <c r="P918"/>
  <c r="W918" l="1"/>
  <c r="R918"/>
  <c r="Q919" s="1"/>
  <c r="O919" l="1"/>
  <c r="S919"/>
  <c r="V919" s="1"/>
  <c r="P919"/>
  <c r="L919"/>
  <c r="X919" s="1"/>
  <c r="Y919" s="1"/>
  <c r="R919" l="1"/>
  <c r="Q920" s="1"/>
  <c r="W919"/>
  <c r="O920" l="1"/>
  <c r="P920"/>
  <c r="S920"/>
  <c r="V920" s="1"/>
  <c r="L920"/>
  <c r="X920" s="1"/>
  <c r="Y920" s="1"/>
  <c r="R920" l="1"/>
  <c r="Q921" s="1"/>
  <c r="W920"/>
  <c r="O921" l="1"/>
  <c r="P921"/>
  <c r="S921"/>
  <c r="V921" s="1"/>
  <c r="L921"/>
  <c r="X921" s="1"/>
  <c r="Y921" s="1"/>
  <c r="W921" l="1"/>
  <c r="R921"/>
  <c r="Q922" s="1"/>
  <c r="O922" l="1"/>
  <c r="L922"/>
  <c r="X922" s="1"/>
  <c r="Y922" s="1"/>
  <c r="S922"/>
  <c r="V922" s="1"/>
  <c r="P922"/>
  <c r="R922" l="1"/>
  <c r="Q923" s="1"/>
  <c r="W922"/>
  <c r="O923" l="1"/>
  <c r="S923"/>
  <c r="V923" s="1"/>
  <c r="L923"/>
  <c r="X923" s="1"/>
  <c r="Y923" s="1"/>
  <c r="P923"/>
  <c r="W923" l="1"/>
  <c r="R923"/>
  <c r="Q924" s="1"/>
  <c r="O924" l="1"/>
  <c r="P924"/>
  <c r="S924"/>
  <c r="V924" s="1"/>
  <c r="L924"/>
  <c r="X924" s="1"/>
  <c r="Y924" s="1"/>
  <c r="W924" l="1"/>
  <c r="R924"/>
  <c r="Q925" s="1"/>
  <c r="O925" l="1"/>
  <c r="P925"/>
  <c r="L925"/>
  <c r="X925" s="1"/>
  <c r="Y925" s="1"/>
  <c r="S925"/>
  <c r="V925" s="1"/>
  <c r="W925" l="1"/>
  <c r="R925"/>
  <c r="Q926" s="1"/>
  <c r="O926" l="1"/>
  <c r="L926"/>
  <c r="X926" s="1"/>
  <c r="Y926" s="1"/>
  <c r="S926"/>
  <c r="V926" s="1"/>
  <c r="P926"/>
  <c r="W926" l="1"/>
  <c r="R926"/>
  <c r="Q927" s="1"/>
  <c r="O927" l="1"/>
  <c r="S927"/>
  <c r="V927" s="1"/>
  <c r="P927"/>
  <c r="L927"/>
  <c r="X927" s="1"/>
  <c r="Y927" s="1"/>
  <c r="R927" l="1"/>
  <c r="Q928" s="1"/>
  <c r="W927"/>
  <c r="O928" l="1"/>
  <c r="L928"/>
  <c r="X928" s="1"/>
  <c r="Y928" s="1"/>
  <c r="P928"/>
  <c r="S928"/>
  <c r="V928" s="1"/>
  <c r="R928" l="1"/>
  <c r="Q929" s="1"/>
  <c r="W928"/>
  <c r="O929" l="1"/>
  <c r="S929"/>
  <c r="V929" s="1"/>
  <c r="P929"/>
  <c r="L929"/>
  <c r="X929" s="1"/>
  <c r="Y929" s="1"/>
  <c r="W929" l="1"/>
  <c r="R929"/>
  <c r="Q930" s="1"/>
  <c r="O930" l="1"/>
  <c r="P930"/>
  <c r="S930"/>
  <c r="V930" s="1"/>
  <c r="L930"/>
  <c r="X930" s="1"/>
  <c r="Y930" s="1"/>
  <c r="W930" l="1"/>
  <c r="R930"/>
  <c r="Q931" s="1"/>
  <c r="O931" l="1"/>
  <c r="L931"/>
  <c r="X931" s="1"/>
  <c r="Y931" s="1"/>
  <c r="S931"/>
  <c r="V931" s="1"/>
  <c r="P931"/>
  <c r="W931" l="1"/>
  <c r="R931"/>
  <c r="Q932" s="1"/>
  <c r="O932" l="1"/>
  <c r="L932"/>
  <c r="X932" s="1"/>
  <c r="Y932" s="1"/>
  <c r="P932"/>
  <c r="S932"/>
  <c r="V932" s="1"/>
  <c r="W932" l="1"/>
  <c r="R932"/>
  <c r="Q933" s="1"/>
  <c r="O933" l="1"/>
  <c r="L933"/>
  <c r="X933" s="1"/>
  <c r="Y933" s="1"/>
  <c r="S933"/>
  <c r="V933" s="1"/>
  <c r="P933"/>
  <c r="W933" l="1"/>
  <c r="R933"/>
  <c r="Q934" s="1"/>
  <c r="O934" l="1"/>
  <c r="P934"/>
  <c r="L934"/>
  <c r="X934" s="1"/>
  <c r="Y934" s="1"/>
  <c r="S934"/>
  <c r="V934" s="1"/>
  <c r="R934" l="1"/>
  <c r="Q935" s="1"/>
  <c r="W934"/>
  <c r="O935" l="1"/>
  <c r="P935"/>
  <c r="S935"/>
  <c r="V935" s="1"/>
  <c r="L935"/>
  <c r="X935" s="1"/>
  <c r="Y935" s="1"/>
  <c r="W935" l="1"/>
  <c r="R935"/>
  <c r="Q936" s="1"/>
  <c r="O936" l="1"/>
  <c r="S936"/>
  <c r="V936" s="1"/>
  <c r="P936"/>
  <c r="L936"/>
  <c r="X936" s="1"/>
  <c r="Y936" s="1"/>
  <c r="W936" l="1"/>
  <c r="R936"/>
  <c r="Q937" s="1"/>
  <c r="O937" l="1"/>
  <c r="L937"/>
  <c r="X937" s="1"/>
  <c r="Y937" s="1"/>
  <c r="S937"/>
  <c r="V937" s="1"/>
  <c r="P937"/>
  <c r="R937" l="1"/>
  <c r="Q938" s="1"/>
  <c r="W937"/>
  <c r="O938" l="1"/>
  <c r="P938"/>
  <c r="S938"/>
  <c r="V938" s="1"/>
  <c r="L938"/>
  <c r="X938" s="1"/>
  <c r="Y938" s="1"/>
  <c r="R938" l="1"/>
  <c r="Q939" s="1"/>
  <c r="W938"/>
  <c r="O939" l="1"/>
  <c r="L939"/>
  <c r="X939" s="1"/>
  <c r="Y939" s="1"/>
  <c r="S939"/>
  <c r="V939" s="1"/>
  <c r="P939"/>
  <c r="W939" l="1"/>
  <c r="R939"/>
  <c r="Q940" s="1"/>
  <c r="O940" l="1"/>
  <c r="P940"/>
  <c r="S940"/>
  <c r="V940" s="1"/>
  <c r="L940"/>
  <c r="X940" s="1"/>
  <c r="Y940" s="1"/>
  <c r="R940" l="1"/>
  <c r="Q941" s="1"/>
  <c r="W940"/>
  <c r="O941" l="1"/>
  <c r="P941"/>
  <c r="S941"/>
  <c r="V941" s="1"/>
  <c r="L941"/>
  <c r="X941" s="1"/>
  <c r="Y941" s="1"/>
  <c r="W941" l="1"/>
  <c r="R941"/>
  <c r="Q942" s="1"/>
  <c r="O942" l="1"/>
  <c r="L942"/>
  <c r="X942" s="1"/>
  <c r="Y942" s="1"/>
  <c r="S942"/>
  <c r="V942" s="1"/>
  <c r="P942"/>
  <c r="R942" l="1"/>
  <c r="Q943" s="1"/>
  <c r="W942"/>
  <c r="O943" l="1"/>
  <c r="S943"/>
  <c r="V943" s="1"/>
  <c r="L943"/>
  <c r="X943" s="1"/>
  <c r="Y943" s="1"/>
  <c r="P943"/>
  <c r="R943" l="1"/>
  <c r="Q944" s="1"/>
  <c r="W943"/>
  <c r="O944" l="1"/>
  <c r="P944"/>
  <c r="S944"/>
  <c r="V944" s="1"/>
  <c r="L944"/>
  <c r="X944" s="1"/>
  <c r="Y944" s="1"/>
  <c r="W944" l="1"/>
  <c r="R944"/>
  <c r="Q945" s="1"/>
  <c r="O945" l="1"/>
  <c r="P945"/>
  <c r="S945"/>
  <c r="V945" s="1"/>
  <c r="L945"/>
  <c r="X945" s="1"/>
  <c r="Y945" s="1"/>
  <c r="W945" l="1"/>
  <c r="R945"/>
  <c r="Q946" s="1"/>
  <c r="O946" l="1"/>
  <c r="L946"/>
  <c r="X946" s="1"/>
  <c r="Y946" s="1"/>
  <c r="S946"/>
  <c r="V946" s="1"/>
  <c r="P946"/>
  <c r="W946" l="1"/>
  <c r="R946"/>
  <c r="Q947" s="1"/>
  <c r="O947" l="1"/>
  <c r="P947"/>
  <c r="L947"/>
  <c r="X947" s="1"/>
  <c r="Y947" s="1"/>
  <c r="S947"/>
  <c r="V947" s="1"/>
  <c r="R947" l="1"/>
  <c r="Q948" s="1"/>
  <c r="W947"/>
  <c r="O948" l="1"/>
  <c r="L948"/>
  <c r="X948" s="1"/>
  <c r="Y948" s="1"/>
  <c r="S948"/>
  <c r="V948" s="1"/>
  <c r="P948"/>
  <c r="R948" l="1"/>
  <c r="Q949" s="1"/>
  <c r="W948"/>
  <c r="O949" l="1"/>
  <c r="P949"/>
  <c r="L949"/>
  <c r="X949" s="1"/>
  <c r="Y949" s="1"/>
  <c r="S949"/>
  <c r="V949" s="1"/>
  <c r="W949" l="1"/>
  <c r="R949"/>
  <c r="Q950" s="1"/>
  <c r="O950" l="1"/>
  <c r="L950"/>
  <c r="X950" s="1"/>
  <c r="Y950" s="1"/>
  <c r="P950"/>
  <c r="S950"/>
  <c r="V950" s="1"/>
  <c r="R950" l="1"/>
  <c r="Q951" s="1"/>
  <c r="W950"/>
  <c r="O951" l="1"/>
  <c r="L951"/>
  <c r="X951" s="1"/>
  <c r="Y951" s="1"/>
  <c r="S951"/>
  <c r="V951" s="1"/>
  <c r="P951"/>
  <c r="R951" l="1"/>
  <c r="Q952" s="1"/>
  <c r="W951"/>
  <c r="O952" l="1"/>
  <c r="P952"/>
  <c r="L952"/>
  <c r="X952" s="1"/>
  <c r="Y952" s="1"/>
  <c r="S952"/>
  <c r="V952" s="1"/>
  <c r="W952" l="1"/>
  <c r="R952"/>
  <c r="Q953" s="1"/>
  <c r="O953" l="1"/>
  <c r="L953"/>
  <c r="X953" s="1"/>
  <c r="Y953" s="1"/>
  <c r="S953"/>
  <c r="V953" s="1"/>
  <c r="P953"/>
  <c r="W953" l="1"/>
  <c r="R953"/>
  <c r="Q954" s="1"/>
  <c r="O954" l="1"/>
  <c r="L954"/>
  <c r="X954" s="1"/>
  <c r="Y954" s="1"/>
  <c r="S954"/>
  <c r="V954" s="1"/>
  <c r="P954"/>
  <c r="W954" l="1"/>
  <c r="R954"/>
  <c r="Q955" s="1"/>
  <c r="O955" l="1"/>
  <c r="S955"/>
  <c r="V955" s="1"/>
  <c r="P955"/>
  <c r="L955"/>
  <c r="X955" s="1"/>
  <c r="Y955" s="1"/>
  <c r="R955" l="1"/>
  <c r="Q956" s="1"/>
  <c r="W955"/>
  <c r="O956" l="1"/>
  <c r="L956"/>
  <c r="X956" s="1"/>
  <c r="Y956" s="1"/>
  <c r="S956"/>
  <c r="V956" s="1"/>
  <c r="P956"/>
  <c r="R956" l="1"/>
  <c r="Q957" s="1"/>
  <c r="W956"/>
  <c r="O957" l="1"/>
  <c r="L957"/>
  <c r="X957" s="1"/>
  <c r="Y957" s="1"/>
  <c r="P957"/>
  <c r="S957"/>
  <c r="V957" s="1"/>
  <c r="W957" l="1"/>
  <c r="R957"/>
  <c r="Q958" s="1"/>
  <c r="O958" l="1"/>
  <c r="P958"/>
  <c r="S958"/>
  <c r="V958" s="1"/>
  <c r="L958"/>
  <c r="X958" s="1"/>
  <c r="Y958" s="1"/>
  <c r="R958" l="1"/>
  <c r="Q959" s="1"/>
  <c r="W958"/>
  <c r="O959" l="1"/>
  <c r="S959"/>
  <c r="V959" s="1"/>
  <c r="L959"/>
  <c r="X959" s="1"/>
  <c r="Y959" s="1"/>
  <c r="P959"/>
  <c r="W959" l="1"/>
  <c r="R959"/>
  <c r="Q960" s="1"/>
  <c r="O960" l="1"/>
  <c r="P960"/>
  <c r="S960"/>
  <c r="V960" s="1"/>
  <c r="L960"/>
  <c r="X960" s="1"/>
  <c r="Y960" s="1"/>
  <c r="R960" l="1"/>
  <c r="Q961" s="1"/>
  <c r="W960"/>
  <c r="O961" l="1"/>
  <c r="P961"/>
  <c r="L961"/>
  <c r="X961" s="1"/>
  <c r="Y961" s="1"/>
  <c r="S961"/>
  <c r="V961" s="1"/>
  <c r="W961" l="1"/>
  <c r="R961"/>
  <c r="Q962" s="1"/>
  <c r="O962" l="1"/>
  <c r="P962"/>
  <c r="L962"/>
  <c r="X962" s="1"/>
  <c r="Y962" s="1"/>
  <c r="S962"/>
  <c r="V962" s="1"/>
  <c r="R962" l="1"/>
  <c r="Q963" s="1"/>
  <c r="W962"/>
  <c r="O963" l="1"/>
  <c r="S963"/>
  <c r="V963" s="1"/>
  <c r="P963"/>
  <c r="L963"/>
  <c r="X963" s="1"/>
  <c r="Y963" s="1"/>
  <c r="W963" l="1"/>
  <c r="R963"/>
  <c r="Q964" s="1"/>
  <c r="O964" l="1"/>
  <c r="P964"/>
  <c r="S964"/>
  <c r="V964" s="1"/>
  <c r="R964" s="1"/>
  <c r="L964"/>
  <c r="X964" s="1"/>
  <c r="Y964" s="1"/>
  <c r="Q965" l="1"/>
  <c r="W964"/>
  <c r="O965" l="1"/>
  <c r="S965"/>
  <c r="V965" s="1"/>
  <c r="L965"/>
  <c r="X965" s="1"/>
  <c r="Y965" s="1"/>
  <c r="P965"/>
  <c r="W965" l="1"/>
  <c r="R965"/>
  <c r="Q966" s="1"/>
  <c r="O966" l="1"/>
  <c r="L966"/>
  <c r="X966" s="1"/>
  <c r="Y966" s="1"/>
  <c r="S966"/>
  <c r="V966" s="1"/>
  <c r="P966"/>
  <c r="W966" l="1"/>
  <c r="R966"/>
  <c r="Q967" s="1"/>
  <c r="O967" l="1"/>
  <c r="P967"/>
  <c r="S967"/>
  <c r="V967" s="1"/>
  <c r="L967"/>
  <c r="X967" s="1"/>
  <c r="Y967" s="1"/>
  <c r="R967" l="1"/>
  <c r="Q968" s="1"/>
  <c r="W967"/>
  <c r="O968" l="1"/>
  <c r="P968"/>
  <c r="S968"/>
  <c r="V968" s="1"/>
  <c r="L968"/>
  <c r="X968" s="1"/>
  <c r="Y968" s="1"/>
  <c r="R968" l="1"/>
  <c r="Q969" s="1"/>
  <c r="W968"/>
  <c r="O969" l="1"/>
  <c r="S969"/>
  <c r="V969" s="1"/>
  <c r="P969"/>
  <c r="L969"/>
  <c r="X969" s="1"/>
  <c r="Y969" s="1"/>
  <c r="W969" l="1"/>
  <c r="R969"/>
  <c r="Q970" s="1"/>
  <c r="O970" l="1"/>
  <c r="P970"/>
  <c r="S970"/>
  <c r="V970" s="1"/>
  <c r="L970"/>
  <c r="X970" s="1"/>
  <c r="Y970" s="1"/>
  <c r="W970" l="1"/>
  <c r="R970"/>
  <c r="Q971" s="1"/>
  <c r="O971" l="1"/>
  <c r="P971"/>
  <c r="S971"/>
  <c r="V971" s="1"/>
  <c r="L971"/>
  <c r="X971" s="1"/>
  <c r="Y971" s="1"/>
  <c r="W971" l="1"/>
  <c r="R971"/>
  <c r="Q972" s="1"/>
  <c r="O972" l="1"/>
  <c r="L972"/>
  <c r="X972" s="1"/>
  <c r="Y972" s="1"/>
  <c r="P972"/>
  <c r="S972"/>
  <c r="V972" s="1"/>
  <c r="R972" l="1"/>
  <c r="Q973" s="1"/>
  <c r="W972"/>
  <c r="O973" l="1"/>
  <c r="L973"/>
  <c r="X973" s="1"/>
  <c r="Y973" s="1"/>
  <c r="S973"/>
  <c r="V973" s="1"/>
  <c r="P973"/>
  <c r="R973" l="1"/>
  <c r="Q974" s="1"/>
  <c r="W973"/>
  <c r="O974" l="1"/>
  <c r="P974"/>
  <c r="L974"/>
  <c r="X974" s="1"/>
  <c r="Y974" s="1"/>
  <c r="S974"/>
  <c r="V974" s="1"/>
  <c r="W974" l="1"/>
  <c r="R974"/>
  <c r="Q975" s="1"/>
  <c r="O975" l="1"/>
  <c r="S975"/>
  <c r="V975" s="1"/>
  <c r="P975"/>
  <c r="L975"/>
  <c r="X975" s="1"/>
  <c r="Y975" s="1"/>
  <c r="R975" l="1"/>
  <c r="Q976" s="1"/>
  <c r="W975"/>
  <c r="O976" l="1"/>
  <c r="L976"/>
  <c r="X976" s="1"/>
  <c r="Y976" s="1"/>
  <c r="S976"/>
  <c r="V976" s="1"/>
  <c r="P976"/>
  <c r="R976" l="1"/>
  <c r="Q977" s="1"/>
  <c r="W976"/>
  <c r="O977" l="1"/>
  <c r="P977"/>
  <c r="S977"/>
  <c r="V977" s="1"/>
  <c r="L977"/>
  <c r="X977" s="1"/>
  <c r="Y977" s="1"/>
  <c r="W977" l="1"/>
  <c r="R977"/>
  <c r="Q978" s="1"/>
  <c r="O978" l="1"/>
  <c r="S978"/>
  <c r="V978" s="1"/>
  <c r="P978"/>
  <c r="L978"/>
  <c r="X978" s="1"/>
  <c r="Y978" s="1"/>
  <c r="W978" l="1"/>
  <c r="R978"/>
  <c r="Q979" s="1"/>
  <c r="O979" l="1"/>
  <c r="L979"/>
  <c r="X979" s="1"/>
  <c r="Y979" s="1"/>
  <c r="P979"/>
  <c r="S979"/>
  <c r="V979" s="1"/>
  <c r="W979" l="1"/>
  <c r="R979"/>
  <c r="Q980" s="1"/>
  <c r="O980" l="1"/>
  <c r="P980"/>
  <c r="L980"/>
  <c r="X980" s="1"/>
  <c r="Y980" s="1"/>
  <c r="S980"/>
  <c r="V980" s="1"/>
  <c r="W980" l="1"/>
  <c r="R980"/>
  <c r="Q981" s="1"/>
  <c r="O981" l="1"/>
  <c r="S981"/>
  <c r="V981" s="1"/>
  <c r="L981"/>
  <c r="X981" s="1"/>
  <c r="Y981" s="1"/>
  <c r="P981"/>
  <c r="R981" l="1"/>
  <c r="Q982" s="1"/>
  <c r="W981"/>
  <c r="O982" l="1"/>
  <c r="P982"/>
  <c r="S982"/>
  <c r="V982" s="1"/>
  <c r="L982"/>
  <c r="X982" s="1"/>
  <c r="Y982" s="1"/>
  <c r="W982" l="1"/>
  <c r="R982"/>
  <c r="Q983" s="1"/>
  <c r="O983" l="1"/>
  <c r="S983"/>
  <c r="V983" s="1"/>
  <c r="P983"/>
  <c r="L983"/>
  <c r="X983" s="1"/>
  <c r="Y983" s="1"/>
  <c r="W983" l="1"/>
  <c r="R983"/>
  <c r="Q984" s="1"/>
  <c r="O984" l="1"/>
  <c r="P984"/>
  <c r="S984"/>
  <c r="V984" s="1"/>
  <c r="L984"/>
  <c r="X984" s="1"/>
  <c r="Y984" s="1"/>
  <c r="R984" l="1"/>
  <c r="Q985" s="1"/>
  <c r="W984"/>
  <c r="O985" l="1"/>
  <c r="L985"/>
  <c r="X985" s="1"/>
  <c r="Y985" s="1"/>
  <c r="P985"/>
  <c r="S985"/>
  <c r="V985" s="1"/>
  <c r="W985" l="1"/>
  <c r="R985"/>
  <c r="Q986" s="1"/>
  <c r="O986" l="1"/>
  <c r="L986"/>
  <c r="X986" s="1"/>
  <c r="Y986" s="1"/>
  <c r="P986"/>
  <c r="S986"/>
  <c r="V986" s="1"/>
  <c r="W986" l="1"/>
  <c r="R986"/>
  <c r="Q987" s="1"/>
  <c r="O987" l="1"/>
  <c r="P987"/>
  <c r="L987"/>
  <c r="X987" s="1"/>
  <c r="Y987" s="1"/>
  <c r="S987"/>
  <c r="V987" s="1"/>
  <c r="W987" l="1"/>
  <c r="R987"/>
  <c r="Q988" s="1"/>
  <c r="O988" l="1"/>
  <c r="P988"/>
  <c r="S988"/>
  <c r="V988" s="1"/>
  <c r="L988"/>
  <c r="X988" s="1"/>
  <c r="Y988" s="1"/>
  <c r="W988" l="1"/>
  <c r="R988"/>
  <c r="Q989" s="1"/>
  <c r="O989" l="1"/>
  <c r="S989"/>
  <c r="V989" s="1"/>
  <c r="P989"/>
  <c r="L989"/>
  <c r="X989" s="1"/>
  <c r="Y989" s="1"/>
  <c r="R989" l="1"/>
  <c r="Q990" s="1"/>
  <c r="W989"/>
  <c r="O990" l="1"/>
  <c r="L990"/>
  <c r="X990" s="1"/>
  <c r="Y990" s="1"/>
  <c r="S990"/>
  <c r="V990" s="1"/>
  <c r="P990"/>
  <c r="R990" l="1"/>
  <c r="Q991" s="1"/>
  <c r="W990"/>
  <c r="O991" l="1"/>
  <c r="S991"/>
  <c r="V991" s="1"/>
  <c r="P991"/>
  <c r="L991"/>
  <c r="X991" s="1"/>
  <c r="Y991" s="1"/>
  <c r="W991" l="1"/>
  <c r="R991"/>
  <c r="Q992" s="1"/>
  <c r="O992" l="1"/>
  <c r="P992"/>
  <c r="S992"/>
  <c r="V992" s="1"/>
  <c r="L992"/>
  <c r="X992" s="1"/>
  <c r="Y992" s="1"/>
  <c r="R992" l="1"/>
  <c r="Q993" s="1"/>
  <c r="W992"/>
  <c r="O993" l="1"/>
  <c r="P993"/>
  <c r="L993"/>
  <c r="X993" s="1"/>
  <c r="Y993" s="1"/>
  <c r="S993"/>
  <c r="V993" s="1"/>
  <c r="W993" l="1"/>
  <c r="R993"/>
  <c r="Q994" s="1"/>
  <c r="O994" l="1"/>
  <c r="P994"/>
  <c r="L994"/>
  <c r="X994" s="1"/>
  <c r="Y994" s="1"/>
  <c r="S994"/>
  <c r="V994" s="1"/>
  <c r="W994" l="1"/>
  <c r="R994"/>
  <c r="Q995" s="1"/>
  <c r="O995" l="1"/>
  <c r="P995"/>
  <c r="S995"/>
  <c r="V995" s="1"/>
  <c r="L995"/>
  <c r="X995" s="1"/>
  <c r="Y995" s="1"/>
  <c r="W995" l="1"/>
  <c r="R995"/>
  <c r="Q996" s="1"/>
  <c r="O996" l="1"/>
  <c r="P996"/>
  <c r="S996"/>
  <c r="V996" s="1"/>
  <c r="L996"/>
  <c r="X996" s="1"/>
  <c r="Y996" s="1"/>
  <c r="W996" l="1"/>
  <c r="R996"/>
  <c r="Q997" s="1"/>
  <c r="O997" l="1"/>
  <c r="S997"/>
  <c r="V997" s="1"/>
  <c r="P997"/>
  <c r="L997"/>
  <c r="X997" s="1"/>
  <c r="Y997" s="1"/>
  <c r="W997" l="1"/>
  <c r="R997"/>
  <c r="Q998" s="1"/>
  <c r="O998" l="1"/>
  <c r="L998"/>
  <c r="X998" s="1"/>
  <c r="Y998" s="1"/>
  <c r="S998"/>
  <c r="V998" s="1"/>
  <c r="P998"/>
  <c r="W998" l="1"/>
  <c r="R998"/>
  <c r="Q999" s="1"/>
  <c r="O999" l="1"/>
  <c r="S999"/>
  <c r="V999" s="1"/>
  <c r="P999"/>
  <c r="L999"/>
  <c r="X999" s="1"/>
  <c r="Y999" s="1"/>
  <c r="W999" l="1"/>
  <c r="R999"/>
  <c r="Q1000" s="1"/>
  <c r="O1000" l="1"/>
  <c r="P1000"/>
  <c r="S1000"/>
  <c r="V1000" s="1"/>
  <c r="L1000"/>
  <c r="X1000" s="1"/>
  <c r="Y1000" s="1"/>
  <c r="W1000" l="1"/>
  <c r="R1000"/>
  <c r="Q1001" s="1"/>
  <c r="O1001" l="1"/>
  <c r="S1001"/>
  <c r="V1001" s="1"/>
  <c r="P1001"/>
  <c r="L1001"/>
  <c r="X1001" s="1"/>
  <c r="Y1001" s="1"/>
  <c r="R1001" l="1"/>
  <c r="Q1002" s="1"/>
  <c r="W1001"/>
  <c r="O1002" l="1"/>
  <c r="L1002"/>
  <c r="X1002" s="1"/>
  <c r="Y1002" s="1"/>
  <c r="S1002"/>
  <c r="V1002" s="1"/>
  <c r="P1002"/>
  <c r="W1002" l="1"/>
  <c r="R1002"/>
  <c r="Q1003" s="1"/>
  <c r="O1003" l="1"/>
  <c r="P1003"/>
  <c r="L1003"/>
  <c r="X1003" s="1"/>
  <c r="Y1003" s="1"/>
  <c r="S1003"/>
  <c r="V1003" s="1"/>
  <c r="W1003" l="1"/>
  <c r="R1003"/>
  <c r="Q1004" s="1"/>
  <c r="O1004" l="1"/>
  <c r="P1004"/>
  <c r="L1004"/>
  <c r="X1004" s="1"/>
  <c r="Y1004" s="1"/>
  <c r="S1004"/>
  <c r="V1004" s="1"/>
  <c r="W1004" l="1"/>
  <c r="R1004"/>
  <c r="Q1005" s="1"/>
  <c r="O1005" l="1"/>
  <c r="L1005"/>
  <c r="X1005" s="1"/>
  <c r="Y1005" s="1"/>
  <c r="S1005"/>
  <c r="V1005" s="1"/>
  <c r="P1005"/>
  <c r="W1005" l="1"/>
  <c r="R1005"/>
  <c r="Q1006" s="1"/>
  <c r="O1006" l="1"/>
  <c r="P1006"/>
  <c r="S1006"/>
  <c r="V1006" s="1"/>
  <c r="L1006"/>
  <c r="X1006" s="1"/>
  <c r="Y1006" s="1"/>
  <c r="R1006" l="1"/>
  <c r="Q1007" s="1"/>
  <c r="W1006"/>
  <c r="O1007" l="1"/>
  <c r="S1007"/>
  <c r="V1007" s="1"/>
  <c r="L1007"/>
  <c r="X1007" s="1"/>
  <c r="Y1007" s="1"/>
  <c r="P1007"/>
  <c r="W1007" l="1"/>
  <c r="R1007"/>
  <c r="Q1008" s="1"/>
  <c r="O1008" l="1"/>
  <c r="P1008"/>
  <c r="S1008"/>
  <c r="V1008" s="1"/>
  <c r="L1008"/>
  <c r="X1008" s="1"/>
  <c r="Y1008" s="1"/>
  <c r="W1008" l="1"/>
  <c r="R1008"/>
  <c r="Q1009" s="1"/>
  <c r="O1009" l="1"/>
  <c r="S1009"/>
  <c r="V1009" s="1"/>
  <c r="P1009"/>
  <c r="L1009"/>
  <c r="X1009" s="1"/>
  <c r="Y1009" s="1"/>
  <c r="W1009" l="1"/>
  <c r="R1009"/>
  <c r="Q1010" s="1"/>
  <c r="O1010" l="1"/>
  <c r="L1010"/>
  <c r="X1010" s="1"/>
  <c r="Y1010" s="1"/>
  <c r="S1010"/>
  <c r="V1010" s="1"/>
  <c r="P1010"/>
  <c r="R1010" l="1"/>
  <c r="Q1011" s="1"/>
  <c r="W1010"/>
  <c r="O1011" l="1"/>
  <c r="S1011"/>
  <c r="V1011" s="1"/>
  <c r="P1011"/>
  <c r="L1011"/>
  <c r="X1011" s="1"/>
  <c r="Y1011" s="1"/>
  <c r="W1011" l="1"/>
  <c r="R1011"/>
  <c r="Q1012" s="1"/>
  <c r="O1012" l="1"/>
  <c r="P1012"/>
  <c r="S1012"/>
  <c r="V1012" s="1"/>
  <c r="L1012"/>
  <c r="X1012" s="1"/>
  <c r="Y1012" s="1"/>
  <c r="W1012" l="1"/>
  <c r="R1012"/>
  <c r="Q1013" s="1"/>
  <c r="O1013" l="1"/>
  <c r="S1013"/>
  <c r="V1013" s="1"/>
  <c r="L1013"/>
  <c r="X1013" s="1"/>
  <c r="Y1013" s="1"/>
  <c r="P1013"/>
  <c r="W1013" l="1"/>
  <c r="R1013"/>
  <c r="Q1014" s="1"/>
  <c r="O1014" l="1"/>
  <c r="L1014"/>
  <c r="X1014" s="1"/>
  <c r="Y1014" s="1"/>
  <c r="S1014"/>
  <c r="V1014" s="1"/>
  <c r="P1014"/>
  <c r="W1014" l="1"/>
  <c r="R1014"/>
  <c r="Q1015" s="1"/>
  <c r="O1015" l="1"/>
  <c r="S1015"/>
  <c r="V1015" s="1"/>
  <c r="L1015"/>
  <c r="X1015" s="1"/>
  <c r="Y1015" s="1"/>
  <c r="P1015"/>
  <c r="R1015" l="1"/>
  <c r="Q1016" s="1"/>
  <c r="W1015"/>
  <c r="O1016" l="1"/>
  <c r="L1016"/>
  <c r="X1016" s="1"/>
  <c r="Y1016" s="1"/>
  <c r="S1016"/>
  <c r="V1016" s="1"/>
  <c r="P1016"/>
  <c r="W1016" l="1"/>
  <c r="R1016"/>
  <c r="Q1017" s="1"/>
  <c r="O1017" l="1"/>
  <c r="P1017"/>
  <c r="L1017"/>
  <c r="X1017" s="1"/>
  <c r="Y1017" s="1"/>
  <c r="S1017"/>
  <c r="V1017" s="1"/>
  <c r="W1017" l="1"/>
  <c r="R1017"/>
  <c r="Q1018" s="1"/>
  <c r="O1018" l="1"/>
  <c r="P1018"/>
  <c r="S1018"/>
  <c r="V1018" s="1"/>
  <c r="L1018"/>
  <c r="X1018" s="1"/>
  <c r="Y1018" s="1"/>
  <c r="W1018" l="1"/>
  <c r="R1018"/>
  <c r="Q1019" s="1"/>
  <c r="O1019" l="1"/>
  <c r="L1019"/>
  <c r="X1019" s="1"/>
  <c r="Y1019" s="1"/>
  <c r="S1019"/>
  <c r="V1019" s="1"/>
  <c r="P1019"/>
  <c r="W1019" l="1"/>
  <c r="R1019"/>
  <c r="Q1020" s="1"/>
  <c r="O1020" l="1"/>
  <c r="P1020"/>
  <c r="S1020"/>
  <c r="V1020" s="1"/>
  <c r="L1020"/>
  <c r="X1020" s="1"/>
  <c r="Y1020" s="1"/>
  <c r="R1020" l="1"/>
  <c r="Q1021" s="1"/>
  <c r="W1020"/>
  <c r="O1021" l="1"/>
  <c r="L1021"/>
  <c r="X1021" s="1"/>
  <c r="Y1021" s="1"/>
  <c r="S1021"/>
  <c r="V1021" s="1"/>
  <c r="P1021"/>
  <c r="W1021" l="1"/>
  <c r="R1021"/>
  <c r="Q1022" s="1"/>
  <c r="O1022" l="1"/>
  <c r="L1022"/>
  <c r="X1022" s="1"/>
  <c r="Y1022" s="1"/>
  <c r="P1022"/>
  <c r="S1022"/>
  <c r="V1022" s="1"/>
  <c r="R1022" l="1"/>
  <c r="Q1023" s="1"/>
  <c r="W1022"/>
  <c r="O1023" l="1"/>
  <c r="L1023"/>
  <c r="X1023" s="1"/>
  <c r="Y1023" s="1"/>
  <c r="S1023"/>
  <c r="V1023" s="1"/>
  <c r="P1023"/>
  <c r="W1023" l="1"/>
  <c r="R1023"/>
  <c r="Q1024" s="1"/>
  <c r="O1024" l="1"/>
  <c r="S1024"/>
  <c r="V1024" s="1"/>
  <c r="L1024"/>
  <c r="X1024" s="1"/>
  <c r="Y1024" s="1"/>
  <c r="P1024"/>
  <c r="W1024" l="1"/>
  <c r="R1024"/>
  <c r="Q1025" s="1"/>
  <c r="O1025" l="1"/>
  <c r="P1025"/>
  <c r="S1025"/>
  <c r="V1025" s="1"/>
  <c r="L1025"/>
  <c r="X1025" s="1"/>
  <c r="Y1025" s="1"/>
  <c r="R1025" l="1"/>
  <c r="Q1026" s="1"/>
  <c r="W1025"/>
  <c r="O1026" l="1"/>
  <c r="L1026"/>
  <c r="X1026" s="1"/>
  <c r="Y1026" s="1"/>
  <c r="S1026"/>
  <c r="V1026" s="1"/>
  <c r="P1026"/>
  <c r="R1026" l="1"/>
  <c r="Q1027" s="1"/>
  <c r="W1026"/>
  <c r="O1027" l="1"/>
  <c r="S1027"/>
  <c r="V1027" s="1"/>
  <c r="P1027"/>
  <c r="L1027"/>
  <c r="X1027" s="1"/>
  <c r="Y1027" s="1"/>
  <c r="R1027" l="1"/>
  <c r="Q1028" s="1"/>
  <c r="W1027"/>
  <c r="O1028" l="1"/>
  <c r="S1028"/>
  <c r="V1028" s="1"/>
  <c r="L1028"/>
  <c r="X1028" s="1"/>
  <c r="Y1028" s="1"/>
  <c r="P1028"/>
  <c r="R1028" l="1"/>
  <c r="Q1029" s="1"/>
  <c r="W1028"/>
  <c r="O1029" l="1"/>
  <c r="S1029"/>
  <c r="V1029" s="1"/>
  <c r="R1029" s="1"/>
  <c r="P1029"/>
  <c r="L1029"/>
  <c r="X1029" s="1"/>
  <c r="Y1029" s="1"/>
  <c r="Q1030" l="1"/>
  <c r="W1029"/>
  <c r="O1030" l="1"/>
  <c r="L1030"/>
  <c r="X1030" s="1"/>
  <c r="Y1030" s="1"/>
  <c r="S1030"/>
  <c r="V1030" s="1"/>
  <c r="P1030"/>
  <c r="R1030" l="1"/>
  <c r="Q1031" s="1"/>
  <c r="W1030"/>
  <c r="O1031" l="1"/>
  <c r="S1031"/>
  <c r="V1031" s="1"/>
  <c r="P1031"/>
  <c r="L1031"/>
  <c r="X1031" s="1"/>
  <c r="Y1031" s="1"/>
  <c r="R1031" l="1"/>
  <c r="Q1032" s="1"/>
  <c r="W1031"/>
  <c r="O1032" l="1"/>
  <c r="L1032"/>
  <c r="X1032" s="1"/>
  <c r="Y1032" s="1"/>
  <c r="S1032"/>
  <c r="V1032" s="1"/>
  <c r="P1032"/>
  <c r="R1032" l="1"/>
  <c r="Q1033" s="1"/>
  <c r="W1032"/>
  <c r="O1033" l="1"/>
  <c r="S1033"/>
  <c r="V1033" s="1"/>
  <c r="R1033" s="1"/>
  <c r="P1033"/>
  <c r="L1033"/>
  <c r="X1033" s="1"/>
  <c r="Y1033" s="1"/>
  <c r="W1033" l="1"/>
  <c r="Q1034"/>
  <c r="O1034" l="1"/>
  <c r="P1034"/>
  <c r="S1034"/>
  <c r="V1034" s="1"/>
  <c r="L1034"/>
  <c r="X1034" s="1"/>
  <c r="Y1034" s="1"/>
  <c r="R1034" l="1"/>
  <c r="Q1035" s="1"/>
  <c r="W1034"/>
  <c r="O1035" l="1"/>
  <c r="S1035"/>
  <c r="V1035" s="1"/>
  <c r="L1035"/>
  <c r="X1035" s="1"/>
  <c r="Y1035" s="1"/>
  <c r="P1035"/>
  <c r="R1035" l="1"/>
  <c r="Q1036" s="1"/>
  <c r="W1035"/>
  <c r="O1036" l="1"/>
  <c r="L1036"/>
  <c r="X1036" s="1"/>
  <c r="Y1036" s="1"/>
  <c r="P1036"/>
  <c r="S1036"/>
  <c r="V1036" s="1"/>
  <c r="R1036" l="1"/>
  <c r="Q1037" s="1"/>
  <c r="W1036"/>
  <c r="O1037" l="1"/>
  <c r="P1037"/>
  <c r="S1037"/>
  <c r="V1037" s="1"/>
  <c r="L1037"/>
  <c r="X1037" s="1"/>
  <c r="Y1037" s="1"/>
  <c r="R1037" l="1"/>
  <c r="Q1038" s="1"/>
  <c r="W1037"/>
  <c r="O1038" l="1"/>
  <c r="L1038"/>
  <c r="X1038" s="1"/>
  <c r="Y1038" s="1"/>
  <c r="S1038"/>
  <c r="V1038" s="1"/>
  <c r="P1038"/>
  <c r="R1038" l="1"/>
  <c r="Q1039" s="1"/>
  <c r="W1038"/>
  <c r="O1039" l="1"/>
  <c r="S1039"/>
  <c r="V1039" s="1"/>
  <c r="L1039"/>
  <c r="X1039" s="1"/>
  <c r="Y1039" s="1"/>
  <c r="P1039"/>
  <c r="R1039" l="1"/>
  <c r="Q1040" s="1"/>
  <c r="W1039"/>
  <c r="O1040" l="1"/>
  <c r="L1040"/>
  <c r="X1040" s="1"/>
  <c r="Y1040" s="1"/>
  <c r="S1040"/>
  <c r="V1040" s="1"/>
  <c r="P1040"/>
  <c r="R1040" l="1"/>
  <c r="Q1041" s="1"/>
  <c r="W1040"/>
  <c r="O1041" l="1"/>
  <c r="S1041"/>
  <c r="V1041" s="1"/>
  <c r="R1041" s="1"/>
  <c r="P1041"/>
  <c r="L1041"/>
  <c r="X1041" s="1"/>
  <c r="Y1041" s="1"/>
  <c r="Q1042" l="1"/>
  <c r="W1041"/>
  <c r="O1042" l="1"/>
  <c r="P1042"/>
  <c r="S1042"/>
  <c r="V1042" s="1"/>
  <c r="R1042" s="1"/>
  <c r="L1042"/>
  <c r="X1042" s="1"/>
  <c r="Y1042" s="1"/>
  <c r="W1042" l="1"/>
  <c r="Q1043"/>
  <c r="O1043" l="1"/>
  <c r="S1043"/>
  <c r="V1043" s="1"/>
  <c r="P1043"/>
  <c r="L1043"/>
  <c r="X1043" s="1"/>
  <c r="Y1043" s="1"/>
  <c r="R1043" l="1"/>
  <c r="Q1044" s="1"/>
  <c r="W1043"/>
  <c r="O1044" l="1"/>
  <c r="L1044"/>
  <c r="X1044" s="1"/>
  <c r="Y1044" s="1"/>
  <c r="S1044"/>
  <c r="V1044" s="1"/>
  <c r="P1044"/>
  <c r="R1044" l="1"/>
  <c r="Q1045" s="1"/>
  <c r="W1044"/>
  <c r="O1045" l="1"/>
  <c r="L1045"/>
  <c r="X1045" s="1"/>
  <c r="Y1045" s="1"/>
  <c r="P1045"/>
  <c r="S1045"/>
  <c r="V1045" s="1"/>
  <c r="R1045" l="1"/>
  <c r="Q1046" s="1"/>
  <c r="W1045"/>
  <c r="O1046" l="1"/>
  <c r="S1046"/>
  <c r="V1046" s="1"/>
  <c r="L1046"/>
  <c r="X1046" s="1"/>
  <c r="Y1046" s="1"/>
  <c r="P1046"/>
  <c r="R1046" l="1"/>
  <c r="Q1047" s="1"/>
  <c r="W1046"/>
  <c r="O1047" l="1"/>
  <c r="S1047"/>
  <c r="V1047" s="1"/>
  <c r="R1047" s="1"/>
  <c r="P1047"/>
  <c r="L1047"/>
  <c r="X1047" s="1"/>
  <c r="Y1047" s="1"/>
  <c r="Q1048" l="1"/>
  <c r="W1047"/>
  <c r="O1048" l="1"/>
  <c r="L1048"/>
  <c r="X1048" s="1"/>
  <c r="Y1048" s="1"/>
  <c r="S1048"/>
  <c r="V1048" s="1"/>
  <c r="P1048"/>
  <c r="R1048" l="1"/>
  <c r="Q1049" s="1"/>
  <c r="W1048"/>
  <c r="O1049" l="1"/>
  <c r="S1049"/>
  <c r="V1049" s="1"/>
  <c r="L1049"/>
  <c r="X1049" s="1"/>
  <c r="Y1049" s="1"/>
  <c r="P1049"/>
  <c r="R1049" l="1"/>
  <c r="Q1050" s="1"/>
  <c r="W1049"/>
  <c r="O1050" l="1"/>
  <c r="P1050"/>
  <c r="S1050"/>
  <c r="V1050" s="1"/>
  <c r="L1050"/>
  <c r="X1050" s="1"/>
  <c r="Y1050" s="1"/>
  <c r="W1050" l="1"/>
  <c r="R1050"/>
  <c r="Q1051" s="1"/>
  <c r="O1051" l="1"/>
  <c r="S1051"/>
  <c r="V1051" s="1"/>
  <c r="P1051"/>
  <c r="L1051"/>
  <c r="X1051" s="1"/>
  <c r="Y1051" s="1"/>
  <c r="W1051" l="1"/>
  <c r="R1051"/>
  <c r="Q1052" s="1"/>
  <c r="O1052" l="1"/>
  <c r="L1052"/>
  <c r="X1052" s="1"/>
  <c r="Y1052" s="1"/>
  <c r="S1052"/>
  <c r="V1052" s="1"/>
  <c r="P1052"/>
  <c r="W1052" l="1"/>
  <c r="R1052"/>
  <c r="Q1053" s="1"/>
  <c r="O1053" l="1"/>
  <c r="S1053"/>
  <c r="V1053" s="1"/>
  <c r="L1053"/>
  <c r="X1053" s="1"/>
  <c r="Y1053" s="1"/>
  <c r="P1053"/>
  <c r="W1053" l="1"/>
  <c r="R1053"/>
  <c r="Q1054" s="1"/>
  <c r="O1054" l="1"/>
  <c r="P1054"/>
  <c r="S1054"/>
  <c r="V1054" s="1"/>
  <c r="L1054"/>
  <c r="X1054" s="1"/>
  <c r="Y1054" s="1"/>
  <c r="W1054" l="1"/>
  <c r="R1054"/>
  <c r="Q1055" s="1"/>
  <c r="O1055" l="1"/>
  <c r="S1055"/>
  <c r="V1055" s="1"/>
  <c r="P1055"/>
  <c r="L1055"/>
  <c r="X1055" s="1"/>
  <c r="Y1055" s="1"/>
  <c r="W1055" l="1"/>
  <c r="R1055"/>
  <c r="Q1056" s="1"/>
  <c r="O1056" l="1"/>
  <c r="L1056"/>
  <c r="X1056" s="1"/>
  <c r="Y1056" s="1"/>
  <c r="S1056"/>
  <c r="V1056" s="1"/>
  <c r="P1056"/>
  <c r="W1056" l="1"/>
  <c r="R1056"/>
  <c r="Q1057" s="1"/>
  <c r="O1057" l="1"/>
  <c r="S1057"/>
  <c r="V1057" s="1"/>
  <c r="L1057"/>
  <c r="X1057" s="1"/>
  <c r="Y1057" s="1"/>
  <c r="P1057"/>
  <c r="R1057" l="1"/>
  <c r="Q1058" s="1"/>
  <c r="W1057"/>
  <c r="O1058" l="1"/>
  <c r="L1058"/>
  <c r="X1058" s="1"/>
  <c r="Y1058" s="1"/>
  <c r="S1058"/>
  <c r="V1058" s="1"/>
  <c r="P1058"/>
  <c r="R1058" l="1"/>
  <c r="Q1059" s="1"/>
  <c r="W1058"/>
  <c r="O1059" l="1"/>
  <c r="L1059"/>
  <c r="X1059" s="1"/>
  <c r="Y1059" s="1"/>
  <c r="P1059"/>
  <c r="S1059"/>
  <c r="V1059" s="1"/>
  <c r="R1059" l="1"/>
  <c r="Q1060" s="1"/>
  <c r="W1059"/>
  <c r="O1060" l="1"/>
  <c r="P1060"/>
  <c r="S1060"/>
  <c r="V1060" s="1"/>
  <c r="L1060"/>
  <c r="X1060" s="1"/>
  <c r="Y1060" s="1"/>
  <c r="R1060" l="1"/>
  <c r="Q1061" s="1"/>
  <c r="W1060"/>
  <c r="O1061" l="1"/>
  <c r="P1061"/>
  <c r="S1061"/>
  <c r="V1061" s="1"/>
  <c r="L1061"/>
  <c r="X1061" s="1"/>
  <c r="Y1061" s="1"/>
  <c r="R1061" l="1"/>
  <c r="Q1062" s="1"/>
  <c r="W1061"/>
  <c r="O1062" l="1"/>
  <c r="L1062"/>
  <c r="X1062" s="1"/>
  <c r="Y1062" s="1"/>
  <c r="S1062"/>
  <c r="V1062" s="1"/>
  <c r="P1062"/>
  <c r="R1062" l="1"/>
  <c r="Q1063" s="1"/>
  <c r="W1062"/>
  <c r="O1063" l="1"/>
  <c r="L1063"/>
  <c r="X1063" s="1"/>
  <c r="Y1063" s="1"/>
  <c r="P1063"/>
  <c r="S1063"/>
  <c r="V1063" s="1"/>
  <c r="R1063" l="1"/>
  <c r="Q1064" s="1"/>
  <c r="W1063"/>
  <c r="O1064" l="1"/>
  <c r="L1064"/>
  <c r="X1064" s="1"/>
  <c r="Y1064" s="1"/>
  <c r="P1064"/>
  <c r="S1064"/>
  <c r="V1064" s="1"/>
  <c r="R1064" l="1"/>
  <c r="Q1065" s="1"/>
  <c r="W1064"/>
  <c r="O1065" l="1"/>
  <c r="S1065"/>
  <c r="V1065" s="1"/>
  <c r="P1065"/>
  <c r="L1065"/>
  <c r="X1065" s="1"/>
  <c r="Y1065" s="1"/>
  <c r="W1065" l="1"/>
  <c r="R1065"/>
  <c r="Q1066" s="1"/>
  <c r="O1066" l="1"/>
  <c r="L1066"/>
  <c r="X1066" s="1"/>
  <c r="Y1066" s="1"/>
  <c r="S1066"/>
  <c r="V1066" s="1"/>
  <c r="P1066"/>
  <c r="R1066" l="1"/>
  <c r="Q1067" s="1"/>
  <c r="W1066"/>
  <c r="O1067" l="1"/>
  <c r="L1067"/>
  <c r="X1067" s="1"/>
  <c r="Y1067" s="1"/>
  <c r="P1067"/>
  <c r="S1067"/>
  <c r="V1067" s="1"/>
  <c r="R1067" l="1"/>
  <c r="Q1068" s="1"/>
  <c r="W1067"/>
  <c r="O1068" l="1"/>
  <c r="P1068"/>
  <c r="S1068"/>
  <c r="V1068" s="1"/>
  <c r="L1068"/>
  <c r="X1068" s="1"/>
  <c r="Y1068" s="1"/>
  <c r="W1068" l="1"/>
  <c r="R1068"/>
  <c r="Q1069" s="1"/>
  <c r="O1069" l="1"/>
  <c r="P1069"/>
  <c r="S1069"/>
  <c r="V1069" s="1"/>
  <c r="L1069"/>
  <c r="X1069" s="1"/>
  <c r="Y1069" s="1"/>
  <c r="W1069" l="1"/>
  <c r="R1069"/>
  <c r="Q1070" s="1"/>
  <c r="O1070" l="1"/>
  <c r="L1070"/>
  <c r="X1070" s="1"/>
  <c r="Y1070" s="1"/>
  <c r="S1070"/>
  <c r="V1070" s="1"/>
  <c r="P1070"/>
  <c r="R1070" l="1"/>
  <c r="Q1071" s="1"/>
  <c r="W1070"/>
  <c r="O1071" l="1"/>
  <c r="S1071"/>
  <c r="V1071" s="1"/>
  <c r="P1071"/>
  <c r="L1071"/>
  <c r="X1071" s="1"/>
  <c r="Y1071" s="1"/>
  <c r="R1071" l="1"/>
  <c r="Q1072" s="1"/>
  <c r="W1071"/>
  <c r="O1072" l="1"/>
  <c r="L1072"/>
  <c r="X1072" s="1"/>
  <c r="Y1072" s="1"/>
  <c r="S1072"/>
  <c r="V1072" s="1"/>
  <c r="P1072"/>
  <c r="W1072" l="1"/>
  <c r="R1072"/>
  <c r="Q1073" s="1"/>
  <c r="O1073" l="1"/>
  <c r="S1073"/>
  <c r="V1073" s="1"/>
  <c r="L1073"/>
  <c r="X1073" s="1"/>
  <c r="Y1073" s="1"/>
  <c r="P1073"/>
  <c r="R1073" l="1"/>
  <c r="Q1074" s="1"/>
  <c r="W1073"/>
  <c r="O1074" l="1"/>
  <c r="L1074"/>
  <c r="X1074" s="1"/>
  <c r="Y1074" s="1"/>
  <c r="S1074"/>
  <c r="V1074" s="1"/>
  <c r="P1074"/>
  <c r="W1074" l="1"/>
  <c r="R1074"/>
  <c r="Q1075" s="1"/>
  <c r="O1075" l="1"/>
  <c r="L1075"/>
  <c r="X1075" s="1"/>
  <c r="Y1075" s="1"/>
  <c r="P1075"/>
  <c r="S1075"/>
  <c r="V1075" s="1"/>
  <c r="R1075" l="1"/>
  <c r="Q1076" s="1"/>
  <c r="W1075"/>
  <c r="O1076" l="1"/>
  <c r="P1076"/>
  <c r="L1076"/>
  <c r="X1076" s="1"/>
  <c r="Y1076" s="1"/>
  <c r="S1076"/>
  <c r="V1076" s="1"/>
  <c r="R1076" l="1"/>
  <c r="Q1077" s="1"/>
  <c r="W1076"/>
  <c r="O1077" l="1"/>
  <c r="P1077"/>
  <c r="S1077"/>
  <c r="V1077" s="1"/>
  <c r="L1077"/>
  <c r="X1077" s="1"/>
  <c r="Y1077" s="1"/>
  <c r="W1077" l="1"/>
  <c r="R1077"/>
  <c r="Q1078" s="1"/>
  <c r="O1078" l="1"/>
  <c r="P1078"/>
  <c r="S1078"/>
  <c r="V1078" s="1"/>
  <c r="L1078"/>
  <c r="X1078" s="1"/>
  <c r="Y1078" s="1"/>
  <c r="R1078" l="1"/>
  <c r="Q1079" s="1"/>
  <c r="W1078"/>
  <c r="O1079" l="1"/>
  <c r="S1079"/>
  <c r="V1079" s="1"/>
  <c r="P1079"/>
  <c r="L1079"/>
  <c r="X1079" s="1"/>
  <c r="Y1079" s="1"/>
  <c r="W1079" l="1"/>
  <c r="R1079"/>
  <c r="Q1080" s="1"/>
  <c r="O1080" l="1"/>
  <c r="L1080"/>
  <c r="X1080" s="1"/>
  <c r="Y1080" s="1"/>
  <c r="S1080"/>
  <c r="V1080" s="1"/>
  <c r="P1080"/>
  <c r="R1080" l="1"/>
  <c r="Q1081" s="1"/>
  <c r="W1080"/>
  <c r="O1081" l="1"/>
  <c r="L1081"/>
  <c r="X1081" s="1"/>
  <c r="Y1081" s="1"/>
  <c r="P1081"/>
  <c r="S1081"/>
  <c r="V1081" s="1"/>
  <c r="W1081" l="1"/>
  <c r="R1081"/>
  <c r="Q1082" s="1"/>
  <c r="O1082" l="1"/>
  <c r="S1082"/>
  <c r="V1082" s="1"/>
  <c r="L1082"/>
  <c r="X1082" s="1"/>
  <c r="Y1082" s="1"/>
  <c r="P1082"/>
  <c r="R1082" l="1"/>
  <c r="Q1083" s="1"/>
  <c r="W1082"/>
  <c r="O1083" l="1"/>
  <c r="S1083"/>
  <c r="V1083" s="1"/>
  <c r="P1083"/>
  <c r="L1083"/>
  <c r="X1083" s="1"/>
  <c r="Y1083" s="1"/>
  <c r="R1083" l="1"/>
  <c r="Q1084" s="1"/>
  <c r="W1083"/>
  <c r="O1084" l="1"/>
  <c r="L1084"/>
  <c r="X1084" s="1"/>
  <c r="Y1084" s="1"/>
  <c r="S1084"/>
  <c r="V1084" s="1"/>
  <c r="P1084"/>
  <c r="R1084" l="1"/>
  <c r="Q1085" s="1"/>
  <c r="W1084"/>
  <c r="O1085" l="1"/>
  <c r="P1085"/>
  <c r="L1085"/>
  <c r="X1085" s="1"/>
  <c r="Y1085" s="1"/>
  <c r="S1085"/>
  <c r="V1085" s="1"/>
  <c r="W1085" l="1"/>
  <c r="R1085"/>
  <c r="Q1086" s="1"/>
  <c r="O1086" l="1"/>
  <c r="L1086"/>
  <c r="X1086" s="1"/>
  <c r="Y1086" s="1"/>
  <c r="S1086"/>
  <c r="V1086" s="1"/>
  <c r="P1086"/>
  <c r="W1086" l="1"/>
  <c r="R1086"/>
  <c r="Q1087" s="1"/>
  <c r="O1087" l="1"/>
  <c r="P1087"/>
  <c r="L1087"/>
  <c r="X1087" s="1"/>
  <c r="Y1087" s="1"/>
  <c r="S1087"/>
  <c r="V1087" s="1"/>
  <c r="W1087" l="1"/>
  <c r="R1087"/>
  <c r="Q1088" s="1"/>
  <c r="O1088" l="1"/>
  <c r="P1088"/>
  <c r="L1088"/>
  <c r="X1088" s="1"/>
  <c r="Y1088" s="1"/>
  <c r="S1088"/>
  <c r="V1088" s="1"/>
  <c r="R1088" l="1"/>
  <c r="Q1089" s="1"/>
  <c r="W1088"/>
  <c r="O1089" l="1"/>
  <c r="S1089"/>
  <c r="V1089" s="1"/>
  <c r="L1089"/>
  <c r="X1089" s="1"/>
  <c r="Y1089" s="1"/>
  <c r="P1089"/>
  <c r="W1089" l="1"/>
  <c r="R1089"/>
  <c r="Q1090" s="1"/>
  <c r="O1090" l="1"/>
  <c r="P1090"/>
  <c r="S1090"/>
  <c r="V1090" s="1"/>
  <c r="L1090"/>
  <c r="X1090" s="1"/>
  <c r="Y1090" s="1"/>
  <c r="W1090" l="1"/>
  <c r="R1090"/>
  <c r="Q1091" s="1"/>
  <c r="O1091" l="1"/>
  <c r="P1091"/>
  <c r="S1091"/>
  <c r="V1091" s="1"/>
  <c r="L1091"/>
  <c r="X1091" s="1"/>
  <c r="Y1091" s="1"/>
  <c r="W1091" l="1"/>
  <c r="R1091"/>
  <c r="Q1092" s="1"/>
  <c r="O1092" l="1"/>
  <c r="P1092"/>
  <c r="S1092"/>
  <c r="V1092" s="1"/>
  <c r="L1092"/>
  <c r="X1092" s="1"/>
  <c r="Y1092" s="1"/>
  <c r="W1092" l="1"/>
  <c r="R1092"/>
  <c r="Q1093" s="1"/>
  <c r="O1093" l="1"/>
  <c r="S1093"/>
  <c r="V1093" s="1"/>
  <c r="P1093"/>
  <c r="L1093"/>
  <c r="X1093" s="1"/>
  <c r="Y1093" s="1"/>
  <c r="W1093" l="1"/>
  <c r="R1093"/>
  <c r="Q1094" s="1"/>
  <c r="O1094" l="1"/>
  <c r="P1094"/>
  <c r="S1094"/>
  <c r="V1094" s="1"/>
  <c r="L1094"/>
  <c r="X1094" s="1"/>
  <c r="Y1094" s="1"/>
  <c r="R1094" l="1"/>
  <c r="Q1095" s="1"/>
  <c r="W1094"/>
  <c r="O1095" l="1"/>
  <c r="S1095"/>
  <c r="V1095" s="1"/>
  <c r="P1095"/>
  <c r="L1095"/>
  <c r="X1095" s="1"/>
  <c r="Y1095" s="1"/>
  <c r="W1095" l="1"/>
  <c r="R1095"/>
  <c r="Q1096" s="1"/>
  <c r="O1096" l="1"/>
  <c r="L1096"/>
  <c r="X1096" s="1"/>
  <c r="Y1096" s="1"/>
  <c r="S1096"/>
  <c r="V1096" s="1"/>
  <c r="P1096"/>
  <c r="R1096" l="1"/>
  <c r="Q1097" s="1"/>
  <c r="W1096"/>
  <c r="O1097" l="1"/>
  <c r="P1097"/>
  <c r="L1097"/>
  <c r="X1097" s="1"/>
  <c r="Y1097" s="1"/>
  <c r="S1097"/>
  <c r="V1097" s="1"/>
  <c r="R1097" l="1"/>
  <c r="Q1098" s="1"/>
  <c r="W1097"/>
  <c r="O1098" l="1"/>
  <c r="L1098"/>
  <c r="X1098" s="1"/>
  <c r="Y1098" s="1"/>
  <c r="P1098"/>
  <c r="S1098"/>
  <c r="V1098" s="1"/>
  <c r="W1098" l="1"/>
  <c r="R1098"/>
  <c r="Q1099" s="1"/>
  <c r="O1099" l="1"/>
  <c r="S1099"/>
  <c r="V1099" s="1"/>
  <c r="P1099"/>
  <c r="L1099"/>
  <c r="X1099" s="1"/>
  <c r="Y1099" s="1"/>
  <c r="W1099" l="1"/>
  <c r="R1099"/>
  <c r="Q1100" s="1"/>
  <c r="O1100" l="1"/>
  <c r="P1100"/>
  <c r="S1100"/>
  <c r="V1100" s="1"/>
  <c r="L1100"/>
  <c r="X1100" s="1"/>
  <c r="Y1100" s="1"/>
  <c r="W1100" l="1"/>
  <c r="R1100"/>
  <c r="Q1101" s="1"/>
  <c r="O1101" l="1"/>
  <c r="S1101"/>
  <c r="V1101" s="1"/>
  <c r="L1101"/>
  <c r="X1101" s="1"/>
  <c r="Y1101" s="1"/>
  <c r="P1101"/>
  <c r="W1101" l="1"/>
  <c r="R1101"/>
  <c r="Q1102" s="1"/>
  <c r="O1102" l="1"/>
  <c r="P1102"/>
  <c r="S1102"/>
  <c r="V1102" s="1"/>
  <c r="L1102"/>
  <c r="X1102" s="1"/>
  <c r="Y1102" s="1"/>
  <c r="W1102" l="1"/>
  <c r="R1102"/>
  <c r="Q1103" s="1"/>
  <c r="O1103" l="1"/>
  <c r="P1103"/>
  <c r="L1103"/>
  <c r="X1103" s="1"/>
  <c r="Y1103" s="1"/>
  <c r="S1103"/>
  <c r="V1103" s="1"/>
  <c r="W1103" l="1"/>
  <c r="R1103"/>
  <c r="Q1104" s="1"/>
  <c r="O1104" l="1"/>
  <c r="P1104"/>
  <c r="L1104"/>
  <c r="X1104" s="1"/>
  <c r="Y1104" s="1"/>
  <c r="S1104"/>
  <c r="V1104" s="1"/>
  <c r="W1104" l="1"/>
  <c r="R1104"/>
  <c r="Q1105" s="1"/>
  <c r="O1105" l="1"/>
  <c r="S1105"/>
  <c r="V1105" s="1"/>
  <c r="P1105"/>
  <c r="L1105"/>
  <c r="X1105" s="1"/>
  <c r="Y1105" s="1"/>
  <c r="W1105" l="1"/>
  <c r="R1105"/>
  <c r="Q1106" s="1"/>
  <c r="O1106" l="1"/>
  <c r="L1106"/>
  <c r="X1106" s="1"/>
  <c r="Y1106" s="1"/>
  <c r="S1106"/>
  <c r="V1106" s="1"/>
  <c r="P1106"/>
  <c r="R1106" l="1"/>
  <c r="Q1107" s="1"/>
  <c r="W1106"/>
  <c r="O1107" l="1"/>
  <c r="P1107"/>
  <c r="L1107"/>
  <c r="X1107" s="1"/>
  <c r="Y1107" s="1"/>
  <c r="S1107"/>
  <c r="V1107" s="1"/>
  <c r="R1107" l="1"/>
  <c r="Q1108" s="1"/>
  <c r="W1107"/>
  <c r="O1108" l="1"/>
  <c r="P1108"/>
  <c r="L1108"/>
  <c r="X1108" s="1"/>
  <c r="Y1108" s="1"/>
  <c r="S1108"/>
  <c r="V1108" s="1"/>
  <c r="W1108" l="1"/>
  <c r="R1108"/>
  <c r="Q1109" s="1"/>
  <c r="O1109" l="1"/>
  <c r="S1109"/>
  <c r="V1109" s="1"/>
  <c r="P1109"/>
  <c r="L1109"/>
  <c r="X1109" s="1"/>
  <c r="Y1109" s="1"/>
  <c r="W1109" l="1"/>
  <c r="R1109"/>
  <c r="Q1110" s="1"/>
  <c r="O1110" l="1"/>
  <c r="L1110"/>
  <c r="X1110" s="1"/>
  <c r="Y1110" s="1"/>
  <c r="S1110"/>
  <c r="V1110" s="1"/>
  <c r="P1110"/>
  <c r="R1110" l="1"/>
  <c r="Q1111" s="1"/>
  <c r="W1110"/>
  <c r="O1111" l="1"/>
  <c r="P1111"/>
  <c r="L1111"/>
  <c r="X1111" s="1"/>
  <c r="Y1111" s="1"/>
  <c r="S1111"/>
  <c r="V1111" s="1"/>
  <c r="R1111" l="1"/>
  <c r="Q1112" s="1"/>
  <c r="W1111"/>
  <c r="O1112" l="1"/>
  <c r="L1112"/>
  <c r="X1112" s="1"/>
  <c r="Y1112" s="1"/>
  <c r="P1112"/>
  <c r="S1112"/>
  <c r="V1112" s="1"/>
  <c r="R1112" l="1"/>
  <c r="Q1113" s="1"/>
  <c r="W1112"/>
  <c r="O1113" l="1"/>
  <c r="L1113"/>
  <c r="X1113" s="1"/>
  <c r="Y1113" s="1"/>
  <c r="P1113"/>
  <c r="S1113"/>
  <c r="V1113" s="1"/>
  <c r="W1113" l="1"/>
  <c r="R1113"/>
  <c r="Q1114" s="1"/>
  <c r="O1114" l="1"/>
  <c r="L1114"/>
  <c r="X1114" s="1"/>
  <c r="Y1114" s="1"/>
  <c r="P1114"/>
  <c r="S1114"/>
  <c r="V1114" s="1"/>
  <c r="R1114" l="1"/>
  <c r="Q1115" s="1"/>
  <c r="W1114"/>
  <c r="O1115" l="1"/>
  <c r="S1115"/>
  <c r="V1115" s="1"/>
  <c r="P1115"/>
  <c r="L1115"/>
  <c r="X1115" s="1"/>
  <c r="Y1115" s="1"/>
  <c r="W1115" l="1"/>
  <c r="R1115"/>
  <c r="Q1116" s="1"/>
  <c r="O1116" l="1"/>
  <c r="L1116"/>
  <c r="X1116" s="1"/>
  <c r="Y1116" s="1"/>
  <c r="S1116"/>
  <c r="V1116" s="1"/>
  <c r="P1116"/>
  <c r="W1116" l="1"/>
  <c r="R1116"/>
  <c r="Q1117" s="1"/>
  <c r="O1117" l="1"/>
  <c r="S1117"/>
  <c r="V1117" s="1"/>
  <c r="L1117"/>
  <c r="X1117" s="1"/>
  <c r="Y1117" s="1"/>
  <c r="P1117"/>
  <c r="W1117" l="1"/>
  <c r="R1117"/>
  <c r="Q1118" s="1"/>
  <c r="O1118" l="1"/>
  <c r="P1118"/>
  <c r="S1118"/>
  <c r="V1118" s="1"/>
  <c r="L1118"/>
  <c r="X1118" s="1"/>
  <c r="Y1118" s="1"/>
  <c r="W1118" l="1"/>
  <c r="R1118"/>
  <c r="Q1119" s="1"/>
  <c r="O1119" l="1"/>
  <c r="P1119"/>
  <c r="S1119"/>
  <c r="V1119" s="1"/>
  <c r="L1119"/>
  <c r="X1119" s="1"/>
  <c r="Y1119" s="1"/>
  <c r="W1119" l="1"/>
  <c r="R1119"/>
  <c r="Q1120" s="1"/>
  <c r="O1120" l="1"/>
  <c r="P1120"/>
  <c r="S1120"/>
  <c r="V1120" s="1"/>
  <c r="L1120"/>
  <c r="X1120" s="1"/>
  <c r="Y1120" s="1"/>
  <c r="R1120" l="1"/>
  <c r="Q1121" s="1"/>
  <c r="W1120"/>
  <c r="O1121" l="1"/>
  <c r="S1121"/>
  <c r="V1121" s="1"/>
  <c r="P1121"/>
  <c r="L1121"/>
  <c r="X1121" s="1"/>
  <c r="Y1121" s="1"/>
  <c r="W1121" l="1"/>
  <c r="R1121"/>
  <c r="Q1122" s="1"/>
  <c r="O1122" l="1"/>
  <c r="P1122"/>
  <c r="S1122"/>
  <c r="V1122" s="1"/>
  <c r="L1122"/>
  <c r="X1122" s="1"/>
  <c r="Y1122" s="1"/>
  <c r="R1122" l="1"/>
  <c r="Q1123" s="1"/>
  <c r="W1122"/>
  <c r="O1123" l="1"/>
  <c r="P1123"/>
  <c r="L1123"/>
  <c r="X1123" s="1"/>
  <c r="Y1123" s="1"/>
  <c r="S1123"/>
  <c r="V1123" s="1"/>
  <c r="W1123" l="1"/>
  <c r="R1123"/>
  <c r="Q1124" s="1"/>
  <c r="O1124" l="1"/>
  <c r="P1124"/>
  <c r="L1124"/>
  <c r="X1124" s="1"/>
  <c r="Y1124" s="1"/>
  <c r="S1124"/>
  <c r="V1124" s="1"/>
  <c r="W1124" l="1"/>
  <c r="R1124"/>
  <c r="Q1125" s="1"/>
  <c r="O1125" l="1"/>
  <c r="L1125"/>
  <c r="X1125" s="1"/>
  <c r="Y1125" s="1"/>
  <c r="S1125"/>
  <c r="V1125" s="1"/>
  <c r="P1125"/>
  <c r="W1125" l="1"/>
  <c r="R1125"/>
  <c r="Q1126" s="1"/>
  <c r="O1126" l="1"/>
  <c r="P1126"/>
  <c r="L1126"/>
  <c r="X1126" s="1"/>
  <c r="Y1126" s="1"/>
  <c r="S1126"/>
  <c r="V1126" s="1"/>
  <c r="W1126" l="1"/>
  <c r="R1126"/>
  <c r="Q1127" s="1"/>
  <c r="O1127" l="1"/>
  <c r="P1127"/>
  <c r="L1127"/>
  <c r="X1127" s="1"/>
  <c r="Y1127" s="1"/>
  <c r="S1127"/>
  <c r="V1127" s="1"/>
  <c r="R1127" l="1"/>
  <c r="Q1128" s="1"/>
  <c r="W1127"/>
  <c r="O1128" l="1"/>
  <c r="L1128"/>
  <c r="X1128" s="1"/>
  <c r="Y1128" s="1"/>
  <c r="P1128"/>
  <c r="S1128"/>
  <c r="V1128" s="1"/>
  <c r="W1128" l="1"/>
  <c r="R1128"/>
  <c r="Q1129" s="1"/>
  <c r="O1129" l="1"/>
  <c r="S1129"/>
  <c r="V1129" s="1"/>
  <c r="P1129"/>
  <c r="L1129"/>
  <c r="X1129" s="1"/>
  <c r="Y1129" s="1"/>
  <c r="R1129" l="1"/>
  <c r="Q1130" s="1"/>
  <c r="W1129"/>
  <c r="O1130" l="1"/>
  <c r="L1130"/>
  <c r="X1130" s="1"/>
  <c r="Y1130" s="1"/>
  <c r="S1130"/>
  <c r="V1130" s="1"/>
  <c r="P1130"/>
  <c r="W1130" l="1"/>
  <c r="R1130"/>
  <c r="Q1131" s="1"/>
  <c r="O1131" l="1"/>
  <c r="S1131"/>
  <c r="V1131" s="1"/>
  <c r="P1131"/>
  <c r="L1131"/>
  <c r="X1131" s="1"/>
  <c r="Y1131" s="1"/>
  <c r="R1131" l="1"/>
  <c r="Q1132" s="1"/>
  <c r="W1131"/>
  <c r="O1132" l="1"/>
  <c r="P1132"/>
  <c r="S1132"/>
  <c r="V1132" s="1"/>
  <c r="L1132"/>
  <c r="X1132" s="1"/>
  <c r="Y1132" s="1"/>
  <c r="R1132" l="1"/>
  <c r="Q1133" s="1"/>
  <c r="W1132"/>
  <c r="O1133" l="1"/>
  <c r="S1133"/>
  <c r="V1133" s="1"/>
  <c r="P1133"/>
  <c r="L1133"/>
  <c r="X1133" s="1"/>
  <c r="Y1133" s="1"/>
  <c r="W1133" l="1"/>
  <c r="R1133"/>
  <c r="Q1134" s="1"/>
  <c r="O1134" l="1"/>
  <c r="P1134"/>
  <c r="S1134"/>
  <c r="V1134" s="1"/>
  <c r="L1134"/>
  <c r="X1134" s="1"/>
  <c r="Y1134" s="1"/>
  <c r="R1134" l="1"/>
  <c r="Q1135" s="1"/>
  <c r="W1134"/>
  <c r="O1135" l="1"/>
  <c r="S1135"/>
  <c r="V1135" s="1"/>
  <c r="P1135"/>
  <c r="L1135"/>
  <c r="X1135" s="1"/>
  <c r="Y1135" s="1"/>
  <c r="W1135" l="1"/>
  <c r="R1135"/>
  <c r="Q1136" s="1"/>
  <c r="O1136" l="1"/>
  <c r="L1136"/>
  <c r="X1136" s="1"/>
  <c r="Y1136" s="1"/>
  <c r="S1136"/>
  <c r="V1136" s="1"/>
  <c r="P1136"/>
  <c r="W1136" l="1"/>
  <c r="R1136"/>
  <c r="Q1137" s="1"/>
  <c r="O1137" l="1"/>
  <c r="S1137"/>
  <c r="V1137" s="1"/>
  <c r="P1137"/>
  <c r="L1137"/>
  <c r="X1137" s="1"/>
  <c r="Y1137" s="1"/>
  <c r="R1137" l="1"/>
  <c r="Q1138" s="1"/>
  <c r="W1137"/>
  <c r="O1138" l="1"/>
  <c r="L1138"/>
  <c r="X1138" s="1"/>
  <c r="Y1138" s="1"/>
  <c r="S1138"/>
  <c r="V1138" s="1"/>
  <c r="P1138"/>
  <c r="W1138" l="1"/>
  <c r="R1138"/>
  <c r="Q1139" s="1"/>
  <c r="O1139" l="1"/>
  <c r="S1139"/>
  <c r="V1139" s="1"/>
  <c r="L1139"/>
  <c r="X1139" s="1"/>
  <c r="Y1139" s="1"/>
  <c r="P1139"/>
  <c r="R1139" l="1"/>
  <c r="Q1140" s="1"/>
  <c r="W1139"/>
  <c r="O1140" l="1"/>
  <c r="P1140"/>
  <c r="S1140"/>
  <c r="V1140" s="1"/>
  <c r="L1140"/>
  <c r="X1140" s="1"/>
  <c r="Y1140" s="1"/>
  <c r="W1140" l="1"/>
  <c r="R1140"/>
  <c r="Q1141" s="1"/>
  <c r="O1141" l="1"/>
  <c r="P1141"/>
  <c r="S1141"/>
  <c r="V1141" s="1"/>
  <c r="L1141"/>
  <c r="X1141" s="1"/>
  <c r="Y1141" s="1"/>
  <c r="W1141" l="1"/>
  <c r="R1141"/>
  <c r="Q1142" s="1"/>
  <c r="O1142" l="1"/>
  <c r="P1142"/>
  <c r="S1142"/>
  <c r="V1142" s="1"/>
  <c r="L1142"/>
  <c r="X1142" s="1"/>
  <c r="Y1142" s="1"/>
  <c r="W1142" l="1"/>
  <c r="R1142"/>
  <c r="Q1143" s="1"/>
  <c r="O1143" l="1"/>
  <c r="P1143"/>
  <c r="L1143"/>
  <c r="X1143" s="1"/>
  <c r="Y1143" s="1"/>
  <c r="S1143"/>
  <c r="V1143" s="1"/>
  <c r="W1143" l="1"/>
  <c r="R1143"/>
  <c r="Q1144" s="1"/>
  <c r="O1144" l="1"/>
  <c r="P1144"/>
  <c r="L1144"/>
  <c r="X1144" s="1"/>
  <c r="Y1144" s="1"/>
  <c r="S1144"/>
  <c r="V1144" s="1"/>
  <c r="W1144" l="1"/>
  <c r="R1144"/>
  <c r="Q1145" s="1"/>
  <c r="O1145" l="1"/>
  <c r="S1145"/>
  <c r="V1145" s="1"/>
  <c r="P1145"/>
  <c r="L1145"/>
  <c r="X1145" s="1"/>
  <c r="Y1145" s="1"/>
  <c r="W1145" l="1"/>
  <c r="R1145"/>
  <c r="Q1146" s="1"/>
  <c r="O1146" l="1"/>
  <c r="P1146"/>
  <c r="S1146"/>
  <c r="V1146" s="1"/>
  <c r="L1146"/>
  <c r="X1146" s="1"/>
  <c r="Y1146" s="1"/>
  <c r="R1146" l="1"/>
  <c r="Q1147" s="1"/>
  <c r="W1146"/>
  <c r="O1147" l="1"/>
  <c r="S1147"/>
  <c r="V1147" s="1"/>
  <c r="P1147"/>
  <c r="L1147"/>
  <c r="X1147" s="1"/>
  <c r="Y1147" s="1"/>
  <c r="W1147" l="1"/>
  <c r="R1147"/>
  <c r="Q1148" s="1"/>
  <c r="O1148" l="1"/>
  <c r="L1148"/>
  <c r="X1148" s="1"/>
  <c r="Y1148" s="1"/>
  <c r="S1148"/>
  <c r="V1148" s="1"/>
  <c r="P1148"/>
  <c r="R1148" l="1"/>
  <c r="Q1149" s="1"/>
  <c r="W1148"/>
  <c r="O1149" l="1"/>
  <c r="L1149"/>
  <c r="X1149" s="1"/>
  <c r="Y1149" s="1"/>
  <c r="P1149"/>
  <c r="S1149"/>
  <c r="V1149" s="1"/>
  <c r="W1149" l="1"/>
  <c r="R1149"/>
  <c r="Q1150" s="1"/>
  <c r="O1150" l="1"/>
  <c r="P1150"/>
  <c r="S1150"/>
  <c r="V1150" s="1"/>
  <c r="L1150"/>
  <c r="X1150" s="1"/>
  <c r="Y1150" s="1"/>
  <c r="W1150" l="1"/>
  <c r="R1150"/>
  <c r="Q1151" s="1"/>
  <c r="O1151" l="1"/>
  <c r="S1151"/>
  <c r="V1151" s="1"/>
  <c r="L1151"/>
  <c r="X1151" s="1"/>
  <c r="Y1151" s="1"/>
  <c r="P1151"/>
  <c r="W1151" l="1"/>
  <c r="R1151"/>
  <c r="Q1152" s="1"/>
  <c r="O1152" l="1"/>
  <c r="L1152"/>
  <c r="X1152" s="1"/>
  <c r="Y1152" s="1"/>
  <c r="S1152"/>
  <c r="V1152" s="1"/>
  <c r="P1152"/>
  <c r="W1152" l="1"/>
  <c r="R1152"/>
  <c r="Q1153" s="1"/>
  <c r="O1153" l="1"/>
  <c r="S1153"/>
  <c r="V1153" s="1"/>
  <c r="P1153"/>
  <c r="L1153"/>
  <c r="X1153" s="1"/>
  <c r="Y1153" s="1"/>
  <c r="W1153" l="1"/>
  <c r="R1153"/>
  <c r="Q1154" s="1"/>
  <c r="O1154" l="1"/>
  <c r="P1154"/>
  <c r="S1154"/>
  <c r="V1154" s="1"/>
  <c r="L1154"/>
  <c r="X1154" s="1"/>
  <c r="Y1154" s="1"/>
  <c r="W1154" l="1"/>
  <c r="R1154"/>
  <c r="Q1155" s="1"/>
  <c r="O1155" l="1"/>
  <c r="S1155"/>
  <c r="V1155" s="1"/>
  <c r="L1155"/>
  <c r="X1155" s="1"/>
  <c r="Y1155" s="1"/>
  <c r="P1155"/>
  <c r="W1155" l="1"/>
  <c r="R1155"/>
  <c r="Q1156" s="1"/>
  <c r="O1156" l="1"/>
  <c r="L1156"/>
  <c r="X1156" s="1"/>
  <c r="Y1156" s="1"/>
  <c r="P1156"/>
  <c r="S1156"/>
  <c r="V1156" s="1"/>
  <c r="W1156" l="1"/>
  <c r="R1156"/>
  <c r="Q1157" s="1"/>
  <c r="O1157" l="1"/>
  <c r="P1157"/>
  <c r="L1157"/>
  <c r="X1157" s="1"/>
  <c r="Y1157" s="1"/>
  <c r="S1157"/>
  <c r="V1157" s="1"/>
  <c r="R1157" l="1"/>
  <c r="Q1158" s="1"/>
  <c r="W1157"/>
  <c r="O1158" l="1"/>
  <c r="P1158"/>
  <c r="L1158"/>
  <c r="X1158" s="1"/>
  <c r="Y1158" s="1"/>
  <c r="S1158"/>
  <c r="V1158" s="1"/>
  <c r="W1158" l="1"/>
  <c r="R1158"/>
  <c r="Q1159" s="1"/>
  <c r="O1159" l="1"/>
  <c r="S1159"/>
  <c r="V1159" s="1"/>
  <c r="P1159"/>
  <c r="L1159"/>
  <c r="X1159" s="1"/>
  <c r="Y1159" s="1"/>
  <c r="R1159" l="1"/>
  <c r="Q1160" s="1"/>
  <c r="W1159"/>
  <c r="O1160" l="1"/>
  <c r="L1160"/>
  <c r="X1160" s="1"/>
  <c r="Y1160" s="1"/>
  <c r="S1160"/>
  <c r="V1160" s="1"/>
  <c r="P1160"/>
  <c r="R1160" l="1"/>
  <c r="Q1161" s="1"/>
  <c r="W1160"/>
  <c r="O1161" l="1"/>
  <c r="P1161"/>
  <c r="L1161"/>
  <c r="X1161" s="1"/>
  <c r="Y1161" s="1"/>
  <c r="S1161"/>
  <c r="V1161" s="1"/>
  <c r="W1161" l="1"/>
  <c r="R1161"/>
  <c r="Q1162" s="1"/>
  <c r="O1162" l="1"/>
  <c r="L1162"/>
  <c r="X1162" s="1"/>
  <c r="Y1162" s="1"/>
  <c r="S1162"/>
  <c r="V1162" s="1"/>
  <c r="P1162"/>
  <c r="W1162" l="1"/>
  <c r="R1162"/>
  <c r="Q1163" s="1"/>
  <c r="O1163" l="1"/>
  <c r="P1163"/>
  <c r="L1163"/>
  <c r="X1163" s="1"/>
  <c r="Y1163" s="1"/>
  <c r="S1163"/>
  <c r="V1163" s="1"/>
  <c r="R1163" l="1"/>
  <c r="Q1164" s="1"/>
  <c r="W1163"/>
  <c r="O1164" l="1"/>
  <c r="L1164"/>
  <c r="X1164" s="1"/>
  <c r="Y1164" s="1"/>
  <c r="S1164"/>
  <c r="V1164" s="1"/>
  <c r="P1164"/>
  <c r="R1164" l="1"/>
  <c r="Q1165" s="1"/>
  <c r="W1164"/>
  <c r="O1165" l="1"/>
  <c r="P1165"/>
  <c r="S1165"/>
  <c r="V1165" s="1"/>
  <c r="L1165"/>
  <c r="X1165" s="1"/>
  <c r="Y1165" s="1"/>
  <c r="R1165" l="1"/>
  <c r="Q1166" s="1"/>
  <c r="W1165"/>
  <c r="O1166" l="1"/>
  <c r="L1166"/>
  <c r="X1166" s="1"/>
  <c r="Y1166" s="1"/>
  <c r="S1166"/>
  <c r="V1166" s="1"/>
  <c r="P1166"/>
  <c r="W1166" l="1"/>
  <c r="R1166"/>
  <c r="Q1167" s="1"/>
  <c r="O1167" l="1"/>
  <c r="P1167"/>
  <c r="L1167"/>
  <c r="X1167" s="1"/>
  <c r="Y1167" s="1"/>
  <c r="S1167"/>
  <c r="V1167" s="1"/>
  <c r="R1167" l="1"/>
  <c r="Q1168" s="1"/>
  <c r="W1167"/>
  <c r="O1168" l="1"/>
  <c r="L1168"/>
  <c r="X1168" s="1"/>
  <c r="Y1168" s="1"/>
  <c r="P1168"/>
  <c r="S1168"/>
  <c r="V1168" s="1"/>
  <c r="W1168" l="1"/>
  <c r="R1168"/>
  <c r="Q1169" s="1"/>
  <c r="O1169" l="1"/>
  <c r="P1169"/>
  <c r="S1169"/>
  <c r="V1169" s="1"/>
  <c r="L1169"/>
  <c r="X1169" s="1"/>
  <c r="Y1169" s="1"/>
  <c r="W1169" l="1"/>
  <c r="R1169"/>
  <c r="Q1170" s="1"/>
  <c r="O1170" l="1"/>
  <c r="P1170"/>
  <c r="S1170"/>
  <c r="V1170" s="1"/>
  <c r="L1170"/>
  <c r="X1170" s="1"/>
  <c r="Y1170" s="1"/>
  <c r="W1170" l="1"/>
  <c r="R1170"/>
  <c r="Q1171" s="1"/>
  <c r="O1171" l="1"/>
  <c r="P1171"/>
  <c r="S1171"/>
  <c r="V1171" s="1"/>
  <c r="L1171"/>
  <c r="X1171" s="1"/>
  <c r="Y1171" s="1"/>
  <c r="W1171" l="1"/>
  <c r="R1171"/>
  <c r="Q1172" s="1"/>
  <c r="O1172" l="1"/>
  <c r="P1172"/>
  <c r="S1172"/>
  <c r="V1172" s="1"/>
  <c r="L1172"/>
  <c r="X1172" s="1"/>
  <c r="Y1172" s="1"/>
  <c r="W1172" l="1"/>
  <c r="R1172"/>
  <c r="Q1173" s="1"/>
  <c r="O1173" l="1"/>
  <c r="S1173"/>
  <c r="V1173" s="1"/>
  <c r="L1173"/>
  <c r="X1173" s="1"/>
  <c r="Y1173" s="1"/>
  <c r="P1173"/>
  <c r="W1173" l="1"/>
  <c r="R1173"/>
  <c r="Q1174" s="1"/>
  <c r="O1174" l="1"/>
  <c r="L1174"/>
  <c r="X1174" s="1"/>
  <c r="Y1174" s="1"/>
  <c r="S1174"/>
  <c r="V1174" s="1"/>
  <c r="P1174"/>
  <c r="R1174" l="1"/>
  <c r="Q1175" s="1"/>
  <c r="W1174"/>
  <c r="O1175" l="1"/>
  <c r="P1175"/>
  <c r="L1175"/>
  <c r="X1175" s="1"/>
  <c r="Y1175" s="1"/>
  <c r="S1175"/>
  <c r="V1175" s="1"/>
  <c r="W1175" l="1"/>
  <c r="R1175"/>
  <c r="Q1176" s="1"/>
  <c r="O1176" l="1"/>
  <c r="L1176"/>
  <c r="X1176" s="1"/>
  <c r="Y1176" s="1"/>
  <c r="S1176"/>
  <c r="V1176" s="1"/>
  <c r="P1176"/>
  <c r="W1176" l="1"/>
  <c r="R1176"/>
  <c r="Q1177" s="1"/>
  <c r="O1177" l="1"/>
  <c r="P1177"/>
  <c r="L1177"/>
  <c r="X1177" s="1"/>
  <c r="Y1177" s="1"/>
  <c r="S1177"/>
  <c r="V1177" s="1"/>
  <c r="R1177" l="1"/>
  <c r="Q1178" s="1"/>
  <c r="W1177"/>
  <c r="O1178" l="1"/>
  <c r="P1178"/>
  <c r="S1178"/>
  <c r="V1178" s="1"/>
  <c r="L1178"/>
  <c r="X1178" s="1"/>
  <c r="Y1178" s="1"/>
  <c r="W1178" l="1"/>
  <c r="R1178"/>
  <c r="Q1179" s="1"/>
  <c r="O1179" l="1"/>
  <c r="S1179"/>
  <c r="V1179" s="1"/>
  <c r="L1179"/>
  <c r="X1179" s="1"/>
  <c r="Y1179" s="1"/>
  <c r="P1179"/>
  <c r="W1179" l="1"/>
  <c r="R1179"/>
  <c r="Q1180" s="1"/>
  <c r="O1180" l="1"/>
  <c r="P1180"/>
  <c r="S1180"/>
  <c r="V1180" s="1"/>
  <c r="L1180"/>
  <c r="X1180" s="1"/>
  <c r="Y1180" s="1"/>
  <c r="R1180" l="1"/>
  <c r="Q1181" s="1"/>
  <c r="W1180"/>
  <c r="O1181" l="1"/>
  <c r="S1181"/>
  <c r="V1181" s="1"/>
  <c r="P1181"/>
  <c r="L1181"/>
  <c r="X1181" s="1"/>
  <c r="Y1181" s="1"/>
  <c r="W1181" l="1"/>
  <c r="R1181"/>
  <c r="Q1182" s="1"/>
  <c r="O1182" l="1"/>
  <c r="L1182"/>
  <c r="X1182" s="1"/>
  <c r="Y1182" s="1"/>
  <c r="S1182"/>
  <c r="V1182" s="1"/>
  <c r="P1182"/>
  <c r="R1182" l="1"/>
  <c r="Q1183" s="1"/>
  <c r="W1182"/>
  <c r="O1183" l="1"/>
  <c r="P1183"/>
  <c r="L1183"/>
  <c r="X1183" s="1"/>
  <c r="Y1183" s="1"/>
  <c r="S1183"/>
  <c r="V1183" s="1"/>
  <c r="R1183" l="1"/>
  <c r="Q1184" s="1"/>
  <c r="W1183"/>
  <c r="O1184" l="1"/>
  <c r="P1184"/>
  <c r="S1184"/>
  <c r="V1184" s="1"/>
  <c r="L1184"/>
  <c r="X1184" s="1"/>
  <c r="Y1184" s="1"/>
  <c r="W1184" l="1"/>
  <c r="R1184"/>
  <c r="Q1185" s="1"/>
  <c r="O1185" l="1"/>
  <c r="P1185"/>
  <c r="L1185"/>
  <c r="X1185" s="1"/>
  <c r="Y1185" s="1"/>
  <c r="S1185"/>
  <c r="V1185" s="1"/>
  <c r="R1185" l="1"/>
  <c r="Q1186" s="1"/>
  <c r="W1185"/>
  <c r="O1186" l="1"/>
  <c r="P1186"/>
  <c r="L1186"/>
  <c r="X1186" s="1"/>
  <c r="Y1186" s="1"/>
  <c r="S1186"/>
  <c r="V1186" s="1"/>
  <c r="R1186" l="1"/>
  <c r="Q1187" s="1"/>
  <c r="W1186"/>
  <c r="O1187" l="1"/>
  <c r="S1187"/>
  <c r="V1187" s="1"/>
  <c r="P1187"/>
  <c r="L1187"/>
  <c r="X1187" s="1"/>
  <c r="Y1187" s="1"/>
  <c r="R1187" l="1"/>
  <c r="Q1188" s="1"/>
  <c r="W1187"/>
  <c r="O1188" l="1"/>
  <c r="L1188"/>
  <c r="X1188" s="1"/>
  <c r="Y1188" s="1"/>
  <c r="S1188"/>
  <c r="V1188" s="1"/>
  <c r="P1188"/>
  <c r="R1188" l="1"/>
  <c r="Q1189" s="1"/>
  <c r="W1188"/>
  <c r="O1189" l="1"/>
  <c r="S1189"/>
  <c r="V1189" s="1"/>
  <c r="L1189"/>
  <c r="X1189" s="1"/>
  <c r="Y1189" s="1"/>
  <c r="P1189"/>
  <c r="R1189" l="1"/>
  <c r="Q1190" s="1"/>
  <c r="W1189"/>
  <c r="O1190" l="1"/>
  <c r="L1190"/>
  <c r="X1190" s="1"/>
  <c r="Y1190" s="1"/>
  <c r="S1190"/>
  <c r="V1190" s="1"/>
  <c r="P1190"/>
  <c r="R1190" l="1"/>
  <c r="Q1191" s="1"/>
  <c r="W1190"/>
  <c r="O1191" l="1"/>
  <c r="L1191"/>
  <c r="X1191" s="1"/>
  <c r="Y1191" s="1"/>
  <c r="P1191"/>
  <c r="S1191"/>
  <c r="V1191" s="1"/>
  <c r="R1191" l="1"/>
  <c r="Q1192" s="1"/>
  <c r="W1191"/>
  <c r="O1192" l="1"/>
  <c r="L1192"/>
  <c r="X1192" s="1"/>
  <c r="Y1192" s="1"/>
  <c r="P1192"/>
  <c r="S1192"/>
  <c r="V1192" s="1"/>
  <c r="R1192" l="1"/>
  <c r="Q1193" s="1"/>
  <c r="W1192"/>
  <c r="O1193" l="1"/>
  <c r="S1193"/>
  <c r="V1193" s="1"/>
  <c r="R1193" s="1"/>
  <c r="P1193"/>
  <c r="L1193"/>
  <c r="X1193" s="1"/>
  <c r="Y1193" s="1"/>
  <c r="W1193" l="1"/>
  <c r="Q1194"/>
  <c r="O1194" l="1"/>
  <c r="L1194"/>
  <c r="X1194" s="1"/>
  <c r="Y1194" s="1"/>
  <c r="P1194"/>
  <c r="S1194"/>
  <c r="V1194" s="1"/>
  <c r="R1194" l="1"/>
  <c r="Q1195" s="1"/>
  <c r="W1194"/>
  <c r="O1195" l="1"/>
  <c r="L1195"/>
  <c r="X1195" s="1"/>
  <c r="Y1195" s="1"/>
  <c r="P1195"/>
  <c r="S1195"/>
  <c r="V1195" s="1"/>
  <c r="R1195" l="1"/>
  <c r="Q1196" s="1"/>
  <c r="W1195"/>
  <c r="O1196" l="1"/>
  <c r="P1196"/>
  <c r="L1196"/>
  <c r="X1196" s="1"/>
  <c r="Y1196" s="1"/>
  <c r="S1196"/>
  <c r="V1196" s="1"/>
  <c r="R1196" l="1"/>
  <c r="Q1197" s="1"/>
  <c r="W1196"/>
  <c r="O1197" l="1"/>
  <c r="L1197"/>
  <c r="X1197" s="1"/>
  <c r="Y1197" s="1"/>
  <c r="P1197"/>
  <c r="S1197"/>
  <c r="V1197" s="1"/>
  <c r="R1197" l="1"/>
  <c r="Q1198" s="1"/>
  <c r="W1197"/>
  <c r="O1198" l="1"/>
  <c r="P1198"/>
  <c r="L1198"/>
  <c r="X1198" s="1"/>
  <c r="Y1198" s="1"/>
  <c r="S1198"/>
  <c r="V1198" s="1"/>
  <c r="R1198" l="1"/>
  <c r="Q1199" s="1"/>
  <c r="W1198"/>
  <c r="O1199" l="1"/>
  <c r="P1199"/>
  <c r="S1199"/>
  <c r="V1199" s="1"/>
  <c r="L1199"/>
  <c r="X1199" s="1"/>
  <c r="Y1199" s="1"/>
  <c r="R1199" l="1"/>
  <c r="Q1200" s="1"/>
  <c r="W1199"/>
  <c r="O1200" l="1"/>
  <c r="P1200"/>
  <c r="S1200"/>
  <c r="V1200" s="1"/>
  <c r="L1200"/>
  <c r="X1200" s="1"/>
  <c r="Y1200" s="1"/>
  <c r="W1200" l="1"/>
  <c r="R1200"/>
  <c r="Q1201" s="1"/>
  <c r="O1201" l="1"/>
  <c r="P1201"/>
  <c r="L1201"/>
  <c r="X1201" s="1"/>
  <c r="Y1201" s="1"/>
  <c r="S1201"/>
  <c r="V1201" s="1"/>
  <c r="W1201" l="1"/>
  <c r="R1201"/>
  <c r="Q1202" s="1"/>
  <c r="O1202" l="1"/>
  <c r="L1202"/>
  <c r="X1202" s="1"/>
  <c r="Y1202" s="1"/>
  <c r="S1202"/>
  <c r="V1202" s="1"/>
  <c r="P1202"/>
  <c r="W1202" l="1"/>
  <c r="R1202"/>
  <c r="Q1203" s="1"/>
  <c r="O1203" l="1"/>
  <c r="S1203"/>
  <c r="V1203" s="1"/>
  <c r="L1203"/>
  <c r="X1203" s="1"/>
  <c r="Y1203" s="1"/>
  <c r="P1203"/>
  <c r="W1203" l="1"/>
  <c r="R1203"/>
  <c r="Q1204" s="1"/>
  <c r="O1204" l="1"/>
  <c r="S1204"/>
  <c r="V1204" s="1"/>
  <c r="L1204"/>
  <c r="X1204" s="1"/>
  <c r="Y1204" s="1"/>
  <c r="P1204"/>
  <c r="W1204" l="1"/>
  <c r="R1204"/>
  <c r="Q1205" s="1"/>
  <c r="O1205" l="1"/>
  <c r="P1205"/>
  <c r="L1205"/>
  <c r="X1205" s="1"/>
  <c r="Y1205" s="1"/>
  <c r="S1205"/>
  <c r="V1205" s="1"/>
  <c r="W1205" l="1"/>
  <c r="R1205"/>
  <c r="Q1206" s="1"/>
  <c r="O1206" l="1"/>
  <c r="P1206"/>
  <c r="S1206"/>
  <c r="V1206" s="1"/>
  <c r="L1206"/>
  <c r="X1206" s="1"/>
  <c r="Y1206" s="1"/>
  <c r="W1206" l="1"/>
  <c r="R1206"/>
  <c r="Q1207" s="1"/>
  <c r="O1207" l="1"/>
  <c r="S1207"/>
  <c r="V1207" s="1"/>
  <c r="L1207"/>
  <c r="X1207" s="1"/>
  <c r="Y1207" s="1"/>
  <c r="P1207"/>
  <c r="W1207" l="1"/>
  <c r="R1207"/>
  <c r="Q1208" s="1"/>
  <c r="O1208" l="1"/>
  <c r="L1208"/>
  <c r="X1208" s="1"/>
  <c r="Y1208" s="1"/>
  <c r="P1208"/>
  <c r="S1208"/>
  <c r="V1208" s="1"/>
  <c r="W1208" l="1"/>
  <c r="R1208"/>
  <c r="Q1209" s="1"/>
  <c r="O1209" l="1"/>
  <c r="L1209"/>
  <c r="X1209" s="1"/>
  <c r="Y1209" s="1"/>
  <c r="P1209"/>
  <c r="S1209"/>
  <c r="V1209" s="1"/>
  <c r="W1209" l="1"/>
  <c r="R1209"/>
  <c r="Q1210" s="1"/>
  <c r="O1210" l="1"/>
  <c r="L1210"/>
  <c r="X1210" s="1"/>
  <c r="Y1210" s="1"/>
  <c r="P1210"/>
  <c r="S1210"/>
  <c r="V1210" s="1"/>
  <c r="W1210" l="1"/>
  <c r="R1210"/>
  <c r="Q1211" s="1"/>
  <c r="O1211" l="1"/>
  <c r="L1211"/>
  <c r="X1211" s="1"/>
  <c r="Y1211" s="1"/>
  <c r="S1211"/>
  <c r="V1211" s="1"/>
  <c r="P1211"/>
  <c r="W1211" l="1"/>
  <c r="R1211"/>
  <c r="Q1212" s="1"/>
  <c r="O1212" l="1"/>
  <c r="P1212"/>
  <c r="S1212"/>
  <c r="V1212" s="1"/>
  <c r="L1212"/>
  <c r="X1212" s="1"/>
  <c r="Y1212" s="1"/>
  <c r="R1212" l="1"/>
  <c r="Q1213" s="1"/>
  <c r="W1212"/>
  <c r="O1213" l="1"/>
  <c r="P1213"/>
  <c r="L1213"/>
  <c r="X1213" s="1"/>
  <c r="Y1213" s="1"/>
  <c r="S1213"/>
  <c r="V1213" s="1"/>
  <c r="W1213" l="1"/>
  <c r="R1213"/>
  <c r="Q1214" s="1"/>
  <c r="O1214" l="1"/>
  <c r="P1214"/>
  <c r="S1214"/>
  <c r="V1214" s="1"/>
  <c r="L1214"/>
  <c r="X1214" s="1"/>
  <c r="Y1214" s="1"/>
  <c r="W1214" l="1"/>
  <c r="R1214"/>
  <c r="Q1215" s="1"/>
  <c r="O1215" l="1"/>
  <c r="S1215"/>
  <c r="V1215" s="1"/>
  <c r="P1215"/>
  <c r="L1215"/>
  <c r="X1215" s="1"/>
  <c r="Y1215" s="1"/>
  <c r="W1215" l="1"/>
  <c r="R1215"/>
  <c r="Q1216" s="1"/>
  <c r="O1216" l="1"/>
  <c r="P1216"/>
  <c r="S1216"/>
  <c r="V1216" s="1"/>
  <c r="L1216"/>
  <c r="X1216" s="1"/>
  <c r="Y1216" s="1"/>
  <c r="R1216" l="1"/>
  <c r="Q1217" s="1"/>
  <c r="W1216"/>
  <c r="O1217" l="1"/>
  <c r="P1217"/>
  <c r="S1217"/>
  <c r="V1217" s="1"/>
  <c r="L1217"/>
  <c r="X1217" s="1"/>
  <c r="Y1217" s="1"/>
  <c r="W1217" l="1"/>
  <c r="R1217"/>
  <c r="Q1218" s="1"/>
  <c r="O1218" l="1"/>
  <c r="P1218"/>
  <c r="S1218"/>
  <c r="V1218" s="1"/>
  <c r="L1218"/>
  <c r="X1218" s="1"/>
  <c r="Y1218" s="1"/>
  <c r="R1218" l="1"/>
  <c r="Q1219" s="1"/>
  <c r="W1218"/>
  <c r="O1219" l="1"/>
  <c r="S1219"/>
  <c r="V1219" s="1"/>
  <c r="L1219"/>
  <c r="X1219" s="1"/>
  <c r="Y1219" s="1"/>
  <c r="P1219"/>
  <c r="W1219" l="1"/>
  <c r="R1219"/>
  <c r="Q1220" s="1"/>
  <c r="O1220" l="1"/>
  <c r="P1220"/>
  <c r="S1220"/>
  <c r="V1220" s="1"/>
  <c r="L1220"/>
  <c r="X1220" s="1"/>
  <c r="Y1220" s="1"/>
  <c r="R1220" l="1"/>
  <c r="Q1221" s="1"/>
  <c r="W1220"/>
  <c r="O1221" l="1"/>
  <c r="S1221"/>
  <c r="V1221" s="1"/>
  <c r="P1221"/>
  <c r="L1221"/>
  <c r="X1221" s="1"/>
  <c r="Y1221" s="1"/>
  <c r="W1221" l="1"/>
  <c r="R1221"/>
  <c r="Q1222" s="1"/>
  <c r="O1222" l="1"/>
  <c r="L1222"/>
  <c r="X1222" s="1"/>
  <c r="Y1222" s="1"/>
  <c r="P1222"/>
  <c r="S1222"/>
  <c r="V1222" s="1"/>
  <c r="R1222" l="1"/>
  <c r="Q1223" s="1"/>
  <c r="W1222"/>
  <c r="O1223" l="1"/>
  <c r="L1223"/>
  <c r="X1223" s="1"/>
  <c r="Y1223" s="1"/>
  <c r="S1223"/>
  <c r="V1223" s="1"/>
  <c r="P1223"/>
  <c r="R1223" l="1"/>
  <c r="Q1224" s="1"/>
  <c r="W1223"/>
  <c r="O1224" l="1"/>
  <c r="P1224"/>
  <c r="S1224"/>
  <c r="V1224" s="1"/>
  <c r="L1224"/>
  <c r="X1224" s="1"/>
  <c r="Y1224" s="1"/>
  <c r="R1224" l="1"/>
  <c r="Q1225" s="1"/>
  <c r="W1224"/>
  <c r="O1225" l="1"/>
  <c r="S1225"/>
  <c r="V1225" s="1"/>
  <c r="P1225"/>
  <c r="L1225"/>
  <c r="X1225" s="1"/>
  <c r="Y1225" s="1"/>
  <c r="W1225" l="1"/>
  <c r="R1225"/>
  <c r="Q1226" s="1"/>
  <c r="O1226" l="1"/>
  <c r="P1226"/>
  <c r="S1226"/>
  <c r="V1226" s="1"/>
  <c r="L1226"/>
  <c r="X1226" s="1"/>
  <c r="Y1226" s="1"/>
  <c r="W1226" l="1"/>
  <c r="R1226"/>
  <c r="Q1227" s="1"/>
  <c r="O1227" l="1"/>
  <c r="P1227"/>
  <c r="L1227"/>
  <c r="X1227" s="1"/>
  <c r="Y1227" s="1"/>
  <c r="S1227"/>
  <c r="V1227" s="1"/>
  <c r="W1227" l="1"/>
  <c r="R1227"/>
  <c r="Q1228" s="1"/>
  <c r="O1228" l="1"/>
  <c r="P1228"/>
  <c r="L1228"/>
  <c r="X1228" s="1"/>
  <c r="Y1228" s="1"/>
  <c r="S1228"/>
  <c r="V1228" s="1"/>
  <c r="W1228" l="1"/>
  <c r="R1228"/>
  <c r="Q1229" s="1"/>
  <c r="O1229" l="1"/>
  <c r="P1229"/>
  <c r="S1229"/>
  <c r="V1229" s="1"/>
  <c r="L1229"/>
  <c r="X1229" s="1"/>
  <c r="Y1229" s="1"/>
  <c r="W1229" l="1"/>
  <c r="R1229"/>
  <c r="Q1230" s="1"/>
  <c r="O1230" l="1"/>
  <c r="P1230"/>
  <c r="S1230"/>
  <c r="V1230" s="1"/>
  <c r="L1230"/>
  <c r="X1230" s="1"/>
  <c r="Y1230" s="1"/>
  <c r="W1230" l="1"/>
  <c r="R1230"/>
  <c r="Q1231" s="1"/>
  <c r="O1231" l="1"/>
  <c r="S1231"/>
  <c r="V1231" s="1"/>
  <c r="L1231"/>
  <c r="X1231" s="1"/>
  <c r="Y1231" s="1"/>
  <c r="P1231"/>
  <c r="W1231" l="1"/>
  <c r="R1231"/>
  <c r="Q1232" s="1"/>
  <c r="O1232" l="1"/>
  <c r="P1232"/>
  <c r="S1232"/>
  <c r="V1232" s="1"/>
  <c r="L1232"/>
  <c r="X1232" s="1"/>
  <c r="Y1232" s="1"/>
  <c r="W1232" l="1"/>
  <c r="R1232"/>
  <c r="Q1233" s="1"/>
  <c r="O1233" l="1"/>
  <c r="P1233"/>
  <c r="L1233"/>
  <c r="X1233" s="1"/>
  <c r="Y1233" s="1"/>
  <c r="S1233"/>
  <c r="V1233" s="1"/>
  <c r="W1233" l="1"/>
  <c r="R1233"/>
  <c r="Q1234" s="1"/>
  <c r="O1234" l="1"/>
  <c r="P1234"/>
  <c r="L1234"/>
  <c r="X1234" s="1"/>
  <c r="Y1234" s="1"/>
  <c r="S1234"/>
  <c r="V1234" s="1"/>
  <c r="W1234" l="1"/>
  <c r="R1234"/>
  <c r="Q1235" s="1"/>
  <c r="O1235" l="1"/>
  <c r="S1235"/>
  <c r="V1235" s="1"/>
  <c r="L1235"/>
  <c r="X1235" s="1"/>
  <c r="Y1235" s="1"/>
  <c r="P1235"/>
  <c r="W1235" l="1"/>
  <c r="R1235"/>
  <c r="Q1236" s="1"/>
  <c r="O1236" l="1"/>
  <c r="P1236"/>
  <c r="S1236"/>
  <c r="V1236" s="1"/>
  <c r="L1236"/>
  <c r="X1236" s="1"/>
  <c r="Y1236" s="1"/>
  <c r="W1236" l="1"/>
  <c r="R1236"/>
  <c r="Q1237" s="1"/>
  <c r="O1237" l="1"/>
  <c r="S1237"/>
  <c r="V1237" s="1"/>
  <c r="R1237" s="1"/>
  <c r="P1237"/>
  <c r="L1237"/>
  <c r="X1237" s="1"/>
  <c r="Y1237" s="1"/>
  <c r="W1237" l="1"/>
  <c r="Q1238"/>
  <c r="O1238" l="1"/>
  <c r="P1238"/>
  <c r="L1238"/>
  <c r="X1238" s="1"/>
  <c r="Y1238" s="1"/>
  <c r="S1238"/>
  <c r="V1238" s="1"/>
  <c r="R1238" l="1"/>
  <c r="Q1239" s="1"/>
  <c r="W1238"/>
  <c r="O1239" l="1"/>
  <c r="S1239"/>
  <c r="V1239" s="1"/>
  <c r="L1239"/>
  <c r="X1239" s="1"/>
  <c r="Y1239" s="1"/>
  <c r="P1239"/>
  <c r="R1239" l="1"/>
  <c r="Q1240" s="1"/>
  <c r="W1239"/>
  <c r="O1240" l="1"/>
  <c r="P1240"/>
  <c r="S1240"/>
  <c r="V1240" s="1"/>
  <c r="L1240"/>
  <c r="X1240" s="1"/>
  <c r="Y1240" s="1"/>
  <c r="R1240" l="1"/>
  <c r="Q1241" s="1"/>
  <c r="W1240"/>
  <c r="O1241" l="1"/>
  <c r="S1241"/>
  <c r="V1241" s="1"/>
  <c r="L1241"/>
  <c r="X1241" s="1"/>
  <c r="Y1241" s="1"/>
  <c r="P1241"/>
  <c r="R1241" l="1"/>
  <c r="Q1242" s="1"/>
  <c r="W1241"/>
  <c r="O1242" l="1"/>
  <c r="L1242"/>
  <c r="X1242" s="1"/>
  <c r="Y1242" s="1"/>
  <c r="S1242"/>
  <c r="V1242" s="1"/>
  <c r="P1242"/>
  <c r="R1242" l="1"/>
  <c r="Q1243" s="1"/>
  <c r="W1242"/>
  <c r="O1243" l="1"/>
  <c r="P1243"/>
  <c r="L1243"/>
  <c r="X1243" s="1"/>
  <c r="Y1243" s="1"/>
  <c r="S1243"/>
  <c r="V1243" s="1"/>
  <c r="R1243" l="1"/>
  <c r="Q1244" s="1"/>
  <c r="W1243"/>
  <c r="O1244" l="1"/>
  <c r="L1244"/>
  <c r="X1244" s="1"/>
  <c r="Y1244" s="1"/>
  <c r="S1244"/>
  <c r="V1244" s="1"/>
  <c r="P1244"/>
  <c r="R1244" l="1"/>
  <c r="Q1245" s="1"/>
  <c r="W1244"/>
  <c r="O1245" l="1"/>
  <c r="P1245"/>
  <c r="S1245"/>
  <c r="V1245" s="1"/>
  <c r="L1245"/>
  <c r="X1245" s="1"/>
  <c r="Y1245" s="1"/>
  <c r="W1245" l="1"/>
  <c r="R1245"/>
  <c r="Q1246" s="1"/>
  <c r="O1246" l="1"/>
  <c r="P1246"/>
  <c r="S1246"/>
  <c r="V1246" s="1"/>
  <c r="L1246"/>
  <c r="X1246" s="1"/>
  <c r="Y1246" s="1"/>
  <c r="R1246" l="1"/>
  <c r="Q1247" s="1"/>
  <c r="W1246"/>
  <c r="O1247" l="1"/>
  <c r="S1247"/>
  <c r="V1247" s="1"/>
  <c r="P1247"/>
  <c r="L1247"/>
  <c r="X1247" s="1"/>
  <c r="Y1247" s="1"/>
  <c r="W1247" l="1"/>
  <c r="R1247"/>
  <c r="Q1248" s="1"/>
  <c r="O1248" l="1"/>
  <c r="P1248"/>
  <c r="S1248"/>
  <c r="V1248" s="1"/>
  <c r="L1248"/>
  <c r="X1248" s="1"/>
  <c r="Y1248" s="1"/>
  <c r="W1248" l="1"/>
  <c r="R1248"/>
  <c r="Q1249" s="1"/>
  <c r="O1249" l="1"/>
  <c r="P1249"/>
  <c r="L1249"/>
  <c r="X1249" s="1"/>
  <c r="Y1249" s="1"/>
  <c r="S1249"/>
  <c r="V1249" s="1"/>
  <c r="W1249" l="1"/>
  <c r="R1249"/>
  <c r="Q1250" s="1"/>
  <c r="O1250" l="1"/>
  <c r="P1250"/>
  <c r="L1250"/>
  <c r="X1250" s="1"/>
  <c r="Y1250" s="1"/>
  <c r="S1250"/>
  <c r="V1250" s="1"/>
  <c r="R1250" l="1"/>
  <c r="Q1251" s="1"/>
  <c r="W1250"/>
  <c r="O1251" l="1"/>
  <c r="S1251"/>
  <c r="V1251" s="1"/>
  <c r="L1251"/>
  <c r="X1251" s="1"/>
  <c r="Y1251" s="1"/>
  <c r="P1251"/>
  <c r="W1251" l="1"/>
  <c r="R1251"/>
  <c r="Q1252" s="1"/>
  <c r="O1252" l="1"/>
  <c r="L1252"/>
  <c r="X1252" s="1"/>
  <c r="Y1252" s="1"/>
  <c r="P1252"/>
  <c r="S1252"/>
  <c r="V1252" s="1"/>
  <c r="R1252" l="1"/>
  <c r="Q1253" s="1"/>
  <c r="W1252"/>
  <c r="O1253" l="1"/>
  <c r="S1253"/>
  <c r="V1253" s="1"/>
  <c r="P1253"/>
  <c r="L1253"/>
  <c r="X1253" s="1"/>
  <c r="Y1253" s="1"/>
  <c r="R1253" l="1"/>
  <c r="Q1254" s="1"/>
  <c r="W1253"/>
  <c r="O1254" l="1"/>
  <c r="L1254"/>
  <c r="X1254" s="1"/>
  <c r="Y1254" s="1"/>
  <c r="S1254"/>
  <c r="V1254" s="1"/>
  <c r="P1254"/>
  <c r="R1254" l="1"/>
  <c r="Q1255" s="1"/>
  <c r="W1254"/>
  <c r="O1255" l="1"/>
  <c r="P1255"/>
  <c r="S1255"/>
  <c r="V1255" s="1"/>
  <c r="L1255"/>
  <c r="X1255" s="1"/>
  <c r="Y1255" s="1"/>
  <c r="W1255" l="1"/>
  <c r="R1255"/>
  <c r="Q1256" s="1"/>
  <c r="O1256" l="1"/>
  <c r="L1256"/>
  <c r="X1256" s="1"/>
  <c r="Y1256" s="1"/>
  <c r="S1256"/>
  <c r="V1256" s="1"/>
  <c r="P1256"/>
  <c r="R1256" l="1"/>
  <c r="Q1257" s="1"/>
  <c r="W1256"/>
  <c r="O1257" l="1"/>
  <c r="L1257"/>
  <c r="X1257" s="1"/>
  <c r="Y1257" s="1"/>
  <c r="P1257"/>
  <c r="S1257"/>
  <c r="V1257" s="1"/>
  <c r="W1257" l="1"/>
  <c r="R1257"/>
  <c r="Q1258" s="1"/>
  <c r="O1258" l="1"/>
  <c r="P1258"/>
  <c r="L1258"/>
  <c r="X1258" s="1"/>
  <c r="Y1258" s="1"/>
  <c r="S1258"/>
  <c r="V1258" s="1"/>
  <c r="W1258" l="1"/>
  <c r="R1258"/>
  <c r="Q1259" s="1"/>
  <c r="O1259" l="1"/>
  <c r="S1259"/>
  <c r="V1259" s="1"/>
  <c r="P1259"/>
  <c r="L1259"/>
  <c r="X1259" s="1"/>
  <c r="Y1259" s="1"/>
  <c r="W1259" l="1"/>
  <c r="R1259"/>
  <c r="Q1260" s="1"/>
  <c r="O1260" l="1"/>
  <c r="L1260"/>
  <c r="X1260" s="1"/>
  <c r="Y1260" s="1"/>
  <c r="S1260"/>
  <c r="V1260" s="1"/>
  <c r="P1260"/>
  <c r="R1260" l="1"/>
  <c r="Q1261" s="1"/>
  <c r="W1260"/>
  <c r="O1261" l="1"/>
  <c r="S1261"/>
  <c r="V1261" s="1"/>
  <c r="P1261"/>
  <c r="L1261"/>
  <c r="X1261" s="1"/>
  <c r="Y1261" s="1"/>
  <c r="R1261" l="1"/>
  <c r="Q1262" s="1"/>
  <c r="W1261"/>
  <c r="O1262" l="1"/>
  <c r="P1262"/>
  <c r="S1262"/>
  <c r="V1262" s="1"/>
  <c r="L1262"/>
  <c r="X1262" s="1"/>
  <c r="Y1262" s="1"/>
  <c r="W1262" l="1"/>
  <c r="R1262"/>
  <c r="Q1263" s="1"/>
  <c r="O1263" l="1"/>
  <c r="S1263"/>
  <c r="V1263" s="1"/>
  <c r="L1263"/>
  <c r="X1263" s="1"/>
  <c r="Y1263" s="1"/>
  <c r="P1263"/>
  <c r="W1263" l="1"/>
  <c r="R1263"/>
  <c r="Q1264" s="1"/>
  <c r="O1264" l="1"/>
  <c r="P1264"/>
  <c r="S1264"/>
  <c r="V1264" s="1"/>
  <c r="L1264"/>
  <c r="X1264" s="1"/>
  <c r="Y1264" s="1"/>
  <c r="W1264" l="1"/>
  <c r="R1264"/>
  <c r="Q1265" s="1"/>
  <c r="O1265" l="1"/>
  <c r="L1265"/>
  <c r="X1265" s="1"/>
  <c r="Y1265" s="1"/>
  <c r="P1265"/>
  <c r="S1265"/>
  <c r="V1265" s="1"/>
  <c r="W1265" l="1"/>
  <c r="R1265"/>
  <c r="Q1266" s="1"/>
  <c r="O1266" l="1"/>
  <c r="P1266"/>
  <c r="L1266"/>
  <c r="X1266" s="1"/>
  <c r="Y1266" s="1"/>
  <c r="S1266"/>
  <c r="V1266" s="1"/>
  <c r="W1266" l="1"/>
  <c r="R1266"/>
  <c r="Q1267" s="1"/>
  <c r="O1267" l="1"/>
  <c r="P1267"/>
  <c r="L1267"/>
  <c r="X1267" s="1"/>
  <c r="Y1267" s="1"/>
  <c r="S1267"/>
  <c r="V1267" s="1"/>
  <c r="R1267" l="1"/>
  <c r="Q1268" s="1"/>
  <c r="W1267"/>
  <c r="O1268" l="1"/>
  <c r="P1268"/>
  <c r="S1268"/>
  <c r="V1268" s="1"/>
  <c r="L1268"/>
  <c r="X1268" s="1"/>
  <c r="Y1268" s="1"/>
  <c r="W1268" l="1"/>
  <c r="R1268"/>
  <c r="Q1269" s="1"/>
  <c r="O1269" l="1"/>
  <c r="L1269"/>
  <c r="X1269" s="1"/>
  <c r="Y1269" s="1"/>
  <c r="P1269"/>
  <c r="S1269"/>
  <c r="V1269" s="1"/>
  <c r="W1269" l="1"/>
  <c r="R1269"/>
  <c r="Q1270" s="1"/>
  <c r="O1270" l="1"/>
  <c r="S1270"/>
  <c r="V1270" s="1"/>
  <c r="L1270"/>
  <c r="X1270" s="1"/>
  <c r="Y1270" s="1"/>
  <c r="P1270"/>
  <c r="W1270" l="1"/>
  <c r="R1270"/>
  <c r="Q1271" s="1"/>
  <c r="O1271" l="1"/>
  <c r="L1271"/>
  <c r="X1271" s="1"/>
  <c r="Y1271" s="1"/>
  <c r="P1271"/>
  <c r="S1271"/>
  <c r="V1271" s="1"/>
  <c r="R1271" l="1"/>
  <c r="Q1272" s="1"/>
  <c r="W1271"/>
  <c r="O1272" l="1"/>
  <c r="P1272"/>
  <c r="S1272"/>
  <c r="V1272" s="1"/>
  <c r="L1272"/>
  <c r="X1272" s="1"/>
  <c r="Y1272" s="1"/>
  <c r="W1272" l="1"/>
  <c r="R1272"/>
  <c r="Q1273" s="1"/>
  <c r="O1273" l="1"/>
  <c r="L1273"/>
  <c r="X1273" s="1"/>
  <c r="Y1273" s="1"/>
  <c r="S1273"/>
  <c r="V1273" s="1"/>
  <c r="P1273"/>
  <c r="R1273" l="1"/>
  <c r="Q1274" s="1"/>
  <c r="W1273"/>
  <c r="O1274" l="1"/>
  <c r="L1274"/>
  <c r="X1274" s="1"/>
  <c r="Y1274" s="1"/>
  <c r="P1274"/>
  <c r="S1274"/>
  <c r="V1274" s="1"/>
  <c r="R1274" l="1"/>
  <c r="Q1275" s="1"/>
  <c r="W1274"/>
  <c r="O1275" l="1"/>
  <c r="L1275"/>
  <c r="X1275" s="1"/>
  <c r="Y1275" s="1"/>
  <c r="S1275"/>
  <c r="V1275" s="1"/>
  <c r="P1275"/>
  <c r="W1275" l="1"/>
  <c r="R1275"/>
  <c r="Q1276" s="1"/>
  <c r="O1276" l="1"/>
  <c r="P1276"/>
  <c r="L1276"/>
  <c r="X1276" s="1"/>
  <c r="Y1276" s="1"/>
  <c r="S1276"/>
  <c r="V1276" s="1"/>
  <c r="R1276" l="1"/>
  <c r="Q1277" s="1"/>
  <c r="W1276"/>
  <c r="O1277" l="1"/>
  <c r="P1277"/>
  <c r="L1277"/>
  <c r="X1277" s="1"/>
  <c r="Y1277" s="1"/>
  <c r="S1277"/>
  <c r="V1277" s="1"/>
  <c r="R1277" l="1"/>
  <c r="Q1278" s="1"/>
  <c r="W1277"/>
  <c r="O1278" l="1"/>
  <c r="P1278"/>
  <c r="S1278"/>
  <c r="V1278" s="1"/>
  <c r="L1278"/>
  <c r="X1278" s="1"/>
  <c r="Y1278" s="1"/>
  <c r="R1278" l="1"/>
  <c r="Q1279" s="1"/>
  <c r="W1278"/>
  <c r="O1279" l="1"/>
  <c r="P1279"/>
  <c r="L1279"/>
  <c r="X1279" s="1"/>
  <c r="Y1279" s="1"/>
  <c r="S1279"/>
  <c r="V1279" s="1"/>
  <c r="W1279" l="1"/>
  <c r="R1279"/>
  <c r="Q1280" s="1"/>
  <c r="O1280" l="1"/>
  <c r="P1280"/>
  <c r="S1280"/>
  <c r="V1280" s="1"/>
  <c r="L1280"/>
  <c r="X1280" s="1"/>
  <c r="Y1280" s="1"/>
  <c r="W1280" l="1"/>
  <c r="R1280"/>
  <c r="Q1281" s="1"/>
  <c r="O1281" l="1"/>
  <c r="S1281"/>
  <c r="V1281" s="1"/>
  <c r="P1281"/>
  <c r="L1281"/>
  <c r="X1281" s="1"/>
  <c r="Y1281" s="1"/>
  <c r="W1281" l="1"/>
  <c r="R1281"/>
  <c r="Q1282" s="1"/>
  <c r="O1282" l="1"/>
  <c r="P1282"/>
  <c r="S1282"/>
  <c r="V1282" s="1"/>
  <c r="L1282"/>
  <c r="X1282" s="1"/>
  <c r="Y1282" s="1"/>
  <c r="W1282" l="1"/>
  <c r="R1282"/>
  <c r="Q1283" s="1"/>
  <c r="O1283" l="1"/>
  <c r="S1283"/>
  <c r="V1283" s="1"/>
  <c r="P1283"/>
  <c r="L1283"/>
  <c r="X1283" s="1"/>
  <c r="Y1283" s="1"/>
  <c r="W1283" l="1"/>
  <c r="R1283"/>
  <c r="Q1284" s="1"/>
  <c r="O1284" l="1"/>
  <c r="P1284"/>
  <c r="S1284"/>
  <c r="V1284" s="1"/>
  <c r="L1284"/>
  <c r="X1284" s="1"/>
  <c r="Y1284" s="1"/>
  <c r="R1284" l="1"/>
  <c r="Q1285" s="1"/>
  <c r="W1284"/>
  <c r="O1285" l="1"/>
  <c r="S1285"/>
  <c r="V1285" s="1"/>
  <c r="P1285"/>
  <c r="L1285"/>
  <c r="X1285" s="1"/>
  <c r="Y1285" s="1"/>
  <c r="W1285" l="1"/>
  <c r="R1285"/>
  <c r="Q1286" s="1"/>
  <c r="O1286" l="1"/>
  <c r="L1286"/>
  <c r="X1286" s="1"/>
  <c r="Y1286" s="1"/>
  <c r="P1286"/>
  <c r="S1286"/>
  <c r="V1286" s="1"/>
  <c r="R1286" l="1"/>
  <c r="Q1287" s="1"/>
  <c r="W1286"/>
  <c r="O1287" l="1"/>
  <c r="L1287"/>
  <c r="X1287" s="1"/>
  <c r="Y1287" s="1"/>
  <c r="P1287"/>
  <c r="S1287"/>
  <c r="V1287" s="1"/>
  <c r="W1287" l="1"/>
  <c r="R1287"/>
  <c r="Q1288" s="1"/>
  <c r="O1288" l="1"/>
  <c r="P1288"/>
  <c r="S1288"/>
  <c r="V1288" s="1"/>
  <c r="L1288"/>
  <c r="X1288" s="1"/>
  <c r="Y1288" s="1"/>
  <c r="W1288" l="1"/>
  <c r="R1288"/>
  <c r="Q1289" s="1"/>
  <c r="O1289" l="1"/>
  <c r="S1289"/>
  <c r="V1289" s="1"/>
  <c r="P1289"/>
  <c r="L1289"/>
  <c r="X1289" s="1"/>
  <c r="Y1289" s="1"/>
  <c r="W1289" l="1"/>
  <c r="R1289"/>
  <c r="Q1290" s="1"/>
  <c r="O1290" l="1"/>
  <c r="P1290"/>
  <c r="S1290"/>
  <c r="V1290" s="1"/>
  <c r="L1290"/>
  <c r="X1290" s="1"/>
  <c r="Y1290" s="1"/>
  <c r="R1290" l="1"/>
  <c r="Q1291" s="1"/>
  <c r="W1290"/>
  <c r="O1291" l="1"/>
  <c r="S1291"/>
  <c r="V1291" s="1"/>
  <c r="P1291"/>
  <c r="L1291"/>
  <c r="X1291" s="1"/>
  <c r="Y1291" s="1"/>
  <c r="W1291" l="1"/>
  <c r="R1291"/>
  <c r="Q1292" s="1"/>
  <c r="O1292" l="1"/>
  <c r="P1292"/>
  <c r="S1292"/>
  <c r="V1292" s="1"/>
  <c r="L1292"/>
  <c r="X1292" s="1"/>
  <c r="Y1292" s="1"/>
  <c r="W1292" l="1"/>
  <c r="R1292"/>
  <c r="Q1293" s="1"/>
  <c r="O1293" l="1"/>
  <c r="S1293"/>
  <c r="V1293" s="1"/>
  <c r="P1293"/>
  <c r="L1293"/>
  <c r="X1293" s="1"/>
  <c r="Y1293" s="1"/>
  <c r="W1293" l="1"/>
  <c r="R1293"/>
  <c r="Q1294" s="1"/>
  <c r="O1294" l="1"/>
  <c r="P1294"/>
  <c r="S1294"/>
  <c r="V1294" s="1"/>
  <c r="L1294"/>
  <c r="X1294" s="1"/>
  <c r="Y1294" s="1"/>
  <c r="R1294" l="1"/>
  <c r="Q1295" s="1"/>
  <c r="W1294"/>
  <c r="O1295" l="1"/>
  <c r="P1295"/>
  <c r="S1295"/>
  <c r="V1295" s="1"/>
  <c r="L1295"/>
  <c r="X1295" s="1"/>
  <c r="Y1295" s="1"/>
  <c r="W1295" l="1"/>
  <c r="R1295"/>
  <c r="Q1296" s="1"/>
  <c r="O1296" l="1"/>
  <c r="P1296"/>
  <c r="S1296"/>
  <c r="V1296" s="1"/>
  <c r="L1296"/>
  <c r="X1296" s="1"/>
  <c r="Y1296" s="1"/>
  <c r="R1296" l="1"/>
  <c r="Q1297" s="1"/>
  <c r="W1296"/>
  <c r="O1297" l="1"/>
  <c r="S1297"/>
  <c r="V1297" s="1"/>
  <c r="L1297"/>
  <c r="X1297" s="1"/>
  <c r="Y1297" s="1"/>
  <c r="P1297"/>
  <c r="W1297" l="1"/>
  <c r="R1297"/>
  <c r="Q1298" s="1"/>
  <c r="O1298" l="1"/>
  <c r="L1298"/>
  <c r="X1298" s="1"/>
  <c r="Y1298" s="1"/>
  <c r="P1298"/>
  <c r="S1298"/>
  <c r="V1298" s="1"/>
  <c r="W1298" l="1"/>
  <c r="R1298"/>
  <c r="Q1299" s="1"/>
  <c r="O1299" l="1"/>
  <c r="P1299"/>
  <c r="L1299"/>
  <c r="X1299" s="1"/>
  <c r="Y1299" s="1"/>
  <c r="S1299"/>
  <c r="V1299" s="1"/>
  <c r="R1299" l="1"/>
  <c r="Q1300" s="1"/>
  <c r="W1299"/>
  <c r="O1300" l="1"/>
  <c r="L1300"/>
  <c r="X1300" s="1"/>
  <c r="Y1300" s="1"/>
  <c r="S1300"/>
  <c r="V1300" s="1"/>
  <c r="P1300"/>
  <c r="W1300" l="1"/>
  <c r="R1300"/>
  <c r="Q1301" s="1"/>
  <c r="O1301" l="1"/>
  <c r="P1301"/>
  <c r="S1301"/>
  <c r="V1301" s="1"/>
  <c r="L1301"/>
  <c r="X1301" s="1"/>
  <c r="Y1301" s="1"/>
  <c r="R1301" l="1"/>
  <c r="Q1302" s="1"/>
  <c r="W1301"/>
  <c r="O1302" l="1"/>
  <c r="L1302"/>
  <c r="X1302" s="1"/>
  <c r="Y1302" s="1"/>
  <c r="S1302"/>
  <c r="V1302" s="1"/>
  <c r="P1302"/>
  <c r="R1302" l="1"/>
  <c r="Q1303" s="1"/>
  <c r="W1302"/>
  <c r="O1303" l="1"/>
  <c r="S1303"/>
  <c r="V1303" s="1"/>
  <c r="L1303"/>
  <c r="X1303" s="1"/>
  <c r="Y1303" s="1"/>
  <c r="P1303"/>
  <c r="R1303" l="1"/>
  <c r="Q1304" s="1"/>
  <c r="W1303"/>
  <c r="O1304" l="1"/>
  <c r="L1304"/>
  <c r="X1304" s="1"/>
  <c r="Y1304" s="1"/>
  <c r="S1304"/>
  <c r="V1304" s="1"/>
  <c r="P1304"/>
  <c r="W1304" l="1"/>
  <c r="R1304"/>
  <c r="Q1305" s="1"/>
  <c r="O1305" l="1"/>
  <c r="P1305"/>
  <c r="S1305"/>
  <c r="V1305" s="1"/>
  <c r="L1305"/>
  <c r="X1305" s="1"/>
  <c r="Y1305" s="1"/>
  <c r="R1305" l="1"/>
  <c r="Q1306" s="1"/>
  <c r="W1305"/>
  <c r="O1306" l="1"/>
  <c r="L1306"/>
  <c r="X1306" s="1"/>
  <c r="Y1306" s="1"/>
  <c r="S1306"/>
  <c r="V1306" s="1"/>
  <c r="P1306"/>
  <c r="R1306" l="1"/>
  <c r="Q1307" s="1"/>
  <c r="W1306"/>
  <c r="O1307" l="1"/>
  <c r="L1307"/>
  <c r="X1307" s="1"/>
  <c r="Y1307" s="1"/>
  <c r="P1307"/>
  <c r="S1307"/>
  <c r="V1307" s="1"/>
  <c r="R1307" l="1"/>
  <c r="Q1308" s="1"/>
  <c r="W1307"/>
  <c r="O1308" l="1"/>
  <c r="P1308"/>
  <c r="L1308"/>
  <c r="X1308" s="1"/>
  <c r="Y1308" s="1"/>
  <c r="S1308"/>
  <c r="V1308" s="1"/>
  <c r="W1308" l="1"/>
  <c r="R1308"/>
  <c r="Q1309" s="1"/>
  <c r="O1309" l="1"/>
  <c r="S1309"/>
  <c r="V1309" s="1"/>
  <c r="L1309"/>
  <c r="X1309" s="1"/>
  <c r="Y1309" s="1"/>
  <c r="P1309"/>
  <c r="W1309" l="1"/>
  <c r="R1309"/>
  <c r="Q1310" s="1"/>
  <c r="O1310" l="1"/>
  <c r="P1310"/>
  <c r="S1310"/>
  <c r="V1310" s="1"/>
  <c r="L1310"/>
  <c r="X1310" s="1"/>
  <c r="Y1310" s="1"/>
  <c r="R1310" l="1"/>
  <c r="Q1311" s="1"/>
  <c r="W1310"/>
  <c r="O1311" l="1"/>
  <c r="S1311"/>
  <c r="V1311" s="1"/>
  <c r="L1311"/>
  <c r="X1311" s="1"/>
  <c r="Y1311" s="1"/>
  <c r="P1311"/>
  <c r="W1311" l="1"/>
  <c r="R1311"/>
  <c r="Q1312" s="1"/>
  <c r="O1312" l="1"/>
  <c r="P1312"/>
  <c r="S1312"/>
  <c r="V1312" s="1"/>
  <c r="L1312"/>
  <c r="X1312" s="1"/>
  <c r="Y1312" s="1"/>
  <c r="W1312" l="1"/>
  <c r="R1312"/>
  <c r="Q1313" s="1"/>
  <c r="O1313" l="1"/>
  <c r="S1313"/>
  <c r="V1313" s="1"/>
  <c r="L1313"/>
  <c r="X1313" s="1"/>
  <c r="Y1313" s="1"/>
  <c r="P1313"/>
  <c r="W1313" l="1"/>
  <c r="R1313"/>
  <c r="Q1314" s="1"/>
  <c r="O1314" l="1"/>
  <c r="P1314"/>
  <c r="S1314"/>
  <c r="V1314" s="1"/>
  <c r="L1314"/>
  <c r="X1314" s="1"/>
  <c r="Y1314" s="1"/>
  <c r="W1314" l="1"/>
  <c r="R1314"/>
  <c r="Q1315" s="1"/>
  <c r="O1315" l="1"/>
  <c r="S1315"/>
  <c r="V1315" s="1"/>
  <c r="P1315"/>
  <c r="L1315"/>
  <c r="X1315" s="1"/>
  <c r="Y1315" s="1"/>
  <c r="W1315" l="1"/>
  <c r="R1315"/>
  <c r="Q1316" s="1"/>
  <c r="O1316" l="1"/>
  <c r="P1316"/>
  <c r="S1316"/>
  <c r="V1316" s="1"/>
  <c r="L1316"/>
  <c r="X1316" s="1"/>
  <c r="Y1316" s="1"/>
  <c r="R1316" l="1"/>
  <c r="Q1317" s="1"/>
  <c r="W1316"/>
  <c r="O1317" l="1"/>
  <c r="S1317"/>
  <c r="V1317" s="1"/>
  <c r="L1317"/>
  <c r="X1317" s="1"/>
  <c r="Y1317" s="1"/>
  <c r="P1317"/>
  <c r="W1317" l="1"/>
  <c r="R1317"/>
  <c r="Q1318" s="1"/>
  <c r="O1318" l="1"/>
  <c r="P1318"/>
  <c r="S1318"/>
  <c r="V1318" s="1"/>
  <c r="L1318"/>
  <c r="X1318" s="1"/>
  <c r="Y1318" s="1"/>
  <c r="W1318" l="1"/>
  <c r="R1318"/>
  <c r="Q1319" s="1"/>
  <c r="O1319" l="1"/>
  <c r="P1319"/>
  <c r="L1319"/>
  <c r="X1319" s="1"/>
  <c r="Y1319" s="1"/>
  <c r="S1319"/>
  <c r="V1319" s="1"/>
  <c r="W1319" l="1"/>
  <c r="R1319"/>
  <c r="Q1320" s="1"/>
  <c r="O1320" l="1"/>
  <c r="P1320"/>
  <c r="L1320"/>
  <c r="X1320" s="1"/>
  <c r="Y1320" s="1"/>
  <c r="S1320"/>
  <c r="V1320" s="1"/>
  <c r="W1320" l="1"/>
  <c r="R1320"/>
  <c r="Q1321" s="1"/>
  <c r="O1321" l="1"/>
  <c r="S1321"/>
  <c r="V1321" s="1"/>
  <c r="L1321"/>
  <c r="X1321" s="1"/>
  <c r="Y1321" s="1"/>
  <c r="P1321"/>
  <c r="W1321" l="1"/>
  <c r="R1321"/>
  <c r="Q1322" s="1"/>
  <c r="O1322" l="1"/>
  <c r="P1322"/>
  <c r="L1322"/>
  <c r="X1322" s="1"/>
  <c r="Y1322" s="1"/>
  <c r="S1322"/>
  <c r="V1322" s="1"/>
  <c r="R1322" l="1"/>
  <c r="Q1323" s="1"/>
  <c r="W1322"/>
  <c r="O1323" l="1"/>
  <c r="P1323"/>
  <c r="S1323"/>
  <c r="V1323" s="1"/>
  <c r="L1323"/>
  <c r="X1323" s="1"/>
  <c r="Y1323" s="1"/>
  <c r="R1323" l="1"/>
  <c r="Q1324" s="1"/>
  <c r="W1323"/>
  <c r="O1324" l="1"/>
  <c r="L1324"/>
  <c r="X1324" s="1"/>
  <c r="Y1324" s="1"/>
  <c r="S1324"/>
  <c r="V1324" s="1"/>
  <c r="P1324"/>
  <c r="W1324" l="1"/>
  <c r="R1324"/>
  <c r="Q1325" s="1"/>
  <c r="O1325" l="1"/>
  <c r="S1325"/>
  <c r="V1325" s="1"/>
  <c r="P1325"/>
  <c r="L1325"/>
  <c r="X1325" s="1"/>
  <c r="Y1325" s="1"/>
  <c r="R1325" l="1"/>
  <c r="Q1326" s="1"/>
  <c r="W1325"/>
  <c r="O1326" l="1"/>
  <c r="L1326"/>
  <c r="X1326" s="1"/>
  <c r="Y1326" s="1"/>
  <c r="S1326"/>
  <c r="V1326" s="1"/>
  <c r="P1326"/>
  <c r="R1326" l="1"/>
  <c r="Q1327" s="1"/>
  <c r="W1326"/>
  <c r="O1327" l="1"/>
  <c r="S1327"/>
  <c r="V1327" s="1"/>
  <c r="P1327"/>
  <c r="L1327"/>
  <c r="X1327" s="1"/>
  <c r="Y1327" s="1"/>
  <c r="W1327" l="1"/>
  <c r="R1327"/>
  <c r="Q1328" s="1"/>
  <c r="O1328" l="1"/>
  <c r="L1328"/>
  <c r="X1328" s="1"/>
  <c r="Y1328" s="1"/>
  <c r="S1328"/>
  <c r="V1328" s="1"/>
  <c r="P1328"/>
  <c r="W1328" l="1"/>
  <c r="R1328"/>
  <c r="Q1329" s="1"/>
  <c r="O1329" l="1"/>
  <c r="P1329"/>
  <c r="S1329"/>
  <c r="V1329" s="1"/>
  <c r="L1329"/>
  <c r="X1329" s="1"/>
  <c r="Y1329" s="1"/>
  <c r="W1329" l="1"/>
  <c r="R1329"/>
  <c r="Q1330" s="1"/>
  <c r="O1330" l="1"/>
  <c r="P1330"/>
  <c r="S1330"/>
  <c r="V1330" s="1"/>
  <c r="L1330"/>
  <c r="X1330" s="1"/>
  <c r="Y1330" s="1"/>
  <c r="R1330" l="1"/>
  <c r="Q1331" s="1"/>
  <c r="W1330"/>
  <c r="O1331" l="1"/>
  <c r="S1331"/>
  <c r="V1331" s="1"/>
  <c r="P1331"/>
  <c r="L1331"/>
  <c r="X1331" s="1"/>
  <c r="Y1331" s="1"/>
  <c r="W1331" l="1"/>
  <c r="R1331"/>
  <c r="Q1332" s="1"/>
  <c r="O1332" l="1"/>
  <c r="L1332"/>
  <c r="X1332" s="1"/>
  <c r="Y1332" s="1"/>
  <c r="S1332"/>
  <c r="V1332" s="1"/>
  <c r="P1332"/>
  <c r="W1332" l="1"/>
  <c r="R1332"/>
  <c r="Q1333" s="1"/>
  <c r="O1333" l="1"/>
  <c r="L1333"/>
  <c r="X1333" s="1"/>
  <c r="Y1333" s="1"/>
  <c r="P1333"/>
  <c r="S1333"/>
  <c r="V1333" s="1"/>
  <c r="R1333" l="1"/>
  <c r="Q1334" s="1"/>
  <c r="W1333"/>
  <c r="O1334" l="1"/>
  <c r="P1334"/>
  <c r="L1334"/>
  <c r="X1334" s="1"/>
  <c r="Y1334" s="1"/>
  <c r="S1334"/>
  <c r="V1334" s="1"/>
  <c r="R1334" l="1"/>
  <c r="Q1335" s="1"/>
  <c r="W1334"/>
  <c r="O1335" l="1"/>
  <c r="S1335"/>
  <c r="V1335" s="1"/>
  <c r="P1335"/>
  <c r="L1335"/>
  <c r="X1335" s="1"/>
  <c r="Y1335" s="1"/>
  <c r="R1335" l="1"/>
  <c r="Q1336" s="1"/>
  <c r="W1335"/>
  <c r="O1336" l="1"/>
  <c r="P1336"/>
  <c r="S1336"/>
  <c r="V1336" s="1"/>
  <c r="L1336"/>
  <c r="X1336" s="1"/>
  <c r="Y1336" s="1"/>
  <c r="W1336" l="1"/>
  <c r="R1336"/>
  <c r="Q1337" s="1"/>
  <c r="O1337" l="1"/>
  <c r="S1337"/>
  <c r="V1337" s="1"/>
  <c r="L1337"/>
  <c r="X1337" s="1"/>
  <c r="Y1337" s="1"/>
  <c r="P1337"/>
  <c r="W1337" l="1"/>
  <c r="R1337"/>
  <c r="Q1338" s="1"/>
  <c r="O1338" l="1"/>
  <c r="L1338"/>
  <c r="X1338" s="1"/>
  <c r="Y1338" s="1"/>
  <c r="S1338"/>
  <c r="V1338" s="1"/>
  <c r="P1338"/>
  <c r="W1338" l="1"/>
  <c r="R1338"/>
  <c r="Q1339" s="1"/>
  <c r="O1339" l="1"/>
  <c r="S1339"/>
  <c r="V1339" s="1"/>
  <c r="L1339"/>
  <c r="X1339" s="1"/>
  <c r="Y1339" s="1"/>
  <c r="P1339"/>
  <c r="W1339" l="1"/>
  <c r="R1339"/>
  <c r="Q1340" s="1"/>
  <c r="O1340" l="1"/>
  <c r="S1340"/>
  <c r="V1340" s="1"/>
  <c r="P1340"/>
  <c r="L1340"/>
  <c r="X1340" s="1"/>
  <c r="Y1340" s="1"/>
  <c r="W1340" l="1"/>
  <c r="R1340"/>
  <c r="Q1341" s="1"/>
  <c r="O1341" l="1"/>
  <c r="S1341"/>
  <c r="V1341" s="1"/>
  <c r="L1341"/>
  <c r="X1341" s="1"/>
  <c r="Y1341" s="1"/>
  <c r="P1341"/>
  <c r="R1341" l="1"/>
  <c r="Q1342" s="1"/>
  <c r="W1341"/>
  <c r="O1342" l="1"/>
  <c r="P1342"/>
  <c r="S1342"/>
  <c r="V1342" s="1"/>
  <c r="L1342"/>
  <c r="X1342" s="1"/>
  <c r="Y1342" s="1"/>
  <c r="W1342" l="1"/>
  <c r="R1342"/>
  <c r="Q1343" s="1"/>
  <c r="O1343" l="1"/>
  <c r="S1343"/>
  <c r="V1343" s="1"/>
  <c r="P1343"/>
  <c r="L1343"/>
  <c r="X1343" s="1"/>
  <c r="Y1343" s="1"/>
  <c r="W1343" l="1"/>
  <c r="R1343"/>
  <c r="Q1344" s="1"/>
  <c r="O1344" l="1"/>
  <c r="L1344"/>
  <c r="X1344" s="1"/>
  <c r="Y1344" s="1"/>
  <c r="S1344"/>
  <c r="V1344" s="1"/>
  <c r="P1344"/>
  <c r="R1344" l="1"/>
  <c r="Q1345" s="1"/>
  <c r="W1344"/>
  <c r="O1345" l="1"/>
  <c r="S1345"/>
  <c r="V1345" s="1"/>
  <c r="L1345"/>
  <c r="X1345" s="1"/>
  <c r="Y1345" s="1"/>
  <c r="P1345"/>
  <c r="R1345" l="1"/>
  <c r="Q1346" s="1"/>
  <c r="W1345"/>
  <c r="O1346" l="1"/>
  <c r="L1346"/>
  <c r="X1346" s="1"/>
  <c r="Y1346" s="1"/>
  <c r="S1346"/>
  <c r="V1346" s="1"/>
  <c r="P1346"/>
  <c r="W1346" l="1"/>
  <c r="R1346"/>
  <c r="Q1347" s="1"/>
  <c r="O1347" l="1"/>
  <c r="L1347"/>
  <c r="X1347" s="1"/>
  <c r="Y1347" s="1"/>
  <c r="P1347"/>
  <c r="S1347"/>
  <c r="V1347" s="1"/>
  <c r="W1347" l="1"/>
  <c r="R1347"/>
  <c r="Q1348" s="1"/>
  <c r="O1348" l="1"/>
  <c r="P1348"/>
  <c r="S1348"/>
  <c r="V1348" s="1"/>
  <c r="L1348"/>
  <c r="X1348" s="1"/>
  <c r="Y1348" s="1"/>
  <c r="W1348" l="1"/>
  <c r="R1348"/>
  <c r="Q1349" s="1"/>
  <c r="O1349" l="1"/>
  <c r="P1349"/>
  <c r="S1349"/>
  <c r="V1349" s="1"/>
  <c r="L1349"/>
  <c r="X1349" s="1"/>
  <c r="Y1349" s="1"/>
  <c r="W1349" l="1"/>
  <c r="R1349"/>
  <c r="Q1350" s="1"/>
  <c r="O1350" l="1"/>
  <c r="S1350"/>
  <c r="V1350" s="1"/>
  <c r="L1350"/>
  <c r="X1350" s="1"/>
  <c r="Y1350" s="1"/>
  <c r="P1350"/>
  <c r="W1350" l="1"/>
  <c r="R1350"/>
  <c r="Q1351" s="1"/>
  <c r="O1351" l="1"/>
  <c r="S1351"/>
  <c r="V1351" s="1"/>
  <c r="L1351"/>
  <c r="X1351" s="1"/>
  <c r="Y1351" s="1"/>
  <c r="P1351"/>
  <c r="W1351" l="1"/>
  <c r="R1351"/>
  <c r="Q1352" s="1"/>
  <c r="O1352" l="1"/>
  <c r="L1352"/>
  <c r="X1352" s="1"/>
  <c r="Y1352" s="1"/>
  <c r="S1352"/>
  <c r="V1352" s="1"/>
  <c r="P1352"/>
  <c r="W1352" l="1"/>
  <c r="R1352"/>
  <c r="Q1353" s="1"/>
  <c r="O1353" l="1"/>
  <c r="S1353"/>
  <c r="V1353" s="1"/>
  <c r="P1353"/>
  <c r="L1353"/>
  <c r="X1353" s="1"/>
  <c r="Y1353" s="1"/>
  <c r="W1353" l="1"/>
  <c r="R1353"/>
  <c r="Q1354" s="1"/>
  <c r="O1354" l="1"/>
  <c r="P1354"/>
  <c r="S1354"/>
  <c r="V1354" s="1"/>
  <c r="L1354"/>
  <c r="X1354" s="1"/>
  <c r="Y1354" s="1"/>
  <c r="W1354" l="1"/>
  <c r="R1354"/>
  <c r="Q1355" s="1"/>
  <c r="O1355" l="1"/>
  <c r="L1355"/>
  <c r="X1355" s="1"/>
  <c r="Y1355" s="1"/>
  <c r="P1355"/>
  <c r="S1355"/>
  <c r="V1355" s="1"/>
  <c r="R1355" l="1"/>
  <c r="Q1356" s="1"/>
  <c r="W1355"/>
  <c r="O1356" l="1"/>
  <c r="P1356"/>
  <c r="S1356"/>
  <c r="V1356" s="1"/>
  <c r="L1356"/>
  <c r="X1356" s="1"/>
  <c r="Y1356" s="1"/>
  <c r="W1356" l="1"/>
  <c r="R1356"/>
  <c r="Q1357" s="1"/>
  <c r="O1357" l="1"/>
  <c r="L1357"/>
  <c r="X1357" s="1"/>
  <c r="Y1357" s="1"/>
  <c r="P1357"/>
  <c r="S1357"/>
  <c r="V1357" s="1"/>
  <c r="W1357" l="1"/>
  <c r="R1357"/>
  <c r="Q1358" s="1"/>
  <c r="O1358" l="1"/>
  <c r="L1358"/>
  <c r="X1358" s="1"/>
  <c r="Y1358" s="1"/>
  <c r="P1358"/>
  <c r="S1358"/>
  <c r="V1358" s="1"/>
  <c r="W1358" l="1"/>
  <c r="R1358"/>
  <c r="Q1359" s="1"/>
  <c r="O1359" l="1"/>
  <c r="L1359"/>
  <c r="X1359" s="1"/>
  <c r="Y1359" s="1"/>
  <c r="S1359"/>
  <c r="V1359" s="1"/>
  <c r="P1359"/>
  <c r="R1359" l="1"/>
  <c r="Q1360" s="1"/>
  <c r="W1359"/>
  <c r="O1360" l="1"/>
  <c r="P1360"/>
  <c r="S1360"/>
  <c r="V1360" s="1"/>
  <c r="L1360"/>
  <c r="X1360" s="1"/>
  <c r="Y1360" s="1"/>
  <c r="W1360" l="1"/>
  <c r="R1360"/>
  <c r="Q1361" s="1"/>
  <c r="O1361" l="1"/>
  <c r="S1361"/>
  <c r="V1361" s="1"/>
  <c r="P1361"/>
  <c r="L1361"/>
  <c r="X1361" s="1"/>
  <c r="Y1361" s="1"/>
  <c r="R1361" l="1"/>
  <c r="Q1362" s="1"/>
  <c r="W1361"/>
  <c r="O1362" l="1"/>
  <c r="P1362"/>
  <c r="S1362"/>
  <c r="V1362" s="1"/>
  <c r="L1362"/>
  <c r="X1362" s="1"/>
  <c r="Y1362" s="1"/>
  <c r="W1362" l="1"/>
  <c r="R1362"/>
  <c r="Q1363" s="1"/>
  <c r="O1363" l="1"/>
  <c r="S1363"/>
  <c r="V1363" s="1"/>
  <c r="P1363"/>
  <c r="L1363"/>
  <c r="X1363" s="1"/>
  <c r="Y1363" s="1"/>
  <c r="W1363" l="1"/>
  <c r="R1363"/>
  <c r="Q1364" s="1"/>
  <c r="O1364" l="1"/>
  <c r="P1364"/>
  <c r="S1364"/>
  <c r="V1364" s="1"/>
  <c r="L1364"/>
  <c r="X1364" s="1"/>
  <c r="Y1364" s="1"/>
  <c r="W1364" l="1"/>
  <c r="R1364"/>
  <c r="Q1365" s="1"/>
  <c r="O1365" l="1"/>
  <c r="S1365"/>
  <c r="V1365" s="1"/>
  <c r="P1365"/>
  <c r="L1365"/>
  <c r="X1365" s="1"/>
  <c r="Y1365" s="1"/>
  <c r="R1365" l="1"/>
  <c r="Q1366" s="1"/>
  <c r="W1365"/>
  <c r="O1366" l="1"/>
  <c r="L1366"/>
  <c r="X1366" s="1"/>
  <c r="Y1366" s="1"/>
  <c r="S1366"/>
  <c r="V1366" s="1"/>
  <c r="P1366"/>
  <c r="W1366" l="1"/>
  <c r="R1366"/>
  <c r="Q1367" s="1"/>
  <c r="O1367" l="1"/>
  <c r="L1367"/>
  <c r="X1367" s="1"/>
  <c r="Y1367" s="1"/>
  <c r="P1367"/>
  <c r="S1367"/>
  <c r="V1367" s="1"/>
  <c r="R1367" l="1"/>
  <c r="Q1368" s="1"/>
  <c r="W1367"/>
  <c r="O1368" l="1"/>
  <c r="P1368"/>
  <c r="S1368"/>
  <c r="V1368" s="1"/>
  <c r="L1368"/>
  <c r="X1368" s="1"/>
  <c r="Y1368" s="1"/>
  <c r="R1368" l="1"/>
  <c r="Q1369" s="1"/>
  <c r="W1368"/>
  <c r="O1369" l="1"/>
  <c r="S1369"/>
  <c r="V1369" s="1"/>
  <c r="P1369"/>
  <c r="L1369"/>
  <c r="X1369" s="1"/>
  <c r="Y1369" s="1"/>
  <c r="W1369" l="1"/>
  <c r="R1369"/>
  <c r="Q1370" s="1"/>
  <c r="O1370" l="1"/>
  <c r="L1370"/>
  <c r="X1370" s="1"/>
  <c r="Y1370" s="1"/>
  <c r="S1370"/>
  <c r="V1370" s="1"/>
  <c r="P1370"/>
  <c r="W1370" l="1"/>
  <c r="R1370"/>
  <c r="Q1371" s="1"/>
  <c r="O1371" l="1"/>
  <c r="S1371"/>
  <c r="V1371" s="1"/>
  <c r="P1371"/>
  <c r="L1371"/>
  <c r="X1371" s="1"/>
  <c r="Y1371" s="1"/>
  <c r="W1371" l="1"/>
  <c r="R1371"/>
  <c r="Q1372" s="1"/>
  <c r="O1372" l="1"/>
  <c r="L1372"/>
  <c r="X1372" s="1"/>
  <c r="Y1372" s="1"/>
  <c r="S1372"/>
  <c r="V1372" s="1"/>
  <c r="P1372"/>
  <c r="W1372" l="1"/>
  <c r="R1372"/>
  <c r="Q1373" s="1"/>
  <c r="O1373" l="1"/>
  <c r="S1373"/>
  <c r="V1373" s="1"/>
  <c r="P1373"/>
  <c r="L1373"/>
  <c r="X1373" s="1"/>
  <c r="Y1373" s="1"/>
  <c r="W1373" l="1"/>
  <c r="R1373"/>
  <c r="Q1374" s="1"/>
  <c r="O1374" l="1"/>
  <c r="P1374"/>
  <c r="S1374"/>
  <c r="V1374" s="1"/>
  <c r="L1374"/>
  <c r="X1374" s="1"/>
  <c r="Y1374" s="1"/>
  <c r="W1374" l="1"/>
  <c r="R1374"/>
  <c r="Q1375" s="1"/>
  <c r="O1375" l="1"/>
  <c r="P1375"/>
  <c r="S1375"/>
  <c r="V1375" s="1"/>
  <c r="L1375"/>
  <c r="X1375" s="1"/>
  <c r="Y1375" s="1"/>
  <c r="W1375" l="1"/>
  <c r="R1375"/>
  <c r="Q1376" s="1"/>
  <c r="O1376" l="1"/>
  <c r="P1376"/>
  <c r="S1376"/>
  <c r="V1376" s="1"/>
  <c r="L1376"/>
  <c r="X1376" s="1"/>
  <c r="Y1376" s="1"/>
  <c r="W1376" l="1"/>
  <c r="R1376"/>
  <c r="Q1377" s="1"/>
  <c r="O1377" l="1"/>
  <c r="S1377"/>
  <c r="V1377" s="1"/>
  <c r="P1377"/>
  <c r="L1377"/>
  <c r="X1377" s="1"/>
  <c r="Y1377" s="1"/>
  <c r="R1377" l="1"/>
  <c r="Q1378" s="1"/>
  <c r="W1377"/>
  <c r="O1378" l="1"/>
  <c r="P1378"/>
  <c r="L1378"/>
  <c r="X1378" s="1"/>
  <c r="Y1378" s="1"/>
  <c r="S1378"/>
  <c r="V1378" s="1"/>
  <c r="W1378" l="1"/>
  <c r="R1378"/>
  <c r="Q1379" s="1"/>
  <c r="O1379" l="1"/>
  <c r="L1379"/>
  <c r="X1379" s="1"/>
  <c r="Y1379" s="1"/>
  <c r="P1379"/>
  <c r="S1379"/>
  <c r="V1379" s="1"/>
  <c r="R1379" l="1"/>
  <c r="Q1380" s="1"/>
  <c r="W1379"/>
  <c r="O1380" l="1"/>
  <c r="S1380"/>
  <c r="V1380" s="1"/>
  <c r="P1380"/>
  <c r="L1380"/>
  <c r="X1380" s="1"/>
  <c r="Y1380" s="1"/>
  <c r="W1380" l="1"/>
  <c r="R1380"/>
  <c r="Q1381" s="1"/>
  <c r="O1381" l="1"/>
  <c r="P1381"/>
  <c r="S1381"/>
  <c r="V1381" s="1"/>
  <c r="L1381"/>
  <c r="X1381" s="1"/>
  <c r="Y1381" s="1"/>
  <c r="W1381" l="1"/>
  <c r="R1381"/>
  <c r="Q1382" s="1"/>
  <c r="O1382" l="1"/>
  <c r="L1382"/>
  <c r="X1382" s="1"/>
  <c r="Y1382" s="1"/>
  <c r="S1382"/>
  <c r="V1382" s="1"/>
  <c r="P1382"/>
  <c r="W1382" l="1"/>
  <c r="R1382"/>
  <c r="Q1383" s="1"/>
  <c r="O1383" l="1"/>
  <c r="L1383"/>
  <c r="X1383" s="1"/>
  <c r="Y1383" s="1"/>
  <c r="P1383"/>
  <c r="S1383"/>
  <c r="V1383" s="1"/>
  <c r="R1383" l="1"/>
  <c r="Q1384" s="1"/>
  <c r="W1383"/>
  <c r="O1384" l="1"/>
  <c r="P1384"/>
  <c r="L1384"/>
  <c r="X1384" s="1"/>
  <c r="Y1384" s="1"/>
  <c r="S1384"/>
  <c r="V1384" s="1"/>
  <c r="W1384" l="1"/>
  <c r="R1384"/>
  <c r="Q1385" s="1"/>
  <c r="O1385" l="1"/>
  <c r="L1385"/>
  <c r="X1385" s="1"/>
  <c r="Y1385" s="1"/>
  <c r="P1385"/>
  <c r="S1385"/>
  <c r="V1385" s="1"/>
  <c r="R1385" l="1"/>
  <c r="Q1386" s="1"/>
  <c r="W1385"/>
  <c r="O1386" l="1"/>
  <c r="P1386"/>
  <c r="L1386"/>
  <c r="X1386" s="1"/>
  <c r="Y1386" s="1"/>
  <c r="S1386"/>
  <c r="V1386" s="1"/>
  <c r="R1386" l="1"/>
  <c r="Q1387" s="1"/>
  <c r="W1386"/>
  <c r="O1387" l="1"/>
  <c r="P1387"/>
  <c r="S1387"/>
  <c r="V1387" s="1"/>
  <c r="L1387"/>
  <c r="X1387" s="1"/>
  <c r="Y1387" s="1"/>
  <c r="R1387" l="1"/>
  <c r="Q1388" s="1"/>
  <c r="W1387"/>
  <c r="O1388" l="1"/>
  <c r="P1388"/>
  <c r="S1388"/>
  <c r="V1388" s="1"/>
  <c r="L1388"/>
  <c r="X1388" s="1"/>
  <c r="Y1388" s="1"/>
  <c r="R1388" l="1"/>
  <c r="Q1389" s="1"/>
  <c r="W1388"/>
  <c r="O1389" l="1"/>
  <c r="S1389"/>
  <c r="V1389" s="1"/>
  <c r="P1389"/>
  <c r="L1389"/>
  <c r="X1389" s="1"/>
  <c r="Y1389" s="1"/>
  <c r="W1389" l="1"/>
  <c r="R1389"/>
  <c r="Q1390" s="1"/>
  <c r="O1390" l="1"/>
  <c r="P1390"/>
  <c r="S1390"/>
  <c r="V1390" s="1"/>
  <c r="L1390"/>
  <c r="X1390" s="1"/>
  <c r="Y1390" s="1"/>
  <c r="R1390" l="1"/>
  <c r="Q1391" s="1"/>
  <c r="W1390"/>
  <c r="O1391" l="1"/>
  <c r="L1391"/>
  <c r="X1391" s="1"/>
  <c r="Y1391" s="1"/>
  <c r="P1391"/>
  <c r="S1391"/>
  <c r="V1391" s="1"/>
  <c r="W1391" l="1"/>
  <c r="R1391"/>
  <c r="Q1392" s="1"/>
  <c r="O1392" l="1"/>
  <c r="P1392"/>
  <c r="S1392"/>
  <c r="V1392" s="1"/>
  <c r="L1392"/>
  <c r="X1392" s="1"/>
  <c r="Y1392" s="1"/>
  <c r="R1392" l="1"/>
  <c r="Q1393" s="1"/>
  <c r="W1392"/>
  <c r="O1393" l="1"/>
  <c r="P1393"/>
  <c r="S1393"/>
  <c r="V1393" s="1"/>
  <c r="L1393"/>
  <c r="X1393" s="1"/>
  <c r="Y1393" s="1"/>
  <c r="W1393" l="1"/>
  <c r="R1393"/>
  <c r="Q1394" s="1"/>
  <c r="O1394" l="1"/>
  <c r="S1394"/>
  <c r="V1394" s="1"/>
  <c r="L1394"/>
  <c r="X1394" s="1"/>
  <c r="Y1394" s="1"/>
  <c r="P1394"/>
  <c r="W1394" l="1"/>
  <c r="R1394"/>
  <c r="Q1395" s="1"/>
  <c r="O1395" l="1"/>
  <c r="S1395"/>
  <c r="V1395" s="1"/>
  <c r="P1395"/>
  <c r="L1395"/>
  <c r="X1395" s="1"/>
  <c r="Y1395" s="1"/>
  <c r="W1395" l="1"/>
  <c r="R1395"/>
  <c r="Q1396" s="1"/>
  <c r="O1396" l="1"/>
  <c r="L1396"/>
  <c r="X1396" s="1"/>
  <c r="Y1396" s="1"/>
  <c r="S1396"/>
  <c r="V1396" s="1"/>
  <c r="P1396"/>
  <c r="R1396" l="1"/>
  <c r="Q1397" s="1"/>
  <c r="W1396"/>
  <c r="O1397" l="1"/>
  <c r="P1397"/>
  <c r="L1397"/>
  <c r="X1397" s="1"/>
  <c r="Y1397" s="1"/>
  <c r="S1397"/>
  <c r="V1397" s="1"/>
  <c r="W1397" l="1"/>
  <c r="R1397"/>
  <c r="Q1398" s="1"/>
  <c r="O1398" l="1"/>
  <c r="L1398"/>
  <c r="X1398" s="1"/>
  <c r="Y1398" s="1"/>
  <c r="P1398"/>
  <c r="S1398"/>
  <c r="V1398" s="1"/>
  <c r="W1398" l="1"/>
  <c r="R1398"/>
  <c r="Q1399" s="1"/>
  <c r="O1399" l="1"/>
  <c r="P1399"/>
  <c r="L1399"/>
  <c r="X1399" s="1"/>
  <c r="Y1399" s="1"/>
  <c r="S1399"/>
  <c r="V1399" s="1"/>
  <c r="R1399" l="1"/>
  <c r="Q1400" s="1"/>
  <c r="W1399"/>
  <c r="O1400" l="1"/>
  <c r="S1400"/>
  <c r="V1400" s="1"/>
  <c r="P1400"/>
  <c r="L1400"/>
  <c r="X1400" s="1"/>
  <c r="Y1400" s="1"/>
  <c r="W1400" l="1"/>
  <c r="R1400"/>
  <c r="Q1401" s="1"/>
  <c r="O1401" l="1"/>
  <c r="S1401"/>
  <c r="V1401" s="1"/>
  <c r="P1401"/>
  <c r="L1401"/>
  <c r="X1401" s="1"/>
  <c r="Y1401" s="1"/>
  <c r="R1401" l="1"/>
  <c r="Q1402" s="1"/>
  <c r="W1401"/>
  <c r="O1402" l="1"/>
  <c r="L1402"/>
  <c r="X1402" s="1"/>
  <c r="Y1402" s="1"/>
  <c r="S1402"/>
  <c r="V1402" s="1"/>
  <c r="P1402"/>
  <c r="W1402" l="1"/>
  <c r="R1402"/>
  <c r="Q1403" s="1"/>
  <c r="O1403" l="1"/>
  <c r="P1403"/>
  <c r="S1403"/>
  <c r="V1403" s="1"/>
  <c r="L1403"/>
  <c r="X1403" s="1"/>
  <c r="Y1403" s="1"/>
  <c r="W1403" l="1"/>
  <c r="R1403"/>
  <c r="Q1404" s="1"/>
  <c r="O1404" l="1"/>
  <c r="L1404"/>
  <c r="X1404" s="1"/>
  <c r="Y1404" s="1"/>
  <c r="S1404"/>
  <c r="V1404" s="1"/>
  <c r="P1404"/>
  <c r="W1404" l="1"/>
  <c r="R1404"/>
  <c r="Q1405" s="1"/>
  <c r="O1405" l="1"/>
  <c r="S1405"/>
  <c r="V1405" s="1"/>
  <c r="P1405"/>
  <c r="L1405"/>
  <c r="X1405" s="1"/>
  <c r="Y1405" s="1"/>
  <c r="R1405" l="1"/>
  <c r="Q1406" s="1"/>
  <c r="W1405"/>
  <c r="O1406" l="1"/>
  <c r="L1406"/>
  <c r="X1406" s="1"/>
  <c r="Y1406" s="1"/>
  <c r="S1406"/>
  <c r="V1406" s="1"/>
  <c r="P1406"/>
  <c r="W1406" l="1"/>
  <c r="R1406"/>
  <c r="Q1407" s="1"/>
  <c r="O1407" l="1"/>
  <c r="S1407"/>
  <c r="V1407" s="1"/>
  <c r="P1407"/>
  <c r="L1407"/>
  <c r="X1407" s="1"/>
  <c r="Y1407" s="1"/>
  <c r="W1407" l="1"/>
  <c r="R1407"/>
  <c r="Q1408" s="1"/>
  <c r="O1408" l="1"/>
  <c r="L1408"/>
  <c r="X1408" s="1"/>
  <c r="Y1408" s="1"/>
  <c r="S1408"/>
  <c r="V1408" s="1"/>
  <c r="P1408"/>
  <c r="R1408" l="1"/>
  <c r="Q1409" s="1"/>
  <c r="W1408"/>
  <c r="O1409" l="1"/>
  <c r="S1409"/>
  <c r="V1409" s="1"/>
  <c r="L1409"/>
  <c r="X1409" s="1"/>
  <c r="Y1409" s="1"/>
  <c r="P1409"/>
  <c r="W1409" l="1"/>
  <c r="R1409"/>
  <c r="Q1410" s="1"/>
  <c r="O1410" l="1"/>
  <c r="L1410"/>
  <c r="X1410" s="1"/>
  <c r="Y1410" s="1"/>
  <c r="S1410"/>
  <c r="V1410" s="1"/>
  <c r="P1410"/>
  <c r="W1410" l="1"/>
  <c r="R1410"/>
  <c r="Q1411" s="1"/>
  <c r="O1411" l="1"/>
  <c r="S1411"/>
  <c r="V1411" s="1"/>
  <c r="L1411"/>
  <c r="X1411" s="1"/>
  <c r="Y1411" s="1"/>
  <c r="P1411"/>
  <c r="W1411" l="1"/>
  <c r="R1411"/>
  <c r="Q1412" s="1"/>
  <c r="O1412" l="1"/>
  <c r="L1412"/>
  <c r="X1412" s="1"/>
  <c r="Y1412" s="1"/>
  <c r="S1412"/>
  <c r="V1412" s="1"/>
  <c r="P1412"/>
  <c r="R1412" l="1"/>
  <c r="Q1413" s="1"/>
  <c r="W1412"/>
  <c r="O1413" l="1"/>
  <c r="S1413"/>
  <c r="V1413" s="1"/>
  <c r="L1413"/>
  <c r="X1413" s="1"/>
  <c r="Y1413" s="1"/>
  <c r="P1413"/>
  <c r="W1413" l="1"/>
  <c r="R1413"/>
  <c r="Q1414" s="1"/>
  <c r="O1414" l="1"/>
  <c r="P1414"/>
  <c r="S1414"/>
  <c r="V1414" s="1"/>
  <c r="L1414"/>
  <c r="X1414" s="1"/>
  <c r="Y1414" s="1"/>
  <c r="R1414" l="1"/>
  <c r="Q1415" s="1"/>
  <c r="W1414"/>
  <c r="O1415" l="1"/>
  <c r="S1415"/>
  <c r="V1415" s="1"/>
  <c r="L1415"/>
  <c r="X1415" s="1"/>
  <c r="Y1415" s="1"/>
  <c r="P1415"/>
  <c r="W1415" l="1"/>
  <c r="R1415"/>
  <c r="Q1416" s="1"/>
  <c r="O1416" l="1"/>
  <c r="P1416"/>
  <c r="S1416"/>
  <c r="V1416" s="1"/>
  <c r="L1416"/>
  <c r="X1416" s="1"/>
  <c r="Y1416" s="1"/>
  <c r="R1416" l="1"/>
  <c r="Q1417" s="1"/>
  <c r="W1416"/>
  <c r="O1417" l="1"/>
  <c r="P1417"/>
  <c r="L1417"/>
  <c r="X1417" s="1"/>
  <c r="Y1417" s="1"/>
  <c r="S1417"/>
  <c r="V1417" s="1"/>
  <c r="W1417" l="1"/>
  <c r="R1417"/>
  <c r="Q1418" s="1"/>
  <c r="O1418" l="1"/>
  <c r="L1418"/>
  <c r="X1418" s="1"/>
  <c r="Y1418" s="1"/>
  <c r="S1418"/>
  <c r="V1418" s="1"/>
  <c r="P1418"/>
  <c r="W1418" l="1"/>
  <c r="R1418"/>
  <c r="Q1419" s="1"/>
  <c r="O1419" l="1"/>
  <c r="S1419"/>
  <c r="V1419" s="1"/>
  <c r="L1419"/>
  <c r="X1419" s="1"/>
  <c r="Y1419" s="1"/>
  <c r="P1419"/>
  <c r="W1419" l="1"/>
  <c r="R1419"/>
  <c r="Q1420" s="1"/>
  <c r="O1420" l="1"/>
  <c r="L1420"/>
  <c r="X1420" s="1"/>
  <c r="Y1420" s="1"/>
  <c r="S1420"/>
  <c r="V1420" s="1"/>
  <c r="P1420"/>
  <c r="R1420" l="1"/>
  <c r="Q1421" s="1"/>
  <c r="W1420"/>
  <c r="O1421" l="1"/>
  <c r="S1421"/>
  <c r="V1421" s="1"/>
  <c r="L1421"/>
  <c r="X1421" s="1"/>
  <c r="Y1421" s="1"/>
  <c r="P1421"/>
  <c r="W1421" l="1"/>
  <c r="R1421"/>
  <c r="Q1422" s="1"/>
  <c r="O1422" l="1"/>
  <c r="L1422"/>
  <c r="X1422" s="1"/>
  <c r="Y1422" s="1"/>
  <c r="S1422"/>
  <c r="V1422" s="1"/>
  <c r="P1422"/>
  <c r="W1422" l="1"/>
  <c r="R1422"/>
  <c r="Q1423" s="1"/>
  <c r="O1423" l="1"/>
  <c r="P1423"/>
  <c r="L1423"/>
  <c r="X1423" s="1"/>
  <c r="Y1423" s="1"/>
  <c r="S1423"/>
  <c r="V1423" s="1"/>
  <c r="W1423" l="1"/>
  <c r="R1423"/>
  <c r="Q1424" s="1"/>
  <c r="O1424" l="1"/>
  <c r="P1424"/>
  <c r="L1424"/>
  <c r="X1424" s="1"/>
  <c r="Y1424" s="1"/>
  <c r="S1424"/>
  <c r="V1424" s="1"/>
  <c r="W1424" l="1"/>
  <c r="R1424"/>
  <c r="Q1425" s="1"/>
  <c r="O1425" l="1"/>
  <c r="P1425"/>
  <c r="L1425"/>
  <c r="X1425" s="1"/>
  <c r="Y1425" s="1"/>
  <c r="S1425"/>
  <c r="V1425" s="1"/>
  <c r="W1425" l="1"/>
  <c r="R1425"/>
  <c r="Q1426" s="1"/>
  <c r="O1426" l="1"/>
  <c r="L1426"/>
  <c r="X1426" s="1"/>
  <c r="Y1426" s="1"/>
  <c r="S1426"/>
  <c r="V1426" s="1"/>
  <c r="P1426"/>
  <c r="W1426" l="1"/>
  <c r="R1426"/>
  <c r="Q1427" s="1"/>
  <c r="O1427" l="1"/>
  <c r="P1427"/>
  <c r="L1427"/>
  <c r="X1427" s="1"/>
  <c r="Y1427" s="1"/>
  <c r="S1427"/>
  <c r="V1427" s="1"/>
  <c r="R1427" l="1"/>
  <c r="Q1428" s="1"/>
  <c r="W1427"/>
  <c r="O1428" l="1"/>
  <c r="L1428"/>
  <c r="X1428" s="1"/>
  <c r="Y1428" s="1"/>
  <c r="S1428"/>
  <c r="V1428" s="1"/>
  <c r="P1428"/>
  <c r="W1428" l="1"/>
  <c r="R1428"/>
  <c r="Q1429" s="1"/>
  <c r="O1429" l="1"/>
  <c r="P1429"/>
  <c r="L1429"/>
  <c r="X1429" s="1"/>
  <c r="Y1429" s="1"/>
  <c r="S1429"/>
  <c r="V1429" s="1"/>
  <c r="R1429" l="1"/>
  <c r="Q1430" s="1"/>
  <c r="W1429"/>
  <c r="O1430" l="1"/>
  <c r="L1430"/>
  <c r="X1430" s="1"/>
  <c r="Y1430" s="1"/>
  <c r="P1430"/>
  <c r="S1430"/>
  <c r="V1430" s="1"/>
  <c r="R1430" l="1"/>
  <c r="Q1431" s="1"/>
  <c r="W1430"/>
  <c r="O1431" l="1"/>
  <c r="L1431"/>
  <c r="X1431" s="1"/>
  <c r="Y1431" s="1"/>
  <c r="P1431"/>
  <c r="S1431"/>
  <c r="V1431" s="1"/>
  <c r="R1431" l="1"/>
  <c r="Q1432" s="1"/>
  <c r="W1431"/>
  <c r="O1432" l="1"/>
  <c r="P1432"/>
  <c r="L1432"/>
  <c r="X1432" s="1"/>
  <c r="Y1432" s="1"/>
  <c r="S1432"/>
  <c r="V1432" s="1"/>
  <c r="R1432" l="1"/>
  <c r="Q1433" s="1"/>
  <c r="W1432"/>
  <c r="O1433" l="1"/>
  <c r="S1433"/>
  <c r="V1433" s="1"/>
  <c r="P1433"/>
  <c r="L1433"/>
  <c r="X1433" s="1"/>
  <c r="Y1433" s="1"/>
  <c r="W1433" l="1"/>
  <c r="R1433"/>
  <c r="Q1434" s="1"/>
  <c r="O1434" l="1"/>
  <c r="P1434"/>
  <c r="S1434"/>
  <c r="V1434" s="1"/>
  <c r="L1434"/>
  <c r="X1434" s="1"/>
  <c r="Y1434" s="1"/>
  <c r="W1434" l="1"/>
  <c r="R1434"/>
  <c r="Q1435" s="1"/>
  <c r="O1435" l="1"/>
  <c r="P1435"/>
  <c r="L1435"/>
  <c r="X1435" s="1"/>
  <c r="Y1435" s="1"/>
  <c r="S1435"/>
  <c r="V1435" s="1"/>
  <c r="W1435" l="1"/>
  <c r="R1435"/>
  <c r="Q1436" s="1"/>
  <c r="O1436" l="1"/>
  <c r="P1436"/>
  <c r="L1436"/>
  <c r="X1436" s="1"/>
  <c r="Y1436" s="1"/>
  <c r="S1436"/>
  <c r="V1436" s="1"/>
  <c r="W1436" l="1"/>
  <c r="R1436"/>
  <c r="Q1437" s="1"/>
  <c r="O1437" l="1"/>
  <c r="P1437"/>
  <c r="L1437"/>
  <c r="X1437" s="1"/>
  <c r="Y1437" s="1"/>
  <c r="S1437"/>
  <c r="V1437" s="1"/>
  <c r="W1437" l="1"/>
  <c r="R1437"/>
  <c r="Q1438" s="1"/>
  <c r="O1438" l="1"/>
  <c r="P1438"/>
  <c r="L1438"/>
  <c r="X1438" s="1"/>
  <c r="Y1438" s="1"/>
  <c r="S1438"/>
  <c r="V1438" s="1"/>
  <c r="W1438" l="1"/>
  <c r="R1438"/>
  <c r="Q1439" s="1"/>
  <c r="O1439" l="1"/>
  <c r="P1439"/>
  <c r="L1439"/>
  <c r="X1439" s="1"/>
  <c r="Y1439" s="1"/>
  <c r="S1439"/>
  <c r="V1439" s="1"/>
  <c r="W1439" l="1"/>
  <c r="R1439"/>
  <c r="Q1440" s="1"/>
  <c r="O1440" l="1"/>
  <c r="P1440"/>
  <c r="S1440"/>
  <c r="V1440" s="1"/>
  <c r="L1440"/>
  <c r="X1440" s="1"/>
  <c r="Y1440" s="1"/>
  <c r="R1440" l="1"/>
  <c r="Q1441" s="1"/>
  <c r="W1440"/>
  <c r="O1441" l="1"/>
  <c r="S1441"/>
  <c r="V1441" s="1"/>
  <c r="P1441"/>
  <c r="L1441"/>
  <c r="X1441" s="1"/>
  <c r="Y1441" s="1"/>
  <c r="W1441" l="1"/>
  <c r="R1441"/>
  <c r="Q1442" s="1"/>
  <c r="O1442" l="1"/>
  <c r="P1442"/>
  <c r="S1442"/>
  <c r="V1442" s="1"/>
  <c r="L1442"/>
  <c r="X1442" s="1"/>
  <c r="Y1442" s="1"/>
  <c r="W1442" l="1"/>
  <c r="R1442"/>
  <c r="Q1443" s="1"/>
  <c r="O1443" l="1"/>
  <c r="S1443"/>
  <c r="V1443" s="1"/>
  <c r="L1443"/>
  <c r="X1443" s="1"/>
  <c r="Y1443" s="1"/>
  <c r="P1443"/>
  <c r="W1443" l="1"/>
  <c r="R1443"/>
  <c r="Q1444" s="1"/>
  <c r="O1444" l="1"/>
  <c r="P1444"/>
  <c r="S1444"/>
  <c r="V1444" s="1"/>
  <c r="L1444"/>
  <c r="X1444" s="1"/>
  <c r="Y1444" s="1"/>
  <c r="R1444" l="1"/>
  <c r="Q1445" s="1"/>
  <c r="W1444"/>
  <c r="O1445" l="1"/>
  <c r="S1445"/>
  <c r="V1445" s="1"/>
  <c r="L1445"/>
  <c r="X1445" s="1"/>
  <c r="Y1445" s="1"/>
  <c r="P1445"/>
  <c r="W1445" l="1"/>
  <c r="R1445"/>
  <c r="Q1446" s="1"/>
  <c r="O1446" l="1"/>
  <c r="P1446"/>
  <c r="S1446"/>
  <c r="V1446" s="1"/>
  <c r="L1446"/>
  <c r="X1446" s="1"/>
  <c r="Y1446" s="1"/>
  <c r="W1446" l="1"/>
  <c r="R1446"/>
  <c r="Q1447" s="1"/>
  <c r="O1447" l="1"/>
  <c r="P1447"/>
  <c r="S1447"/>
  <c r="V1447" s="1"/>
  <c r="L1447"/>
  <c r="X1447" s="1"/>
  <c r="Y1447" s="1"/>
  <c r="W1447" l="1"/>
  <c r="R1447"/>
  <c r="Q1448" s="1"/>
  <c r="O1448" l="1"/>
  <c r="L1448"/>
  <c r="X1448" s="1"/>
  <c r="Y1448" s="1"/>
  <c r="S1448"/>
  <c r="V1448" s="1"/>
  <c r="P1448"/>
  <c r="R1448" l="1"/>
  <c r="Q1449" s="1"/>
  <c r="W1448"/>
  <c r="O1449" l="1"/>
  <c r="S1449"/>
  <c r="V1449" s="1"/>
  <c r="P1449"/>
  <c r="L1449"/>
  <c r="X1449" s="1"/>
  <c r="Y1449" s="1"/>
  <c r="W1449" l="1"/>
  <c r="R1449"/>
  <c r="Q1450" s="1"/>
  <c r="O1450" l="1"/>
  <c r="L1450"/>
  <c r="X1450" s="1"/>
  <c r="Y1450" s="1"/>
  <c r="S1450"/>
  <c r="V1450" s="1"/>
  <c r="P1450"/>
  <c r="R1450" l="1"/>
  <c r="Q1451" s="1"/>
  <c r="W1450"/>
  <c r="O1451" l="1"/>
  <c r="L1451"/>
  <c r="X1451" s="1"/>
  <c r="Y1451" s="1"/>
  <c r="P1451"/>
  <c r="S1451"/>
  <c r="V1451" s="1"/>
  <c r="W1451" l="1"/>
  <c r="R1451"/>
  <c r="Q1452" s="1"/>
  <c r="O1452" l="1"/>
  <c r="L1452"/>
  <c r="X1452" s="1"/>
  <c r="Y1452" s="1"/>
  <c r="P1452"/>
  <c r="S1452"/>
  <c r="V1452" s="1"/>
  <c r="W1452" l="1"/>
  <c r="R1452"/>
  <c r="Q1453" s="1"/>
  <c r="O1453" l="1"/>
  <c r="P1453"/>
  <c r="S1453"/>
  <c r="V1453" s="1"/>
  <c r="L1453"/>
  <c r="X1453" s="1"/>
  <c r="Y1453" s="1"/>
  <c r="W1453" l="1"/>
  <c r="R1453"/>
  <c r="Q1454" s="1"/>
  <c r="O1454" l="1"/>
  <c r="P1454"/>
  <c r="S1454"/>
  <c r="V1454" s="1"/>
  <c r="L1454"/>
  <c r="X1454" s="1"/>
  <c r="Y1454" s="1"/>
  <c r="R1454" l="1"/>
  <c r="Q1455" s="1"/>
  <c r="W1454"/>
  <c r="O1455" l="1"/>
  <c r="L1455"/>
  <c r="X1455" s="1"/>
  <c r="Y1455" s="1"/>
  <c r="S1455"/>
  <c r="V1455" s="1"/>
  <c r="P1455"/>
  <c r="W1455" l="1"/>
  <c r="R1455"/>
  <c r="Q1456" s="1"/>
  <c r="O1456" l="1"/>
  <c r="P1456"/>
  <c r="S1456"/>
  <c r="V1456" s="1"/>
  <c r="L1456"/>
  <c r="X1456" s="1"/>
  <c r="Y1456" s="1"/>
  <c r="W1456" l="1"/>
  <c r="R1456"/>
  <c r="Q1457" s="1"/>
  <c r="O1457" l="1"/>
  <c r="P1457"/>
  <c r="S1457"/>
  <c r="V1457" s="1"/>
  <c r="L1457"/>
  <c r="X1457" s="1"/>
  <c r="Y1457" s="1"/>
  <c r="R1457" l="1"/>
  <c r="Q1458" s="1"/>
  <c r="W1457"/>
  <c r="O1458" l="1"/>
  <c r="L1458"/>
  <c r="X1458" s="1"/>
  <c r="Y1458" s="1"/>
  <c r="S1458"/>
  <c r="V1458" s="1"/>
  <c r="P1458"/>
  <c r="W1458" l="1"/>
  <c r="R1458"/>
  <c r="Q1459" s="1"/>
  <c r="O1459" l="1"/>
  <c r="L1459"/>
  <c r="X1459" s="1"/>
  <c r="Y1459" s="1"/>
  <c r="S1459"/>
  <c r="V1459" s="1"/>
  <c r="P1459"/>
  <c r="R1459" l="1"/>
  <c r="Q1460" s="1"/>
  <c r="W1459"/>
  <c r="O1460" l="1"/>
  <c r="L1460"/>
  <c r="X1460" s="1"/>
  <c r="Y1460" s="1"/>
  <c r="P1460"/>
  <c r="S1460"/>
  <c r="V1460" s="1"/>
  <c r="W1460" l="1"/>
  <c r="R1460"/>
  <c r="Q1461" s="1"/>
  <c r="O1461" l="1"/>
  <c r="P1461"/>
  <c r="S1461"/>
  <c r="V1461" s="1"/>
  <c r="L1461"/>
  <c r="X1461" s="1"/>
  <c r="Y1461" s="1"/>
  <c r="W1461" l="1"/>
  <c r="R1461"/>
  <c r="Q1462" s="1"/>
  <c r="O1462" l="1"/>
  <c r="L1462"/>
  <c r="X1462" s="1"/>
  <c r="Y1462" s="1"/>
  <c r="S1462"/>
  <c r="V1462" s="1"/>
  <c r="P1462"/>
  <c r="R1462" l="1"/>
  <c r="Q1463" s="1"/>
  <c r="W1462"/>
  <c r="O1463" l="1"/>
  <c r="P1463"/>
  <c r="L1463"/>
  <c r="X1463" s="1"/>
  <c r="Y1463" s="1"/>
  <c r="S1463"/>
  <c r="V1463" s="1"/>
  <c r="R1463" l="1"/>
  <c r="Q1464" s="1"/>
  <c r="W1463"/>
  <c r="O1464" l="1"/>
  <c r="P1464"/>
  <c r="S1464"/>
  <c r="V1464" s="1"/>
  <c r="L1464"/>
  <c r="X1464" s="1"/>
  <c r="Y1464" s="1"/>
  <c r="W1464" l="1"/>
  <c r="R1464"/>
  <c r="Q1465" s="1"/>
  <c r="O1465" l="1"/>
  <c r="S1465"/>
  <c r="V1465" s="1"/>
  <c r="P1465"/>
  <c r="L1465"/>
  <c r="X1465" s="1"/>
  <c r="Y1465" s="1"/>
  <c r="W1465" l="1"/>
  <c r="R1465"/>
  <c r="Q1466" s="1"/>
  <c r="O1466" l="1"/>
  <c r="L1466"/>
  <c r="X1466" s="1"/>
  <c r="Y1466" s="1"/>
  <c r="S1466"/>
  <c r="V1466" s="1"/>
  <c r="P1466"/>
  <c r="W1466" l="1"/>
  <c r="R1466"/>
  <c r="Q1467" s="1"/>
  <c r="O1467" l="1"/>
  <c r="P1467"/>
  <c r="L1467"/>
  <c r="X1467" s="1"/>
  <c r="Y1467" s="1"/>
  <c r="S1467"/>
  <c r="V1467" s="1"/>
  <c r="W1467" l="1"/>
  <c r="R1467"/>
  <c r="Q1468" s="1"/>
  <c r="O1468" l="1"/>
  <c r="S1468"/>
  <c r="V1468" s="1"/>
  <c r="L1468"/>
  <c r="X1468" s="1"/>
  <c r="Y1468" s="1"/>
  <c r="P1468"/>
  <c r="R1468" l="1"/>
  <c r="Q1469" s="1"/>
  <c r="W1468"/>
  <c r="O1469" l="1"/>
  <c r="L1469"/>
  <c r="X1469" s="1"/>
  <c r="Y1469" s="1"/>
  <c r="S1469"/>
  <c r="V1469" s="1"/>
  <c r="P1469"/>
  <c r="W1469" l="1"/>
  <c r="R1469"/>
  <c r="Q1470" s="1"/>
  <c r="O1470" l="1"/>
  <c r="P1470"/>
  <c r="S1470"/>
  <c r="V1470" s="1"/>
  <c r="L1470"/>
  <c r="X1470" s="1"/>
  <c r="Y1470" s="1"/>
  <c r="W1470" l="1"/>
  <c r="R1470"/>
  <c r="Q1471" s="1"/>
  <c r="O1471" l="1"/>
  <c r="S1471"/>
  <c r="V1471" s="1"/>
  <c r="P1471"/>
  <c r="L1471"/>
  <c r="X1471" s="1"/>
  <c r="Y1471" s="1"/>
  <c r="W1471" l="1"/>
  <c r="R1471"/>
  <c r="Q1472" s="1"/>
  <c r="O1472" l="1"/>
  <c r="L1472"/>
  <c r="X1472" s="1"/>
  <c r="Y1472" s="1"/>
  <c r="S1472"/>
  <c r="V1472" s="1"/>
  <c r="P1472"/>
  <c r="R1472" l="1"/>
  <c r="Q1473" s="1"/>
  <c r="W1472"/>
  <c r="O1473" l="1"/>
  <c r="P1473"/>
  <c r="S1473"/>
  <c r="V1473" s="1"/>
  <c r="L1473"/>
  <c r="X1473" s="1"/>
  <c r="Y1473" s="1"/>
  <c r="R1473" l="1"/>
  <c r="Q1474" s="1"/>
  <c r="W1473"/>
  <c r="O1474" l="1"/>
  <c r="P1474"/>
  <c r="L1474"/>
  <c r="X1474" s="1"/>
  <c r="Y1474" s="1"/>
  <c r="S1474"/>
  <c r="V1474" s="1"/>
  <c r="R1474" l="1"/>
  <c r="Q1475" s="1"/>
  <c r="W1474"/>
  <c r="O1475" l="1"/>
  <c r="P1475"/>
  <c r="L1475"/>
  <c r="X1475" s="1"/>
  <c r="Y1475" s="1"/>
  <c r="S1475"/>
  <c r="V1475" s="1"/>
  <c r="W1475" l="1"/>
  <c r="R1475"/>
  <c r="Q1476" s="1"/>
  <c r="O1476" l="1"/>
  <c r="L1476"/>
  <c r="X1476" s="1"/>
  <c r="Y1476" s="1"/>
  <c r="S1476"/>
  <c r="V1476" s="1"/>
  <c r="P1476"/>
  <c r="R1476" l="1"/>
  <c r="Q1477" s="1"/>
  <c r="W1476"/>
  <c r="O1477" l="1"/>
  <c r="L1477"/>
  <c r="X1477" s="1"/>
  <c r="Y1477" s="1"/>
  <c r="P1477"/>
  <c r="S1477"/>
  <c r="V1477" s="1"/>
  <c r="R1477" l="1"/>
  <c r="Q1478" s="1"/>
  <c r="W1477"/>
  <c r="O1478" l="1"/>
  <c r="L1478"/>
  <c r="X1478" s="1"/>
  <c r="Y1478" s="1"/>
  <c r="P1478"/>
  <c r="S1478"/>
  <c r="V1478" s="1"/>
  <c r="R1478" l="1"/>
  <c r="Q1479" s="1"/>
  <c r="W1478"/>
  <c r="O1479" l="1"/>
  <c r="L1479"/>
  <c r="X1479" s="1"/>
  <c r="Y1479" s="1"/>
  <c r="P1479"/>
  <c r="S1479"/>
  <c r="V1479" s="1"/>
  <c r="W1479" l="1"/>
  <c r="R1479"/>
  <c r="Q1480" s="1"/>
  <c r="O1480" l="1"/>
  <c r="P1480"/>
  <c r="S1480"/>
  <c r="V1480" s="1"/>
  <c r="L1480"/>
  <c r="X1480" s="1"/>
  <c r="Y1480" s="1"/>
  <c r="W1480" l="1"/>
  <c r="R1480"/>
  <c r="Q1481" s="1"/>
  <c r="O1481" l="1"/>
  <c r="L1481"/>
  <c r="X1481" s="1"/>
  <c r="Y1481" s="1"/>
  <c r="P1481"/>
  <c r="S1481"/>
  <c r="V1481" s="1"/>
  <c r="W1481" l="1"/>
  <c r="R1481"/>
  <c r="Q1482" s="1"/>
  <c r="O1482" l="1"/>
  <c r="L1482"/>
  <c r="X1482" s="1"/>
  <c r="Y1482" s="1"/>
  <c r="S1482"/>
  <c r="V1482" s="1"/>
  <c r="P1482"/>
  <c r="R1482" l="1"/>
  <c r="Q1483" s="1"/>
  <c r="W1482"/>
  <c r="O1483" l="1"/>
  <c r="P1483"/>
  <c r="L1483"/>
  <c r="X1483" s="1"/>
  <c r="Y1483" s="1"/>
  <c r="S1483"/>
  <c r="V1483" s="1"/>
  <c r="W1483" l="1"/>
  <c r="R1483"/>
  <c r="Q1484" s="1"/>
  <c r="O1484" l="1"/>
  <c r="P1484"/>
  <c r="S1484"/>
  <c r="V1484" s="1"/>
  <c r="L1484"/>
  <c r="X1484" s="1"/>
  <c r="Y1484" s="1"/>
  <c r="W1484" l="1"/>
  <c r="R1484"/>
  <c r="Q1485" s="1"/>
  <c r="O1485" l="1"/>
  <c r="S1485"/>
  <c r="V1485" s="1"/>
  <c r="P1485"/>
  <c r="L1485"/>
  <c r="X1485" s="1"/>
  <c r="Y1485" s="1"/>
  <c r="W1485" l="1"/>
  <c r="R1485"/>
  <c r="Q1486" s="1"/>
  <c r="O1486" l="1"/>
  <c r="P1486"/>
  <c r="S1486"/>
  <c r="V1486" s="1"/>
  <c r="L1486"/>
  <c r="X1486" s="1"/>
  <c r="Y1486" s="1"/>
  <c r="W1486" l="1"/>
  <c r="R1486"/>
  <c r="Q1487" s="1"/>
  <c r="O1487" l="1"/>
  <c r="P1487"/>
  <c r="L1487"/>
  <c r="X1487" s="1"/>
  <c r="Y1487" s="1"/>
  <c r="S1487"/>
  <c r="V1487" s="1"/>
  <c r="W1487" l="1"/>
  <c r="R1487"/>
  <c r="Q1488" s="1"/>
  <c r="O1488" l="1"/>
  <c r="L1488"/>
  <c r="X1488" s="1"/>
  <c r="Y1488" s="1"/>
  <c r="P1488"/>
  <c r="S1488"/>
  <c r="V1488" s="1"/>
  <c r="W1488" l="1"/>
  <c r="R1488"/>
  <c r="Q1489" s="1"/>
  <c r="O1489" l="1"/>
  <c r="L1489"/>
  <c r="X1489" s="1"/>
  <c r="Y1489" s="1"/>
  <c r="P1489"/>
  <c r="S1489"/>
  <c r="V1489" s="1"/>
  <c r="W1489" l="1"/>
  <c r="R1489"/>
  <c r="Q1490" s="1"/>
  <c r="O1490" l="1"/>
  <c r="P1490"/>
  <c r="L1490"/>
  <c r="X1490" s="1"/>
  <c r="Y1490" s="1"/>
  <c r="S1490"/>
  <c r="V1490" s="1"/>
  <c r="W1490" l="1"/>
  <c r="R1490"/>
  <c r="Q1491" s="1"/>
  <c r="O1491" l="1"/>
  <c r="P1491"/>
  <c r="S1491"/>
  <c r="V1491" s="1"/>
  <c r="L1491"/>
  <c r="X1491" s="1"/>
  <c r="Y1491" s="1"/>
  <c r="W1491" l="1"/>
  <c r="R1491"/>
  <c r="Q1492" s="1"/>
  <c r="O1492" l="1"/>
  <c r="P1492"/>
  <c r="S1492"/>
  <c r="V1492" s="1"/>
  <c r="L1492"/>
  <c r="X1492" s="1"/>
  <c r="Y1492" s="1"/>
  <c r="W1492" l="1"/>
  <c r="R1492"/>
  <c r="Q1493" s="1"/>
  <c r="O1493" l="1"/>
  <c r="P1493"/>
  <c r="L1493"/>
  <c r="X1493" s="1"/>
  <c r="Y1493" s="1"/>
  <c r="S1493"/>
  <c r="V1493" s="1"/>
  <c r="W1493" l="1"/>
  <c r="R1493"/>
  <c r="Q1494" s="1"/>
  <c r="O1494" l="1"/>
  <c r="L1494"/>
  <c r="X1494" s="1"/>
  <c r="Y1494" s="1"/>
  <c r="S1494"/>
  <c r="V1494" s="1"/>
  <c r="P1494"/>
  <c r="W1494" l="1"/>
  <c r="R1494"/>
  <c r="Q1495" s="1"/>
  <c r="O1495" l="1"/>
  <c r="P1495"/>
  <c r="S1495"/>
  <c r="V1495" s="1"/>
  <c r="L1495"/>
  <c r="X1495" s="1"/>
  <c r="Y1495" s="1"/>
  <c r="W1495" l="1"/>
  <c r="R1495"/>
  <c r="Q1496" s="1"/>
  <c r="O1496" l="1"/>
  <c r="S1496"/>
  <c r="V1496" s="1"/>
  <c r="L1496"/>
  <c r="X1496" s="1"/>
  <c r="Y1496" s="1"/>
  <c r="P1496"/>
  <c r="W1496" l="1"/>
  <c r="R1496"/>
  <c r="Q1497" s="1"/>
  <c r="O1497" l="1"/>
  <c r="P1497"/>
  <c r="S1497"/>
  <c r="V1497" s="1"/>
  <c r="L1497"/>
  <c r="X1497" s="1"/>
  <c r="Y1497" s="1"/>
  <c r="R1497" l="1"/>
  <c r="Q1498" s="1"/>
  <c r="W1497"/>
  <c r="O1498" l="1"/>
  <c r="P1498"/>
  <c r="S1498"/>
  <c r="V1498" s="1"/>
  <c r="L1498"/>
  <c r="X1498" s="1"/>
  <c r="Y1498" s="1"/>
  <c r="W1498" l="1"/>
  <c r="R1498"/>
  <c r="Q1499" s="1"/>
  <c r="O1499" l="1"/>
  <c r="L1499"/>
  <c r="X1499" s="1"/>
  <c r="Y1499" s="1"/>
  <c r="S1499"/>
  <c r="V1499" s="1"/>
  <c r="P1499"/>
  <c r="W1499" l="1"/>
  <c r="R1499"/>
  <c r="Q1500" s="1"/>
  <c r="O1500" l="1"/>
  <c r="L1500"/>
  <c r="X1500" s="1"/>
  <c r="Y1500" s="1"/>
  <c r="S1500"/>
  <c r="V1500" s="1"/>
  <c r="P1500"/>
  <c r="W1500" l="1"/>
  <c r="R1500"/>
  <c r="Q1501" s="1"/>
  <c r="O1501" l="1"/>
  <c r="P1501"/>
  <c r="L1501"/>
  <c r="X1501" s="1"/>
  <c r="Y1501" s="1"/>
  <c r="S1501"/>
  <c r="V1501" s="1"/>
  <c r="R1501" l="1"/>
  <c r="Q1502" s="1"/>
  <c r="W1501"/>
  <c r="O1502" l="1"/>
  <c r="L1502"/>
  <c r="X1502" s="1"/>
  <c r="Y1502" s="1"/>
  <c r="S1502"/>
  <c r="V1502" s="1"/>
  <c r="P1502"/>
  <c r="R1502" l="1"/>
  <c r="Q1503" s="1"/>
  <c r="W1502"/>
  <c r="O1503" l="1"/>
  <c r="P1503"/>
  <c r="L1503"/>
  <c r="X1503" s="1"/>
  <c r="Y1503" s="1"/>
  <c r="S1503"/>
  <c r="V1503" s="1"/>
  <c r="W1503" l="1"/>
  <c r="R1503"/>
  <c r="Q1504" s="1"/>
  <c r="O1504" l="1"/>
  <c r="P1504"/>
  <c r="L1504"/>
  <c r="X1504" s="1"/>
  <c r="Y1504" s="1"/>
  <c r="S1504"/>
  <c r="V1504" s="1"/>
  <c r="R1504" l="1"/>
  <c r="Q1505" s="1"/>
  <c r="W1504"/>
  <c r="O1505" l="1"/>
  <c r="P1505"/>
  <c r="L1505"/>
  <c r="X1505" s="1"/>
  <c r="Y1505" s="1"/>
  <c r="S1505"/>
  <c r="V1505" s="1"/>
  <c r="W1505" l="1"/>
  <c r="R1505"/>
  <c r="Q1506" s="1"/>
  <c r="O1506" l="1"/>
  <c r="P1506"/>
  <c r="L1506"/>
  <c r="X1506" s="1"/>
  <c r="Y1506" s="1"/>
  <c r="S1506"/>
  <c r="V1506" s="1"/>
  <c r="R1506" l="1"/>
  <c r="Q1507" s="1"/>
  <c r="W1506"/>
  <c r="O1507" l="1"/>
  <c r="S1507"/>
  <c r="V1507" s="1"/>
  <c r="P1507"/>
  <c r="L1507"/>
  <c r="X1507" s="1"/>
  <c r="Y1507" s="1"/>
  <c r="W1507" l="1"/>
  <c r="R1507"/>
  <c r="Q1508" s="1"/>
  <c r="O1508" l="1"/>
  <c r="L1508"/>
  <c r="X1508" s="1"/>
  <c r="Y1508" s="1"/>
  <c r="S1508"/>
  <c r="V1508" s="1"/>
  <c r="P1508"/>
  <c r="W1508" l="1"/>
  <c r="R1508"/>
  <c r="Q1509" s="1"/>
  <c r="O1509" l="1"/>
  <c r="P1509"/>
  <c r="L1509"/>
  <c r="X1509" s="1"/>
  <c r="Y1509" s="1"/>
  <c r="S1509"/>
  <c r="V1509" s="1"/>
  <c r="R1509" l="1"/>
  <c r="Q1510" s="1"/>
  <c r="W1509"/>
  <c r="O1510" l="1"/>
  <c r="S1510"/>
  <c r="V1510" s="1"/>
  <c r="P1510"/>
  <c r="L1510"/>
  <c r="X1510" s="1"/>
  <c r="Y1510" s="1"/>
  <c r="R1510" l="1"/>
  <c r="Q1511" s="1"/>
  <c r="W1510"/>
  <c r="O1511" l="1"/>
  <c r="L1511"/>
  <c r="X1511" s="1"/>
  <c r="Y1511" s="1"/>
  <c r="S1511"/>
  <c r="V1511" s="1"/>
  <c r="P1511"/>
  <c r="W1511" l="1"/>
  <c r="R1511"/>
  <c r="Q1512" s="1"/>
  <c r="O1512" l="1"/>
  <c r="P1512"/>
  <c r="L1512"/>
  <c r="X1512" s="1"/>
  <c r="Y1512" s="1"/>
  <c r="S1512"/>
  <c r="V1512" s="1"/>
  <c r="R1512" l="1"/>
  <c r="Q1513" s="1"/>
  <c r="W1512"/>
  <c r="O1513" l="1"/>
  <c r="S1513"/>
  <c r="V1513" s="1"/>
  <c r="P1513"/>
  <c r="L1513"/>
  <c r="X1513" s="1"/>
  <c r="Y1513" s="1"/>
  <c r="W1513" l="1"/>
  <c r="R1513"/>
  <c r="Q1514" s="1"/>
  <c r="O1514" l="1"/>
  <c r="L1514"/>
  <c r="X1514" s="1"/>
  <c r="Y1514" s="1"/>
  <c r="S1514"/>
  <c r="V1514" s="1"/>
  <c r="P1514"/>
  <c r="W1514" l="1"/>
  <c r="R1514"/>
  <c r="Q1515" s="1"/>
  <c r="O1515" l="1"/>
  <c r="P1515"/>
  <c r="S1515"/>
  <c r="V1515" s="1"/>
  <c r="L1515"/>
  <c r="X1515" s="1"/>
  <c r="Y1515" s="1"/>
  <c r="W1515" l="1"/>
  <c r="R1515"/>
  <c r="Q1516" s="1"/>
  <c r="O1516" l="1"/>
  <c r="L1516"/>
  <c r="X1516" s="1"/>
  <c r="Y1516" s="1"/>
  <c r="S1516"/>
  <c r="V1516" s="1"/>
  <c r="P1516"/>
  <c r="W1516" l="1"/>
  <c r="R1516"/>
  <c r="Q1517" s="1"/>
  <c r="O1517" l="1"/>
  <c r="S1517"/>
  <c r="V1517" s="1"/>
  <c r="L1517"/>
  <c r="X1517" s="1"/>
  <c r="Y1517" s="1"/>
  <c r="P1517"/>
  <c r="R1517" l="1"/>
  <c r="Q1518" s="1"/>
  <c r="W1517"/>
  <c r="O1518" l="1"/>
  <c r="L1518"/>
  <c r="X1518" s="1"/>
  <c r="Y1518" s="1"/>
  <c r="S1518"/>
  <c r="V1518" s="1"/>
  <c r="P1518"/>
  <c r="W1518" l="1"/>
  <c r="R1518"/>
  <c r="Q1519" s="1"/>
  <c r="O1519" l="1"/>
  <c r="L1519"/>
  <c r="X1519" s="1"/>
  <c r="Y1519" s="1"/>
  <c r="P1519"/>
  <c r="S1519"/>
  <c r="V1519" s="1"/>
  <c r="W1519" l="1"/>
  <c r="R1519"/>
  <c r="Q1520" s="1"/>
  <c r="O1520" l="1"/>
  <c r="L1520"/>
  <c r="X1520" s="1"/>
  <c r="Y1520" s="1"/>
  <c r="P1520"/>
  <c r="S1520"/>
  <c r="V1520" s="1"/>
  <c r="W1520" l="1"/>
  <c r="R1520"/>
  <c r="Q1521" s="1"/>
  <c r="O1521" l="1"/>
  <c r="L1521"/>
  <c r="X1521" s="1"/>
  <c r="Y1521" s="1"/>
  <c r="P1521"/>
  <c r="S1521"/>
  <c r="V1521" s="1"/>
  <c r="W1521" l="1"/>
  <c r="R1521"/>
  <c r="Q1522" s="1"/>
  <c r="O1522" l="1"/>
  <c r="S1522"/>
  <c r="V1522" s="1"/>
  <c r="L1522"/>
  <c r="X1522" s="1"/>
  <c r="Y1522" s="1"/>
  <c r="P1522"/>
  <c r="R1522" l="1"/>
  <c r="Q1523" s="1"/>
  <c r="W1522"/>
  <c r="O1523" l="1"/>
  <c r="P1523"/>
  <c r="S1523"/>
  <c r="V1523" s="1"/>
  <c r="L1523"/>
  <c r="X1523" s="1"/>
  <c r="Y1523" s="1"/>
  <c r="W1523" l="1"/>
  <c r="R1523"/>
  <c r="Q1524" s="1"/>
  <c r="O1524" l="1"/>
  <c r="L1524"/>
  <c r="X1524" s="1"/>
  <c r="Y1524" s="1"/>
  <c r="S1524"/>
  <c r="V1524" s="1"/>
  <c r="P1524"/>
  <c r="W1524" l="1"/>
  <c r="R1524"/>
  <c r="Q1525" s="1"/>
  <c r="O1525" l="1"/>
  <c r="L1525"/>
  <c r="X1525" s="1"/>
  <c r="Y1525" s="1"/>
  <c r="P1525"/>
  <c r="S1525"/>
  <c r="V1525" s="1"/>
  <c r="R1525" l="1"/>
  <c r="Q1526" s="1"/>
  <c r="W1525"/>
  <c r="O1526" l="1"/>
  <c r="L1526"/>
  <c r="X1526" s="1"/>
  <c r="Y1526" s="1"/>
  <c r="P1526"/>
  <c r="S1526"/>
  <c r="V1526" s="1"/>
  <c r="R1526" l="1"/>
  <c r="Q1527" s="1"/>
  <c r="W1526"/>
  <c r="O1527" l="1"/>
  <c r="L1527"/>
  <c r="X1527" s="1"/>
  <c r="Y1527" s="1"/>
  <c r="P1527"/>
  <c r="S1527"/>
  <c r="V1527" s="1"/>
  <c r="W1527" l="1"/>
  <c r="R1527"/>
  <c r="Q1528" s="1"/>
  <c r="O1528" l="1"/>
  <c r="P1528"/>
  <c r="L1528"/>
  <c r="X1528" s="1"/>
  <c r="Y1528" s="1"/>
  <c r="S1528"/>
  <c r="V1528" s="1"/>
  <c r="W1528" l="1"/>
  <c r="R1528"/>
  <c r="Q1529" s="1"/>
  <c r="O1529" l="1"/>
  <c r="P1529"/>
  <c r="S1529"/>
  <c r="V1529" s="1"/>
  <c r="L1529"/>
  <c r="X1529" s="1"/>
  <c r="Y1529" s="1"/>
  <c r="W1529" l="1"/>
  <c r="R1529"/>
  <c r="Q1530" s="1"/>
  <c r="O1530" l="1"/>
  <c r="L1530"/>
  <c r="X1530" s="1"/>
  <c r="Y1530" s="1"/>
  <c r="S1530"/>
  <c r="V1530" s="1"/>
  <c r="P1530"/>
  <c r="W1530" l="1"/>
  <c r="R1530"/>
  <c r="Q1531" s="1"/>
  <c r="O1531" l="1"/>
  <c r="P1531"/>
  <c r="L1531"/>
  <c r="X1531" s="1"/>
  <c r="Y1531" s="1"/>
  <c r="S1531"/>
  <c r="V1531" s="1"/>
  <c r="W1531" l="1"/>
  <c r="R1531"/>
  <c r="Q1532" s="1"/>
  <c r="O1532" l="1"/>
  <c r="P1532"/>
  <c r="S1532"/>
  <c r="V1532" s="1"/>
  <c r="L1532"/>
  <c r="X1532" s="1"/>
  <c r="Y1532" s="1"/>
  <c r="R1532" l="1"/>
  <c r="Q1533" s="1"/>
  <c r="W1532"/>
  <c r="O1533" l="1"/>
  <c r="P1533"/>
  <c r="L1533"/>
  <c r="X1533" s="1"/>
  <c r="Y1533" s="1"/>
  <c r="S1533"/>
  <c r="V1533" s="1"/>
  <c r="W1533" l="1"/>
  <c r="R1533"/>
  <c r="Q1534" s="1"/>
  <c r="O1534" l="1"/>
  <c r="L1534"/>
  <c r="X1534" s="1"/>
  <c r="Y1534" s="1"/>
  <c r="S1534"/>
  <c r="V1534" s="1"/>
  <c r="P1534"/>
  <c r="W1534" l="1"/>
  <c r="R1534"/>
  <c r="Q1535" s="1"/>
  <c r="O1535" l="1"/>
  <c r="S1535"/>
  <c r="V1535" s="1"/>
  <c r="L1535"/>
  <c r="X1535" s="1"/>
  <c r="Y1535" s="1"/>
  <c r="P1535"/>
  <c r="W1535" l="1"/>
  <c r="R1535"/>
  <c r="Q1536" s="1"/>
  <c r="O1536" l="1"/>
  <c r="P1536"/>
  <c r="S1536"/>
  <c r="V1536" s="1"/>
  <c r="L1536"/>
  <c r="X1536" s="1"/>
  <c r="Y1536" s="1"/>
  <c r="R1536" l="1"/>
  <c r="Q1537" s="1"/>
  <c r="W1536"/>
  <c r="O1537" l="1"/>
  <c r="P1537"/>
  <c r="S1537"/>
  <c r="V1537" s="1"/>
  <c r="L1537"/>
  <c r="X1537" s="1"/>
  <c r="Y1537" s="1"/>
  <c r="W1537" l="1"/>
  <c r="R1537"/>
  <c r="Q1538" s="1"/>
  <c r="O1538" l="1"/>
  <c r="L1538"/>
  <c r="X1538" s="1"/>
  <c r="Y1538" s="1"/>
  <c r="S1538"/>
  <c r="V1538" s="1"/>
  <c r="P1538"/>
  <c r="W1538" l="1"/>
  <c r="R1538"/>
  <c r="Q1539" s="1"/>
  <c r="O1539" l="1"/>
  <c r="P1539"/>
  <c r="L1539"/>
  <c r="X1539" s="1"/>
  <c r="Y1539" s="1"/>
  <c r="S1539"/>
  <c r="V1539" s="1"/>
  <c r="W1539" l="1"/>
  <c r="R1539"/>
  <c r="Q1540" s="1"/>
  <c r="O1540" l="1"/>
  <c r="P1540"/>
  <c r="S1540"/>
  <c r="V1540" s="1"/>
  <c r="L1540"/>
  <c r="X1540" s="1"/>
  <c r="Y1540" s="1"/>
  <c r="R1540" l="1"/>
  <c r="Q1541" s="1"/>
  <c r="W1540"/>
  <c r="O1541" l="1"/>
  <c r="P1541"/>
  <c r="L1541"/>
  <c r="X1541" s="1"/>
  <c r="Y1541" s="1"/>
  <c r="S1541"/>
  <c r="V1541" s="1"/>
  <c r="W1541" l="1"/>
  <c r="R1541"/>
  <c r="Q1542" s="1"/>
  <c r="O1542" l="1"/>
  <c r="L1542"/>
  <c r="X1542" s="1"/>
  <c r="Y1542" s="1"/>
  <c r="S1542"/>
  <c r="V1542" s="1"/>
  <c r="P1542"/>
  <c r="W1542" l="1"/>
  <c r="R1542"/>
  <c r="Q1543" s="1"/>
  <c r="O1543" l="1"/>
  <c r="S1543"/>
  <c r="V1543" s="1"/>
  <c r="P1543"/>
  <c r="L1543"/>
  <c r="X1543" s="1"/>
  <c r="Y1543" s="1"/>
  <c r="W1543" l="1"/>
  <c r="R1543"/>
  <c r="Q1544" s="1"/>
  <c r="O1544" l="1"/>
  <c r="L1544"/>
  <c r="X1544" s="1"/>
  <c r="Y1544" s="1"/>
  <c r="S1544"/>
  <c r="V1544" s="1"/>
  <c r="P1544"/>
  <c r="R1544" l="1"/>
  <c r="Q1545" s="1"/>
  <c r="W1544"/>
  <c r="O1545" l="1"/>
  <c r="L1545"/>
  <c r="X1545" s="1"/>
  <c r="Y1545" s="1"/>
  <c r="P1545"/>
  <c r="S1545"/>
  <c r="V1545" s="1"/>
  <c r="W1545" l="1"/>
  <c r="R1545"/>
  <c r="Q1546" s="1"/>
  <c r="O1546" l="1"/>
  <c r="L1546"/>
  <c r="X1546" s="1"/>
  <c r="Y1546" s="1"/>
  <c r="S1546"/>
  <c r="V1546" s="1"/>
  <c r="P1546"/>
  <c r="W1546" l="1"/>
  <c r="R1546"/>
  <c r="Q1547" s="1"/>
  <c r="O1547" l="1"/>
  <c r="L1547"/>
  <c r="X1547" s="1"/>
  <c r="Y1547" s="1"/>
  <c r="P1547"/>
  <c r="S1547"/>
  <c r="V1547" s="1"/>
  <c r="W1547" l="1"/>
  <c r="R1547"/>
  <c r="Q1548" s="1"/>
  <c r="O1548" l="1"/>
  <c r="P1548"/>
  <c r="L1548"/>
  <c r="X1548" s="1"/>
  <c r="Y1548" s="1"/>
  <c r="S1548"/>
  <c r="V1548" s="1"/>
  <c r="W1548" l="1"/>
  <c r="R1548"/>
  <c r="Q1549" s="1"/>
  <c r="O1549" l="1"/>
  <c r="S1549"/>
  <c r="V1549" s="1"/>
  <c r="P1549"/>
  <c r="L1549"/>
  <c r="X1549" s="1"/>
  <c r="Y1549" s="1"/>
  <c r="R1549" l="1"/>
  <c r="Q1550" s="1"/>
  <c r="W1549"/>
  <c r="O1550" l="1"/>
  <c r="P1550"/>
  <c r="S1550"/>
  <c r="V1550" s="1"/>
  <c r="L1550"/>
  <c r="X1550" s="1"/>
  <c r="Y1550" s="1"/>
  <c r="W1550" l="1"/>
  <c r="R1550"/>
  <c r="Q1551" s="1"/>
  <c r="O1551" l="1"/>
  <c r="S1551"/>
  <c r="V1551" s="1"/>
  <c r="L1551"/>
  <c r="X1551" s="1"/>
  <c r="Y1551" s="1"/>
  <c r="P1551"/>
  <c r="R1551" l="1"/>
  <c r="Q1552" s="1"/>
  <c r="W1551"/>
  <c r="O1552" l="1"/>
  <c r="P1552"/>
  <c r="S1552"/>
  <c r="V1552" s="1"/>
  <c r="L1552"/>
  <c r="X1552" s="1"/>
  <c r="Y1552" s="1"/>
  <c r="W1552" l="1"/>
  <c r="R1552"/>
  <c r="Q1553" s="1"/>
  <c r="O1553" l="1"/>
  <c r="S1553"/>
  <c r="V1553" s="1"/>
  <c r="L1553"/>
  <c r="X1553" s="1"/>
  <c r="Y1553" s="1"/>
  <c r="P1553"/>
  <c r="R1553" l="1"/>
  <c r="Q1554" s="1"/>
  <c r="W1553"/>
  <c r="O1554" l="1"/>
  <c r="L1554"/>
  <c r="X1554" s="1"/>
  <c r="Y1554" s="1"/>
  <c r="S1554"/>
  <c r="V1554" s="1"/>
  <c r="P1554"/>
  <c r="R1554" l="1"/>
  <c r="Q1555" s="1"/>
  <c r="W1554"/>
  <c r="O1555" l="1"/>
  <c r="S1555"/>
  <c r="V1555" s="1"/>
  <c r="L1555"/>
  <c r="X1555" s="1"/>
  <c r="Y1555" s="1"/>
  <c r="P1555"/>
  <c r="W1555" l="1"/>
  <c r="R1555"/>
  <c r="Q1556" s="1"/>
  <c r="O1556" l="1"/>
  <c r="L1556"/>
  <c r="X1556" s="1"/>
  <c r="Y1556" s="1"/>
  <c r="S1556"/>
  <c r="V1556" s="1"/>
  <c r="P1556"/>
  <c r="W1556" l="1"/>
  <c r="R1556"/>
  <c r="Q1557" s="1"/>
  <c r="O1557" l="1"/>
  <c r="P1557"/>
  <c r="L1557"/>
  <c r="X1557" s="1"/>
  <c r="Y1557" s="1"/>
  <c r="S1557"/>
  <c r="V1557" s="1"/>
  <c r="W1557" l="1"/>
  <c r="R1557"/>
  <c r="Q1558" s="1"/>
  <c r="O1558" l="1"/>
  <c r="L1558"/>
  <c r="X1558" s="1"/>
  <c r="Y1558" s="1"/>
  <c r="S1558"/>
  <c r="V1558" s="1"/>
  <c r="P1558"/>
  <c r="W1558" l="1"/>
  <c r="R1558"/>
  <c r="Q1559" s="1"/>
  <c r="O1559" l="1"/>
  <c r="S1559"/>
  <c r="V1559" s="1"/>
  <c r="L1559"/>
  <c r="X1559" s="1"/>
  <c r="Y1559" s="1"/>
  <c r="P1559"/>
  <c r="R1559" l="1"/>
  <c r="Q1560" s="1"/>
  <c r="W1559"/>
  <c r="O1560" l="1"/>
  <c r="L1560"/>
  <c r="X1560" s="1"/>
  <c r="Y1560" s="1"/>
  <c r="S1560"/>
  <c r="V1560" s="1"/>
  <c r="P1560"/>
  <c r="R1560" l="1"/>
  <c r="Q1561" s="1"/>
  <c r="W1560"/>
  <c r="O1561" l="1"/>
  <c r="P1561"/>
  <c r="L1561"/>
  <c r="X1561" s="1"/>
  <c r="Y1561" s="1"/>
  <c r="S1561"/>
  <c r="V1561" s="1"/>
  <c r="W1561" l="1"/>
  <c r="R1561"/>
  <c r="Q1562" s="1"/>
  <c r="O1562" l="1"/>
  <c r="P1562"/>
  <c r="L1562"/>
  <c r="X1562" s="1"/>
  <c r="Y1562" s="1"/>
  <c r="S1562"/>
  <c r="V1562" s="1"/>
  <c r="R1562" l="1"/>
  <c r="Q1563" s="1"/>
  <c r="W1562"/>
  <c r="O1563" l="1"/>
  <c r="S1563"/>
  <c r="V1563" s="1"/>
  <c r="L1563"/>
  <c r="X1563" s="1"/>
  <c r="Y1563" s="1"/>
  <c r="P1563"/>
  <c r="R1563" l="1"/>
  <c r="Q1564" s="1"/>
  <c r="W1563"/>
  <c r="O1564" l="1"/>
  <c r="L1564"/>
  <c r="X1564" s="1"/>
  <c r="Y1564" s="1"/>
  <c r="S1564"/>
  <c r="V1564" s="1"/>
  <c r="P1564"/>
  <c r="W1564" l="1"/>
  <c r="R1564"/>
  <c r="Q1565" s="1"/>
  <c r="O1565" l="1"/>
  <c r="S1565"/>
  <c r="V1565" s="1"/>
  <c r="P1565"/>
  <c r="L1565"/>
  <c r="X1565" s="1"/>
  <c r="Y1565" s="1"/>
  <c r="R1565" l="1"/>
  <c r="Q1566" s="1"/>
  <c r="W1565"/>
  <c r="O1566" l="1"/>
  <c r="S1566"/>
  <c r="V1566" s="1"/>
  <c r="L1566"/>
  <c r="X1566" s="1"/>
  <c r="Y1566" s="1"/>
  <c r="P1566"/>
  <c r="W1566" l="1"/>
  <c r="R1566"/>
  <c r="Q1567" s="1"/>
  <c r="O1567" l="1"/>
  <c r="S1567"/>
  <c r="V1567" s="1"/>
  <c r="P1567"/>
  <c r="L1567"/>
  <c r="X1567" s="1"/>
  <c r="Y1567" s="1"/>
  <c r="W1567" l="1"/>
  <c r="R1567"/>
  <c r="Q1568" s="1"/>
  <c r="O1568" l="1"/>
  <c r="S1568"/>
  <c r="V1568" s="1"/>
  <c r="L1568"/>
  <c r="X1568" s="1"/>
  <c r="Y1568" s="1"/>
  <c r="P1568"/>
  <c r="W1568" l="1"/>
  <c r="R1568"/>
  <c r="Q1569" s="1"/>
  <c r="O1569" l="1"/>
  <c r="S1569"/>
  <c r="V1569" s="1"/>
  <c r="L1569"/>
  <c r="X1569" s="1"/>
  <c r="Y1569" s="1"/>
  <c r="P1569"/>
  <c r="W1569" l="1"/>
  <c r="R1569"/>
  <c r="Q1570" s="1"/>
  <c r="O1570" l="1"/>
  <c r="P1570"/>
  <c r="S1570"/>
  <c r="V1570" s="1"/>
  <c r="L1570"/>
  <c r="X1570" s="1"/>
  <c r="Y1570" s="1"/>
  <c r="R1570" l="1"/>
  <c r="Q1571" s="1"/>
  <c r="W1570"/>
  <c r="O1571" l="1"/>
  <c r="P1571"/>
  <c r="L1571"/>
  <c r="X1571" s="1"/>
  <c r="Y1571" s="1"/>
  <c r="S1571"/>
  <c r="V1571" s="1"/>
  <c r="R1571" l="1"/>
  <c r="Q1572" s="1"/>
  <c r="W1571"/>
  <c r="O1572" l="1"/>
  <c r="P1572"/>
  <c r="S1572"/>
  <c r="V1572" s="1"/>
  <c r="R1572" s="1"/>
  <c r="L1572"/>
  <c r="X1572" s="1"/>
  <c r="Y1572" s="1"/>
  <c r="Q1573" l="1"/>
  <c r="W1572"/>
  <c r="O1573" l="1"/>
  <c r="S1573"/>
  <c r="V1573" s="1"/>
  <c r="P1573"/>
  <c r="L1573"/>
  <c r="X1573" s="1"/>
  <c r="Y1573" s="1"/>
  <c r="R1573" l="1"/>
  <c r="Q1574" s="1"/>
  <c r="W1573"/>
  <c r="O1574" l="1"/>
  <c r="P1574"/>
  <c r="S1574"/>
  <c r="V1574" s="1"/>
  <c r="L1574"/>
  <c r="X1574" s="1"/>
  <c r="Y1574" s="1"/>
  <c r="R1574" l="1"/>
  <c r="Q1575" s="1"/>
  <c r="W1574"/>
  <c r="O1575" l="1"/>
  <c r="P1575"/>
  <c r="S1575"/>
  <c r="V1575" s="1"/>
  <c r="L1575"/>
  <c r="X1575" s="1"/>
  <c r="Y1575" s="1"/>
  <c r="R1575" l="1"/>
  <c r="Q1576" s="1"/>
  <c r="W1575"/>
  <c r="O1576" l="1"/>
  <c r="L1576"/>
  <c r="X1576" s="1"/>
  <c r="Y1576" s="1"/>
  <c r="S1576"/>
  <c r="V1576" s="1"/>
  <c r="P1576"/>
  <c r="R1576" l="1"/>
  <c r="Q1577" s="1"/>
  <c r="W1576"/>
  <c r="O1577" l="1"/>
  <c r="S1577"/>
  <c r="V1577" s="1"/>
  <c r="L1577"/>
  <c r="X1577" s="1"/>
  <c r="Y1577" s="1"/>
  <c r="P1577"/>
  <c r="R1577" l="1"/>
  <c r="Q1578" s="1"/>
  <c r="W1577"/>
  <c r="O1578" l="1"/>
  <c r="P1578"/>
  <c r="S1578"/>
  <c r="V1578" s="1"/>
  <c r="L1578"/>
  <c r="X1578" s="1"/>
  <c r="Y1578" s="1"/>
  <c r="R1578" l="1"/>
  <c r="Q1579" s="1"/>
  <c r="W1578"/>
  <c r="O1579" l="1"/>
  <c r="P1579"/>
  <c r="L1579"/>
  <c r="X1579" s="1"/>
  <c r="Y1579" s="1"/>
  <c r="S1579"/>
  <c r="V1579" s="1"/>
  <c r="R1579" l="1"/>
  <c r="Q1580" s="1"/>
  <c r="W1579"/>
  <c r="O1580" l="1"/>
  <c r="L1580"/>
  <c r="X1580" s="1"/>
  <c r="Y1580" s="1"/>
  <c r="S1580"/>
  <c r="V1580" s="1"/>
  <c r="P1580"/>
  <c r="R1580" l="1"/>
  <c r="Q1581" s="1"/>
  <c r="W1580"/>
  <c r="O1581" l="1"/>
  <c r="S1581"/>
  <c r="V1581" s="1"/>
  <c r="L1581"/>
  <c r="X1581" s="1"/>
  <c r="Y1581" s="1"/>
  <c r="P1581"/>
  <c r="R1581" l="1"/>
  <c r="Q1582" s="1"/>
  <c r="W1581"/>
  <c r="O1582" l="1"/>
  <c r="P1582"/>
  <c r="S1582"/>
  <c r="V1582" s="1"/>
  <c r="L1582"/>
  <c r="X1582" s="1"/>
  <c r="Y1582" s="1"/>
  <c r="R1582" l="1"/>
  <c r="Q1583" s="1"/>
  <c r="W1582"/>
  <c r="O1583" l="1"/>
  <c r="S1583"/>
  <c r="V1583" s="1"/>
  <c r="R1583" s="1"/>
  <c r="P1583"/>
  <c r="L1583"/>
  <c r="X1583" s="1"/>
  <c r="Y1583" s="1"/>
  <c r="W1583" l="1"/>
  <c r="Q1584"/>
  <c r="O1584" l="1"/>
  <c r="L1584"/>
  <c r="X1584" s="1"/>
  <c r="Y1584" s="1"/>
  <c r="S1584"/>
  <c r="V1584" s="1"/>
  <c r="P1584"/>
  <c r="R1584" l="1"/>
  <c r="Q1585" s="1"/>
  <c r="W1584"/>
  <c r="O1585" l="1"/>
  <c r="S1585"/>
  <c r="V1585" s="1"/>
  <c r="R1585" s="1"/>
  <c r="P1585"/>
  <c r="L1585"/>
  <c r="X1585" s="1"/>
  <c r="Y1585" s="1"/>
  <c r="W1585" l="1"/>
  <c r="Q1586"/>
  <c r="O1586" l="1"/>
  <c r="L1586"/>
  <c r="X1586" s="1"/>
  <c r="Y1586" s="1"/>
  <c r="S1586"/>
  <c r="V1586" s="1"/>
  <c r="P1586"/>
  <c r="R1586" l="1"/>
  <c r="Q1587" s="1"/>
  <c r="W1586"/>
  <c r="O1587" l="1"/>
  <c r="P1587"/>
  <c r="L1587"/>
  <c r="X1587" s="1"/>
  <c r="Y1587" s="1"/>
  <c r="S1587"/>
  <c r="V1587" s="1"/>
  <c r="R1587" l="1"/>
  <c r="Q1588" s="1"/>
  <c r="W1587"/>
  <c r="O1588" l="1"/>
  <c r="S1588"/>
  <c r="V1588" s="1"/>
  <c r="L1588"/>
  <c r="X1588" s="1"/>
  <c r="Y1588" s="1"/>
  <c r="P1588"/>
  <c r="R1588" l="1"/>
  <c r="Q1589" s="1"/>
  <c r="W1588"/>
  <c r="O1589" l="1"/>
  <c r="P1589"/>
  <c r="S1589"/>
  <c r="V1589" s="1"/>
  <c r="R1589" s="1"/>
  <c r="L1589"/>
  <c r="X1589" s="1"/>
  <c r="Y1589" s="1"/>
  <c r="W1589" l="1"/>
  <c r="Q1590"/>
  <c r="O1590" l="1"/>
  <c r="L1590"/>
  <c r="X1590" s="1"/>
  <c r="Y1590" s="1"/>
  <c r="P1590"/>
  <c r="S1590"/>
  <c r="V1590" s="1"/>
  <c r="R1590" l="1"/>
  <c r="Q1591" s="1"/>
  <c r="W1590"/>
  <c r="O1591" l="1"/>
  <c r="S1591"/>
  <c r="V1591" s="1"/>
  <c r="L1591"/>
  <c r="X1591" s="1"/>
  <c r="Y1591" s="1"/>
  <c r="P1591"/>
  <c r="R1591" l="1"/>
  <c r="Q1592" s="1"/>
  <c r="W1591"/>
  <c r="O1592" l="1"/>
  <c r="L1592"/>
  <c r="X1592" s="1"/>
  <c r="Y1592" s="1"/>
  <c r="S1592"/>
  <c r="V1592" s="1"/>
  <c r="P1592"/>
  <c r="R1592" l="1"/>
  <c r="Q1593" s="1"/>
  <c r="W1592"/>
  <c r="O1593" l="1"/>
  <c r="P1593"/>
  <c r="L1593"/>
  <c r="X1593" s="1"/>
  <c r="Y1593" s="1"/>
  <c r="S1593"/>
  <c r="V1593" s="1"/>
  <c r="R1593" l="1"/>
  <c r="Q1594" s="1"/>
  <c r="W1593"/>
  <c r="O1594" l="1"/>
  <c r="L1594"/>
  <c r="X1594" s="1"/>
  <c r="Y1594" s="1"/>
  <c r="S1594"/>
  <c r="V1594" s="1"/>
  <c r="P1594"/>
  <c r="R1594" l="1"/>
  <c r="Q1595" s="1"/>
  <c r="W1594"/>
  <c r="O1595" l="1"/>
  <c r="P1595"/>
  <c r="L1595"/>
  <c r="X1595" s="1"/>
  <c r="Y1595" s="1"/>
  <c r="S1595"/>
  <c r="V1595" s="1"/>
  <c r="R1595" l="1"/>
  <c r="Q1596" s="1"/>
  <c r="W1595"/>
  <c r="O1596" l="1"/>
  <c r="P1596"/>
  <c r="S1596"/>
  <c r="V1596" s="1"/>
  <c r="L1596"/>
  <c r="X1596" s="1"/>
  <c r="Y1596" s="1"/>
  <c r="R1596" l="1"/>
  <c r="Q1597" s="1"/>
  <c r="W1596"/>
  <c r="O1597" l="1"/>
  <c r="S1597"/>
  <c r="V1597" s="1"/>
  <c r="R1597" s="1"/>
  <c r="P1597"/>
  <c r="L1597"/>
  <c r="X1597" s="1"/>
  <c r="Y1597" s="1"/>
  <c r="W1597" l="1"/>
  <c r="Q1598"/>
  <c r="O1598" l="1"/>
  <c r="P1598"/>
  <c r="S1598"/>
  <c r="V1598" s="1"/>
  <c r="R1598" s="1"/>
  <c r="L1598"/>
  <c r="X1598" s="1"/>
  <c r="Y1598" s="1"/>
  <c r="W1598" l="1"/>
  <c r="Q1599"/>
  <c r="O1599" l="1"/>
  <c r="P1599"/>
  <c r="S1599"/>
  <c r="V1599" s="1"/>
  <c r="L1599"/>
  <c r="X1599" s="1"/>
  <c r="Y1599" s="1"/>
  <c r="R1599" l="1"/>
  <c r="Q1600" s="1"/>
  <c r="W1599"/>
  <c r="O1600" l="1"/>
  <c r="L1600"/>
  <c r="X1600" s="1"/>
  <c r="Y1600" s="1"/>
  <c r="S1600"/>
  <c r="V1600" s="1"/>
  <c r="P1600"/>
  <c r="R1600" l="1"/>
  <c r="Q1601" s="1"/>
  <c r="W1600"/>
  <c r="O1601" l="1"/>
  <c r="L1601"/>
  <c r="X1601" s="1"/>
  <c r="Y1601" s="1"/>
  <c r="S1601"/>
  <c r="V1601" s="1"/>
  <c r="P1601"/>
  <c r="R1601" l="1"/>
  <c r="Q1602" s="1"/>
  <c r="W1601"/>
  <c r="O1602" l="1"/>
  <c r="P1602"/>
  <c r="L1602"/>
  <c r="X1602" s="1"/>
  <c r="Y1602" s="1"/>
  <c r="S1602"/>
  <c r="V1602" s="1"/>
  <c r="R1602" l="1"/>
  <c r="Q1603" s="1"/>
  <c r="W1602"/>
  <c r="O1603" l="1"/>
  <c r="P1603"/>
  <c r="L1603"/>
  <c r="X1603" s="1"/>
  <c r="Y1603" s="1"/>
  <c r="S1603"/>
  <c r="V1603" s="1"/>
  <c r="R1603" l="1"/>
  <c r="Q1604" s="1"/>
  <c r="W1603"/>
  <c r="O1604" l="1"/>
  <c r="L1604"/>
  <c r="X1604" s="1"/>
  <c r="Y1604" s="1"/>
  <c r="S1604"/>
  <c r="V1604" s="1"/>
  <c r="P1604"/>
  <c r="R1604" l="1"/>
  <c r="Q1605" s="1"/>
  <c r="W1604"/>
  <c r="O1605" l="1"/>
  <c r="S1605"/>
  <c r="V1605" s="1"/>
  <c r="L1605"/>
  <c r="X1605" s="1"/>
  <c r="Y1605" s="1"/>
  <c r="P1605"/>
  <c r="R1605" l="1"/>
  <c r="Q1606" s="1"/>
  <c r="W1605"/>
  <c r="O1606" l="1"/>
  <c r="L1606"/>
  <c r="X1606" s="1"/>
  <c r="Y1606" s="1"/>
  <c r="S1606"/>
  <c r="V1606" s="1"/>
  <c r="P1606"/>
  <c r="R1606" l="1"/>
  <c r="Q1607" s="1"/>
  <c r="W1606"/>
  <c r="O1607" l="1"/>
  <c r="P1607"/>
  <c r="L1607"/>
  <c r="X1607" s="1"/>
  <c r="Y1607" s="1"/>
  <c r="S1607"/>
  <c r="V1607" s="1"/>
  <c r="R1607" l="1"/>
  <c r="Q1608" s="1"/>
  <c r="W1607"/>
  <c r="O1608" l="1"/>
  <c r="L1608"/>
  <c r="X1608" s="1"/>
  <c r="Y1608" s="1"/>
  <c r="S1608"/>
  <c r="V1608" s="1"/>
  <c r="P1608"/>
  <c r="R1608" l="1"/>
  <c r="Q1609" s="1"/>
  <c r="W1608"/>
  <c r="O1609" l="1"/>
  <c r="L1609"/>
  <c r="X1609" s="1"/>
  <c r="Y1609" s="1"/>
  <c r="P1609"/>
  <c r="S1609"/>
  <c r="V1609" s="1"/>
  <c r="R1609" l="1"/>
  <c r="Q1610" s="1"/>
  <c r="W1609"/>
  <c r="O1610" l="1"/>
  <c r="L1610"/>
  <c r="X1610" s="1"/>
  <c r="Y1610" s="1"/>
  <c r="P1610"/>
  <c r="S1610"/>
  <c r="V1610" s="1"/>
  <c r="R1610" l="1"/>
  <c r="Q1611" s="1"/>
  <c r="W1610"/>
  <c r="O1611" l="1"/>
  <c r="S1611"/>
  <c r="V1611" s="1"/>
  <c r="L1611"/>
  <c r="X1611" s="1"/>
  <c r="Y1611" s="1"/>
  <c r="P1611"/>
  <c r="R1611" l="1"/>
  <c r="Q1612" s="1"/>
  <c r="W1611"/>
  <c r="O1612" l="1"/>
  <c r="L1612"/>
  <c r="X1612" s="1"/>
  <c r="Y1612" s="1"/>
  <c r="S1612"/>
  <c r="V1612" s="1"/>
  <c r="P1612"/>
  <c r="R1612" l="1"/>
  <c r="Q1613" s="1"/>
  <c r="W1612"/>
  <c r="O1613" l="1"/>
  <c r="P1613"/>
  <c r="L1613"/>
  <c r="X1613" s="1"/>
  <c r="Y1613" s="1"/>
  <c r="S1613"/>
  <c r="V1613" s="1"/>
  <c r="R1613" l="1"/>
  <c r="Q1614" s="1"/>
  <c r="W1613"/>
  <c r="O1614" l="1"/>
  <c r="L1614"/>
  <c r="X1614" s="1"/>
  <c r="Y1614" s="1"/>
  <c r="S1614"/>
  <c r="V1614" s="1"/>
  <c r="P1614"/>
  <c r="R1614" l="1"/>
  <c r="Q1615" s="1"/>
  <c r="W1614"/>
  <c r="O1615" l="1"/>
  <c r="P1615"/>
  <c r="S1615"/>
  <c r="V1615" s="1"/>
  <c r="L1615"/>
  <c r="X1615" s="1"/>
  <c r="Y1615" s="1"/>
  <c r="R1615" l="1"/>
  <c r="Q1616" s="1"/>
  <c r="W1615"/>
  <c r="O1616" l="1"/>
  <c r="L1616"/>
  <c r="X1616" s="1"/>
  <c r="Y1616" s="1"/>
  <c r="S1616"/>
  <c r="V1616" s="1"/>
  <c r="P1616"/>
  <c r="R1616" l="1"/>
  <c r="Q1617" s="1"/>
  <c r="W1616"/>
  <c r="O1617" l="1"/>
  <c r="P1617"/>
  <c r="L1617"/>
  <c r="X1617" s="1"/>
  <c r="Y1617" s="1"/>
  <c r="S1617"/>
  <c r="V1617" s="1"/>
  <c r="R1617" l="1"/>
  <c r="Q1618" s="1"/>
  <c r="W1617"/>
  <c r="O1618" l="1"/>
  <c r="L1618"/>
  <c r="X1618" s="1"/>
  <c r="Y1618" s="1"/>
  <c r="P1618"/>
  <c r="S1618"/>
  <c r="V1618" s="1"/>
  <c r="R1618" l="1"/>
  <c r="Q1619" s="1"/>
  <c r="W1618"/>
  <c r="O1619" l="1"/>
  <c r="S1619"/>
  <c r="V1619" s="1"/>
  <c r="P1619"/>
  <c r="L1619"/>
  <c r="X1619" s="1"/>
  <c r="Y1619" s="1"/>
  <c r="R1619" l="1"/>
  <c r="Q1620" s="1"/>
  <c r="W1619"/>
  <c r="O1620" l="1"/>
  <c r="L1620"/>
  <c r="X1620" s="1"/>
  <c r="Y1620" s="1"/>
  <c r="S1620"/>
  <c r="V1620" s="1"/>
  <c r="P1620"/>
  <c r="R1620" l="1"/>
  <c r="Q1621" s="1"/>
  <c r="W1620"/>
  <c r="O1621" l="1"/>
  <c r="P1621"/>
  <c r="S1621"/>
  <c r="V1621" s="1"/>
  <c r="R1621" s="1"/>
  <c r="L1621"/>
  <c r="X1621" s="1"/>
  <c r="Y1621" s="1"/>
  <c r="W1621" l="1"/>
  <c r="Q1622"/>
  <c r="O1622" l="1"/>
  <c r="P1622"/>
  <c r="S1622"/>
  <c r="V1622" s="1"/>
  <c r="L1622"/>
  <c r="X1622" s="1"/>
  <c r="Y1622" s="1"/>
  <c r="R1622" l="1"/>
  <c r="Q1623" s="1"/>
  <c r="W1622"/>
  <c r="O1623" l="1"/>
  <c r="S1623"/>
  <c r="V1623" s="1"/>
  <c r="L1623"/>
  <c r="X1623" s="1"/>
  <c r="Y1623" s="1"/>
  <c r="P1623"/>
  <c r="R1623" l="1"/>
  <c r="Q1624" s="1"/>
  <c r="W1623"/>
  <c r="O1624" l="1"/>
  <c r="L1624"/>
  <c r="X1624" s="1"/>
  <c r="Y1624" s="1"/>
  <c r="S1624"/>
  <c r="V1624" s="1"/>
  <c r="P1624"/>
  <c r="R1624" l="1"/>
  <c r="Q1625" s="1"/>
  <c r="W1624"/>
  <c r="O1625" l="1"/>
  <c r="S1625"/>
  <c r="V1625" s="1"/>
  <c r="L1625"/>
  <c r="X1625" s="1"/>
  <c r="Y1625" s="1"/>
  <c r="P1625"/>
  <c r="R1625" l="1"/>
  <c r="Q1626" s="1"/>
  <c r="W1625"/>
  <c r="O1626" l="1"/>
  <c r="P1626"/>
  <c r="L1626"/>
  <c r="X1626" s="1"/>
  <c r="Y1626" s="1"/>
  <c r="S1626"/>
  <c r="V1626" s="1"/>
  <c r="R1626" l="1"/>
  <c r="Q1627" s="1"/>
  <c r="W1626"/>
  <c r="O1627" l="1"/>
  <c r="P1627"/>
  <c r="S1627"/>
  <c r="V1627" s="1"/>
  <c r="R1627" s="1"/>
  <c r="L1627"/>
  <c r="X1627" s="1"/>
  <c r="Y1627" s="1"/>
  <c r="Q1628" l="1"/>
  <c r="W1627"/>
  <c r="O1628" l="1"/>
  <c r="P1628"/>
  <c r="S1628"/>
  <c r="V1628" s="1"/>
  <c r="L1628"/>
  <c r="X1628" s="1"/>
  <c r="Y1628" s="1"/>
  <c r="R1628" l="1"/>
  <c r="Q1629" s="1"/>
  <c r="W1628"/>
  <c r="O1629" l="1"/>
  <c r="S1629"/>
  <c r="V1629" s="1"/>
  <c r="P1629"/>
  <c r="L1629"/>
  <c r="X1629" s="1"/>
  <c r="Y1629" s="1"/>
  <c r="R1629" l="1"/>
  <c r="Q1630" s="1"/>
  <c r="W1629"/>
  <c r="O1630" l="1"/>
  <c r="P1630"/>
  <c r="S1630"/>
  <c r="V1630" s="1"/>
  <c r="L1630"/>
  <c r="X1630" s="1"/>
  <c r="Y1630" s="1"/>
  <c r="R1630" l="1"/>
  <c r="Q1631" s="1"/>
  <c r="W1630"/>
  <c r="O1631" l="1"/>
  <c r="L1631"/>
  <c r="X1631" s="1"/>
  <c r="Y1631" s="1"/>
  <c r="P1631"/>
  <c r="S1631"/>
  <c r="V1631" s="1"/>
  <c r="R1631" l="1"/>
  <c r="Q1632" s="1"/>
  <c r="W1631"/>
  <c r="O1632" l="1"/>
  <c r="P1632"/>
  <c r="L1632"/>
  <c r="X1632" s="1"/>
  <c r="Y1632" s="1"/>
  <c r="S1632"/>
  <c r="V1632" s="1"/>
  <c r="R1632" l="1"/>
  <c r="Q1633" s="1"/>
  <c r="W1632"/>
  <c r="O1633" l="1"/>
  <c r="S1633"/>
  <c r="V1633" s="1"/>
  <c r="P1633"/>
  <c r="L1633"/>
  <c r="X1633" s="1"/>
  <c r="Y1633" s="1"/>
  <c r="R1633" l="1"/>
  <c r="Q1634" s="1"/>
  <c r="W1633"/>
  <c r="O1634" l="1"/>
  <c r="S1634"/>
  <c r="V1634" s="1"/>
  <c r="L1634"/>
  <c r="X1634" s="1"/>
  <c r="Y1634" s="1"/>
  <c r="P1634"/>
  <c r="R1634" l="1"/>
  <c r="Q1635" s="1"/>
  <c r="W1634"/>
  <c r="O1635" l="1"/>
  <c r="P1635"/>
  <c r="S1635"/>
  <c r="V1635" s="1"/>
  <c r="L1635"/>
  <c r="X1635" s="1"/>
  <c r="Y1635" s="1"/>
  <c r="R1635" l="1"/>
  <c r="Q1636" s="1"/>
  <c r="W1635"/>
  <c r="O1636" l="1"/>
  <c r="P1636"/>
  <c r="S1636"/>
  <c r="V1636" s="1"/>
  <c r="L1636"/>
  <c r="X1636" s="1"/>
  <c r="Y1636" s="1"/>
  <c r="R1636" l="1"/>
  <c r="Q1637" s="1"/>
  <c r="W1636"/>
  <c r="O1637" l="1"/>
  <c r="S1637"/>
  <c r="V1637" s="1"/>
  <c r="R1637" s="1"/>
  <c r="P1637"/>
  <c r="L1637"/>
  <c r="X1637" s="1"/>
  <c r="Y1637" s="1"/>
  <c r="W1637" l="1"/>
  <c r="Q1638"/>
  <c r="O1638" l="1"/>
  <c r="S1638"/>
  <c r="V1638" s="1"/>
  <c r="L1638"/>
  <c r="X1638" s="1"/>
  <c r="Y1638" s="1"/>
  <c r="P1638"/>
  <c r="R1638" l="1"/>
  <c r="Q1639" s="1"/>
  <c r="W1638"/>
  <c r="O1639" l="1"/>
  <c r="S1639"/>
  <c r="V1639" s="1"/>
  <c r="R1639" s="1"/>
  <c r="P1639"/>
  <c r="L1639"/>
  <c r="X1639" s="1"/>
  <c r="Y1639" s="1"/>
  <c r="W1639" l="1"/>
  <c r="Q1640"/>
  <c r="O1640" l="1"/>
  <c r="P1640"/>
  <c r="S1640"/>
  <c r="V1640" s="1"/>
  <c r="L1640"/>
  <c r="X1640" s="1"/>
  <c r="Y1640" s="1"/>
  <c r="R1640" l="1"/>
  <c r="Q1641" s="1"/>
  <c r="W1640"/>
  <c r="O1641" l="1"/>
  <c r="L1641"/>
  <c r="X1641" s="1"/>
  <c r="Y1641" s="1"/>
  <c r="S1641"/>
  <c r="V1641" s="1"/>
  <c r="P1641"/>
  <c r="R1641" l="1"/>
  <c r="Q1642" s="1"/>
  <c r="W1641"/>
  <c r="O1642" l="1"/>
  <c r="P1642"/>
  <c r="L1642"/>
  <c r="X1642" s="1"/>
  <c r="Y1642" s="1"/>
  <c r="S1642"/>
  <c r="V1642" s="1"/>
  <c r="R1642" l="1"/>
  <c r="Q1643" s="1"/>
  <c r="W1642"/>
  <c r="O1643" l="1"/>
  <c r="L1643"/>
  <c r="X1643" s="1"/>
  <c r="Y1643" s="1"/>
  <c r="S1643"/>
  <c r="V1643" s="1"/>
  <c r="R1643" s="1"/>
  <c r="P1643"/>
  <c r="W1643" l="1"/>
  <c r="Q1644"/>
  <c r="O1644" l="1"/>
  <c r="L1644"/>
  <c r="X1644" s="1"/>
  <c r="Y1644" s="1"/>
  <c r="P1644"/>
  <c r="S1644"/>
  <c r="V1644" s="1"/>
  <c r="R1644" l="1"/>
  <c r="Q1645" s="1"/>
  <c r="W1644"/>
  <c r="O1645" l="1"/>
  <c r="S1645"/>
  <c r="V1645" s="1"/>
  <c r="L1645"/>
  <c r="X1645" s="1"/>
  <c r="Y1645" s="1"/>
  <c r="P1645"/>
  <c r="R1645" l="1"/>
  <c r="Q1646" s="1"/>
  <c r="W1645"/>
  <c r="O1646" l="1"/>
  <c r="P1646"/>
  <c r="S1646"/>
  <c r="V1646" s="1"/>
  <c r="L1646"/>
  <c r="X1646" s="1"/>
  <c r="Y1646" s="1"/>
  <c r="R1646" l="1"/>
  <c r="Q1647" s="1"/>
  <c r="W1646"/>
  <c r="O1647" l="1"/>
  <c r="P1647"/>
  <c r="L1647"/>
  <c r="X1647" s="1"/>
  <c r="Y1647" s="1"/>
  <c r="S1647"/>
  <c r="V1647" s="1"/>
  <c r="R1647" l="1"/>
  <c r="Q1648" s="1"/>
  <c r="W1647"/>
  <c r="O1648" l="1"/>
  <c r="P1648"/>
  <c r="S1648"/>
  <c r="V1648" s="1"/>
  <c r="L1648"/>
  <c r="X1648" s="1"/>
  <c r="Y1648" s="1"/>
  <c r="R1648" l="1"/>
  <c r="Q1649" s="1"/>
  <c r="W1648"/>
  <c r="O1649" l="1"/>
  <c r="P1649"/>
  <c r="S1649"/>
  <c r="V1649" s="1"/>
  <c r="L1649"/>
  <c r="X1649" s="1"/>
  <c r="Y1649" s="1"/>
  <c r="R1649" l="1"/>
  <c r="Q1650" s="1"/>
  <c r="W1649"/>
  <c r="O1650" l="1"/>
  <c r="L1650"/>
  <c r="X1650" s="1"/>
  <c r="Y1650" s="1"/>
  <c r="S1650"/>
  <c r="V1650" s="1"/>
  <c r="P1650"/>
  <c r="R1650" l="1"/>
  <c r="Q1651" s="1"/>
  <c r="W1650"/>
  <c r="O1651" l="1"/>
  <c r="P1651"/>
  <c r="L1651"/>
  <c r="X1651" s="1"/>
  <c r="Y1651" s="1"/>
  <c r="S1651"/>
  <c r="V1651" s="1"/>
  <c r="R1651" l="1"/>
  <c r="Q1652" s="1"/>
  <c r="W1651"/>
  <c r="O1652" l="1"/>
  <c r="L1652"/>
  <c r="X1652" s="1"/>
  <c r="Y1652" s="1"/>
  <c r="P1652"/>
  <c r="S1652"/>
  <c r="V1652" s="1"/>
  <c r="R1652" l="1"/>
  <c r="Q1653" s="1"/>
  <c r="W1652"/>
  <c r="O1653" l="1"/>
  <c r="P1653"/>
  <c r="L1653"/>
  <c r="X1653" s="1"/>
  <c r="Y1653" s="1"/>
  <c r="S1653"/>
  <c r="V1653" s="1"/>
  <c r="R1653" l="1"/>
  <c r="Q1654" s="1"/>
  <c r="W1653"/>
  <c r="O1654" l="1"/>
  <c r="L1654"/>
  <c r="X1654" s="1"/>
  <c r="Y1654" s="1"/>
  <c r="S1654"/>
  <c r="V1654" s="1"/>
  <c r="P1654"/>
  <c r="R1654" l="1"/>
  <c r="Q1655" s="1"/>
  <c r="W1654"/>
  <c r="O1655" l="1"/>
  <c r="S1655"/>
  <c r="V1655" s="1"/>
  <c r="R1655" s="1"/>
  <c r="P1655"/>
  <c r="L1655"/>
  <c r="X1655" s="1"/>
  <c r="Y1655" s="1"/>
  <c r="Q1656" l="1"/>
  <c r="W1655"/>
  <c r="O1656" l="1"/>
  <c r="L1656"/>
  <c r="X1656" s="1"/>
  <c r="Y1656" s="1"/>
  <c r="S1656"/>
  <c r="V1656" s="1"/>
  <c r="P1656"/>
  <c r="R1656" l="1"/>
  <c r="Q1657" s="1"/>
  <c r="W1656"/>
  <c r="O1657" l="1"/>
  <c r="S1657"/>
  <c r="V1657" s="1"/>
  <c r="P1657"/>
  <c r="L1657"/>
  <c r="X1657" s="1"/>
  <c r="Y1657" s="1"/>
  <c r="R1657" l="1"/>
  <c r="Q1658" s="1"/>
  <c r="W1657"/>
  <c r="O1658" l="1"/>
  <c r="P1658"/>
  <c r="S1658"/>
  <c r="V1658" s="1"/>
  <c r="L1658"/>
  <c r="X1658" s="1"/>
  <c r="Y1658" s="1"/>
  <c r="R1658" l="1"/>
  <c r="Q1659" s="1"/>
  <c r="W1658"/>
  <c r="O1659" l="1"/>
  <c r="S1659"/>
  <c r="V1659" s="1"/>
  <c r="R1659" s="1"/>
  <c r="P1659"/>
  <c r="L1659"/>
  <c r="X1659" s="1"/>
  <c r="Y1659" s="1"/>
  <c r="Q1660" l="1"/>
  <c r="W1659"/>
  <c r="O1660" l="1"/>
  <c r="L1660"/>
  <c r="X1660" s="1"/>
  <c r="Y1660" s="1"/>
  <c r="S1660"/>
  <c r="V1660" s="1"/>
  <c r="P1660"/>
  <c r="R1660" l="1"/>
  <c r="Q1661" s="1"/>
  <c r="W1660"/>
  <c r="O1661" l="1"/>
  <c r="S1661"/>
  <c r="V1661" s="1"/>
  <c r="R1661" s="1"/>
  <c r="P1661"/>
  <c r="L1661"/>
  <c r="X1661" s="1"/>
  <c r="Y1661" s="1"/>
  <c r="Q1662" l="1"/>
  <c r="W1661"/>
  <c r="O1662" l="1"/>
  <c r="P1662"/>
  <c r="S1662"/>
  <c r="V1662" s="1"/>
  <c r="R1662" s="1"/>
  <c r="L1662"/>
  <c r="X1662" s="1"/>
  <c r="Y1662" s="1"/>
  <c r="W1662" l="1"/>
  <c r="Q1663"/>
  <c r="O1663" l="1"/>
  <c r="L1663"/>
  <c r="X1663" s="1"/>
  <c r="Y1663" s="1"/>
  <c r="S1663"/>
  <c r="V1663" s="1"/>
  <c r="P1663"/>
  <c r="R1663" l="1"/>
  <c r="Q1664" s="1"/>
  <c r="W1663"/>
  <c r="O1664" l="1"/>
  <c r="P1664"/>
  <c r="S1664"/>
  <c r="V1664" s="1"/>
  <c r="L1664"/>
  <c r="X1664" s="1"/>
  <c r="Y1664" s="1"/>
  <c r="R1664" l="1"/>
  <c r="Q1665" s="1"/>
  <c r="W1664"/>
  <c r="O1665" l="1"/>
  <c r="S1665"/>
  <c r="V1665" s="1"/>
  <c r="R1665" s="1"/>
  <c r="P1665"/>
  <c r="L1665"/>
  <c r="X1665" s="1"/>
  <c r="Y1665" s="1"/>
  <c r="W1665" l="1"/>
  <c r="Q1666"/>
  <c r="O1666" l="1"/>
  <c r="P1666"/>
  <c r="S1666"/>
  <c r="V1666" s="1"/>
  <c r="R1666" s="1"/>
  <c r="L1666"/>
  <c r="X1666" s="1"/>
  <c r="Y1666" s="1"/>
  <c r="W1666" l="1"/>
  <c r="Q1667"/>
  <c r="O1667" l="1"/>
  <c r="L1667"/>
  <c r="X1667" s="1"/>
  <c r="Y1667" s="1"/>
  <c r="S1667"/>
  <c r="V1667" s="1"/>
  <c r="R1667" s="1"/>
  <c r="P1667"/>
  <c r="W1667" l="1"/>
  <c r="Q1668"/>
  <c r="O1668" l="1"/>
  <c r="P1668"/>
  <c r="L1668"/>
  <c r="X1668" s="1"/>
  <c r="Y1668" s="1"/>
  <c r="S1668"/>
  <c r="V1668" s="1"/>
  <c r="R1668" l="1"/>
  <c r="Q1669" s="1"/>
  <c r="W1668"/>
  <c r="O1669" l="1"/>
  <c r="L1669"/>
  <c r="X1669" s="1"/>
  <c r="Y1669" s="1"/>
  <c r="P1669"/>
  <c r="S1669"/>
  <c r="V1669" s="1"/>
  <c r="R1669" l="1"/>
  <c r="Q1670" s="1"/>
  <c r="W1669"/>
  <c r="O1670" l="1"/>
  <c r="S1670"/>
  <c r="V1670" s="1"/>
  <c r="R1670" s="1"/>
  <c r="P1670"/>
  <c r="L1670"/>
  <c r="X1670" s="1"/>
  <c r="Y1670" s="1"/>
  <c r="W1670" l="1"/>
  <c r="Q1671"/>
  <c r="O1671" l="1"/>
  <c r="P1671"/>
  <c r="S1671"/>
  <c r="V1671" s="1"/>
  <c r="L1671"/>
  <c r="X1671" s="1"/>
  <c r="Y1671" s="1"/>
  <c r="R1671" l="1"/>
  <c r="Q1672" s="1"/>
  <c r="W1671"/>
  <c r="O1672" l="1"/>
  <c r="L1672"/>
  <c r="X1672" s="1"/>
  <c r="Y1672" s="1"/>
  <c r="S1672"/>
  <c r="V1672" s="1"/>
  <c r="P1672"/>
  <c r="R1672" l="1"/>
  <c r="Q1673" s="1"/>
  <c r="W1672"/>
  <c r="O1673" l="1"/>
  <c r="S1673"/>
  <c r="V1673" s="1"/>
  <c r="P1673"/>
  <c r="L1673"/>
  <c r="X1673" s="1"/>
  <c r="Y1673" s="1"/>
  <c r="R1673" l="1"/>
  <c r="Q1674" s="1"/>
  <c r="W1673"/>
  <c r="O1674" l="1"/>
  <c r="P1674"/>
  <c r="S1674"/>
  <c r="V1674" s="1"/>
  <c r="R1674" s="1"/>
  <c r="L1674"/>
  <c r="X1674" s="1"/>
  <c r="Y1674" s="1"/>
  <c r="W1674" l="1"/>
  <c r="Q1675"/>
  <c r="O1675" l="1"/>
  <c r="P1675"/>
  <c r="S1675"/>
  <c r="V1675" s="1"/>
  <c r="R1675" s="1"/>
  <c r="L1675"/>
  <c r="X1675" s="1"/>
  <c r="Y1675" s="1"/>
  <c r="W1675" l="1"/>
  <c r="Q1676"/>
  <c r="O1676" l="1"/>
  <c r="L1676"/>
  <c r="X1676" s="1"/>
  <c r="Y1676" s="1"/>
  <c r="S1676"/>
  <c r="V1676" s="1"/>
  <c r="P1676"/>
  <c r="R1676" l="1"/>
  <c r="Q1677" s="1"/>
  <c r="W1676"/>
  <c r="O1677" l="1"/>
  <c r="S1677"/>
  <c r="V1677" s="1"/>
  <c r="R1677" s="1"/>
  <c r="P1677"/>
  <c r="L1677"/>
  <c r="X1677" s="1"/>
  <c r="Y1677" s="1"/>
  <c r="W1677" l="1"/>
  <c r="Q1678"/>
  <c r="O1678" l="1"/>
  <c r="P1678"/>
  <c r="S1678"/>
  <c r="V1678" s="1"/>
  <c r="L1678"/>
  <c r="X1678" s="1"/>
  <c r="Y1678" s="1"/>
  <c r="R1678" l="1"/>
  <c r="Q1679" s="1"/>
  <c r="W1678"/>
  <c r="O1679" l="1"/>
  <c r="S1679"/>
  <c r="V1679" s="1"/>
  <c r="L1679"/>
  <c r="X1679" s="1"/>
  <c r="Y1679" s="1"/>
  <c r="P1679"/>
  <c r="R1679" l="1"/>
  <c r="Q1680" s="1"/>
  <c r="W1679"/>
  <c r="O1680" l="1"/>
  <c r="P1680"/>
  <c r="S1680"/>
  <c r="V1680" s="1"/>
  <c r="L1680"/>
  <c r="X1680" s="1"/>
  <c r="Y1680" s="1"/>
  <c r="R1680" l="1"/>
  <c r="Q1681" s="1"/>
  <c r="W1680"/>
  <c r="O1681" l="1"/>
  <c r="P1681"/>
  <c r="S1681"/>
  <c r="V1681" s="1"/>
  <c r="L1681"/>
  <c r="X1681" s="1"/>
  <c r="Y1681" s="1"/>
  <c r="R1681" l="1"/>
  <c r="Q1682" s="1"/>
  <c r="W1681"/>
  <c r="O1682" l="1"/>
  <c r="P1682"/>
  <c r="S1682"/>
  <c r="V1682" s="1"/>
  <c r="L1682"/>
  <c r="X1682" s="1"/>
  <c r="Y1682" s="1"/>
  <c r="R1682" l="1"/>
  <c r="Q1683" s="1"/>
  <c r="W1682"/>
  <c r="O1683" l="1"/>
  <c r="L1683"/>
  <c r="X1683" s="1"/>
  <c r="Y1683" s="1"/>
  <c r="S1683"/>
  <c r="V1683" s="1"/>
  <c r="P1683"/>
  <c r="R1683" l="1"/>
  <c r="Q1684" s="1"/>
  <c r="W1683"/>
  <c r="O1684" l="1"/>
  <c r="P1684"/>
  <c r="S1684"/>
  <c r="V1684" s="1"/>
  <c r="L1684"/>
  <c r="X1684" s="1"/>
  <c r="Y1684" s="1"/>
  <c r="R1684" l="1"/>
  <c r="Q1685" s="1"/>
  <c r="W1684"/>
  <c r="O1685" l="1"/>
  <c r="S1685"/>
  <c r="V1685" s="1"/>
  <c r="L1685"/>
  <c r="X1685" s="1"/>
  <c r="Y1685" s="1"/>
  <c r="P1685"/>
  <c r="R1685" l="1"/>
  <c r="Q1686" s="1"/>
  <c r="W1685"/>
  <c r="O1686" l="1"/>
  <c r="P1686"/>
  <c r="S1686"/>
  <c r="V1686" s="1"/>
  <c r="L1686"/>
  <c r="X1686" s="1"/>
  <c r="Y1686" s="1"/>
  <c r="R1686" l="1"/>
  <c r="Q1687" s="1"/>
  <c r="W1686"/>
  <c r="O1687" l="1"/>
  <c r="P1687"/>
  <c r="L1687"/>
  <c r="X1687" s="1"/>
  <c r="Y1687" s="1"/>
  <c r="S1687"/>
  <c r="V1687" s="1"/>
  <c r="R1687" l="1"/>
  <c r="Q1688" s="1"/>
  <c r="W1687"/>
  <c r="O1688" l="1"/>
  <c r="P1688"/>
  <c r="S1688"/>
  <c r="V1688" s="1"/>
  <c r="L1688"/>
  <c r="X1688" s="1"/>
  <c r="Y1688" s="1"/>
  <c r="R1688" l="1"/>
  <c r="Q1689" s="1"/>
  <c r="W1688"/>
  <c r="O1689" l="1"/>
  <c r="L1689"/>
  <c r="X1689" s="1"/>
  <c r="Y1689" s="1"/>
  <c r="S1689"/>
  <c r="V1689" s="1"/>
  <c r="P1689"/>
  <c r="R1689" l="1"/>
  <c r="Q1690" s="1"/>
  <c r="W1689"/>
  <c r="O1690" l="1"/>
  <c r="L1690"/>
  <c r="X1690" s="1"/>
  <c r="Y1690" s="1"/>
  <c r="S1690"/>
  <c r="V1690" s="1"/>
  <c r="P1690"/>
  <c r="R1690" l="1"/>
  <c r="Q1691" s="1"/>
  <c r="W1690"/>
  <c r="O1691" l="1"/>
  <c r="S1691"/>
  <c r="V1691" s="1"/>
  <c r="P1691"/>
  <c r="L1691"/>
  <c r="X1691" s="1"/>
  <c r="Y1691" s="1"/>
  <c r="R1691" l="1"/>
  <c r="Q1692" s="1"/>
  <c r="W1691"/>
  <c r="O1692" l="1"/>
  <c r="P1692"/>
  <c r="S1692"/>
  <c r="V1692" s="1"/>
  <c r="R1692" s="1"/>
  <c r="L1692"/>
  <c r="X1692" s="1"/>
  <c r="Y1692" s="1"/>
  <c r="Q1693" l="1"/>
  <c r="W1692"/>
  <c r="O1693" l="1"/>
  <c r="S1693"/>
  <c r="V1693" s="1"/>
  <c r="L1693"/>
  <c r="X1693" s="1"/>
  <c r="Y1693" s="1"/>
  <c r="P1693"/>
  <c r="R1693" l="1"/>
  <c r="Q1694" s="1"/>
  <c r="W1693"/>
  <c r="O1694" l="1"/>
  <c r="P1694"/>
  <c r="S1694"/>
  <c r="V1694" s="1"/>
  <c r="R1694" s="1"/>
  <c r="L1694"/>
  <c r="X1694" s="1"/>
  <c r="Y1694" s="1"/>
  <c r="W1694" l="1"/>
  <c r="Q1695"/>
  <c r="O1695" l="1"/>
  <c r="P1695"/>
  <c r="L1695"/>
  <c r="X1695" s="1"/>
  <c r="Y1695" s="1"/>
  <c r="S1695"/>
  <c r="V1695" s="1"/>
  <c r="R1695" l="1"/>
  <c r="Q1696" s="1"/>
  <c r="W1695"/>
  <c r="O1696" l="1"/>
  <c r="L1696"/>
  <c r="X1696" s="1"/>
  <c r="Y1696" s="1"/>
  <c r="S1696"/>
  <c r="V1696" s="1"/>
  <c r="P1696"/>
  <c r="R1696" l="1"/>
  <c r="Q1697" s="1"/>
  <c r="W1696"/>
  <c r="O1697" l="1"/>
  <c r="L1697"/>
  <c r="X1697" s="1"/>
  <c r="Y1697" s="1"/>
  <c r="S1697"/>
  <c r="V1697" s="1"/>
  <c r="P1697"/>
  <c r="R1697" l="1"/>
  <c r="Q1698" s="1"/>
  <c r="W1697"/>
  <c r="O1698" l="1"/>
  <c r="P1698"/>
  <c r="L1698"/>
  <c r="X1698" s="1"/>
  <c r="Y1698" s="1"/>
  <c r="S1698"/>
  <c r="V1698" s="1"/>
  <c r="R1698" l="1"/>
  <c r="Q1699" s="1"/>
  <c r="W1698"/>
  <c r="O1699" l="1"/>
  <c r="L1699"/>
  <c r="X1699" s="1"/>
  <c r="Y1699" s="1"/>
  <c r="S1699"/>
  <c r="V1699" s="1"/>
  <c r="P1699"/>
  <c r="R1699" l="1"/>
  <c r="Q1700" s="1"/>
  <c r="W1699"/>
  <c r="O1700" l="1"/>
  <c r="S1700"/>
  <c r="V1700" s="1"/>
  <c r="L1700"/>
  <c r="X1700" s="1"/>
  <c r="Y1700" s="1"/>
  <c r="P1700"/>
  <c r="R1700" l="1"/>
  <c r="Q1701" s="1"/>
  <c r="W1700"/>
  <c r="O1701" l="1"/>
  <c r="P1701"/>
  <c r="L1701"/>
  <c r="X1701" s="1"/>
  <c r="Y1701" s="1"/>
  <c r="S1701"/>
  <c r="V1701" s="1"/>
  <c r="R1701" l="1"/>
  <c r="Q1702" s="1"/>
  <c r="W1701"/>
  <c r="O1702" l="1"/>
  <c r="L1702"/>
  <c r="X1702" s="1"/>
  <c r="Y1702" s="1"/>
  <c r="S1702"/>
  <c r="V1702" s="1"/>
  <c r="P1702"/>
  <c r="R1702" l="1"/>
  <c r="Q1703" s="1"/>
  <c r="W1702"/>
  <c r="O1703" l="1"/>
  <c r="S1703"/>
  <c r="V1703" s="1"/>
  <c r="L1703"/>
  <c r="X1703" s="1"/>
  <c r="Y1703" s="1"/>
  <c r="P1703"/>
  <c r="R1703" l="1"/>
  <c r="Q1704" s="1"/>
  <c r="W1703"/>
  <c r="O1704" l="1"/>
  <c r="L1704"/>
  <c r="X1704" s="1"/>
  <c r="Y1704" s="1"/>
  <c r="S1704"/>
  <c r="V1704" s="1"/>
  <c r="P1704"/>
  <c r="R1704" l="1"/>
  <c r="Q1705" s="1"/>
  <c r="W1704"/>
  <c r="O1705" l="1"/>
  <c r="S1705"/>
  <c r="V1705" s="1"/>
  <c r="P1705"/>
  <c r="L1705"/>
  <c r="X1705" s="1"/>
  <c r="Y1705" s="1"/>
  <c r="R1705" l="1"/>
  <c r="Q1706" s="1"/>
  <c r="W1705"/>
  <c r="O1706" l="1"/>
  <c r="P1706"/>
  <c r="L1706"/>
  <c r="X1706" s="1"/>
  <c r="Y1706" s="1"/>
  <c r="S1706"/>
  <c r="V1706" s="1"/>
  <c r="R1706" l="1"/>
  <c r="Q1707" s="1"/>
  <c r="W1706"/>
  <c r="O1707" l="1"/>
  <c r="L1707"/>
  <c r="X1707" s="1"/>
  <c r="Y1707" s="1"/>
  <c r="P1707"/>
  <c r="S1707"/>
  <c r="V1707" s="1"/>
  <c r="R1707" l="1"/>
  <c r="Q1708" s="1"/>
  <c r="W1707"/>
  <c r="O1708" l="1"/>
  <c r="L1708"/>
  <c r="X1708" s="1"/>
  <c r="Y1708" s="1"/>
  <c r="P1708"/>
  <c r="S1708"/>
  <c r="V1708" s="1"/>
  <c r="R1708" l="1"/>
  <c r="Q1709" s="1"/>
  <c r="W1708"/>
  <c r="O1709" l="1"/>
  <c r="L1709"/>
  <c r="X1709" s="1"/>
  <c r="Y1709" s="1"/>
  <c r="P1709"/>
  <c r="S1709"/>
  <c r="V1709" s="1"/>
  <c r="R1709" l="1"/>
  <c r="Q1710" s="1"/>
  <c r="W1709"/>
  <c r="O1710" l="1"/>
  <c r="P1710"/>
  <c r="S1710"/>
  <c r="V1710" s="1"/>
  <c r="R1710" s="1"/>
  <c r="L1710"/>
  <c r="X1710" s="1"/>
  <c r="Y1710" s="1"/>
  <c r="W1710" l="1"/>
  <c r="Q1711"/>
  <c r="O1711" l="1"/>
  <c r="S1711"/>
  <c r="V1711" s="1"/>
  <c r="L1711"/>
  <c r="X1711" s="1"/>
  <c r="Y1711" s="1"/>
  <c r="P1711"/>
  <c r="R1711" l="1"/>
  <c r="Q1712" s="1"/>
  <c r="W1711"/>
  <c r="O1712" l="1"/>
  <c r="L1712"/>
  <c r="X1712" s="1"/>
  <c r="Y1712" s="1"/>
  <c r="P1712"/>
  <c r="S1712"/>
  <c r="V1712" s="1"/>
  <c r="R1712" l="1"/>
  <c r="Q1713" s="1"/>
  <c r="W1712"/>
  <c r="O1713" l="1"/>
  <c r="P1713"/>
  <c r="L1713"/>
  <c r="X1713" s="1"/>
  <c r="Y1713" s="1"/>
  <c r="S1713"/>
  <c r="V1713" s="1"/>
  <c r="R1713" l="1"/>
  <c r="Q1714" s="1"/>
  <c r="W1713"/>
  <c r="O1714" l="1"/>
  <c r="L1714"/>
  <c r="X1714" s="1"/>
  <c r="Y1714" s="1"/>
  <c r="P1714"/>
  <c r="S1714"/>
  <c r="V1714" s="1"/>
  <c r="R1714" l="1"/>
  <c r="Q1715" s="1"/>
  <c r="W1714"/>
  <c r="O1715" l="1"/>
  <c r="S1715"/>
  <c r="V1715" s="1"/>
  <c r="L1715"/>
  <c r="X1715" s="1"/>
  <c r="Y1715" s="1"/>
  <c r="P1715"/>
  <c r="R1715" l="1"/>
  <c r="Q1716" s="1"/>
  <c r="W1715"/>
  <c r="O1716" l="1"/>
  <c r="S1716"/>
  <c r="V1716" s="1"/>
  <c r="L1716"/>
  <c r="X1716" s="1"/>
  <c r="Y1716" s="1"/>
  <c r="P1716"/>
  <c r="R1716" l="1"/>
  <c r="Q1717" s="1"/>
  <c r="W1716"/>
  <c r="O1717" l="1"/>
  <c r="S1717"/>
  <c r="V1717" s="1"/>
  <c r="P1717"/>
  <c r="L1717"/>
  <c r="X1717" s="1"/>
  <c r="Y1717" s="1"/>
  <c r="R1717" l="1"/>
  <c r="Q1718" s="1"/>
  <c r="W1717"/>
  <c r="O1718" l="1"/>
  <c r="S1718"/>
  <c r="V1718" s="1"/>
  <c r="L1718"/>
  <c r="X1718" s="1"/>
  <c r="Y1718" s="1"/>
  <c r="P1718"/>
  <c r="R1718" l="1"/>
  <c r="Q1719" s="1"/>
  <c r="W1718"/>
  <c r="O1719" l="1"/>
  <c r="S1719"/>
  <c r="V1719" s="1"/>
  <c r="P1719"/>
  <c r="L1719"/>
  <c r="X1719" s="1"/>
  <c r="Y1719" s="1"/>
  <c r="R1719" l="1"/>
  <c r="Q1720" s="1"/>
  <c r="W1719"/>
  <c r="O1720" l="1"/>
  <c r="L1720"/>
  <c r="X1720" s="1"/>
  <c r="Y1720" s="1"/>
  <c r="S1720"/>
  <c r="V1720" s="1"/>
  <c r="P1720"/>
  <c r="R1720" l="1"/>
  <c r="Q1721" s="1"/>
  <c r="W1720"/>
  <c r="O1721" l="1"/>
  <c r="P1721"/>
  <c r="L1721"/>
  <c r="X1721" s="1"/>
  <c r="Y1721" s="1"/>
  <c r="S1721"/>
  <c r="V1721" s="1"/>
  <c r="R1721" l="1"/>
  <c r="Q1722" s="1"/>
  <c r="W1721"/>
  <c r="O1722" l="1"/>
  <c r="P1722"/>
  <c r="L1722"/>
  <c r="X1722" s="1"/>
  <c r="Y1722" s="1"/>
  <c r="S1722"/>
  <c r="V1722" s="1"/>
  <c r="R1722" l="1"/>
  <c r="Q1723" s="1"/>
  <c r="W1722"/>
  <c r="O1723" l="1"/>
  <c r="S1723"/>
  <c r="V1723" s="1"/>
  <c r="L1723"/>
  <c r="X1723" s="1"/>
  <c r="Y1723" s="1"/>
  <c r="P1723"/>
  <c r="R1723" l="1"/>
  <c r="Q1724" s="1"/>
  <c r="W1723"/>
  <c r="O1724" l="1"/>
  <c r="P1724"/>
  <c r="S1724"/>
  <c r="V1724" s="1"/>
  <c r="L1724"/>
  <c r="X1724" s="1"/>
  <c r="Y1724" s="1"/>
  <c r="R1724" l="1"/>
  <c r="Q1725" s="1"/>
  <c r="W1724"/>
  <c r="O1725" l="1"/>
  <c r="P1725"/>
  <c r="S1725"/>
  <c r="V1725" s="1"/>
  <c r="R1725" s="1"/>
  <c r="L1725"/>
  <c r="X1725" s="1"/>
  <c r="Y1725" s="1"/>
  <c r="W1725" l="1"/>
  <c r="Q1726"/>
  <c r="O1726" l="1"/>
  <c r="L1726"/>
  <c r="X1726" s="1"/>
  <c r="Y1726" s="1"/>
  <c r="S1726"/>
  <c r="V1726" s="1"/>
  <c r="P1726"/>
  <c r="R1726" l="1"/>
  <c r="Q1727" s="1"/>
  <c r="W1726"/>
  <c r="O1727" l="1"/>
  <c r="L1727"/>
  <c r="X1727" s="1"/>
  <c r="Y1727" s="1"/>
  <c r="P1727"/>
  <c r="S1727"/>
  <c r="V1727" s="1"/>
  <c r="R1727" l="1"/>
  <c r="Q1728" s="1"/>
  <c r="W1727"/>
  <c r="O1728" l="1"/>
  <c r="P1728"/>
  <c r="S1728"/>
  <c r="V1728" s="1"/>
  <c r="R1728" s="1"/>
  <c r="L1728"/>
  <c r="X1728" s="1"/>
  <c r="Y1728" s="1"/>
  <c r="W1728" l="1"/>
  <c r="Q1729"/>
  <c r="O1729" l="1"/>
  <c r="S1729"/>
  <c r="V1729" s="1"/>
  <c r="R1729" s="1"/>
  <c r="P1729"/>
  <c r="L1729"/>
  <c r="X1729" s="1"/>
  <c r="Y1729" s="1"/>
  <c r="W1729" l="1"/>
  <c r="Q1730"/>
  <c r="O1730" l="1"/>
  <c r="P1730"/>
  <c r="S1730"/>
  <c r="V1730" s="1"/>
  <c r="L1730"/>
  <c r="X1730" s="1"/>
  <c r="Y1730" s="1"/>
  <c r="R1730" l="1"/>
  <c r="Q1731" s="1"/>
  <c r="W1730"/>
  <c r="O1731" l="1"/>
  <c r="L1731"/>
  <c r="X1731" s="1"/>
  <c r="Y1731" s="1"/>
  <c r="P1731"/>
  <c r="S1731"/>
  <c r="V1731" s="1"/>
  <c r="R1731" l="1"/>
  <c r="Q1732" s="1"/>
  <c r="W1731"/>
  <c r="O1732" l="1"/>
  <c r="L1732"/>
  <c r="X1732" s="1"/>
  <c r="Y1732" s="1"/>
  <c r="P1732"/>
  <c r="S1732"/>
  <c r="V1732" s="1"/>
  <c r="R1732" l="1"/>
  <c r="Q1733" s="1"/>
  <c r="W1732"/>
  <c r="O1733" l="1"/>
  <c r="P1733"/>
  <c r="L1733"/>
  <c r="X1733" s="1"/>
  <c r="Y1733" s="1"/>
  <c r="S1733"/>
  <c r="V1733" s="1"/>
  <c r="R1733" l="1"/>
  <c r="Q1734" s="1"/>
  <c r="W1733"/>
  <c r="O1734" l="1"/>
  <c r="P1734"/>
  <c r="L1734"/>
  <c r="X1734" s="1"/>
  <c r="Y1734" s="1"/>
  <c r="S1734"/>
  <c r="V1734" s="1"/>
  <c r="R1734" l="1"/>
  <c r="Q1735" s="1"/>
  <c r="W1734"/>
  <c r="O1735" l="1"/>
  <c r="P1735"/>
  <c r="L1735"/>
  <c r="X1735" s="1"/>
  <c r="Y1735" s="1"/>
  <c r="S1735"/>
  <c r="V1735" s="1"/>
  <c r="R1735" l="1"/>
  <c r="Q1736" s="1"/>
  <c r="W1735"/>
  <c r="O1736" l="1"/>
  <c r="S1736"/>
  <c r="V1736" s="1"/>
  <c r="L1736"/>
  <c r="X1736" s="1"/>
  <c r="Y1736" s="1"/>
  <c r="P1736"/>
  <c r="R1736" l="1"/>
  <c r="Q1737" s="1"/>
  <c r="W1736"/>
  <c r="O1737" l="1"/>
  <c r="L1737"/>
  <c r="X1737" s="1"/>
  <c r="Y1737" s="1"/>
  <c r="S1737"/>
  <c r="V1737" s="1"/>
  <c r="P1737"/>
  <c r="R1737" l="1"/>
  <c r="Q1738" s="1"/>
  <c r="W1737"/>
  <c r="O1738" l="1"/>
  <c r="L1738"/>
  <c r="X1738" s="1"/>
  <c r="Y1738" s="1"/>
  <c r="S1738"/>
  <c r="V1738" s="1"/>
  <c r="P1738"/>
  <c r="R1738" l="1"/>
  <c r="Q1739" s="1"/>
  <c r="W1738"/>
  <c r="O1739" l="1"/>
  <c r="L1739"/>
  <c r="X1739" s="1"/>
  <c r="Y1739" s="1"/>
  <c r="P1739"/>
  <c r="S1739"/>
  <c r="V1739" s="1"/>
  <c r="R1739" l="1"/>
  <c r="Q1740" s="1"/>
  <c r="W1739"/>
  <c r="O1740" l="1"/>
  <c r="L1740"/>
  <c r="X1740" s="1"/>
  <c r="Y1740" s="1"/>
  <c r="P1740"/>
  <c r="S1740"/>
  <c r="V1740" s="1"/>
  <c r="R1740" l="1"/>
  <c r="Q1741" s="1"/>
  <c r="W1740"/>
  <c r="O1741" l="1"/>
  <c r="L1741"/>
  <c r="X1741" s="1"/>
  <c r="Y1741" s="1"/>
  <c r="P1741"/>
  <c r="S1741"/>
  <c r="V1741" s="1"/>
  <c r="R1741" l="1"/>
  <c r="Q1742" s="1"/>
  <c r="W1741"/>
  <c r="O1742" l="1"/>
  <c r="P1742"/>
  <c r="S1742"/>
  <c r="V1742" s="1"/>
  <c r="L1742"/>
  <c r="X1742" s="1"/>
  <c r="Y1742" s="1"/>
  <c r="R1742" l="1"/>
  <c r="Q1743" s="1"/>
  <c r="W1742"/>
  <c r="O1743" l="1"/>
  <c r="L1743"/>
  <c r="X1743" s="1"/>
  <c r="Y1743" s="1"/>
  <c r="S1743"/>
  <c r="V1743" s="1"/>
  <c r="P1743"/>
  <c r="R1743" l="1"/>
  <c r="Q1744" s="1"/>
  <c r="W1743"/>
  <c r="O1744" l="1"/>
  <c r="P1744"/>
  <c r="S1744"/>
  <c r="V1744" s="1"/>
  <c r="L1744"/>
  <c r="X1744" s="1"/>
  <c r="Y1744" s="1"/>
  <c r="R1744" l="1"/>
  <c r="Q1745" s="1"/>
  <c r="W1744"/>
  <c r="O1745" l="1"/>
  <c r="L1745"/>
  <c r="X1745" s="1"/>
  <c r="Y1745" s="1"/>
  <c r="P1745"/>
  <c r="S1745"/>
  <c r="V1745" s="1"/>
  <c r="R1745" l="1"/>
  <c r="Q1746" s="1"/>
  <c r="W1745"/>
  <c r="O1746" l="1"/>
  <c r="P1746"/>
  <c r="L1746"/>
  <c r="X1746" s="1"/>
  <c r="Y1746" s="1"/>
  <c r="S1746"/>
  <c r="V1746" s="1"/>
  <c r="R1746" l="1"/>
  <c r="Q1747" s="1"/>
  <c r="W1746"/>
  <c r="O1747" l="1"/>
  <c r="P1747"/>
  <c r="S1747"/>
  <c r="V1747" s="1"/>
  <c r="L1747"/>
  <c r="X1747" s="1"/>
  <c r="Y1747" s="1"/>
  <c r="R1747" l="1"/>
  <c r="Q1748" s="1"/>
  <c r="W1747"/>
  <c r="O1748" l="1"/>
  <c r="L1748"/>
  <c r="X1748" s="1"/>
  <c r="Y1748" s="1"/>
  <c r="S1748"/>
  <c r="V1748" s="1"/>
  <c r="P1748"/>
  <c r="R1748" l="1"/>
  <c r="Q1749" s="1"/>
  <c r="W1748"/>
  <c r="O1749" l="1"/>
  <c r="P1749"/>
  <c r="S1749"/>
  <c r="V1749" s="1"/>
  <c r="R1749" s="1"/>
  <c r="L1749"/>
  <c r="X1749" s="1"/>
  <c r="Y1749" s="1"/>
  <c r="W1749" l="1"/>
  <c r="Q1750"/>
  <c r="O1750" l="1"/>
  <c r="P1750"/>
  <c r="S1750"/>
  <c r="V1750" s="1"/>
  <c r="R1750" s="1"/>
  <c r="L1750"/>
  <c r="X1750" s="1"/>
  <c r="Y1750" s="1"/>
  <c r="W1750" l="1"/>
  <c r="Q1751"/>
  <c r="O1751" l="1"/>
  <c r="S1751"/>
  <c r="V1751" s="1"/>
  <c r="L1751"/>
  <c r="X1751" s="1"/>
  <c r="Y1751" s="1"/>
  <c r="P1751"/>
  <c r="R1751" l="1"/>
  <c r="Q1752" s="1"/>
  <c r="W1751"/>
  <c r="O1752" l="1"/>
  <c r="L1752"/>
  <c r="X1752" s="1"/>
  <c r="Y1752" s="1"/>
  <c r="S1752"/>
  <c r="V1752" s="1"/>
  <c r="P1752"/>
  <c r="R1752" l="1"/>
  <c r="Q1753" s="1"/>
  <c r="W1752"/>
  <c r="O1753" l="1"/>
  <c r="P1753"/>
  <c r="S1753"/>
  <c r="V1753" s="1"/>
  <c r="L1753"/>
  <c r="X1753" s="1"/>
  <c r="Y1753" s="1"/>
  <c r="R1753" l="1"/>
  <c r="Q1754" s="1"/>
  <c r="W1753"/>
  <c r="O1754" l="1"/>
  <c r="L1754"/>
  <c r="X1754" s="1"/>
  <c r="Y1754" s="1"/>
  <c r="S1754"/>
  <c r="V1754" s="1"/>
  <c r="P1754"/>
  <c r="R1754" l="1"/>
  <c r="Q1755" s="1"/>
  <c r="W1754"/>
  <c r="O1755" l="1"/>
  <c r="S1755"/>
  <c r="V1755" s="1"/>
  <c r="R1755" s="1"/>
  <c r="L1755"/>
  <c r="X1755" s="1"/>
  <c r="Y1755" s="1"/>
  <c r="P1755"/>
  <c r="Q1756" l="1"/>
  <c r="W1755"/>
  <c r="O1756" l="1"/>
  <c r="P1756"/>
  <c r="S1756"/>
  <c r="V1756" s="1"/>
  <c r="L1756"/>
  <c r="X1756" s="1"/>
  <c r="Y1756" s="1"/>
  <c r="R1756" l="1"/>
  <c r="Q1757" s="1"/>
  <c r="W1756"/>
  <c r="O1757" l="1"/>
  <c r="P1757"/>
  <c r="S1757"/>
  <c r="V1757" s="1"/>
  <c r="L1757"/>
  <c r="X1757" s="1"/>
  <c r="Y1757" s="1"/>
  <c r="R1757" l="1"/>
  <c r="Q1758" s="1"/>
  <c r="W1757"/>
  <c r="O1758" l="1"/>
  <c r="P1758"/>
  <c r="S1758"/>
  <c r="V1758" s="1"/>
  <c r="L1758"/>
  <c r="X1758" s="1"/>
  <c r="Y1758" s="1"/>
  <c r="R1758" l="1"/>
  <c r="Q1759" s="1"/>
  <c r="W1758"/>
  <c r="O1759" l="1"/>
  <c r="P1759"/>
  <c r="L1759"/>
  <c r="X1759" s="1"/>
  <c r="Y1759" s="1"/>
  <c r="S1759"/>
  <c r="V1759" s="1"/>
  <c r="R1759" l="1"/>
  <c r="Q1760" s="1"/>
  <c r="W1759"/>
  <c r="O1760" l="1"/>
  <c r="P1760"/>
  <c r="L1760"/>
  <c r="X1760" s="1"/>
  <c r="Y1760" s="1"/>
  <c r="S1760"/>
  <c r="V1760" s="1"/>
  <c r="R1760" l="1"/>
  <c r="Q1761" s="1"/>
  <c r="W1760"/>
  <c r="O1761" l="1"/>
  <c r="S1761"/>
  <c r="V1761" s="1"/>
  <c r="R1761" s="1"/>
  <c r="P1761"/>
  <c r="L1761"/>
  <c r="X1761" s="1"/>
  <c r="Y1761" s="1"/>
  <c r="W1761" l="1"/>
  <c r="Q1762"/>
  <c r="O1762" l="1"/>
  <c r="L1762"/>
  <c r="X1762" s="1"/>
  <c r="Y1762" s="1"/>
  <c r="S1762"/>
  <c r="V1762" s="1"/>
  <c r="P1762"/>
  <c r="R1762" l="1"/>
  <c r="Q1763" s="1"/>
  <c r="W1762"/>
  <c r="O1763" l="1"/>
  <c r="P1763"/>
  <c r="L1763"/>
  <c r="X1763" s="1"/>
  <c r="Y1763" s="1"/>
  <c r="S1763"/>
  <c r="V1763" s="1"/>
  <c r="R1763" l="1"/>
  <c r="Q1764" s="1"/>
  <c r="W1763"/>
  <c r="O1764" l="1"/>
  <c r="L1764"/>
  <c r="X1764" s="1"/>
  <c r="Y1764" s="1"/>
  <c r="S1764"/>
  <c r="V1764" s="1"/>
  <c r="P1764"/>
  <c r="R1764" l="1"/>
  <c r="Q1765" s="1"/>
  <c r="W1764"/>
  <c r="O1765" l="1"/>
  <c r="S1765"/>
  <c r="V1765" s="1"/>
  <c r="L1765"/>
  <c r="X1765" s="1"/>
  <c r="Y1765" s="1"/>
  <c r="P1765"/>
  <c r="R1765" l="1"/>
  <c r="Q1766" s="1"/>
  <c r="W1765"/>
  <c r="O1766" l="1"/>
  <c r="P1766"/>
  <c r="S1766"/>
  <c r="V1766" s="1"/>
  <c r="L1766"/>
  <c r="X1766" s="1"/>
  <c r="Y1766" s="1"/>
  <c r="R1766" l="1"/>
  <c r="Q1767" s="1"/>
  <c r="W1766"/>
  <c r="O1767" l="1"/>
  <c r="S1767"/>
  <c r="V1767" s="1"/>
  <c r="P1767"/>
  <c r="L1767"/>
  <c r="X1767" s="1"/>
  <c r="Y1767" s="1"/>
  <c r="R1767" l="1"/>
  <c r="Q1768" s="1"/>
  <c r="W1767"/>
  <c r="O1768" l="1"/>
  <c r="P1768"/>
  <c r="S1768"/>
  <c r="V1768" s="1"/>
  <c r="L1768"/>
  <c r="X1768" s="1"/>
  <c r="Y1768" s="1"/>
  <c r="R1768" l="1"/>
  <c r="Q1769" s="1"/>
  <c r="W1768"/>
  <c r="O1769" l="1"/>
  <c r="L1769"/>
  <c r="X1769" s="1"/>
  <c r="Y1769" s="1"/>
  <c r="S1769"/>
  <c r="V1769" s="1"/>
  <c r="P1769"/>
  <c r="R1769" l="1"/>
  <c r="Q1770" s="1"/>
  <c r="W1769"/>
  <c r="O1770" l="1"/>
  <c r="P1770"/>
  <c r="S1770"/>
  <c r="V1770" s="1"/>
  <c r="L1770"/>
  <c r="X1770" s="1"/>
  <c r="Y1770" s="1"/>
  <c r="R1770" l="1"/>
  <c r="Q1771" s="1"/>
  <c r="W1770"/>
  <c r="O1771" l="1"/>
  <c r="P1771"/>
  <c r="S1771"/>
  <c r="V1771" s="1"/>
  <c r="L1771"/>
  <c r="X1771" s="1"/>
  <c r="Y1771" s="1"/>
  <c r="R1771" l="1"/>
  <c r="Q1772" s="1"/>
  <c r="W1771"/>
  <c r="O1772" l="1"/>
  <c r="P1772"/>
  <c r="S1772"/>
  <c r="V1772" s="1"/>
  <c r="L1772"/>
  <c r="X1772" s="1"/>
  <c r="Y1772" s="1"/>
  <c r="R1772" l="1"/>
  <c r="Q1773" s="1"/>
  <c r="W1772"/>
  <c r="O1773" l="1"/>
  <c r="P1773"/>
  <c r="L1773"/>
  <c r="X1773" s="1"/>
  <c r="Y1773" s="1"/>
  <c r="S1773"/>
  <c r="V1773" s="1"/>
  <c r="R1773" l="1"/>
  <c r="Q1774" s="1"/>
  <c r="W1773"/>
  <c r="O1774" l="1"/>
  <c r="P1774"/>
  <c r="S1774"/>
  <c r="V1774" s="1"/>
  <c r="L1774"/>
  <c r="X1774" s="1"/>
  <c r="Y1774" s="1"/>
  <c r="R1774" l="1"/>
  <c r="Q1775" s="1"/>
  <c r="W1774"/>
  <c r="O1775" l="1"/>
  <c r="P1775"/>
  <c r="S1775"/>
  <c r="V1775" s="1"/>
  <c r="L1775"/>
  <c r="X1775" s="1"/>
  <c r="Y1775" s="1"/>
  <c r="R1775" l="1"/>
  <c r="Q1776" s="1"/>
  <c r="W1775"/>
  <c r="O1776" l="1"/>
  <c r="P1776"/>
  <c r="S1776"/>
  <c r="V1776" s="1"/>
  <c r="L1776"/>
  <c r="X1776" s="1"/>
  <c r="Y1776" s="1"/>
  <c r="R1776" l="1"/>
  <c r="Q1777" s="1"/>
  <c r="W1776"/>
  <c r="O1777" l="1"/>
  <c r="S1777"/>
  <c r="V1777" s="1"/>
  <c r="R1777" s="1"/>
  <c r="P1777"/>
  <c r="L1777"/>
  <c r="X1777" s="1"/>
  <c r="Y1777" s="1"/>
  <c r="W1777" l="1"/>
  <c r="Q1778"/>
  <c r="O1778" l="1"/>
  <c r="L1778"/>
  <c r="X1778" s="1"/>
  <c r="Y1778" s="1"/>
  <c r="S1778"/>
  <c r="V1778" s="1"/>
  <c r="P1778"/>
  <c r="R1778" l="1"/>
  <c r="Q1779" s="1"/>
  <c r="W1778"/>
  <c r="O1779" l="1"/>
  <c r="L1779"/>
  <c r="X1779" s="1"/>
  <c r="Y1779" s="1"/>
  <c r="S1779"/>
  <c r="V1779" s="1"/>
  <c r="P1779"/>
  <c r="R1779" l="1"/>
  <c r="Q1780" s="1"/>
  <c r="W1779"/>
  <c r="O1780" l="1"/>
  <c r="S1780"/>
  <c r="V1780" s="1"/>
  <c r="R1780" s="1"/>
  <c r="P1780"/>
  <c r="L1780"/>
  <c r="X1780" s="1"/>
  <c r="Y1780" s="1"/>
  <c r="W1780" l="1"/>
  <c r="Q1781"/>
  <c r="O1781" l="1"/>
  <c r="S1781"/>
  <c r="V1781" s="1"/>
  <c r="P1781"/>
  <c r="L1781"/>
  <c r="X1781" s="1"/>
  <c r="Y1781" s="1"/>
  <c r="R1781" l="1"/>
  <c r="Q1782" s="1"/>
  <c r="W1781"/>
  <c r="O1782" l="1"/>
  <c r="P1782"/>
  <c r="S1782"/>
  <c r="V1782" s="1"/>
  <c r="L1782"/>
  <c r="X1782" s="1"/>
  <c r="Y1782" s="1"/>
  <c r="R1782" l="1"/>
  <c r="Q1783" s="1"/>
  <c r="W1782"/>
  <c r="O1783" l="1"/>
  <c r="S1783"/>
  <c r="V1783" s="1"/>
  <c r="P1783"/>
  <c r="L1783"/>
  <c r="X1783" s="1"/>
  <c r="Y1783" s="1"/>
  <c r="R1783" l="1"/>
  <c r="Q1784" s="1"/>
  <c r="W1783"/>
  <c r="O1784" l="1"/>
  <c r="L1784"/>
  <c r="X1784" s="1"/>
  <c r="Y1784" s="1"/>
  <c r="S1784"/>
  <c r="V1784" s="1"/>
  <c r="P1784"/>
  <c r="R1784" l="1"/>
  <c r="Q1785" s="1"/>
  <c r="W1784"/>
  <c r="O1785" l="1"/>
  <c r="P1785"/>
  <c r="S1785"/>
  <c r="V1785" s="1"/>
  <c r="L1785"/>
  <c r="X1785" s="1"/>
  <c r="Y1785" s="1"/>
  <c r="R1785" l="1"/>
  <c r="Q1786" s="1"/>
  <c r="W1785"/>
  <c r="O1786" l="1"/>
  <c r="P1786"/>
  <c r="S1786"/>
  <c r="V1786" s="1"/>
  <c r="R1786" s="1"/>
  <c r="L1786"/>
  <c r="X1786" s="1"/>
  <c r="Y1786" s="1"/>
  <c r="W1786" l="1"/>
  <c r="Q1787"/>
  <c r="O1787" l="1"/>
  <c r="L1787"/>
  <c r="X1787" s="1"/>
  <c r="Y1787" s="1"/>
  <c r="S1787"/>
  <c r="V1787" s="1"/>
  <c r="P1787"/>
  <c r="R1787" l="1"/>
  <c r="Q1788" s="1"/>
  <c r="W1787"/>
  <c r="O1788" l="1"/>
  <c r="S1788"/>
  <c r="V1788" s="1"/>
  <c r="L1788"/>
  <c r="X1788" s="1"/>
  <c r="Y1788" s="1"/>
  <c r="P1788"/>
  <c r="R1788" l="1"/>
  <c r="Q1789" s="1"/>
  <c r="W1788"/>
  <c r="O1789" l="1"/>
  <c r="P1789"/>
  <c r="L1789"/>
  <c r="X1789" s="1"/>
  <c r="Y1789" s="1"/>
  <c r="S1789"/>
  <c r="V1789" s="1"/>
  <c r="R1789" l="1"/>
  <c r="Q1790" s="1"/>
  <c r="W1789"/>
  <c r="O1790" l="1"/>
  <c r="L1790"/>
  <c r="X1790" s="1"/>
  <c r="Y1790" s="1"/>
  <c r="S1790"/>
  <c r="V1790" s="1"/>
  <c r="P1790"/>
  <c r="R1790" l="1"/>
  <c r="Q1791" s="1"/>
  <c r="W1790"/>
  <c r="O1791" l="1"/>
  <c r="P1791"/>
  <c r="L1791"/>
  <c r="X1791" s="1"/>
  <c r="Y1791" s="1"/>
  <c r="S1791"/>
  <c r="V1791" s="1"/>
  <c r="R1791" l="1"/>
  <c r="Q1792" s="1"/>
  <c r="W1791"/>
  <c r="O1792" l="1"/>
  <c r="P1792"/>
  <c r="L1792"/>
  <c r="X1792" s="1"/>
  <c r="Y1792" s="1"/>
  <c r="S1792"/>
  <c r="V1792" s="1"/>
  <c r="R1792" l="1"/>
  <c r="Q1793" s="1"/>
  <c r="W1792"/>
  <c r="O1793" l="1"/>
  <c r="P1793"/>
  <c r="S1793"/>
  <c r="V1793" s="1"/>
  <c r="L1793"/>
  <c r="X1793" s="1"/>
  <c r="Y1793" s="1"/>
  <c r="R1793" l="1"/>
  <c r="Q1794" s="1"/>
  <c r="W1793"/>
  <c r="O1794" l="1"/>
  <c r="L1794"/>
  <c r="X1794" s="1"/>
  <c r="Y1794" s="1"/>
  <c r="S1794"/>
  <c r="V1794" s="1"/>
  <c r="P1794"/>
  <c r="R1794" l="1"/>
  <c r="Q1795" s="1"/>
  <c r="W1794"/>
  <c r="O1795" l="1"/>
  <c r="P1795"/>
  <c r="L1795"/>
  <c r="X1795" s="1"/>
  <c r="Y1795" s="1"/>
  <c r="S1795"/>
  <c r="V1795" s="1"/>
  <c r="R1795" l="1"/>
  <c r="Q1796" s="1"/>
  <c r="W1795"/>
  <c r="O1796" l="1"/>
  <c r="L1796"/>
  <c r="X1796" s="1"/>
  <c r="Y1796" s="1"/>
  <c r="S1796"/>
  <c r="V1796" s="1"/>
  <c r="P1796"/>
  <c r="R1796" l="1"/>
  <c r="Q1797" s="1"/>
  <c r="W1796"/>
  <c r="O1797" l="1"/>
  <c r="S1797"/>
  <c r="V1797" s="1"/>
  <c r="P1797"/>
  <c r="L1797"/>
  <c r="X1797" s="1"/>
  <c r="Y1797" s="1"/>
  <c r="R1797" l="1"/>
  <c r="Q1798" s="1"/>
  <c r="W1797"/>
  <c r="O1798" l="1"/>
  <c r="L1798"/>
  <c r="X1798" s="1"/>
  <c r="Y1798" s="1"/>
  <c r="S1798"/>
  <c r="V1798" s="1"/>
  <c r="P1798"/>
  <c r="R1798" l="1"/>
  <c r="Q1799" s="1"/>
  <c r="W1798"/>
  <c r="O1799" l="1"/>
  <c r="P1799"/>
  <c r="L1799"/>
  <c r="X1799" s="1"/>
  <c r="Y1799" s="1"/>
  <c r="S1799"/>
  <c r="V1799" s="1"/>
  <c r="R1799" l="1"/>
  <c r="Q1800" s="1"/>
  <c r="W1799"/>
  <c r="O1800" l="1"/>
  <c r="P1800"/>
  <c r="L1800"/>
  <c r="X1800" s="1"/>
  <c r="Y1800" s="1"/>
  <c r="S1800"/>
  <c r="V1800" s="1"/>
  <c r="R1800" l="1"/>
  <c r="Q1801" s="1"/>
  <c r="W1800"/>
  <c r="O1801" l="1"/>
  <c r="L1801"/>
  <c r="X1801" s="1"/>
  <c r="Y1801" s="1"/>
  <c r="S1801"/>
  <c r="V1801" s="1"/>
  <c r="P1801"/>
  <c r="R1801" l="1"/>
  <c r="Q1802" s="1"/>
  <c r="W1801"/>
  <c r="O1802" l="1"/>
  <c r="P1802"/>
  <c r="L1802"/>
  <c r="X1802" s="1"/>
  <c r="Y1802" s="1"/>
  <c r="S1802"/>
  <c r="V1802" s="1"/>
  <c r="R1802" l="1"/>
  <c r="Q1803" s="1"/>
  <c r="W1802"/>
  <c r="O1803" l="1"/>
  <c r="L1803"/>
  <c r="X1803" s="1"/>
  <c r="Y1803" s="1"/>
  <c r="S1803"/>
  <c r="V1803" s="1"/>
  <c r="P1803"/>
  <c r="R1803" l="1"/>
  <c r="Q1804" s="1"/>
  <c r="W1803"/>
  <c r="O1804" l="1"/>
  <c r="P1804"/>
  <c r="S1804"/>
  <c r="V1804" s="1"/>
  <c r="L1804"/>
  <c r="X1804" s="1"/>
  <c r="Y1804" s="1"/>
  <c r="R1804" l="1"/>
  <c r="Q1805" s="1"/>
  <c r="W1804"/>
  <c r="O1805" l="1"/>
  <c r="P1805"/>
  <c r="S1805"/>
  <c r="V1805" s="1"/>
  <c r="L1805"/>
  <c r="X1805" s="1"/>
  <c r="Y1805" s="1"/>
  <c r="R1805" l="1"/>
  <c r="Q1806" s="1"/>
  <c r="W1805"/>
  <c r="O1806" l="1"/>
  <c r="P1806"/>
  <c r="S1806"/>
  <c r="V1806" s="1"/>
  <c r="R1806" s="1"/>
  <c r="L1806"/>
  <c r="X1806" s="1"/>
  <c r="Y1806" s="1"/>
  <c r="Q1807" l="1"/>
  <c r="W1806"/>
  <c r="O1807" l="1"/>
  <c r="P1807"/>
  <c r="S1807"/>
  <c r="V1807" s="1"/>
  <c r="L1807"/>
  <c r="X1807" s="1"/>
  <c r="Y1807" s="1"/>
  <c r="R1807" l="1"/>
  <c r="Q1808" s="1"/>
  <c r="W1807"/>
  <c r="O1808" l="1"/>
  <c r="L1808"/>
  <c r="X1808" s="1"/>
  <c r="Y1808" s="1"/>
  <c r="S1808"/>
  <c r="V1808" s="1"/>
  <c r="P1808"/>
  <c r="R1808" l="1"/>
  <c r="Q1809" s="1"/>
  <c r="W1808"/>
  <c r="O1809" l="1"/>
  <c r="P1809"/>
  <c r="S1809"/>
  <c r="V1809" s="1"/>
  <c r="R1809" s="1"/>
  <c r="L1809"/>
  <c r="X1809" s="1"/>
  <c r="Y1809" s="1"/>
  <c r="Q1810" l="1"/>
  <c r="W1809"/>
  <c r="O1810" l="1"/>
  <c r="P1810"/>
  <c r="L1810"/>
  <c r="X1810" s="1"/>
  <c r="Y1810" s="1"/>
  <c r="S1810"/>
  <c r="V1810" s="1"/>
  <c r="R1810" l="1"/>
  <c r="Q1811" s="1"/>
  <c r="W1810"/>
  <c r="O1811" l="1"/>
  <c r="L1811"/>
  <c r="X1811" s="1"/>
  <c r="Y1811" s="1"/>
  <c r="S1811"/>
  <c r="V1811" s="1"/>
  <c r="P1811"/>
  <c r="R1811" l="1"/>
  <c r="Q1812" s="1"/>
  <c r="W1811"/>
  <c r="O1812" l="1"/>
  <c r="S1812"/>
  <c r="V1812" s="1"/>
  <c r="L1812"/>
  <c r="X1812" s="1"/>
  <c r="Y1812" s="1"/>
  <c r="P1812"/>
  <c r="R1812" l="1"/>
  <c r="Q1813" s="1"/>
  <c r="W1812"/>
  <c r="O1813" l="1"/>
  <c r="S1813"/>
  <c r="V1813" s="1"/>
  <c r="L1813"/>
  <c r="X1813" s="1"/>
  <c r="Y1813" s="1"/>
  <c r="P1813"/>
  <c r="R1813" l="1"/>
  <c r="Q1814" s="1"/>
  <c r="W1813"/>
  <c r="O1814" l="1"/>
  <c r="P1814"/>
  <c r="S1814"/>
  <c r="V1814" s="1"/>
  <c r="L1814"/>
  <c r="X1814" s="1"/>
  <c r="Y1814" s="1"/>
  <c r="R1814" l="1"/>
  <c r="Q1815" s="1"/>
  <c r="W1814"/>
  <c r="O1815" l="1"/>
  <c r="P1815"/>
  <c r="L1815"/>
  <c r="X1815" s="1"/>
  <c r="Y1815" s="1"/>
  <c r="S1815"/>
  <c r="V1815" s="1"/>
  <c r="R1815" l="1"/>
  <c r="Q1816" s="1"/>
  <c r="W1815"/>
  <c r="O1816" l="1"/>
  <c r="P1816"/>
  <c r="S1816"/>
  <c r="V1816" s="1"/>
  <c r="L1816"/>
  <c r="X1816" s="1"/>
  <c r="Y1816" s="1"/>
  <c r="R1816" l="1"/>
  <c r="Q1817" s="1"/>
  <c r="W1816"/>
  <c r="O1817" l="1"/>
  <c r="P1817"/>
  <c r="L1817"/>
  <c r="X1817" s="1"/>
  <c r="Y1817" s="1"/>
  <c r="S1817"/>
  <c r="V1817" s="1"/>
  <c r="R1817" l="1"/>
  <c r="Q1818" s="1"/>
  <c r="W1817"/>
  <c r="O1818" l="1"/>
  <c r="P1818"/>
  <c r="S1818"/>
  <c r="V1818" s="1"/>
  <c r="L1818"/>
  <c r="X1818" s="1"/>
  <c r="Y1818" s="1"/>
  <c r="R1818" l="1"/>
  <c r="Q1819" s="1"/>
  <c r="W1818"/>
  <c r="O1819" l="1"/>
  <c r="L1819"/>
  <c r="X1819" s="1"/>
  <c r="Y1819" s="1"/>
  <c r="P1819"/>
  <c r="S1819"/>
  <c r="V1819" s="1"/>
  <c r="R1819" l="1"/>
  <c r="Q1820" s="1"/>
  <c r="W1819"/>
  <c r="O1820" l="1"/>
  <c r="L1820"/>
  <c r="X1820" s="1"/>
  <c r="Y1820" s="1"/>
  <c r="P1820"/>
  <c r="S1820"/>
  <c r="V1820" s="1"/>
  <c r="R1820" l="1"/>
  <c r="Q1821" s="1"/>
  <c r="W1820"/>
  <c r="O1821" l="1"/>
  <c r="P1821"/>
  <c r="L1821"/>
  <c r="X1821" s="1"/>
  <c r="Y1821" s="1"/>
  <c r="S1821"/>
  <c r="V1821" s="1"/>
  <c r="R1821" l="1"/>
  <c r="Q1822" s="1"/>
  <c r="W1821"/>
  <c r="O1822" l="1"/>
  <c r="P1822"/>
  <c r="S1822"/>
  <c r="V1822" s="1"/>
  <c r="L1822"/>
  <c r="X1822" s="1"/>
  <c r="Y1822" s="1"/>
  <c r="R1822" l="1"/>
  <c r="Q1823" s="1"/>
  <c r="W1822"/>
  <c r="O1823" l="1"/>
  <c r="S1823"/>
  <c r="V1823" s="1"/>
  <c r="R1823" s="1"/>
  <c r="P1823"/>
  <c r="L1823"/>
  <c r="X1823" s="1"/>
  <c r="Y1823" s="1"/>
  <c r="W1823" l="1"/>
  <c r="Q1824"/>
  <c r="O1824" l="1"/>
  <c r="S1824"/>
  <c r="V1824" s="1"/>
  <c r="L1824"/>
  <c r="X1824" s="1"/>
  <c r="Y1824" s="1"/>
  <c r="P1824"/>
  <c r="R1824" l="1"/>
  <c r="Q1825" s="1"/>
  <c r="W1824"/>
  <c r="O1825" l="1"/>
  <c r="P1825"/>
  <c r="L1825"/>
  <c r="X1825" s="1"/>
  <c r="Y1825" s="1"/>
  <c r="S1825"/>
  <c r="V1825" s="1"/>
  <c r="R1825" l="1"/>
  <c r="Q1826" s="1"/>
  <c r="W1825"/>
  <c r="O1826" l="1"/>
  <c r="L1826"/>
  <c r="X1826" s="1"/>
  <c r="Y1826" s="1"/>
  <c r="P1826"/>
  <c r="S1826"/>
  <c r="V1826" s="1"/>
  <c r="R1826" l="1"/>
  <c r="Q1827" s="1"/>
  <c r="W1826"/>
  <c r="O1827" l="1"/>
  <c r="S1827"/>
  <c r="V1827" s="1"/>
  <c r="L1827"/>
  <c r="X1827" s="1"/>
  <c r="Y1827" s="1"/>
  <c r="P1827"/>
  <c r="R1827" l="1"/>
  <c r="Q1828" s="1"/>
  <c r="W1827"/>
  <c r="O1828" l="1"/>
  <c r="L1828"/>
  <c r="X1828" s="1"/>
  <c r="Y1828" s="1"/>
  <c r="P1828"/>
  <c r="S1828"/>
  <c r="V1828" s="1"/>
  <c r="R1828" l="1"/>
  <c r="Q1829" s="1"/>
  <c r="W1828"/>
  <c r="O1829" l="1"/>
  <c r="L1829"/>
  <c r="X1829" s="1"/>
  <c r="Y1829" s="1"/>
  <c r="P1829"/>
  <c r="S1829"/>
  <c r="V1829" s="1"/>
  <c r="R1829" l="1"/>
  <c r="Q1830" s="1"/>
  <c r="W1829"/>
  <c r="O1830" l="1"/>
  <c r="L1830"/>
  <c r="X1830" s="1"/>
  <c r="Y1830" s="1"/>
  <c r="S1830"/>
  <c r="V1830" s="1"/>
  <c r="P1830"/>
  <c r="R1830" l="1"/>
  <c r="Q1831" s="1"/>
  <c r="W1830"/>
  <c r="O1831" l="1"/>
  <c r="P1831"/>
  <c r="L1831"/>
  <c r="X1831" s="1"/>
  <c r="Y1831" s="1"/>
  <c r="S1831"/>
  <c r="V1831" s="1"/>
  <c r="R1831" l="1"/>
  <c r="Q1832" s="1"/>
  <c r="W1831"/>
  <c r="O1832" l="1"/>
  <c r="L1832"/>
  <c r="X1832" s="1"/>
  <c r="Y1832" s="1"/>
  <c r="P1832"/>
  <c r="S1832"/>
  <c r="V1832" s="1"/>
  <c r="R1832" l="1"/>
  <c r="Q1833" s="1"/>
  <c r="W1832"/>
  <c r="O1833" l="1"/>
  <c r="L1833"/>
  <c r="X1833" s="1"/>
  <c r="Y1833" s="1"/>
  <c r="S1833"/>
  <c r="V1833" s="1"/>
  <c r="P1833"/>
  <c r="R1833" l="1"/>
  <c r="Q1834" s="1"/>
  <c r="W1833"/>
  <c r="O1834" l="1"/>
  <c r="S1834"/>
  <c r="V1834" s="1"/>
  <c r="L1834"/>
  <c r="X1834" s="1"/>
  <c r="Y1834" s="1"/>
  <c r="P1834"/>
  <c r="R1834" l="1"/>
  <c r="Q1835" s="1"/>
  <c r="W1834"/>
  <c r="O1835" l="1"/>
  <c r="L1835"/>
  <c r="X1835" s="1"/>
  <c r="Y1835" s="1"/>
  <c r="P1835"/>
  <c r="S1835"/>
  <c r="V1835" s="1"/>
  <c r="R1835" l="1"/>
  <c r="Q1836" s="1"/>
  <c r="W1835"/>
  <c r="O1836" l="1"/>
  <c r="S1836"/>
  <c r="V1836" s="1"/>
  <c r="L1836"/>
  <c r="X1836" s="1"/>
  <c r="Y1836" s="1"/>
  <c r="P1836"/>
  <c r="R1836" l="1"/>
  <c r="Q1837" s="1"/>
  <c r="W1836"/>
  <c r="O1837" l="1"/>
  <c r="S1837"/>
  <c r="V1837" s="1"/>
  <c r="L1837"/>
  <c r="X1837" s="1"/>
  <c r="Y1837" s="1"/>
  <c r="P1837"/>
  <c r="R1837" l="1"/>
  <c r="Q1838" s="1"/>
  <c r="W1837"/>
  <c r="O1838" l="1"/>
  <c r="L1838"/>
  <c r="X1838" s="1"/>
  <c r="Y1838" s="1"/>
  <c r="S1838"/>
  <c r="V1838" s="1"/>
  <c r="P1838"/>
  <c r="R1838" l="1"/>
  <c r="Q1839" s="1"/>
  <c r="W1838"/>
  <c r="O1839" l="1"/>
  <c r="L1839"/>
  <c r="X1839" s="1"/>
  <c r="Y1839" s="1"/>
  <c r="P1839"/>
  <c r="S1839"/>
  <c r="V1839" s="1"/>
  <c r="R1839" l="1"/>
  <c r="Q1840" s="1"/>
  <c r="W1839"/>
  <c r="O1840" l="1"/>
  <c r="L1840"/>
  <c r="X1840" s="1"/>
  <c r="Y1840" s="1"/>
  <c r="P1840"/>
  <c r="S1840"/>
  <c r="V1840" s="1"/>
  <c r="R1840" l="1"/>
  <c r="Q1841" s="1"/>
  <c r="W1840"/>
  <c r="O1841" l="1"/>
  <c r="L1841"/>
  <c r="X1841" s="1"/>
  <c r="Y1841" s="1"/>
  <c r="S1841"/>
  <c r="V1841" s="1"/>
  <c r="P1841"/>
  <c r="R1841" l="1"/>
  <c r="Q1842" s="1"/>
  <c r="W1841"/>
  <c r="O1842" l="1"/>
  <c r="S1842"/>
  <c r="V1842" s="1"/>
  <c r="L1842"/>
  <c r="X1842" s="1"/>
  <c r="Y1842" s="1"/>
  <c r="P1842"/>
  <c r="R1842" l="1"/>
  <c r="Q1843" s="1"/>
  <c r="W1842"/>
  <c r="O1843" l="1"/>
  <c r="P1843"/>
  <c r="S1843"/>
  <c r="V1843" s="1"/>
  <c r="L1843"/>
  <c r="X1843" s="1"/>
  <c r="Y1843" s="1"/>
  <c r="R1843" l="1"/>
  <c r="Q1844" s="1"/>
  <c r="W1843"/>
  <c r="O1844" l="1"/>
  <c r="P1844"/>
  <c r="S1844"/>
  <c r="V1844" s="1"/>
  <c r="R1844" s="1"/>
  <c r="L1844"/>
  <c r="X1844" s="1"/>
  <c r="Y1844" s="1"/>
  <c r="Q1845" l="1"/>
  <c r="W1844"/>
  <c r="O1845" l="1"/>
  <c r="P1845"/>
  <c r="S1845"/>
  <c r="V1845" s="1"/>
  <c r="L1845"/>
  <c r="X1845" s="1"/>
  <c r="Y1845" s="1"/>
  <c r="R1845" l="1"/>
  <c r="Q1846" s="1"/>
  <c r="W1845"/>
  <c r="O1846" l="1"/>
  <c r="P1846"/>
  <c r="L1846"/>
  <c r="X1846" s="1"/>
  <c r="Y1846" s="1"/>
  <c r="S1846"/>
  <c r="V1846" s="1"/>
  <c r="R1846" l="1"/>
  <c r="Q1847" s="1"/>
  <c r="W1846"/>
  <c r="O1847" l="1"/>
  <c r="S1847"/>
  <c r="V1847" s="1"/>
  <c r="L1847"/>
  <c r="X1847" s="1"/>
  <c r="Y1847" s="1"/>
  <c r="P1847"/>
  <c r="R1847" l="1"/>
  <c r="Q1848" s="1"/>
  <c r="W1847"/>
  <c r="O1848" l="1"/>
  <c r="L1848"/>
  <c r="X1848" s="1"/>
  <c r="Y1848" s="1"/>
  <c r="P1848"/>
  <c r="S1848"/>
  <c r="V1848" s="1"/>
  <c r="R1848" l="1"/>
  <c r="Q1849" s="1"/>
  <c r="W1848"/>
  <c r="O1849" l="1"/>
  <c r="S1849"/>
  <c r="V1849" s="1"/>
  <c r="P1849"/>
  <c r="L1849"/>
  <c r="X1849" s="1"/>
  <c r="Y1849" s="1"/>
  <c r="R1849" l="1"/>
  <c r="Q1850" s="1"/>
  <c r="W1849"/>
  <c r="O1850" l="1"/>
  <c r="L1850"/>
  <c r="X1850" s="1"/>
  <c r="Y1850" s="1"/>
  <c r="S1850"/>
  <c r="V1850" s="1"/>
  <c r="P1850"/>
  <c r="R1850" l="1"/>
  <c r="Q1851" s="1"/>
  <c r="W1850"/>
  <c r="O1851" l="1"/>
  <c r="P1851"/>
  <c r="S1851"/>
  <c r="V1851" s="1"/>
  <c r="L1851"/>
  <c r="X1851" s="1"/>
  <c r="Y1851" s="1"/>
  <c r="R1851" l="1"/>
  <c r="Q1852" s="1"/>
  <c r="W1851"/>
  <c r="O1852" l="1"/>
  <c r="P1852"/>
  <c r="S1852"/>
  <c r="V1852" s="1"/>
  <c r="L1852"/>
  <c r="X1852" s="1"/>
  <c r="Y1852" s="1"/>
  <c r="R1852" l="1"/>
  <c r="Q1853" s="1"/>
  <c r="W1852"/>
  <c r="O1853" l="1"/>
  <c r="L1853"/>
  <c r="X1853" s="1"/>
  <c r="Y1853" s="1"/>
  <c r="S1853"/>
  <c r="V1853" s="1"/>
  <c r="P1853"/>
  <c r="R1853" l="1"/>
  <c r="Q1854" s="1"/>
  <c r="W1853"/>
  <c r="O1854" l="1"/>
  <c r="L1854"/>
  <c r="X1854" s="1"/>
  <c r="Y1854" s="1"/>
  <c r="P1854"/>
  <c r="S1854"/>
  <c r="V1854" s="1"/>
  <c r="R1854" l="1"/>
  <c r="Q1855" s="1"/>
  <c r="W1854"/>
  <c r="O1855" l="1"/>
  <c r="S1855"/>
  <c r="V1855" s="1"/>
  <c r="L1855"/>
  <c r="X1855" s="1"/>
  <c r="Y1855" s="1"/>
  <c r="P1855"/>
  <c r="R1855" l="1"/>
  <c r="Q1856" s="1"/>
  <c r="W1855"/>
  <c r="O1856" l="1"/>
  <c r="L1856"/>
  <c r="X1856" s="1"/>
  <c r="Y1856" s="1"/>
  <c r="P1856"/>
  <c r="S1856"/>
  <c r="V1856" s="1"/>
  <c r="R1856" l="1"/>
  <c r="Q1857" s="1"/>
  <c r="W1856"/>
  <c r="O1857" l="1"/>
  <c r="P1857"/>
  <c r="L1857"/>
  <c r="X1857" s="1"/>
  <c r="Y1857" s="1"/>
  <c r="S1857"/>
  <c r="V1857" s="1"/>
  <c r="R1857" l="1"/>
  <c r="Q1858" s="1"/>
  <c r="W1857"/>
  <c r="O1858" l="1"/>
  <c r="P1858"/>
  <c r="L1858"/>
  <c r="X1858" s="1"/>
  <c r="Y1858" s="1"/>
  <c r="S1858"/>
  <c r="V1858" s="1"/>
  <c r="R1858" l="1"/>
  <c r="Q1859" s="1"/>
  <c r="W1858"/>
  <c r="O1859" l="1"/>
  <c r="P1859"/>
  <c r="L1859"/>
  <c r="X1859" s="1"/>
  <c r="Y1859" s="1"/>
  <c r="S1859"/>
  <c r="V1859" s="1"/>
  <c r="R1859" l="1"/>
  <c r="Q1860" s="1"/>
  <c r="W1859"/>
  <c r="O1860" l="1"/>
  <c r="L1860"/>
  <c r="X1860" s="1"/>
  <c r="Y1860" s="1"/>
  <c r="S1860"/>
  <c r="V1860" s="1"/>
  <c r="P1860"/>
  <c r="R1860" l="1"/>
  <c r="Q1861" s="1"/>
  <c r="W1860"/>
  <c r="O1861" l="1"/>
  <c r="L1861"/>
  <c r="X1861" s="1"/>
  <c r="Y1861" s="1"/>
  <c r="P1861"/>
  <c r="S1861"/>
  <c r="V1861" s="1"/>
  <c r="R1861" l="1"/>
  <c r="Q1862" s="1"/>
  <c r="W1861"/>
  <c r="O1862" l="1"/>
  <c r="P1862"/>
  <c r="L1862"/>
  <c r="X1862" s="1"/>
  <c r="Y1862" s="1"/>
  <c r="S1862"/>
  <c r="V1862" s="1"/>
  <c r="R1862" l="1"/>
  <c r="Q1863" s="1"/>
  <c r="W1862"/>
  <c r="O1863" l="1"/>
  <c r="S1863"/>
  <c r="V1863" s="1"/>
  <c r="R1863" s="1"/>
  <c r="P1863"/>
  <c r="L1863"/>
  <c r="X1863" s="1"/>
  <c r="Y1863" s="1"/>
  <c r="Q1864" l="1"/>
  <c r="W1863"/>
  <c r="O1864" l="1"/>
  <c r="L1864"/>
  <c r="X1864" s="1"/>
  <c r="Y1864" s="1"/>
  <c r="S1864"/>
  <c r="V1864" s="1"/>
  <c r="P1864"/>
  <c r="R1864" l="1"/>
  <c r="Q1865" s="1"/>
  <c r="W1864"/>
  <c r="O1865" l="1"/>
  <c r="S1865"/>
  <c r="V1865" s="1"/>
  <c r="R1865" s="1"/>
  <c r="P1865"/>
  <c r="L1865"/>
  <c r="X1865" s="1"/>
  <c r="Y1865" s="1"/>
  <c r="W1865" l="1"/>
  <c r="Q1866"/>
  <c r="O1866" l="1"/>
  <c r="P1866"/>
  <c r="S1866"/>
  <c r="V1866" s="1"/>
  <c r="L1866"/>
  <c r="X1866" s="1"/>
  <c r="Y1866" s="1"/>
  <c r="R1866" l="1"/>
  <c r="Q1867" s="1"/>
  <c r="W1866"/>
  <c r="O1867" l="1"/>
  <c r="S1867"/>
  <c r="V1867" s="1"/>
  <c r="R1867" s="1"/>
  <c r="P1867"/>
  <c r="L1867"/>
  <c r="X1867" s="1"/>
  <c r="Y1867" s="1"/>
  <c r="W1867" l="1"/>
  <c r="Q1868"/>
  <c r="O1868" l="1"/>
  <c r="S1868"/>
  <c r="V1868" s="1"/>
  <c r="L1868"/>
  <c r="X1868" s="1"/>
  <c r="Y1868" s="1"/>
  <c r="P1868"/>
  <c r="R1868" l="1"/>
  <c r="Q1869" s="1"/>
  <c r="W1868"/>
  <c r="O1869" l="1"/>
  <c r="P1869"/>
  <c r="L1869"/>
  <c r="X1869" s="1"/>
  <c r="Y1869" s="1"/>
  <c r="S1869"/>
  <c r="V1869" s="1"/>
  <c r="R1869" l="1"/>
  <c r="Q1870" s="1"/>
  <c r="W1869"/>
  <c r="O1870" l="1"/>
  <c r="L1870"/>
  <c r="X1870" s="1"/>
  <c r="Y1870" s="1"/>
  <c r="S1870"/>
  <c r="V1870" s="1"/>
  <c r="P1870"/>
  <c r="R1870" l="1"/>
  <c r="Q1871" s="1"/>
  <c r="W1870"/>
  <c r="O1871" l="1"/>
  <c r="P1871"/>
  <c r="L1871"/>
  <c r="X1871" s="1"/>
  <c r="Y1871" s="1"/>
  <c r="S1871"/>
  <c r="V1871" s="1"/>
  <c r="R1871" l="1"/>
  <c r="Q1872" s="1"/>
  <c r="W1871"/>
  <c r="O1872" l="1"/>
  <c r="L1872"/>
  <c r="X1872" s="1"/>
  <c r="Y1872" s="1"/>
  <c r="S1872"/>
  <c r="V1872" s="1"/>
  <c r="P1872"/>
  <c r="R1872" l="1"/>
  <c r="Q1873" s="1"/>
  <c r="W1872"/>
  <c r="O1873" l="1"/>
  <c r="P1873"/>
  <c r="L1873"/>
  <c r="X1873" s="1"/>
  <c r="Y1873" s="1"/>
  <c r="S1873"/>
  <c r="V1873" s="1"/>
  <c r="R1873" l="1"/>
  <c r="Q1874" s="1"/>
  <c r="W1873"/>
  <c r="O1874" l="1"/>
  <c r="L1874"/>
  <c r="X1874" s="1"/>
  <c r="Y1874" s="1"/>
  <c r="S1874"/>
  <c r="V1874" s="1"/>
  <c r="P1874"/>
  <c r="R1874" l="1"/>
  <c r="Q1875" s="1"/>
  <c r="W1874"/>
  <c r="O1875" l="1"/>
  <c r="P1875"/>
  <c r="L1875"/>
  <c r="X1875" s="1"/>
  <c r="Y1875" s="1"/>
  <c r="S1875"/>
  <c r="V1875" s="1"/>
  <c r="R1875" l="1"/>
  <c r="Q1876" s="1"/>
  <c r="W1875"/>
  <c r="O1876" l="1"/>
  <c r="P1876"/>
  <c r="S1876"/>
  <c r="V1876" s="1"/>
  <c r="L1876"/>
  <c r="X1876" s="1"/>
  <c r="Y1876" s="1"/>
  <c r="R1876" l="1"/>
  <c r="Q1877" s="1"/>
  <c r="W1876"/>
  <c r="O1877" l="1"/>
  <c r="S1877"/>
  <c r="V1877" s="1"/>
  <c r="R1877" s="1"/>
  <c r="P1877"/>
  <c r="L1877"/>
  <c r="X1877" s="1"/>
  <c r="Y1877" s="1"/>
  <c r="W1877" l="1"/>
  <c r="Q1878"/>
  <c r="O1878" l="1"/>
  <c r="L1878"/>
  <c r="X1878" s="1"/>
  <c r="Y1878" s="1"/>
  <c r="S1878"/>
  <c r="V1878" s="1"/>
  <c r="P1878"/>
  <c r="R1878" l="1"/>
  <c r="Q1879" s="1"/>
  <c r="W1878"/>
  <c r="O1879" l="1"/>
  <c r="P1879"/>
  <c r="L1879"/>
  <c r="X1879" s="1"/>
  <c r="Y1879" s="1"/>
  <c r="S1879"/>
  <c r="V1879" s="1"/>
  <c r="R1879" l="1"/>
  <c r="Q1880" s="1"/>
  <c r="W1879"/>
  <c r="O1880" l="1"/>
  <c r="L1880"/>
  <c r="X1880" s="1"/>
  <c r="Y1880" s="1"/>
  <c r="S1880"/>
  <c r="V1880" s="1"/>
  <c r="P1880"/>
  <c r="R1880" l="1"/>
  <c r="Q1881" s="1"/>
  <c r="W1880"/>
  <c r="O1881" l="1"/>
  <c r="P1881"/>
  <c r="L1881"/>
  <c r="X1881" s="1"/>
  <c r="Y1881" s="1"/>
  <c r="S1881"/>
  <c r="V1881" s="1"/>
  <c r="R1881" l="1"/>
  <c r="Q1882" s="1"/>
  <c r="W1881"/>
  <c r="O1882" l="1"/>
  <c r="L1882"/>
  <c r="X1882" s="1"/>
  <c r="Y1882" s="1"/>
  <c r="P1882"/>
  <c r="S1882"/>
  <c r="V1882" s="1"/>
  <c r="R1882" l="1"/>
  <c r="Q1883" s="1"/>
  <c r="W1882"/>
  <c r="O1883" l="1"/>
  <c r="P1883"/>
  <c r="S1883"/>
  <c r="V1883" s="1"/>
  <c r="R1883" s="1"/>
  <c r="L1883"/>
  <c r="X1883" s="1"/>
  <c r="Y1883" s="1"/>
  <c r="Q1884" l="1"/>
  <c r="W1883"/>
  <c r="O1884" l="1"/>
  <c r="S1884"/>
  <c r="V1884" s="1"/>
  <c r="L1884"/>
  <c r="X1884" s="1"/>
  <c r="Y1884" s="1"/>
  <c r="P1884"/>
  <c r="R1884" l="1"/>
  <c r="Q1885" s="1"/>
  <c r="W1884"/>
  <c r="O1885" l="1"/>
  <c r="P1885"/>
  <c r="L1885"/>
  <c r="X1885" s="1"/>
  <c r="Y1885" s="1"/>
  <c r="S1885"/>
  <c r="V1885" s="1"/>
  <c r="R1885" l="1"/>
  <c r="Q1886" s="1"/>
  <c r="W1885"/>
  <c r="O1886" l="1"/>
  <c r="L1886"/>
  <c r="X1886" s="1"/>
  <c r="Y1886" s="1"/>
  <c r="P1886"/>
  <c r="S1886"/>
  <c r="V1886" s="1"/>
  <c r="R1886" l="1"/>
  <c r="Q1887" s="1"/>
  <c r="W1886"/>
  <c r="O1887" l="1"/>
  <c r="S1887"/>
  <c r="V1887" s="1"/>
  <c r="P1887"/>
  <c r="L1887"/>
  <c r="X1887" s="1"/>
  <c r="Y1887" s="1"/>
  <c r="R1887" l="1"/>
  <c r="Q1888" s="1"/>
  <c r="W1887"/>
  <c r="O1888" l="1"/>
  <c r="P1888"/>
  <c r="S1888"/>
  <c r="V1888" s="1"/>
  <c r="R1888" s="1"/>
  <c r="L1888"/>
  <c r="X1888" s="1"/>
  <c r="Y1888" s="1"/>
  <c r="W1888" l="1"/>
  <c r="Q1889"/>
  <c r="O1889" l="1"/>
  <c r="S1889"/>
  <c r="V1889" s="1"/>
  <c r="R1889" s="1"/>
  <c r="P1889"/>
  <c r="L1889"/>
  <c r="X1889" s="1"/>
  <c r="Y1889" s="1"/>
  <c r="W1889" l="1"/>
  <c r="Q1890"/>
  <c r="O1890" l="1"/>
  <c r="L1890"/>
  <c r="X1890" s="1"/>
  <c r="Y1890" s="1"/>
  <c r="S1890"/>
  <c r="V1890" s="1"/>
  <c r="P1890"/>
  <c r="R1890" l="1"/>
  <c r="Q1891" s="1"/>
  <c r="W1890"/>
  <c r="O1891" l="1"/>
  <c r="P1891"/>
  <c r="L1891"/>
  <c r="X1891" s="1"/>
  <c r="Y1891" s="1"/>
  <c r="S1891"/>
  <c r="V1891" s="1"/>
  <c r="R1891" l="1"/>
  <c r="Q1892" s="1"/>
  <c r="W1891"/>
  <c r="O1892" l="1"/>
  <c r="L1892"/>
  <c r="X1892" s="1"/>
  <c r="Y1892" s="1"/>
  <c r="S1892"/>
  <c r="V1892" s="1"/>
  <c r="P1892"/>
  <c r="R1892" l="1"/>
  <c r="Q1893" s="1"/>
  <c r="W1892"/>
  <c r="O1893" l="1"/>
  <c r="S1893"/>
  <c r="V1893" s="1"/>
  <c r="L1893"/>
  <c r="X1893" s="1"/>
  <c r="Y1893" s="1"/>
  <c r="P1893"/>
  <c r="R1893" l="1"/>
  <c r="Q1894" s="1"/>
  <c r="W1893"/>
  <c r="O1894" l="1"/>
  <c r="P1894"/>
  <c r="S1894"/>
  <c r="V1894" s="1"/>
  <c r="L1894"/>
  <c r="X1894" s="1"/>
  <c r="Y1894" s="1"/>
  <c r="R1894" l="1"/>
  <c r="Q1895" s="1"/>
  <c r="W1894"/>
  <c r="O1895" l="1"/>
  <c r="P1895"/>
  <c r="L1895"/>
  <c r="X1895" s="1"/>
  <c r="Y1895" s="1"/>
  <c r="S1895"/>
  <c r="V1895" s="1"/>
  <c r="R1895" l="1"/>
  <c r="Q1896" s="1"/>
  <c r="W1895"/>
  <c r="O1896" l="1"/>
  <c r="P1896"/>
  <c r="L1896"/>
  <c r="X1896" s="1"/>
  <c r="Y1896" s="1"/>
  <c r="S1896"/>
  <c r="V1896" s="1"/>
  <c r="R1896" l="1"/>
  <c r="Q1897" s="1"/>
  <c r="W1896"/>
  <c r="O1897" l="1"/>
  <c r="P1897"/>
  <c r="S1897"/>
  <c r="V1897" s="1"/>
  <c r="L1897"/>
  <c r="X1897" s="1"/>
  <c r="Y1897" s="1"/>
  <c r="R1897" l="1"/>
  <c r="Q1898" s="1"/>
  <c r="W1897"/>
  <c r="O1898" l="1"/>
  <c r="L1898"/>
  <c r="X1898" s="1"/>
  <c r="Y1898" s="1"/>
  <c r="S1898"/>
  <c r="V1898" s="1"/>
  <c r="P1898"/>
  <c r="R1898" l="1"/>
  <c r="Q1899" s="1"/>
  <c r="W1898"/>
  <c r="O1899" l="1"/>
  <c r="P1899"/>
  <c r="L1899"/>
  <c r="X1899" s="1"/>
  <c r="Y1899" s="1"/>
  <c r="S1899"/>
  <c r="V1899" s="1"/>
  <c r="R1899" l="1"/>
  <c r="Q1900" s="1"/>
  <c r="W1899"/>
  <c r="O1900" l="1"/>
  <c r="P1900"/>
  <c r="L1900"/>
  <c r="X1900" s="1"/>
  <c r="Y1900" s="1"/>
  <c r="S1900"/>
  <c r="V1900" s="1"/>
  <c r="R1900" l="1"/>
  <c r="Q1901" s="1"/>
  <c r="W1900"/>
  <c r="O1901" l="1"/>
  <c r="S1901"/>
  <c r="V1901" s="1"/>
  <c r="R1901" s="1"/>
  <c r="P1901"/>
  <c r="L1901"/>
  <c r="X1901" s="1"/>
  <c r="Y1901" s="1"/>
  <c r="W1901" l="1"/>
  <c r="Q1902"/>
  <c r="O1902" l="1"/>
  <c r="L1902"/>
  <c r="X1902" s="1"/>
  <c r="Y1902" s="1"/>
  <c r="S1902"/>
  <c r="V1902" s="1"/>
  <c r="P1902"/>
  <c r="R1902" l="1"/>
  <c r="Q1903" s="1"/>
  <c r="W1902"/>
  <c r="O1903" l="1"/>
  <c r="S1903"/>
  <c r="V1903" s="1"/>
  <c r="P1903"/>
  <c r="L1903"/>
  <c r="X1903" s="1"/>
  <c r="Y1903" s="1"/>
  <c r="R1903" l="1"/>
  <c r="Q1904" s="1"/>
  <c r="W1903"/>
  <c r="O1904" l="1"/>
  <c r="P1904"/>
  <c r="S1904"/>
  <c r="V1904" s="1"/>
  <c r="R1904" s="1"/>
  <c r="L1904"/>
  <c r="X1904" s="1"/>
  <c r="Y1904" s="1"/>
  <c r="W1904" l="1"/>
  <c r="Q1905"/>
  <c r="O1905" l="1"/>
  <c r="S1905"/>
  <c r="V1905" s="1"/>
  <c r="R1905" s="1"/>
  <c r="P1905"/>
  <c r="L1905"/>
  <c r="X1905" s="1"/>
  <c r="Y1905" s="1"/>
  <c r="W1905" l="1"/>
  <c r="Q1906"/>
  <c r="O1906" l="1"/>
  <c r="L1906"/>
  <c r="X1906" s="1"/>
  <c r="Y1906" s="1"/>
  <c r="S1906"/>
  <c r="V1906" s="1"/>
  <c r="P1906"/>
  <c r="R1906" l="1"/>
  <c r="Q1907" s="1"/>
  <c r="W1906"/>
  <c r="O1907" l="1"/>
  <c r="S1907"/>
  <c r="V1907" s="1"/>
  <c r="L1907"/>
  <c r="X1907" s="1"/>
  <c r="Y1907" s="1"/>
  <c r="P1907"/>
  <c r="R1907" l="1"/>
  <c r="Q1908" s="1"/>
  <c r="W1907"/>
  <c r="O1908" l="1"/>
  <c r="L1908"/>
  <c r="X1908" s="1"/>
  <c r="Y1908" s="1"/>
  <c r="S1908"/>
  <c r="V1908" s="1"/>
  <c r="P1908"/>
  <c r="R1908" l="1"/>
  <c r="Q1909" s="1"/>
  <c r="W1908"/>
  <c r="O1909" l="1"/>
  <c r="S1909"/>
  <c r="V1909" s="1"/>
  <c r="R1909" s="1"/>
  <c r="P1909"/>
  <c r="L1909"/>
  <c r="X1909" s="1"/>
  <c r="Y1909" s="1"/>
  <c r="Q1910" l="1"/>
  <c r="W1909"/>
  <c r="O1910" l="1"/>
  <c r="L1910"/>
  <c r="X1910" s="1"/>
  <c r="Y1910" s="1"/>
  <c r="S1910"/>
  <c r="V1910" s="1"/>
  <c r="R1910" s="1"/>
  <c r="P1910"/>
  <c r="W1910" l="1"/>
  <c r="Q1911"/>
  <c r="O1911" l="1"/>
  <c r="P1911"/>
  <c r="L1911"/>
  <c r="X1911" s="1"/>
  <c r="Y1911" s="1"/>
  <c r="S1911"/>
  <c r="V1911" s="1"/>
  <c r="R1911" l="1"/>
  <c r="Q1912" s="1"/>
  <c r="W1911"/>
  <c r="O1912" l="1"/>
  <c r="P1912"/>
  <c r="S1912"/>
  <c r="V1912" s="1"/>
  <c r="R1912" s="1"/>
  <c r="L1912"/>
  <c r="X1912" s="1"/>
  <c r="Y1912" s="1"/>
  <c r="W1912" l="1"/>
  <c r="Q1913"/>
  <c r="O1913" l="1"/>
  <c r="P1913"/>
  <c r="S1913"/>
  <c r="V1913" s="1"/>
  <c r="L1913"/>
  <c r="X1913" s="1"/>
  <c r="Y1913" s="1"/>
  <c r="R1913" l="1"/>
  <c r="Q1914" s="1"/>
  <c r="W1913"/>
  <c r="O1914" l="1"/>
  <c r="L1914"/>
  <c r="X1914" s="1"/>
  <c r="Y1914" s="1"/>
  <c r="S1914"/>
  <c r="V1914" s="1"/>
  <c r="P1914"/>
  <c r="R1914" l="1"/>
  <c r="Q1915" s="1"/>
  <c r="W1914"/>
  <c r="O1915" l="1"/>
  <c r="S1915"/>
  <c r="V1915" s="1"/>
  <c r="R1915" s="1"/>
  <c r="P1915"/>
  <c r="L1915"/>
  <c r="X1915" s="1"/>
  <c r="Y1915" s="1"/>
  <c r="W1915" l="1"/>
  <c r="Q1916"/>
  <c r="O1916" l="1"/>
  <c r="S1916"/>
  <c r="V1916" s="1"/>
  <c r="L1916"/>
  <c r="X1916" s="1"/>
  <c r="Y1916" s="1"/>
  <c r="P1916"/>
  <c r="R1916" l="1"/>
  <c r="Q1917" s="1"/>
  <c r="W1916"/>
  <c r="O1917" l="1"/>
  <c r="S1917"/>
  <c r="V1917" s="1"/>
  <c r="L1917"/>
  <c r="X1917" s="1"/>
  <c r="Y1917" s="1"/>
  <c r="P1917"/>
  <c r="R1917" l="1"/>
  <c r="Q1918" s="1"/>
  <c r="W1917"/>
  <c r="O1918" l="1"/>
  <c r="P1918"/>
  <c r="L1918"/>
  <c r="X1918" s="1"/>
  <c r="Y1918" s="1"/>
  <c r="S1918"/>
  <c r="V1918" s="1"/>
  <c r="R1918" l="1"/>
  <c r="Q1919" s="1"/>
  <c r="W1918"/>
  <c r="O1919" l="1"/>
  <c r="S1919"/>
  <c r="V1919" s="1"/>
  <c r="R1919" s="1"/>
  <c r="P1919"/>
  <c r="L1919"/>
  <c r="X1919" s="1"/>
  <c r="Y1919" s="1"/>
  <c r="W1919" l="1"/>
  <c r="Q1920"/>
  <c r="O1920" l="1"/>
  <c r="L1920"/>
  <c r="X1920" s="1"/>
  <c r="Y1920" s="1"/>
  <c r="S1920"/>
  <c r="V1920" s="1"/>
  <c r="P1920"/>
  <c r="R1920" l="1"/>
  <c r="Q1921" s="1"/>
  <c r="W1920"/>
  <c r="O1921" l="1"/>
  <c r="S1921"/>
  <c r="V1921" s="1"/>
  <c r="R1921" s="1"/>
  <c r="P1921"/>
  <c r="L1921"/>
  <c r="X1921" s="1"/>
  <c r="Y1921" s="1"/>
  <c r="Q1922" l="1"/>
  <c r="W1921"/>
  <c r="O1922" l="1"/>
  <c r="L1922"/>
  <c r="X1922" s="1"/>
  <c r="Y1922" s="1"/>
  <c r="S1922"/>
  <c r="V1922" s="1"/>
  <c r="P1922"/>
  <c r="R1922" l="1"/>
  <c r="Q1923" s="1"/>
  <c r="W1922"/>
  <c r="O1923" l="1"/>
  <c r="P1923"/>
  <c r="L1923"/>
  <c r="X1923" s="1"/>
  <c r="Y1923" s="1"/>
  <c r="S1923"/>
  <c r="V1923" s="1"/>
  <c r="R1923" l="1"/>
  <c r="Q1924" s="1"/>
  <c r="W1923"/>
  <c r="O1924" l="1"/>
  <c r="L1924"/>
  <c r="X1924" s="1"/>
  <c r="Y1924" s="1"/>
  <c r="S1924"/>
  <c r="V1924" s="1"/>
  <c r="P1924"/>
  <c r="R1924" l="1"/>
  <c r="Q1925" s="1"/>
  <c r="W1924"/>
  <c r="O1925" l="1"/>
  <c r="L1925"/>
  <c r="X1925" s="1"/>
  <c r="Y1925" s="1"/>
  <c r="P1925"/>
  <c r="S1925"/>
  <c r="V1925" s="1"/>
  <c r="R1925" l="1"/>
  <c r="Q1926" s="1"/>
  <c r="W1925"/>
  <c r="O1926" l="1"/>
  <c r="P1926"/>
  <c r="L1926"/>
  <c r="X1926" s="1"/>
  <c r="Y1926" s="1"/>
  <c r="S1926"/>
  <c r="V1926" s="1"/>
  <c r="R1926" l="1"/>
  <c r="Q1927" s="1"/>
  <c r="W1926"/>
  <c r="O1927" l="1"/>
  <c r="L1927"/>
  <c r="X1927" s="1"/>
  <c r="Y1927" s="1"/>
  <c r="S1927"/>
  <c r="V1927" s="1"/>
  <c r="P1927"/>
  <c r="R1927" l="1"/>
  <c r="Q1928" s="1"/>
  <c r="W1927"/>
  <c r="O1928" l="1"/>
  <c r="P1928"/>
  <c r="S1928"/>
  <c r="V1928" s="1"/>
  <c r="R1928" s="1"/>
  <c r="L1928"/>
  <c r="X1928" s="1"/>
  <c r="Y1928" s="1"/>
  <c r="Q1929" l="1"/>
  <c r="W1928"/>
  <c r="O1929" l="1"/>
  <c r="P1929"/>
  <c r="L1929"/>
  <c r="X1929" s="1"/>
  <c r="Y1929" s="1"/>
  <c r="S1929"/>
  <c r="V1929" s="1"/>
  <c r="R1929" l="1"/>
  <c r="Q1930" s="1"/>
  <c r="W1929"/>
  <c r="O1930" l="1"/>
  <c r="P1930"/>
  <c r="S1930"/>
  <c r="V1930" s="1"/>
  <c r="R1930" s="1"/>
  <c r="L1930"/>
  <c r="X1930" s="1"/>
  <c r="Y1930" s="1"/>
  <c r="W1930" l="1"/>
  <c r="Q1931"/>
  <c r="O1931" l="1"/>
  <c r="S1931"/>
  <c r="V1931" s="1"/>
  <c r="P1931"/>
  <c r="L1931"/>
  <c r="X1931" s="1"/>
  <c r="Y1931" s="1"/>
  <c r="R1931" l="1"/>
  <c r="Q1932" s="1"/>
  <c r="W1931"/>
  <c r="O1932" l="1"/>
  <c r="P1932"/>
  <c r="L1932"/>
  <c r="X1932" s="1"/>
  <c r="Y1932" s="1"/>
  <c r="S1932"/>
  <c r="V1932" s="1"/>
  <c r="R1932" l="1"/>
  <c r="Q1933" s="1"/>
  <c r="W1932"/>
  <c r="O1933" l="1"/>
  <c r="S1933"/>
  <c r="V1933" s="1"/>
  <c r="L1933"/>
  <c r="X1933" s="1"/>
  <c r="Y1933" s="1"/>
  <c r="P1933"/>
  <c r="R1933" l="1"/>
  <c r="Q1934" s="1"/>
  <c r="W1933"/>
  <c r="O1934" l="1"/>
  <c r="P1934"/>
  <c r="L1934"/>
  <c r="X1934" s="1"/>
  <c r="Y1934" s="1"/>
  <c r="S1934"/>
  <c r="V1934" s="1"/>
  <c r="R1934" l="1"/>
  <c r="Q1935" s="1"/>
  <c r="W1934"/>
  <c r="O1935" l="1"/>
  <c r="S1935"/>
  <c r="V1935" s="1"/>
  <c r="R1935" s="1"/>
  <c r="P1935"/>
  <c r="L1935"/>
  <c r="X1935" s="1"/>
  <c r="Y1935" s="1"/>
  <c r="Q1936" l="1"/>
  <c r="W1935"/>
  <c r="O1936" l="1"/>
  <c r="L1936"/>
  <c r="X1936" s="1"/>
  <c r="Y1936" s="1"/>
  <c r="S1936"/>
  <c r="V1936" s="1"/>
  <c r="P1936"/>
  <c r="R1936" l="1"/>
  <c r="Q1937" s="1"/>
  <c r="W1936"/>
  <c r="O1937" l="1"/>
  <c r="S1937"/>
  <c r="V1937" s="1"/>
  <c r="R1937" s="1"/>
  <c r="P1937"/>
  <c r="L1937"/>
  <c r="X1937" s="1"/>
  <c r="Y1937" s="1"/>
  <c r="W1937" l="1"/>
  <c r="Q1938"/>
  <c r="O1938" l="1"/>
  <c r="P1938"/>
  <c r="S1938"/>
  <c r="V1938" s="1"/>
  <c r="R1938" s="1"/>
  <c r="L1938"/>
  <c r="X1938" s="1"/>
  <c r="Y1938" s="1"/>
  <c r="W1938" l="1"/>
  <c r="Q1939"/>
  <c r="O1939" l="1"/>
  <c r="S1939"/>
  <c r="V1939" s="1"/>
  <c r="R1939" s="1"/>
  <c r="P1939"/>
  <c r="L1939"/>
  <c r="X1939" s="1"/>
  <c r="Y1939" s="1"/>
  <c r="W1939" l="1"/>
  <c r="Q1940"/>
  <c r="O1940" l="1"/>
  <c r="S1940"/>
  <c r="V1940" s="1"/>
  <c r="L1940"/>
  <c r="X1940" s="1"/>
  <c r="Y1940" s="1"/>
  <c r="P1940"/>
  <c r="R1940" l="1"/>
  <c r="Q1941" s="1"/>
  <c r="W1940"/>
  <c r="O1941" l="1"/>
  <c r="S1941"/>
  <c r="V1941" s="1"/>
  <c r="R1941" s="1"/>
  <c r="P1941"/>
  <c r="L1941"/>
  <c r="X1941" s="1"/>
  <c r="Y1941" s="1"/>
  <c r="Q1942" l="1"/>
  <c r="W1941"/>
  <c r="O1942" l="1"/>
  <c r="L1942"/>
  <c r="X1942" s="1"/>
  <c r="Y1942" s="1"/>
  <c r="S1942"/>
  <c r="V1942" s="1"/>
  <c r="P1942"/>
  <c r="R1942" l="1"/>
  <c r="Q1943" s="1"/>
  <c r="W1942"/>
  <c r="O1943" l="1"/>
  <c r="L1943"/>
  <c r="X1943" s="1"/>
  <c r="Y1943" s="1"/>
  <c r="P1943"/>
  <c r="S1943"/>
  <c r="V1943" s="1"/>
  <c r="R1943" l="1"/>
  <c r="Q1944" s="1"/>
  <c r="W1943"/>
  <c r="O1944" l="1"/>
  <c r="S1944"/>
  <c r="V1944" s="1"/>
  <c r="L1944"/>
  <c r="X1944" s="1"/>
  <c r="Y1944" s="1"/>
  <c r="P1944"/>
  <c r="R1944" l="1"/>
  <c r="Q1945" s="1"/>
  <c r="W1944"/>
  <c r="O1945" l="1"/>
  <c r="S1945"/>
  <c r="V1945" s="1"/>
  <c r="R1945" s="1"/>
  <c r="P1945"/>
  <c r="L1945"/>
  <c r="X1945" s="1"/>
  <c r="Y1945" s="1"/>
  <c r="W1945" l="1"/>
  <c r="Q1946"/>
  <c r="O1946" l="1"/>
  <c r="L1946"/>
  <c r="X1946" s="1"/>
  <c r="Y1946" s="1"/>
  <c r="S1946"/>
  <c r="V1946" s="1"/>
  <c r="P1946"/>
  <c r="R1946" l="1"/>
  <c r="Q1947" s="1"/>
  <c r="W1946"/>
  <c r="O1947" l="1"/>
  <c r="P1947"/>
  <c r="S1947"/>
  <c r="V1947" s="1"/>
  <c r="R1947" s="1"/>
  <c r="L1947"/>
  <c r="X1947" s="1"/>
  <c r="Y1947" s="1"/>
  <c r="Q1948" l="1"/>
  <c r="W1947"/>
  <c r="O1948" l="1"/>
  <c r="L1948"/>
  <c r="X1948" s="1"/>
  <c r="Y1948" s="1"/>
  <c r="S1948"/>
  <c r="V1948" s="1"/>
  <c r="P1948"/>
  <c r="R1948" l="1"/>
  <c r="Q1949" s="1"/>
  <c r="W1948"/>
  <c r="O1949" l="1"/>
  <c r="L1949"/>
  <c r="X1949" s="1"/>
  <c r="Y1949" s="1"/>
  <c r="S1949"/>
  <c r="V1949" s="1"/>
  <c r="P1949"/>
  <c r="R1949" l="1"/>
  <c r="Q1950" s="1"/>
  <c r="W1949"/>
  <c r="O1950" l="1"/>
  <c r="P1950"/>
  <c r="L1950"/>
  <c r="X1950" s="1"/>
  <c r="Y1950" s="1"/>
  <c r="S1950"/>
  <c r="V1950" s="1"/>
  <c r="R1950" l="1"/>
  <c r="Q1951" s="1"/>
  <c r="W1950"/>
  <c r="O1951" l="1"/>
  <c r="P1951"/>
  <c r="S1951"/>
  <c r="V1951" s="1"/>
  <c r="R1951" s="1"/>
  <c r="L1951"/>
  <c r="X1951" s="1"/>
  <c r="Y1951" s="1"/>
  <c r="Q1952" l="1"/>
  <c r="W1951"/>
  <c r="O1952" l="1"/>
  <c r="S1952"/>
  <c r="V1952" s="1"/>
  <c r="L1952"/>
  <c r="X1952" s="1"/>
  <c r="Y1952" s="1"/>
  <c r="P1952"/>
  <c r="R1952" l="1"/>
  <c r="Q1953" s="1"/>
  <c r="W1952"/>
  <c r="O1953" l="1"/>
  <c r="S1953"/>
  <c r="V1953" s="1"/>
  <c r="L1953"/>
  <c r="X1953" s="1"/>
  <c r="Y1953" s="1"/>
  <c r="P1953"/>
  <c r="R1953" l="1"/>
  <c r="Q1954" s="1"/>
  <c r="W1953"/>
  <c r="O1954" l="1"/>
  <c r="L1954"/>
  <c r="X1954" s="1"/>
  <c r="Y1954" s="1"/>
  <c r="S1954"/>
  <c r="V1954" s="1"/>
  <c r="P1954"/>
  <c r="R1954" l="1"/>
  <c r="Q1955" s="1"/>
  <c r="W1954"/>
  <c r="O1955" l="1"/>
  <c r="S1955"/>
  <c r="V1955" s="1"/>
  <c r="R1955" s="1"/>
  <c r="P1955"/>
  <c r="L1955"/>
  <c r="X1955" s="1"/>
  <c r="Y1955" s="1"/>
  <c r="W1955" l="1"/>
  <c r="Q1956"/>
  <c r="O1956" l="1"/>
  <c r="L1956"/>
  <c r="X1956" s="1"/>
  <c r="Y1956" s="1"/>
  <c r="S1956"/>
  <c r="V1956" s="1"/>
  <c r="R1956" s="1"/>
  <c r="P1956"/>
  <c r="W1956" l="1"/>
  <c r="Q1957"/>
  <c r="O1957" l="1"/>
  <c r="S1957"/>
  <c r="V1957" s="1"/>
  <c r="R1957" s="1"/>
  <c r="P1957"/>
  <c r="L1957"/>
  <c r="X1957" s="1"/>
  <c r="Y1957" s="1"/>
  <c r="W1957" l="1"/>
  <c r="Q1958"/>
  <c r="O1958" l="1"/>
  <c r="L1958"/>
  <c r="X1958" s="1"/>
  <c r="Y1958" s="1"/>
  <c r="S1958"/>
  <c r="V1958" s="1"/>
  <c r="P1958"/>
  <c r="R1958" l="1"/>
  <c r="Q1959" s="1"/>
  <c r="W1958"/>
  <c r="O1959" l="1"/>
  <c r="S1959"/>
  <c r="V1959" s="1"/>
  <c r="P1959"/>
  <c r="L1959"/>
  <c r="X1959" s="1"/>
  <c r="Y1959" s="1"/>
  <c r="R1959" l="1"/>
  <c r="Q1960" s="1"/>
  <c r="W1959"/>
  <c r="O1960" l="1"/>
  <c r="P1960"/>
  <c r="L1960"/>
  <c r="X1960" s="1"/>
  <c r="Y1960" s="1"/>
  <c r="S1960"/>
  <c r="V1960" s="1"/>
  <c r="R1960" l="1"/>
  <c r="Q1961" s="1"/>
  <c r="W1960"/>
  <c r="O1961" l="1"/>
  <c r="L1961"/>
  <c r="X1961" s="1"/>
  <c r="Y1961" s="1"/>
  <c r="P1961"/>
  <c r="S1961"/>
  <c r="V1961" s="1"/>
  <c r="R1961" l="1"/>
  <c r="Q1962" s="1"/>
  <c r="W1961"/>
  <c r="O1962" l="1"/>
  <c r="P1962"/>
  <c r="S1962"/>
  <c r="V1962" s="1"/>
  <c r="R1962" s="1"/>
  <c r="L1962"/>
  <c r="X1962" s="1"/>
  <c r="Y1962" s="1"/>
  <c r="W1962" l="1"/>
  <c r="Q1963"/>
  <c r="O1963" l="1"/>
  <c r="P1963"/>
  <c r="L1963"/>
  <c r="X1963" s="1"/>
  <c r="Y1963" s="1"/>
  <c r="S1963"/>
  <c r="V1963" s="1"/>
  <c r="R1963" l="1"/>
  <c r="Q1964" s="1"/>
  <c r="W1963"/>
  <c r="O1964" l="1"/>
  <c r="L1964"/>
  <c r="X1964" s="1"/>
  <c r="Y1964" s="1"/>
  <c r="S1964"/>
  <c r="V1964" s="1"/>
  <c r="P1964"/>
  <c r="R1964" l="1"/>
  <c r="Q1965" s="1"/>
  <c r="W1964"/>
  <c r="O1965" l="1"/>
  <c r="P1965"/>
  <c r="L1965"/>
  <c r="X1965" s="1"/>
  <c r="Y1965" s="1"/>
  <c r="S1965"/>
  <c r="V1965" s="1"/>
  <c r="R1965" l="1"/>
  <c r="Q1966" s="1"/>
  <c r="W1965"/>
  <c r="O1966" l="1"/>
  <c r="L1966"/>
  <c r="X1966" s="1"/>
  <c r="Y1966" s="1"/>
  <c r="S1966"/>
  <c r="V1966" s="1"/>
  <c r="P1966"/>
  <c r="R1966" l="1"/>
  <c r="Q1967" s="1"/>
  <c r="W1966"/>
  <c r="O1967" l="1"/>
  <c r="P1967"/>
  <c r="L1967"/>
  <c r="X1967" s="1"/>
  <c r="Y1967" s="1"/>
  <c r="S1967"/>
  <c r="V1967" s="1"/>
  <c r="R1967" l="1"/>
  <c r="Q1968" s="1"/>
  <c r="W1967"/>
  <c r="O1968" l="1"/>
  <c r="L1968"/>
  <c r="X1968" s="1"/>
  <c r="Y1968" s="1"/>
  <c r="S1968"/>
  <c r="V1968" s="1"/>
  <c r="P1968"/>
  <c r="R1968" l="1"/>
  <c r="Q1969" s="1"/>
  <c r="W1968"/>
  <c r="O1969" l="1"/>
  <c r="S1969"/>
  <c r="V1969" s="1"/>
  <c r="R1969" s="1"/>
  <c r="P1969"/>
  <c r="L1969"/>
  <c r="X1969" s="1"/>
  <c r="Y1969" s="1"/>
  <c r="Q1970" l="1"/>
  <c r="W1969"/>
  <c r="O1970" l="1"/>
  <c r="P1970"/>
  <c r="S1970"/>
  <c r="V1970" s="1"/>
  <c r="R1970" s="1"/>
  <c r="L1970"/>
  <c r="X1970" s="1"/>
  <c r="Y1970" s="1"/>
  <c r="W1970" l="1"/>
  <c r="Q1971"/>
  <c r="O1971" l="1"/>
  <c r="L1971"/>
  <c r="X1971" s="1"/>
  <c r="Y1971" s="1"/>
  <c r="S1971"/>
  <c r="V1971" s="1"/>
  <c r="P1971"/>
  <c r="R1971" l="1"/>
  <c r="Q1972" s="1"/>
  <c r="W1971"/>
  <c r="O1972" l="1"/>
  <c r="L1972"/>
  <c r="X1972" s="1"/>
  <c r="Y1972" s="1"/>
  <c r="P1972"/>
  <c r="S1972"/>
  <c r="V1972" s="1"/>
  <c r="R1972" l="1"/>
  <c r="Q1973" s="1"/>
  <c r="W1972"/>
  <c r="O1973" l="1"/>
  <c r="P1973"/>
  <c r="L1973"/>
  <c r="X1973" s="1"/>
  <c r="Y1973" s="1"/>
  <c r="S1973"/>
  <c r="V1973" s="1"/>
  <c r="R1973" l="1"/>
  <c r="Q1974" s="1"/>
  <c r="W1973"/>
  <c r="O1974" l="1"/>
  <c r="L1974"/>
  <c r="X1974" s="1"/>
  <c r="Y1974" s="1"/>
  <c r="S1974"/>
  <c r="V1974" s="1"/>
  <c r="P1974"/>
  <c r="R1974" l="1"/>
  <c r="Q1975" s="1"/>
  <c r="W1974"/>
  <c r="O1975" l="1"/>
  <c r="S1975"/>
  <c r="V1975" s="1"/>
  <c r="P1975"/>
  <c r="L1975"/>
  <c r="X1975" s="1"/>
  <c r="Y1975" s="1"/>
  <c r="R1975" l="1"/>
  <c r="Q1976" s="1"/>
  <c r="W1975"/>
  <c r="O1976" l="1"/>
  <c r="L1976"/>
  <c r="X1976" s="1"/>
  <c r="Y1976" s="1"/>
  <c r="S1976"/>
  <c r="V1976" s="1"/>
  <c r="P1976"/>
  <c r="R1976" l="1"/>
  <c r="Q1977" s="1"/>
  <c r="W1976"/>
  <c r="O1977" l="1"/>
  <c r="P1977"/>
  <c r="L1977"/>
  <c r="X1977" s="1"/>
  <c r="Y1977" s="1"/>
  <c r="S1977"/>
  <c r="V1977" s="1"/>
  <c r="R1977" l="1"/>
  <c r="Q1978" s="1"/>
  <c r="W1977"/>
  <c r="O1978" l="1"/>
  <c r="P1978"/>
  <c r="S1978"/>
  <c r="V1978" s="1"/>
  <c r="L1978"/>
  <c r="X1978" s="1"/>
  <c r="Y1978" s="1"/>
  <c r="R1978" l="1"/>
  <c r="Q1979" s="1"/>
  <c r="W1978"/>
  <c r="O1979" l="1"/>
  <c r="P1979"/>
  <c r="L1979"/>
  <c r="X1979" s="1"/>
  <c r="Y1979" s="1"/>
  <c r="S1979"/>
  <c r="V1979" s="1"/>
  <c r="R1979" l="1"/>
  <c r="Q1980" s="1"/>
  <c r="W1979"/>
  <c r="O1980" l="1"/>
  <c r="L1980"/>
  <c r="X1980" s="1"/>
  <c r="Y1980" s="1"/>
  <c r="S1980"/>
  <c r="V1980" s="1"/>
  <c r="P1980"/>
  <c r="R1980" l="1"/>
  <c r="Q1981" s="1"/>
  <c r="W1980"/>
  <c r="O1981" l="1"/>
  <c r="P1981"/>
  <c r="L1981"/>
  <c r="X1981" s="1"/>
  <c r="Y1981" s="1"/>
  <c r="S1981"/>
  <c r="V1981" s="1"/>
  <c r="R1981" l="1"/>
  <c r="Q1982" s="1"/>
  <c r="W1981"/>
  <c r="O1982" l="1"/>
  <c r="L1982"/>
  <c r="X1982" s="1"/>
  <c r="Y1982" s="1"/>
  <c r="S1982"/>
  <c r="V1982" s="1"/>
  <c r="P1982"/>
  <c r="R1982" l="1"/>
  <c r="Q1983" s="1"/>
  <c r="W1982"/>
  <c r="O1983" l="1"/>
  <c r="S1983"/>
  <c r="V1983" s="1"/>
  <c r="P1983"/>
  <c r="L1983"/>
  <c r="X1983" s="1"/>
  <c r="Y1983" s="1"/>
  <c r="R1983" l="1"/>
  <c r="Q1984" s="1"/>
  <c r="W1983"/>
  <c r="O1984" l="1"/>
  <c r="P1984"/>
  <c r="L1984"/>
  <c r="X1984" s="1"/>
  <c r="Y1984" s="1"/>
  <c r="S1984"/>
  <c r="V1984" s="1"/>
  <c r="R1984" l="1"/>
  <c r="Q1985" s="1"/>
  <c r="W1984"/>
  <c r="O1985" l="1"/>
  <c r="P1985"/>
  <c r="S1985"/>
  <c r="V1985" s="1"/>
  <c r="R1985" s="1"/>
  <c r="L1985"/>
  <c r="X1985" s="1"/>
  <c r="Y1985" s="1"/>
  <c r="Q1986" l="1"/>
  <c r="W1985"/>
  <c r="O1986" l="1"/>
  <c r="S1986"/>
  <c r="V1986" s="1"/>
  <c r="L1986"/>
  <c r="X1986" s="1"/>
  <c r="Y1986" s="1"/>
  <c r="P1986"/>
  <c r="R1986" l="1"/>
  <c r="Q1987" s="1"/>
  <c r="W1986"/>
  <c r="O1987" l="1"/>
  <c r="S1987"/>
  <c r="V1987" s="1"/>
  <c r="P1987"/>
  <c r="L1987"/>
  <c r="X1987" s="1"/>
  <c r="Y1987" s="1"/>
  <c r="R1987" l="1"/>
  <c r="Q1988" s="1"/>
  <c r="W1987"/>
  <c r="O1988" l="1"/>
  <c r="P1988"/>
  <c r="L1988"/>
  <c r="X1988" s="1"/>
  <c r="Y1988" s="1"/>
  <c r="S1988"/>
  <c r="V1988" s="1"/>
  <c r="R1988" l="1"/>
  <c r="Q1989" s="1"/>
  <c r="W1988"/>
  <c r="O1989" l="1"/>
  <c r="S1989"/>
  <c r="V1989" s="1"/>
  <c r="L1989"/>
  <c r="X1989" s="1"/>
  <c r="Y1989" s="1"/>
  <c r="P1989"/>
  <c r="R1989" l="1"/>
  <c r="Q1990" s="1"/>
  <c r="W1989"/>
  <c r="O1990" l="1"/>
  <c r="P1990"/>
  <c r="S1990"/>
  <c r="V1990" s="1"/>
  <c r="L1990"/>
  <c r="X1990" s="1"/>
  <c r="Y1990" s="1"/>
  <c r="R1990" l="1"/>
  <c r="Q1991" s="1"/>
  <c r="W1990"/>
  <c r="O1991" l="1"/>
  <c r="P1991"/>
  <c r="L1991"/>
  <c r="X1991" s="1"/>
  <c r="Y1991" s="1"/>
  <c r="S1991"/>
  <c r="V1991" s="1"/>
  <c r="R1991" l="1"/>
  <c r="Q1992" s="1"/>
  <c r="W1991"/>
  <c r="O1992" l="1"/>
  <c r="L1992"/>
  <c r="X1992" s="1"/>
  <c r="Y1992" s="1"/>
  <c r="S1992"/>
  <c r="V1992" s="1"/>
  <c r="P1992"/>
  <c r="R1992" l="1"/>
  <c r="Q1993" s="1"/>
  <c r="W1992"/>
  <c r="O1993" l="1"/>
  <c r="L1993"/>
  <c r="X1993" s="1"/>
  <c r="Y1993" s="1"/>
  <c r="P1993"/>
  <c r="S1993"/>
  <c r="V1993" s="1"/>
  <c r="R1993" l="1"/>
  <c r="Q1994" s="1"/>
  <c r="W1993"/>
  <c r="O1994" l="1"/>
  <c r="L1994"/>
  <c r="X1994" s="1"/>
  <c r="Y1994" s="1"/>
  <c r="S1994"/>
  <c r="V1994" s="1"/>
  <c r="P1994"/>
  <c r="R1994" l="1"/>
  <c r="Q1995" s="1"/>
  <c r="W1994"/>
  <c r="O1995" l="1"/>
  <c r="P1995"/>
  <c r="L1995"/>
  <c r="X1995" s="1"/>
  <c r="Y1995" s="1"/>
  <c r="S1995"/>
  <c r="V1995" s="1"/>
  <c r="R1995" l="1"/>
  <c r="Q1996" s="1"/>
  <c r="W1995"/>
  <c r="O1996" l="1"/>
  <c r="S1996"/>
  <c r="V1996" s="1"/>
  <c r="P1996"/>
  <c r="L1996"/>
  <c r="X1996" s="1"/>
  <c r="Y1996" s="1"/>
  <c r="R1996" l="1"/>
  <c r="Q1997" s="1"/>
  <c r="W1996"/>
  <c r="O1997" l="1"/>
  <c r="S1997"/>
  <c r="V1997" s="1"/>
  <c r="L1997"/>
  <c r="X1997" s="1"/>
  <c r="Y1997" s="1"/>
  <c r="P1997"/>
  <c r="R1997" l="1"/>
  <c r="Q1998" s="1"/>
  <c r="W1997"/>
  <c r="O1998" l="1"/>
  <c r="L1998"/>
  <c r="X1998" s="1"/>
  <c r="Y1998" s="1"/>
  <c r="S1998"/>
  <c r="V1998" s="1"/>
  <c r="P1998"/>
  <c r="R1998" l="1"/>
  <c r="Q1999" s="1"/>
  <c r="W1998"/>
  <c r="O1999" l="1"/>
  <c r="L1999"/>
  <c r="X1999" s="1"/>
  <c r="Y1999" s="1"/>
  <c r="S1999"/>
  <c r="V1999" s="1"/>
  <c r="P1999"/>
  <c r="R1999" l="1"/>
  <c r="Q2000" s="1"/>
  <c r="W1999"/>
  <c r="O2000" l="1"/>
  <c r="L2000"/>
  <c r="X2000" s="1"/>
  <c r="Y2000" s="1"/>
  <c r="S2000"/>
  <c r="V2000" s="1"/>
  <c r="P2000"/>
  <c r="R2000" l="1"/>
  <c r="Q2001" s="1"/>
  <c r="W2000"/>
  <c r="O2001" l="1"/>
  <c r="S2001"/>
  <c r="V2001" s="1"/>
  <c r="L2001"/>
  <c r="X2001" s="1"/>
  <c r="Y2001" s="1"/>
  <c r="P2001"/>
  <c r="R2001" l="1"/>
  <c r="Q2002" s="1"/>
  <c r="W2001"/>
  <c r="O2002" l="1"/>
  <c r="L2002"/>
  <c r="X2002" s="1"/>
  <c r="Y2002" s="1"/>
  <c r="S2002"/>
  <c r="V2002" s="1"/>
  <c r="P2002"/>
  <c r="R2002" l="1"/>
  <c r="Q2003" s="1"/>
  <c r="W2002"/>
  <c r="O2003" l="1"/>
  <c r="S2003"/>
  <c r="V2003" s="1"/>
  <c r="P2003"/>
  <c r="L2003"/>
  <c r="X2003" s="1"/>
  <c r="Y2003" s="1"/>
  <c r="R2003" l="1"/>
  <c r="Q2004" s="1"/>
  <c r="W2003"/>
  <c r="O2004" l="1"/>
  <c r="L2004"/>
  <c r="X2004" s="1"/>
  <c r="Y2004" s="1"/>
  <c r="S2004"/>
  <c r="V2004" s="1"/>
  <c r="P2004"/>
  <c r="R2004" l="1"/>
  <c r="Q2005" s="1"/>
  <c r="W2004"/>
  <c r="O2005" l="1"/>
  <c r="P2005"/>
  <c r="S2005"/>
  <c r="V2005" s="1"/>
  <c r="R2005" s="1"/>
  <c r="L2005"/>
  <c r="X2005" s="1"/>
  <c r="Y2005" s="1"/>
  <c r="W2005" l="1"/>
  <c r="Q2006"/>
  <c r="O2006" l="1"/>
  <c r="S2006"/>
  <c r="V2006" s="1"/>
  <c r="L2006"/>
  <c r="X2006" s="1"/>
  <c r="Y2006" s="1"/>
  <c r="P2006"/>
  <c r="R2006" l="1"/>
  <c r="Q2007" s="1"/>
  <c r="W2006"/>
  <c r="O2007" l="1"/>
  <c r="P2007"/>
  <c r="L2007"/>
  <c r="X2007" s="1"/>
  <c r="Y2007" s="1"/>
  <c r="S2007"/>
  <c r="V2007" s="1"/>
  <c r="R2007" l="1"/>
  <c r="Q2008" s="1"/>
  <c r="W2007"/>
  <c r="O2008" l="1"/>
  <c r="L2008"/>
  <c r="X2008" s="1"/>
  <c r="Y2008" s="1"/>
  <c r="S2008"/>
  <c r="V2008" s="1"/>
  <c r="P2008"/>
  <c r="R2008" l="1"/>
  <c r="Q2009" s="1"/>
  <c r="W2008"/>
  <c r="O2009" l="1"/>
  <c r="L2009"/>
  <c r="X2009" s="1"/>
  <c r="Y2009" s="1"/>
  <c r="S2009"/>
  <c r="V2009" s="1"/>
  <c r="P2009"/>
  <c r="R2009" l="1"/>
  <c r="Q2010" s="1"/>
  <c r="W2009"/>
  <c r="O2010" l="1"/>
  <c r="L2010"/>
  <c r="X2010" s="1"/>
  <c r="Y2010" s="1"/>
  <c r="P2010"/>
  <c r="S2010"/>
  <c r="V2010" s="1"/>
  <c r="R2010" l="1"/>
  <c r="Q2011" s="1"/>
  <c r="W2010"/>
  <c r="O2011" l="1"/>
  <c r="P2011"/>
  <c r="S2011"/>
  <c r="V2011" s="1"/>
  <c r="L2011"/>
  <c r="X2011" s="1"/>
  <c r="Y2011" s="1"/>
  <c r="R2011" l="1"/>
  <c r="Q2012" s="1"/>
  <c r="W2011"/>
  <c r="O2012" l="1"/>
  <c r="P2012"/>
  <c r="S2012"/>
  <c r="V2012" s="1"/>
  <c r="L2012"/>
  <c r="X2012" s="1"/>
  <c r="Y2012" s="1"/>
  <c r="R2012" l="1"/>
  <c r="Q2013" s="1"/>
  <c r="W2012"/>
  <c r="O2013" l="1"/>
  <c r="S2013"/>
  <c r="V2013" s="1"/>
  <c r="R2013" s="1"/>
  <c r="P2013"/>
  <c r="L2013"/>
  <c r="X2013" s="1"/>
  <c r="Y2013" s="1"/>
  <c r="Q2014" l="1"/>
  <c r="W2013"/>
  <c r="O2014" l="1"/>
  <c r="S2014"/>
  <c r="V2014" s="1"/>
  <c r="L2014"/>
  <c r="X2014" s="1"/>
  <c r="Y2014" s="1"/>
  <c r="P2014"/>
  <c r="R2014" l="1"/>
  <c r="Q2015" s="1"/>
  <c r="W2014"/>
  <c r="O2015" l="1"/>
  <c r="P2015"/>
  <c r="S2015"/>
  <c r="V2015" s="1"/>
  <c r="L2015"/>
  <c r="X2015" s="1"/>
  <c r="Y2015" s="1"/>
  <c r="R2015" l="1"/>
  <c r="Q2016" s="1"/>
  <c r="W2015"/>
  <c r="O2016" l="1"/>
  <c r="P2016"/>
  <c r="S2016"/>
  <c r="V2016" s="1"/>
  <c r="L2016"/>
  <c r="X2016" s="1"/>
  <c r="Y2016" s="1"/>
  <c r="R2016" l="1"/>
  <c r="Q2017" s="1"/>
  <c r="W2016"/>
  <c r="O2017" l="1"/>
  <c r="L2017"/>
  <c r="X2017" s="1"/>
  <c r="Y2017" s="1"/>
  <c r="P2017"/>
  <c r="S2017"/>
  <c r="V2017" s="1"/>
  <c r="R2017" l="1"/>
  <c r="Q2018" s="1"/>
  <c r="W2017"/>
  <c r="O2018" l="1"/>
  <c r="L2018"/>
  <c r="X2018" s="1"/>
  <c r="Y2018" s="1"/>
  <c r="P2018"/>
  <c r="S2018"/>
  <c r="V2018" s="1"/>
  <c r="R2018" l="1"/>
  <c r="Q2019" s="1"/>
  <c r="W2018"/>
  <c r="O2019" l="1"/>
  <c r="P2019"/>
  <c r="L2019"/>
  <c r="X2019" s="1"/>
  <c r="Y2019" s="1"/>
  <c r="S2019"/>
  <c r="V2019" s="1"/>
  <c r="R2019" l="1"/>
  <c r="Q2020" s="1"/>
  <c r="W2019"/>
  <c r="O2020" l="1"/>
  <c r="P2020"/>
  <c r="L2020"/>
  <c r="X2020" s="1"/>
  <c r="Y2020" s="1"/>
  <c r="S2020"/>
  <c r="V2020" s="1"/>
  <c r="R2020" l="1"/>
  <c r="Q2021" s="1"/>
  <c r="W2020"/>
  <c r="O2021" l="1"/>
  <c r="S2021"/>
  <c r="V2021" s="1"/>
  <c r="P2021"/>
  <c r="L2021"/>
  <c r="X2021" s="1"/>
  <c r="Y2021" s="1"/>
  <c r="R2021" l="1"/>
  <c r="Q2022" s="1"/>
  <c r="W2021"/>
  <c r="O2022" l="1"/>
  <c r="P2022"/>
  <c r="S2022"/>
  <c r="V2022" s="1"/>
  <c r="R2022" s="1"/>
  <c r="L2022"/>
  <c r="X2022" s="1"/>
  <c r="Y2022" s="1"/>
  <c r="Q2023" l="1"/>
  <c r="W2022"/>
  <c r="O2023" l="1"/>
  <c r="P2023"/>
  <c r="L2023"/>
  <c r="X2023" s="1"/>
  <c r="Y2023" s="1"/>
  <c r="S2023"/>
  <c r="V2023" s="1"/>
  <c r="R2023" l="1"/>
  <c r="Q2024" s="1"/>
  <c r="W2023"/>
  <c r="O2024" l="1"/>
  <c r="P2024"/>
  <c r="S2024"/>
  <c r="V2024" s="1"/>
  <c r="R2024" s="1"/>
  <c r="L2024"/>
  <c r="X2024" s="1"/>
  <c r="Y2024" s="1"/>
  <c r="Q2025" l="1"/>
  <c r="W2024"/>
  <c r="O2025" l="1"/>
  <c r="L2025"/>
  <c r="X2025" s="1"/>
  <c r="Y2025" s="1"/>
  <c r="P2025"/>
  <c r="S2025"/>
  <c r="V2025" s="1"/>
  <c r="R2025" l="1"/>
  <c r="Q2026" s="1"/>
  <c r="W2025"/>
  <c r="O2026" l="1"/>
  <c r="P2026"/>
  <c r="L2026"/>
  <c r="X2026" s="1"/>
  <c r="Y2026" s="1"/>
  <c r="S2026"/>
  <c r="V2026" s="1"/>
  <c r="R2026" l="1"/>
  <c r="Q2027" s="1"/>
  <c r="W2026"/>
  <c r="O2027" l="1"/>
  <c r="P2027"/>
  <c r="L2027"/>
  <c r="X2027" s="1"/>
  <c r="Y2027" s="1"/>
  <c r="S2027"/>
  <c r="V2027" s="1"/>
  <c r="R2027" l="1"/>
  <c r="Q2028" s="1"/>
  <c r="W2027"/>
  <c r="O2028" l="1"/>
  <c r="L2028"/>
  <c r="X2028" s="1"/>
  <c r="Y2028" s="1"/>
  <c r="P2028"/>
  <c r="S2028"/>
  <c r="V2028" s="1"/>
  <c r="R2028" l="1"/>
  <c r="Q2029" s="1"/>
  <c r="W2028"/>
  <c r="O2029" l="1"/>
  <c r="P2029"/>
  <c r="L2029"/>
  <c r="X2029" s="1"/>
  <c r="Y2029" s="1"/>
  <c r="S2029"/>
  <c r="V2029" s="1"/>
  <c r="R2029" l="1"/>
  <c r="Q2030" s="1"/>
  <c r="W2029"/>
  <c r="O2030" l="1"/>
  <c r="L2030"/>
  <c r="X2030" s="1"/>
  <c r="Y2030" s="1"/>
  <c r="S2030"/>
  <c r="V2030" s="1"/>
  <c r="P2030"/>
  <c r="R2030" l="1"/>
  <c r="Q2031" s="1"/>
  <c r="W2030"/>
  <c r="O2031" l="1"/>
  <c r="P2031"/>
  <c r="S2031"/>
  <c r="V2031" s="1"/>
  <c r="R2031" s="1"/>
  <c r="L2031"/>
  <c r="X2031" s="1"/>
  <c r="Y2031" s="1"/>
  <c r="Q2032" l="1"/>
  <c r="W2031"/>
  <c r="O2032" l="1"/>
  <c r="P2032"/>
  <c r="S2032"/>
  <c r="V2032" s="1"/>
  <c r="R2032" s="1"/>
  <c r="L2032"/>
  <c r="X2032" s="1"/>
  <c r="Y2032" s="1"/>
  <c r="Q2033" l="1"/>
  <c r="W2032"/>
  <c r="O2033" l="1"/>
  <c r="L2033"/>
  <c r="X2033" s="1"/>
  <c r="Y2033" s="1"/>
  <c r="S2033"/>
  <c r="V2033" s="1"/>
  <c r="P2033"/>
  <c r="R2033" l="1"/>
  <c r="Q2034" s="1"/>
  <c r="W2033"/>
  <c r="O2034" l="1"/>
  <c r="P2034"/>
  <c r="L2034"/>
  <c r="X2034" s="1"/>
  <c r="Y2034" s="1"/>
  <c r="S2034"/>
  <c r="V2034" s="1"/>
  <c r="R2034" l="1"/>
  <c r="Q2035" s="1"/>
  <c r="W2034"/>
  <c r="O2035" l="1"/>
  <c r="P2035"/>
  <c r="L2035"/>
  <c r="X2035" s="1"/>
  <c r="Y2035" s="1"/>
  <c r="S2035"/>
  <c r="V2035" s="1"/>
  <c r="R2035" l="1"/>
  <c r="Q2036" s="1"/>
  <c r="W2035"/>
  <c r="O2036" l="1"/>
  <c r="P2036"/>
  <c r="S2036"/>
  <c r="V2036" s="1"/>
  <c r="L2036"/>
  <c r="X2036" s="1"/>
  <c r="Y2036" s="1"/>
  <c r="R2036" l="1"/>
  <c r="Q2037" s="1"/>
  <c r="W2036"/>
  <c r="O2037" l="1"/>
  <c r="P2037"/>
  <c r="L2037"/>
  <c r="X2037" s="1"/>
  <c r="Y2037" s="1"/>
  <c r="S2037"/>
  <c r="V2037" s="1"/>
  <c r="R2037" l="1"/>
  <c r="Q2038" s="1"/>
  <c r="W2037"/>
  <c r="O2038" l="1"/>
  <c r="L2038"/>
  <c r="X2038" s="1"/>
  <c r="Y2038" s="1"/>
  <c r="S2038"/>
  <c r="V2038" s="1"/>
  <c r="P2038"/>
  <c r="R2038" l="1"/>
  <c r="Q2039" s="1"/>
  <c r="W2038"/>
  <c r="O2039" l="1"/>
  <c r="P2039"/>
  <c r="L2039"/>
  <c r="X2039" s="1"/>
  <c r="Y2039" s="1"/>
  <c r="S2039"/>
  <c r="V2039" s="1"/>
  <c r="R2039" l="1"/>
  <c r="Q2040" s="1"/>
  <c r="W2039"/>
  <c r="O2040" l="1"/>
  <c r="S2040"/>
  <c r="V2040" s="1"/>
  <c r="L2040"/>
  <c r="X2040" s="1"/>
  <c r="Y2040" s="1"/>
  <c r="P2040"/>
  <c r="R2040" l="1"/>
  <c r="Q2041" s="1"/>
  <c r="W2040"/>
  <c r="O2041" l="1"/>
  <c r="P2041"/>
  <c r="S2041"/>
  <c r="V2041" s="1"/>
  <c r="L2041"/>
  <c r="X2041" s="1"/>
  <c r="Y2041" s="1"/>
  <c r="R2041" l="1"/>
  <c r="Q2042" s="1"/>
  <c r="W2041"/>
  <c r="O2042" l="1"/>
  <c r="S2042"/>
  <c r="V2042" s="1"/>
  <c r="L2042"/>
  <c r="X2042" s="1"/>
  <c r="Y2042" s="1"/>
  <c r="P2042"/>
  <c r="R2042" l="1"/>
  <c r="Q2043" s="1"/>
  <c r="W2042"/>
  <c r="O2043" l="1"/>
  <c r="P2043"/>
  <c r="L2043"/>
  <c r="X2043" s="1"/>
  <c r="Y2043" s="1"/>
  <c r="S2043"/>
  <c r="V2043" s="1"/>
  <c r="R2043" l="1"/>
  <c r="Q2044" s="1"/>
  <c r="W2043"/>
  <c r="O2044" l="1"/>
  <c r="S2044"/>
  <c r="V2044" s="1"/>
  <c r="L2044"/>
  <c r="X2044" s="1"/>
  <c r="Y2044" s="1"/>
  <c r="P2044"/>
  <c r="R2044" l="1"/>
  <c r="Q2045" s="1"/>
  <c r="W2044"/>
  <c r="O2045" l="1"/>
  <c r="L2045"/>
  <c r="X2045" s="1"/>
  <c r="Y2045" s="1"/>
  <c r="P2045"/>
  <c r="S2045"/>
  <c r="V2045" s="1"/>
  <c r="R2045" l="1"/>
  <c r="Q2046" s="1"/>
  <c r="W2045"/>
  <c r="O2046" l="1"/>
  <c r="L2046"/>
  <c r="X2046" s="1"/>
  <c r="Y2046" s="1"/>
  <c r="P2046"/>
  <c r="S2046"/>
  <c r="V2046" s="1"/>
  <c r="R2046" l="1"/>
  <c r="Q2047" s="1"/>
  <c r="W2046"/>
  <c r="O2047" l="1"/>
  <c r="L2047"/>
  <c r="X2047" s="1"/>
  <c r="Y2047" s="1"/>
  <c r="S2047"/>
  <c r="V2047" s="1"/>
  <c r="P2047"/>
  <c r="R2047" l="1"/>
  <c r="Q2048" s="1"/>
  <c r="W2047"/>
  <c r="O2048" l="1"/>
  <c r="P2048"/>
  <c r="L2048"/>
  <c r="X2048" s="1"/>
  <c r="Y2048" s="1"/>
  <c r="S2048"/>
  <c r="V2048" s="1"/>
  <c r="R2048" l="1"/>
  <c r="Q2049" s="1"/>
  <c r="W2048"/>
  <c r="O2049" l="1"/>
  <c r="P2049"/>
  <c r="S2049"/>
  <c r="V2049" s="1"/>
  <c r="L2049"/>
  <c r="X2049" s="1"/>
  <c r="Y2049" s="1"/>
  <c r="R2049" l="1"/>
  <c r="Q2050" s="1"/>
  <c r="W2049"/>
  <c r="O2050" l="1"/>
  <c r="P2050"/>
  <c r="S2050"/>
  <c r="V2050" s="1"/>
  <c r="L2050"/>
  <c r="X2050" s="1"/>
  <c r="Y2050" s="1"/>
  <c r="R2050" l="1"/>
  <c r="Q2051" s="1"/>
  <c r="W2050"/>
  <c r="O2051" l="1"/>
  <c r="S2051"/>
  <c r="V2051" s="1"/>
  <c r="L2051"/>
  <c r="X2051" s="1"/>
  <c r="Y2051" s="1"/>
  <c r="P2051"/>
  <c r="R2051" l="1"/>
  <c r="Q2052" s="1"/>
  <c r="W2051"/>
  <c r="O2052" l="1"/>
  <c r="P2052"/>
  <c r="S2052"/>
  <c r="V2052" s="1"/>
  <c r="L2052"/>
  <c r="X2052" s="1"/>
  <c r="Y2052" s="1"/>
  <c r="R2052" l="1"/>
  <c r="Q2053" s="1"/>
  <c r="W2052"/>
  <c r="O2053" l="1"/>
  <c r="P2053"/>
  <c r="S2053"/>
  <c r="V2053" s="1"/>
  <c r="R2053" s="1"/>
  <c r="L2053"/>
  <c r="X2053" s="1"/>
  <c r="Y2053" s="1"/>
  <c r="W2053" l="1"/>
  <c r="Q2054"/>
  <c r="O2054" l="1"/>
  <c r="P2054"/>
  <c r="S2054"/>
  <c r="V2054" s="1"/>
  <c r="R2054" s="1"/>
  <c r="L2054"/>
  <c r="X2054" s="1"/>
  <c r="Y2054" s="1"/>
  <c r="Q2055" l="1"/>
  <c r="W2054"/>
  <c r="O2055" l="1"/>
  <c r="P2055"/>
  <c r="L2055"/>
  <c r="X2055" s="1"/>
  <c r="Y2055" s="1"/>
  <c r="S2055"/>
  <c r="V2055" s="1"/>
  <c r="R2055" l="1"/>
  <c r="Q2056" s="1"/>
  <c r="W2055"/>
  <c r="O2056" l="1"/>
  <c r="L2056"/>
  <c r="X2056" s="1"/>
  <c r="Y2056" s="1"/>
  <c r="S2056"/>
  <c r="V2056" s="1"/>
  <c r="R2056" s="1"/>
  <c r="P2056"/>
  <c r="W2056" l="1"/>
  <c r="Q2057"/>
  <c r="O2057" l="1"/>
  <c r="S2057"/>
  <c r="V2057" s="1"/>
  <c r="L2057"/>
  <c r="X2057" s="1"/>
  <c r="Y2057" s="1"/>
  <c r="P2057"/>
  <c r="R2057" l="1"/>
  <c r="Q2058" s="1"/>
  <c r="W2057"/>
  <c r="O2058" l="1"/>
  <c r="L2058"/>
  <c r="X2058" s="1"/>
  <c r="Y2058" s="1"/>
  <c r="S2058"/>
  <c r="V2058" s="1"/>
  <c r="P2058"/>
  <c r="R2058" l="1"/>
  <c r="Q2059" s="1"/>
  <c r="W2058"/>
  <c r="O2059" l="1"/>
  <c r="P2059"/>
  <c r="S2059"/>
  <c r="V2059" s="1"/>
  <c r="L2059"/>
  <c r="X2059" s="1"/>
  <c r="Y2059" s="1"/>
  <c r="R2059" l="1"/>
  <c r="Q2060" s="1"/>
  <c r="W2059"/>
  <c r="O2060" l="1"/>
  <c r="P2060"/>
  <c r="S2060"/>
  <c r="V2060" s="1"/>
  <c r="L2060"/>
  <c r="X2060" s="1"/>
  <c r="Y2060" s="1"/>
  <c r="R2060" l="1"/>
  <c r="Q2061" s="1"/>
  <c r="W2060"/>
  <c r="O2061" l="1"/>
  <c r="P2061"/>
  <c r="S2061"/>
  <c r="V2061" s="1"/>
  <c r="R2061" s="1"/>
  <c r="L2061"/>
  <c r="X2061" s="1"/>
  <c r="Y2061" s="1"/>
  <c r="W2061" l="1"/>
  <c r="Q2062"/>
  <c r="O2062" l="1"/>
  <c r="P2062"/>
  <c r="S2062"/>
  <c r="V2062" s="1"/>
  <c r="L2062"/>
  <c r="X2062" s="1"/>
  <c r="Y2062" s="1"/>
  <c r="R2062" l="1"/>
  <c r="Q2063" s="1"/>
  <c r="W2062"/>
  <c r="O2063" l="1"/>
  <c r="P2063"/>
  <c r="S2063"/>
  <c r="V2063" s="1"/>
  <c r="L2063"/>
  <c r="X2063" s="1"/>
  <c r="Y2063" s="1"/>
  <c r="R2063" l="1"/>
  <c r="Q2064" s="1"/>
  <c r="W2063"/>
  <c r="O2064" l="1"/>
  <c r="P2064"/>
  <c r="S2064"/>
  <c r="V2064" s="1"/>
  <c r="L2064"/>
  <c r="X2064" s="1"/>
  <c r="Y2064" s="1"/>
  <c r="R2064" l="1"/>
  <c r="Q2065" s="1"/>
  <c r="W2064"/>
  <c r="O2065" l="1"/>
  <c r="L2065"/>
  <c r="X2065" s="1"/>
  <c r="Y2065" s="1"/>
  <c r="S2065"/>
  <c r="V2065" s="1"/>
  <c r="P2065"/>
  <c r="R2065" l="1"/>
  <c r="Q2066" s="1"/>
  <c r="W2065"/>
  <c r="O2066" l="1"/>
  <c r="L2066"/>
  <c r="X2066" s="1"/>
  <c r="Y2066" s="1"/>
  <c r="P2066"/>
  <c r="S2066"/>
  <c r="V2066" s="1"/>
  <c r="R2066" l="1"/>
  <c r="Q2067" s="1"/>
  <c r="W2066"/>
  <c r="O2067" l="1"/>
  <c r="L2067"/>
  <c r="X2067" s="1"/>
  <c r="Y2067" s="1"/>
  <c r="P2067"/>
  <c r="S2067"/>
  <c r="V2067" s="1"/>
  <c r="R2067" l="1"/>
  <c r="Q2068" s="1"/>
  <c r="W2067"/>
  <c r="O2068" l="1"/>
  <c r="L2068"/>
  <c r="X2068" s="1"/>
  <c r="Y2068" s="1"/>
  <c r="S2068"/>
  <c r="V2068" s="1"/>
  <c r="P2068"/>
  <c r="R2068" l="1"/>
  <c r="Q2069" s="1"/>
  <c r="W2068"/>
  <c r="O2069" l="1"/>
  <c r="P2069"/>
  <c r="L2069"/>
  <c r="X2069" s="1"/>
  <c r="Y2069" s="1"/>
  <c r="S2069"/>
  <c r="V2069" s="1"/>
  <c r="R2069" l="1"/>
  <c r="Q2070" s="1"/>
  <c r="W2069"/>
  <c r="O2070" l="1"/>
  <c r="P2070"/>
  <c r="L2070"/>
  <c r="X2070" s="1"/>
  <c r="Y2070" s="1"/>
  <c r="S2070"/>
  <c r="V2070" s="1"/>
  <c r="R2070" l="1"/>
  <c r="Q2071" s="1"/>
  <c r="W2070"/>
  <c r="O2071" l="1"/>
  <c r="P2071"/>
  <c r="S2071"/>
  <c r="V2071" s="1"/>
  <c r="R2071" s="1"/>
  <c r="L2071"/>
  <c r="X2071" s="1"/>
  <c r="Y2071" s="1"/>
  <c r="W2071" l="1"/>
  <c r="Q2072"/>
  <c r="O2072" l="1"/>
  <c r="L2072"/>
  <c r="X2072" s="1"/>
  <c r="Y2072" s="1"/>
  <c r="S2072"/>
  <c r="V2072" s="1"/>
  <c r="P2072"/>
  <c r="R2072" l="1"/>
  <c r="Q2073" s="1"/>
  <c r="L2073" s="1"/>
  <c r="W2072"/>
  <c r="O2073" l="1"/>
  <c r="P2073"/>
  <c r="X2073"/>
  <c r="Y2073" s="1"/>
  <c r="S2073"/>
  <c r="V2073" s="1"/>
  <c r="R2073" l="1"/>
  <c r="Q2074" s="1"/>
  <c r="L2074" s="1"/>
  <c r="W2073"/>
  <c r="O2074" l="1"/>
  <c r="X2074"/>
  <c r="Y2074" s="1"/>
  <c r="P2074"/>
  <c r="S2074"/>
  <c r="V2074" s="1"/>
  <c r="R2074" l="1"/>
  <c r="Q2075" s="1"/>
  <c r="L2075" s="1"/>
  <c r="W2074"/>
  <c r="O2075" l="1"/>
  <c r="X2075"/>
  <c r="Y2075" s="1"/>
  <c r="S2075"/>
  <c r="V2075" s="1"/>
  <c r="P2075"/>
  <c r="R2075" l="1"/>
  <c r="Q2076" s="1"/>
  <c r="L2076" s="1"/>
  <c r="W2075"/>
  <c r="O2076" l="1"/>
  <c r="X2076"/>
  <c r="Y2076" s="1"/>
  <c r="S2076"/>
  <c r="V2076" s="1"/>
  <c r="P2076"/>
  <c r="R2076" l="1"/>
  <c r="Q2077" s="1"/>
  <c r="L2077" s="1"/>
  <c r="W2076"/>
  <c r="O2077" l="1"/>
  <c r="X2077"/>
  <c r="Y2077" s="1"/>
  <c r="P2077"/>
  <c r="S2077"/>
  <c r="V2077" s="1"/>
  <c r="R2077" l="1"/>
  <c r="Q2078" s="1"/>
  <c r="L2078" s="1"/>
  <c r="W2077"/>
  <c r="O2078" l="1"/>
  <c r="X2078"/>
  <c r="Y2078" s="1"/>
  <c r="S2078"/>
  <c r="V2078" s="1"/>
  <c r="P2078"/>
  <c r="R2078" l="1"/>
  <c r="Q2079" s="1"/>
  <c r="L2079" s="1"/>
  <c r="W2078"/>
  <c r="O2079" l="1"/>
  <c r="X2079"/>
  <c r="Y2079" s="1"/>
  <c r="S2079"/>
  <c r="V2079" s="1"/>
  <c r="P2079"/>
  <c r="R2079" l="1"/>
  <c r="Q2080" s="1"/>
  <c r="L2080" s="1"/>
  <c r="W2079"/>
  <c r="O2080" l="1"/>
  <c r="P2080"/>
  <c r="S2080"/>
  <c r="V2080" s="1"/>
  <c r="R2080" s="1"/>
  <c r="X2080"/>
  <c r="Y2080" s="1"/>
  <c r="Q2081" l="1"/>
  <c r="L2081" s="1"/>
  <c r="W2080"/>
  <c r="O2081" l="1"/>
  <c r="S2081"/>
  <c r="V2081" s="1"/>
  <c r="R2081" s="1"/>
  <c r="P2081"/>
  <c r="X2081"/>
  <c r="Y2081" s="1"/>
  <c r="W2081" l="1"/>
  <c r="Q2082"/>
  <c r="L2082" s="1"/>
  <c r="O2082" l="1"/>
  <c r="X2082"/>
  <c r="Y2082" s="1"/>
  <c r="P2082"/>
  <c r="S2082"/>
  <c r="V2082" s="1"/>
  <c r="R2082" l="1"/>
  <c r="Q2083" s="1"/>
  <c r="L2083" s="1"/>
  <c r="W2082"/>
  <c r="O2083" l="1"/>
  <c r="P2083"/>
  <c r="S2083"/>
  <c r="V2083" s="1"/>
  <c r="R2083" s="1"/>
  <c r="X2083"/>
  <c r="Y2083" s="1"/>
  <c r="W2083" l="1"/>
  <c r="Q2084"/>
  <c r="L2084" s="1"/>
  <c r="O2084" l="1"/>
  <c r="S2084"/>
  <c r="V2084" s="1"/>
  <c r="R2084" s="1"/>
  <c r="P2084"/>
  <c r="X2084"/>
  <c r="Y2084" s="1"/>
  <c r="Q2085" l="1"/>
  <c r="L2085" s="1"/>
  <c r="W2084"/>
  <c r="O2085" l="1"/>
  <c r="P2085"/>
  <c r="S2085"/>
  <c r="V2085" s="1"/>
  <c r="R2085" s="1"/>
  <c r="X2085"/>
  <c r="Y2085" s="1"/>
  <c r="Q2086" l="1"/>
  <c r="L2086" s="1"/>
  <c r="W2085"/>
  <c r="O2086" l="1"/>
  <c r="P2086"/>
  <c r="S2086"/>
  <c r="V2086" s="1"/>
  <c r="R2086" s="1"/>
  <c r="X2086"/>
  <c r="Y2086" s="1"/>
  <c r="Q2087" l="1"/>
  <c r="L2087" s="1"/>
  <c r="W2086"/>
  <c r="O2087" l="1"/>
  <c r="X2087"/>
  <c r="Y2087" s="1"/>
  <c r="S2087"/>
  <c r="V2087" s="1"/>
  <c r="P2087"/>
  <c r="R2087" l="1"/>
  <c r="Q2088" s="1"/>
  <c r="L2088" s="1"/>
  <c r="W2087"/>
  <c r="O2088" l="1"/>
  <c r="P2088"/>
  <c r="S2088"/>
  <c r="V2088" s="1"/>
  <c r="R2088" s="1"/>
  <c r="X2088"/>
  <c r="Y2088" s="1"/>
  <c r="W2088" l="1"/>
  <c r="Q2089"/>
  <c r="L2089" s="1"/>
  <c r="O2089" l="1"/>
  <c r="S2089"/>
  <c r="V2089" s="1"/>
  <c r="R2089" s="1"/>
  <c r="P2089"/>
  <c r="X2089"/>
  <c r="Y2089" s="1"/>
  <c r="W2089" l="1"/>
  <c r="Q2090"/>
  <c r="L2090" s="1"/>
  <c r="O2090" l="1"/>
  <c r="X2090"/>
  <c r="Y2090" s="1"/>
  <c r="S2090"/>
  <c r="V2090" s="1"/>
  <c r="P2090"/>
  <c r="R2090" l="1"/>
  <c r="Q2091" s="1"/>
  <c r="L2091" s="1"/>
  <c r="W2090"/>
  <c r="O2091" l="1"/>
  <c r="S2091"/>
  <c r="V2091" s="1"/>
  <c r="X2091"/>
  <c r="Y2091" s="1"/>
  <c r="P2091"/>
  <c r="R2091" l="1"/>
  <c r="Q2092" s="1"/>
  <c r="L2092" s="1"/>
  <c r="W2091"/>
  <c r="O2092" l="1"/>
  <c r="X2092"/>
  <c r="Y2092" s="1"/>
  <c r="S2092"/>
  <c r="V2092" s="1"/>
  <c r="P2092"/>
  <c r="R2092" l="1"/>
  <c r="Q2093" s="1"/>
  <c r="L2093" s="1"/>
  <c r="W2092"/>
  <c r="O2093" l="1"/>
  <c r="P2093"/>
  <c r="X2093"/>
  <c r="Y2093" s="1"/>
  <c r="S2093"/>
  <c r="V2093" s="1"/>
  <c r="R2093" l="1"/>
  <c r="Q2094" s="1"/>
  <c r="L2094" s="1"/>
  <c r="W2093"/>
  <c r="O2094" l="1"/>
  <c r="X2094"/>
  <c r="Y2094" s="1"/>
  <c r="P2094"/>
  <c r="S2094"/>
  <c r="V2094" s="1"/>
  <c r="R2094" l="1"/>
  <c r="Q2095" s="1"/>
  <c r="L2095" s="1"/>
  <c r="W2094"/>
  <c r="O2095" l="1"/>
  <c r="P2095"/>
  <c r="S2095"/>
  <c r="V2095" s="1"/>
  <c r="R2095" s="1"/>
  <c r="X2095"/>
  <c r="Y2095" s="1"/>
  <c r="Q2096" l="1"/>
  <c r="L2096" s="1"/>
  <c r="W2095"/>
  <c r="O2096" l="1"/>
  <c r="S2096"/>
  <c r="V2096" s="1"/>
  <c r="X2096"/>
  <c r="Y2096" s="1"/>
  <c r="P2096"/>
  <c r="R2096" l="1"/>
  <c r="Q2097" s="1"/>
  <c r="L2097" s="1"/>
  <c r="W2096"/>
  <c r="O2097" l="1"/>
  <c r="S2097"/>
  <c r="V2097" s="1"/>
  <c r="R2097" s="1"/>
  <c r="P2097"/>
  <c r="X2097"/>
  <c r="Y2097" s="1"/>
  <c r="W2097" l="1"/>
  <c r="Q2098"/>
  <c r="L2098" s="1"/>
  <c r="O2098" l="1"/>
  <c r="X2098"/>
  <c r="Y2098" s="1"/>
  <c r="P2098"/>
  <c r="S2098"/>
  <c r="V2098" s="1"/>
  <c r="R2098" l="1"/>
  <c r="Q2099" s="1"/>
  <c r="L2099" s="1"/>
  <c r="W2098"/>
  <c r="O2099" l="1"/>
  <c r="P2099"/>
  <c r="X2099"/>
  <c r="Y2099" s="1"/>
  <c r="S2099"/>
  <c r="V2099" s="1"/>
  <c r="R2099" l="1"/>
  <c r="Q2100" s="1"/>
  <c r="L2100" s="1"/>
  <c r="W2099"/>
  <c r="O2100" l="1"/>
  <c r="P2100"/>
  <c r="X2100"/>
  <c r="Y2100" s="1"/>
  <c r="S2100"/>
  <c r="V2100" s="1"/>
  <c r="R2100" l="1"/>
  <c r="Q2101" s="1"/>
  <c r="L2101" s="1"/>
  <c r="W2100"/>
  <c r="O2101" l="1"/>
  <c r="P2101"/>
  <c r="X2101"/>
  <c r="Y2101" s="1"/>
  <c r="S2101"/>
  <c r="V2101" s="1"/>
  <c r="R2101" l="1"/>
  <c r="Q2102" s="1"/>
  <c r="L2102" s="1"/>
  <c r="W2101"/>
  <c r="O2102" l="1"/>
  <c r="X2102"/>
  <c r="Y2102" s="1"/>
  <c r="S2102"/>
  <c r="V2102" s="1"/>
  <c r="P2102"/>
  <c r="R2102" l="1"/>
  <c r="Q2103" s="1"/>
  <c r="L2103" s="1"/>
  <c r="W2102"/>
  <c r="O2103" l="1"/>
  <c r="S2103"/>
  <c r="V2103" s="1"/>
  <c r="R2103" s="1"/>
  <c r="P2103"/>
  <c r="X2103"/>
  <c r="Y2103" s="1"/>
  <c r="W2103" l="1"/>
  <c r="Q2104"/>
  <c r="L2104" s="1"/>
  <c r="O2104" l="1"/>
  <c r="P2104"/>
  <c r="P2197" s="1"/>
  <c r="X2104"/>
  <c r="Y2104" s="1"/>
  <c r="S2104"/>
  <c r="V2104" s="1"/>
  <c r="R2104" l="1"/>
  <c r="W2104"/>
</calcChain>
</file>

<file path=xl/sharedStrings.xml><?xml version="1.0" encoding="utf-8"?>
<sst xmlns="http://schemas.openxmlformats.org/spreadsheetml/2006/main" count="189" uniqueCount="145">
  <si>
    <t>Regened Data/ Test Specification</t>
  </si>
  <si>
    <t>Maximum Engine Speed (RPM)</t>
  </si>
  <si>
    <t>Maximum Engine Torque (Nm)</t>
  </si>
  <si>
    <t>Maximum Power Develop by Engine (W)</t>
  </si>
  <si>
    <t>Maximum Power Developed by Engine (HP)</t>
  </si>
  <si>
    <t>Front Wheel Radius (mm)</t>
  </si>
  <si>
    <t>Rear Wheel Radius (mm)</t>
  </si>
  <si>
    <t>Front Wheel Radius (m)</t>
  </si>
  <si>
    <t>Rear Wheel Radius (m)</t>
  </si>
  <si>
    <t>Driver + Passenger Weight (kg)</t>
  </si>
  <si>
    <t>Fuel + Oil Weight (kg)</t>
  </si>
  <si>
    <t>Kerb Weight (kg)</t>
  </si>
  <si>
    <t>Total Weight (kg)</t>
  </si>
  <si>
    <t>Drag Coefficient</t>
  </si>
  <si>
    <t>Wind Speed (m/s)</t>
  </si>
  <si>
    <t>Gradient Angle</t>
  </si>
  <si>
    <t>Wheelbase (mm)</t>
  </si>
  <si>
    <t>Height of COG from Ground (mm)</t>
  </si>
  <si>
    <t>Distance of COG from Front Wheel Center (mm)</t>
  </si>
  <si>
    <t>Distance of COG from Rear Wheel Center (mm)</t>
  </si>
  <si>
    <t>Angle of Buggy Lifted (Degree)</t>
  </si>
  <si>
    <t>Angle of Buggy Lifted (Radians)</t>
  </si>
  <si>
    <t>tan(18°)</t>
  </si>
  <si>
    <t>Load on Rear Wheel (kg)</t>
  </si>
  <si>
    <t>Load on Rear Wheel while Lifted (kg)</t>
  </si>
  <si>
    <t>YCOG</t>
  </si>
  <si>
    <t>XCOG</t>
  </si>
  <si>
    <t>Fastest Velocity in 10m (m/s)</t>
  </si>
  <si>
    <t>Speed 6500 RPM (1st)</t>
  </si>
  <si>
    <t>Drive Torque at shaft (Nm) (1st)</t>
  </si>
  <si>
    <t>Drive Torque at Rear Wheel (Nm)</t>
  </si>
  <si>
    <t>Force (N)</t>
  </si>
  <si>
    <t>Tires Mass (kg)</t>
  </si>
  <si>
    <t>Wheels Mass (kg)</t>
  </si>
  <si>
    <t>Total Assembly Mass (kg)</t>
  </si>
  <si>
    <t>Inertia of Front Wheel</t>
  </si>
  <si>
    <t>Inertia of Rear Wheel</t>
  </si>
  <si>
    <t>Inertia of Engine</t>
  </si>
  <si>
    <t>Reduced Mass in Gear 1</t>
  </si>
  <si>
    <t>Reduced Mass in Gear 2</t>
  </si>
  <si>
    <t>Reduced Mass in Gear 3</t>
  </si>
  <si>
    <r>
      <t>Effective Frontal Area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</si>
  <si>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Air Density (kg/m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</t>
    </r>
  </si>
  <si>
    <r>
      <t>Rolling Coefficient (μ</t>
    </r>
    <r>
      <rPr>
        <vertAlign val="subscript"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) Asphalt</t>
    </r>
  </si>
  <si>
    <r>
      <t>Rolling Coefficient (μ</t>
    </r>
    <r>
      <rPr>
        <vertAlign val="subscript"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) Gravel</t>
    </r>
  </si>
  <si>
    <r>
      <t>Acceleration 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</si>
  <si>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Radius of Gyration Front Wheel (K</t>
    </r>
    <r>
      <rPr>
        <vertAlign val="subscript"/>
        <sz val="11"/>
        <color theme="1"/>
        <rFont val="Calibri"/>
        <family val="2"/>
        <scheme val="minor"/>
      </rPr>
      <t>front)</t>
    </r>
  </si>
  <si>
    <r>
      <t>Radius of Gyration Rear Wheel at 6500rpm 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Gear</t>
    </r>
  </si>
  <si>
    <t xml:space="preserve">Gear </t>
  </si>
  <si>
    <t>Input</t>
  </si>
  <si>
    <t>Output</t>
  </si>
  <si>
    <t>Gear Ratio</t>
  </si>
  <si>
    <t>Overall Ratio</t>
  </si>
  <si>
    <t>Top Speed(m/s)</t>
  </si>
  <si>
    <t>Top Speed (km/h)</t>
  </si>
  <si>
    <r>
      <t>1</t>
    </r>
    <r>
      <rPr>
        <vertAlign val="superscript"/>
        <sz val="11"/>
        <color theme="1"/>
        <rFont val="Times New Roman"/>
        <family val="1"/>
      </rPr>
      <t>st</t>
    </r>
  </si>
  <si>
    <r>
      <t>2</t>
    </r>
    <r>
      <rPr>
        <vertAlign val="superscript"/>
        <sz val="11"/>
        <color theme="1"/>
        <rFont val="Times New Roman"/>
        <family val="1"/>
      </rPr>
      <t>nd</t>
    </r>
  </si>
  <si>
    <r>
      <t>3</t>
    </r>
    <r>
      <rPr>
        <vertAlign val="superscript"/>
        <sz val="11"/>
        <color theme="1"/>
        <rFont val="Times New Roman"/>
        <family val="1"/>
      </rPr>
      <t>rd</t>
    </r>
  </si>
  <si>
    <t>Final Drive</t>
  </si>
  <si>
    <t>Primary Drive</t>
  </si>
  <si>
    <t>Rolling Resistance</t>
  </si>
  <si>
    <t>Sector 2</t>
  </si>
  <si>
    <t>Sector 3</t>
  </si>
  <si>
    <t>Sector 4</t>
  </si>
  <si>
    <t>Terrain</t>
  </si>
  <si>
    <t>Resistance Force(N)</t>
  </si>
  <si>
    <t>Sector 1 (Asphalt)</t>
  </si>
  <si>
    <t>Sector 2 (Gravel)</t>
  </si>
  <si>
    <t>Sector 3 (Loose sand)</t>
  </si>
  <si>
    <t>Sector 4 (Mud)</t>
  </si>
  <si>
    <r>
      <t>Rolling Coefficient (</t>
    </r>
    <r>
      <rPr>
        <sz val="11"/>
        <color theme="1"/>
        <rFont val="Calibri"/>
        <family val="2"/>
      </rPr>
      <t>μ</t>
    </r>
    <r>
      <rPr>
        <vertAlign val="subscript"/>
        <sz val="11"/>
        <color theme="1"/>
        <rFont val="Calibri"/>
        <family val="2"/>
      </rPr>
      <t>R</t>
    </r>
    <r>
      <rPr>
        <sz val="11"/>
        <color theme="1"/>
        <rFont val="Calibri"/>
        <family val="2"/>
      </rPr>
      <t>) Sand</t>
    </r>
  </si>
  <si>
    <r>
      <t>Rolling Coefficient (μ</t>
    </r>
    <r>
      <rPr>
        <vertAlign val="subscript"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) Mud</t>
    </r>
  </si>
  <si>
    <t>Sin(6°)</t>
  </si>
  <si>
    <t>6°</t>
  </si>
  <si>
    <t xml:space="preserve">Gradient Force </t>
  </si>
  <si>
    <t>Gradient Resistance Force (N)</t>
  </si>
  <si>
    <t>RPM</t>
  </si>
  <si>
    <t>Power (HP)</t>
  </si>
  <si>
    <t>Power(W)</t>
  </si>
  <si>
    <t>Torque (Nm)</t>
  </si>
  <si>
    <t xml:space="preserve">Velocity (km/h) in Gear 1 </t>
  </si>
  <si>
    <t>Velocity (km/h) in Gear 2</t>
  </si>
  <si>
    <t>Velocity (km/h) in Gear 3</t>
  </si>
  <si>
    <t>Driving Force(N)</t>
  </si>
  <si>
    <t>Driving Force(N) in Gear 1</t>
  </si>
  <si>
    <t>Driving Force(N) in Gear 2</t>
  </si>
  <si>
    <t>Driving Force(N) in Gear 3</t>
  </si>
  <si>
    <t>Acceleration (m/s^2) in Gear 1</t>
  </si>
  <si>
    <t>Acceleration (m/s^2) in Gear 2</t>
  </si>
  <si>
    <t>Acceleration (m/s^2) in Gear 3</t>
  </si>
  <si>
    <t>Acceleration Force (N) in Gear 1</t>
  </si>
  <si>
    <t>Acceleration Force (N) in Gear 2</t>
  </si>
  <si>
    <t>Acceleration Force (N) in Gear 3</t>
  </si>
  <si>
    <t>Aerodynamic Resistance</t>
  </si>
  <si>
    <t>Aero drag in gear 1</t>
  </si>
  <si>
    <t>Aero drag in gear 2</t>
  </si>
  <si>
    <t>Aero drag in gear 3</t>
  </si>
  <si>
    <t>Net Resistance Force (N)</t>
  </si>
  <si>
    <t>Sector 1</t>
  </si>
  <si>
    <t>Gear 1</t>
  </si>
  <si>
    <t>Gear 2</t>
  </si>
  <si>
    <t>Gear 3</t>
  </si>
  <si>
    <t>Acceleration Decrease due to resistive forces</t>
  </si>
  <si>
    <t>Simulation</t>
  </si>
  <si>
    <t>Track Layout</t>
  </si>
  <si>
    <t>Start</t>
  </si>
  <si>
    <t>End</t>
  </si>
  <si>
    <r>
      <t>μ</t>
    </r>
    <r>
      <rPr>
        <b/>
        <vertAlign val="subscript"/>
        <sz val="11"/>
        <color theme="1"/>
        <rFont val="Calibri"/>
        <family val="2"/>
        <scheme val="minor"/>
      </rPr>
      <t>R</t>
    </r>
    <r>
      <rPr>
        <b/>
        <sz val="11"/>
        <color theme="1"/>
        <rFont val="Calibri"/>
        <family val="2"/>
        <scheme val="minor"/>
      </rPr>
      <t xml:space="preserve"> Coefficient</t>
    </r>
  </si>
  <si>
    <t>C15</t>
  </si>
  <si>
    <t>C6</t>
  </si>
  <si>
    <t>C11</t>
  </si>
  <si>
    <t>C13</t>
  </si>
  <si>
    <t>Length (m)</t>
  </si>
  <si>
    <t>Toatl Length</t>
  </si>
  <si>
    <t>Color Code</t>
  </si>
  <si>
    <t>Straight</t>
  </si>
  <si>
    <t>Gradient up</t>
  </si>
  <si>
    <t>Gradient Down</t>
  </si>
  <si>
    <t>Breaking Point/ Corner</t>
  </si>
  <si>
    <t>Power(HP)</t>
  </si>
  <si>
    <t>Power(kw)</t>
  </si>
  <si>
    <t>Torque(Nm)</t>
  </si>
  <si>
    <t>BSFC</t>
  </si>
  <si>
    <t>Gear</t>
  </si>
  <si>
    <t>Sector</t>
  </si>
  <si>
    <t>Distance</t>
  </si>
  <si>
    <t>Time(s)</t>
  </si>
  <si>
    <t>Speed (m/s)</t>
  </si>
  <si>
    <t>Aero Drag(N)</t>
  </si>
  <si>
    <t>Rolling Resistance(N)</t>
  </si>
  <si>
    <t>Gradient Resistance (N)</t>
  </si>
  <si>
    <t>Available Acceleration(m/s)</t>
  </si>
  <si>
    <t>Reduced Mass</t>
  </si>
  <si>
    <t>Kinetic Energy(KJ)</t>
  </si>
  <si>
    <r>
      <t>Acceleration(m/s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</si>
  <si>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Speed (km/h)</t>
  </si>
  <si>
    <t>Graphs</t>
  </si>
  <si>
    <t>Torque Nm</t>
  </si>
  <si>
    <t>Fuel Flow</t>
  </si>
  <si>
    <t>Total Fuel Consume</t>
  </si>
  <si>
    <t>Power(w)</t>
  </si>
  <si>
    <t>Energy (KWH)</t>
  </si>
  <si>
    <t>Fuel Usage (L)</t>
  </si>
  <si>
    <t>Fuel Usage(g)</t>
  </si>
  <si>
    <t>Total Fuel Consume(l)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</si>
</sst>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color theme="1"/>
      <name val="Calibri"/>
      <family val="2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202124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/>
    <xf numFmtId="0" fontId="3" fillId="0" borderId="0" xfId="0" applyFont="1"/>
    <xf numFmtId="0" fontId="2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right"/>
    </xf>
    <xf numFmtId="0" fontId="0" fillId="0" borderId="0" xfId="0"/>
    <xf numFmtId="0" fontId="0" fillId="7" borderId="0" xfId="0" applyFill="1"/>
    <xf numFmtId="0" fontId="0" fillId="9" borderId="0" xfId="0" applyFill="1"/>
    <xf numFmtId="0" fontId="0" fillId="8" borderId="0" xfId="0" applyFill="1"/>
    <xf numFmtId="0" fontId="0" fillId="10" borderId="0" xfId="0" applyFill="1"/>
    <xf numFmtId="0" fontId="0" fillId="5" borderId="0" xfId="0" applyFill="1"/>
    <xf numFmtId="0" fontId="0" fillId="4" borderId="0" xfId="0" applyFill="1"/>
    <xf numFmtId="0" fontId="0" fillId="3" borderId="0" xfId="0" applyFill="1"/>
    <xf numFmtId="0" fontId="0" fillId="6" borderId="0" xfId="0" applyFill="1"/>
    <xf numFmtId="0" fontId="0" fillId="11" borderId="0" xfId="0" applyFill="1"/>
    <xf numFmtId="0" fontId="0" fillId="11" borderId="2" xfId="0" applyFont="1" applyFill="1" applyBorder="1"/>
    <xf numFmtId="0" fontId="0" fillId="11" borderId="3" xfId="0" applyFont="1" applyFill="1" applyBorder="1"/>
    <xf numFmtId="0" fontId="0" fillId="7" borderId="3" xfId="0" applyFont="1" applyFill="1" applyBorder="1"/>
    <xf numFmtId="0" fontId="0" fillId="10" borderId="3" xfId="0" applyFont="1" applyFill="1" applyBorder="1"/>
    <xf numFmtId="0" fontId="0" fillId="4" borderId="3" xfId="0" applyFont="1" applyFill="1" applyBorder="1"/>
    <xf numFmtId="0" fontId="0" fillId="11" borderId="4" xfId="0" applyFont="1" applyFill="1" applyBorder="1"/>
    <xf numFmtId="0" fontId="0" fillId="11" borderId="5" xfId="0" applyFont="1" applyFill="1" applyBorder="1"/>
    <xf numFmtId="0" fontId="0" fillId="7" borderId="5" xfId="0" applyFont="1" applyFill="1" applyBorder="1"/>
    <xf numFmtId="0" fontId="0" fillId="10" borderId="5" xfId="0" applyFont="1" applyFill="1" applyBorder="1"/>
    <xf numFmtId="0" fontId="0" fillId="4" borderId="5" xfId="0" applyFont="1" applyFill="1" applyBorder="1"/>
    <xf numFmtId="0" fontId="0" fillId="0" borderId="0" xfId="0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2" borderId="0" xfId="0" applyFill="1"/>
    <xf numFmtId="0" fontId="0" fillId="16" borderId="0" xfId="0" applyFill="1"/>
    <xf numFmtId="0" fontId="0" fillId="0" borderId="0" xfId="0"/>
    <xf numFmtId="0" fontId="0" fillId="3" borderId="1" xfId="0" applyFill="1" applyBorder="1"/>
    <xf numFmtId="0" fontId="0" fillId="12" borderId="0" xfId="0" applyFill="1"/>
    <xf numFmtId="0" fontId="13" fillId="16" borderId="0" xfId="0" applyFont="1" applyFill="1"/>
    <xf numFmtId="0" fontId="0" fillId="0" borderId="0" xfId="0"/>
    <xf numFmtId="0" fontId="0" fillId="3" borderId="1" xfId="0" applyFill="1" applyBorder="1"/>
    <xf numFmtId="0" fontId="0" fillId="16" borderId="6" xfId="0" applyFont="1" applyFill="1" applyBorder="1"/>
    <xf numFmtId="0" fontId="0" fillId="3" borderId="1" xfId="0" applyFont="1" applyFill="1" applyBorder="1"/>
    <xf numFmtId="0" fontId="0" fillId="3" borderId="4" xfId="0" applyFont="1" applyFill="1" applyBorder="1"/>
    <xf numFmtId="0" fontId="0" fillId="3" borderId="7" xfId="0" applyFont="1" applyFill="1" applyBorder="1"/>
    <xf numFmtId="0" fontId="0" fillId="0" borderId="2" xfId="0" applyFont="1" applyBorder="1"/>
    <xf numFmtId="0" fontId="0" fillId="0" borderId="4" xfId="0" applyFont="1" applyBorder="1"/>
    <xf numFmtId="164" fontId="0" fillId="0" borderId="1" xfId="0" applyNumberFormat="1" applyFont="1" applyBorder="1"/>
    <xf numFmtId="0" fontId="0" fillId="0" borderId="1" xfId="0" applyFont="1" applyBorder="1"/>
    <xf numFmtId="0" fontId="0" fillId="0" borderId="1" xfId="0" applyBorder="1"/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0" fillId="2" borderId="12" xfId="0" applyFont="1" applyFill="1" applyBorder="1"/>
    <xf numFmtId="0" fontId="0" fillId="2" borderId="13" xfId="0" applyFont="1" applyFill="1" applyBorder="1"/>
    <xf numFmtId="0" fontId="0" fillId="2" borderId="14" xfId="0" applyFont="1" applyFill="1" applyBorder="1"/>
    <xf numFmtId="0" fontId="0" fillId="2" borderId="15" xfId="0" applyFont="1" applyFill="1" applyBorder="1"/>
    <xf numFmtId="0" fontId="0" fillId="17" borderId="16" xfId="0" applyFont="1" applyFill="1" applyBorder="1"/>
    <xf numFmtId="164" fontId="0" fillId="18" borderId="17" xfId="0" applyNumberFormat="1" applyFont="1" applyFill="1" applyBorder="1"/>
    <xf numFmtId="164" fontId="0" fillId="18" borderId="1" xfId="0" applyNumberFormat="1" applyFont="1" applyFill="1" applyBorder="1"/>
    <xf numFmtId="164" fontId="0" fillId="19" borderId="1" xfId="0" applyNumberFormat="1" applyFont="1" applyFill="1" applyBorder="1"/>
    <xf numFmtId="0" fontId="0" fillId="18" borderId="1" xfId="0" applyFont="1" applyFill="1" applyBorder="1"/>
    <xf numFmtId="0" fontId="0" fillId="18" borderId="18" xfId="0" applyFont="1" applyFill="1" applyBorder="1"/>
    <xf numFmtId="164" fontId="0" fillId="18" borderId="18" xfId="0" applyNumberFormat="1" applyFont="1" applyFill="1" applyBorder="1"/>
    <xf numFmtId="164" fontId="0" fillId="5" borderId="1" xfId="0" applyNumberFormat="1" applyFont="1" applyFill="1" applyBorder="1"/>
    <xf numFmtId="164" fontId="0" fillId="19" borderId="18" xfId="0" applyNumberFormat="1" applyFont="1" applyFill="1" applyBorder="1"/>
    <xf numFmtId="164" fontId="0" fillId="20" borderId="1" xfId="0" applyNumberFormat="1" applyFont="1" applyFill="1" applyBorder="1"/>
    <xf numFmtId="164" fontId="0" fillId="21" borderId="1" xfId="0" applyNumberFormat="1" applyFont="1" applyFill="1" applyBorder="1"/>
    <xf numFmtId="164" fontId="0" fillId="4" borderId="1" xfId="0" applyNumberFormat="1" applyFont="1" applyFill="1" applyBorder="1"/>
    <xf numFmtId="164" fontId="0" fillId="19" borderId="17" xfId="0" applyNumberFormat="1" applyFont="1" applyFill="1" applyBorder="1"/>
    <xf numFmtId="164" fontId="0" fillId="22" borderId="17" xfId="0" applyNumberFormat="1" applyFont="1" applyFill="1" applyBorder="1"/>
    <xf numFmtId="164" fontId="0" fillId="22" borderId="1" xfId="0" applyNumberFormat="1" applyFont="1" applyFill="1" applyBorder="1"/>
    <xf numFmtId="164" fontId="0" fillId="22" borderId="18" xfId="0" applyNumberFormat="1" applyFont="1" applyFill="1" applyBorder="1"/>
    <xf numFmtId="0" fontId="0" fillId="2" borderId="19" xfId="0" applyFont="1" applyFill="1" applyBorder="1"/>
    <xf numFmtId="0" fontId="0" fillId="2" borderId="20" xfId="0" applyFont="1" applyFill="1" applyBorder="1"/>
    <xf numFmtId="0" fontId="0" fillId="2" borderId="21" xfId="0" applyFont="1" applyFill="1" applyBorder="1"/>
    <xf numFmtId="0" fontId="0" fillId="2" borderId="22" xfId="0" applyFont="1" applyFill="1" applyBorder="1"/>
    <xf numFmtId="164" fontId="0" fillId="0" borderId="1" xfId="0" applyNumberFormat="1" applyBorder="1"/>
    <xf numFmtId="0" fontId="0" fillId="2" borderId="4" xfId="0" applyFont="1" applyFill="1" applyBorder="1"/>
    <xf numFmtId="0" fontId="0" fillId="12" borderId="4" xfId="0" applyFont="1" applyFill="1" applyBorder="1"/>
    <xf numFmtId="0" fontId="0" fillId="13" borderId="4" xfId="0" applyFont="1" applyFill="1" applyBorder="1"/>
    <xf numFmtId="0" fontId="0" fillId="0" borderId="6" xfId="0" applyFont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2" xfId="0" applyBorder="1"/>
    <xf numFmtId="0" fontId="0" fillId="0" borderId="7" xfId="0" applyFill="1" applyBorder="1"/>
  </cellXfs>
  <cellStyles count="1">
    <cellStyle name="Normal" xfId="0" builtinId="0"/>
  </cellStyles>
  <dxfs count="83"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5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0.0"/>
      <fill>
        <patternFill patternType="solid">
          <fgColor indexed="64"/>
          <bgColor theme="5" tint="0.399975585192419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ill>
        <patternFill>
          <fgColor indexed="64"/>
          <bgColor theme="0"/>
        </patternFill>
      </fill>
    </dxf>
    <dxf>
      <fill>
        <patternFill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3" tint="0.79998168889431442"/>
        </patternFill>
      </fill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5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1" defaultTableStyle="TableStyleMedium2" defaultPivotStyle="PivotStyleLight16">
    <tableStyle name="Table Style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Simulation!$T$3</c:f>
              <c:strCache>
                <c:ptCount val="1"/>
                <c:pt idx="0">
                  <c:v>Rolling Resistance(N)</c:v>
                </c:pt>
              </c:strCache>
            </c:strRef>
          </c:tx>
          <c:marker>
            <c:symbol val="none"/>
          </c:marker>
          <c:val>
            <c:numRef>
              <c:f>Simulation!$T$4:$T$2104</c:f>
              <c:numCache>
                <c:formatCode>General</c:formatCode>
                <c:ptCount val="2101"/>
                <c:pt idx="0">
                  <c:v>102.35950200000001</c:v>
                </c:pt>
                <c:pt idx="1">
                  <c:v>102.35950200000001</c:v>
                </c:pt>
                <c:pt idx="2">
                  <c:v>102.35950200000001</c:v>
                </c:pt>
                <c:pt idx="3">
                  <c:v>102.35950200000001</c:v>
                </c:pt>
                <c:pt idx="4">
                  <c:v>102.35950200000001</c:v>
                </c:pt>
                <c:pt idx="5">
                  <c:v>102.35950200000001</c:v>
                </c:pt>
                <c:pt idx="6">
                  <c:v>102.35950200000001</c:v>
                </c:pt>
                <c:pt idx="7">
                  <c:v>102.35950200000001</c:v>
                </c:pt>
                <c:pt idx="8">
                  <c:v>102.35950200000001</c:v>
                </c:pt>
                <c:pt idx="9">
                  <c:v>102.35950200000001</c:v>
                </c:pt>
                <c:pt idx="10">
                  <c:v>102.35950200000001</c:v>
                </c:pt>
                <c:pt idx="11">
                  <c:v>102.35950200000001</c:v>
                </c:pt>
                <c:pt idx="12">
                  <c:v>102.35950200000001</c:v>
                </c:pt>
                <c:pt idx="13">
                  <c:v>102.35950200000001</c:v>
                </c:pt>
                <c:pt idx="14">
                  <c:v>102.35950200000001</c:v>
                </c:pt>
                <c:pt idx="15">
                  <c:v>102.35950200000001</c:v>
                </c:pt>
                <c:pt idx="16">
                  <c:v>102.35950200000001</c:v>
                </c:pt>
                <c:pt idx="17">
                  <c:v>102.35950200000001</c:v>
                </c:pt>
                <c:pt idx="18">
                  <c:v>102.35950200000001</c:v>
                </c:pt>
                <c:pt idx="19">
                  <c:v>102.35950200000001</c:v>
                </c:pt>
                <c:pt idx="20">
                  <c:v>102.35950200000001</c:v>
                </c:pt>
                <c:pt idx="21">
                  <c:v>102.35950200000001</c:v>
                </c:pt>
                <c:pt idx="22">
                  <c:v>102.35950200000001</c:v>
                </c:pt>
                <c:pt idx="23">
                  <c:v>102.35950200000001</c:v>
                </c:pt>
                <c:pt idx="24">
                  <c:v>102.35950200000001</c:v>
                </c:pt>
                <c:pt idx="25">
                  <c:v>102.35950200000001</c:v>
                </c:pt>
                <c:pt idx="26">
                  <c:v>102.35950200000001</c:v>
                </c:pt>
                <c:pt idx="27">
                  <c:v>102.35950200000001</c:v>
                </c:pt>
                <c:pt idx="28">
                  <c:v>102.35950200000001</c:v>
                </c:pt>
                <c:pt idx="29">
                  <c:v>102.35950200000001</c:v>
                </c:pt>
                <c:pt idx="30">
                  <c:v>102.35950200000001</c:v>
                </c:pt>
                <c:pt idx="31">
                  <c:v>102.35950200000001</c:v>
                </c:pt>
                <c:pt idx="32">
                  <c:v>102.35950200000001</c:v>
                </c:pt>
                <c:pt idx="33">
                  <c:v>102.35950200000001</c:v>
                </c:pt>
                <c:pt idx="34">
                  <c:v>102.35950200000001</c:v>
                </c:pt>
                <c:pt idx="35">
                  <c:v>102.35950200000001</c:v>
                </c:pt>
                <c:pt idx="36">
                  <c:v>102.35950200000001</c:v>
                </c:pt>
                <c:pt idx="37">
                  <c:v>102.35950200000001</c:v>
                </c:pt>
                <c:pt idx="38">
                  <c:v>102.35950200000001</c:v>
                </c:pt>
                <c:pt idx="39">
                  <c:v>102.35950200000001</c:v>
                </c:pt>
                <c:pt idx="40">
                  <c:v>102.35950200000001</c:v>
                </c:pt>
                <c:pt idx="41">
                  <c:v>102.35950200000001</c:v>
                </c:pt>
                <c:pt idx="42">
                  <c:v>102.35950200000001</c:v>
                </c:pt>
                <c:pt idx="43">
                  <c:v>102.35950200000001</c:v>
                </c:pt>
                <c:pt idx="44">
                  <c:v>102.35950200000001</c:v>
                </c:pt>
                <c:pt idx="45">
                  <c:v>102.35950200000001</c:v>
                </c:pt>
                <c:pt idx="46">
                  <c:v>102.35950200000001</c:v>
                </c:pt>
                <c:pt idx="47">
                  <c:v>102.35950200000001</c:v>
                </c:pt>
                <c:pt idx="48">
                  <c:v>102.35950200000001</c:v>
                </c:pt>
                <c:pt idx="49">
                  <c:v>102.35950200000001</c:v>
                </c:pt>
                <c:pt idx="50">
                  <c:v>102.35950200000001</c:v>
                </c:pt>
                <c:pt idx="51">
                  <c:v>102.35950200000001</c:v>
                </c:pt>
                <c:pt idx="52">
                  <c:v>102.35950200000001</c:v>
                </c:pt>
                <c:pt idx="53">
                  <c:v>102.35950200000001</c:v>
                </c:pt>
                <c:pt idx="54">
                  <c:v>102.35950200000001</c:v>
                </c:pt>
                <c:pt idx="55">
                  <c:v>102.35950200000001</c:v>
                </c:pt>
                <c:pt idx="56">
                  <c:v>102.35950200000001</c:v>
                </c:pt>
                <c:pt idx="57">
                  <c:v>102.35950200000001</c:v>
                </c:pt>
                <c:pt idx="58">
                  <c:v>102.35950200000001</c:v>
                </c:pt>
                <c:pt idx="59">
                  <c:v>102.35950200000001</c:v>
                </c:pt>
                <c:pt idx="60">
                  <c:v>102.35950200000001</c:v>
                </c:pt>
                <c:pt idx="61">
                  <c:v>102.35950200000001</c:v>
                </c:pt>
                <c:pt idx="62">
                  <c:v>102.35950200000001</c:v>
                </c:pt>
                <c:pt idx="63">
                  <c:v>102.35950200000001</c:v>
                </c:pt>
                <c:pt idx="64">
                  <c:v>102.35950200000001</c:v>
                </c:pt>
                <c:pt idx="65">
                  <c:v>102.35950200000001</c:v>
                </c:pt>
                <c:pt idx="66">
                  <c:v>102.35950200000001</c:v>
                </c:pt>
                <c:pt idx="67">
                  <c:v>102.35950200000001</c:v>
                </c:pt>
                <c:pt idx="68">
                  <c:v>102.35950200000001</c:v>
                </c:pt>
                <c:pt idx="69">
                  <c:v>102.35950200000001</c:v>
                </c:pt>
                <c:pt idx="70">
                  <c:v>102.35950200000001</c:v>
                </c:pt>
                <c:pt idx="71">
                  <c:v>102.35950200000001</c:v>
                </c:pt>
                <c:pt idx="72">
                  <c:v>102.35950200000001</c:v>
                </c:pt>
                <c:pt idx="73">
                  <c:v>102.35950200000001</c:v>
                </c:pt>
                <c:pt idx="74">
                  <c:v>102.35950200000001</c:v>
                </c:pt>
                <c:pt idx="75">
                  <c:v>102.35950200000001</c:v>
                </c:pt>
                <c:pt idx="76">
                  <c:v>102.35950200000001</c:v>
                </c:pt>
                <c:pt idx="77">
                  <c:v>102.35950200000001</c:v>
                </c:pt>
                <c:pt idx="78">
                  <c:v>102.35950200000001</c:v>
                </c:pt>
                <c:pt idx="79">
                  <c:v>102.35950200000001</c:v>
                </c:pt>
                <c:pt idx="80">
                  <c:v>102.35950200000001</c:v>
                </c:pt>
                <c:pt idx="81">
                  <c:v>102.35950200000001</c:v>
                </c:pt>
                <c:pt idx="82">
                  <c:v>102.35950200000001</c:v>
                </c:pt>
                <c:pt idx="83">
                  <c:v>102.35950200000001</c:v>
                </c:pt>
                <c:pt idx="84">
                  <c:v>102.35950200000001</c:v>
                </c:pt>
                <c:pt idx="85">
                  <c:v>102.35950200000001</c:v>
                </c:pt>
                <c:pt idx="86">
                  <c:v>102.35950200000001</c:v>
                </c:pt>
                <c:pt idx="87">
                  <c:v>102.35950200000001</c:v>
                </c:pt>
                <c:pt idx="88">
                  <c:v>102.35950200000001</c:v>
                </c:pt>
                <c:pt idx="89">
                  <c:v>102.35950200000001</c:v>
                </c:pt>
                <c:pt idx="90">
                  <c:v>102.35950200000001</c:v>
                </c:pt>
                <c:pt idx="91">
                  <c:v>102.35950200000001</c:v>
                </c:pt>
                <c:pt idx="92">
                  <c:v>102.35950200000001</c:v>
                </c:pt>
                <c:pt idx="93">
                  <c:v>102.35950200000001</c:v>
                </c:pt>
                <c:pt idx="94">
                  <c:v>102.35950200000001</c:v>
                </c:pt>
                <c:pt idx="95">
                  <c:v>102.35950200000001</c:v>
                </c:pt>
                <c:pt idx="96">
                  <c:v>102.35950200000001</c:v>
                </c:pt>
                <c:pt idx="97">
                  <c:v>102.35950200000001</c:v>
                </c:pt>
                <c:pt idx="98">
                  <c:v>102.35950200000001</c:v>
                </c:pt>
                <c:pt idx="99">
                  <c:v>102.35950200000001</c:v>
                </c:pt>
                <c:pt idx="100">
                  <c:v>102.35950200000001</c:v>
                </c:pt>
                <c:pt idx="101">
                  <c:v>102.35950200000001</c:v>
                </c:pt>
                <c:pt idx="102">
                  <c:v>102.35950200000001</c:v>
                </c:pt>
                <c:pt idx="103">
                  <c:v>102.35950200000001</c:v>
                </c:pt>
                <c:pt idx="104">
                  <c:v>102.35950200000001</c:v>
                </c:pt>
                <c:pt idx="105">
                  <c:v>102.35950200000001</c:v>
                </c:pt>
                <c:pt idx="106">
                  <c:v>102.35950200000001</c:v>
                </c:pt>
                <c:pt idx="107">
                  <c:v>102.35950200000001</c:v>
                </c:pt>
                <c:pt idx="108">
                  <c:v>102.35950200000001</c:v>
                </c:pt>
                <c:pt idx="109">
                  <c:v>102.35950200000001</c:v>
                </c:pt>
                <c:pt idx="110">
                  <c:v>102.35950200000001</c:v>
                </c:pt>
                <c:pt idx="111">
                  <c:v>102.35950200000001</c:v>
                </c:pt>
                <c:pt idx="112">
                  <c:v>102.35950200000001</c:v>
                </c:pt>
                <c:pt idx="113">
                  <c:v>102.35950200000001</c:v>
                </c:pt>
                <c:pt idx="114">
                  <c:v>102.35950200000001</c:v>
                </c:pt>
                <c:pt idx="115">
                  <c:v>102.35950200000001</c:v>
                </c:pt>
                <c:pt idx="116">
                  <c:v>102.35950200000001</c:v>
                </c:pt>
                <c:pt idx="117">
                  <c:v>102.35950200000001</c:v>
                </c:pt>
                <c:pt idx="118">
                  <c:v>102.35950200000001</c:v>
                </c:pt>
                <c:pt idx="119">
                  <c:v>102.35950200000001</c:v>
                </c:pt>
                <c:pt idx="120">
                  <c:v>102.35950200000001</c:v>
                </c:pt>
                <c:pt idx="121">
                  <c:v>102.35950200000001</c:v>
                </c:pt>
                <c:pt idx="122">
                  <c:v>102.35950200000001</c:v>
                </c:pt>
                <c:pt idx="123">
                  <c:v>102.35950200000001</c:v>
                </c:pt>
                <c:pt idx="124">
                  <c:v>102.35950200000001</c:v>
                </c:pt>
                <c:pt idx="125">
                  <c:v>102.35950200000001</c:v>
                </c:pt>
                <c:pt idx="126">
                  <c:v>102.35950200000001</c:v>
                </c:pt>
                <c:pt idx="127">
                  <c:v>102.35950200000001</c:v>
                </c:pt>
                <c:pt idx="128">
                  <c:v>102.35950200000001</c:v>
                </c:pt>
                <c:pt idx="129">
                  <c:v>102.35950200000001</c:v>
                </c:pt>
                <c:pt idx="130">
                  <c:v>102.35950200000001</c:v>
                </c:pt>
                <c:pt idx="131">
                  <c:v>102.35950200000001</c:v>
                </c:pt>
                <c:pt idx="132">
                  <c:v>102.35950200000001</c:v>
                </c:pt>
                <c:pt idx="133">
                  <c:v>102.35950200000001</c:v>
                </c:pt>
                <c:pt idx="134">
                  <c:v>102.35950200000001</c:v>
                </c:pt>
                <c:pt idx="135">
                  <c:v>102.35950200000001</c:v>
                </c:pt>
                <c:pt idx="136">
                  <c:v>102.35950200000001</c:v>
                </c:pt>
                <c:pt idx="137">
                  <c:v>102.35950200000001</c:v>
                </c:pt>
                <c:pt idx="138">
                  <c:v>102.35950200000001</c:v>
                </c:pt>
                <c:pt idx="139">
                  <c:v>102.35950200000001</c:v>
                </c:pt>
                <c:pt idx="140">
                  <c:v>102.35950200000001</c:v>
                </c:pt>
                <c:pt idx="141">
                  <c:v>102.35950200000001</c:v>
                </c:pt>
                <c:pt idx="142">
                  <c:v>102.35950200000001</c:v>
                </c:pt>
                <c:pt idx="143">
                  <c:v>102.35950200000001</c:v>
                </c:pt>
                <c:pt idx="144">
                  <c:v>102.35950200000001</c:v>
                </c:pt>
                <c:pt idx="145">
                  <c:v>102.35950200000001</c:v>
                </c:pt>
                <c:pt idx="146">
                  <c:v>102.35950200000001</c:v>
                </c:pt>
                <c:pt idx="147">
                  <c:v>102.35950200000001</c:v>
                </c:pt>
                <c:pt idx="148">
                  <c:v>102.35950200000001</c:v>
                </c:pt>
                <c:pt idx="149">
                  <c:v>102.35950200000001</c:v>
                </c:pt>
                <c:pt idx="150">
                  <c:v>102.35950200000001</c:v>
                </c:pt>
                <c:pt idx="151">
                  <c:v>102.35950200000001</c:v>
                </c:pt>
                <c:pt idx="152">
                  <c:v>102.35950200000001</c:v>
                </c:pt>
                <c:pt idx="153">
                  <c:v>102.35950200000001</c:v>
                </c:pt>
                <c:pt idx="154">
                  <c:v>102.35950200000001</c:v>
                </c:pt>
                <c:pt idx="155">
                  <c:v>102.35950200000001</c:v>
                </c:pt>
                <c:pt idx="156">
                  <c:v>102.35950200000001</c:v>
                </c:pt>
                <c:pt idx="157">
                  <c:v>102.35950200000001</c:v>
                </c:pt>
                <c:pt idx="158">
                  <c:v>102.35950200000001</c:v>
                </c:pt>
                <c:pt idx="159">
                  <c:v>102.35950200000001</c:v>
                </c:pt>
                <c:pt idx="160">
                  <c:v>102.35950200000001</c:v>
                </c:pt>
                <c:pt idx="161">
                  <c:v>102.35950200000001</c:v>
                </c:pt>
                <c:pt idx="162">
                  <c:v>102.35950200000001</c:v>
                </c:pt>
                <c:pt idx="163">
                  <c:v>102.35950200000001</c:v>
                </c:pt>
                <c:pt idx="164">
                  <c:v>102.35950200000001</c:v>
                </c:pt>
                <c:pt idx="165">
                  <c:v>102.35950200000001</c:v>
                </c:pt>
                <c:pt idx="166">
                  <c:v>102.35950200000001</c:v>
                </c:pt>
                <c:pt idx="167">
                  <c:v>102.35950200000001</c:v>
                </c:pt>
                <c:pt idx="168">
                  <c:v>102.35950200000001</c:v>
                </c:pt>
                <c:pt idx="169">
                  <c:v>102.35950200000001</c:v>
                </c:pt>
                <c:pt idx="170">
                  <c:v>102.35950200000001</c:v>
                </c:pt>
                <c:pt idx="171">
                  <c:v>102.35950200000001</c:v>
                </c:pt>
                <c:pt idx="172">
                  <c:v>102.35950200000001</c:v>
                </c:pt>
                <c:pt idx="173">
                  <c:v>102.35950200000001</c:v>
                </c:pt>
                <c:pt idx="174">
                  <c:v>102.35950200000001</c:v>
                </c:pt>
                <c:pt idx="175">
                  <c:v>102.35950200000001</c:v>
                </c:pt>
                <c:pt idx="176">
                  <c:v>102.35950200000001</c:v>
                </c:pt>
                <c:pt idx="177">
                  <c:v>102.35950200000001</c:v>
                </c:pt>
                <c:pt idx="178">
                  <c:v>102.35950200000001</c:v>
                </c:pt>
                <c:pt idx="179">
                  <c:v>102.35950200000001</c:v>
                </c:pt>
                <c:pt idx="180">
                  <c:v>102.35950200000001</c:v>
                </c:pt>
                <c:pt idx="181">
                  <c:v>102.35950200000001</c:v>
                </c:pt>
                <c:pt idx="182">
                  <c:v>102.35950200000001</c:v>
                </c:pt>
                <c:pt idx="183">
                  <c:v>102.35950200000001</c:v>
                </c:pt>
                <c:pt idx="184">
                  <c:v>102.35950200000001</c:v>
                </c:pt>
                <c:pt idx="185">
                  <c:v>102.35950200000001</c:v>
                </c:pt>
                <c:pt idx="186">
                  <c:v>102.35950200000001</c:v>
                </c:pt>
                <c:pt idx="187">
                  <c:v>102.35950200000001</c:v>
                </c:pt>
                <c:pt idx="188">
                  <c:v>102.35950200000001</c:v>
                </c:pt>
                <c:pt idx="189">
                  <c:v>102.35950200000001</c:v>
                </c:pt>
                <c:pt idx="190">
                  <c:v>102.35950200000001</c:v>
                </c:pt>
                <c:pt idx="191">
                  <c:v>102.35950200000001</c:v>
                </c:pt>
                <c:pt idx="192">
                  <c:v>102.35950200000001</c:v>
                </c:pt>
                <c:pt idx="193">
                  <c:v>102.35950200000001</c:v>
                </c:pt>
                <c:pt idx="194">
                  <c:v>102.35950200000001</c:v>
                </c:pt>
                <c:pt idx="195">
                  <c:v>102.35950200000001</c:v>
                </c:pt>
                <c:pt idx="196">
                  <c:v>102.35950200000001</c:v>
                </c:pt>
                <c:pt idx="197">
                  <c:v>102.35950200000001</c:v>
                </c:pt>
                <c:pt idx="198">
                  <c:v>102.35950200000001</c:v>
                </c:pt>
                <c:pt idx="199">
                  <c:v>102.35950200000001</c:v>
                </c:pt>
                <c:pt idx="200">
                  <c:v>102.35950200000001</c:v>
                </c:pt>
                <c:pt idx="201">
                  <c:v>102.35950200000001</c:v>
                </c:pt>
                <c:pt idx="202">
                  <c:v>102.35950200000001</c:v>
                </c:pt>
                <c:pt idx="203">
                  <c:v>102.35950200000001</c:v>
                </c:pt>
                <c:pt idx="204">
                  <c:v>102.35950200000001</c:v>
                </c:pt>
                <c:pt idx="205">
                  <c:v>102.35950200000001</c:v>
                </c:pt>
                <c:pt idx="206">
                  <c:v>102.35950200000001</c:v>
                </c:pt>
                <c:pt idx="207">
                  <c:v>102.35950200000001</c:v>
                </c:pt>
                <c:pt idx="208">
                  <c:v>102.35950200000001</c:v>
                </c:pt>
                <c:pt idx="209">
                  <c:v>102.35950200000001</c:v>
                </c:pt>
                <c:pt idx="210">
                  <c:v>102.35950200000001</c:v>
                </c:pt>
                <c:pt idx="211">
                  <c:v>102.35950200000001</c:v>
                </c:pt>
                <c:pt idx="212">
                  <c:v>102.35950200000001</c:v>
                </c:pt>
                <c:pt idx="213">
                  <c:v>102.35950200000001</c:v>
                </c:pt>
                <c:pt idx="214">
                  <c:v>102.35950200000001</c:v>
                </c:pt>
                <c:pt idx="215">
                  <c:v>102.35950200000001</c:v>
                </c:pt>
                <c:pt idx="216">
                  <c:v>102.35950200000001</c:v>
                </c:pt>
                <c:pt idx="217">
                  <c:v>102.35950200000001</c:v>
                </c:pt>
                <c:pt idx="218">
                  <c:v>102.35950200000001</c:v>
                </c:pt>
                <c:pt idx="219">
                  <c:v>102.35950200000001</c:v>
                </c:pt>
                <c:pt idx="220">
                  <c:v>102.35950200000001</c:v>
                </c:pt>
                <c:pt idx="221">
                  <c:v>102.35950200000001</c:v>
                </c:pt>
                <c:pt idx="222">
                  <c:v>102.35950200000001</c:v>
                </c:pt>
                <c:pt idx="223">
                  <c:v>102.35950200000001</c:v>
                </c:pt>
                <c:pt idx="224">
                  <c:v>102.35950200000001</c:v>
                </c:pt>
                <c:pt idx="225">
                  <c:v>102.35950200000001</c:v>
                </c:pt>
                <c:pt idx="226">
                  <c:v>102.35950200000001</c:v>
                </c:pt>
                <c:pt idx="227">
                  <c:v>102.35950200000001</c:v>
                </c:pt>
                <c:pt idx="228">
                  <c:v>102.35950200000001</c:v>
                </c:pt>
                <c:pt idx="229">
                  <c:v>102.35950200000001</c:v>
                </c:pt>
                <c:pt idx="230">
                  <c:v>102.35950200000001</c:v>
                </c:pt>
                <c:pt idx="231">
                  <c:v>102.35950200000001</c:v>
                </c:pt>
                <c:pt idx="232">
                  <c:v>102.35950200000001</c:v>
                </c:pt>
                <c:pt idx="233">
                  <c:v>102.35950200000001</c:v>
                </c:pt>
                <c:pt idx="234">
                  <c:v>102.35950200000001</c:v>
                </c:pt>
                <c:pt idx="235">
                  <c:v>102.35950200000001</c:v>
                </c:pt>
                <c:pt idx="236">
                  <c:v>102.35950200000001</c:v>
                </c:pt>
                <c:pt idx="237">
                  <c:v>102.35950200000001</c:v>
                </c:pt>
                <c:pt idx="238">
                  <c:v>102.35950200000001</c:v>
                </c:pt>
                <c:pt idx="239">
                  <c:v>102.35950200000001</c:v>
                </c:pt>
                <c:pt idx="240">
                  <c:v>102.35950200000001</c:v>
                </c:pt>
                <c:pt idx="241">
                  <c:v>102.35950200000001</c:v>
                </c:pt>
                <c:pt idx="242">
                  <c:v>102.35950200000001</c:v>
                </c:pt>
                <c:pt idx="243">
                  <c:v>102.35950200000001</c:v>
                </c:pt>
                <c:pt idx="244">
                  <c:v>102.35950200000001</c:v>
                </c:pt>
                <c:pt idx="245">
                  <c:v>102.35950200000001</c:v>
                </c:pt>
                <c:pt idx="246">
                  <c:v>102.35950200000001</c:v>
                </c:pt>
                <c:pt idx="247">
                  <c:v>102.35950200000001</c:v>
                </c:pt>
                <c:pt idx="248">
                  <c:v>102.35950200000001</c:v>
                </c:pt>
                <c:pt idx="249">
                  <c:v>102.35950200000001</c:v>
                </c:pt>
                <c:pt idx="250">
                  <c:v>102.35950200000001</c:v>
                </c:pt>
                <c:pt idx="251">
                  <c:v>102.35950200000001</c:v>
                </c:pt>
                <c:pt idx="252">
                  <c:v>102.35950200000001</c:v>
                </c:pt>
                <c:pt idx="253">
                  <c:v>102.35950200000001</c:v>
                </c:pt>
                <c:pt idx="254">
                  <c:v>102.35950200000001</c:v>
                </c:pt>
                <c:pt idx="255">
                  <c:v>102.35950200000001</c:v>
                </c:pt>
                <c:pt idx="256">
                  <c:v>102.35950200000001</c:v>
                </c:pt>
                <c:pt idx="257">
                  <c:v>102.35950200000001</c:v>
                </c:pt>
                <c:pt idx="258">
                  <c:v>102.35950200000001</c:v>
                </c:pt>
                <c:pt idx="259">
                  <c:v>102.35950200000001</c:v>
                </c:pt>
                <c:pt idx="260">
                  <c:v>102.35950200000001</c:v>
                </c:pt>
                <c:pt idx="261">
                  <c:v>102.35950200000001</c:v>
                </c:pt>
                <c:pt idx="262">
                  <c:v>102.35950200000001</c:v>
                </c:pt>
                <c:pt idx="263">
                  <c:v>102.35950200000001</c:v>
                </c:pt>
                <c:pt idx="264">
                  <c:v>102.35950200000001</c:v>
                </c:pt>
                <c:pt idx="265">
                  <c:v>102.35950200000001</c:v>
                </c:pt>
                <c:pt idx="266">
                  <c:v>102.35950200000001</c:v>
                </c:pt>
                <c:pt idx="267">
                  <c:v>102.35950200000001</c:v>
                </c:pt>
                <c:pt idx="268">
                  <c:v>102.35950200000001</c:v>
                </c:pt>
                <c:pt idx="269">
                  <c:v>102.35950200000001</c:v>
                </c:pt>
                <c:pt idx="270">
                  <c:v>102.35950200000001</c:v>
                </c:pt>
                <c:pt idx="271">
                  <c:v>102.35950200000001</c:v>
                </c:pt>
                <c:pt idx="272">
                  <c:v>102.35950200000001</c:v>
                </c:pt>
                <c:pt idx="273">
                  <c:v>102.35950200000001</c:v>
                </c:pt>
                <c:pt idx="274">
                  <c:v>102.35950200000001</c:v>
                </c:pt>
                <c:pt idx="275">
                  <c:v>102.35950200000001</c:v>
                </c:pt>
                <c:pt idx="276">
                  <c:v>102.35950200000001</c:v>
                </c:pt>
                <c:pt idx="277">
                  <c:v>102.35950200000001</c:v>
                </c:pt>
                <c:pt idx="278">
                  <c:v>102.35950200000001</c:v>
                </c:pt>
                <c:pt idx="279">
                  <c:v>102.35950200000001</c:v>
                </c:pt>
                <c:pt idx="280">
                  <c:v>102.35950200000001</c:v>
                </c:pt>
                <c:pt idx="281">
                  <c:v>102.35950200000001</c:v>
                </c:pt>
                <c:pt idx="282">
                  <c:v>102.35950200000001</c:v>
                </c:pt>
                <c:pt idx="283">
                  <c:v>102.35950200000001</c:v>
                </c:pt>
                <c:pt idx="284">
                  <c:v>102.35950200000001</c:v>
                </c:pt>
                <c:pt idx="285">
                  <c:v>102.35950200000001</c:v>
                </c:pt>
                <c:pt idx="286">
                  <c:v>102.35950200000001</c:v>
                </c:pt>
                <c:pt idx="287">
                  <c:v>102.35950200000001</c:v>
                </c:pt>
                <c:pt idx="288">
                  <c:v>102.35950200000001</c:v>
                </c:pt>
                <c:pt idx="289">
                  <c:v>102.35950200000001</c:v>
                </c:pt>
                <c:pt idx="290">
                  <c:v>102.35950200000001</c:v>
                </c:pt>
                <c:pt idx="291">
                  <c:v>102.35950200000001</c:v>
                </c:pt>
                <c:pt idx="292">
                  <c:v>102.35950200000001</c:v>
                </c:pt>
                <c:pt idx="293">
                  <c:v>102.35950200000001</c:v>
                </c:pt>
                <c:pt idx="294">
                  <c:v>102.35950200000001</c:v>
                </c:pt>
                <c:pt idx="295">
                  <c:v>102.35950200000001</c:v>
                </c:pt>
                <c:pt idx="296">
                  <c:v>102.35950200000001</c:v>
                </c:pt>
                <c:pt idx="297">
                  <c:v>102.35950200000001</c:v>
                </c:pt>
                <c:pt idx="298">
                  <c:v>102.35950200000001</c:v>
                </c:pt>
                <c:pt idx="299">
                  <c:v>102.35950200000001</c:v>
                </c:pt>
                <c:pt idx="300">
                  <c:v>102.35950200000001</c:v>
                </c:pt>
                <c:pt idx="301">
                  <c:v>102.35950200000001</c:v>
                </c:pt>
                <c:pt idx="302">
                  <c:v>102.35950200000001</c:v>
                </c:pt>
                <c:pt idx="303">
                  <c:v>102.35950200000001</c:v>
                </c:pt>
                <c:pt idx="304">
                  <c:v>102.35950200000001</c:v>
                </c:pt>
                <c:pt idx="305">
                  <c:v>102.35950200000001</c:v>
                </c:pt>
                <c:pt idx="306">
                  <c:v>102.35950200000001</c:v>
                </c:pt>
                <c:pt idx="307">
                  <c:v>102.35950200000001</c:v>
                </c:pt>
                <c:pt idx="308">
                  <c:v>102.35950200000001</c:v>
                </c:pt>
                <c:pt idx="309">
                  <c:v>102.35950200000001</c:v>
                </c:pt>
                <c:pt idx="310">
                  <c:v>102.35950200000001</c:v>
                </c:pt>
                <c:pt idx="311">
                  <c:v>102.35950200000001</c:v>
                </c:pt>
                <c:pt idx="312">
                  <c:v>102.35950200000001</c:v>
                </c:pt>
                <c:pt idx="313">
                  <c:v>102.35950200000001</c:v>
                </c:pt>
                <c:pt idx="314">
                  <c:v>102.35950200000001</c:v>
                </c:pt>
                <c:pt idx="315">
                  <c:v>102.35950200000001</c:v>
                </c:pt>
                <c:pt idx="316">
                  <c:v>102.35950200000001</c:v>
                </c:pt>
                <c:pt idx="317">
                  <c:v>102.35950200000001</c:v>
                </c:pt>
                <c:pt idx="318">
                  <c:v>102.35950200000001</c:v>
                </c:pt>
                <c:pt idx="319">
                  <c:v>102.35950200000001</c:v>
                </c:pt>
                <c:pt idx="320">
                  <c:v>102.35950200000001</c:v>
                </c:pt>
                <c:pt idx="321">
                  <c:v>102.35950200000001</c:v>
                </c:pt>
                <c:pt idx="322">
                  <c:v>102.35950200000001</c:v>
                </c:pt>
                <c:pt idx="323">
                  <c:v>102.35950200000001</c:v>
                </c:pt>
                <c:pt idx="324">
                  <c:v>102.35950200000001</c:v>
                </c:pt>
                <c:pt idx="325">
                  <c:v>102.35950200000001</c:v>
                </c:pt>
                <c:pt idx="326">
                  <c:v>102.35950200000001</c:v>
                </c:pt>
                <c:pt idx="327">
                  <c:v>102.35950200000001</c:v>
                </c:pt>
                <c:pt idx="328">
                  <c:v>102.35950200000001</c:v>
                </c:pt>
                <c:pt idx="329">
                  <c:v>102.35950200000001</c:v>
                </c:pt>
                <c:pt idx="330">
                  <c:v>102.35950200000001</c:v>
                </c:pt>
                <c:pt idx="331">
                  <c:v>102.35950200000001</c:v>
                </c:pt>
                <c:pt idx="332">
                  <c:v>102.35950200000001</c:v>
                </c:pt>
                <c:pt idx="333">
                  <c:v>102.35950200000001</c:v>
                </c:pt>
                <c:pt idx="334">
                  <c:v>102.35950200000001</c:v>
                </c:pt>
                <c:pt idx="335">
                  <c:v>102.35950200000001</c:v>
                </c:pt>
                <c:pt idx="336">
                  <c:v>102.35950200000001</c:v>
                </c:pt>
                <c:pt idx="337">
                  <c:v>102.35950200000001</c:v>
                </c:pt>
                <c:pt idx="338">
                  <c:v>102.35950200000001</c:v>
                </c:pt>
                <c:pt idx="339">
                  <c:v>102.35950200000001</c:v>
                </c:pt>
                <c:pt idx="340">
                  <c:v>102.35950200000001</c:v>
                </c:pt>
                <c:pt idx="341">
                  <c:v>102.35950200000001</c:v>
                </c:pt>
                <c:pt idx="342">
                  <c:v>102.35950200000001</c:v>
                </c:pt>
                <c:pt idx="343">
                  <c:v>102.35950200000001</c:v>
                </c:pt>
                <c:pt idx="344">
                  <c:v>102.35950200000001</c:v>
                </c:pt>
                <c:pt idx="345">
                  <c:v>102.35950200000001</c:v>
                </c:pt>
                <c:pt idx="346">
                  <c:v>102.35950200000001</c:v>
                </c:pt>
                <c:pt idx="347">
                  <c:v>102.35950200000001</c:v>
                </c:pt>
                <c:pt idx="348">
                  <c:v>102.35950200000001</c:v>
                </c:pt>
                <c:pt idx="349">
                  <c:v>102.35950200000001</c:v>
                </c:pt>
                <c:pt idx="350">
                  <c:v>102.35950200000001</c:v>
                </c:pt>
                <c:pt idx="351">
                  <c:v>102.35950200000001</c:v>
                </c:pt>
                <c:pt idx="352">
                  <c:v>102.35950200000001</c:v>
                </c:pt>
                <c:pt idx="353">
                  <c:v>102.35950200000001</c:v>
                </c:pt>
                <c:pt idx="354">
                  <c:v>102.35950200000001</c:v>
                </c:pt>
                <c:pt idx="355">
                  <c:v>102.35950200000001</c:v>
                </c:pt>
                <c:pt idx="356">
                  <c:v>102.35950200000001</c:v>
                </c:pt>
                <c:pt idx="357">
                  <c:v>102.35950200000001</c:v>
                </c:pt>
                <c:pt idx="358">
                  <c:v>102.35950200000001</c:v>
                </c:pt>
                <c:pt idx="359">
                  <c:v>102.35950200000001</c:v>
                </c:pt>
                <c:pt idx="360">
                  <c:v>102.35950200000001</c:v>
                </c:pt>
                <c:pt idx="361">
                  <c:v>102.35950200000001</c:v>
                </c:pt>
                <c:pt idx="362">
                  <c:v>102.35950200000001</c:v>
                </c:pt>
                <c:pt idx="363">
                  <c:v>102.35950200000001</c:v>
                </c:pt>
                <c:pt idx="364">
                  <c:v>102.35950200000001</c:v>
                </c:pt>
                <c:pt idx="365">
                  <c:v>102.35950200000001</c:v>
                </c:pt>
                <c:pt idx="366">
                  <c:v>102.35950200000001</c:v>
                </c:pt>
                <c:pt idx="367">
                  <c:v>102.35950200000001</c:v>
                </c:pt>
                <c:pt idx="368">
                  <c:v>102.35950200000001</c:v>
                </c:pt>
                <c:pt idx="369">
                  <c:v>102.35950200000001</c:v>
                </c:pt>
                <c:pt idx="370">
                  <c:v>102.35950200000001</c:v>
                </c:pt>
                <c:pt idx="371">
                  <c:v>102.35950200000001</c:v>
                </c:pt>
                <c:pt idx="372">
                  <c:v>102.35950200000001</c:v>
                </c:pt>
                <c:pt idx="373">
                  <c:v>102.35950200000001</c:v>
                </c:pt>
                <c:pt idx="374">
                  <c:v>102.35950200000001</c:v>
                </c:pt>
                <c:pt idx="375">
                  <c:v>102.35950200000001</c:v>
                </c:pt>
                <c:pt idx="376">
                  <c:v>102.35950200000001</c:v>
                </c:pt>
                <c:pt idx="377">
                  <c:v>102.35950200000001</c:v>
                </c:pt>
                <c:pt idx="378">
                  <c:v>102.35950200000001</c:v>
                </c:pt>
                <c:pt idx="379">
                  <c:v>102.35950200000001</c:v>
                </c:pt>
                <c:pt idx="380">
                  <c:v>102.35950200000001</c:v>
                </c:pt>
                <c:pt idx="381">
                  <c:v>102.35950200000001</c:v>
                </c:pt>
                <c:pt idx="382">
                  <c:v>102.35950200000001</c:v>
                </c:pt>
                <c:pt idx="383">
                  <c:v>102.35950200000001</c:v>
                </c:pt>
                <c:pt idx="384">
                  <c:v>102.35950200000001</c:v>
                </c:pt>
                <c:pt idx="385">
                  <c:v>102.35950200000001</c:v>
                </c:pt>
                <c:pt idx="386">
                  <c:v>102.35950200000001</c:v>
                </c:pt>
                <c:pt idx="387">
                  <c:v>102.35950200000001</c:v>
                </c:pt>
                <c:pt idx="388">
                  <c:v>102.35950200000001</c:v>
                </c:pt>
                <c:pt idx="389">
                  <c:v>102.35950200000001</c:v>
                </c:pt>
                <c:pt idx="390">
                  <c:v>102.35950200000001</c:v>
                </c:pt>
                <c:pt idx="391">
                  <c:v>102.35950200000001</c:v>
                </c:pt>
                <c:pt idx="392">
                  <c:v>102.35950200000001</c:v>
                </c:pt>
                <c:pt idx="393">
                  <c:v>102.35950200000001</c:v>
                </c:pt>
                <c:pt idx="394">
                  <c:v>102.35950200000001</c:v>
                </c:pt>
                <c:pt idx="395">
                  <c:v>102.35950200000001</c:v>
                </c:pt>
                <c:pt idx="396">
                  <c:v>102.35950200000001</c:v>
                </c:pt>
                <c:pt idx="397">
                  <c:v>102.35950200000001</c:v>
                </c:pt>
                <c:pt idx="398">
                  <c:v>102.35950200000001</c:v>
                </c:pt>
                <c:pt idx="399">
                  <c:v>102.35950200000001</c:v>
                </c:pt>
                <c:pt idx="400">
                  <c:v>102.35950200000001</c:v>
                </c:pt>
                <c:pt idx="401">
                  <c:v>102.35950200000001</c:v>
                </c:pt>
                <c:pt idx="402">
                  <c:v>102.35950200000001</c:v>
                </c:pt>
                <c:pt idx="403">
                  <c:v>102.35950200000001</c:v>
                </c:pt>
                <c:pt idx="404">
                  <c:v>102.35950200000001</c:v>
                </c:pt>
                <c:pt idx="405">
                  <c:v>102.35950200000001</c:v>
                </c:pt>
                <c:pt idx="406">
                  <c:v>102.35950200000001</c:v>
                </c:pt>
                <c:pt idx="407">
                  <c:v>102.35950200000001</c:v>
                </c:pt>
                <c:pt idx="408">
                  <c:v>102.35950200000001</c:v>
                </c:pt>
                <c:pt idx="409">
                  <c:v>102.35950200000001</c:v>
                </c:pt>
                <c:pt idx="410">
                  <c:v>102.35950200000001</c:v>
                </c:pt>
                <c:pt idx="411">
                  <c:v>102.35950200000001</c:v>
                </c:pt>
                <c:pt idx="412">
                  <c:v>102.35950200000001</c:v>
                </c:pt>
                <c:pt idx="413">
                  <c:v>102.35950200000001</c:v>
                </c:pt>
                <c:pt idx="414">
                  <c:v>102.35950200000001</c:v>
                </c:pt>
                <c:pt idx="415">
                  <c:v>102.35950200000001</c:v>
                </c:pt>
                <c:pt idx="416">
                  <c:v>102.35950200000001</c:v>
                </c:pt>
                <c:pt idx="417">
                  <c:v>102.35950200000001</c:v>
                </c:pt>
                <c:pt idx="418">
                  <c:v>102.35950200000001</c:v>
                </c:pt>
                <c:pt idx="419">
                  <c:v>102.35950200000001</c:v>
                </c:pt>
                <c:pt idx="420">
                  <c:v>102.35950200000001</c:v>
                </c:pt>
                <c:pt idx="421">
                  <c:v>102.35950200000001</c:v>
                </c:pt>
                <c:pt idx="422">
                  <c:v>102.35950200000001</c:v>
                </c:pt>
                <c:pt idx="423">
                  <c:v>102.35950200000001</c:v>
                </c:pt>
                <c:pt idx="424">
                  <c:v>102.35950200000001</c:v>
                </c:pt>
                <c:pt idx="425">
                  <c:v>102.35950200000001</c:v>
                </c:pt>
                <c:pt idx="426">
                  <c:v>102.35950200000001</c:v>
                </c:pt>
                <c:pt idx="427">
                  <c:v>102.35950200000001</c:v>
                </c:pt>
                <c:pt idx="428">
                  <c:v>102.35950200000001</c:v>
                </c:pt>
                <c:pt idx="429">
                  <c:v>102.35950200000001</c:v>
                </c:pt>
                <c:pt idx="430">
                  <c:v>102.35950200000001</c:v>
                </c:pt>
                <c:pt idx="431">
                  <c:v>102.35950200000001</c:v>
                </c:pt>
                <c:pt idx="432">
                  <c:v>102.35950200000001</c:v>
                </c:pt>
                <c:pt idx="433">
                  <c:v>102.35950200000001</c:v>
                </c:pt>
                <c:pt idx="434">
                  <c:v>102.35950200000001</c:v>
                </c:pt>
                <c:pt idx="435">
                  <c:v>102.35950200000001</c:v>
                </c:pt>
                <c:pt idx="436">
                  <c:v>102.35950200000001</c:v>
                </c:pt>
                <c:pt idx="437">
                  <c:v>102.35950200000001</c:v>
                </c:pt>
                <c:pt idx="438">
                  <c:v>102.35950200000001</c:v>
                </c:pt>
                <c:pt idx="439">
                  <c:v>102.35950200000001</c:v>
                </c:pt>
                <c:pt idx="440">
                  <c:v>102.35950200000001</c:v>
                </c:pt>
                <c:pt idx="441">
                  <c:v>102.35950200000001</c:v>
                </c:pt>
                <c:pt idx="442">
                  <c:v>102.35950200000001</c:v>
                </c:pt>
                <c:pt idx="443">
                  <c:v>102.35950200000001</c:v>
                </c:pt>
                <c:pt idx="444">
                  <c:v>102.35950200000001</c:v>
                </c:pt>
                <c:pt idx="445">
                  <c:v>102.35950200000001</c:v>
                </c:pt>
                <c:pt idx="446">
                  <c:v>102.35950200000001</c:v>
                </c:pt>
                <c:pt idx="447">
                  <c:v>102.35950200000001</c:v>
                </c:pt>
                <c:pt idx="448">
                  <c:v>102.35950200000001</c:v>
                </c:pt>
                <c:pt idx="449">
                  <c:v>102.35950200000001</c:v>
                </c:pt>
                <c:pt idx="450">
                  <c:v>102.35950200000001</c:v>
                </c:pt>
                <c:pt idx="451">
                  <c:v>102.35950200000001</c:v>
                </c:pt>
                <c:pt idx="452">
                  <c:v>102.35950200000001</c:v>
                </c:pt>
                <c:pt idx="453">
                  <c:v>102.35950200000001</c:v>
                </c:pt>
                <c:pt idx="454">
                  <c:v>102.35950200000001</c:v>
                </c:pt>
                <c:pt idx="455">
                  <c:v>102.35950200000001</c:v>
                </c:pt>
                <c:pt idx="456">
                  <c:v>102.35950200000001</c:v>
                </c:pt>
                <c:pt idx="457">
                  <c:v>102.35950200000001</c:v>
                </c:pt>
                <c:pt idx="458">
                  <c:v>102.35950200000001</c:v>
                </c:pt>
                <c:pt idx="459">
                  <c:v>102.35950200000001</c:v>
                </c:pt>
                <c:pt idx="460">
                  <c:v>102.35950200000001</c:v>
                </c:pt>
                <c:pt idx="461">
                  <c:v>102.35950200000001</c:v>
                </c:pt>
                <c:pt idx="462">
                  <c:v>102.35950200000001</c:v>
                </c:pt>
                <c:pt idx="463">
                  <c:v>102.35950200000001</c:v>
                </c:pt>
                <c:pt idx="464">
                  <c:v>102.35950200000001</c:v>
                </c:pt>
                <c:pt idx="465">
                  <c:v>102.35950200000001</c:v>
                </c:pt>
                <c:pt idx="466">
                  <c:v>102.35950200000001</c:v>
                </c:pt>
                <c:pt idx="467">
                  <c:v>102.35950200000001</c:v>
                </c:pt>
                <c:pt idx="468">
                  <c:v>102.35950200000001</c:v>
                </c:pt>
                <c:pt idx="469">
                  <c:v>102.35950200000001</c:v>
                </c:pt>
                <c:pt idx="470">
                  <c:v>102.35950200000001</c:v>
                </c:pt>
                <c:pt idx="471">
                  <c:v>102.35950200000001</c:v>
                </c:pt>
                <c:pt idx="472">
                  <c:v>102.35950200000001</c:v>
                </c:pt>
                <c:pt idx="473">
                  <c:v>102.35950200000001</c:v>
                </c:pt>
                <c:pt idx="474">
                  <c:v>102.35950200000001</c:v>
                </c:pt>
                <c:pt idx="475">
                  <c:v>102.35950200000001</c:v>
                </c:pt>
                <c:pt idx="476">
                  <c:v>102.35950200000001</c:v>
                </c:pt>
                <c:pt idx="477">
                  <c:v>102.35950200000001</c:v>
                </c:pt>
                <c:pt idx="478">
                  <c:v>102.35950200000001</c:v>
                </c:pt>
                <c:pt idx="479">
                  <c:v>102.35950200000001</c:v>
                </c:pt>
                <c:pt idx="480">
                  <c:v>102.35950200000001</c:v>
                </c:pt>
                <c:pt idx="481">
                  <c:v>102.35950200000001</c:v>
                </c:pt>
                <c:pt idx="482">
                  <c:v>102.35950200000001</c:v>
                </c:pt>
                <c:pt idx="483">
                  <c:v>102.35950200000001</c:v>
                </c:pt>
                <c:pt idx="484">
                  <c:v>102.35950200000001</c:v>
                </c:pt>
                <c:pt idx="485">
                  <c:v>102.35950200000001</c:v>
                </c:pt>
                <c:pt idx="486">
                  <c:v>102.35950200000001</c:v>
                </c:pt>
                <c:pt idx="487">
                  <c:v>102.35950200000001</c:v>
                </c:pt>
                <c:pt idx="488">
                  <c:v>102.35950200000001</c:v>
                </c:pt>
                <c:pt idx="489">
                  <c:v>102.35950200000001</c:v>
                </c:pt>
                <c:pt idx="490">
                  <c:v>102.35950200000001</c:v>
                </c:pt>
                <c:pt idx="491">
                  <c:v>102.35950200000001</c:v>
                </c:pt>
                <c:pt idx="492">
                  <c:v>102.35950200000001</c:v>
                </c:pt>
                <c:pt idx="493">
                  <c:v>102.35950200000001</c:v>
                </c:pt>
                <c:pt idx="494">
                  <c:v>102.35950200000001</c:v>
                </c:pt>
                <c:pt idx="495">
                  <c:v>102.35950200000001</c:v>
                </c:pt>
                <c:pt idx="496">
                  <c:v>102.35950200000001</c:v>
                </c:pt>
                <c:pt idx="497">
                  <c:v>102.35950200000001</c:v>
                </c:pt>
                <c:pt idx="498">
                  <c:v>102.35950200000001</c:v>
                </c:pt>
                <c:pt idx="499">
                  <c:v>102.35950200000001</c:v>
                </c:pt>
                <c:pt idx="500">
                  <c:v>102.35950200000001</c:v>
                </c:pt>
                <c:pt idx="501">
                  <c:v>102.35950200000001</c:v>
                </c:pt>
                <c:pt idx="502">
                  <c:v>102.35950200000001</c:v>
                </c:pt>
                <c:pt idx="503">
                  <c:v>102.35950200000001</c:v>
                </c:pt>
                <c:pt idx="504">
                  <c:v>102.35950200000001</c:v>
                </c:pt>
                <c:pt idx="505">
                  <c:v>102.35950200000001</c:v>
                </c:pt>
                <c:pt idx="506">
                  <c:v>102.35950200000001</c:v>
                </c:pt>
                <c:pt idx="507">
                  <c:v>102.35950200000001</c:v>
                </c:pt>
                <c:pt idx="508">
                  <c:v>102.35950200000001</c:v>
                </c:pt>
                <c:pt idx="509">
                  <c:v>102.35950200000001</c:v>
                </c:pt>
                <c:pt idx="510">
                  <c:v>102.35950200000001</c:v>
                </c:pt>
                <c:pt idx="511">
                  <c:v>102.35950200000001</c:v>
                </c:pt>
                <c:pt idx="512">
                  <c:v>102.35950200000001</c:v>
                </c:pt>
                <c:pt idx="513">
                  <c:v>102.35950200000001</c:v>
                </c:pt>
                <c:pt idx="514">
                  <c:v>102.35950200000001</c:v>
                </c:pt>
                <c:pt idx="515">
                  <c:v>102.35950200000001</c:v>
                </c:pt>
                <c:pt idx="516">
                  <c:v>102.35950200000001</c:v>
                </c:pt>
                <c:pt idx="517">
                  <c:v>102.35950200000001</c:v>
                </c:pt>
                <c:pt idx="518">
                  <c:v>102.35950200000001</c:v>
                </c:pt>
                <c:pt idx="519">
                  <c:v>102.35950200000001</c:v>
                </c:pt>
                <c:pt idx="520">
                  <c:v>102.35950200000001</c:v>
                </c:pt>
                <c:pt idx="521">
                  <c:v>102.35950200000001</c:v>
                </c:pt>
                <c:pt idx="522">
                  <c:v>102.35950200000001</c:v>
                </c:pt>
                <c:pt idx="523">
                  <c:v>102.35950200000001</c:v>
                </c:pt>
                <c:pt idx="524">
                  <c:v>102.35950200000001</c:v>
                </c:pt>
                <c:pt idx="525">
                  <c:v>102.35950200000001</c:v>
                </c:pt>
                <c:pt idx="526">
                  <c:v>102.35950200000001</c:v>
                </c:pt>
                <c:pt idx="527">
                  <c:v>102.35950200000001</c:v>
                </c:pt>
                <c:pt idx="528">
                  <c:v>102.35950200000001</c:v>
                </c:pt>
                <c:pt idx="529">
                  <c:v>102.35950200000001</c:v>
                </c:pt>
                <c:pt idx="530">
                  <c:v>102.35950200000001</c:v>
                </c:pt>
                <c:pt idx="531">
                  <c:v>102.35950200000001</c:v>
                </c:pt>
                <c:pt idx="532">
                  <c:v>102.35950200000001</c:v>
                </c:pt>
                <c:pt idx="533">
                  <c:v>102.35950200000001</c:v>
                </c:pt>
                <c:pt idx="534">
                  <c:v>102.35950200000001</c:v>
                </c:pt>
                <c:pt idx="535">
                  <c:v>102.35950200000001</c:v>
                </c:pt>
                <c:pt idx="536">
                  <c:v>102.35950200000001</c:v>
                </c:pt>
                <c:pt idx="537">
                  <c:v>102.35950200000001</c:v>
                </c:pt>
                <c:pt idx="538">
                  <c:v>102.35950200000001</c:v>
                </c:pt>
                <c:pt idx="539">
                  <c:v>102.35950200000001</c:v>
                </c:pt>
                <c:pt idx="540">
                  <c:v>102.35950200000001</c:v>
                </c:pt>
                <c:pt idx="541">
                  <c:v>102.35950200000001</c:v>
                </c:pt>
                <c:pt idx="542">
                  <c:v>102.35950200000001</c:v>
                </c:pt>
                <c:pt idx="543">
                  <c:v>102.35950200000001</c:v>
                </c:pt>
                <c:pt idx="544">
                  <c:v>102.35950200000001</c:v>
                </c:pt>
                <c:pt idx="545">
                  <c:v>102.35950200000001</c:v>
                </c:pt>
                <c:pt idx="546">
                  <c:v>102.35950200000001</c:v>
                </c:pt>
                <c:pt idx="547">
                  <c:v>102.35950200000001</c:v>
                </c:pt>
                <c:pt idx="548">
                  <c:v>102.35950200000001</c:v>
                </c:pt>
                <c:pt idx="549">
                  <c:v>102.35950200000001</c:v>
                </c:pt>
                <c:pt idx="550">
                  <c:v>102.35950200000001</c:v>
                </c:pt>
                <c:pt idx="551">
                  <c:v>102.35950200000001</c:v>
                </c:pt>
                <c:pt idx="552">
                  <c:v>102.35950200000001</c:v>
                </c:pt>
                <c:pt idx="553">
                  <c:v>102.35950200000001</c:v>
                </c:pt>
                <c:pt idx="554">
                  <c:v>102.35950200000001</c:v>
                </c:pt>
                <c:pt idx="555">
                  <c:v>102.35950200000001</c:v>
                </c:pt>
                <c:pt idx="556">
                  <c:v>102.35950200000001</c:v>
                </c:pt>
                <c:pt idx="557">
                  <c:v>102.35950200000001</c:v>
                </c:pt>
                <c:pt idx="558">
                  <c:v>102.35950200000001</c:v>
                </c:pt>
                <c:pt idx="559">
                  <c:v>102.35950200000001</c:v>
                </c:pt>
                <c:pt idx="560">
                  <c:v>102.35950200000001</c:v>
                </c:pt>
                <c:pt idx="561">
                  <c:v>102.35950200000001</c:v>
                </c:pt>
                <c:pt idx="562">
                  <c:v>102.35950200000001</c:v>
                </c:pt>
                <c:pt idx="563">
                  <c:v>102.35950200000001</c:v>
                </c:pt>
                <c:pt idx="564">
                  <c:v>102.35950200000001</c:v>
                </c:pt>
                <c:pt idx="565">
                  <c:v>102.35950200000001</c:v>
                </c:pt>
                <c:pt idx="566">
                  <c:v>102.35950200000001</c:v>
                </c:pt>
                <c:pt idx="567">
                  <c:v>102.35950200000001</c:v>
                </c:pt>
                <c:pt idx="568">
                  <c:v>102.35950200000001</c:v>
                </c:pt>
                <c:pt idx="569">
                  <c:v>102.35950200000001</c:v>
                </c:pt>
                <c:pt idx="570">
                  <c:v>102.35950200000001</c:v>
                </c:pt>
                <c:pt idx="571">
                  <c:v>102.35950200000001</c:v>
                </c:pt>
                <c:pt idx="572">
                  <c:v>102.35950200000001</c:v>
                </c:pt>
                <c:pt idx="573">
                  <c:v>102.35950200000001</c:v>
                </c:pt>
                <c:pt idx="574">
                  <c:v>102.35950200000001</c:v>
                </c:pt>
                <c:pt idx="575">
                  <c:v>102.35950200000001</c:v>
                </c:pt>
                <c:pt idx="576">
                  <c:v>102.35950200000001</c:v>
                </c:pt>
                <c:pt idx="577">
                  <c:v>102.35950200000001</c:v>
                </c:pt>
                <c:pt idx="578">
                  <c:v>102.35950200000001</c:v>
                </c:pt>
                <c:pt idx="579">
                  <c:v>102.35950200000001</c:v>
                </c:pt>
                <c:pt idx="580">
                  <c:v>102.35950200000001</c:v>
                </c:pt>
                <c:pt idx="581">
                  <c:v>102.35950200000001</c:v>
                </c:pt>
                <c:pt idx="582">
                  <c:v>102.35950200000001</c:v>
                </c:pt>
                <c:pt idx="583">
                  <c:v>102.35950200000001</c:v>
                </c:pt>
                <c:pt idx="584">
                  <c:v>102.35950200000001</c:v>
                </c:pt>
                <c:pt idx="585">
                  <c:v>102.35950200000001</c:v>
                </c:pt>
                <c:pt idx="586">
                  <c:v>102.35950200000001</c:v>
                </c:pt>
                <c:pt idx="587">
                  <c:v>102.35950200000001</c:v>
                </c:pt>
                <c:pt idx="588">
                  <c:v>102.35950200000001</c:v>
                </c:pt>
                <c:pt idx="589">
                  <c:v>102.35950200000001</c:v>
                </c:pt>
                <c:pt idx="590">
                  <c:v>102.35950200000001</c:v>
                </c:pt>
                <c:pt idx="591">
                  <c:v>102.35950200000001</c:v>
                </c:pt>
                <c:pt idx="592">
                  <c:v>102.35950200000001</c:v>
                </c:pt>
                <c:pt idx="593">
                  <c:v>102.35950200000001</c:v>
                </c:pt>
                <c:pt idx="594">
                  <c:v>102.35950200000001</c:v>
                </c:pt>
                <c:pt idx="595">
                  <c:v>102.35950200000001</c:v>
                </c:pt>
                <c:pt idx="596">
                  <c:v>102.35950200000001</c:v>
                </c:pt>
                <c:pt idx="597">
                  <c:v>102.35950200000001</c:v>
                </c:pt>
                <c:pt idx="598">
                  <c:v>102.35950200000001</c:v>
                </c:pt>
                <c:pt idx="599">
                  <c:v>102.35950200000001</c:v>
                </c:pt>
                <c:pt idx="600">
                  <c:v>102.35950200000001</c:v>
                </c:pt>
                <c:pt idx="601">
                  <c:v>102.35950200000001</c:v>
                </c:pt>
                <c:pt idx="602">
                  <c:v>102.35950200000001</c:v>
                </c:pt>
                <c:pt idx="603">
                  <c:v>102.35950200000001</c:v>
                </c:pt>
                <c:pt idx="604">
                  <c:v>102.35950200000001</c:v>
                </c:pt>
                <c:pt idx="605">
                  <c:v>102.35950200000001</c:v>
                </c:pt>
                <c:pt idx="606">
                  <c:v>102.35950200000001</c:v>
                </c:pt>
                <c:pt idx="607">
                  <c:v>102.35950200000001</c:v>
                </c:pt>
                <c:pt idx="608">
                  <c:v>102.35950200000001</c:v>
                </c:pt>
                <c:pt idx="609">
                  <c:v>102.35950200000001</c:v>
                </c:pt>
                <c:pt idx="610">
                  <c:v>102.35950200000001</c:v>
                </c:pt>
                <c:pt idx="611">
                  <c:v>102.35950200000001</c:v>
                </c:pt>
                <c:pt idx="612">
                  <c:v>102.35950200000001</c:v>
                </c:pt>
                <c:pt idx="613">
                  <c:v>102.35950200000001</c:v>
                </c:pt>
                <c:pt idx="614">
                  <c:v>102.35950200000001</c:v>
                </c:pt>
                <c:pt idx="615">
                  <c:v>102.35950200000001</c:v>
                </c:pt>
                <c:pt idx="616">
                  <c:v>102.35950200000001</c:v>
                </c:pt>
                <c:pt idx="617">
                  <c:v>102.35950200000001</c:v>
                </c:pt>
                <c:pt idx="618">
                  <c:v>102.35950200000001</c:v>
                </c:pt>
                <c:pt idx="619">
                  <c:v>102.35950200000001</c:v>
                </c:pt>
                <c:pt idx="620">
                  <c:v>102.35950200000001</c:v>
                </c:pt>
                <c:pt idx="621">
                  <c:v>102.35950200000001</c:v>
                </c:pt>
                <c:pt idx="622">
                  <c:v>102.35950200000001</c:v>
                </c:pt>
                <c:pt idx="623">
                  <c:v>102.35950200000001</c:v>
                </c:pt>
                <c:pt idx="624">
                  <c:v>102.35950200000001</c:v>
                </c:pt>
                <c:pt idx="625">
                  <c:v>102.35950200000001</c:v>
                </c:pt>
                <c:pt idx="626">
                  <c:v>102.35950200000001</c:v>
                </c:pt>
                <c:pt idx="627">
                  <c:v>102.35950200000001</c:v>
                </c:pt>
                <c:pt idx="628">
                  <c:v>102.35950200000001</c:v>
                </c:pt>
                <c:pt idx="629">
                  <c:v>102.35950200000001</c:v>
                </c:pt>
                <c:pt idx="630">
                  <c:v>102.35950200000001</c:v>
                </c:pt>
                <c:pt idx="631">
                  <c:v>102.35950200000001</c:v>
                </c:pt>
                <c:pt idx="632">
                  <c:v>102.35950200000001</c:v>
                </c:pt>
                <c:pt idx="633">
                  <c:v>102.35950200000001</c:v>
                </c:pt>
                <c:pt idx="634">
                  <c:v>102.35950200000001</c:v>
                </c:pt>
                <c:pt idx="635">
                  <c:v>102.35950200000001</c:v>
                </c:pt>
                <c:pt idx="636">
                  <c:v>102.35950200000001</c:v>
                </c:pt>
                <c:pt idx="637">
                  <c:v>102.35950200000001</c:v>
                </c:pt>
                <c:pt idx="638">
                  <c:v>102.35950200000001</c:v>
                </c:pt>
                <c:pt idx="639">
                  <c:v>102.35950200000001</c:v>
                </c:pt>
                <c:pt idx="640">
                  <c:v>102.35950200000001</c:v>
                </c:pt>
                <c:pt idx="641">
                  <c:v>102.35950200000001</c:v>
                </c:pt>
                <c:pt idx="642">
                  <c:v>102.35950200000001</c:v>
                </c:pt>
                <c:pt idx="643">
                  <c:v>102.35950200000001</c:v>
                </c:pt>
                <c:pt idx="644">
                  <c:v>102.35950200000001</c:v>
                </c:pt>
                <c:pt idx="645">
                  <c:v>102.35950200000001</c:v>
                </c:pt>
                <c:pt idx="646">
                  <c:v>102.35950200000001</c:v>
                </c:pt>
                <c:pt idx="647">
                  <c:v>102.35950200000001</c:v>
                </c:pt>
                <c:pt idx="648">
                  <c:v>102.35950200000001</c:v>
                </c:pt>
                <c:pt idx="649">
                  <c:v>102.35950200000001</c:v>
                </c:pt>
                <c:pt idx="650">
                  <c:v>102.35950200000001</c:v>
                </c:pt>
                <c:pt idx="651">
                  <c:v>102.35950200000001</c:v>
                </c:pt>
                <c:pt idx="652">
                  <c:v>102.35950200000001</c:v>
                </c:pt>
                <c:pt idx="653">
                  <c:v>102.35950200000001</c:v>
                </c:pt>
                <c:pt idx="654">
                  <c:v>102.35950200000001</c:v>
                </c:pt>
                <c:pt idx="655">
                  <c:v>102.35950200000001</c:v>
                </c:pt>
                <c:pt idx="656">
                  <c:v>102.35950200000001</c:v>
                </c:pt>
                <c:pt idx="657">
                  <c:v>102.35950200000001</c:v>
                </c:pt>
                <c:pt idx="658">
                  <c:v>102.35950200000001</c:v>
                </c:pt>
                <c:pt idx="659">
                  <c:v>102.35950200000001</c:v>
                </c:pt>
                <c:pt idx="660">
                  <c:v>102.35950200000001</c:v>
                </c:pt>
                <c:pt idx="661">
                  <c:v>102.35950200000001</c:v>
                </c:pt>
                <c:pt idx="662">
                  <c:v>102.35950200000001</c:v>
                </c:pt>
                <c:pt idx="663">
                  <c:v>102.35950200000001</c:v>
                </c:pt>
                <c:pt idx="664">
                  <c:v>102.35950200000001</c:v>
                </c:pt>
                <c:pt idx="665">
                  <c:v>102.35950200000001</c:v>
                </c:pt>
                <c:pt idx="666">
                  <c:v>102.35950200000001</c:v>
                </c:pt>
                <c:pt idx="667">
                  <c:v>102.35950200000001</c:v>
                </c:pt>
                <c:pt idx="668">
                  <c:v>102.35950200000001</c:v>
                </c:pt>
                <c:pt idx="669">
                  <c:v>102.35950200000001</c:v>
                </c:pt>
                <c:pt idx="670">
                  <c:v>102.35950200000001</c:v>
                </c:pt>
                <c:pt idx="671">
                  <c:v>102.35950200000001</c:v>
                </c:pt>
                <c:pt idx="672">
                  <c:v>102.35950200000001</c:v>
                </c:pt>
                <c:pt idx="673">
                  <c:v>102.35950200000001</c:v>
                </c:pt>
                <c:pt idx="674">
                  <c:v>102.35950200000001</c:v>
                </c:pt>
                <c:pt idx="675">
                  <c:v>102.35950200000001</c:v>
                </c:pt>
                <c:pt idx="676">
                  <c:v>102.35950200000001</c:v>
                </c:pt>
                <c:pt idx="677">
                  <c:v>102.35950200000001</c:v>
                </c:pt>
                <c:pt idx="678">
                  <c:v>102.35950200000001</c:v>
                </c:pt>
                <c:pt idx="679">
                  <c:v>102.35950200000001</c:v>
                </c:pt>
                <c:pt idx="680">
                  <c:v>102.35950200000001</c:v>
                </c:pt>
                <c:pt idx="681">
                  <c:v>102.35950200000001</c:v>
                </c:pt>
                <c:pt idx="682">
                  <c:v>102.35950200000001</c:v>
                </c:pt>
                <c:pt idx="683">
                  <c:v>102.35950200000001</c:v>
                </c:pt>
                <c:pt idx="684">
                  <c:v>102.35950200000001</c:v>
                </c:pt>
                <c:pt idx="685">
                  <c:v>102.35950200000001</c:v>
                </c:pt>
                <c:pt idx="686">
                  <c:v>102.35950200000001</c:v>
                </c:pt>
                <c:pt idx="687">
                  <c:v>102.35950200000001</c:v>
                </c:pt>
                <c:pt idx="688">
                  <c:v>102.35950200000001</c:v>
                </c:pt>
                <c:pt idx="689">
                  <c:v>102.35950200000001</c:v>
                </c:pt>
                <c:pt idx="690">
                  <c:v>102.35950200000001</c:v>
                </c:pt>
                <c:pt idx="691">
                  <c:v>102.35950200000001</c:v>
                </c:pt>
                <c:pt idx="692">
                  <c:v>102.35950200000001</c:v>
                </c:pt>
                <c:pt idx="693">
                  <c:v>102.35950200000001</c:v>
                </c:pt>
                <c:pt idx="694">
                  <c:v>102.35950200000001</c:v>
                </c:pt>
                <c:pt idx="695">
                  <c:v>102.35950200000001</c:v>
                </c:pt>
                <c:pt idx="696">
                  <c:v>102.35950200000001</c:v>
                </c:pt>
                <c:pt idx="697">
                  <c:v>102.35950200000001</c:v>
                </c:pt>
                <c:pt idx="698">
                  <c:v>102.35950200000001</c:v>
                </c:pt>
                <c:pt idx="699">
                  <c:v>102.35950200000001</c:v>
                </c:pt>
                <c:pt idx="700">
                  <c:v>102.35950200000001</c:v>
                </c:pt>
                <c:pt idx="701">
                  <c:v>102.35950200000001</c:v>
                </c:pt>
                <c:pt idx="702">
                  <c:v>102.35950200000001</c:v>
                </c:pt>
                <c:pt idx="703">
                  <c:v>102.35950200000001</c:v>
                </c:pt>
                <c:pt idx="704">
                  <c:v>102.35950200000001</c:v>
                </c:pt>
                <c:pt idx="705">
                  <c:v>102.35950200000001</c:v>
                </c:pt>
                <c:pt idx="706">
                  <c:v>102.35950200000001</c:v>
                </c:pt>
                <c:pt idx="707">
                  <c:v>102.35950200000001</c:v>
                </c:pt>
                <c:pt idx="708">
                  <c:v>102.35950200000001</c:v>
                </c:pt>
                <c:pt idx="709">
                  <c:v>102.35950200000001</c:v>
                </c:pt>
                <c:pt idx="710">
                  <c:v>102.35950200000001</c:v>
                </c:pt>
                <c:pt idx="711">
                  <c:v>102.35950200000001</c:v>
                </c:pt>
                <c:pt idx="712">
                  <c:v>102.35950200000001</c:v>
                </c:pt>
                <c:pt idx="713">
                  <c:v>102.35950200000001</c:v>
                </c:pt>
                <c:pt idx="714">
                  <c:v>102.35950200000001</c:v>
                </c:pt>
                <c:pt idx="715">
                  <c:v>102.35950200000001</c:v>
                </c:pt>
                <c:pt idx="716">
                  <c:v>102.35950200000001</c:v>
                </c:pt>
                <c:pt idx="717">
                  <c:v>102.35950200000001</c:v>
                </c:pt>
                <c:pt idx="718">
                  <c:v>102.35950200000001</c:v>
                </c:pt>
                <c:pt idx="719">
                  <c:v>102.35950200000001</c:v>
                </c:pt>
                <c:pt idx="720">
                  <c:v>102.35950200000001</c:v>
                </c:pt>
                <c:pt idx="721">
                  <c:v>102.35950200000001</c:v>
                </c:pt>
                <c:pt idx="722">
                  <c:v>102.35950200000001</c:v>
                </c:pt>
                <c:pt idx="723">
                  <c:v>102.35950200000001</c:v>
                </c:pt>
                <c:pt idx="724">
                  <c:v>102.35950200000001</c:v>
                </c:pt>
                <c:pt idx="725">
                  <c:v>102.35950200000001</c:v>
                </c:pt>
                <c:pt idx="726">
                  <c:v>102.35950200000001</c:v>
                </c:pt>
                <c:pt idx="727">
                  <c:v>102.35950200000001</c:v>
                </c:pt>
                <c:pt idx="728">
                  <c:v>102.35950200000001</c:v>
                </c:pt>
                <c:pt idx="729">
                  <c:v>102.35950200000001</c:v>
                </c:pt>
                <c:pt idx="730">
                  <c:v>102.35950200000001</c:v>
                </c:pt>
                <c:pt idx="731">
                  <c:v>102.35950200000001</c:v>
                </c:pt>
                <c:pt idx="732">
                  <c:v>102.35950200000001</c:v>
                </c:pt>
                <c:pt idx="733">
                  <c:v>102.35950200000001</c:v>
                </c:pt>
                <c:pt idx="734">
                  <c:v>102.35950200000001</c:v>
                </c:pt>
                <c:pt idx="735">
                  <c:v>102.35950200000001</c:v>
                </c:pt>
                <c:pt idx="736">
                  <c:v>102.35950200000001</c:v>
                </c:pt>
                <c:pt idx="737">
                  <c:v>102.35950200000001</c:v>
                </c:pt>
                <c:pt idx="738">
                  <c:v>102.35950200000001</c:v>
                </c:pt>
                <c:pt idx="739">
                  <c:v>102.35950200000001</c:v>
                </c:pt>
                <c:pt idx="740">
                  <c:v>102.35950200000001</c:v>
                </c:pt>
                <c:pt idx="741">
                  <c:v>102.35950200000001</c:v>
                </c:pt>
                <c:pt idx="742">
                  <c:v>102.35950200000001</c:v>
                </c:pt>
                <c:pt idx="743">
                  <c:v>102.35950200000001</c:v>
                </c:pt>
                <c:pt idx="744">
                  <c:v>102.35950200000001</c:v>
                </c:pt>
                <c:pt idx="745">
                  <c:v>102.35950200000001</c:v>
                </c:pt>
                <c:pt idx="746">
                  <c:v>102.35950200000001</c:v>
                </c:pt>
                <c:pt idx="747">
                  <c:v>102.35950200000001</c:v>
                </c:pt>
                <c:pt idx="748">
                  <c:v>102.35950200000001</c:v>
                </c:pt>
                <c:pt idx="749">
                  <c:v>102.35950200000001</c:v>
                </c:pt>
                <c:pt idx="750">
                  <c:v>102.35950200000001</c:v>
                </c:pt>
                <c:pt idx="751">
                  <c:v>102.35950200000001</c:v>
                </c:pt>
                <c:pt idx="752">
                  <c:v>102.35950200000001</c:v>
                </c:pt>
                <c:pt idx="753">
                  <c:v>102.35950200000001</c:v>
                </c:pt>
                <c:pt idx="754">
                  <c:v>102.35950200000001</c:v>
                </c:pt>
                <c:pt idx="755">
                  <c:v>102.35950200000001</c:v>
                </c:pt>
                <c:pt idx="756">
                  <c:v>102.35950200000001</c:v>
                </c:pt>
                <c:pt idx="757">
                  <c:v>102.35950200000001</c:v>
                </c:pt>
                <c:pt idx="758">
                  <c:v>102.35950200000001</c:v>
                </c:pt>
                <c:pt idx="759">
                  <c:v>102.35950200000001</c:v>
                </c:pt>
                <c:pt idx="760">
                  <c:v>102.35950200000001</c:v>
                </c:pt>
                <c:pt idx="761">
                  <c:v>102.35950200000001</c:v>
                </c:pt>
                <c:pt idx="762">
                  <c:v>102.35950200000001</c:v>
                </c:pt>
                <c:pt idx="763">
                  <c:v>102.35950200000001</c:v>
                </c:pt>
                <c:pt idx="764">
                  <c:v>102.35950200000001</c:v>
                </c:pt>
                <c:pt idx="765">
                  <c:v>102.35950200000001</c:v>
                </c:pt>
                <c:pt idx="766">
                  <c:v>102.35950200000001</c:v>
                </c:pt>
                <c:pt idx="767">
                  <c:v>102.35950200000001</c:v>
                </c:pt>
                <c:pt idx="768">
                  <c:v>102.35950200000001</c:v>
                </c:pt>
                <c:pt idx="769">
                  <c:v>102.35950200000001</c:v>
                </c:pt>
                <c:pt idx="770">
                  <c:v>102.35950200000001</c:v>
                </c:pt>
                <c:pt idx="771">
                  <c:v>102.35950200000001</c:v>
                </c:pt>
                <c:pt idx="772">
                  <c:v>102.35950200000001</c:v>
                </c:pt>
                <c:pt idx="773">
                  <c:v>102.35950200000001</c:v>
                </c:pt>
                <c:pt idx="774">
                  <c:v>102.35950200000001</c:v>
                </c:pt>
                <c:pt idx="775">
                  <c:v>102.35950200000001</c:v>
                </c:pt>
                <c:pt idx="776">
                  <c:v>102.35950200000001</c:v>
                </c:pt>
                <c:pt idx="777">
                  <c:v>102.35950200000001</c:v>
                </c:pt>
                <c:pt idx="778">
                  <c:v>102.35950200000001</c:v>
                </c:pt>
                <c:pt idx="779">
                  <c:v>102.35950200000001</c:v>
                </c:pt>
                <c:pt idx="780">
                  <c:v>102.35950200000001</c:v>
                </c:pt>
                <c:pt idx="781">
                  <c:v>102.35950200000001</c:v>
                </c:pt>
                <c:pt idx="782">
                  <c:v>102.35950200000001</c:v>
                </c:pt>
                <c:pt idx="783">
                  <c:v>102.35950200000001</c:v>
                </c:pt>
                <c:pt idx="784">
                  <c:v>102.35950200000001</c:v>
                </c:pt>
                <c:pt idx="785">
                  <c:v>102.35950200000001</c:v>
                </c:pt>
                <c:pt idx="786">
                  <c:v>102.35950200000001</c:v>
                </c:pt>
                <c:pt idx="787">
                  <c:v>102.35950200000001</c:v>
                </c:pt>
                <c:pt idx="788">
                  <c:v>102.35950200000001</c:v>
                </c:pt>
                <c:pt idx="789">
                  <c:v>102.35950200000001</c:v>
                </c:pt>
                <c:pt idx="790">
                  <c:v>102.35950200000001</c:v>
                </c:pt>
                <c:pt idx="791">
                  <c:v>102.35950200000001</c:v>
                </c:pt>
                <c:pt idx="792">
                  <c:v>102.35950200000001</c:v>
                </c:pt>
                <c:pt idx="793">
                  <c:v>102.35950200000001</c:v>
                </c:pt>
                <c:pt idx="794">
                  <c:v>102.35950200000001</c:v>
                </c:pt>
                <c:pt idx="795">
                  <c:v>102.35950200000001</c:v>
                </c:pt>
                <c:pt idx="796">
                  <c:v>102.35950200000001</c:v>
                </c:pt>
                <c:pt idx="797">
                  <c:v>102.35950200000001</c:v>
                </c:pt>
                <c:pt idx="798">
                  <c:v>102.35950200000001</c:v>
                </c:pt>
                <c:pt idx="799">
                  <c:v>102.35950200000001</c:v>
                </c:pt>
                <c:pt idx="800">
                  <c:v>102.35950200000001</c:v>
                </c:pt>
                <c:pt idx="801">
                  <c:v>102.35950200000001</c:v>
                </c:pt>
                <c:pt idx="802">
                  <c:v>102.35950200000001</c:v>
                </c:pt>
                <c:pt idx="803">
                  <c:v>102.35950200000001</c:v>
                </c:pt>
                <c:pt idx="804">
                  <c:v>102.35950200000001</c:v>
                </c:pt>
                <c:pt idx="805">
                  <c:v>102.35950200000001</c:v>
                </c:pt>
                <c:pt idx="806">
                  <c:v>102.35950200000001</c:v>
                </c:pt>
                <c:pt idx="807">
                  <c:v>102.35950200000001</c:v>
                </c:pt>
                <c:pt idx="808">
                  <c:v>102.35950200000001</c:v>
                </c:pt>
                <c:pt idx="809">
                  <c:v>102.35950200000001</c:v>
                </c:pt>
                <c:pt idx="810">
                  <c:v>102.35950200000001</c:v>
                </c:pt>
                <c:pt idx="811">
                  <c:v>102.35950200000001</c:v>
                </c:pt>
                <c:pt idx="812">
                  <c:v>102.35950200000001</c:v>
                </c:pt>
                <c:pt idx="813">
                  <c:v>102.35950200000001</c:v>
                </c:pt>
                <c:pt idx="814">
                  <c:v>102.35950200000001</c:v>
                </c:pt>
                <c:pt idx="815">
                  <c:v>102.35950200000001</c:v>
                </c:pt>
                <c:pt idx="816">
                  <c:v>102.35950200000001</c:v>
                </c:pt>
                <c:pt idx="817">
                  <c:v>102.35950200000001</c:v>
                </c:pt>
                <c:pt idx="818">
                  <c:v>102.35950200000001</c:v>
                </c:pt>
                <c:pt idx="819">
                  <c:v>102.35950200000001</c:v>
                </c:pt>
                <c:pt idx="820">
                  <c:v>102.35950200000001</c:v>
                </c:pt>
                <c:pt idx="821">
                  <c:v>102.35950200000001</c:v>
                </c:pt>
                <c:pt idx="822">
                  <c:v>102.35950200000001</c:v>
                </c:pt>
                <c:pt idx="823">
                  <c:v>102.35950200000001</c:v>
                </c:pt>
                <c:pt idx="824">
                  <c:v>102.35950200000001</c:v>
                </c:pt>
                <c:pt idx="825">
                  <c:v>102.35950200000001</c:v>
                </c:pt>
                <c:pt idx="826">
                  <c:v>102.35950200000001</c:v>
                </c:pt>
                <c:pt idx="827">
                  <c:v>102.35950200000001</c:v>
                </c:pt>
                <c:pt idx="828">
                  <c:v>102.35950200000001</c:v>
                </c:pt>
                <c:pt idx="829">
                  <c:v>102.35950200000001</c:v>
                </c:pt>
                <c:pt idx="830">
                  <c:v>102.35950200000001</c:v>
                </c:pt>
                <c:pt idx="831">
                  <c:v>102.35950200000001</c:v>
                </c:pt>
                <c:pt idx="832">
                  <c:v>102.35950200000001</c:v>
                </c:pt>
                <c:pt idx="833">
                  <c:v>102.35950200000001</c:v>
                </c:pt>
                <c:pt idx="834">
                  <c:v>102.35950200000001</c:v>
                </c:pt>
                <c:pt idx="835">
                  <c:v>102.35950200000001</c:v>
                </c:pt>
                <c:pt idx="836">
                  <c:v>102.35950200000001</c:v>
                </c:pt>
                <c:pt idx="837">
                  <c:v>102.35950200000001</c:v>
                </c:pt>
                <c:pt idx="838">
                  <c:v>102.35950200000001</c:v>
                </c:pt>
                <c:pt idx="839">
                  <c:v>102.35950200000001</c:v>
                </c:pt>
                <c:pt idx="840">
                  <c:v>102.35950200000001</c:v>
                </c:pt>
                <c:pt idx="841">
                  <c:v>102.35950200000001</c:v>
                </c:pt>
                <c:pt idx="842">
                  <c:v>102.35950200000001</c:v>
                </c:pt>
                <c:pt idx="843">
                  <c:v>102.35950200000001</c:v>
                </c:pt>
                <c:pt idx="844">
                  <c:v>102.35950200000001</c:v>
                </c:pt>
                <c:pt idx="845">
                  <c:v>102.35950200000001</c:v>
                </c:pt>
                <c:pt idx="846">
                  <c:v>102.35950200000001</c:v>
                </c:pt>
                <c:pt idx="847">
                  <c:v>102.35950200000001</c:v>
                </c:pt>
                <c:pt idx="848">
                  <c:v>102.35950200000001</c:v>
                </c:pt>
                <c:pt idx="849">
                  <c:v>102.35950200000001</c:v>
                </c:pt>
                <c:pt idx="850">
                  <c:v>102.35950200000001</c:v>
                </c:pt>
                <c:pt idx="851">
                  <c:v>102.35950200000001</c:v>
                </c:pt>
                <c:pt idx="852">
                  <c:v>102.35950200000001</c:v>
                </c:pt>
                <c:pt idx="853">
                  <c:v>102.35950200000001</c:v>
                </c:pt>
                <c:pt idx="854">
                  <c:v>102.35950200000001</c:v>
                </c:pt>
                <c:pt idx="855">
                  <c:v>102.35950200000001</c:v>
                </c:pt>
                <c:pt idx="856">
                  <c:v>102.35950200000001</c:v>
                </c:pt>
                <c:pt idx="857">
                  <c:v>102.35950200000001</c:v>
                </c:pt>
                <c:pt idx="858">
                  <c:v>102.35950200000001</c:v>
                </c:pt>
                <c:pt idx="859">
                  <c:v>102.35950200000001</c:v>
                </c:pt>
                <c:pt idx="860">
                  <c:v>102.35950200000001</c:v>
                </c:pt>
                <c:pt idx="861">
                  <c:v>102.35950200000001</c:v>
                </c:pt>
                <c:pt idx="862">
                  <c:v>102.35950200000001</c:v>
                </c:pt>
                <c:pt idx="863">
                  <c:v>102.35950200000001</c:v>
                </c:pt>
                <c:pt idx="864">
                  <c:v>102.35950200000001</c:v>
                </c:pt>
                <c:pt idx="865">
                  <c:v>102.35950200000001</c:v>
                </c:pt>
                <c:pt idx="866">
                  <c:v>102.35950200000001</c:v>
                </c:pt>
                <c:pt idx="867">
                  <c:v>102.35950200000001</c:v>
                </c:pt>
                <c:pt idx="868">
                  <c:v>102.35950200000001</c:v>
                </c:pt>
                <c:pt idx="869">
                  <c:v>102.35950200000001</c:v>
                </c:pt>
                <c:pt idx="870">
                  <c:v>102.35950200000001</c:v>
                </c:pt>
                <c:pt idx="871">
                  <c:v>102.35950200000001</c:v>
                </c:pt>
                <c:pt idx="872">
                  <c:v>102.35950200000001</c:v>
                </c:pt>
                <c:pt idx="873">
                  <c:v>102.35950200000001</c:v>
                </c:pt>
                <c:pt idx="874">
                  <c:v>102.35950200000001</c:v>
                </c:pt>
                <c:pt idx="875">
                  <c:v>102.35950200000001</c:v>
                </c:pt>
                <c:pt idx="876">
                  <c:v>102.35950200000001</c:v>
                </c:pt>
                <c:pt idx="877">
                  <c:v>102.35950200000001</c:v>
                </c:pt>
                <c:pt idx="878">
                  <c:v>102.35950200000001</c:v>
                </c:pt>
                <c:pt idx="879">
                  <c:v>102.35950200000001</c:v>
                </c:pt>
                <c:pt idx="880">
                  <c:v>102.35950200000001</c:v>
                </c:pt>
                <c:pt idx="881">
                  <c:v>102.35950200000001</c:v>
                </c:pt>
                <c:pt idx="882">
                  <c:v>102.35950200000001</c:v>
                </c:pt>
                <c:pt idx="883">
                  <c:v>102.35950200000001</c:v>
                </c:pt>
                <c:pt idx="884">
                  <c:v>102.35950200000001</c:v>
                </c:pt>
                <c:pt idx="885">
                  <c:v>102.35950200000001</c:v>
                </c:pt>
                <c:pt idx="886">
                  <c:v>102.35950200000001</c:v>
                </c:pt>
                <c:pt idx="887">
                  <c:v>102.35950200000001</c:v>
                </c:pt>
                <c:pt idx="888">
                  <c:v>102.35950200000001</c:v>
                </c:pt>
                <c:pt idx="889">
                  <c:v>102.35950200000001</c:v>
                </c:pt>
                <c:pt idx="890">
                  <c:v>102.35950200000001</c:v>
                </c:pt>
                <c:pt idx="891">
                  <c:v>102.35950200000001</c:v>
                </c:pt>
                <c:pt idx="892">
                  <c:v>102.35950200000001</c:v>
                </c:pt>
                <c:pt idx="893">
                  <c:v>102.35950200000001</c:v>
                </c:pt>
                <c:pt idx="894">
                  <c:v>102.35950200000001</c:v>
                </c:pt>
                <c:pt idx="895">
                  <c:v>102.35950200000001</c:v>
                </c:pt>
                <c:pt idx="896">
                  <c:v>102.35950200000001</c:v>
                </c:pt>
                <c:pt idx="897">
                  <c:v>102.35950200000001</c:v>
                </c:pt>
                <c:pt idx="898">
                  <c:v>102.35950200000001</c:v>
                </c:pt>
                <c:pt idx="899">
                  <c:v>102.35950200000001</c:v>
                </c:pt>
                <c:pt idx="900">
                  <c:v>102.35950200000001</c:v>
                </c:pt>
                <c:pt idx="901">
                  <c:v>102.35950200000001</c:v>
                </c:pt>
                <c:pt idx="902">
                  <c:v>102.35950200000001</c:v>
                </c:pt>
                <c:pt idx="903">
                  <c:v>102.35950200000001</c:v>
                </c:pt>
                <c:pt idx="904">
                  <c:v>102.35950200000001</c:v>
                </c:pt>
                <c:pt idx="905">
                  <c:v>102.35950200000001</c:v>
                </c:pt>
                <c:pt idx="906">
                  <c:v>102.35950200000001</c:v>
                </c:pt>
                <c:pt idx="907">
                  <c:v>102.35950200000001</c:v>
                </c:pt>
                <c:pt idx="908">
                  <c:v>102.35950200000001</c:v>
                </c:pt>
                <c:pt idx="909">
                  <c:v>102.35950200000001</c:v>
                </c:pt>
                <c:pt idx="910">
                  <c:v>102.35950200000001</c:v>
                </c:pt>
                <c:pt idx="911">
                  <c:v>102.35950200000001</c:v>
                </c:pt>
                <c:pt idx="912">
                  <c:v>102.35950200000001</c:v>
                </c:pt>
                <c:pt idx="913">
                  <c:v>102.35950200000001</c:v>
                </c:pt>
                <c:pt idx="914">
                  <c:v>102.35950200000001</c:v>
                </c:pt>
                <c:pt idx="915">
                  <c:v>102.35950200000001</c:v>
                </c:pt>
                <c:pt idx="916">
                  <c:v>102.35950200000001</c:v>
                </c:pt>
                <c:pt idx="917">
                  <c:v>102.35950200000001</c:v>
                </c:pt>
                <c:pt idx="918">
                  <c:v>102.35950200000001</c:v>
                </c:pt>
                <c:pt idx="919">
                  <c:v>102.35950200000001</c:v>
                </c:pt>
                <c:pt idx="920">
                  <c:v>102.35950200000001</c:v>
                </c:pt>
                <c:pt idx="921">
                  <c:v>102.35950200000001</c:v>
                </c:pt>
                <c:pt idx="922">
                  <c:v>102.35950200000001</c:v>
                </c:pt>
                <c:pt idx="923">
                  <c:v>102.35950200000001</c:v>
                </c:pt>
                <c:pt idx="924">
                  <c:v>102.35950200000001</c:v>
                </c:pt>
                <c:pt idx="925">
                  <c:v>102.35950200000001</c:v>
                </c:pt>
                <c:pt idx="926">
                  <c:v>102.35950200000001</c:v>
                </c:pt>
                <c:pt idx="927">
                  <c:v>102.35950200000001</c:v>
                </c:pt>
                <c:pt idx="928">
                  <c:v>102.35950200000001</c:v>
                </c:pt>
                <c:pt idx="929">
                  <c:v>102.35950200000001</c:v>
                </c:pt>
                <c:pt idx="930">
                  <c:v>102.35950200000001</c:v>
                </c:pt>
                <c:pt idx="931">
                  <c:v>102.35950200000001</c:v>
                </c:pt>
                <c:pt idx="932">
                  <c:v>102.35950200000001</c:v>
                </c:pt>
                <c:pt idx="933">
                  <c:v>102.35950200000001</c:v>
                </c:pt>
                <c:pt idx="934">
                  <c:v>102.35950200000001</c:v>
                </c:pt>
                <c:pt idx="935">
                  <c:v>102.35950200000001</c:v>
                </c:pt>
                <c:pt idx="936">
                  <c:v>102.35950200000001</c:v>
                </c:pt>
                <c:pt idx="937">
                  <c:v>102.35950200000001</c:v>
                </c:pt>
                <c:pt idx="938">
                  <c:v>102.35950200000001</c:v>
                </c:pt>
                <c:pt idx="939">
                  <c:v>102.35950200000001</c:v>
                </c:pt>
                <c:pt idx="940">
                  <c:v>102.35950200000001</c:v>
                </c:pt>
                <c:pt idx="941">
                  <c:v>102.35950200000001</c:v>
                </c:pt>
                <c:pt idx="942">
                  <c:v>102.35950200000001</c:v>
                </c:pt>
                <c:pt idx="943">
                  <c:v>102.35950200000001</c:v>
                </c:pt>
                <c:pt idx="944">
                  <c:v>102.35950200000001</c:v>
                </c:pt>
                <c:pt idx="945">
                  <c:v>102.35950200000001</c:v>
                </c:pt>
                <c:pt idx="946">
                  <c:v>102.35950200000001</c:v>
                </c:pt>
                <c:pt idx="947">
                  <c:v>102.35950200000001</c:v>
                </c:pt>
                <c:pt idx="948">
                  <c:v>102.35950200000001</c:v>
                </c:pt>
                <c:pt idx="949">
                  <c:v>102.35950200000001</c:v>
                </c:pt>
                <c:pt idx="950">
                  <c:v>102.35950200000001</c:v>
                </c:pt>
                <c:pt idx="951">
                  <c:v>102.35950200000001</c:v>
                </c:pt>
                <c:pt idx="952">
                  <c:v>102.35950200000001</c:v>
                </c:pt>
                <c:pt idx="953">
                  <c:v>102.35950200000001</c:v>
                </c:pt>
                <c:pt idx="954">
                  <c:v>102.35950200000001</c:v>
                </c:pt>
                <c:pt idx="955">
                  <c:v>102.35950200000001</c:v>
                </c:pt>
                <c:pt idx="956">
                  <c:v>102.35950200000001</c:v>
                </c:pt>
                <c:pt idx="957">
                  <c:v>102.35950200000001</c:v>
                </c:pt>
                <c:pt idx="958">
                  <c:v>102.35950200000001</c:v>
                </c:pt>
                <c:pt idx="959">
                  <c:v>102.35950200000001</c:v>
                </c:pt>
                <c:pt idx="960">
                  <c:v>102.35950200000001</c:v>
                </c:pt>
                <c:pt idx="961">
                  <c:v>102.35950200000001</c:v>
                </c:pt>
                <c:pt idx="962">
                  <c:v>102.35950200000001</c:v>
                </c:pt>
                <c:pt idx="963">
                  <c:v>102.35950200000001</c:v>
                </c:pt>
                <c:pt idx="964">
                  <c:v>102.35950200000001</c:v>
                </c:pt>
                <c:pt idx="965">
                  <c:v>102.35950200000001</c:v>
                </c:pt>
                <c:pt idx="966">
                  <c:v>102.35950200000001</c:v>
                </c:pt>
                <c:pt idx="967">
                  <c:v>102.35950200000001</c:v>
                </c:pt>
                <c:pt idx="968">
                  <c:v>102.35950200000001</c:v>
                </c:pt>
                <c:pt idx="969">
                  <c:v>102.35950200000001</c:v>
                </c:pt>
                <c:pt idx="970">
                  <c:v>102.35950200000001</c:v>
                </c:pt>
                <c:pt idx="971">
                  <c:v>102.35950200000001</c:v>
                </c:pt>
                <c:pt idx="972">
                  <c:v>102.35950200000001</c:v>
                </c:pt>
                <c:pt idx="973">
                  <c:v>102.35950200000001</c:v>
                </c:pt>
                <c:pt idx="974">
                  <c:v>102.35950200000001</c:v>
                </c:pt>
                <c:pt idx="975">
                  <c:v>102.35950200000001</c:v>
                </c:pt>
                <c:pt idx="976">
                  <c:v>102.35950200000001</c:v>
                </c:pt>
                <c:pt idx="977">
                  <c:v>102.35950200000001</c:v>
                </c:pt>
                <c:pt idx="978">
                  <c:v>102.35950200000001</c:v>
                </c:pt>
                <c:pt idx="979">
                  <c:v>102.35950200000001</c:v>
                </c:pt>
                <c:pt idx="980">
                  <c:v>102.35950200000001</c:v>
                </c:pt>
                <c:pt idx="981">
                  <c:v>102.35950200000001</c:v>
                </c:pt>
                <c:pt idx="982">
                  <c:v>102.35950200000001</c:v>
                </c:pt>
                <c:pt idx="983">
                  <c:v>102.35950200000001</c:v>
                </c:pt>
                <c:pt idx="984">
                  <c:v>102.35950200000001</c:v>
                </c:pt>
                <c:pt idx="985">
                  <c:v>102.35950200000001</c:v>
                </c:pt>
                <c:pt idx="986">
                  <c:v>102.35950200000001</c:v>
                </c:pt>
                <c:pt idx="987">
                  <c:v>102.35950200000001</c:v>
                </c:pt>
                <c:pt idx="988">
                  <c:v>102.35950200000001</c:v>
                </c:pt>
                <c:pt idx="989">
                  <c:v>102.35950200000001</c:v>
                </c:pt>
                <c:pt idx="990">
                  <c:v>102.35950200000001</c:v>
                </c:pt>
                <c:pt idx="991">
                  <c:v>102.35950200000001</c:v>
                </c:pt>
                <c:pt idx="992">
                  <c:v>102.35950200000001</c:v>
                </c:pt>
                <c:pt idx="993">
                  <c:v>102.35950200000001</c:v>
                </c:pt>
                <c:pt idx="994">
                  <c:v>102.35950200000001</c:v>
                </c:pt>
                <c:pt idx="995">
                  <c:v>102.35950200000001</c:v>
                </c:pt>
                <c:pt idx="996">
                  <c:v>102.35950200000001</c:v>
                </c:pt>
                <c:pt idx="997">
                  <c:v>102.35950200000001</c:v>
                </c:pt>
                <c:pt idx="998">
                  <c:v>102.35950200000001</c:v>
                </c:pt>
                <c:pt idx="999">
                  <c:v>102.35950200000001</c:v>
                </c:pt>
                <c:pt idx="1000">
                  <c:v>102.35950200000001</c:v>
                </c:pt>
                <c:pt idx="1001">
                  <c:v>102.35950200000001</c:v>
                </c:pt>
                <c:pt idx="1002">
                  <c:v>102.35950200000001</c:v>
                </c:pt>
                <c:pt idx="1003">
                  <c:v>102.35950200000001</c:v>
                </c:pt>
                <c:pt idx="1004">
                  <c:v>102.35950200000001</c:v>
                </c:pt>
                <c:pt idx="1005">
                  <c:v>102.35950200000001</c:v>
                </c:pt>
                <c:pt idx="1006">
                  <c:v>102.35950200000001</c:v>
                </c:pt>
                <c:pt idx="1007">
                  <c:v>102.35950200000001</c:v>
                </c:pt>
                <c:pt idx="1008">
                  <c:v>102.35950200000001</c:v>
                </c:pt>
                <c:pt idx="1009">
                  <c:v>102.35950200000001</c:v>
                </c:pt>
                <c:pt idx="1010">
                  <c:v>102.35950200000001</c:v>
                </c:pt>
                <c:pt idx="1011">
                  <c:v>102.35950200000001</c:v>
                </c:pt>
                <c:pt idx="1012">
                  <c:v>102.35950200000001</c:v>
                </c:pt>
                <c:pt idx="1013">
                  <c:v>102.35950200000001</c:v>
                </c:pt>
                <c:pt idx="1014">
                  <c:v>102.35950200000001</c:v>
                </c:pt>
                <c:pt idx="1015">
                  <c:v>102.35950200000001</c:v>
                </c:pt>
                <c:pt idx="1016">
                  <c:v>102.35950200000001</c:v>
                </c:pt>
                <c:pt idx="1017">
                  <c:v>102.35950200000001</c:v>
                </c:pt>
                <c:pt idx="1018">
                  <c:v>102.35950200000001</c:v>
                </c:pt>
                <c:pt idx="1019">
                  <c:v>102.35950200000001</c:v>
                </c:pt>
                <c:pt idx="1020">
                  <c:v>102.35950200000001</c:v>
                </c:pt>
                <c:pt idx="1021">
                  <c:v>102.35950200000001</c:v>
                </c:pt>
                <c:pt idx="1022">
                  <c:v>102.35950200000001</c:v>
                </c:pt>
                <c:pt idx="1023">
                  <c:v>102.35950200000001</c:v>
                </c:pt>
                <c:pt idx="1024">
                  <c:v>102.35950200000001</c:v>
                </c:pt>
                <c:pt idx="1025">
                  <c:v>102.35950200000001</c:v>
                </c:pt>
                <c:pt idx="1026">
                  <c:v>102.35950200000001</c:v>
                </c:pt>
                <c:pt idx="1027">
                  <c:v>102.35950200000001</c:v>
                </c:pt>
                <c:pt idx="1028">
                  <c:v>102.35950200000001</c:v>
                </c:pt>
                <c:pt idx="1029">
                  <c:v>102.35950200000001</c:v>
                </c:pt>
                <c:pt idx="1030">
                  <c:v>102.35950200000001</c:v>
                </c:pt>
                <c:pt idx="1031">
                  <c:v>102.35950200000001</c:v>
                </c:pt>
                <c:pt idx="1032">
                  <c:v>102.35950200000001</c:v>
                </c:pt>
                <c:pt idx="1033">
                  <c:v>102.35950200000001</c:v>
                </c:pt>
                <c:pt idx="1034">
                  <c:v>102.35950200000001</c:v>
                </c:pt>
                <c:pt idx="1035">
                  <c:v>102.35950200000001</c:v>
                </c:pt>
                <c:pt idx="1036">
                  <c:v>102.35950200000001</c:v>
                </c:pt>
                <c:pt idx="1037">
                  <c:v>102.35950200000001</c:v>
                </c:pt>
                <c:pt idx="1038">
                  <c:v>102.35950200000001</c:v>
                </c:pt>
                <c:pt idx="1039">
                  <c:v>102.35950200000001</c:v>
                </c:pt>
                <c:pt idx="1040">
                  <c:v>102.35950200000001</c:v>
                </c:pt>
                <c:pt idx="1041">
                  <c:v>102.35950200000001</c:v>
                </c:pt>
                <c:pt idx="1042">
                  <c:v>102.35950200000001</c:v>
                </c:pt>
                <c:pt idx="1043">
                  <c:v>102.35950200000001</c:v>
                </c:pt>
                <c:pt idx="1044">
                  <c:v>102.35950200000001</c:v>
                </c:pt>
                <c:pt idx="1045">
                  <c:v>102.35950200000001</c:v>
                </c:pt>
                <c:pt idx="1046">
                  <c:v>102.35950200000001</c:v>
                </c:pt>
                <c:pt idx="1047">
                  <c:v>102.35950200000001</c:v>
                </c:pt>
                <c:pt idx="1048">
                  <c:v>102.35950200000001</c:v>
                </c:pt>
                <c:pt idx="1049">
                  <c:v>102.35950200000001</c:v>
                </c:pt>
                <c:pt idx="1050">
                  <c:v>102.35950200000001</c:v>
                </c:pt>
                <c:pt idx="1051">
                  <c:v>102.35950200000001</c:v>
                </c:pt>
                <c:pt idx="1052">
                  <c:v>102.35950200000001</c:v>
                </c:pt>
                <c:pt idx="1053">
                  <c:v>102.35950200000001</c:v>
                </c:pt>
                <c:pt idx="1054">
                  <c:v>102.35950200000001</c:v>
                </c:pt>
                <c:pt idx="1055">
                  <c:v>102.35950200000001</c:v>
                </c:pt>
                <c:pt idx="1056">
                  <c:v>102.35950200000001</c:v>
                </c:pt>
                <c:pt idx="1057">
                  <c:v>102.35950200000001</c:v>
                </c:pt>
                <c:pt idx="1058">
                  <c:v>102.35950200000001</c:v>
                </c:pt>
                <c:pt idx="1059">
                  <c:v>102.35950200000001</c:v>
                </c:pt>
                <c:pt idx="1060">
                  <c:v>102.35950200000001</c:v>
                </c:pt>
                <c:pt idx="1061">
                  <c:v>102.35950200000001</c:v>
                </c:pt>
                <c:pt idx="1062">
                  <c:v>102.35950200000001</c:v>
                </c:pt>
                <c:pt idx="1063">
                  <c:v>102.35950200000001</c:v>
                </c:pt>
                <c:pt idx="1064">
                  <c:v>102.35950200000001</c:v>
                </c:pt>
                <c:pt idx="1065">
                  <c:v>102.35950200000001</c:v>
                </c:pt>
                <c:pt idx="1066">
                  <c:v>102.35950200000001</c:v>
                </c:pt>
                <c:pt idx="1067">
                  <c:v>102.35950200000001</c:v>
                </c:pt>
                <c:pt idx="1068">
                  <c:v>102.35950200000001</c:v>
                </c:pt>
                <c:pt idx="1069">
                  <c:v>102.35950200000001</c:v>
                </c:pt>
                <c:pt idx="1070">
                  <c:v>102.35950200000001</c:v>
                </c:pt>
                <c:pt idx="1071">
                  <c:v>102.35950200000001</c:v>
                </c:pt>
                <c:pt idx="1072">
                  <c:v>102.35950200000001</c:v>
                </c:pt>
                <c:pt idx="1073">
                  <c:v>102.35950200000001</c:v>
                </c:pt>
                <c:pt idx="1074">
                  <c:v>102.35950200000001</c:v>
                </c:pt>
                <c:pt idx="1075">
                  <c:v>102.35950200000001</c:v>
                </c:pt>
                <c:pt idx="1076">
                  <c:v>102.35950200000001</c:v>
                </c:pt>
                <c:pt idx="1077">
                  <c:v>102.35950200000001</c:v>
                </c:pt>
                <c:pt idx="1078">
                  <c:v>102.35950200000001</c:v>
                </c:pt>
                <c:pt idx="1079">
                  <c:v>102.35950200000001</c:v>
                </c:pt>
                <c:pt idx="1080">
                  <c:v>102.35950200000001</c:v>
                </c:pt>
                <c:pt idx="1081">
                  <c:v>102.35950200000001</c:v>
                </c:pt>
                <c:pt idx="1082">
                  <c:v>102.35950200000001</c:v>
                </c:pt>
                <c:pt idx="1083">
                  <c:v>102.35950200000001</c:v>
                </c:pt>
                <c:pt idx="1084">
                  <c:v>102.35950200000001</c:v>
                </c:pt>
                <c:pt idx="1085">
                  <c:v>102.35950200000001</c:v>
                </c:pt>
                <c:pt idx="1086">
                  <c:v>102.35950200000001</c:v>
                </c:pt>
                <c:pt idx="1087">
                  <c:v>102.35950200000001</c:v>
                </c:pt>
                <c:pt idx="1088">
                  <c:v>102.35950200000001</c:v>
                </c:pt>
                <c:pt idx="1089">
                  <c:v>102.35950200000001</c:v>
                </c:pt>
                <c:pt idx="1090">
                  <c:v>102.35950200000001</c:v>
                </c:pt>
                <c:pt idx="1091">
                  <c:v>102.35950200000001</c:v>
                </c:pt>
                <c:pt idx="1092">
                  <c:v>102.35950200000001</c:v>
                </c:pt>
                <c:pt idx="1093">
                  <c:v>102.35950200000001</c:v>
                </c:pt>
                <c:pt idx="1094">
                  <c:v>102.35950200000001</c:v>
                </c:pt>
                <c:pt idx="1095">
                  <c:v>102.35950200000001</c:v>
                </c:pt>
                <c:pt idx="1096">
                  <c:v>102.35950200000001</c:v>
                </c:pt>
                <c:pt idx="1097">
                  <c:v>102.35950200000001</c:v>
                </c:pt>
                <c:pt idx="1098">
                  <c:v>102.35950200000001</c:v>
                </c:pt>
                <c:pt idx="1099">
                  <c:v>102.35950200000001</c:v>
                </c:pt>
                <c:pt idx="1100">
                  <c:v>102.35950200000001</c:v>
                </c:pt>
                <c:pt idx="1101">
                  <c:v>102.35950200000001</c:v>
                </c:pt>
                <c:pt idx="1102">
                  <c:v>102.35950200000001</c:v>
                </c:pt>
                <c:pt idx="1103">
                  <c:v>102.35950200000001</c:v>
                </c:pt>
                <c:pt idx="1104">
                  <c:v>102.35950200000001</c:v>
                </c:pt>
                <c:pt idx="1105">
                  <c:v>102.35950200000001</c:v>
                </c:pt>
                <c:pt idx="1106">
                  <c:v>102.35950200000001</c:v>
                </c:pt>
                <c:pt idx="1107">
                  <c:v>102.35950200000001</c:v>
                </c:pt>
                <c:pt idx="1108">
                  <c:v>102.35950200000001</c:v>
                </c:pt>
                <c:pt idx="1109">
                  <c:v>102.35950200000001</c:v>
                </c:pt>
                <c:pt idx="1110">
                  <c:v>102.35950200000001</c:v>
                </c:pt>
                <c:pt idx="1111">
                  <c:v>102.35950200000001</c:v>
                </c:pt>
                <c:pt idx="1112">
                  <c:v>102.35950200000001</c:v>
                </c:pt>
                <c:pt idx="1113">
                  <c:v>102.35950200000001</c:v>
                </c:pt>
                <c:pt idx="1114">
                  <c:v>102.35950200000001</c:v>
                </c:pt>
                <c:pt idx="1115">
                  <c:v>102.35950200000001</c:v>
                </c:pt>
                <c:pt idx="1116">
                  <c:v>102.35950200000001</c:v>
                </c:pt>
                <c:pt idx="1117">
                  <c:v>102.35950200000001</c:v>
                </c:pt>
                <c:pt idx="1118">
                  <c:v>102.35950200000001</c:v>
                </c:pt>
                <c:pt idx="1119">
                  <c:v>102.35950200000001</c:v>
                </c:pt>
                <c:pt idx="1120">
                  <c:v>102.35950200000001</c:v>
                </c:pt>
                <c:pt idx="1121">
                  <c:v>102.35950200000001</c:v>
                </c:pt>
                <c:pt idx="1122">
                  <c:v>102.35950200000001</c:v>
                </c:pt>
                <c:pt idx="1123">
                  <c:v>102.35950200000001</c:v>
                </c:pt>
                <c:pt idx="1124">
                  <c:v>102.35950200000001</c:v>
                </c:pt>
                <c:pt idx="1125">
                  <c:v>102.35950200000001</c:v>
                </c:pt>
                <c:pt idx="1126">
                  <c:v>102.35950200000001</c:v>
                </c:pt>
                <c:pt idx="1127">
                  <c:v>102.35950200000001</c:v>
                </c:pt>
                <c:pt idx="1128">
                  <c:v>102.35950200000001</c:v>
                </c:pt>
                <c:pt idx="1129">
                  <c:v>102.35950200000001</c:v>
                </c:pt>
                <c:pt idx="1130">
                  <c:v>102.35950200000001</c:v>
                </c:pt>
                <c:pt idx="1131">
                  <c:v>102.35950200000001</c:v>
                </c:pt>
                <c:pt idx="1132">
                  <c:v>102.35950200000001</c:v>
                </c:pt>
                <c:pt idx="1133">
                  <c:v>102.35950200000001</c:v>
                </c:pt>
                <c:pt idx="1134">
                  <c:v>102.35950200000001</c:v>
                </c:pt>
                <c:pt idx="1135">
                  <c:v>102.35950200000001</c:v>
                </c:pt>
                <c:pt idx="1136">
                  <c:v>102.35950200000001</c:v>
                </c:pt>
                <c:pt idx="1137">
                  <c:v>102.35950200000001</c:v>
                </c:pt>
                <c:pt idx="1138">
                  <c:v>102.35950200000001</c:v>
                </c:pt>
                <c:pt idx="1139">
                  <c:v>102.35950200000001</c:v>
                </c:pt>
                <c:pt idx="1140">
                  <c:v>102.35950200000001</c:v>
                </c:pt>
                <c:pt idx="1141">
                  <c:v>102.35950200000001</c:v>
                </c:pt>
                <c:pt idx="1142">
                  <c:v>102.35950200000001</c:v>
                </c:pt>
                <c:pt idx="1143">
                  <c:v>102.35950200000001</c:v>
                </c:pt>
                <c:pt idx="1144">
                  <c:v>102.35950200000001</c:v>
                </c:pt>
                <c:pt idx="1145">
                  <c:v>102.35950200000001</c:v>
                </c:pt>
                <c:pt idx="1146">
                  <c:v>102.35950200000001</c:v>
                </c:pt>
                <c:pt idx="1147">
                  <c:v>102.35950200000001</c:v>
                </c:pt>
                <c:pt idx="1148">
                  <c:v>102.35950200000001</c:v>
                </c:pt>
                <c:pt idx="1149">
                  <c:v>102.35950200000001</c:v>
                </c:pt>
                <c:pt idx="1150">
                  <c:v>102.35950200000001</c:v>
                </c:pt>
                <c:pt idx="1151">
                  <c:v>102.35950200000001</c:v>
                </c:pt>
                <c:pt idx="1152">
                  <c:v>102.35950200000001</c:v>
                </c:pt>
                <c:pt idx="1153">
                  <c:v>102.35950200000001</c:v>
                </c:pt>
                <c:pt idx="1154">
                  <c:v>102.35950200000001</c:v>
                </c:pt>
                <c:pt idx="1155">
                  <c:v>102.35950200000001</c:v>
                </c:pt>
                <c:pt idx="1156">
                  <c:v>102.35950200000001</c:v>
                </c:pt>
                <c:pt idx="1157">
                  <c:v>102.35950200000001</c:v>
                </c:pt>
                <c:pt idx="1158">
                  <c:v>102.35950200000001</c:v>
                </c:pt>
                <c:pt idx="1159">
                  <c:v>102.35950200000001</c:v>
                </c:pt>
                <c:pt idx="1160">
                  <c:v>102.35950200000001</c:v>
                </c:pt>
                <c:pt idx="1161">
                  <c:v>102.35950200000001</c:v>
                </c:pt>
                <c:pt idx="1162">
                  <c:v>102.35950200000001</c:v>
                </c:pt>
                <c:pt idx="1163">
                  <c:v>102.35950200000001</c:v>
                </c:pt>
                <c:pt idx="1164">
                  <c:v>102.35950200000001</c:v>
                </c:pt>
                <c:pt idx="1165">
                  <c:v>102.35950200000001</c:v>
                </c:pt>
                <c:pt idx="1166">
                  <c:v>102.35950200000001</c:v>
                </c:pt>
                <c:pt idx="1167">
                  <c:v>102.35950200000001</c:v>
                </c:pt>
                <c:pt idx="1168">
                  <c:v>102.35950200000001</c:v>
                </c:pt>
                <c:pt idx="1169">
                  <c:v>102.35950200000001</c:v>
                </c:pt>
                <c:pt idx="1170">
                  <c:v>102.35950200000001</c:v>
                </c:pt>
                <c:pt idx="1171">
                  <c:v>102.35950200000001</c:v>
                </c:pt>
                <c:pt idx="1172">
                  <c:v>102.35950200000001</c:v>
                </c:pt>
                <c:pt idx="1173">
                  <c:v>102.35950200000001</c:v>
                </c:pt>
                <c:pt idx="1174">
                  <c:v>102.35950200000001</c:v>
                </c:pt>
                <c:pt idx="1175">
                  <c:v>102.35950200000001</c:v>
                </c:pt>
                <c:pt idx="1176">
                  <c:v>102.35950200000001</c:v>
                </c:pt>
                <c:pt idx="1177">
                  <c:v>102.35950200000001</c:v>
                </c:pt>
                <c:pt idx="1178">
                  <c:v>102.35950200000001</c:v>
                </c:pt>
                <c:pt idx="1179">
                  <c:v>102.35950200000001</c:v>
                </c:pt>
                <c:pt idx="1180">
                  <c:v>102.35950200000001</c:v>
                </c:pt>
                <c:pt idx="1181">
                  <c:v>102.35950200000001</c:v>
                </c:pt>
                <c:pt idx="1182">
                  <c:v>102.35950200000001</c:v>
                </c:pt>
                <c:pt idx="1183">
                  <c:v>102.35950200000001</c:v>
                </c:pt>
                <c:pt idx="1184">
                  <c:v>102.35950200000001</c:v>
                </c:pt>
                <c:pt idx="1185">
                  <c:v>102.35950200000001</c:v>
                </c:pt>
                <c:pt idx="1186">
                  <c:v>102.35950200000001</c:v>
                </c:pt>
                <c:pt idx="1187">
                  <c:v>102.35950200000001</c:v>
                </c:pt>
                <c:pt idx="1188">
                  <c:v>102.35950200000001</c:v>
                </c:pt>
                <c:pt idx="1189">
                  <c:v>102.35950200000001</c:v>
                </c:pt>
                <c:pt idx="1190">
                  <c:v>102.35950200000001</c:v>
                </c:pt>
                <c:pt idx="1191">
                  <c:v>102.35950200000001</c:v>
                </c:pt>
                <c:pt idx="1192">
                  <c:v>102.35950200000001</c:v>
                </c:pt>
                <c:pt idx="1193">
                  <c:v>102.35950200000001</c:v>
                </c:pt>
                <c:pt idx="1194">
                  <c:v>102.35950200000001</c:v>
                </c:pt>
                <c:pt idx="1195">
                  <c:v>102.35950200000001</c:v>
                </c:pt>
                <c:pt idx="1196">
                  <c:v>102.35950200000001</c:v>
                </c:pt>
                <c:pt idx="1197">
                  <c:v>102.35950200000001</c:v>
                </c:pt>
                <c:pt idx="1198">
                  <c:v>102.35950200000001</c:v>
                </c:pt>
                <c:pt idx="1199">
                  <c:v>102.35950200000001</c:v>
                </c:pt>
                <c:pt idx="1200">
                  <c:v>102.35950200000001</c:v>
                </c:pt>
                <c:pt idx="1201">
                  <c:v>102.35950200000001</c:v>
                </c:pt>
                <c:pt idx="1202">
                  <c:v>102.35950200000001</c:v>
                </c:pt>
                <c:pt idx="1203">
                  <c:v>102.35950200000001</c:v>
                </c:pt>
                <c:pt idx="1204">
                  <c:v>102.35950200000001</c:v>
                </c:pt>
                <c:pt idx="1205">
                  <c:v>102.35950200000001</c:v>
                </c:pt>
                <c:pt idx="1206">
                  <c:v>102.35950200000001</c:v>
                </c:pt>
                <c:pt idx="1207">
                  <c:v>102.35950200000001</c:v>
                </c:pt>
                <c:pt idx="1208">
                  <c:v>102.35950200000001</c:v>
                </c:pt>
                <c:pt idx="1209">
                  <c:v>102.35950200000001</c:v>
                </c:pt>
                <c:pt idx="1210">
                  <c:v>102.35950200000001</c:v>
                </c:pt>
                <c:pt idx="1211">
                  <c:v>102.35950200000001</c:v>
                </c:pt>
                <c:pt idx="1212">
                  <c:v>102.35950200000001</c:v>
                </c:pt>
                <c:pt idx="1213">
                  <c:v>102.35950200000001</c:v>
                </c:pt>
                <c:pt idx="1214">
                  <c:v>102.35950200000001</c:v>
                </c:pt>
                <c:pt idx="1215">
                  <c:v>102.35950200000001</c:v>
                </c:pt>
                <c:pt idx="1216">
                  <c:v>102.35950200000001</c:v>
                </c:pt>
                <c:pt idx="1217">
                  <c:v>102.35950200000001</c:v>
                </c:pt>
                <c:pt idx="1218">
                  <c:v>102.35950200000001</c:v>
                </c:pt>
                <c:pt idx="1219">
                  <c:v>102.35950200000001</c:v>
                </c:pt>
                <c:pt idx="1220">
                  <c:v>102.35950200000001</c:v>
                </c:pt>
                <c:pt idx="1221">
                  <c:v>102.35950200000001</c:v>
                </c:pt>
                <c:pt idx="1222">
                  <c:v>102.35950200000001</c:v>
                </c:pt>
                <c:pt idx="1223">
                  <c:v>102.35950200000001</c:v>
                </c:pt>
                <c:pt idx="1224">
                  <c:v>102.35950200000001</c:v>
                </c:pt>
                <c:pt idx="1225">
                  <c:v>102.35950200000001</c:v>
                </c:pt>
                <c:pt idx="1226">
                  <c:v>102.35950200000001</c:v>
                </c:pt>
                <c:pt idx="1227">
                  <c:v>102.35950200000001</c:v>
                </c:pt>
                <c:pt idx="1228">
                  <c:v>102.35950200000001</c:v>
                </c:pt>
                <c:pt idx="1229">
                  <c:v>102.35950200000001</c:v>
                </c:pt>
                <c:pt idx="1230">
                  <c:v>102.35950200000001</c:v>
                </c:pt>
                <c:pt idx="1231">
                  <c:v>102.35950200000001</c:v>
                </c:pt>
                <c:pt idx="1232">
                  <c:v>102.35950200000001</c:v>
                </c:pt>
                <c:pt idx="1233">
                  <c:v>102.35950200000001</c:v>
                </c:pt>
                <c:pt idx="1234">
                  <c:v>102.35950200000001</c:v>
                </c:pt>
                <c:pt idx="1235">
                  <c:v>102.35950200000001</c:v>
                </c:pt>
                <c:pt idx="1236">
                  <c:v>102.35950200000001</c:v>
                </c:pt>
                <c:pt idx="1237">
                  <c:v>102.35950200000001</c:v>
                </c:pt>
                <c:pt idx="1238">
                  <c:v>102.35950200000001</c:v>
                </c:pt>
                <c:pt idx="1239">
                  <c:v>102.35950200000001</c:v>
                </c:pt>
                <c:pt idx="1240">
                  <c:v>102.35950200000001</c:v>
                </c:pt>
                <c:pt idx="1241">
                  <c:v>102.35950200000001</c:v>
                </c:pt>
                <c:pt idx="1242">
                  <c:v>102.35950200000001</c:v>
                </c:pt>
                <c:pt idx="1243">
                  <c:v>102.35950200000001</c:v>
                </c:pt>
                <c:pt idx="1244">
                  <c:v>102.35950200000001</c:v>
                </c:pt>
                <c:pt idx="1245">
                  <c:v>102.35950200000001</c:v>
                </c:pt>
                <c:pt idx="1246">
                  <c:v>102.35950200000001</c:v>
                </c:pt>
                <c:pt idx="1247">
                  <c:v>102.35950200000001</c:v>
                </c:pt>
                <c:pt idx="1248">
                  <c:v>102.35950200000001</c:v>
                </c:pt>
                <c:pt idx="1249">
                  <c:v>102.35950200000001</c:v>
                </c:pt>
                <c:pt idx="1250">
                  <c:v>102.35950200000001</c:v>
                </c:pt>
                <c:pt idx="1251">
                  <c:v>102.35950200000001</c:v>
                </c:pt>
                <c:pt idx="1252">
                  <c:v>102.35950200000001</c:v>
                </c:pt>
                <c:pt idx="1253">
                  <c:v>102.35950200000001</c:v>
                </c:pt>
                <c:pt idx="1254">
                  <c:v>102.35950200000001</c:v>
                </c:pt>
                <c:pt idx="1255">
                  <c:v>102.35950200000001</c:v>
                </c:pt>
                <c:pt idx="1256">
                  <c:v>102.35950200000001</c:v>
                </c:pt>
                <c:pt idx="1257">
                  <c:v>102.35950200000001</c:v>
                </c:pt>
                <c:pt idx="1258">
                  <c:v>102.35950200000001</c:v>
                </c:pt>
                <c:pt idx="1259">
                  <c:v>102.35950200000001</c:v>
                </c:pt>
                <c:pt idx="1260">
                  <c:v>102.35950200000001</c:v>
                </c:pt>
                <c:pt idx="1261">
                  <c:v>102.35950200000001</c:v>
                </c:pt>
                <c:pt idx="1262">
                  <c:v>102.35950200000001</c:v>
                </c:pt>
                <c:pt idx="1263">
                  <c:v>102.35950200000001</c:v>
                </c:pt>
                <c:pt idx="1264">
                  <c:v>102.35950200000001</c:v>
                </c:pt>
                <c:pt idx="1265">
                  <c:v>102.35950200000001</c:v>
                </c:pt>
                <c:pt idx="1266">
                  <c:v>102.35950200000001</c:v>
                </c:pt>
                <c:pt idx="1267">
                  <c:v>102.35950200000001</c:v>
                </c:pt>
                <c:pt idx="1268">
                  <c:v>102.35950200000001</c:v>
                </c:pt>
                <c:pt idx="1269">
                  <c:v>102.35950200000001</c:v>
                </c:pt>
                <c:pt idx="1270">
                  <c:v>102.35950200000001</c:v>
                </c:pt>
                <c:pt idx="1271">
                  <c:v>102.35950200000001</c:v>
                </c:pt>
                <c:pt idx="1272">
                  <c:v>102.35950200000001</c:v>
                </c:pt>
                <c:pt idx="1273">
                  <c:v>102.35950200000001</c:v>
                </c:pt>
                <c:pt idx="1274">
                  <c:v>102.35950200000001</c:v>
                </c:pt>
                <c:pt idx="1275">
                  <c:v>102.35950200000001</c:v>
                </c:pt>
                <c:pt idx="1276">
                  <c:v>102.35950200000001</c:v>
                </c:pt>
                <c:pt idx="1277">
                  <c:v>102.35950200000001</c:v>
                </c:pt>
                <c:pt idx="1278">
                  <c:v>102.35950200000001</c:v>
                </c:pt>
                <c:pt idx="1279">
                  <c:v>102.35950200000001</c:v>
                </c:pt>
                <c:pt idx="1280">
                  <c:v>102.35950200000001</c:v>
                </c:pt>
                <c:pt idx="1281">
                  <c:v>102.35950200000001</c:v>
                </c:pt>
                <c:pt idx="1282">
                  <c:v>102.35950200000001</c:v>
                </c:pt>
                <c:pt idx="1283">
                  <c:v>102.35950200000001</c:v>
                </c:pt>
                <c:pt idx="1284">
                  <c:v>102.35950200000001</c:v>
                </c:pt>
                <c:pt idx="1285">
                  <c:v>102.35950200000001</c:v>
                </c:pt>
                <c:pt idx="1286">
                  <c:v>102.35950200000001</c:v>
                </c:pt>
                <c:pt idx="1287">
                  <c:v>102.35950200000001</c:v>
                </c:pt>
                <c:pt idx="1288">
                  <c:v>102.35950200000001</c:v>
                </c:pt>
                <c:pt idx="1289">
                  <c:v>102.35950200000001</c:v>
                </c:pt>
                <c:pt idx="1290">
                  <c:v>102.35950200000001</c:v>
                </c:pt>
                <c:pt idx="1291">
                  <c:v>102.35950200000001</c:v>
                </c:pt>
                <c:pt idx="1292">
                  <c:v>102.35950200000001</c:v>
                </c:pt>
                <c:pt idx="1293">
                  <c:v>102.35950200000001</c:v>
                </c:pt>
                <c:pt idx="1294">
                  <c:v>102.35950200000001</c:v>
                </c:pt>
                <c:pt idx="1295">
                  <c:v>102.35950200000001</c:v>
                </c:pt>
                <c:pt idx="1296">
                  <c:v>102.35950200000001</c:v>
                </c:pt>
                <c:pt idx="1297">
                  <c:v>102.35950200000001</c:v>
                </c:pt>
                <c:pt idx="1298">
                  <c:v>102.35950200000001</c:v>
                </c:pt>
                <c:pt idx="1299">
                  <c:v>102.35950200000001</c:v>
                </c:pt>
                <c:pt idx="1300">
                  <c:v>102.35950200000001</c:v>
                </c:pt>
                <c:pt idx="1301">
                  <c:v>102.35950200000001</c:v>
                </c:pt>
                <c:pt idx="1302">
                  <c:v>102.35950200000001</c:v>
                </c:pt>
                <c:pt idx="1303">
                  <c:v>102.35950200000001</c:v>
                </c:pt>
                <c:pt idx="1304">
                  <c:v>102.35950200000001</c:v>
                </c:pt>
                <c:pt idx="1305">
                  <c:v>102.35950200000001</c:v>
                </c:pt>
                <c:pt idx="1306">
                  <c:v>102.35950200000001</c:v>
                </c:pt>
                <c:pt idx="1307">
                  <c:v>102.35950200000001</c:v>
                </c:pt>
                <c:pt idx="1308">
                  <c:v>102.35950200000001</c:v>
                </c:pt>
                <c:pt idx="1309">
                  <c:v>102.35950200000001</c:v>
                </c:pt>
                <c:pt idx="1310">
                  <c:v>102.35950200000001</c:v>
                </c:pt>
                <c:pt idx="1311">
                  <c:v>102.35950200000001</c:v>
                </c:pt>
                <c:pt idx="1312">
                  <c:v>102.35950200000001</c:v>
                </c:pt>
                <c:pt idx="1313">
                  <c:v>102.35950200000001</c:v>
                </c:pt>
                <c:pt idx="1314">
                  <c:v>102.35950200000001</c:v>
                </c:pt>
                <c:pt idx="1315">
                  <c:v>102.35950200000001</c:v>
                </c:pt>
                <c:pt idx="1316">
                  <c:v>102.35950200000001</c:v>
                </c:pt>
                <c:pt idx="1317">
                  <c:v>102.35950200000001</c:v>
                </c:pt>
                <c:pt idx="1318">
                  <c:v>102.35950200000001</c:v>
                </c:pt>
                <c:pt idx="1319">
                  <c:v>102.35950200000001</c:v>
                </c:pt>
                <c:pt idx="1320">
                  <c:v>102.35950200000001</c:v>
                </c:pt>
                <c:pt idx="1321">
                  <c:v>102.35950200000001</c:v>
                </c:pt>
                <c:pt idx="1322">
                  <c:v>102.35950200000001</c:v>
                </c:pt>
                <c:pt idx="1323">
                  <c:v>102.35950200000001</c:v>
                </c:pt>
                <c:pt idx="1324">
                  <c:v>102.35950200000001</c:v>
                </c:pt>
                <c:pt idx="1325">
                  <c:v>102.35950200000001</c:v>
                </c:pt>
                <c:pt idx="1326">
                  <c:v>102.35950200000001</c:v>
                </c:pt>
                <c:pt idx="1327">
                  <c:v>102.35950200000001</c:v>
                </c:pt>
                <c:pt idx="1328">
                  <c:v>102.35950200000001</c:v>
                </c:pt>
                <c:pt idx="1329">
                  <c:v>102.35950200000001</c:v>
                </c:pt>
                <c:pt idx="1330">
                  <c:v>102.35950200000001</c:v>
                </c:pt>
                <c:pt idx="1331">
                  <c:v>102.35950200000001</c:v>
                </c:pt>
                <c:pt idx="1332">
                  <c:v>102.35950200000001</c:v>
                </c:pt>
                <c:pt idx="1333">
                  <c:v>102.35950200000001</c:v>
                </c:pt>
                <c:pt idx="1334">
                  <c:v>102.35950200000001</c:v>
                </c:pt>
                <c:pt idx="1335">
                  <c:v>102.35950200000001</c:v>
                </c:pt>
                <c:pt idx="1336">
                  <c:v>102.35950200000001</c:v>
                </c:pt>
                <c:pt idx="1337">
                  <c:v>102.35950200000001</c:v>
                </c:pt>
                <c:pt idx="1338">
                  <c:v>102.35950200000001</c:v>
                </c:pt>
                <c:pt idx="1339">
                  <c:v>102.35950200000001</c:v>
                </c:pt>
                <c:pt idx="1340">
                  <c:v>102.35950200000001</c:v>
                </c:pt>
                <c:pt idx="1341">
                  <c:v>102.35950200000001</c:v>
                </c:pt>
                <c:pt idx="1342">
                  <c:v>102.35950200000001</c:v>
                </c:pt>
                <c:pt idx="1343">
                  <c:v>102.35950200000001</c:v>
                </c:pt>
                <c:pt idx="1344">
                  <c:v>102.35950200000001</c:v>
                </c:pt>
                <c:pt idx="1345">
                  <c:v>102.35950200000001</c:v>
                </c:pt>
                <c:pt idx="1346">
                  <c:v>102.35950200000001</c:v>
                </c:pt>
                <c:pt idx="1347">
                  <c:v>102.35950200000001</c:v>
                </c:pt>
                <c:pt idx="1348">
                  <c:v>102.35950200000001</c:v>
                </c:pt>
                <c:pt idx="1349">
                  <c:v>102.35950200000001</c:v>
                </c:pt>
                <c:pt idx="1350">
                  <c:v>102.35950200000001</c:v>
                </c:pt>
                <c:pt idx="1351">
                  <c:v>102.35950200000001</c:v>
                </c:pt>
                <c:pt idx="1352">
                  <c:v>102.35950200000001</c:v>
                </c:pt>
                <c:pt idx="1353">
                  <c:v>102.35950200000001</c:v>
                </c:pt>
                <c:pt idx="1354">
                  <c:v>102.35950200000001</c:v>
                </c:pt>
                <c:pt idx="1355">
                  <c:v>102.35950200000001</c:v>
                </c:pt>
                <c:pt idx="1356">
                  <c:v>102.35950200000001</c:v>
                </c:pt>
                <c:pt idx="1357">
                  <c:v>102.35950200000001</c:v>
                </c:pt>
                <c:pt idx="1358">
                  <c:v>102.35950200000001</c:v>
                </c:pt>
                <c:pt idx="1359">
                  <c:v>102.35950200000001</c:v>
                </c:pt>
                <c:pt idx="1360">
                  <c:v>102.35950200000001</c:v>
                </c:pt>
                <c:pt idx="1361">
                  <c:v>102.35950200000001</c:v>
                </c:pt>
                <c:pt idx="1362">
                  <c:v>102.35950200000001</c:v>
                </c:pt>
                <c:pt idx="1363">
                  <c:v>102.35950200000001</c:v>
                </c:pt>
                <c:pt idx="1364">
                  <c:v>102.35950200000001</c:v>
                </c:pt>
                <c:pt idx="1365">
                  <c:v>102.35950200000001</c:v>
                </c:pt>
                <c:pt idx="1366">
                  <c:v>102.35950200000001</c:v>
                </c:pt>
                <c:pt idx="1367">
                  <c:v>102.35950200000001</c:v>
                </c:pt>
                <c:pt idx="1368">
                  <c:v>102.35950200000001</c:v>
                </c:pt>
                <c:pt idx="1369">
                  <c:v>102.35950200000001</c:v>
                </c:pt>
                <c:pt idx="1370">
                  <c:v>102.35950200000001</c:v>
                </c:pt>
                <c:pt idx="1371">
                  <c:v>102.35950200000001</c:v>
                </c:pt>
                <c:pt idx="1372">
                  <c:v>102.35950200000001</c:v>
                </c:pt>
                <c:pt idx="1373">
                  <c:v>102.35950200000001</c:v>
                </c:pt>
                <c:pt idx="1374">
                  <c:v>102.35950200000001</c:v>
                </c:pt>
                <c:pt idx="1375">
                  <c:v>102.35950200000001</c:v>
                </c:pt>
                <c:pt idx="1376">
                  <c:v>102.35950200000001</c:v>
                </c:pt>
                <c:pt idx="1377">
                  <c:v>102.35950200000001</c:v>
                </c:pt>
                <c:pt idx="1378">
                  <c:v>102.35950200000001</c:v>
                </c:pt>
                <c:pt idx="1379">
                  <c:v>102.35950200000001</c:v>
                </c:pt>
                <c:pt idx="1380">
                  <c:v>102.35950200000001</c:v>
                </c:pt>
                <c:pt idx="1381">
                  <c:v>102.35950200000001</c:v>
                </c:pt>
                <c:pt idx="1382">
                  <c:v>102.35950200000001</c:v>
                </c:pt>
                <c:pt idx="1383">
                  <c:v>102.35950200000001</c:v>
                </c:pt>
                <c:pt idx="1384">
                  <c:v>102.35950200000001</c:v>
                </c:pt>
                <c:pt idx="1385">
                  <c:v>102.35950200000001</c:v>
                </c:pt>
                <c:pt idx="1386">
                  <c:v>102.35950200000001</c:v>
                </c:pt>
                <c:pt idx="1387">
                  <c:v>102.35950200000001</c:v>
                </c:pt>
                <c:pt idx="1388">
                  <c:v>102.35950200000001</c:v>
                </c:pt>
                <c:pt idx="1389">
                  <c:v>102.35950200000001</c:v>
                </c:pt>
                <c:pt idx="1390">
                  <c:v>102.35950200000001</c:v>
                </c:pt>
                <c:pt idx="1391">
                  <c:v>102.35950200000001</c:v>
                </c:pt>
                <c:pt idx="1392">
                  <c:v>102.35950200000001</c:v>
                </c:pt>
                <c:pt idx="1393">
                  <c:v>102.35950200000001</c:v>
                </c:pt>
                <c:pt idx="1394">
                  <c:v>102.35950200000001</c:v>
                </c:pt>
                <c:pt idx="1395">
                  <c:v>102.35950200000001</c:v>
                </c:pt>
                <c:pt idx="1396">
                  <c:v>102.35950200000001</c:v>
                </c:pt>
                <c:pt idx="1397">
                  <c:v>102.35950200000001</c:v>
                </c:pt>
                <c:pt idx="1398">
                  <c:v>102.35950200000001</c:v>
                </c:pt>
                <c:pt idx="1399">
                  <c:v>102.35950200000001</c:v>
                </c:pt>
                <c:pt idx="1400">
                  <c:v>102.35950200000001</c:v>
                </c:pt>
                <c:pt idx="1401">
                  <c:v>102.35950200000001</c:v>
                </c:pt>
                <c:pt idx="1402">
                  <c:v>102.35950200000001</c:v>
                </c:pt>
                <c:pt idx="1403">
                  <c:v>102.35950200000001</c:v>
                </c:pt>
                <c:pt idx="1404">
                  <c:v>102.35950200000001</c:v>
                </c:pt>
                <c:pt idx="1405">
                  <c:v>102.35950200000001</c:v>
                </c:pt>
                <c:pt idx="1406">
                  <c:v>102.35950200000001</c:v>
                </c:pt>
                <c:pt idx="1407">
                  <c:v>102.35950200000001</c:v>
                </c:pt>
                <c:pt idx="1408">
                  <c:v>102.35950200000001</c:v>
                </c:pt>
                <c:pt idx="1409">
                  <c:v>102.35950200000001</c:v>
                </c:pt>
                <c:pt idx="1410">
                  <c:v>102.35950200000001</c:v>
                </c:pt>
                <c:pt idx="1411">
                  <c:v>102.35950200000001</c:v>
                </c:pt>
                <c:pt idx="1412">
                  <c:v>102.35950200000001</c:v>
                </c:pt>
                <c:pt idx="1413">
                  <c:v>102.35950200000001</c:v>
                </c:pt>
                <c:pt idx="1414">
                  <c:v>102.35950200000001</c:v>
                </c:pt>
                <c:pt idx="1415">
                  <c:v>102.35950200000001</c:v>
                </c:pt>
                <c:pt idx="1416">
                  <c:v>102.35950200000001</c:v>
                </c:pt>
                <c:pt idx="1417">
                  <c:v>102.35950200000001</c:v>
                </c:pt>
                <c:pt idx="1418">
                  <c:v>102.35950200000001</c:v>
                </c:pt>
                <c:pt idx="1419">
                  <c:v>102.35950200000001</c:v>
                </c:pt>
                <c:pt idx="1420">
                  <c:v>102.35950200000001</c:v>
                </c:pt>
                <c:pt idx="1421">
                  <c:v>102.35950200000001</c:v>
                </c:pt>
                <c:pt idx="1422">
                  <c:v>102.35950200000001</c:v>
                </c:pt>
                <c:pt idx="1423">
                  <c:v>102.35950200000001</c:v>
                </c:pt>
                <c:pt idx="1424">
                  <c:v>102.35950200000001</c:v>
                </c:pt>
                <c:pt idx="1425">
                  <c:v>102.35950200000001</c:v>
                </c:pt>
                <c:pt idx="1426">
                  <c:v>102.35950200000001</c:v>
                </c:pt>
                <c:pt idx="1427">
                  <c:v>102.35950200000001</c:v>
                </c:pt>
                <c:pt idx="1428">
                  <c:v>102.35950200000001</c:v>
                </c:pt>
                <c:pt idx="1429">
                  <c:v>102.35950200000001</c:v>
                </c:pt>
                <c:pt idx="1430">
                  <c:v>102.35950200000001</c:v>
                </c:pt>
                <c:pt idx="1431">
                  <c:v>102.35950200000001</c:v>
                </c:pt>
                <c:pt idx="1432">
                  <c:v>102.35950200000001</c:v>
                </c:pt>
                <c:pt idx="1433">
                  <c:v>102.35950200000001</c:v>
                </c:pt>
                <c:pt idx="1434">
                  <c:v>102.35950200000001</c:v>
                </c:pt>
                <c:pt idx="1435">
                  <c:v>102.35950200000001</c:v>
                </c:pt>
                <c:pt idx="1436">
                  <c:v>102.35950200000001</c:v>
                </c:pt>
                <c:pt idx="1437">
                  <c:v>102.35950200000001</c:v>
                </c:pt>
                <c:pt idx="1438">
                  <c:v>102.35950200000001</c:v>
                </c:pt>
                <c:pt idx="1439">
                  <c:v>102.35950200000001</c:v>
                </c:pt>
                <c:pt idx="1440">
                  <c:v>102.35950200000001</c:v>
                </c:pt>
                <c:pt idx="1441">
                  <c:v>102.35950200000001</c:v>
                </c:pt>
                <c:pt idx="1442">
                  <c:v>102.35950200000001</c:v>
                </c:pt>
                <c:pt idx="1443">
                  <c:v>102.35950200000001</c:v>
                </c:pt>
                <c:pt idx="1444">
                  <c:v>102.35950200000001</c:v>
                </c:pt>
                <c:pt idx="1445">
                  <c:v>102.35950200000001</c:v>
                </c:pt>
                <c:pt idx="1446">
                  <c:v>102.35950200000001</c:v>
                </c:pt>
                <c:pt idx="1447">
                  <c:v>102.35950200000001</c:v>
                </c:pt>
                <c:pt idx="1448">
                  <c:v>102.35950200000001</c:v>
                </c:pt>
                <c:pt idx="1449">
                  <c:v>102.35950200000001</c:v>
                </c:pt>
                <c:pt idx="1450">
                  <c:v>102.35950200000001</c:v>
                </c:pt>
                <c:pt idx="1451">
                  <c:v>102.35950200000001</c:v>
                </c:pt>
                <c:pt idx="1452">
                  <c:v>102.35950200000001</c:v>
                </c:pt>
                <c:pt idx="1453">
                  <c:v>102.35950200000001</c:v>
                </c:pt>
                <c:pt idx="1454">
                  <c:v>102.35950200000001</c:v>
                </c:pt>
                <c:pt idx="1455">
                  <c:v>102.35950200000001</c:v>
                </c:pt>
                <c:pt idx="1456">
                  <c:v>102.35950200000001</c:v>
                </c:pt>
                <c:pt idx="1457">
                  <c:v>102.35950200000001</c:v>
                </c:pt>
                <c:pt idx="1458">
                  <c:v>102.35950200000001</c:v>
                </c:pt>
                <c:pt idx="1459">
                  <c:v>102.35950200000001</c:v>
                </c:pt>
                <c:pt idx="1460">
                  <c:v>102.35950200000001</c:v>
                </c:pt>
                <c:pt idx="1461">
                  <c:v>102.35950200000001</c:v>
                </c:pt>
                <c:pt idx="1462">
                  <c:v>102.35950200000001</c:v>
                </c:pt>
                <c:pt idx="1463">
                  <c:v>102.35950200000001</c:v>
                </c:pt>
                <c:pt idx="1464">
                  <c:v>102.35950200000001</c:v>
                </c:pt>
                <c:pt idx="1465">
                  <c:v>102.35950200000001</c:v>
                </c:pt>
                <c:pt idx="1466">
                  <c:v>102.35950200000001</c:v>
                </c:pt>
                <c:pt idx="1467">
                  <c:v>102.35950200000001</c:v>
                </c:pt>
                <c:pt idx="1468">
                  <c:v>102.35950200000001</c:v>
                </c:pt>
                <c:pt idx="1469">
                  <c:v>102.35950200000001</c:v>
                </c:pt>
                <c:pt idx="1470">
                  <c:v>102.35950200000001</c:v>
                </c:pt>
                <c:pt idx="1471">
                  <c:v>102.35950200000001</c:v>
                </c:pt>
                <c:pt idx="1472">
                  <c:v>102.35950200000001</c:v>
                </c:pt>
                <c:pt idx="1473">
                  <c:v>102.35950200000001</c:v>
                </c:pt>
                <c:pt idx="1474">
                  <c:v>102.35950200000001</c:v>
                </c:pt>
                <c:pt idx="1475">
                  <c:v>102.35950200000001</c:v>
                </c:pt>
                <c:pt idx="1476">
                  <c:v>102.35950200000001</c:v>
                </c:pt>
                <c:pt idx="1477">
                  <c:v>102.35950200000001</c:v>
                </c:pt>
                <c:pt idx="1478">
                  <c:v>102.35950200000001</c:v>
                </c:pt>
                <c:pt idx="1479">
                  <c:v>102.35950200000001</c:v>
                </c:pt>
                <c:pt idx="1480">
                  <c:v>102.35950200000001</c:v>
                </c:pt>
                <c:pt idx="1481">
                  <c:v>102.35950200000001</c:v>
                </c:pt>
                <c:pt idx="1482">
                  <c:v>102.35950200000001</c:v>
                </c:pt>
                <c:pt idx="1483">
                  <c:v>102.35950200000001</c:v>
                </c:pt>
                <c:pt idx="1484">
                  <c:v>102.35950200000001</c:v>
                </c:pt>
                <c:pt idx="1485">
                  <c:v>102.35950200000001</c:v>
                </c:pt>
                <c:pt idx="1486">
                  <c:v>102.35950200000001</c:v>
                </c:pt>
                <c:pt idx="1487">
                  <c:v>102.35950200000001</c:v>
                </c:pt>
                <c:pt idx="1488">
                  <c:v>102.35950200000001</c:v>
                </c:pt>
                <c:pt idx="1489">
                  <c:v>102.35950200000001</c:v>
                </c:pt>
                <c:pt idx="1490">
                  <c:v>102.35950200000001</c:v>
                </c:pt>
                <c:pt idx="1491">
                  <c:v>102.35950200000001</c:v>
                </c:pt>
                <c:pt idx="1492">
                  <c:v>102.35950200000001</c:v>
                </c:pt>
                <c:pt idx="1493">
                  <c:v>102.35950200000001</c:v>
                </c:pt>
                <c:pt idx="1494">
                  <c:v>102.35950200000001</c:v>
                </c:pt>
                <c:pt idx="1495">
                  <c:v>102.35950200000001</c:v>
                </c:pt>
                <c:pt idx="1496">
                  <c:v>102.35950200000001</c:v>
                </c:pt>
                <c:pt idx="1497">
                  <c:v>102.35950200000001</c:v>
                </c:pt>
                <c:pt idx="1498">
                  <c:v>102.35950200000001</c:v>
                </c:pt>
                <c:pt idx="1499">
                  <c:v>102.35950200000001</c:v>
                </c:pt>
                <c:pt idx="1500">
                  <c:v>102.35950200000001</c:v>
                </c:pt>
                <c:pt idx="1501">
                  <c:v>102.35950200000001</c:v>
                </c:pt>
                <c:pt idx="1502">
                  <c:v>102.35950200000001</c:v>
                </c:pt>
                <c:pt idx="1503">
                  <c:v>102.35950200000001</c:v>
                </c:pt>
                <c:pt idx="1504">
                  <c:v>102.35950200000001</c:v>
                </c:pt>
                <c:pt idx="1505">
                  <c:v>102.35950200000001</c:v>
                </c:pt>
                <c:pt idx="1506">
                  <c:v>102.35950200000001</c:v>
                </c:pt>
                <c:pt idx="1507">
                  <c:v>102.35950200000001</c:v>
                </c:pt>
                <c:pt idx="1508">
                  <c:v>102.35950200000001</c:v>
                </c:pt>
                <c:pt idx="1509">
                  <c:v>102.35950200000001</c:v>
                </c:pt>
                <c:pt idx="1510">
                  <c:v>102.35950200000001</c:v>
                </c:pt>
                <c:pt idx="1511">
                  <c:v>102.35950200000001</c:v>
                </c:pt>
                <c:pt idx="1512">
                  <c:v>102.35950200000001</c:v>
                </c:pt>
                <c:pt idx="1513">
                  <c:v>102.35950200000001</c:v>
                </c:pt>
                <c:pt idx="1514">
                  <c:v>102.35950200000001</c:v>
                </c:pt>
                <c:pt idx="1515">
                  <c:v>102.35950200000001</c:v>
                </c:pt>
                <c:pt idx="1516">
                  <c:v>102.35950200000001</c:v>
                </c:pt>
                <c:pt idx="1517">
                  <c:v>102.35950200000001</c:v>
                </c:pt>
                <c:pt idx="1518">
                  <c:v>102.35950200000001</c:v>
                </c:pt>
                <c:pt idx="1519">
                  <c:v>102.35950200000001</c:v>
                </c:pt>
                <c:pt idx="1520">
                  <c:v>102.35950200000001</c:v>
                </c:pt>
                <c:pt idx="1521">
                  <c:v>102.35950200000001</c:v>
                </c:pt>
                <c:pt idx="1522">
                  <c:v>102.35950200000001</c:v>
                </c:pt>
                <c:pt idx="1523">
                  <c:v>102.35950200000001</c:v>
                </c:pt>
                <c:pt idx="1524">
                  <c:v>102.35950200000001</c:v>
                </c:pt>
                <c:pt idx="1525">
                  <c:v>102.35950200000001</c:v>
                </c:pt>
                <c:pt idx="1526">
                  <c:v>102.35950200000001</c:v>
                </c:pt>
                <c:pt idx="1527">
                  <c:v>102.35950200000001</c:v>
                </c:pt>
                <c:pt idx="1528">
                  <c:v>102.35950200000001</c:v>
                </c:pt>
                <c:pt idx="1529">
                  <c:v>102.35950200000001</c:v>
                </c:pt>
                <c:pt idx="1530">
                  <c:v>102.35950200000001</c:v>
                </c:pt>
                <c:pt idx="1531">
                  <c:v>102.35950200000001</c:v>
                </c:pt>
                <c:pt idx="1532">
                  <c:v>102.35950200000001</c:v>
                </c:pt>
                <c:pt idx="1533">
                  <c:v>102.35950200000001</c:v>
                </c:pt>
                <c:pt idx="1534">
                  <c:v>102.35950200000001</c:v>
                </c:pt>
                <c:pt idx="1535">
                  <c:v>102.35950200000001</c:v>
                </c:pt>
                <c:pt idx="1536">
                  <c:v>102.35950200000001</c:v>
                </c:pt>
                <c:pt idx="1537">
                  <c:v>102.35950200000001</c:v>
                </c:pt>
                <c:pt idx="1538">
                  <c:v>102.35950200000001</c:v>
                </c:pt>
                <c:pt idx="1539">
                  <c:v>102.35950200000001</c:v>
                </c:pt>
                <c:pt idx="1540">
                  <c:v>102.35950200000001</c:v>
                </c:pt>
                <c:pt idx="1541">
                  <c:v>102.35950200000001</c:v>
                </c:pt>
                <c:pt idx="1542">
                  <c:v>102.35950200000001</c:v>
                </c:pt>
                <c:pt idx="1543">
                  <c:v>102.35950200000001</c:v>
                </c:pt>
                <c:pt idx="1544">
                  <c:v>102.35950200000001</c:v>
                </c:pt>
                <c:pt idx="1545">
                  <c:v>102.35950200000001</c:v>
                </c:pt>
                <c:pt idx="1546">
                  <c:v>102.35950200000001</c:v>
                </c:pt>
                <c:pt idx="1547">
                  <c:v>102.35950200000001</c:v>
                </c:pt>
                <c:pt idx="1548">
                  <c:v>102.35950200000001</c:v>
                </c:pt>
                <c:pt idx="1549">
                  <c:v>102.35950200000001</c:v>
                </c:pt>
                <c:pt idx="1550">
                  <c:v>102.35950200000001</c:v>
                </c:pt>
                <c:pt idx="1551">
                  <c:v>102.35950200000001</c:v>
                </c:pt>
                <c:pt idx="1552">
                  <c:v>102.35950200000001</c:v>
                </c:pt>
                <c:pt idx="1553">
                  <c:v>102.35950200000001</c:v>
                </c:pt>
                <c:pt idx="1554">
                  <c:v>102.35950200000001</c:v>
                </c:pt>
                <c:pt idx="1555">
                  <c:v>102.35950200000001</c:v>
                </c:pt>
                <c:pt idx="1556">
                  <c:v>102.35950200000001</c:v>
                </c:pt>
                <c:pt idx="1557">
                  <c:v>102.35950200000001</c:v>
                </c:pt>
                <c:pt idx="1558">
                  <c:v>102.35950200000001</c:v>
                </c:pt>
                <c:pt idx="1559">
                  <c:v>102.35950200000001</c:v>
                </c:pt>
                <c:pt idx="1560">
                  <c:v>102.35950200000001</c:v>
                </c:pt>
                <c:pt idx="1561">
                  <c:v>102.35950200000001</c:v>
                </c:pt>
                <c:pt idx="1562">
                  <c:v>102.35950200000001</c:v>
                </c:pt>
                <c:pt idx="1563">
                  <c:v>102.35950200000001</c:v>
                </c:pt>
                <c:pt idx="1564">
                  <c:v>102.35950200000001</c:v>
                </c:pt>
                <c:pt idx="1565">
                  <c:v>102.35950200000001</c:v>
                </c:pt>
                <c:pt idx="1566">
                  <c:v>102.35950200000001</c:v>
                </c:pt>
                <c:pt idx="1567">
                  <c:v>102.35950200000001</c:v>
                </c:pt>
                <c:pt idx="1568">
                  <c:v>102.35950200000001</c:v>
                </c:pt>
                <c:pt idx="1569">
                  <c:v>102.35950200000001</c:v>
                </c:pt>
                <c:pt idx="1570">
                  <c:v>102.35950200000001</c:v>
                </c:pt>
                <c:pt idx="1571">
                  <c:v>102.35950200000001</c:v>
                </c:pt>
                <c:pt idx="1572">
                  <c:v>102.35950200000001</c:v>
                </c:pt>
                <c:pt idx="1573">
                  <c:v>102.35950200000001</c:v>
                </c:pt>
                <c:pt idx="1574">
                  <c:v>102.35950200000001</c:v>
                </c:pt>
                <c:pt idx="1575">
                  <c:v>102.35950200000001</c:v>
                </c:pt>
                <c:pt idx="1576">
                  <c:v>102.35950200000001</c:v>
                </c:pt>
                <c:pt idx="1577">
                  <c:v>102.35950200000001</c:v>
                </c:pt>
                <c:pt idx="1578">
                  <c:v>102.35950200000001</c:v>
                </c:pt>
                <c:pt idx="1579">
                  <c:v>102.35950200000001</c:v>
                </c:pt>
                <c:pt idx="1580">
                  <c:v>102.35950200000001</c:v>
                </c:pt>
                <c:pt idx="1581">
                  <c:v>102.35950200000001</c:v>
                </c:pt>
                <c:pt idx="1582">
                  <c:v>102.35950200000001</c:v>
                </c:pt>
                <c:pt idx="1583">
                  <c:v>102.35950200000001</c:v>
                </c:pt>
                <c:pt idx="1584">
                  <c:v>102.35950200000001</c:v>
                </c:pt>
                <c:pt idx="1585">
                  <c:v>102.35950200000001</c:v>
                </c:pt>
                <c:pt idx="1586">
                  <c:v>102.35950200000001</c:v>
                </c:pt>
                <c:pt idx="1587">
                  <c:v>102.35950200000001</c:v>
                </c:pt>
                <c:pt idx="1588">
                  <c:v>102.35950200000001</c:v>
                </c:pt>
                <c:pt idx="1589">
                  <c:v>102.35950200000001</c:v>
                </c:pt>
                <c:pt idx="1590">
                  <c:v>102.35950200000001</c:v>
                </c:pt>
                <c:pt idx="1591">
                  <c:v>102.35950200000001</c:v>
                </c:pt>
                <c:pt idx="1592">
                  <c:v>102.35950200000001</c:v>
                </c:pt>
                <c:pt idx="1593">
                  <c:v>102.35950200000001</c:v>
                </c:pt>
                <c:pt idx="1594">
                  <c:v>102.35950200000001</c:v>
                </c:pt>
                <c:pt idx="1595">
                  <c:v>102.35950200000001</c:v>
                </c:pt>
                <c:pt idx="1596">
                  <c:v>102.35950200000001</c:v>
                </c:pt>
                <c:pt idx="1597">
                  <c:v>102.35950200000001</c:v>
                </c:pt>
                <c:pt idx="1598">
                  <c:v>102.35950200000001</c:v>
                </c:pt>
                <c:pt idx="1599">
                  <c:v>102.35950200000001</c:v>
                </c:pt>
                <c:pt idx="1600">
                  <c:v>102.35950200000001</c:v>
                </c:pt>
                <c:pt idx="1601">
                  <c:v>102.35950200000001</c:v>
                </c:pt>
                <c:pt idx="1602">
                  <c:v>102.35950200000001</c:v>
                </c:pt>
                <c:pt idx="1603">
                  <c:v>102.35950200000001</c:v>
                </c:pt>
                <c:pt idx="1604">
                  <c:v>102.35950200000001</c:v>
                </c:pt>
                <c:pt idx="1605">
                  <c:v>102.35950200000001</c:v>
                </c:pt>
                <c:pt idx="1606">
                  <c:v>102.35950200000001</c:v>
                </c:pt>
                <c:pt idx="1607">
                  <c:v>102.35950200000001</c:v>
                </c:pt>
                <c:pt idx="1608">
                  <c:v>102.35950200000001</c:v>
                </c:pt>
                <c:pt idx="1609">
                  <c:v>102.35950200000001</c:v>
                </c:pt>
                <c:pt idx="1610">
                  <c:v>102.35950200000001</c:v>
                </c:pt>
                <c:pt idx="1611">
                  <c:v>102.35950200000001</c:v>
                </c:pt>
                <c:pt idx="1612">
                  <c:v>102.35950200000001</c:v>
                </c:pt>
                <c:pt idx="1613">
                  <c:v>102.35950200000001</c:v>
                </c:pt>
                <c:pt idx="1614">
                  <c:v>102.35950200000001</c:v>
                </c:pt>
                <c:pt idx="1615">
                  <c:v>102.35950200000001</c:v>
                </c:pt>
                <c:pt idx="1616">
                  <c:v>102.35950200000001</c:v>
                </c:pt>
                <c:pt idx="1617">
                  <c:v>102.35950200000001</c:v>
                </c:pt>
                <c:pt idx="1618">
                  <c:v>102.35950200000001</c:v>
                </c:pt>
                <c:pt idx="1619">
                  <c:v>102.35950200000001</c:v>
                </c:pt>
                <c:pt idx="1620">
                  <c:v>102.35950200000001</c:v>
                </c:pt>
                <c:pt idx="1621">
                  <c:v>102.35950200000001</c:v>
                </c:pt>
                <c:pt idx="1622">
                  <c:v>102.35950200000001</c:v>
                </c:pt>
                <c:pt idx="1623">
                  <c:v>102.35950200000001</c:v>
                </c:pt>
                <c:pt idx="1624">
                  <c:v>102.35950200000001</c:v>
                </c:pt>
                <c:pt idx="1625">
                  <c:v>102.35950200000001</c:v>
                </c:pt>
                <c:pt idx="1626">
                  <c:v>102.35950200000001</c:v>
                </c:pt>
                <c:pt idx="1627">
                  <c:v>102.35950200000001</c:v>
                </c:pt>
                <c:pt idx="1628">
                  <c:v>102.35950200000001</c:v>
                </c:pt>
                <c:pt idx="1629">
                  <c:v>102.35950200000001</c:v>
                </c:pt>
                <c:pt idx="1630">
                  <c:v>102.35950200000001</c:v>
                </c:pt>
                <c:pt idx="1631">
                  <c:v>102.35950200000001</c:v>
                </c:pt>
                <c:pt idx="1632">
                  <c:v>102.35950200000001</c:v>
                </c:pt>
                <c:pt idx="1633">
                  <c:v>102.35950200000001</c:v>
                </c:pt>
                <c:pt idx="1634">
                  <c:v>102.35950200000001</c:v>
                </c:pt>
                <c:pt idx="1635">
                  <c:v>102.35950200000001</c:v>
                </c:pt>
                <c:pt idx="1636">
                  <c:v>102.35950200000001</c:v>
                </c:pt>
                <c:pt idx="1637">
                  <c:v>102.35950200000001</c:v>
                </c:pt>
                <c:pt idx="1638">
                  <c:v>102.35950200000001</c:v>
                </c:pt>
                <c:pt idx="1639">
                  <c:v>102.35950200000001</c:v>
                </c:pt>
                <c:pt idx="1640">
                  <c:v>102.35950200000001</c:v>
                </c:pt>
                <c:pt idx="1641">
                  <c:v>409.43800800000002</c:v>
                </c:pt>
                <c:pt idx="1642">
                  <c:v>409.43800800000002</c:v>
                </c:pt>
                <c:pt idx="1643">
                  <c:v>409.43800800000002</c:v>
                </c:pt>
                <c:pt idx="1644">
                  <c:v>409.43800800000002</c:v>
                </c:pt>
                <c:pt idx="1645">
                  <c:v>409.43800800000002</c:v>
                </c:pt>
                <c:pt idx="1646">
                  <c:v>409.43800800000002</c:v>
                </c:pt>
                <c:pt idx="1647">
                  <c:v>409.43800800000002</c:v>
                </c:pt>
                <c:pt idx="1648">
                  <c:v>409.43800800000002</c:v>
                </c:pt>
                <c:pt idx="1649">
                  <c:v>409.43800800000002</c:v>
                </c:pt>
                <c:pt idx="1650">
                  <c:v>409.43800800000002</c:v>
                </c:pt>
                <c:pt idx="1651">
                  <c:v>409.43800800000002</c:v>
                </c:pt>
                <c:pt idx="1652">
                  <c:v>409.43800800000002</c:v>
                </c:pt>
                <c:pt idx="1653">
                  <c:v>409.43800800000002</c:v>
                </c:pt>
                <c:pt idx="1654">
                  <c:v>409.43800800000002</c:v>
                </c:pt>
                <c:pt idx="1655">
                  <c:v>409.43800800000002</c:v>
                </c:pt>
                <c:pt idx="1656">
                  <c:v>409.43800800000002</c:v>
                </c:pt>
                <c:pt idx="1657">
                  <c:v>409.43800800000002</c:v>
                </c:pt>
                <c:pt idx="1658">
                  <c:v>409.43800800000002</c:v>
                </c:pt>
                <c:pt idx="1659">
                  <c:v>409.43800800000002</c:v>
                </c:pt>
                <c:pt idx="1660">
                  <c:v>409.43800800000002</c:v>
                </c:pt>
                <c:pt idx="1661">
                  <c:v>409.43800800000002</c:v>
                </c:pt>
                <c:pt idx="1662">
                  <c:v>409.43800800000002</c:v>
                </c:pt>
                <c:pt idx="1663">
                  <c:v>409.43800800000002</c:v>
                </c:pt>
                <c:pt idx="1664">
                  <c:v>409.43800800000002</c:v>
                </c:pt>
                <c:pt idx="1665">
                  <c:v>409.43800800000002</c:v>
                </c:pt>
                <c:pt idx="1666">
                  <c:v>409.43800800000002</c:v>
                </c:pt>
                <c:pt idx="1667">
                  <c:v>409.43800800000002</c:v>
                </c:pt>
                <c:pt idx="1668">
                  <c:v>409.43800800000002</c:v>
                </c:pt>
                <c:pt idx="1669">
                  <c:v>409.43800800000002</c:v>
                </c:pt>
                <c:pt idx="1670">
                  <c:v>409.43800800000002</c:v>
                </c:pt>
                <c:pt idx="1671">
                  <c:v>409.43800800000002</c:v>
                </c:pt>
                <c:pt idx="1672">
                  <c:v>409.43800800000002</c:v>
                </c:pt>
                <c:pt idx="1673">
                  <c:v>409.43800800000002</c:v>
                </c:pt>
                <c:pt idx="1674">
                  <c:v>409.43800800000002</c:v>
                </c:pt>
                <c:pt idx="1675">
                  <c:v>409.43800800000002</c:v>
                </c:pt>
                <c:pt idx="1676">
                  <c:v>409.43800800000002</c:v>
                </c:pt>
                <c:pt idx="1677">
                  <c:v>409.43800800000002</c:v>
                </c:pt>
                <c:pt idx="1678">
                  <c:v>409.43800800000002</c:v>
                </c:pt>
                <c:pt idx="1679">
                  <c:v>409.43800800000002</c:v>
                </c:pt>
                <c:pt idx="1680">
                  <c:v>409.43800800000002</c:v>
                </c:pt>
                <c:pt idx="1681">
                  <c:v>409.43800800000002</c:v>
                </c:pt>
                <c:pt idx="1682">
                  <c:v>409.43800800000002</c:v>
                </c:pt>
                <c:pt idx="1683">
                  <c:v>409.43800800000002</c:v>
                </c:pt>
                <c:pt idx="1684">
                  <c:v>409.43800800000002</c:v>
                </c:pt>
                <c:pt idx="1685">
                  <c:v>409.43800800000002</c:v>
                </c:pt>
                <c:pt idx="1686">
                  <c:v>409.43800800000002</c:v>
                </c:pt>
                <c:pt idx="1687">
                  <c:v>409.43800800000002</c:v>
                </c:pt>
                <c:pt idx="1688">
                  <c:v>409.43800800000002</c:v>
                </c:pt>
                <c:pt idx="1689">
                  <c:v>409.43800800000002</c:v>
                </c:pt>
                <c:pt idx="1690">
                  <c:v>409.43800800000002</c:v>
                </c:pt>
                <c:pt idx="1691">
                  <c:v>409.43800800000002</c:v>
                </c:pt>
                <c:pt idx="1692">
                  <c:v>409.43800800000002</c:v>
                </c:pt>
                <c:pt idx="1693">
                  <c:v>409.43800800000002</c:v>
                </c:pt>
                <c:pt idx="1694">
                  <c:v>409.43800800000002</c:v>
                </c:pt>
                <c:pt idx="1695">
                  <c:v>409.43800800000002</c:v>
                </c:pt>
                <c:pt idx="1696">
                  <c:v>409.43800800000002</c:v>
                </c:pt>
                <c:pt idx="1697">
                  <c:v>409.43800800000002</c:v>
                </c:pt>
                <c:pt idx="1698">
                  <c:v>409.43800800000002</c:v>
                </c:pt>
                <c:pt idx="1699">
                  <c:v>409.43800800000002</c:v>
                </c:pt>
                <c:pt idx="1700">
                  <c:v>409.43800800000002</c:v>
                </c:pt>
                <c:pt idx="1701">
                  <c:v>409.43800800000002</c:v>
                </c:pt>
                <c:pt idx="1702">
                  <c:v>409.43800800000002</c:v>
                </c:pt>
                <c:pt idx="1703">
                  <c:v>409.43800800000002</c:v>
                </c:pt>
                <c:pt idx="1704">
                  <c:v>409.43800800000002</c:v>
                </c:pt>
                <c:pt idx="1705">
                  <c:v>409.43800800000002</c:v>
                </c:pt>
                <c:pt idx="1706">
                  <c:v>409.43800800000002</c:v>
                </c:pt>
                <c:pt idx="1707">
                  <c:v>409.43800800000002</c:v>
                </c:pt>
                <c:pt idx="1708">
                  <c:v>409.43800800000002</c:v>
                </c:pt>
                <c:pt idx="1709">
                  <c:v>409.43800800000002</c:v>
                </c:pt>
                <c:pt idx="1710">
                  <c:v>409.43800800000002</c:v>
                </c:pt>
                <c:pt idx="1711">
                  <c:v>409.43800800000002</c:v>
                </c:pt>
                <c:pt idx="1712">
                  <c:v>409.43800800000002</c:v>
                </c:pt>
                <c:pt idx="1713">
                  <c:v>409.43800800000002</c:v>
                </c:pt>
                <c:pt idx="1714">
                  <c:v>409.43800800000002</c:v>
                </c:pt>
                <c:pt idx="1715">
                  <c:v>409.43800800000002</c:v>
                </c:pt>
                <c:pt idx="1716">
                  <c:v>409.43800800000002</c:v>
                </c:pt>
                <c:pt idx="1717">
                  <c:v>409.43800800000002</c:v>
                </c:pt>
                <c:pt idx="1718">
                  <c:v>409.43800800000002</c:v>
                </c:pt>
                <c:pt idx="1719">
                  <c:v>409.43800800000002</c:v>
                </c:pt>
                <c:pt idx="1720">
                  <c:v>409.43800800000002</c:v>
                </c:pt>
                <c:pt idx="1721">
                  <c:v>409.43800800000002</c:v>
                </c:pt>
                <c:pt idx="1722">
                  <c:v>409.43800800000002</c:v>
                </c:pt>
                <c:pt idx="1723">
                  <c:v>409.43800800000002</c:v>
                </c:pt>
                <c:pt idx="1724">
                  <c:v>409.43800800000002</c:v>
                </c:pt>
                <c:pt idx="1725">
                  <c:v>409.43800800000002</c:v>
                </c:pt>
                <c:pt idx="1726">
                  <c:v>409.43800800000002</c:v>
                </c:pt>
                <c:pt idx="1727">
                  <c:v>409.43800800000002</c:v>
                </c:pt>
                <c:pt idx="1728">
                  <c:v>409.43800800000002</c:v>
                </c:pt>
                <c:pt idx="1729">
                  <c:v>409.43800800000002</c:v>
                </c:pt>
                <c:pt idx="1730">
                  <c:v>409.43800800000002</c:v>
                </c:pt>
                <c:pt idx="1731">
                  <c:v>409.43800800000002</c:v>
                </c:pt>
                <c:pt idx="1732">
                  <c:v>409.43800800000002</c:v>
                </c:pt>
                <c:pt idx="1733">
                  <c:v>409.43800800000002</c:v>
                </c:pt>
                <c:pt idx="1734">
                  <c:v>409.43800800000002</c:v>
                </c:pt>
                <c:pt idx="1735">
                  <c:v>409.43800800000002</c:v>
                </c:pt>
                <c:pt idx="1736">
                  <c:v>409.43800800000002</c:v>
                </c:pt>
                <c:pt idx="1737">
                  <c:v>409.43800800000002</c:v>
                </c:pt>
                <c:pt idx="1738">
                  <c:v>409.43800800000002</c:v>
                </c:pt>
                <c:pt idx="1739">
                  <c:v>409.43800800000002</c:v>
                </c:pt>
                <c:pt idx="1740">
                  <c:v>409.43800800000002</c:v>
                </c:pt>
                <c:pt idx="1741">
                  <c:v>409.43800800000002</c:v>
                </c:pt>
                <c:pt idx="1742">
                  <c:v>409.43800800000002</c:v>
                </c:pt>
                <c:pt idx="1743">
                  <c:v>409.43800800000002</c:v>
                </c:pt>
                <c:pt idx="1744">
                  <c:v>409.43800800000002</c:v>
                </c:pt>
                <c:pt idx="1745">
                  <c:v>409.43800800000002</c:v>
                </c:pt>
                <c:pt idx="1746">
                  <c:v>409.43800800000002</c:v>
                </c:pt>
                <c:pt idx="1747">
                  <c:v>409.43800800000002</c:v>
                </c:pt>
                <c:pt idx="1748">
                  <c:v>409.43800800000002</c:v>
                </c:pt>
                <c:pt idx="1749">
                  <c:v>409.43800800000002</c:v>
                </c:pt>
                <c:pt idx="1750">
                  <c:v>409.43800800000002</c:v>
                </c:pt>
                <c:pt idx="1751">
                  <c:v>409.43800800000002</c:v>
                </c:pt>
                <c:pt idx="1752">
                  <c:v>409.43800800000002</c:v>
                </c:pt>
                <c:pt idx="1753">
                  <c:v>409.43800800000002</c:v>
                </c:pt>
                <c:pt idx="1754">
                  <c:v>409.43800800000002</c:v>
                </c:pt>
                <c:pt idx="1755">
                  <c:v>409.43800800000002</c:v>
                </c:pt>
                <c:pt idx="1756">
                  <c:v>409.43800800000002</c:v>
                </c:pt>
                <c:pt idx="1757">
                  <c:v>409.43800800000002</c:v>
                </c:pt>
                <c:pt idx="1758">
                  <c:v>409.43800800000002</c:v>
                </c:pt>
                <c:pt idx="1759">
                  <c:v>409.43800800000002</c:v>
                </c:pt>
                <c:pt idx="1760">
                  <c:v>409.43800800000002</c:v>
                </c:pt>
                <c:pt idx="1761">
                  <c:v>409.43800800000002</c:v>
                </c:pt>
                <c:pt idx="1762">
                  <c:v>409.43800800000002</c:v>
                </c:pt>
                <c:pt idx="1763">
                  <c:v>409.43800800000002</c:v>
                </c:pt>
                <c:pt idx="1764">
                  <c:v>409.43800800000002</c:v>
                </c:pt>
                <c:pt idx="1765">
                  <c:v>409.43800800000002</c:v>
                </c:pt>
                <c:pt idx="1766">
                  <c:v>409.43800800000002</c:v>
                </c:pt>
                <c:pt idx="1767">
                  <c:v>409.43800800000002</c:v>
                </c:pt>
                <c:pt idx="1768">
                  <c:v>409.43800800000002</c:v>
                </c:pt>
                <c:pt idx="1769">
                  <c:v>409.43800800000002</c:v>
                </c:pt>
                <c:pt idx="1770">
                  <c:v>409.43800800000002</c:v>
                </c:pt>
                <c:pt idx="1771">
                  <c:v>409.43800800000002</c:v>
                </c:pt>
                <c:pt idx="1772">
                  <c:v>409.43800800000002</c:v>
                </c:pt>
                <c:pt idx="1773">
                  <c:v>409.43800800000002</c:v>
                </c:pt>
                <c:pt idx="1774">
                  <c:v>409.43800800000002</c:v>
                </c:pt>
                <c:pt idx="1775">
                  <c:v>409.43800800000002</c:v>
                </c:pt>
                <c:pt idx="1776">
                  <c:v>409.43800800000002</c:v>
                </c:pt>
                <c:pt idx="1777">
                  <c:v>409.43800800000002</c:v>
                </c:pt>
                <c:pt idx="1778">
                  <c:v>409.43800800000002</c:v>
                </c:pt>
                <c:pt idx="1779">
                  <c:v>409.43800800000002</c:v>
                </c:pt>
                <c:pt idx="1780">
                  <c:v>409.43800800000002</c:v>
                </c:pt>
                <c:pt idx="1781">
                  <c:v>409.43800800000002</c:v>
                </c:pt>
                <c:pt idx="1782">
                  <c:v>409.43800800000002</c:v>
                </c:pt>
                <c:pt idx="1783">
                  <c:v>409.43800800000002</c:v>
                </c:pt>
                <c:pt idx="1784">
                  <c:v>409.43800800000002</c:v>
                </c:pt>
                <c:pt idx="1785">
                  <c:v>409.43800800000002</c:v>
                </c:pt>
                <c:pt idx="1786">
                  <c:v>409.43800800000002</c:v>
                </c:pt>
                <c:pt idx="1787">
                  <c:v>409.43800800000002</c:v>
                </c:pt>
                <c:pt idx="1788">
                  <c:v>409.43800800000002</c:v>
                </c:pt>
                <c:pt idx="1789">
                  <c:v>409.43800800000002</c:v>
                </c:pt>
                <c:pt idx="1790">
                  <c:v>409.43800800000002</c:v>
                </c:pt>
                <c:pt idx="1791">
                  <c:v>409.43800800000002</c:v>
                </c:pt>
                <c:pt idx="1792">
                  <c:v>409.43800800000002</c:v>
                </c:pt>
                <c:pt idx="1793">
                  <c:v>409.43800800000002</c:v>
                </c:pt>
                <c:pt idx="1794">
                  <c:v>409.43800800000002</c:v>
                </c:pt>
                <c:pt idx="1795">
                  <c:v>409.43800800000002</c:v>
                </c:pt>
                <c:pt idx="1796">
                  <c:v>409.43800800000002</c:v>
                </c:pt>
                <c:pt idx="1797">
                  <c:v>409.43800800000002</c:v>
                </c:pt>
                <c:pt idx="1798">
                  <c:v>409.43800800000002</c:v>
                </c:pt>
                <c:pt idx="1799">
                  <c:v>409.43800800000002</c:v>
                </c:pt>
                <c:pt idx="1800">
                  <c:v>409.43800800000002</c:v>
                </c:pt>
                <c:pt idx="1801">
                  <c:v>409.43800800000002</c:v>
                </c:pt>
                <c:pt idx="1802">
                  <c:v>409.43800800000002</c:v>
                </c:pt>
                <c:pt idx="1803">
                  <c:v>409.43800800000002</c:v>
                </c:pt>
                <c:pt idx="1804">
                  <c:v>409.43800800000002</c:v>
                </c:pt>
                <c:pt idx="1805">
                  <c:v>409.43800800000002</c:v>
                </c:pt>
                <c:pt idx="1806">
                  <c:v>409.43800800000002</c:v>
                </c:pt>
                <c:pt idx="1807">
                  <c:v>409.43800800000002</c:v>
                </c:pt>
                <c:pt idx="1808">
                  <c:v>409.43800800000002</c:v>
                </c:pt>
                <c:pt idx="1809">
                  <c:v>409.43800800000002</c:v>
                </c:pt>
                <c:pt idx="1810">
                  <c:v>409.43800800000002</c:v>
                </c:pt>
                <c:pt idx="1811">
                  <c:v>409.43800800000002</c:v>
                </c:pt>
                <c:pt idx="1812">
                  <c:v>409.43800800000002</c:v>
                </c:pt>
                <c:pt idx="1813">
                  <c:v>409.43800800000002</c:v>
                </c:pt>
                <c:pt idx="1814">
                  <c:v>409.43800800000002</c:v>
                </c:pt>
                <c:pt idx="1815">
                  <c:v>409.43800800000002</c:v>
                </c:pt>
                <c:pt idx="1816">
                  <c:v>409.43800800000002</c:v>
                </c:pt>
                <c:pt idx="1817">
                  <c:v>409.43800800000002</c:v>
                </c:pt>
                <c:pt idx="1818">
                  <c:v>409.43800800000002</c:v>
                </c:pt>
                <c:pt idx="1819">
                  <c:v>409.43800800000002</c:v>
                </c:pt>
                <c:pt idx="1820">
                  <c:v>409.43800800000002</c:v>
                </c:pt>
                <c:pt idx="1821">
                  <c:v>409.43800800000002</c:v>
                </c:pt>
                <c:pt idx="1822">
                  <c:v>409.43800800000002</c:v>
                </c:pt>
                <c:pt idx="1823">
                  <c:v>409.43800800000002</c:v>
                </c:pt>
                <c:pt idx="1824">
                  <c:v>409.43800800000002</c:v>
                </c:pt>
                <c:pt idx="1825">
                  <c:v>409.43800800000002</c:v>
                </c:pt>
                <c:pt idx="1826">
                  <c:v>409.43800800000002</c:v>
                </c:pt>
                <c:pt idx="1827">
                  <c:v>409.43800800000002</c:v>
                </c:pt>
                <c:pt idx="1828">
                  <c:v>409.43800800000002</c:v>
                </c:pt>
                <c:pt idx="1829">
                  <c:v>409.43800800000002</c:v>
                </c:pt>
                <c:pt idx="1830">
                  <c:v>409.43800800000002</c:v>
                </c:pt>
                <c:pt idx="1831">
                  <c:v>409.43800800000002</c:v>
                </c:pt>
                <c:pt idx="1832">
                  <c:v>409.43800800000002</c:v>
                </c:pt>
                <c:pt idx="1833">
                  <c:v>409.43800800000002</c:v>
                </c:pt>
                <c:pt idx="1834">
                  <c:v>409.43800800000002</c:v>
                </c:pt>
                <c:pt idx="1835">
                  <c:v>409.43800800000002</c:v>
                </c:pt>
                <c:pt idx="1836">
                  <c:v>409.43800800000002</c:v>
                </c:pt>
                <c:pt idx="1837">
                  <c:v>409.43800800000002</c:v>
                </c:pt>
                <c:pt idx="1838">
                  <c:v>409.43800800000002</c:v>
                </c:pt>
                <c:pt idx="1839">
                  <c:v>409.43800800000002</c:v>
                </c:pt>
                <c:pt idx="1840">
                  <c:v>409.43800800000002</c:v>
                </c:pt>
                <c:pt idx="1841">
                  <c:v>409.43800800000002</c:v>
                </c:pt>
                <c:pt idx="1842">
                  <c:v>409.43800800000002</c:v>
                </c:pt>
                <c:pt idx="1843">
                  <c:v>409.43800800000002</c:v>
                </c:pt>
                <c:pt idx="1844">
                  <c:v>409.43800800000002</c:v>
                </c:pt>
                <c:pt idx="1845">
                  <c:v>409.43800800000002</c:v>
                </c:pt>
                <c:pt idx="1846">
                  <c:v>409.43800800000002</c:v>
                </c:pt>
                <c:pt idx="1847">
                  <c:v>409.43800800000002</c:v>
                </c:pt>
                <c:pt idx="1848">
                  <c:v>409.43800800000002</c:v>
                </c:pt>
                <c:pt idx="1849">
                  <c:v>409.43800800000002</c:v>
                </c:pt>
                <c:pt idx="1850">
                  <c:v>409.43800800000002</c:v>
                </c:pt>
                <c:pt idx="1851">
                  <c:v>409.43800800000002</c:v>
                </c:pt>
                <c:pt idx="1852">
                  <c:v>409.43800800000002</c:v>
                </c:pt>
                <c:pt idx="1853">
                  <c:v>409.43800800000002</c:v>
                </c:pt>
                <c:pt idx="1854">
                  <c:v>409.43800800000002</c:v>
                </c:pt>
                <c:pt idx="1855">
                  <c:v>409.43800800000002</c:v>
                </c:pt>
                <c:pt idx="1856">
                  <c:v>409.43800800000002</c:v>
                </c:pt>
                <c:pt idx="1857">
                  <c:v>409.43800800000002</c:v>
                </c:pt>
                <c:pt idx="1858">
                  <c:v>409.43800800000002</c:v>
                </c:pt>
                <c:pt idx="1859">
                  <c:v>409.43800800000002</c:v>
                </c:pt>
                <c:pt idx="1860">
                  <c:v>409.43800800000002</c:v>
                </c:pt>
                <c:pt idx="1861">
                  <c:v>409.43800800000002</c:v>
                </c:pt>
                <c:pt idx="1862">
                  <c:v>409.43800800000002</c:v>
                </c:pt>
                <c:pt idx="1863">
                  <c:v>409.43800800000002</c:v>
                </c:pt>
                <c:pt idx="1864">
                  <c:v>409.43800800000002</c:v>
                </c:pt>
                <c:pt idx="1865">
                  <c:v>409.43800800000002</c:v>
                </c:pt>
                <c:pt idx="1866">
                  <c:v>409.43800800000002</c:v>
                </c:pt>
                <c:pt idx="1867">
                  <c:v>409.43800800000002</c:v>
                </c:pt>
                <c:pt idx="1868">
                  <c:v>409.43800800000002</c:v>
                </c:pt>
                <c:pt idx="1869">
                  <c:v>409.43800800000002</c:v>
                </c:pt>
                <c:pt idx="1870">
                  <c:v>409.43800800000002</c:v>
                </c:pt>
                <c:pt idx="1871">
                  <c:v>409.43800800000002</c:v>
                </c:pt>
                <c:pt idx="1872">
                  <c:v>409.43800800000002</c:v>
                </c:pt>
                <c:pt idx="1873">
                  <c:v>409.43800800000002</c:v>
                </c:pt>
                <c:pt idx="1874">
                  <c:v>409.43800800000002</c:v>
                </c:pt>
                <c:pt idx="1875">
                  <c:v>409.43800800000002</c:v>
                </c:pt>
                <c:pt idx="1876">
                  <c:v>409.43800800000002</c:v>
                </c:pt>
                <c:pt idx="1877">
                  <c:v>409.43800800000002</c:v>
                </c:pt>
                <c:pt idx="1878">
                  <c:v>409.43800800000002</c:v>
                </c:pt>
                <c:pt idx="1879">
                  <c:v>409.43800800000002</c:v>
                </c:pt>
                <c:pt idx="1880">
                  <c:v>409.43800800000002</c:v>
                </c:pt>
                <c:pt idx="1881">
                  <c:v>409.43800800000002</c:v>
                </c:pt>
                <c:pt idx="1882">
                  <c:v>409.43800800000002</c:v>
                </c:pt>
                <c:pt idx="1883">
                  <c:v>409.43800800000002</c:v>
                </c:pt>
                <c:pt idx="1884">
                  <c:v>409.43800800000002</c:v>
                </c:pt>
                <c:pt idx="1885">
                  <c:v>409.43800800000002</c:v>
                </c:pt>
                <c:pt idx="1886">
                  <c:v>409.43800800000002</c:v>
                </c:pt>
                <c:pt idx="1887">
                  <c:v>409.43800800000002</c:v>
                </c:pt>
                <c:pt idx="1888">
                  <c:v>409.43800800000002</c:v>
                </c:pt>
                <c:pt idx="1889">
                  <c:v>409.43800800000002</c:v>
                </c:pt>
                <c:pt idx="1890">
                  <c:v>409.43800800000002</c:v>
                </c:pt>
                <c:pt idx="1891">
                  <c:v>409.43800800000002</c:v>
                </c:pt>
                <c:pt idx="1892">
                  <c:v>409.43800800000002</c:v>
                </c:pt>
                <c:pt idx="1893">
                  <c:v>409.43800800000002</c:v>
                </c:pt>
                <c:pt idx="1894">
                  <c:v>409.43800800000002</c:v>
                </c:pt>
                <c:pt idx="1895">
                  <c:v>409.43800800000002</c:v>
                </c:pt>
                <c:pt idx="1896">
                  <c:v>409.43800800000002</c:v>
                </c:pt>
                <c:pt idx="1897">
                  <c:v>409.43800800000002</c:v>
                </c:pt>
                <c:pt idx="1898">
                  <c:v>409.43800800000002</c:v>
                </c:pt>
                <c:pt idx="1899">
                  <c:v>409.43800800000002</c:v>
                </c:pt>
                <c:pt idx="1900">
                  <c:v>409.43800800000002</c:v>
                </c:pt>
                <c:pt idx="1901">
                  <c:v>409.43800800000002</c:v>
                </c:pt>
                <c:pt idx="1902">
                  <c:v>409.43800800000002</c:v>
                </c:pt>
                <c:pt idx="1903">
                  <c:v>409.43800800000002</c:v>
                </c:pt>
                <c:pt idx="1904">
                  <c:v>409.43800800000002</c:v>
                </c:pt>
                <c:pt idx="1905">
                  <c:v>409.43800800000002</c:v>
                </c:pt>
                <c:pt idx="1906">
                  <c:v>409.43800800000002</c:v>
                </c:pt>
                <c:pt idx="1907">
                  <c:v>409.43800800000002</c:v>
                </c:pt>
                <c:pt idx="1908">
                  <c:v>409.43800800000002</c:v>
                </c:pt>
                <c:pt idx="1909">
                  <c:v>409.43800800000002</c:v>
                </c:pt>
                <c:pt idx="1910">
                  <c:v>409.43800800000002</c:v>
                </c:pt>
                <c:pt idx="1911">
                  <c:v>409.43800800000002</c:v>
                </c:pt>
                <c:pt idx="1912">
                  <c:v>409.43800800000002</c:v>
                </c:pt>
                <c:pt idx="1913">
                  <c:v>409.43800800000002</c:v>
                </c:pt>
                <c:pt idx="1914">
                  <c:v>409.43800800000002</c:v>
                </c:pt>
                <c:pt idx="1915">
                  <c:v>409.43800800000002</c:v>
                </c:pt>
                <c:pt idx="1916">
                  <c:v>409.43800800000002</c:v>
                </c:pt>
                <c:pt idx="1917">
                  <c:v>409.43800800000002</c:v>
                </c:pt>
                <c:pt idx="1918">
                  <c:v>409.43800800000002</c:v>
                </c:pt>
                <c:pt idx="1919">
                  <c:v>409.43800800000002</c:v>
                </c:pt>
                <c:pt idx="1920">
                  <c:v>409.43800800000002</c:v>
                </c:pt>
                <c:pt idx="1921">
                  <c:v>409.43800800000002</c:v>
                </c:pt>
                <c:pt idx="1922">
                  <c:v>409.43800800000002</c:v>
                </c:pt>
                <c:pt idx="1923">
                  <c:v>409.43800800000002</c:v>
                </c:pt>
                <c:pt idx="1924">
                  <c:v>409.43800800000002</c:v>
                </c:pt>
                <c:pt idx="1925">
                  <c:v>409.43800800000002</c:v>
                </c:pt>
                <c:pt idx="1926">
                  <c:v>409.43800800000002</c:v>
                </c:pt>
                <c:pt idx="1927">
                  <c:v>409.43800800000002</c:v>
                </c:pt>
                <c:pt idx="1928">
                  <c:v>409.43800800000002</c:v>
                </c:pt>
                <c:pt idx="1929">
                  <c:v>409.43800800000002</c:v>
                </c:pt>
                <c:pt idx="1930">
                  <c:v>409.43800800000002</c:v>
                </c:pt>
                <c:pt idx="1931">
                  <c:v>409.43800800000002</c:v>
                </c:pt>
                <c:pt idx="1932">
                  <c:v>409.43800800000002</c:v>
                </c:pt>
                <c:pt idx="1933">
                  <c:v>409.43800800000002</c:v>
                </c:pt>
                <c:pt idx="1934">
                  <c:v>409.43800800000002</c:v>
                </c:pt>
                <c:pt idx="1935">
                  <c:v>409.43800800000002</c:v>
                </c:pt>
                <c:pt idx="1936">
                  <c:v>409.43800800000002</c:v>
                </c:pt>
                <c:pt idx="1937">
                  <c:v>409.43800800000002</c:v>
                </c:pt>
                <c:pt idx="1938">
                  <c:v>409.43800800000002</c:v>
                </c:pt>
                <c:pt idx="1939">
                  <c:v>409.43800800000002</c:v>
                </c:pt>
                <c:pt idx="1940">
                  <c:v>409.43800800000002</c:v>
                </c:pt>
                <c:pt idx="1941">
                  <c:v>1023.5950200000002</c:v>
                </c:pt>
                <c:pt idx="1942">
                  <c:v>1023.5950200000002</c:v>
                </c:pt>
                <c:pt idx="1943">
                  <c:v>1023.5950200000002</c:v>
                </c:pt>
                <c:pt idx="1944">
                  <c:v>1023.5950200000002</c:v>
                </c:pt>
                <c:pt idx="1945">
                  <c:v>1023.5950200000002</c:v>
                </c:pt>
                <c:pt idx="1946">
                  <c:v>1023.5950200000002</c:v>
                </c:pt>
                <c:pt idx="1947">
                  <c:v>1023.5950200000002</c:v>
                </c:pt>
                <c:pt idx="1948">
                  <c:v>1023.5950200000002</c:v>
                </c:pt>
                <c:pt idx="1949">
                  <c:v>1023.5950200000002</c:v>
                </c:pt>
                <c:pt idx="1950">
                  <c:v>1023.5950200000002</c:v>
                </c:pt>
                <c:pt idx="1951">
                  <c:v>1023.5950200000002</c:v>
                </c:pt>
                <c:pt idx="1952">
                  <c:v>1023.5950200000002</c:v>
                </c:pt>
                <c:pt idx="1953">
                  <c:v>1023.5950200000002</c:v>
                </c:pt>
                <c:pt idx="1954">
                  <c:v>1023.5950200000002</c:v>
                </c:pt>
                <c:pt idx="1955">
                  <c:v>1023.5950200000002</c:v>
                </c:pt>
                <c:pt idx="1956">
                  <c:v>1023.5950200000002</c:v>
                </c:pt>
                <c:pt idx="1957">
                  <c:v>1023.5950200000002</c:v>
                </c:pt>
                <c:pt idx="1958">
                  <c:v>1023.5950200000002</c:v>
                </c:pt>
                <c:pt idx="1959">
                  <c:v>1023.5950200000002</c:v>
                </c:pt>
                <c:pt idx="1960">
                  <c:v>1023.5950200000002</c:v>
                </c:pt>
                <c:pt idx="1961">
                  <c:v>1023.5950200000002</c:v>
                </c:pt>
                <c:pt idx="1962">
                  <c:v>1023.5950200000002</c:v>
                </c:pt>
                <c:pt idx="1963">
                  <c:v>1023.5950200000002</c:v>
                </c:pt>
                <c:pt idx="1964">
                  <c:v>1023.5950200000002</c:v>
                </c:pt>
                <c:pt idx="1965">
                  <c:v>1023.5950200000002</c:v>
                </c:pt>
                <c:pt idx="1966">
                  <c:v>1023.5950200000002</c:v>
                </c:pt>
                <c:pt idx="1967">
                  <c:v>1023.5950200000002</c:v>
                </c:pt>
                <c:pt idx="1968">
                  <c:v>1023.5950200000002</c:v>
                </c:pt>
                <c:pt idx="1969">
                  <c:v>1023.5950200000002</c:v>
                </c:pt>
                <c:pt idx="1970">
                  <c:v>1023.5950200000002</c:v>
                </c:pt>
                <c:pt idx="1971">
                  <c:v>1023.5950200000002</c:v>
                </c:pt>
                <c:pt idx="1972">
                  <c:v>1023.5950200000002</c:v>
                </c:pt>
                <c:pt idx="1973">
                  <c:v>1023.5950200000002</c:v>
                </c:pt>
                <c:pt idx="1974">
                  <c:v>1023.5950200000002</c:v>
                </c:pt>
                <c:pt idx="1975">
                  <c:v>1023.5950200000002</c:v>
                </c:pt>
                <c:pt idx="1976">
                  <c:v>1023.5950200000002</c:v>
                </c:pt>
                <c:pt idx="1977">
                  <c:v>1023.5950200000002</c:v>
                </c:pt>
                <c:pt idx="1978">
                  <c:v>1023.5950200000002</c:v>
                </c:pt>
                <c:pt idx="1979">
                  <c:v>1023.5950200000002</c:v>
                </c:pt>
                <c:pt idx="1980">
                  <c:v>1023.5950200000002</c:v>
                </c:pt>
                <c:pt idx="1981">
                  <c:v>1023.5950200000002</c:v>
                </c:pt>
                <c:pt idx="1982">
                  <c:v>1023.5950200000002</c:v>
                </c:pt>
                <c:pt idx="1983">
                  <c:v>1023.5950200000002</c:v>
                </c:pt>
                <c:pt idx="1984">
                  <c:v>1023.5950200000002</c:v>
                </c:pt>
                <c:pt idx="1985">
                  <c:v>1023.5950200000002</c:v>
                </c:pt>
                <c:pt idx="1986">
                  <c:v>1023.5950200000002</c:v>
                </c:pt>
                <c:pt idx="1987">
                  <c:v>1023.5950200000002</c:v>
                </c:pt>
                <c:pt idx="1988">
                  <c:v>1023.5950200000002</c:v>
                </c:pt>
                <c:pt idx="1989">
                  <c:v>1023.5950200000002</c:v>
                </c:pt>
                <c:pt idx="1990">
                  <c:v>1023.5950200000002</c:v>
                </c:pt>
                <c:pt idx="1991">
                  <c:v>1023.5950200000002</c:v>
                </c:pt>
                <c:pt idx="1992">
                  <c:v>1023.5950200000002</c:v>
                </c:pt>
                <c:pt idx="1993">
                  <c:v>1023.5950200000002</c:v>
                </c:pt>
                <c:pt idx="1994">
                  <c:v>1023.5950200000002</c:v>
                </c:pt>
                <c:pt idx="1995">
                  <c:v>1023.5950200000002</c:v>
                </c:pt>
                <c:pt idx="1996">
                  <c:v>1023.5950200000002</c:v>
                </c:pt>
                <c:pt idx="1997">
                  <c:v>1023.5950200000002</c:v>
                </c:pt>
                <c:pt idx="1998">
                  <c:v>1023.5950200000002</c:v>
                </c:pt>
                <c:pt idx="1999">
                  <c:v>1023.5950200000002</c:v>
                </c:pt>
                <c:pt idx="2000">
                  <c:v>1023.5950200000002</c:v>
                </c:pt>
                <c:pt idx="2001">
                  <c:v>1023.5950200000002</c:v>
                </c:pt>
                <c:pt idx="2002">
                  <c:v>1023.5950200000002</c:v>
                </c:pt>
                <c:pt idx="2003">
                  <c:v>1023.5950200000002</c:v>
                </c:pt>
                <c:pt idx="2004">
                  <c:v>1023.5950200000002</c:v>
                </c:pt>
                <c:pt idx="2005">
                  <c:v>1023.5950200000002</c:v>
                </c:pt>
                <c:pt idx="2006">
                  <c:v>1023.5950200000002</c:v>
                </c:pt>
                <c:pt idx="2007">
                  <c:v>1023.5950200000002</c:v>
                </c:pt>
                <c:pt idx="2008">
                  <c:v>1023.5950200000002</c:v>
                </c:pt>
                <c:pt idx="2009">
                  <c:v>1023.5950200000002</c:v>
                </c:pt>
                <c:pt idx="2010">
                  <c:v>1023.5950200000002</c:v>
                </c:pt>
                <c:pt idx="2011">
                  <c:v>1023.5950200000002</c:v>
                </c:pt>
                <c:pt idx="2012">
                  <c:v>1023.5950200000002</c:v>
                </c:pt>
                <c:pt idx="2013">
                  <c:v>1023.5950200000002</c:v>
                </c:pt>
                <c:pt idx="2014">
                  <c:v>1023.5950200000002</c:v>
                </c:pt>
                <c:pt idx="2015">
                  <c:v>1023.5950200000002</c:v>
                </c:pt>
                <c:pt idx="2016">
                  <c:v>1023.5950200000002</c:v>
                </c:pt>
                <c:pt idx="2017">
                  <c:v>1023.5950200000002</c:v>
                </c:pt>
                <c:pt idx="2018">
                  <c:v>1023.5950200000002</c:v>
                </c:pt>
                <c:pt idx="2019">
                  <c:v>1023.5950200000002</c:v>
                </c:pt>
                <c:pt idx="2020">
                  <c:v>1023.5950200000002</c:v>
                </c:pt>
                <c:pt idx="2021">
                  <c:v>1023.5950200000002</c:v>
                </c:pt>
                <c:pt idx="2022">
                  <c:v>1023.5950200000002</c:v>
                </c:pt>
                <c:pt idx="2023">
                  <c:v>1023.5950200000002</c:v>
                </c:pt>
                <c:pt idx="2024">
                  <c:v>1023.5950200000002</c:v>
                </c:pt>
                <c:pt idx="2025">
                  <c:v>1023.5950200000002</c:v>
                </c:pt>
                <c:pt idx="2026">
                  <c:v>1023.5950200000002</c:v>
                </c:pt>
                <c:pt idx="2027">
                  <c:v>1023.5950200000002</c:v>
                </c:pt>
                <c:pt idx="2028">
                  <c:v>1023.5950200000002</c:v>
                </c:pt>
                <c:pt idx="2029">
                  <c:v>1023.5950200000002</c:v>
                </c:pt>
                <c:pt idx="2030">
                  <c:v>1023.5950200000002</c:v>
                </c:pt>
                <c:pt idx="2031">
                  <c:v>1023.5950200000002</c:v>
                </c:pt>
                <c:pt idx="2032">
                  <c:v>1023.5950200000002</c:v>
                </c:pt>
                <c:pt idx="2033">
                  <c:v>1023.5950200000002</c:v>
                </c:pt>
                <c:pt idx="2034">
                  <c:v>1023.5950200000002</c:v>
                </c:pt>
                <c:pt idx="2035">
                  <c:v>1023.5950200000002</c:v>
                </c:pt>
                <c:pt idx="2036">
                  <c:v>1023.5950200000002</c:v>
                </c:pt>
                <c:pt idx="2037">
                  <c:v>1023.5950200000002</c:v>
                </c:pt>
                <c:pt idx="2038">
                  <c:v>1023.5950200000002</c:v>
                </c:pt>
                <c:pt idx="2039">
                  <c:v>1023.5950200000002</c:v>
                </c:pt>
                <c:pt idx="2040">
                  <c:v>1023.5950200000002</c:v>
                </c:pt>
                <c:pt idx="2041">
                  <c:v>1023.5950200000002</c:v>
                </c:pt>
                <c:pt idx="2042">
                  <c:v>1023.5950200000002</c:v>
                </c:pt>
                <c:pt idx="2043">
                  <c:v>1023.5950200000002</c:v>
                </c:pt>
                <c:pt idx="2044">
                  <c:v>1023.5950200000002</c:v>
                </c:pt>
                <c:pt idx="2045">
                  <c:v>1023.5950200000002</c:v>
                </c:pt>
                <c:pt idx="2046">
                  <c:v>1023.5950200000002</c:v>
                </c:pt>
                <c:pt idx="2047">
                  <c:v>1023.5950200000002</c:v>
                </c:pt>
                <c:pt idx="2048">
                  <c:v>1023.5950200000002</c:v>
                </c:pt>
                <c:pt idx="2049">
                  <c:v>1023.5950200000002</c:v>
                </c:pt>
                <c:pt idx="2050">
                  <c:v>1023.5950200000002</c:v>
                </c:pt>
                <c:pt idx="2051">
                  <c:v>1023.5950200000002</c:v>
                </c:pt>
                <c:pt idx="2052">
                  <c:v>1023.5950200000002</c:v>
                </c:pt>
                <c:pt idx="2053">
                  <c:v>1023.5950200000002</c:v>
                </c:pt>
                <c:pt idx="2054">
                  <c:v>1023.5950200000002</c:v>
                </c:pt>
                <c:pt idx="2055">
                  <c:v>1023.5950200000002</c:v>
                </c:pt>
                <c:pt idx="2056">
                  <c:v>1023.5950200000002</c:v>
                </c:pt>
                <c:pt idx="2057">
                  <c:v>1023.5950200000002</c:v>
                </c:pt>
                <c:pt idx="2058">
                  <c:v>1023.5950200000002</c:v>
                </c:pt>
                <c:pt idx="2059">
                  <c:v>1023.5950200000002</c:v>
                </c:pt>
                <c:pt idx="2060">
                  <c:v>1023.5950200000002</c:v>
                </c:pt>
                <c:pt idx="2061">
                  <c:v>1023.5950200000002</c:v>
                </c:pt>
                <c:pt idx="2062">
                  <c:v>1023.5950200000002</c:v>
                </c:pt>
                <c:pt idx="2063">
                  <c:v>1023.5950200000002</c:v>
                </c:pt>
                <c:pt idx="2064">
                  <c:v>1023.5950200000002</c:v>
                </c:pt>
                <c:pt idx="2065">
                  <c:v>1023.5950200000002</c:v>
                </c:pt>
                <c:pt idx="2066">
                  <c:v>1023.5950200000002</c:v>
                </c:pt>
                <c:pt idx="2067">
                  <c:v>1023.5950200000002</c:v>
                </c:pt>
                <c:pt idx="2068">
                  <c:v>1023.5950200000002</c:v>
                </c:pt>
                <c:pt idx="2069">
                  <c:v>1023.5950200000002</c:v>
                </c:pt>
                <c:pt idx="2070">
                  <c:v>1023.5950200000002</c:v>
                </c:pt>
                <c:pt idx="2071">
                  <c:v>1023.5950200000002</c:v>
                </c:pt>
                <c:pt idx="2072">
                  <c:v>1023.5950200000002</c:v>
                </c:pt>
                <c:pt idx="2073">
                  <c:v>1023.5950200000002</c:v>
                </c:pt>
                <c:pt idx="2074">
                  <c:v>1023.5950200000002</c:v>
                </c:pt>
                <c:pt idx="2075">
                  <c:v>1023.5950200000002</c:v>
                </c:pt>
                <c:pt idx="2076">
                  <c:v>1023.5950200000002</c:v>
                </c:pt>
                <c:pt idx="2077">
                  <c:v>1023.5950200000002</c:v>
                </c:pt>
                <c:pt idx="2078">
                  <c:v>1023.5950200000002</c:v>
                </c:pt>
                <c:pt idx="2079">
                  <c:v>1023.5950200000002</c:v>
                </c:pt>
                <c:pt idx="2080">
                  <c:v>1023.5950200000002</c:v>
                </c:pt>
                <c:pt idx="2081">
                  <c:v>1023.5950200000002</c:v>
                </c:pt>
                <c:pt idx="2082">
                  <c:v>1023.5950200000002</c:v>
                </c:pt>
                <c:pt idx="2083">
                  <c:v>1023.5950200000002</c:v>
                </c:pt>
                <c:pt idx="2084">
                  <c:v>1023.5950200000002</c:v>
                </c:pt>
                <c:pt idx="2085">
                  <c:v>1023.5950200000002</c:v>
                </c:pt>
                <c:pt idx="2086">
                  <c:v>1023.5950200000002</c:v>
                </c:pt>
                <c:pt idx="2087">
                  <c:v>1023.5950200000002</c:v>
                </c:pt>
                <c:pt idx="2088">
                  <c:v>1023.5950200000002</c:v>
                </c:pt>
                <c:pt idx="2089">
                  <c:v>1023.5950200000002</c:v>
                </c:pt>
                <c:pt idx="2090">
                  <c:v>1023.5950200000002</c:v>
                </c:pt>
                <c:pt idx="2091">
                  <c:v>1023.5950200000002</c:v>
                </c:pt>
                <c:pt idx="2092">
                  <c:v>1023.5950200000002</c:v>
                </c:pt>
                <c:pt idx="2093">
                  <c:v>1023.5950200000002</c:v>
                </c:pt>
                <c:pt idx="2094">
                  <c:v>1023.5950200000002</c:v>
                </c:pt>
                <c:pt idx="2095">
                  <c:v>1023.5950200000002</c:v>
                </c:pt>
                <c:pt idx="2096">
                  <c:v>1023.5950200000002</c:v>
                </c:pt>
                <c:pt idx="2097">
                  <c:v>1023.5950200000002</c:v>
                </c:pt>
                <c:pt idx="2098">
                  <c:v>1023.5950200000002</c:v>
                </c:pt>
                <c:pt idx="2099">
                  <c:v>1023.5950200000002</c:v>
                </c:pt>
                <c:pt idx="2100">
                  <c:v>1023.5950200000002</c:v>
                </c:pt>
              </c:numCache>
            </c:numRef>
          </c:val>
        </c:ser>
        <c:marker val="1"/>
        <c:axId val="105460864"/>
        <c:axId val="105462400"/>
      </c:lineChart>
      <c:catAx>
        <c:axId val="1054608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</a:t>
                </a:r>
              </a:p>
            </c:rich>
          </c:tx>
          <c:layout/>
        </c:title>
        <c:tickLblPos val="nextTo"/>
        <c:crossAx val="105462400"/>
        <c:crosses val="autoZero"/>
        <c:auto val="1"/>
        <c:lblAlgn val="ctr"/>
        <c:lblOffset val="100"/>
      </c:catAx>
      <c:valAx>
        <c:axId val="10546240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Force (N)</a:t>
                </a:r>
              </a:p>
            </c:rich>
          </c:tx>
          <c:layout/>
        </c:title>
        <c:numFmt formatCode="General" sourceLinked="1"/>
        <c:tickLblPos val="nextTo"/>
        <c:crossAx val="10546086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Aerodyanic Drag force, Velocity v/s Time</a:t>
            </a:r>
          </a:p>
        </c:rich>
      </c:tx>
      <c:layout/>
      <c:overlay val="1"/>
    </c:title>
    <c:plotArea>
      <c:layout/>
      <c:lineChart>
        <c:grouping val="standard"/>
        <c:ser>
          <c:idx val="0"/>
          <c:order val="0"/>
          <c:tx>
            <c:strRef>
              <c:f>Simulation!$S$3</c:f>
              <c:strCache>
                <c:ptCount val="1"/>
                <c:pt idx="0">
                  <c:v>Aero Drag(N)</c:v>
                </c:pt>
              </c:strCache>
            </c:strRef>
          </c:tx>
          <c:marker>
            <c:symbol val="none"/>
          </c:marker>
          <c:cat>
            <c:numRef>
              <c:f>Simulation!$O$4:$O$2104</c:f>
              <c:numCache>
                <c:formatCode>General</c:formatCode>
                <c:ptCount val="2101"/>
                <c:pt idx="0">
                  <c:v>0</c:v>
                </c:pt>
                <c:pt idx="1">
                  <c:v>1.4004449833565469</c:v>
                </c:pt>
                <c:pt idx="2">
                  <c:v>1.9807975483892748</c:v>
                </c:pt>
                <c:pt idx="3">
                  <c:v>2.4264581590073777</c:v>
                </c:pt>
                <c:pt idx="4">
                  <c:v>2.8024606478192085</c:v>
                </c:pt>
                <c:pt idx="5">
                  <c:v>3.1339856095231267</c:v>
                </c:pt>
                <c:pt idx="6">
                  <c:v>3.4339430100899584</c:v>
                </c:pt>
                <c:pt idx="7">
                  <c:v>3.7099996629083636</c:v>
                </c:pt>
                <c:pt idx="8">
                  <c:v>3.9671494830706822</c:v>
                </c:pt>
                <c:pt idx="9">
                  <c:v>4.2088602811971807</c:v>
                </c:pt>
                <c:pt idx="10">
                  <c:v>4.4376562507402308</c:v>
                </c:pt>
                <c:pt idx="11">
                  <c:v>4.6554424325158088</c:v>
                </c:pt>
                <c:pt idx="12">
                  <c:v>4.8636984519927555</c:v>
                </c:pt>
                <c:pt idx="13">
                  <c:v>5.0636006601199268</c:v>
                </c:pt>
                <c:pt idx="14">
                  <c:v>5.2561025815366742</c:v>
                </c:pt>
                <c:pt idx="15">
                  <c:v>5.4419898469554644</c:v>
                </c:pt>
                <c:pt idx="16">
                  <c:v>5.6219188540324279</c:v>
                </c:pt>
                <c:pt idx="17">
                  <c:v>5.7964446859180523</c:v>
                </c:pt>
                <c:pt idx="18">
                  <c:v>5.9660417246244668</c:v>
                </c:pt>
                <c:pt idx="19">
                  <c:v>6.1311191676893904</c:v>
                </c:pt>
                <c:pt idx="20">
                  <c:v>6.2920329084625397</c:v>
                </c:pt>
                <c:pt idx="21">
                  <c:v>6.4490947702154804</c:v>
                </c:pt>
                <c:pt idx="22">
                  <c:v>6.602579780582686</c:v>
                </c:pt>
                <c:pt idx="23">
                  <c:v>6.7527319717997409</c:v>
                </c:pt>
                <c:pt idx="24">
                  <c:v>6.8997690561788092</c:v>
                </c:pt>
                <c:pt idx="25">
                  <c:v>7.0438862324030334</c:v>
                </c:pt>
                <c:pt idx="26">
                  <c:v>7.1852593123015431</c:v>
                </c:pt>
                <c:pt idx="27">
                  <c:v>7.3240473107184103</c:v>
                </c:pt>
                <c:pt idx="28">
                  <c:v>7.4603946070136509</c:v>
                </c:pt>
                <c:pt idx="29">
                  <c:v>7.5944327617212615</c:v>
                </c:pt>
                <c:pt idx="30">
                  <c:v>7.7262820533002543</c:v>
                </c:pt>
                <c:pt idx="31">
                  <c:v>7.8560382504282336</c:v>
                </c:pt>
                <c:pt idx="32">
                  <c:v>7.9837901081067013</c:v>
                </c:pt>
                <c:pt idx="33">
                  <c:v>8.1096337499170659</c:v>
                </c:pt>
                <c:pt idx="34">
                  <c:v>8.2336579510915353</c:v>
                </c:pt>
                <c:pt idx="35">
                  <c:v>8.3559449004066533</c:v>
                </c:pt>
                <c:pt idx="36">
                  <c:v>8.4765708634805108</c:v>
                </c:pt>
                <c:pt idx="37">
                  <c:v>8.5956067626299699</c:v>
                </c:pt>
                <c:pt idx="38">
                  <c:v>8.7131186857657479</c:v>
                </c:pt>
                <c:pt idx="39">
                  <c:v>8.8291683346564973</c:v>
                </c:pt>
                <c:pt idx="40">
                  <c:v>8.9438134211613942</c:v>
                </c:pt>
                <c:pt idx="41">
                  <c:v>9.0571080186256214</c:v>
                </c:pt>
                <c:pt idx="42">
                  <c:v>9.1691028744864678</c:v>
                </c:pt>
                <c:pt idx="43">
                  <c:v>9.2798456891968275</c:v>
                </c:pt>
                <c:pt idx="44">
                  <c:v>9.3893813657970036</c:v>
                </c:pt>
                <c:pt idx="45">
                  <c:v>9.4977522338226965</c:v>
                </c:pt>
                <c:pt idx="46">
                  <c:v>9.6049982507017333</c:v>
                </c:pt>
                <c:pt idx="47">
                  <c:v>9.7111571833444792</c:v>
                </c:pt>
                <c:pt idx="48">
                  <c:v>9.8162647722570231</c:v>
                </c:pt>
                <c:pt idx="49">
                  <c:v>9.9203548801893415</c:v>
                </c:pt>
                <c:pt idx="50">
                  <c:v>10.023459627062547</c:v>
                </c:pt>
                <c:pt idx="51">
                  <c:v>10.125609512691506</c:v>
                </c:pt>
                <c:pt idx="52">
                  <c:v>10.226833528625097</c:v>
                </c:pt>
                <c:pt idx="53">
                  <c:v>10.327159260260306</c:v>
                </c:pt>
                <c:pt idx="54">
                  <c:v>10.426612980243981</c:v>
                </c:pt>
                <c:pt idx="55">
                  <c:v>10.525219734053543</c:v>
                </c:pt>
                <c:pt idx="56">
                  <c:v>10.623003418542122</c:v>
                </c:pt>
                <c:pt idx="57">
                  <c:v>10.719986854142121</c:v>
                </c:pt>
                <c:pt idx="58">
                  <c:v>10.816191851341681</c:v>
                </c:pt>
                <c:pt idx="59">
                  <c:v>10.911636641744542</c:v>
                </c:pt>
                <c:pt idx="60">
                  <c:v>11.006338743164873</c:v>
                </c:pt>
                <c:pt idx="61">
                  <c:v>11.100317548734894</c:v>
                </c:pt>
                <c:pt idx="62">
                  <c:v>11.193591644069999</c:v>
                </c:pt>
                <c:pt idx="63">
                  <c:v>11.286178853416185</c:v>
                </c:pt>
                <c:pt idx="64">
                  <c:v>11.378096282464893</c:v>
                </c:pt>
                <c:pt idx="65">
                  <c:v>11.469360358124611</c:v>
                </c:pt>
                <c:pt idx="66">
                  <c:v>11.559986865509378</c:v>
                </c:pt>
                <c:pt idx="67">
                  <c:v>11.649990982378496</c:v>
                </c:pt>
                <c:pt idx="68">
                  <c:v>11.739387311238698</c:v>
                </c:pt>
                <c:pt idx="69">
                  <c:v>11.82818990929978</c:v>
                </c:pt>
                <c:pt idx="70">
                  <c:v>11.916412316456396</c:v>
                </c:pt>
                <c:pt idx="71">
                  <c:v>12.004067581452635</c:v>
                </c:pt>
                <c:pt idx="72">
                  <c:v>12.091168286371497</c:v>
                </c:pt>
                <c:pt idx="73">
                  <c:v>12.177726569578402</c:v>
                </c:pt>
                <c:pt idx="74">
                  <c:v>12.263754147236313</c:v>
                </c:pt>
                <c:pt idx="75">
                  <c:v>12.34926233349962</c:v>
                </c:pt>
                <c:pt idx="76">
                  <c:v>12.434262059484555</c:v>
                </c:pt>
                <c:pt idx="77">
                  <c:v>12.518763891105468</c:v>
                </c:pt>
                <c:pt idx="78">
                  <c:v>12.602778045858713</c:v>
                </c:pt>
                <c:pt idx="79">
                  <c:v>12.686314408629</c:v>
                </c:pt>
                <c:pt idx="80">
                  <c:v>12.76938254658687</c:v>
                </c:pt>
                <c:pt idx="81">
                  <c:v>12.85199172324033</c:v>
                </c:pt>
                <c:pt idx="82">
                  <c:v>12.934150911698545</c:v>
                </c:pt>
                <c:pt idx="83">
                  <c:v>13.01586880720094</c:v>
                </c:pt>
                <c:pt idx="84">
                  <c:v>13.097153838960738</c:v>
                </c:pt>
                <c:pt idx="85">
                  <c:v>13.178014181368265</c:v>
                </c:pt>
                <c:pt idx="86">
                  <c:v>13.258457764595741</c:v>
                </c:pt>
                <c:pt idx="87">
                  <c:v>13.338492284642181</c:v>
                </c:pt>
                <c:pt idx="88">
                  <c:v>13.418125212854068</c:v>
                </c:pt>
                <c:pt idx="89">
                  <c:v>13.497363804954864</c:v>
                </c:pt>
                <c:pt idx="90">
                  <c:v>13.576215109613907</c:v>
                </c:pt>
                <c:pt idx="91">
                  <c:v>13.654685976583124</c:v>
                </c:pt>
                <c:pt idx="92">
                  <c:v>13.732783064427833</c:v>
                </c:pt>
                <c:pt idx="93">
                  <c:v>13.810512847876133</c:v>
                </c:pt>
                <c:pt idx="94">
                  <c:v>13.8878816248096</c:v>
                </c:pt>
                <c:pt idx="95">
                  <c:v>13.964895522916446</c:v>
                </c:pt>
                <c:pt idx="96">
                  <c:v>14.041560506026808</c:v>
                </c:pt>
                <c:pt idx="97">
                  <c:v>14.117882380148565</c:v>
                </c:pt>
                <c:pt idx="98">
                  <c:v>14.193866799220748</c:v>
                </c:pt>
                <c:pt idx="99">
                  <c:v>14.269519270600536</c:v>
                </c:pt>
                <c:pt idx="100">
                  <c:v>14.344845160298759</c:v>
                </c:pt>
                <c:pt idx="101">
                  <c:v>14.419849697977803</c:v>
                </c:pt>
                <c:pt idx="102">
                  <c:v>14.494537981725003</c:v>
                </c:pt>
                <c:pt idx="103">
                  <c:v>14.568914982613691</c:v>
                </c:pt>
                <c:pt idx="104">
                  <c:v>14.642985549063312</c:v>
                </c:pt>
                <c:pt idx="105">
                  <c:v>14.716754411009349</c:v>
                </c:pt>
                <c:pt idx="106">
                  <c:v>14.790226183893052</c:v>
                </c:pt>
                <c:pt idx="107">
                  <c:v>14.863405372480411</c:v>
                </c:pt>
                <c:pt idx="108">
                  <c:v>14.936296374519205</c:v>
                </c:pt>
                <c:pt idx="109">
                  <c:v>15.008903484242445</c:v>
                </c:pt>
                <c:pt idx="110">
                  <c:v>15.081230895726</c:v>
                </c:pt>
                <c:pt idx="111">
                  <c:v>15.153282706107756</c:v>
                </c:pt>
                <c:pt idx="112">
                  <c:v>15.225062918675219</c:v>
                </c:pt>
                <c:pt idx="113">
                  <c:v>15.296575445828068</c:v>
                </c:pt>
                <c:pt idx="114">
                  <c:v>15.367824111921784</c:v>
                </c:pt>
                <c:pt idx="115">
                  <c:v>15.438812655998133</c:v>
                </c:pt>
                <c:pt idx="116">
                  <c:v>15.509544734407957</c:v>
                </c:pt>
                <c:pt idx="117">
                  <c:v>15.580023923331407</c:v>
                </c:pt>
                <c:pt idx="118">
                  <c:v>15.650253721200478</c:v>
                </c:pt>
                <c:pt idx="119">
                  <c:v>15.720237551028427</c:v>
                </c:pt>
                <c:pt idx="120">
                  <c:v>15.78997876265041</c:v>
                </c:pt>
                <c:pt idx="121">
                  <c:v>15.859480634879432</c:v>
                </c:pt>
                <c:pt idx="122">
                  <c:v>15.928746377581495</c:v>
                </c:pt>
                <c:pt idx="123">
                  <c:v>15.997779133673587</c:v>
                </c:pt>
                <c:pt idx="124">
                  <c:v>16.066581981048024</c:v>
                </c:pt>
                <c:pt idx="125">
                  <c:v>16.135157934426392</c:v>
                </c:pt>
                <c:pt idx="126">
                  <c:v>16.203509947146237</c:v>
                </c:pt>
                <c:pt idx="127">
                  <c:v>16.271640912883445</c:v>
                </c:pt>
                <c:pt idx="128">
                  <c:v>16.339553667313126</c:v>
                </c:pt>
                <c:pt idx="129">
                  <c:v>16.407250989711635</c:v>
                </c:pt>
                <c:pt idx="130">
                  <c:v>16.474735604502303</c:v>
                </c:pt>
                <c:pt idx="131">
                  <c:v>16.542010182747227</c:v>
                </c:pt>
                <c:pt idx="132">
                  <c:v>16.609077343587426</c:v>
                </c:pt>
                <c:pt idx="133">
                  <c:v>16.675939655633524</c:v>
                </c:pt>
                <c:pt idx="134">
                  <c:v>16.742599638309013</c:v>
                </c:pt>
                <c:pt idx="135">
                  <c:v>16.809059763148067</c:v>
                </c:pt>
                <c:pt idx="136">
                  <c:v>16.875322455049755</c:v>
                </c:pt>
                <c:pt idx="137">
                  <c:v>16.941390093490433</c:v>
                </c:pt>
                <c:pt idx="138">
                  <c:v>17.007265013696021</c:v>
                </c:pt>
                <c:pt idx="139">
                  <c:v>17.072949507775746</c:v>
                </c:pt>
                <c:pt idx="140">
                  <c:v>17.138445825818913</c:v>
                </c:pt>
                <c:pt idx="141">
                  <c:v>17.203756176956141</c:v>
                </c:pt>
                <c:pt idx="142">
                  <c:v>17.268882730386473</c:v>
                </c:pt>
                <c:pt idx="143">
                  <c:v>17.333827616371696</c:v>
                </c:pt>
                <c:pt idx="144">
                  <c:v>17.398592927199129</c:v>
                </c:pt>
                <c:pt idx="145">
                  <c:v>17.463180718114081</c:v>
                </c:pt>
                <c:pt idx="146">
                  <c:v>17.527593008223178</c:v>
                </c:pt>
                <c:pt idx="147">
                  <c:v>17.591831781369596</c:v>
                </c:pt>
                <c:pt idx="148">
                  <c:v>17.655898986981342</c:v>
                </c:pt>
                <c:pt idx="149">
                  <c:v>17.719796540893512</c:v>
                </c:pt>
                <c:pt idx="150">
                  <c:v>17.783526326145534</c:v>
                </c:pt>
                <c:pt idx="151">
                  <c:v>17.84709019375433</c:v>
                </c:pt>
                <c:pt idx="152">
                  <c:v>17.910489963464233</c:v>
                </c:pt>
                <c:pt idx="153">
                  <c:v>17.973727424474557</c:v>
                </c:pt>
                <c:pt idx="154">
                  <c:v>18.036804336145586</c:v>
                </c:pt>
                <c:pt idx="155">
                  <c:v>18.099722428683794</c:v>
                </c:pt>
                <c:pt idx="156">
                  <c:v>18.162483403807009</c:v>
                </c:pt>
                <c:pt idx="157">
                  <c:v>18.22508893539025</c:v>
                </c:pt>
                <c:pt idx="158">
                  <c:v>18.287540670092902</c:v>
                </c:pt>
                <c:pt idx="159">
                  <c:v>18.349840227967906</c:v>
                </c:pt>
                <c:pt idx="160">
                  <c:v>18.411989203053569</c:v>
                </c:pt>
                <c:pt idx="161">
                  <c:v>18.473989163948602</c:v>
                </c:pt>
                <c:pt idx="162">
                  <c:v>18.535841654370959</c:v>
                </c:pt>
                <c:pt idx="163">
                  <c:v>18.597548193701048</c:v>
                </c:pt>
                <c:pt idx="164">
                  <c:v>18.659110277509825</c:v>
                </c:pt>
                <c:pt idx="165">
                  <c:v>18.720529378072285</c:v>
                </c:pt>
                <c:pt idx="166">
                  <c:v>18.781806944866833</c:v>
                </c:pt>
                <c:pt idx="167">
                  <c:v>18.842944405061033</c:v>
                </c:pt>
                <c:pt idx="168">
                  <c:v>18.903943163984152</c:v>
                </c:pt>
                <c:pt idx="169">
                  <c:v>18.964804605586977</c:v>
                </c:pt>
                <c:pt idx="170">
                  <c:v>19.025530092889252</c:v>
                </c:pt>
                <c:pt idx="171">
                  <c:v>19.086120968415212</c:v>
                </c:pt>
                <c:pt idx="172">
                  <c:v>19.146578554617577</c:v>
                </c:pt>
                <c:pt idx="173">
                  <c:v>19.206904154290317</c:v>
                </c:pt>
                <c:pt idx="174">
                  <c:v>19.267099050970668</c:v>
                </c:pt>
                <c:pt idx="175">
                  <c:v>19.327164509330615</c:v>
                </c:pt>
                <c:pt idx="176">
                  <c:v>19.387101775558261</c:v>
                </c:pt>
                <c:pt idx="177">
                  <c:v>19.446912077729358</c:v>
                </c:pt>
                <c:pt idx="178">
                  <c:v>19.506596626169337</c:v>
                </c:pt>
                <c:pt idx="179">
                  <c:v>19.566156613806083</c:v>
                </c:pt>
                <c:pt idx="180">
                  <c:v>19.625593216513806</c:v>
                </c:pt>
                <c:pt idx="181">
                  <c:v>19.684907593448223</c:v>
                </c:pt>
                <c:pt idx="182">
                  <c:v>19.744100887373378</c:v>
                </c:pt>
                <c:pt idx="183">
                  <c:v>19.803174224980278</c:v>
                </c:pt>
                <c:pt idx="184">
                  <c:v>19.86212871719766</c:v>
                </c:pt>
                <c:pt idx="185">
                  <c:v>19.920965459495093</c:v>
                </c:pt>
                <c:pt idx="186">
                  <c:v>19.979685532178635</c:v>
                </c:pt>
                <c:pt idx="187">
                  <c:v>20.038290000679325</c:v>
                </c:pt>
                <c:pt idx="188">
                  <c:v>20.09677991583461</c:v>
                </c:pt>
                <c:pt idx="189">
                  <c:v>20.155156314163058</c:v>
                </c:pt>
                <c:pt idx="190">
                  <c:v>20.213420218132438</c:v>
                </c:pt>
                <c:pt idx="191">
                  <c:v>20.271572636421396</c:v>
                </c:pt>
                <c:pt idx="192">
                  <c:v>20.329614564174932</c:v>
                </c:pt>
                <c:pt idx="193">
                  <c:v>20.387546983253856</c:v>
                </c:pt>
                <c:pt idx="194">
                  <c:v>20.445370862478363</c:v>
                </c:pt>
                <c:pt idx="195">
                  <c:v>20.503087157865913</c:v>
                </c:pt>
                <c:pt idx="196">
                  <c:v>20.56069681286359</c:v>
                </c:pt>
                <c:pt idx="197">
                  <c:v>20.618200758575075</c:v>
                </c:pt>
                <c:pt idx="198">
                  <c:v>20.67559991398241</c:v>
                </c:pt>
                <c:pt idx="199">
                  <c:v>20.732895186162661</c:v>
                </c:pt>
                <c:pt idx="200">
                  <c:v>20.790087470499653</c:v>
                </c:pt>
                <c:pt idx="201">
                  <c:v>20.847177650890924</c:v>
                </c:pt>
                <c:pt idx="202">
                  <c:v>20.904166599949953</c:v>
                </c:pt>
                <c:pt idx="203">
                  <c:v>20.961055179203928</c:v>
                </c:pt>
                <c:pt idx="204">
                  <c:v>21.017844239287015</c:v>
                </c:pt>
                <c:pt idx="205">
                  <c:v>21.074534620129391</c:v>
                </c:pt>
                <c:pt idx="206">
                  <c:v>21.131127151142056</c:v>
                </c:pt>
                <c:pt idx="207">
                  <c:v>21.187622651397611</c:v>
                </c:pt>
                <c:pt idx="208">
                  <c:v>21.244021929807037</c:v>
                </c:pt>
                <c:pt idx="209">
                  <c:v>21.300325785292642</c:v>
                </c:pt>
                <c:pt idx="210">
                  <c:v>21.356535006957259</c:v>
                </c:pt>
                <c:pt idx="211">
                  <c:v>21.412650374249768</c:v>
                </c:pt>
                <c:pt idx="212">
                  <c:v>21.468672657127083</c:v>
                </c:pt>
                <c:pt idx="213">
                  <c:v>21.524602616212665</c:v>
                </c:pt>
                <c:pt idx="214">
                  <c:v>21.580441002951648</c:v>
                </c:pt>
                <c:pt idx="215">
                  <c:v>21.636188559762704</c:v>
                </c:pt>
                <c:pt idx="216">
                  <c:v>21.691846020186663</c:v>
                </c:pt>
                <c:pt idx="217">
                  <c:v>21.747414109032064</c:v>
                </c:pt>
                <c:pt idx="218">
                  <c:v>21.802893542517619</c:v>
                </c:pt>
                <c:pt idx="219">
                  <c:v>21.858285028411728</c:v>
                </c:pt>
                <c:pt idx="220">
                  <c:v>21.913589266169126</c:v>
                </c:pt>
                <c:pt idx="221">
                  <c:v>21.968806947064657</c:v>
                </c:pt>
                <c:pt idx="222">
                  <c:v>22.02393875432438</c:v>
                </c:pt>
                <c:pt idx="223">
                  <c:v>22.078985363253928</c:v>
                </c:pt>
                <c:pt idx="224">
                  <c:v>22.133947441364285</c:v>
                </c:pt>
                <c:pt idx="225">
                  <c:v>22.188825648495019</c:v>
                </c:pt>
                <c:pt idx="226">
                  <c:v>22.24362063693502</c:v>
                </c:pt>
                <c:pt idx="227">
                  <c:v>22.29833305154083</c:v>
                </c:pt>
                <c:pt idx="228">
                  <c:v>22.35296352985258</c:v>
                </c:pt>
                <c:pt idx="229">
                  <c:v>22.407512702207647</c:v>
                </c:pt>
                <c:pt idx="230">
                  <c:v>22.461981191852054</c:v>
                </c:pt>
                <c:pt idx="231">
                  <c:v>22.516369615049658</c:v>
                </c:pt>
                <c:pt idx="232">
                  <c:v>22.57067858118922</c:v>
                </c:pt>
                <c:pt idx="233">
                  <c:v>22.624908692889356</c:v>
                </c:pt>
                <c:pt idx="234">
                  <c:v>22.679060546101447</c:v>
                </c:pt>
                <c:pt idx="235">
                  <c:v>22.733134730210583</c:v>
                </c:pt>
                <c:pt idx="236">
                  <c:v>22.78713182813452</c:v>
                </c:pt>
                <c:pt idx="237">
                  <c:v>22.841052416420744</c:v>
                </c:pt>
                <c:pt idx="238">
                  <c:v>22.894897065341706</c:v>
                </c:pt>
                <c:pt idx="239">
                  <c:v>22.948666338988204</c:v>
                </c:pt>
                <c:pt idx="240">
                  <c:v>23.002360795361028</c:v>
                </c:pt>
                <c:pt idx="241">
                  <c:v>23.05598098646081</c:v>
                </c:pt>
                <c:pt idx="242">
                  <c:v>23.109527458376284</c:v>
                </c:pt>
                <c:pt idx="243">
                  <c:v>23.163000751370777</c:v>
                </c:pt>
                <c:pt idx="244">
                  <c:v>23.216401399967182</c:v>
                </c:pt>
                <c:pt idx="245">
                  <c:v>23.269729933031282</c:v>
                </c:pt>
                <c:pt idx="246">
                  <c:v>23.322986873853573</c:v>
                </c:pt>
                <c:pt idx="247">
                  <c:v>23.37617274022956</c:v>
                </c:pt>
                <c:pt idx="248">
                  <c:v>23.429288044538577</c:v>
                </c:pt>
                <c:pt idx="249">
                  <c:v>23.482333293821188</c:v>
                </c:pt>
                <c:pt idx="250">
                  <c:v>23.535308989855114</c:v>
                </c:pt>
                <c:pt idx="251">
                  <c:v>23.588215629229882</c:v>
                </c:pt>
                <c:pt idx="252">
                  <c:v>23.641053703420031</c:v>
                </c:pt>
                <c:pt idx="253">
                  <c:v>23.693823698857052</c:v>
                </c:pt>
                <c:pt idx="254">
                  <c:v>23.746526097000025</c:v>
                </c:pt>
                <c:pt idx="255">
                  <c:v>23.799161374404981</c:v>
                </c:pt>
                <c:pt idx="256">
                  <c:v>23.851730002793051</c:v>
                </c:pt>
                <c:pt idx="257">
                  <c:v>23.904232449117405</c:v>
                </c:pt>
                <c:pt idx="258">
                  <c:v>23.956669175628985</c:v>
                </c:pt>
                <c:pt idx="259">
                  <c:v>24.009040639941109</c:v>
                </c:pt>
                <c:pt idx="260">
                  <c:v>24.061347295092926</c:v>
                </c:pt>
                <c:pt idx="261">
                  <c:v>24.11358958961177</c:v>
                </c:pt>
                <c:pt idx="262">
                  <c:v>24.165767967574432</c:v>
                </c:pt>
                <c:pt idx="263">
                  <c:v>24.217882868667385</c:v>
                </c:pt>
                <c:pt idx="264">
                  <c:v>24.269934728245921</c:v>
                </c:pt>
                <c:pt idx="265">
                  <c:v>24.321923977392334</c:v>
                </c:pt>
                <c:pt idx="266">
                  <c:v>24.373851042973037</c:v>
                </c:pt>
                <c:pt idx="267">
                  <c:v>24.425716347694795</c:v>
                </c:pt>
                <c:pt idx="268">
                  <c:v>24.477520310159914</c:v>
                </c:pt>
                <c:pt idx="269">
                  <c:v>24.52926334492054</c:v>
                </c:pt>
                <c:pt idx="270">
                  <c:v>24.580945862532037</c:v>
                </c:pt>
                <c:pt idx="271">
                  <c:v>24.632568269605468</c:v>
                </c:pt>
                <c:pt idx="272">
                  <c:v>24.684130968859197</c:v>
                </c:pt>
                <c:pt idx="273">
                  <c:v>24.735634359169609</c:v>
                </c:pt>
                <c:pt idx="274">
                  <c:v>24.787078835621021</c:v>
                </c:pt>
                <c:pt idx="275">
                  <c:v>24.838464789554742</c:v>
                </c:pt>
                <c:pt idx="276">
                  <c:v>24.889792608617338</c:v>
                </c:pt>
                <c:pt idx="277">
                  <c:v>24.941062676808091</c:v>
                </c:pt>
                <c:pt idx="278">
                  <c:v>24.992275374525697</c:v>
                </c:pt>
                <c:pt idx="279">
                  <c:v>25.043431078614169</c:v>
                </c:pt>
                <c:pt idx="280">
                  <c:v>25.094530162408031</c:v>
                </c:pt>
                <c:pt idx="281">
                  <c:v>25.14557299577675</c:v>
                </c:pt>
                <c:pt idx="282">
                  <c:v>25.196559945168485</c:v>
                </c:pt>
                <c:pt idx="283">
                  <c:v>25.247491373653094</c:v>
                </c:pt>
                <c:pt idx="284">
                  <c:v>25.298367640964461</c:v>
                </c:pt>
                <c:pt idx="285">
                  <c:v>25.34918910354218</c:v>
                </c:pt>
                <c:pt idx="286">
                  <c:v>25.399956114572515</c:v>
                </c:pt>
                <c:pt idx="287">
                  <c:v>25.450669024028748</c:v>
                </c:pt>
                <c:pt idx="288">
                  <c:v>25.501328178710907</c:v>
                </c:pt>
                <c:pt idx="289">
                  <c:v>25.551933922284832</c:v>
                </c:pt>
                <c:pt idx="290">
                  <c:v>25.602486595320624</c:v>
                </c:pt>
                <c:pt idx="291">
                  <c:v>25.652986535330538</c:v>
                </c:pt>
                <c:pt idx="292">
                  <c:v>25.703434076806221</c:v>
                </c:pt>
                <c:pt idx="293">
                  <c:v>25.753829551255436</c:v>
                </c:pt>
                <c:pt idx="294">
                  <c:v>25.804173287238154</c:v>
                </c:pt>
                <c:pt idx="295">
                  <c:v>25.854465610402148</c:v>
                </c:pt>
                <c:pt idx="296">
                  <c:v>25.904706843518003</c:v>
                </c:pt>
                <c:pt idx="297">
                  <c:v>25.95489730651359</c:v>
                </c:pt>
                <c:pt idx="298">
                  <c:v>26.005037316508027</c:v>
                </c:pt>
                <c:pt idx="299">
                  <c:v>26.055127187845113</c:v>
                </c:pt>
                <c:pt idx="300">
                  <c:v>26.10516723212627</c:v>
                </c:pt>
                <c:pt idx="301">
                  <c:v>26.15515775824295</c:v>
                </c:pt>
                <c:pt idx="302">
                  <c:v>26.205099072408597</c:v>
                </c:pt>
                <c:pt idx="303">
                  <c:v>26.254991478190117</c:v>
                </c:pt>
                <c:pt idx="304">
                  <c:v>26.304835276538832</c:v>
                </c:pt>
                <c:pt idx="305">
                  <c:v>26.354630765821035</c:v>
                </c:pt>
                <c:pt idx="306">
                  <c:v>26.404378241848072</c:v>
                </c:pt>
                <c:pt idx="307">
                  <c:v>26.454077997905941</c:v>
                </c:pt>
                <c:pt idx="308">
                  <c:v>26.503730324784506</c:v>
                </c:pt>
                <c:pt idx="309">
                  <c:v>26.553335510806228</c:v>
                </c:pt>
                <c:pt idx="310">
                  <c:v>26.602893841854534</c:v>
                </c:pt>
                <c:pt idx="311">
                  <c:v>26.652405601401703</c:v>
                </c:pt>
                <c:pt idx="312">
                  <c:v>26.701871070536416</c:v>
                </c:pt>
                <c:pt idx="313">
                  <c:v>26.751290527990843</c:v>
                </c:pt>
                <c:pt idx="314">
                  <c:v>26.800664250167351</c:v>
                </c:pt>
                <c:pt idx="315">
                  <c:v>26.849992511164888</c:v>
                </c:pt>
                <c:pt idx="316">
                  <c:v>26.899275582804869</c:v>
                </c:pt>
                <c:pt idx="317">
                  <c:v>26.948513734656824</c:v>
                </c:pt>
                <c:pt idx="318">
                  <c:v>26.997707234063551</c:v>
                </c:pt>
                <c:pt idx="319">
                  <c:v>27.04685634616602</c:v>
                </c:pt>
                <c:pt idx="320">
                  <c:v>27.095961333927836</c:v>
                </c:pt>
                <c:pt idx="321">
                  <c:v>27.145022458159403</c:v>
                </c:pt>
                <c:pt idx="322">
                  <c:v>27.194039977541753</c:v>
                </c:pt>
                <c:pt idx="323">
                  <c:v>27.243014148650001</c:v>
                </c:pt>
                <c:pt idx="324">
                  <c:v>27.291945225976487</c:v>
                </c:pt>
                <c:pt idx="325">
                  <c:v>27.340833461953615</c:v>
                </c:pt>
                <c:pt idx="326">
                  <c:v>27.389679106976352</c:v>
                </c:pt>
                <c:pt idx="327">
                  <c:v>27.438482409424385</c:v>
                </c:pt>
                <c:pt idx="328">
                  <c:v>27.487243615684058</c:v>
                </c:pt>
                <c:pt idx="329">
                  <c:v>27.53596297016988</c:v>
                </c:pt>
                <c:pt idx="330">
                  <c:v>27.584640715345863</c:v>
                </c:pt>
                <c:pt idx="331">
                  <c:v>27.633277091746479</c:v>
                </c:pt>
                <c:pt idx="332">
                  <c:v>27.681872337997362</c:v>
                </c:pt>
                <c:pt idx="333">
                  <c:v>27.730426690835746</c:v>
                </c:pt>
                <c:pt idx="334">
                  <c:v>27.778940385130557</c:v>
                </c:pt>
                <c:pt idx="335">
                  <c:v>27.827413653902312</c:v>
                </c:pt>
                <c:pt idx="336">
                  <c:v>27.875846728342708</c:v>
                </c:pt>
                <c:pt idx="337">
                  <c:v>27.924239837833937</c:v>
                </c:pt>
                <c:pt idx="338">
                  <c:v>27.972593209967769</c:v>
                </c:pt>
                <c:pt idx="339">
                  <c:v>28.020907070564359</c:v>
                </c:pt>
                <c:pt idx="340">
                  <c:v>28.069181643690797</c:v>
                </c:pt>
                <c:pt idx="341">
                  <c:v>28.11741715167944</c:v>
                </c:pt>
                <c:pt idx="342">
                  <c:v>28.165613815145971</c:v>
                </c:pt>
                <c:pt idx="343">
                  <c:v>28.213771853007209</c:v>
                </c:pt>
                <c:pt idx="344">
                  <c:v>28.261891482498736</c:v>
                </c:pt>
                <c:pt idx="345">
                  <c:v>28.309972919192241</c:v>
                </c:pt>
                <c:pt idx="346">
                  <c:v>28.358016377012628</c:v>
                </c:pt>
                <c:pt idx="347">
                  <c:v>28.406022068254966</c:v>
                </c:pt>
                <c:pt idx="348">
                  <c:v>28.453990203601151</c:v>
                </c:pt>
                <c:pt idx="349">
                  <c:v>28.501920992136363</c:v>
                </c:pt>
                <c:pt idx="350">
                  <c:v>28.549814641365341</c:v>
                </c:pt>
                <c:pt idx="351">
                  <c:v>28.597671357228414</c:v>
                </c:pt>
                <c:pt idx="352">
                  <c:v>28.645491344117328</c:v>
                </c:pt>
                <c:pt idx="353">
                  <c:v>28.693274804890898</c:v>
                </c:pt>
                <c:pt idx="354">
                  <c:v>28.741021940890423</c:v>
                </c:pt>
                <c:pt idx="355">
                  <c:v>28.788732951954913</c:v>
                </c:pt>
                <c:pt idx="356">
                  <c:v>28.836408036436126</c:v>
                </c:pt>
                <c:pt idx="357">
                  <c:v>28.884047391213436</c:v>
                </c:pt>
                <c:pt idx="358">
                  <c:v>28.931651211708441</c:v>
                </c:pt>
                <c:pt idx="359">
                  <c:v>28.97921969189948</c:v>
                </c:pt>
                <c:pt idx="360">
                  <c:v>29.0267530243359</c:v>
                </c:pt>
                <c:pt idx="361">
                  <c:v>29.074251400152164</c:v>
                </c:pt>
                <c:pt idx="362">
                  <c:v>29.121715009081768</c:v>
                </c:pt>
                <c:pt idx="363">
                  <c:v>29.169144039471018</c:v>
                </c:pt>
                <c:pt idx="364">
                  <c:v>29.216538678292583</c:v>
                </c:pt>
                <c:pt idx="365">
                  <c:v>29.263899111158931</c:v>
                </c:pt>
                <c:pt idx="366">
                  <c:v>29.311225522335576</c:v>
                </c:pt>
                <c:pt idx="367">
                  <c:v>29.358518094754139</c:v>
                </c:pt>
                <c:pt idx="368">
                  <c:v>29.405777010025279</c:v>
                </c:pt>
                <c:pt idx="369">
                  <c:v>29.453002448451446</c:v>
                </c:pt>
                <c:pt idx="370">
                  <c:v>29.500194589039488</c:v>
                </c:pt>
                <c:pt idx="371">
                  <c:v>29.54735360951311</c:v>
                </c:pt>
                <c:pt idx="372">
                  <c:v>29.594479686325155</c:v>
                </c:pt>
                <c:pt idx="373">
                  <c:v>29.641572994669726</c:v>
                </c:pt>
                <c:pt idx="374">
                  <c:v>29.688633708494251</c:v>
                </c:pt>
                <c:pt idx="375">
                  <c:v>29.735662000511265</c:v>
                </c:pt>
                <c:pt idx="376">
                  <c:v>29.782658042210155</c:v>
                </c:pt>
                <c:pt idx="377">
                  <c:v>29.829622003868707</c:v>
                </c:pt>
                <c:pt idx="378">
                  <c:v>29.876554054564551</c:v>
                </c:pt>
                <c:pt idx="379">
                  <c:v>29.923454362186444</c:v>
                </c:pt>
                <c:pt idx="380">
                  <c:v>29.970323093445415</c:v>
                </c:pt>
                <c:pt idx="381">
                  <c:v>30.017160413885804</c:v>
                </c:pt>
                <c:pt idx="382">
                  <c:v>30.063966487896135</c:v>
                </c:pt>
                <c:pt idx="383">
                  <c:v>30.110741478719866</c:v>
                </c:pt>
                <c:pt idx="384">
                  <c:v>30.157485548466067</c:v>
                </c:pt>
                <c:pt idx="385">
                  <c:v>30.204198858119874</c:v>
                </c:pt>
                <c:pt idx="386">
                  <c:v>30.250881567552906</c:v>
                </c:pt>
                <c:pt idx="387">
                  <c:v>30.297533835533503</c:v>
                </c:pt>
                <c:pt idx="388">
                  <c:v>30.344155819736891</c:v>
                </c:pt>
                <c:pt idx="389">
                  <c:v>30.390747676755172</c:v>
                </c:pt>
                <c:pt idx="390">
                  <c:v>30.437309562107263</c:v>
                </c:pt>
                <c:pt idx="391">
                  <c:v>30.483841630248648</c:v>
                </c:pt>
                <c:pt idx="392">
                  <c:v>30.530344034581081</c:v>
                </c:pt>
                <c:pt idx="393">
                  <c:v>30.576816927462136</c:v>
                </c:pt>
                <c:pt idx="394">
                  <c:v>30.623260460214684</c:v>
                </c:pt>
                <c:pt idx="395">
                  <c:v>30.669674783136177</c:v>
                </c:pt>
                <c:pt idx="396">
                  <c:v>30.716060045507948</c:v>
                </c:pt>
                <c:pt idx="397">
                  <c:v>30.762416395604291</c:v>
                </c:pt>
                <c:pt idx="398">
                  <c:v>30.808743980701536</c:v>
                </c:pt>
                <c:pt idx="399">
                  <c:v>30.855042947086929</c:v>
                </c:pt>
                <c:pt idx="400">
                  <c:v>30.901313440067476</c:v>
                </c:pt>
                <c:pt idx="401">
                  <c:v>30.947555603978643</c:v>
                </c:pt>
                <c:pt idx="402">
                  <c:v>30.993769582193011</c:v>
                </c:pt>
                <c:pt idx="403">
                  <c:v>31.039955517128771</c:v>
                </c:pt>
                <c:pt idx="404">
                  <c:v>31.086113550258151</c:v>
                </c:pt>
                <c:pt idx="405">
                  <c:v>31.132243822115765</c:v>
                </c:pt>
                <c:pt idx="406">
                  <c:v>31.178346472306863</c:v>
                </c:pt>
                <c:pt idx="407">
                  <c:v>31.22442163951543</c:v>
                </c:pt>
                <c:pt idx="408">
                  <c:v>31.270469461512295</c:v>
                </c:pt>
                <c:pt idx="409">
                  <c:v>31.316490075163095</c:v>
                </c:pt>
                <c:pt idx="410">
                  <c:v>31.362483616436091</c:v>
                </c:pt>
                <c:pt idx="411">
                  <c:v>31.408450220410046</c:v>
                </c:pt>
                <c:pt idx="412">
                  <c:v>31.454390021281871</c:v>
                </c:pt>
                <c:pt idx="413">
                  <c:v>31.500303152374272</c:v>
                </c:pt>
                <c:pt idx="414">
                  <c:v>31.546189746143256</c:v>
                </c:pt>
                <c:pt idx="415">
                  <c:v>31.592049934185628</c:v>
                </c:pt>
                <c:pt idx="416">
                  <c:v>31.637883847246318</c:v>
                </c:pt>
                <c:pt idx="417">
                  <c:v>31.683691615225715</c:v>
                </c:pt>
                <c:pt idx="418">
                  <c:v>31.729473367186838</c:v>
                </c:pt>
                <c:pt idx="419">
                  <c:v>31.775229231362502</c:v>
                </c:pt>
                <c:pt idx="420">
                  <c:v>31.820959335162367</c:v>
                </c:pt>
                <c:pt idx="421">
                  <c:v>31.866663805179893</c:v>
                </c:pt>
                <c:pt idx="422">
                  <c:v>31.91234276719927</c:v>
                </c:pt>
                <c:pt idx="423">
                  <c:v>31.957996346202254</c:v>
                </c:pt>
                <c:pt idx="424">
                  <c:v>32.00362466637489</c:v>
                </c:pt>
                <c:pt idx="425">
                  <c:v>32.049227851114225</c:v>
                </c:pt>
                <c:pt idx="426">
                  <c:v>32.094806023034927</c:v>
                </c:pt>
                <c:pt idx="427">
                  <c:v>32.140359303975799</c:v>
                </c:pt>
                <c:pt idx="428">
                  <c:v>32.185887815006268</c:v>
                </c:pt>
                <c:pt idx="429">
                  <c:v>32.231391676432786</c:v>
                </c:pt>
                <c:pt idx="430">
                  <c:v>32.276871007805148</c:v>
                </c:pt>
                <c:pt idx="431">
                  <c:v>32.322325927922812</c:v>
                </c:pt>
                <c:pt idx="432">
                  <c:v>32.367756554841058</c:v>
                </c:pt>
                <c:pt idx="433">
                  <c:v>32.413163005877138</c:v>
                </c:pt>
                <c:pt idx="434">
                  <c:v>32.458545397616327</c:v>
                </c:pt>
                <c:pt idx="435">
                  <c:v>32.503903845917982</c:v>
                </c:pt>
                <c:pt idx="436">
                  <c:v>32.549238465921462</c:v>
                </c:pt>
                <c:pt idx="437">
                  <c:v>32.594549372051979</c:v>
                </c:pt>
                <c:pt idx="438">
                  <c:v>32.639836678026498</c:v>
                </c:pt>
                <c:pt idx="439">
                  <c:v>32.68510049685942</c:v>
                </c:pt>
                <c:pt idx="440">
                  <c:v>32.730340940868345</c:v>
                </c:pt>
                <c:pt idx="441">
                  <c:v>32.775558121679701</c:v>
                </c:pt>
                <c:pt idx="442">
                  <c:v>32.820752150234306</c:v>
                </c:pt>
                <c:pt idx="443">
                  <c:v>32.865923136792922</c:v>
                </c:pt>
                <c:pt idx="444">
                  <c:v>32.911071190941705</c:v>
                </c:pt>
                <c:pt idx="445">
                  <c:v>32.956196421597674</c:v>
                </c:pt>
                <c:pt idx="446">
                  <c:v>33.001298937014006</c:v>
                </c:pt>
                <c:pt idx="447">
                  <c:v>33.046378844785394</c:v>
                </c:pt>
                <c:pt idx="448">
                  <c:v>33.09143625185326</c:v>
                </c:pt>
                <c:pt idx="449">
                  <c:v>33.136471264510973</c:v>
                </c:pt>
                <c:pt idx="450">
                  <c:v>33.181483988408992</c:v>
                </c:pt>
                <c:pt idx="451">
                  <c:v>33.226474528559976</c:v>
                </c:pt>
                <c:pt idx="452">
                  <c:v>33.271442989343811</c:v>
                </c:pt>
                <c:pt idx="453">
                  <c:v>33.316389474512611</c:v>
                </c:pt>
                <c:pt idx="454">
                  <c:v>33.361314087195638</c:v>
                </c:pt>
                <c:pt idx="455">
                  <c:v>33.406216929904225</c:v>
                </c:pt>
                <c:pt idx="456">
                  <c:v>33.451098104536612</c:v>
                </c:pt>
                <c:pt idx="457">
                  <c:v>33.495957712382733</c:v>
                </c:pt>
                <c:pt idx="458">
                  <c:v>33.540795854128966</c:v>
                </c:pt>
                <c:pt idx="459">
                  <c:v>33.585612629862837</c:v>
                </c:pt>
                <c:pt idx="460">
                  <c:v>33.630408139077701</c:v>
                </c:pt>
                <c:pt idx="461">
                  <c:v>33.675182480677286</c:v>
                </c:pt>
                <c:pt idx="462">
                  <c:v>33.719935752980319</c:v>
                </c:pt>
                <c:pt idx="463">
                  <c:v>33.764668053725003</c:v>
                </c:pt>
                <c:pt idx="464">
                  <c:v>33.809379480073531</c:v>
                </c:pt>
                <c:pt idx="465">
                  <c:v>33.854070128616478</c:v>
                </c:pt>
                <c:pt idx="466">
                  <c:v>33.898740095377207</c:v>
                </c:pt>
                <c:pt idx="467">
                  <c:v>33.943389475816197</c:v>
                </c:pt>
                <c:pt idx="468">
                  <c:v>33.988018364835398</c:v>
                </c:pt>
                <c:pt idx="469">
                  <c:v>34.0326268567824</c:v>
                </c:pt>
                <c:pt idx="470">
                  <c:v>34.077215045454736</c:v>
                </c:pt>
                <c:pt idx="471">
                  <c:v>34.121783024104012</c:v>
                </c:pt>
                <c:pt idx="472">
                  <c:v>34.166330885440061</c:v>
                </c:pt>
                <c:pt idx="473">
                  <c:v>34.210858721635027</c:v>
                </c:pt>
                <c:pt idx="474">
                  <c:v>34.255366624327458</c:v>
                </c:pt>
                <c:pt idx="475">
                  <c:v>34.299854684626297</c:v>
                </c:pt>
                <c:pt idx="476">
                  <c:v>34.344322993114851</c:v>
                </c:pt>
                <c:pt idx="477">
                  <c:v>34.388771639854781</c:v>
                </c:pt>
                <c:pt idx="478">
                  <c:v>34.433200714389947</c:v>
                </c:pt>
                <c:pt idx="479">
                  <c:v>34.477610305750325</c:v>
                </c:pt>
                <c:pt idx="480">
                  <c:v>34.522000502455825</c:v>
                </c:pt>
                <c:pt idx="481">
                  <c:v>34.56637139252009</c:v>
                </c:pt>
                <c:pt idx="482">
                  <c:v>34.610723063454209</c:v>
                </c:pt>
                <c:pt idx="483">
                  <c:v>34.655055602270508</c:v>
                </c:pt>
                <c:pt idx="484">
                  <c:v>34.699369095486233</c:v>
                </c:pt>
                <c:pt idx="485">
                  <c:v>34.743663629127155</c:v>
                </c:pt>
                <c:pt idx="486">
                  <c:v>34.787939288731216</c:v>
                </c:pt>
                <c:pt idx="487">
                  <c:v>34.832196159352137</c:v>
                </c:pt>
                <c:pt idx="488">
                  <c:v>34.87643432556294</c:v>
                </c:pt>
                <c:pt idx="489">
                  <c:v>34.920653871459471</c:v>
                </c:pt>
                <c:pt idx="490">
                  <c:v>34.964854880663907</c:v>
                </c:pt>
                <c:pt idx="491">
                  <c:v>35.009037436328207</c:v>
                </c:pt>
                <c:pt idx="492">
                  <c:v>35.053201621137525</c:v>
                </c:pt>
                <c:pt idx="493">
                  <c:v>35.097347517313601</c:v>
                </c:pt>
                <c:pt idx="494">
                  <c:v>35.141475206618104</c:v>
                </c:pt>
                <c:pt idx="495">
                  <c:v>35.185584770356016</c:v>
                </c:pt>
                <c:pt idx="496">
                  <c:v>35.229676289378872</c:v>
                </c:pt>
                <c:pt idx="497">
                  <c:v>35.273749844088044</c:v>
                </c:pt>
                <c:pt idx="498">
                  <c:v>35.317805514438007</c:v>
                </c:pt>
                <c:pt idx="499">
                  <c:v>35.361843379939536</c:v>
                </c:pt>
                <c:pt idx="500">
                  <c:v>35.405863519662866</c:v>
                </c:pt>
                <c:pt idx="501">
                  <c:v>35.449866012240832</c:v>
                </c:pt>
                <c:pt idx="502">
                  <c:v>35.493850935872025</c:v>
                </c:pt>
                <c:pt idx="503">
                  <c:v>35.537818368323897</c:v>
                </c:pt>
                <c:pt idx="504">
                  <c:v>35.581768386935806</c:v>
                </c:pt>
                <c:pt idx="505">
                  <c:v>35.625701068621993</c:v>
                </c:pt>
                <c:pt idx="506">
                  <c:v>35.669616489874727</c:v>
                </c:pt>
                <c:pt idx="507">
                  <c:v>35.71351472676718</c:v>
                </c:pt>
                <c:pt idx="508">
                  <c:v>35.757395854956407</c:v>
                </c:pt>
                <c:pt idx="509">
                  <c:v>35.801259949686305</c:v>
                </c:pt>
                <c:pt idx="510">
                  <c:v>35.845107085790502</c:v>
                </c:pt>
                <c:pt idx="511">
                  <c:v>35.888937337695246</c:v>
                </c:pt>
                <c:pt idx="512">
                  <c:v>35.932750779422236</c:v>
                </c:pt>
                <c:pt idx="513">
                  <c:v>35.976547484591435</c:v>
                </c:pt>
                <c:pt idx="514">
                  <c:v>36.020327526423934</c:v>
                </c:pt>
                <c:pt idx="515">
                  <c:v>36.064090977744698</c:v>
                </c:pt>
                <c:pt idx="516">
                  <c:v>36.107837910985296</c:v>
                </c:pt>
                <c:pt idx="517">
                  <c:v>36.151568398186633</c:v>
                </c:pt>
                <c:pt idx="518">
                  <c:v>36.195282511001707</c:v>
                </c:pt>
                <c:pt idx="519">
                  <c:v>36.238980320698268</c:v>
                </c:pt>
                <c:pt idx="520">
                  <c:v>36.282661898161415</c:v>
                </c:pt>
                <c:pt idx="521">
                  <c:v>36.326327313896307</c:v>
                </c:pt>
                <c:pt idx="522">
                  <c:v>36.369976638030764</c:v>
                </c:pt>
                <c:pt idx="523">
                  <c:v>36.413609940317798</c:v>
                </c:pt>
                <c:pt idx="524">
                  <c:v>36.457227290138292</c:v>
                </c:pt>
                <c:pt idx="525">
                  <c:v>36.500828756503402</c:v>
                </c:pt>
                <c:pt idx="526">
                  <c:v>36.544414408057179</c:v>
                </c:pt>
                <c:pt idx="527">
                  <c:v>36.587984313079048</c:v>
                </c:pt>
                <c:pt idx="528">
                  <c:v>36.631538539486293</c:v>
                </c:pt>
                <c:pt idx="529">
                  <c:v>36.675077154836458</c:v>
                </c:pt>
                <c:pt idx="530">
                  <c:v>36.71860022632989</c:v>
                </c:pt>
                <c:pt idx="531">
                  <c:v>36.762107820812041</c:v>
                </c:pt>
                <c:pt idx="532">
                  <c:v>36.805600004775954</c:v>
                </c:pt>
                <c:pt idx="533">
                  <c:v>36.849076844364554</c:v>
                </c:pt>
                <c:pt idx="534">
                  <c:v>36.892538405373102</c:v>
                </c:pt>
                <c:pt idx="535">
                  <c:v>36.935984753251425</c:v>
                </c:pt>
                <c:pt idx="536">
                  <c:v>36.979415953106319</c:v>
                </c:pt>
                <c:pt idx="537">
                  <c:v>37.022832069703774</c:v>
                </c:pt>
                <c:pt idx="538">
                  <c:v>37.066233167471317</c:v>
                </c:pt>
                <c:pt idx="539">
                  <c:v>37.109619310500214</c:v>
                </c:pt>
                <c:pt idx="540">
                  <c:v>37.152990562547693</c:v>
                </c:pt>
                <c:pt idx="541">
                  <c:v>37.196346987039227</c:v>
                </c:pt>
                <c:pt idx="542">
                  <c:v>37.239688647070736</c:v>
                </c:pt>
                <c:pt idx="543">
                  <c:v>37.283015605410668</c:v>
                </c:pt>
                <c:pt idx="544">
                  <c:v>37.326327924502266</c:v>
                </c:pt>
                <c:pt idx="545">
                  <c:v>37.369625666465673</c:v>
                </c:pt>
                <c:pt idx="546">
                  <c:v>37.41290889310006</c:v>
                </c:pt>
                <c:pt idx="547">
                  <c:v>37.456177665885726</c:v>
                </c:pt>
                <c:pt idx="548">
                  <c:v>37.49943204598619</c:v>
                </c:pt>
                <c:pt idx="549">
                  <c:v>37.542672094250328</c:v>
                </c:pt>
                <c:pt idx="550">
                  <c:v>37.585897871214314</c:v>
                </c:pt>
                <c:pt idx="551">
                  <c:v>37.629109437103772</c:v>
                </c:pt>
                <c:pt idx="552">
                  <c:v>37.672306851835749</c:v>
                </c:pt>
                <c:pt idx="553">
                  <c:v>37.715490175020705</c:v>
                </c:pt>
                <c:pt idx="554">
                  <c:v>37.758659465964527</c:v>
                </c:pt>
                <c:pt idx="555">
                  <c:v>37.80181478367053</c:v>
                </c:pt>
                <c:pt idx="556">
                  <c:v>37.844956186841372</c:v>
                </c:pt>
                <c:pt idx="557">
                  <c:v>37.888083733880983</c:v>
                </c:pt>
                <c:pt idx="558">
                  <c:v>37.931197482896565</c:v>
                </c:pt>
                <c:pt idx="559">
                  <c:v>37.974297491700383</c:v>
                </c:pt>
                <c:pt idx="560">
                  <c:v>38.01738381781184</c:v>
                </c:pt>
                <c:pt idx="561">
                  <c:v>38.060456518459155</c:v>
                </c:pt>
                <c:pt idx="562">
                  <c:v>38.103515650581357</c:v>
                </c:pt>
                <c:pt idx="563">
                  <c:v>38.146561270830134</c:v>
                </c:pt>
                <c:pt idx="564">
                  <c:v>38.189593435571602</c:v>
                </c:pt>
                <c:pt idx="565">
                  <c:v>38.232612200888113</c:v>
                </c:pt>
                <c:pt idx="566">
                  <c:v>38.275617622580164</c:v>
                </c:pt>
                <c:pt idx="567">
                  <c:v>38.318609756168129</c:v>
                </c:pt>
                <c:pt idx="568">
                  <c:v>38.361588656893993</c:v>
                </c:pt>
                <c:pt idx="569">
                  <c:v>38.40455437972318</c:v>
                </c:pt>
                <c:pt idx="570">
                  <c:v>38.447506979346244</c:v>
                </c:pt>
                <c:pt idx="571">
                  <c:v>38.490446510180696</c:v>
                </c:pt>
                <c:pt idx="572">
                  <c:v>38.533373026372587</c:v>
                </c:pt>
                <c:pt idx="573">
                  <c:v>38.57628658179835</c:v>
                </c:pt>
                <c:pt idx="574">
                  <c:v>38.619187230066416</c:v>
                </c:pt>
                <c:pt idx="575">
                  <c:v>38.662075024518884</c:v>
                </c:pt>
                <c:pt idx="576">
                  <c:v>38.704950018233227</c:v>
                </c:pt>
                <c:pt idx="577">
                  <c:v>38.747812264023963</c:v>
                </c:pt>
                <c:pt idx="578">
                  <c:v>38.790661814444242</c:v>
                </c:pt>
                <c:pt idx="579">
                  <c:v>38.833498721787478</c:v>
                </c:pt>
                <c:pt idx="580">
                  <c:v>38.876323038089026</c:v>
                </c:pt>
                <c:pt idx="581">
                  <c:v>38.919134815127691</c:v>
                </c:pt>
                <c:pt idx="582">
                  <c:v>38.961934104427371</c:v>
                </c:pt>
                <c:pt idx="583">
                  <c:v>39.004720957258698</c:v>
                </c:pt>
                <c:pt idx="584">
                  <c:v>39.047495424640452</c:v>
                </c:pt>
                <c:pt idx="585">
                  <c:v>39.090257557341204</c:v>
                </c:pt>
                <c:pt idx="586">
                  <c:v>39.133007405880925</c:v>
                </c:pt>
                <c:pt idx="587">
                  <c:v>39.175745020532354</c:v>
                </c:pt>
                <c:pt idx="588">
                  <c:v>39.218470451322609</c:v>
                </c:pt>
                <c:pt idx="589">
                  <c:v>39.261183748034732</c:v>
                </c:pt>
                <c:pt idx="590">
                  <c:v>39.303884960209089</c:v>
                </c:pt>
                <c:pt idx="591">
                  <c:v>39.346574137144898</c:v>
                </c:pt>
                <c:pt idx="592">
                  <c:v>39.389251327901704</c:v>
                </c:pt>
                <c:pt idx="593">
                  <c:v>39.431916581300854</c:v>
                </c:pt>
                <c:pt idx="594">
                  <c:v>39.474569945926916</c:v>
                </c:pt>
                <c:pt idx="595">
                  <c:v>39.517211470129098</c:v>
                </c:pt>
                <c:pt idx="596">
                  <c:v>39.559841202022703</c:v>
                </c:pt>
                <c:pt idx="597">
                  <c:v>39.60245918949056</c:v>
                </c:pt>
                <c:pt idx="598">
                  <c:v>39.645065480184371</c:v>
                </c:pt>
                <c:pt idx="599">
                  <c:v>39.687660121526193</c:v>
                </c:pt>
                <c:pt idx="600">
                  <c:v>39.73024316070974</c:v>
                </c:pt>
                <c:pt idx="601">
                  <c:v>39.772814644701803</c:v>
                </c:pt>
                <c:pt idx="602">
                  <c:v>39.81537462024356</c:v>
                </c:pt>
                <c:pt idx="603">
                  <c:v>39.857923133852012</c:v>
                </c:pt>
                <c:pt idx="604">
                  <c:v>39.900460231821242</c:v>
                </c:pt>
                <c:pt idx="605">
                  <c:v>39.942985960223815</c:v>
                </c:pt>
                <c:pt idx="606">
                  <c:v>39.985500364912035</c:v>
                </c:pt>
                <c:pt idx="607">
                  <c:v>40.028003491519314</c:v>
                </c:pt>
                <c:pt idx="608">
                  <c:v>40.070495385461427</c:v>
                </c:pt>
                <c:pt idx="609">
                  <c:v>40.112976091937824</c:v>
                </c:pt>
                <c:pt idx="610">
                  <c:v>40.155445655932972</c:v>
                </c:pt>
                <c:pt idx="611">
                  <c:v>40.19790412221748</c:v>
                </c:pt>
                <c:pt idx="612">
                  <c:v>40.240351535349518</c:v>
                </c:pt>
                <c:pt idx="613">
                  <c:v>40.282787939676012</c:v>
                </c:pt>
                <c:pt idx="614">
                  <c:v>40.325213379333867</c:v>
                </c:pt>
                <c:pt idx="615">
                  <c:v>40.367627898251222</c:v>
                </c:pt>
                <c:pt idx="616">
                  <c:v>40.410031540148651</c:v>
                </c:pt>
                <c:pt idx="617">
                  <c:v>40.452424348540468</c:v>
                </c:pt>
                <c:pt idx="618">
                  <c:v>40.494806366735837</c:v>
                </c:pt>
                <c:pt idx="619">
                  <c:v>40.53717763784001</c:v>
                </c:pt>
                <c:pt idx="620">
                  <c:v>40.579538204755515</c:v>
                </c:pt>
                <c:pt idx="621">
                  <c:v>40.621888110183342</c:v>
                </c:pt>
                <c:pt idx="622">
                  <c:v>40.664227396624085</c:v>
                </c:pt>
                <c:pt idx="623">
                  <c:v>40.706556106379203</c:v>
                </c:pt>
                <c:pt idx="624">
                  <c:v>40.748874281552112</c:v>
                </c:pt>
                <c:pt idx="625">
                  <c:v>40.791181964049287</c:v>
                </c:pt>
                <c:pt idx="626">
                  <c:v>40.83347919558139</c:v>
                </c:pt>
                <c:pt idx="627">
                  <c:v>40.875766017664596</c:v>
                </c:pt>
                <c:pt idx="628">
                  <c:v>40.91804247162154</c:v>
                </c:pt>
                <c:pt idx="629">
                  <c:v>40.960308598582429</c:v>
                </c:pt>
                <c:pt idx="630">
                  <c:v>41.002564439486186</c:v>
                </c:pt>
                <c:pt idx="631">
                  <c:v>41.044810035081596</c:v>
                </c:pt>
                <c:pt idx="632">
                  <c:v>41.087045425928338</c:v>
                </c:pt>
                <c:pt idx="633">
                  <c:v>41.129270652398141</c:v>
                </c:pt>
                <c:pt idx="634">
                  <c:v>41.171485754675743</c:v>
                </c:pt>
                <c:pt idx="635">
                  <c:v>41.213690772760032</c:v>
                </c:pt>
                <c:pt idx="636">
                  <c:v>41.255885746465125</c:v>
                </c:pt>
                <c:pt idx="637">
                  <c:v>41.298070715421382</c:v>
                </c:pt>
                <c:pt idx="638">
                  <c:v>41.340245719076457</c:v>
                </c:pt>
                <c:pt idx="639">
                  <c:v>41.382410796696341</c:v>
                </c:pt>
                <c:pt idx="640">
                  <c:v>41.424565987366442</c:v>
                </c:pt>
                <c:pt idx="641">
                  <c:v>41.466711329992478</c:v>
                </c:pt>
                <c:pt idx="642">
                  <c:v>41.508846863301656</c:v>
                </c:pt>
                <c:pt idx="643">
                  <c:v>41.550972625843556</c:v>
                </c:pt>
                <c:pt idx="644">
                  <c:v>41.593088655991174</c:v>
                </c:pt>
                <c:pt idx="645">
                  <c:v>41.635194991941944</c:v>
                </c:pt>
                <c:pt idx="646">
                  <c:v>41.677291671718699</c:v>
                </c:pt>
                <c:pt idx="647">
                  <c:v>41.719378733170664</c:v>
                </c:pt>
                <c:pt idx="648">
                  <c:v>41.761456213974405</c:v>
                </c:pt>
                <c:pt idx="649">
                  <c:v>41.803524151634811</c:v>
                </c:pt>
                <c:pt idx="650">
                  <c:v>41.845582583486078</c:v>
                </c:pt>
                <c:pt idx="651">
                  <c:v>41.887631546692589</c:v>
                </c:pt>
                <c:pt idx="652">
                  <c:v>41.929671078249982</c:v>
                </c:pt>
                <c:pt idx="653">
                  <c:v>41.97170121498597</c:v>
                </c:pt>
                <c:pt idx="654">
                  <c:v>42.013721993561397</c:v>
                </c:pt>
                <c:pt idx="655">
                  <c:v>42.055733450470981</c:v>
                </c:pt>
                <c:pt idx="656">
                  <c:v>42.097735622044446</c:v>
                </c:pt>
                <c:pt idx="657">
                  <c:v>42.139728544447273</c:v>
                </c:pt>
                <c:pt idx="658">
                  <c:v>42.18171225368171</c:v>
                </c:pt>
                <c:pt idx="659">
                  <c:v>42.223686785587667</c:v>
                </c:pt>
                <c:pt idx="660">
                  <c:v>42.265652175843535</c:v>
                </c:pt>
                <c:pt idx="661">
                  <c:v>42.307608459967135</c:v>
                </c:pt>
                <c:pt idx="662">
                  <c:v>42.349555673316587</c:v>
                </c:pt>
                <c:pt idx="663">
                  <c:v>42.391493851091248</c:v>
                </c:pt>
                <c:pt idx="664">
                  <c:v>42.433423028332442</c:v>
                </c:pt>
                <c:pt idx="665">
                  <c:v>42.475343239924435</c:v>
                </c:pt>
                <c:pt idx="666">
                  <c:v>42.517254520595309</c:v>
                </c:pt>
                <c:pt idx="667">
                  <c:v>42.559156904917764</c:v>
                </c:pt>
                <c:pt idx="668">
                  <c:v>42.601050427309936</c:v>
                </c:pt>
                <c:pt idx="669">
                  <c:v>42.642935122036327</c:v>
                </c:pt>
                <c:pt idx="670">
                  <c:v>42.684811023208589</c:v>
                </c:pt>
                <c:pt idx="671">
                  <c:v>42.726678164786314</c:v>
                </c:pt>
                <c:pt idx="672">
                  <c:v>42.768536580578022</c:v>
                </c:pt>
                <c:pt idx="673">
                  <c:v>42.810386304241753</c:v>
                </c:pt>
                <c:pt idx="674">
                  <c:v>42.852227369286055</c:v>
                </c:pt>
                <c:pt idx="675">
                  <c:v>42.894059809070697</c:v>
                </c:pt>
                <c:pt idx="676">
                  <c:v>42.935883656807533</c:v>
                </c:pt>
                <c:pt idx="677">
                  <c:v>42.977698945561272</c:v>
                </c:pt>
                <c:pt idx="678">
                  <c:v>43.019505708250264</c:v>
                </c:pt>
                <c:pt idx="679">
                  <c:v>43.061303977647334</c:v>
                </c:pt>
                <c:pt idx="680">
                  <c:v>43.103093786380441</c:v>
                </c:pt>
                <c:pt idx="681">
                  <c:v>43.144875166933609</c:v>
                </c:pt>
                <c:pt idx="682">
                  <c:v>43.186648151647631</c:v>
                </c:pt>
                <c:pt idx="683">
                  <c:v>43.228412772720787</c:v>
                </c:pt>
                <c:pt idx="684">
                  <c:v>43.270169062209696</c:v>
                </c:pt>
                <c:pt idx="685">
                  <c:v>43.311917052030026</c:v>
                </c:pt>
                <c:pt idx="686">
                  <c:v>43.353656773957226</c:v>
                </c:pt>
                <c:pt idx="687">
                  <c:v>43.39538825962731</c:v>
                </c:pt>
                <c:pt idx="688">
                  <c:v>43.437111540537543</c:v>
                </c:pt>
                <c:pt idx="689">
                  <c:v>43.478826648047267</c:v>
                </c:pt>
                <c:pt idx="690">
                  <c:v>43.520533613378618</c:v>
                </c:pt>
                <c:pt idx="691">
                  <c:v>43.562232467617108</c:v>
                </c:pt>
                <c:pt idx="692">
                  <c:v>43.603923241712522</c:v>
                </c:pt>
                <c:pt idx="693">
                  <c:v>43.645605966479557</c:v>
                </c:pt>
                <c:pt idx="694">
                  <c:v>43.687280672598554</c:v>
                </c:pt>
                <c:pt idx="695">
                  <c:v>43.728947390616256</c:v>
                </c:pt>
                <c:pt idx="696">
                  <c:v>43.770606150946321</c:v>
                </c:pt>
                <c:pt idx="697">
                  <c:v>43.81225698387027</c:v>
                </c:pt>
                <c:pt idx="698">
                  <c:v>43.853899919538023</c:v>
                </c:pt>
                <c:pt idx="699">
                  <c:v>43.895534987968645</c:v>
                </c:pt>
                <c:pt idx="700">
                  <c:v>43.93716221905099</c:v>
                </c:pt>
                <c:pt idx="701">
                  <c:v>43.978781642544462</c:v>
                </c:pt>
                <c:pt idx="702">
                  <c:v>44.02040183028457</c:v>
                </c:pt>
                <c:pt idx="703">
                  <c:v>44.062031360818573</c:v>
                </c:pt>
                <c:pt idx="704">
                  <c:v>44.103670276750449</c:v>
                </c:pt>
                <c:pt idx="705">
                  <c:v>44.145318620906039</c:v>
                </c:pt>
                <c:pt idx="706">
                  <c:v>44.186976436334433</c:v>
                </c:pt>
                <c:pt idx="707">
                  <c:v>44.228643766309396</c:v>
                </c:pt>
                <c:pt idx="708">
                  <c:v>44.270320654330732</c:v>
                </c:pt>
                <c:pt idx="709">
                  <c:v>44.312007144125808</c:v>
                </c:pt>
                <c:pt idx="710">
                  <c:v>44.353703279650894</c:v>
                </c:pt>
                <c:pt idx="711">
                  <c:v>44.395409105092718</c:v>
                </c:pt>
                <c:pt idx="712">
                  <c:v>44.437124664869813</c:v>
                </c:pt>
                <c:pt idx="713">
                  <c:v>44.478850003634072</c:v>
                </c:pt>
                <c:pt idx="714">
                  <c:v>44.520585166272262</c:v>
                </c:pt>
                <c:pt idx="715">
                  <c:v>44.562330197907386</c:v>
                </c:pt>
                <c:pt idx="716">
                  <c:v>44.60408514390037</c:v>
                </c:pt>
                <c:pt idx="717">
                  <c:v>44.645850049851425</c:v>
                </c:pt>
                <c:pt idx="718">
                  <c:v>44.687624961601735</c:v>
                </c:pt>
                <c:pt idx="719">
                  <c:v>44.72940992523484</c:v>
                </c:pt>
                <c:pt idx="720">
                  <c:v>44.771204987078313</c:v>
                </c:pt>
                <c:pt idx="721">
                  <c:v>44.813010193705296</c:v>
                </c:pt>
                <c:pt idx="722">
                  <c:v>44.854825591936105</c:v>
                </c:pt>
                <c:pt idx="723">
                  <c:v>44.89665122883973</c:v>
                </c:pt>
                <c:pt idx="724">
                  <c:v>44.938487151735607</c:v>
                </c:pt>
                <c:pt idx="725">
                  <c:v>44.980323917027157</c:v>
                </c:pt>
                <c:pt idx="726">
                  <c:v>45.022152073617853</c:v>
                </c:pt>
                <c:pt idx="727">
                  <c:v>45.06397165464611</c:v>
                </c:pt>
                <c:pt idx="728">
                  <c:v>45.10578269310367</c:v>
                </c:pt>
                <c:pt idx="729">
                  <c:v>45.14758522183628</c:v>
                </c:pt>
                <c:pt idx="730">
                  <c:v>45.189379273544539</c:v>
                </c:pt>
                <c:pt idx="731">
                  <c:v>45.231164880784661</c:v>
                </c:pt>
                <c:pt idx="732">
                  <c:v>45.272942075969212</c:v>
                </c:pt>
                <c:pt idx="733">
                  <c:v>45.314710891367909</c:v>
                </c:pt>
                <c:pt idx="734">
                  <c:v>45.356471359108404</c:v>
                </c:pt>
                <c:pt idx="735">
                  <c:v>45.398223511176994</c:v>
                </c:pt>
                <c:pt idx="736">
                  <c:v>45.439967379419436</c:v>
                </c:pt>
                <c:pt idx="737">
                  <c:v>45.481702995541639</c:v>
                </c:pt>
                <c:pt idx="738">
                  <c:v>45.523430391110438</c:v>
                </c:pt>
                <c:pt idx="739">
                  <c:v>45.565149597554338</c:v>
                </c:pt>
                <c:pt idx="740">
                  <c:v>45.606860646164193</c:v>
                </c:pt>
                <c:pt idx="741">
                  <c:v>45.648563568094069</c:v>
                </c:pt>
                <c:pt idx="742">
                  <c:v>45.69025839436177</c:v>
                </c:pt>
                <c:pt idx="743">
                  <c:v>45.731945155849715</c:v>
                </c:pt>
                <c:pt idx="744">
                  <c:v>45.773623883305625</c:v>
                </c:pt>
                <c:pt idx="745">
                  <c:v>45.815294607343162</c:v>
                </c:pt>
                <c:pt idx="746">
                  <c:v>45.856957358442727</c:v>
                </c:pt>
                <c:pt idx="747">
                  <c:v>45.898612166952091</c:v>
                </c:pt>
                <c:pt idx="748">
                  <c:v>45.940259063087154</c:v>
                </c:pt>
                <c:pt idx="749">
                  <c:v>45.98189807693258</c:v>
                </c:pt>
                <c:pt idx="750">
                  <c:v>46.023529238442471</c:v>
                </c:pt>
                <c:pt idx="751">
                  <c:v>46.065152577441133</c:v>
                </c:pt>
                <c:pt idx="752">
                  <c:v>46.106768123623695</c:v>
                </c:pt>
                <c:pt idx="753">
                  <c:v>46.148375906556801</c:v>
                </c:pt>
                <c:pt idx="754">
                  <c:v>46.18997595567928</c:v>
                </c:pt>
                <c:pt idx="755">
                  <c:v>46.231568300302804</c:v>
                </c:pt>
                <c:pt idx="756">
                  <c:v>46.273152969612489</c:v>
                </c:pt>
                <c:pt idx="757">
                  <c:v>46.314729992667715</c:v>
                </c:pt>
                <c:pt idx="758">
                  <c:v>46.356299398402591</c:v>
                </c:pt>
                <c:pt idx="759">
                  <c:v>46.397861215626726</c:v>
                </c:pt>
                <c:pt idx="760">
                  <c:v>46.439415473025875</c:v>
                </c:pt>
                <c:pt idx="761">
                  <c:v>46.480962199162512</c:v>
                </c:pt>
                <c:pt idx="762">
                  <c:v>46.522501422476481</c:v>
                </c:pt>
                <c:pt idx="763">
                  <c:v>46.564033171285637</c:v>
                </c:pt>
                <c:pt idx="764">
                  <c:v>46.60555747378649</c:v>
                </c:pt>
                <c:pt idx="765">
                  <c:v>46.647074358054873</c:v>
                </c:pt>
                <c:pt idx="766">
                  <c:v>46.68858385204642</c:v>
                </c:pt>
                <c:pt idx="767">
                  <c:v>46.730085983597341</c:v>
                </c:pt>
                <c:pt idx="768">
                  <c:v>46.771580780424927</c:v>
                </c:pt>
                <c:pt idx="769">
                  <c:v>46.813068270128255</c:v>
                </c:pt>
                <c:pt idx="770">
                  <c:v>46.854548480188605</c:v>
                </c:pt>
                <c:pt idx="771">
                  <c:v>46.896021437970305</c:v>
                </c:pt>
                <c:pt idx="772">
                  <c:v>46.937487170721226</c:v>
                </c:pt>
                <c:pt idx="773">
                  <c:v>46.978945705573324</c:v>
                </c:pt>
                <c:pt idx="774">
                  <c:v>47.020397069543208</c:v>
                </c:pt>
                <c:pt idx="775">
                  <c:v>47.061841289532865</c:v>
                </c:pt>
                <c:pt idx="776">
                  <c:v>47.103278392330132</c:v>
                </c:pt>
                <c:pt idx="777">
                  <c:v>47.144708404609318</c:v>
                </c:pt>
                <c:pt idx="778">
                  <c:v>47.186131352931767</c:v>
                </c:pt>
                <c:pt idx="779">
                  <c:v>47.227547263746452</c:v>
                </c:pt>
                <c:pt idx="780">
                  <c:v>47.268956163390428</c:v>
                </c:pt>
                <c:pt idx="781">
                  <c:v>47.310358078089578</c:v>
                </c:pt>
                <c:pt idx="782">
                  <c:v>47.351753033959035</c:v>
                </c:pt>
                <c:pt idx="783">
                  <c:v>47.393141057003852</c:v>
                </c:pt>
                <c:pt idx="784">
                  <c:v>47.434522173119454</c:v>
                </c:pt>
                <c:pt idx="785">
                  <c:v>47.475896408092197</c:v>
                </c:pt>
                <c:pt idx="786">
                  <c:v>47.517271316637874</c:v>
                </c:pt>
                <c:pt idx="787">
                  <c:v>47.558654459261277</c:v>
                </c:pt>
                <c:pt idx="788">
                  <c:v>47.600045872877232</c:v>
                </c:pt>
                <c:pt idx="789">
                  <c:v>47.641445594587424</c:v>
                </c:pt>
                <c:pt idx="790">
                  <c:v>47.682853661681385</c:v>
                </c:pt>
                <c:pt idx="791">
                  <c:v>47.724270111637729</c:v>
                </c:pt>
                <c:pt idx="792">
                  <c:v>47.765694982125261</c:v>
                </c:pt>
                <c:pt idx="793">
                  <c:v>47.807128311004128</c:v>
                </c:pt>
                <c:pt idx="794">
                  <c:v>47.848570136327062</c:v>
                </c:pt>
                <c:pt idx="795">
                  <c:v>47.890020496340398</c:v>
                </c:pt>
                <c:pt idx="796">
                  <c:v>47.931479429485378</c:v>
                </c:pt>
                <c:pt idx="797">
                  <c:v>47.972946974399271</c:v>
                </c:pt>
                <c:pt idx="798">
                  <c:v>48.014423169916633</c:v>
                </c:pt>
                <c:pt idx="799">
                  <c:v>48.055908055070496</c:v>
                </c:pt>
                <c:pt idx="800">
                  <c:v>48.097401669093493</c:v>
                </c:pt>
                <c:pt idx="801">
                  <c:v>48.138904051419267</c:v>
                </c:pt>
                <c:pt idx="802">
                  <c:v>48.180415241683527</c:v>
                </c:pt>
                <c:pt idx="803">
                  <c:v>48.221935279725429</c:v>
                </c:pt>
                <c:pt idx="804">
                  <c:v>48.263464205588676</c:v>
                </c:pt>
                <c:pt idx="805">
                  <c:v>48.30500205952297</c:v>
                </c:pt>
                <c:pt idx="806">
                  <c:v>48.346548881985086</c:v>
                </c:pt>
                <c:pt idx="807">
                  <c:v>48.388104713640338</c:v>
                </c:pt>
                <c:pt idx="808">
                  <c:v>48.429669595363762</c:v>
                </c:pt>
                <c:pt idx="809">
                  <c:v>48.471243568241398</c:v>
                </c:pt>
                <c:pt idx="810">
                  <c:v>48.512826673571752</c:v>
                </c:pt>
                <c:pt idx="811">
                  <c:v>48.554418952866925</c:v>
                </c:pt>
                <c:pt idx="812">
                  <c:v>48.596020447854066</c:v>
                </c:pt>
                <c:pt idx="813">
                  <c:v>48.637631200476704</c:v>
                </c:pt>
                <c:pt idx="814">
                  <c:v>48.679251252896066</c:v>
                </c:pt>
                <c:pt idx="815">
                  <c:v>48.72088064749245</c:v>
                </c:pt>
                <c:pt idx="816">
                  <c:v>48.762519426866632</c:v>
                </c:pt>
                <c:pt idx="817">
                  <c:v>48.804167633841246</c:v>
                </c:pt>
                <c:pt idx="818">
                  <c:v>48.8458253114621</c:v>
                </c:pt>
                <c:pt idx="819">
                  <c:v>48.887492502999656</c:v>
                </c:pt>
                <c:pt idx="820">
                  <c:v>48.929169251950476</c:v>
                </c:pt>
                <c:pt idx="821">
                  <c:v>48.970855602038576</c:v>
                </c:pt>
                <c:pt idx="822">
                  <c:v>49.012542738420322</c:v>
                </c:pt>
                <c:pt idx="823">
                  <c:v>49.054221839341096</c:v>
                </c:pt>
                <c:pt idx="824">
                  <c:v>49.0958929354208</c:v>
                </c:pt>
                <c:pt idx="825">
                  <c:v>49.137556057146</c:v>
                </c:pt>
                <c:pt idx="826">
                  <c:v>49.179211234870642</c:v>
                </c:pt>
                <c:pt idx="827">
                  <c:v>49.220858498816725</c:v>
                </c:pt>
                <c:pt idx="828">
                  <c:v>49.262497879075021</c:v>
                </c:pt>
                <c:pt idx="829">
                  <c:v>49.304129405605735</c:v>
                </c:pt>
                <c:pt idx="830">
                  <c:v>49.345753108239165</c:v>
                </c:pt>
                <c:pt idx="831">
                  <c:v>49.387369016676438</c:v>
                </c:pt>
                <c:pt idx="832">
                  <c:v>49.428977160490177</c:v>
                </c:pt>
                <c:pt idx="833">
                  <c:v>49.470577569125169</c:v>
                </c:pt>
                <c:pt idx="834">
                  <c:v>49.512170271898938</c:v>
                </c:pt>
                <c:pt idx="835">
                  <c:v>49.553755298002514</c:v>
                </c:pt>
                <c:pt idx="836">
                  <c:v>49.595332676501144</c:v>
                </c:pt>
                <c:pt idx="837">
                  <c:v>49.636902436334722</c:v>
                </c:pt>
                <c:pt idx="838">
                  <c:v>49.678464606318677</c:v>
                </c:pt>
                <c:pt idx="839">
                  <c:v>49.720019215144447</c:v>
                </c:pt>
                <c:pt idx="840">
                  <c:v>49.761566291380291</c:v>
                </c:pt>
                <c:pt idx="841">
                  <c:v>49.803105863471707</c:v>
                </c:pt>
                <c:pt idx="842">
                  <c:v>49.844637959742272</c:v>
                </c:pt>
                <c:pt idx="843">
                  <c:v>49.886162608394109</c:v>
                </c:pt>
                <c:pt idx="844">
                  <c:v>49.92767983750862</c:v>
                </c:pt>
                <c:pt idx="845">
                  <c:v>49.969189675047083</c:v>
                </c:pt>
                <c:pt idx="846">
                  <c:v>50.010692148851227</c:v>
                </c:pt>
                <c:pt idx="847">
                  <c:v>50.052187286643893</c:v>
                </c:pt>
                <c:pt idx="848">
                  <c:v>50.093675116029587</c:v>
                </c:pt>
                <c:pt idx="849">
                  <c:v>50.135155664495123</c:v>
                </c:pt>
                <c:pt idx="850">
                  <c:v>50.176628959410266</c:v>
                </c:pt>
                <c:pt idx="851">
                  <c:v>50.218095028028252</c:v>
                </c:pt>
                <c:pt idx="852">
                  <c:v>50.259553897486413</c:v>
                </c:pt>
                <c:pt idx="853">
                  <c:v>50.301005594806774</c:v>
                </c:pt>
                <c:pt idx="854">
                  <c:v>50.342450146896631</c:v>
                </c:pt>
                <c:pt idx="855">
                  <c:v>50.3838875805491</c:v>
                </c:pt>
                <c:pt idx="856">
                  <c:v>50.425317922443746</c:v>
                </c:pt>
                <c:pt idx="857">
                  <c:v>50.466741199147187</c:v>
                </c:pt>
                <c:pt idx="858">
                  <c:v>50.508157437113603</c:v>
                </c:pt>
                <c:pt idx="859">
                  <c:v>50.549566662685272</c:v>
                </c:pt>
                <c:pt idx="860">
                  <c:v>50.590968902093266</c:v>
                </c:pt>
                <c:pt idx="861">
                  <c:v>50.632364181457874</c:v>
                </c:pt>
                <c:pt idx="862">
                  <c:v>50.673752526789194</c:v>
                </c:pt>
                <c:pt idx="863">
                  <c:v>50.715133963987768</c:v>
                </c:pt>
                <c:pt idx="864">
                  <c:v>50.756508518845003</c:v>
                </c:pt>
                <c:pt idx="865">
                  <c:v>50.797876217043836</c:v>
                </c:pt>
                <c:pt idx="866">
                  <c:v>50.839237084159258</c:v>
                </c:pt>
                <c:pt idx="867">
                  <c:v>50.880591145658791</c:v>
                </c:pt>
                <c:pt idx="868">
                  <c:v>50.921938426903012</c:v>
                </c:pt>
                <c:pt idx="869">
                  <c:v>50.963278953146229</c:v>
                </c:pt>
                <c:pt idx="870">
                  <c:v>51.004612749536896</c:v>
                </c:pt>
                <c:pt idx="871">
                  <c:v>51.045939841118148</c:v>
                </c:pt>
                <c:pt idx="872">
                  <c:v>51.087260252828294</c:v>
                </c:pt>
                <c:pt idx="873">
                  <c:v>51.128574009501435</c:v>
                </c:pt>
                <c:pt idx="874">
                  <c:v>51.169881135867925</c:v>
                </c:pt>
                <c:pt idx="875">
                  <c:v>51.211181656554857</c:v>
                </c:pt>
                <c:pt idx="876">
                  <c:v>51.25247559608669</c:v>
                </c:pt>
                <c:pt idx="877">
                  <c:v>51.293762978885574</c:v>
                </c:pt>
                <c:pt idx="878">
                  <c:v>51.335051003505853</c:v>
                </c:pt>
                <c:pt idx="879">
                  <c:v>51.376346873975429</c:v>
                </c:pt>
                <c:pt idx="880">
                  <c:v>51.417650625255824</c:v>
                </c:pt>
                <c:pt idx="881">
                  <c:v>51.458962292483569</c:v>
                </c:pt>
                <c:pt idx="882">
                  <c:v>51.50028191097136</c:v>
                </c:pt>
                <c:pt idx="883">
                  <c:v>51.541609516209064</c:v>
                </c:pt>
                <c:pt idx="884">
                  <c:v>51.582945143864784</c:v>
                </c:pt>
                <c:pt idx="885">
                  <c:v>51.62428882978589</c:v>
                </c:pt>
                <c:pt idx="886">
                  <c:v>51.665640610000132</c:v>
                </c:pt>
                <c:pt idx="887">
                  <c:v>51.706993053077042</c:v>
                </c:pt>
                <c:pt idx="888">
                  <c:v>51.748338721927908</c:v>
                </c:pt>
                <c:pt idx="889">
                  <c:v>51.789677641781665</c:v>
                </c:pt>
                <c:pt idx="890">
                  <c:v>51.831009837761577</c:v>
                </c:pt>
                <c:pt idx="891">
                  <c:v>51.872335334885797</c:v>
                </c:pt>
                <c:pt idx="892">
                  <c:v>51.913654158067729</c:v>
                </c:pt>
                <c:pt idx="893">
                  <c:v>51.954966332116761</c:v>
                </c:pt>
                <c:pt idx="894">
                  <c:v>51.996271881738544</c:v>
                </c:pt>
                <c:pt idx="895">
                  <c:v>52.037570831535675</c:v>
                </c:pt>
                <c:pt idx="896">
                  <c:v>52.07886320600813</c:v>
                </c:pt>
                <c:pt idx="897">
                  <c:v>52.120149029553872</c:v>
                </c:pt>
                <c:pt idx="898">
                  <c:v>52.161428326469164</c:v>
                </c:pt>
                <c:pt idx="899">
                  <c:v>52.202701120949314</c:v>
                </c:pt>
                <c:pt idx="900">
                  <c:v>52.24396743708899</c:v>
                </c:pt>
                <c:pt idx="901">
                  <c:v>52.285227298882731</c:v>
                </c:pt>
                <c:pt idx="902">
                  <c:v>52.326480730225548</c:v>
                </c:pt>
                <c:pt idx="903">
                  <c:v>52.36772775491329</c:v>
                </c:pt>
                <c:pt idx="904">
                  <c:v>52.408968396643274</c:v>
                </c:pt>
                <c:pt idx="905">
                  <c:v>52.450202679014588</c:v>
                </c:pt>
                <c:pt idx="906">
                  <c:v>52.491430625528729</c:v>
                </c:pt>
                <c:pt idx="907">
                  <c:v>52.532652259589987</c:v>
                </c:pt>
                <c:pt idx="908">
                  <c:v>52.573867604505978</c:v>
                </c:pt>
                <c:pt idx="909">
                  <c:v>52.61507668348802</c:v>
                </c:pt>
                <c:pt idx="910">
                  <c:v>52.656279519651768</c:v>
                </c:pt>
                <c:pt idx="911">
                  <c:v>52.697476136017556</c:v>
                </c:pt>
                <c:pt idx="912">
                  <c:v>52.738666555510825</c:v>
                </c:pt>
                <c:pt idx="913">
                  <c:v>52.779850800962691</c:v>
                </c:pt>
                <c:pt idx="914">
                  <c:v>52.821028895110381</c:v>
                </c:pt>
                <c:pt idx="915">
                  <c:v>52.862200860597618</c:v>
                </c:pt>
                <c:pt idx="916">
                  <c:v>52.903366719975182</c:v>
                </c:pt>
                <c:pt idx="917">
                  <c:v>52.94452649570129</c:v>
                </c:pt>
                <c:pt idx="918">
                  <c:v>52.985680210142043</c:v>
                </c:pt>
                <c:pt idx="919">
                  <c:v>53.026827885571862</c:v>
                </c:pt>
                <c:pt idx="920">
                  <c:v>53.06796954417392</c:v>
                </c:pt>
                <c:pt idx="921">
                  <c:v>53.109105208040674</c:v>
                </c:pt>
                <c:pt idx="922">
                  <c:v>53.150234899174215</c:v>
                </c:pt>
                <c:pt idx="923">
                  <c:v>53.191358639486772</c:v>
                </c:pt>
                <c:pt idx="924">
                  <c:v>53.232476450801038</c:v>
                </c:pt>
                <c:pt idx="925">
                  <c:v>53.273588354850737</c:v>
                </c:pt>
                <c:pt idx="926">
                  <c:v>53.314694373280823</c:v>
                </c:pt>
                <c:pt idx="927">
                  <c:v>53.355794527648243</c:v>
                </c:pt>
                <c:pt idx="928">
                  <c:v>53.396888839422026</c:v>
                </c:pt>
                <c:pt idx="929">
                  <c:v>53.437977329983944</c:v>
                </c:pt>
                <c:pt idx="930">
                  <c:v>53.479060020628786</c:v>
                </c:pt>
                <c:pt idx="931">
                  <c:v>53.520136932564881</c:v>
                </c:pt>
                <c:pt idx="932">
                  <c:v>53.56120808691432</c:v>
                </c:pt>
                <c:pt idx="933">
                  <c:v>53.602273504713608</c:v>
                </c:pt>
                <c:pt idx="934">
                  <c:v>53.643333206913937</c:v>
                </c:pt>
                <c:pt idx="935">
                  <c:v>53.684387214381594</c:v>
                </c:pt>
                <c:pt idx="936">
                  <c:v>53.725435547898371</c:v>
                </c:pt>
                <c:pt idx="937">
                  <c:v>53.766478228161986</c:v>
                </c:pt>
                <c:pt idx="938">
                  <c:v>53.807515275786507</c:v>
                </c:pt>
                <c:pt idx="939">
                  <c:v>53.848546711302681</c:v>
                </c:pt>
                <c:pt idx="940">
                  <c:v>53.889572555158352</c:v>
                </c:pt>
                <c:pt idx="941">
                  <c:v>53.930592827718883</c:v>
                </c:pt>
                <c:pt idx="942">
                  <c:v>53.97160754926751</c:v>
                </c:pt>
                <c:pt idx="943">
                  <c:v>54.012616740005704</c:v>
                </c:pt>
                <c:pt idx="944">
                  <c:v>54.053620420053662</c:v>
                </c:pt>
                <c:pt idx="945">
                  <c:v>54.09461860945062</c:v>
                </c:pt>
                <c:pt idx="946">
                  <c:v>54.135611328155143</c:v>
                </c:pt>
                <c:pt idx="947">
                  <c:v>54.176598596045608</c:v>
                </c:pt>
                <c:pt idx="948">
                  <c:v>54.217580432920656</c:v>
                </c:pt>
                <c:pt idx="949">
                  <c:v>54.258556858499354</c:v>
                </c:pt>
                <c:pt idx="950">
                  <c:v>54.299527892421793</c:v>
                </c:pt>
                <c:pt idx="951">
                  <c:v>54.340493554249342</c:v>
                </c:pt>
                <c:pt idx="952">
                  <c:v>54.381453863464913</c:v>
                </c:pt>
                <c:pt idx="953">
                  <c:v>54.422408839473583</c:v>
                </c:pt>
                <c:pt idx="954">
                  <c:v>54.463358501602706</c:v>
                </c:pt>
                <c:pt idx="955">
                  <c:v>54.504302869102467</c:v>
                </c:pt>
                <c:pt idx="956">
                  <c:v>54.545241961146075</c:v>
                </c:pt>
                <c:pt idx="957">
                  <c:v>54.586175796830211</c:v>
                </c:pt>
                <c:pt idx="958">
                  <c:v>54.627104395175373</c:v>
                </c:pt>
                <c:pt idx="959">
                  <c:v>54.668027775126284</c:v>
                </c:pt>
                <c:pt idx="960">
                  <c:v>54.70894595555211</c:v>
                </c:pt>
                <c:pt idx="961">
                  <c:v>54.749890518119962</c:v>
                </c:pt>
                <c:pt idx="962">
                  <c:v>54.790893105053101</c:v>
                </c:pt>
                <c:pt idx="963">
                  <c:v>54.831953774809051</c:v>
                </c:pt>
                <c:pt idx="964">
                  <c:v>54.873072585803122</c:v>
                </c:pt>
                <c:pt idx="965">
                  <c:v>54.914249596407927</c:v>
                </c:pt>
                <c:pt idx="966">
                  <c:v>54.955484864952894</c:v>
                </c:pt>
                <c:pt idx="967">
                  <c:v>54.996778449723749</c:v>
                </c:pt>
                <c:pt idx="968">
                  <c:v>55.038130408962054</c:v>
                </c:pt>
                <c:pt idx="969">
                  <c:v>55.079540800864685</c:v>
                </c:pt>
                <c:pt idx="970">
                  <c:v>55.121009683583353</c:v>
                </c:pt>
                <c:pt idx="971">
                  <c:v>55.162537115224076</c:v>
                </c:pt>
                <c:pt idx="972">
                  <c:v>55.204123153846723</c:v>
                </c:pt>
                <c:pt idx="973">
                  <c:v>55.245767857464472</c:v>
                </c:pt>
                <c:pt idx="974">
                  <c:v>55.287471284043313</c:v>
                </c:pt>
                <c:pt idx="975">
                  <c:v>55.329233491501576</c:v>
                </c:pt>
                <c:pt idx="976">
                  <c:v>55.371054537709391</c:v>
                </c:pt>
                <c:pt idx="977">
                  <c:v>55.412934480488182</c:v>
                </c:pt>
                <c:pt idx="978">
                  <c:v>55.454873377610184</c:v>
                </c:pt>
                <c:pt idx="979">
                  <c:v>55.496871286797905</c:v>
                </c:pt>
                <c:pt idx="980">
                  <c:v>55.538928265723627</c:v>
                </c:pt>
                <c:pt idx="981">
                  <c:v>55.581044372008904</c:v>
                </c:pt>
                <c:pt idx="982">
                  <c:v>55.623219663224027</c:v>
                </c:pt>
                <c:pt idx="983">
                  <c:v>55.665454196887517</c:v>
                </c:pt>
                <c:pt idx="984">
                  <c:v>55.707748030465623</c:v>
                </c:pt>
                <c:pt idx="985">
                  <c:v>55.750101221371779</c:v>
                </c:pt>
                <c:pt idx="986">
                  <c:v>55.792513826966108</c:v>
                </c:pt>
                <c:pt idx="987">
                  <c:v>55.834985904554891</c:v>
                </c:pt>
                <c:pt idx="988">
                  <c:v>55.877517511390039</c:v>
                </c:pt>
                <c:pt idx="989">
                  <c:v>55.920108704668586</c:v>
                </c:pt>
                <c:pt idx="990">
                  <c:v>55.962759541532144</c:v>
                </c:pt>
                <c:pt idx="991">
                  <c:v>56.005470079066399</c:v>
                </c:pt>
                <c:pt idx="992">
                  <c:v>56.048240374300569</c:v>
                </c:pt>
                <c:pt idx="993">
                  <c:v>56.091070484206895</c:v>
                </c:pt>
                <c:pt idx="994">
                  <c:v>56.133960465700085</c:v>
                </c:pt>
                <c:pt idx="995">
                  <c:v>56.176910375636794</c:v>
                </c:pt>
                <c:pt idx="996">
                  <c:v>56.219920270815088</c:v>
                </c:pt>
                <c:pt idx="997">
                  <c:v>56.262990207973942</c:v>
                </c:pt>
                <c:pt idx="998">
                  <c:v>56.306120243792662</c:v>
                </c:pt>
                <c:pt idx="999">
                  <c:v>56.349310434890377</c:v>
                </c:pt>
                <c:pt idx="1000">
                  <c:v>56.392560837825485</c:v>
                </c:pt>
                <c:pt idx="1001">
                  <c:v>56.435871509095136</c:v>
                </c:pt>
                <c:pt idx="1002">
                  <c:v>56.479242505134664</c:v>
                </c:pt>
                <c:pt idx="1003">
                  <c:v>56.522673882317072</c:v>
                </c:pt>
                <c:pt idx="1004">
                  <c:v>56.566165696952474</c:v>
                </c:pt>
                <c:pt idx="1005">
                  <c:v>56.609718005287569</c:v>
                </c:pt>
                <c:pt idx="1006">
                  <c:v>56.653330863505069</c:v>
                </c:pt>
                <c:pt idx="1007">
                  <c:v>56.697004327723178</c:v>
                </c:pt>
                <c:pt idx="1008">
                  <c:v>56.740738453995043</c:v>
                </c:pt>
                <c:pt idx="1009">
                  <c:v>56.784533298308197</c:v>
                </c:pt>
                <c:pt idx="1010">
                  <c:v>56.828388916584011</c:v>
                </c:pt>
                <c:pt idx="1011">
                  <c:v>56.872305364677146</c:v>
                </c:pt>
                <c:pt idx="1012">
                  <c:v>56.916282698375007</c:v>
                </c:pt>
                <c:pt idx="1013">
                  <c:v>56.960320973397174</c:v>
                </c:pt>
                <c:pt idx="1014">
                  <c:v>57.004420245394869</c:v>
                </c:pt>
                <c:pt idx="1015">
                  <c:v>57.048580569950389</c:v>
                </c:pt>
                <c:pt idx="1016">
                  <c:v>57.092802002576541</c:v>
                </c:pt>
                <c:pt idx="1017">
                  <c:v>57.1370845987161</c:v>
                </c:pt>
                <c:pt idx="1018">
                  <c:v>57.181428413741259</c:v>
                </c:pt>
                <c:pt idx="1019">
                  <c:v>57.225833502953044</c:v>
                </c:pt>
                <c:pt idx="1020">
                  <c:v>57.270299921580758</c:v>
                </c:pt>
                <c:pt idx="1021">
                  <c:v>57.314827724781438</c:v>
                </c:pt>
                <c:pt idx="1022">
                  <c:v>57.359349511760101</c:v>
                </c:pt>
                <c:pt idx="1023">
                  <c:v>57.40379791178222</c:v>
                </c:pt>
                <c:pt idx="1024">
                  <c:v>57.448173003741132</c:v>
                </c:pt>
                <c:pt idx="1025">
                  <c:v>57.492474866653367</c:v>
                </c:pt>
                <c:pt idx="1026">
                  <c:v>57.536703579657512</c:v>
                </c:pt>
                <c:pt idx="1027">
                  <c:v>57.580859222013046</c:v>
                </c:pt>
                <c:pt idx="1028">
                  <c:v>57.624941873099218</c:v>
                </c:pt>
                <c:pt idx="1029">
                  <c:v>57.668951612413878</c:v>
                </c:pt>
                <c:pt idx="1030">
                  <c:v>57.712888519572381</c:v>
                </c:pt>
                <c:pt idx="1031">
                  <c:v>57.756752674306419</c:v>
                </c:pt>
                <c:pt idx="1032">
                  <c:v>57.800544156462912</c:v>
                </c:pt>
                <c:pt idx="1033">
                  <c:v>57.844263046002858</c:v>
                </c:pt>
                <c:pt idx="1034">
                  <c:v>57.887909423000238</c:v>
                </c:pt>
                <c:pt idx="1035">
                  <c:v>57.931483367640872</c:v>
                </c:pt>
                <c:pt idx="1036">
                  <c:v>57.974984960221299</c:v>
                </c:pt>
                <c:pt idx="1037">
                  <c:v>58.01841428114767</c:v>
                </c:pt>
                <c:pt idx="1038">
                  <c:v>58.061771410934632</c:v>
                </c:pt>
                <c:pt idx="1039">
                  <c:v>58.105056430204215</c:v>
                </c:pt>
                <c:pt idx="1040">
                  <c:v>58.148269419684738</c:v>
                </c:pt>
                <c:pt idx="1041">
                  <c:v>58.191410460209681</c:v>
                </c:pt>
                <c:pt idx="1042">
                  <c:v>58.234479632716614</c:v>
                </c:pt>
                <c:pt idx="1043">
                  <c:v>58.27747701824606</c:v>
                </c:pt>
                <c:pt idx="1044">
                  <c:v>58.320402697940438</c:v>
                </c:pt>
                <c:pt idx="1045">
                  <c:v>58.363256753042954</c:v>
                </c:pt>
                <c:pt idx="1046">
                  <c:v>58.406039264896506</c:v>
                </c:pt>
                <c:pt idx="1047">
                  <c:v>58.44881593058664</c:v>
                </c:pt>
                <c:pt idx="1048">
                  <c:v>58.49165241701585</c:v>
                </c:pt>
                <c:pt idx="1049">
                  <c:v>58.534548781092688</c:v>
                </c:pt>
                <c:pt idx="1050">
                  <c:v>58.577505079667588</c:v>
                </c:pt>
                <c:pt idx="1051">
                  <c:v>58.620521369532369</c:v>
                </c:pt>
                <c:pt idx="1052">
                  <c:v>58.663597707419655</c:v>
                </c:pt>
                <c:pt idx="1053">
                  <c:v>58.706734150002369</c:v>
                </c:pt>
                <c:pt idx="1054">
                  <c:v>58.749930753893182</c:v>
                </c:pt>
                <c:pt idx="1055">
                  <c:v>58.793187575644005</c:v>
                </c:pt>
                <c:pt idx="1056">
                  <c:v>58.836504671745423</c:v>
                </c:pt>
                <c:pt idx="1057">
                  <c:v>58.879882098626162</c:v>
                </c:pt>
                <c:pt idx="1058">
                  <c:v>58.923319912652538</c:v>
                </c:pt>
                <c:pt idx="1059">
                  <c:v>58.966818170127944</c:v>
                </c:pt>
                <c:pt idx="1060">
                  <c:v>59.010376927292285</c:v>
                </c:pt>
                <c:pt idx="1061">
                  <c:v>59.053996240321432</c:v>
                </c:pt>
                <c:pt idx="1062">
                  <c:v>59.097676165326675</c:v>
                </c:pt>
                <c:pt idx="1063">
                  <c:v>59.14141675835419</c:v>
                </c:pt>
                <c:pt idx="1064">
                  <c:v>59.185218075384498</c:v>
                </c:pt>
                <c:pt idx="1065">
                  <c:v>59.229080172331884</c:v>
                </c:pt>
                <c:pt idx="1066">
                  <c:v>59.27300310504387</c:v>
                </c:pt>
                <c:pt idx="1067">
                  <c:v>59.316986929300654</c:v>
                </c:pt>
                <c:pt idx="1068">
                  <c:v>59.361031700814564</c:v>
                </c:pt>
                <c:pt idx="1069">
                  <c:v>59.405137475229509</c:v>
                </c:pt>
                <c:pt idx="1070">
                  <c:v>59.449304308120404</c:v>
                </c:pt>
                <c:pt idx="1071">
                  <c:v>59.49353225499263</c:v>
                </c:pt>
                <c:pt idx="1072">
                  <c:v>59.53782137128146</c:v>
                </c:pt>
                <c:pt idx="1073">
                  <c:v>59.582171712351524</c:v>
                </c:pt>
                <c:pt idx="1074">
                  <c:v>59.626583333496242</c:v>
                </c:pt>
                <c:pt idx="1075">
                  <c:v>59.671056289937241</c:v>
                </c:pt>
                <c:pt idx="1076">
                  <c:v>59.715590636823819</c:v>
                </c:pt>
                <c:pt idx="1077">
                  <c:v>59.760186429232377</c:v>
                </c:pt>
                <c:pt idx="1078">
                  <c:v>59.804843722165842</c:v>
                </c:pt>
                <c:pt idx="1079">
                  <c:v>59.849562570553118</c:v>
                </c:pt>
                <c:pt idx="1080">
                  <c:v>59.894343029248496</c:v>
                </c:pt>
                <c:pt idx="1081">
                  <c:v>59.939185153031119</c:v>
                </c:pt>
                <c:pt idx="1082">
                  <c:v>59.984088996604378</c:v>
                </c:pt>
                <c:pt idx="1083">
                  <c:v>60.029054614595367</c:v>
                </c:pt>
                <c:pt idx="1084">
                  <c:v>60.074082061554314</c:v>
                </c:pt>
                <c:pt idx="1085">
                  <c:v>60.119171391953984</c:v>
                </c:pt>
                <c:pt idx="1086">
                  <c:v>60.164322660189121</c:v>
                </c:pt>
                <c:pt idx="1087">
                  <c:v>60.209535920575888</c:v>
                </c:pt>
                <c:pt idx="1088">
                  <c:v>60.254811227351269</c:v>
                </c:pt>
                <c:pt idx="1089">
                  <c:v>60.300148634672489</c:v>
                </c:pt>
                <c:pt idx="1090">
                  <c:v>60.345548196616463</c:v>
                </c:pt>
                <c:pt idx="1091">
                  <c:v>60.391009967179201</c:v>
                </c:pt>
                <c:pt idx="1092">
                  <c:v>60.436534000275216</c:v>
                </c:pt>
                <c:pt idx="1093">
                  <c:v>60.482120349736974</c:v>
                </c:pt>
                <c:pt idx="1094">
                  <c:v>60.527769069314289</c:v>
                </c:pt>
                <c:pt idx="1095">
                  <c:v>60.573480212673751</c:v>
                </c:pt>
                <c:pt idx="1096">
                  <c:v>60.619253833398126</c:v>
                </c:pt>
                <c:pt idx="1097">
                  <c:v>60.665089984985798</c:v>
                </c:pt>
                <c:pt idx="1098">
                  <c:v>60.710988720850153</c:v>
                </c:pt>
                <c:pt idx="1099">
                  <c:v>60.756950094319031</c:v>
                </c:pt>
                <c:pt idx="1100">
                  <c:v>60.8029741586341</c:v>
                </c:pt>
                <c:pt idx="1101">
                  <c:v>60.849060966950283</c:v>
                </c:pt>
                <c:pt idx="1102">
                  <c:v>60.895120398516298</c:v>
                </c:pt>
                <c:pt idx="1103">
                  <c:v>60.941063048286793</c:v>
                </c:pt>
                <c:pt idx="1104">
                  <c:v>60.98689017363013</c:v>
                </c:pt>
                <c:pt idx="1105">
                  <c:v>61.032603011232531</c:v>
                </c:pt>
                <c:pt idx="1106">
                  <c:v>61.078202777566467</c:v>
                </c:pt>
                <c:pt idx="1107">
                  <c:v>61.123690669345507</c:v>
                </c:pt>
                <c:pt idx="1108">
                  <c:v>61.169067863966177</c:v>
                </c:pt>
                <c:pt idx="1109">
                  <c:v>61.21433551993718</c:v>
                </c:pt>
                <c:pt idx="1110">
                  <c:v>61.259494777296496</c:v>
                </c:pt>
                <c:pt idx="1111">
                  <c:v>61.304546758016727</c:v>
                </c:pt>
                <c:pt idx="1112">
                  <c:v>61.349492566399121</c:v>
                </c:pt>
                <c:pt idx="1113">
                  <c:v>61.39433328945664</c:v>
                </c:pt>
                <c:pt idx="1114">
                  <c:v>61.439069997286452</c:v>
                </c:pt>
                <c:pt idx="1115">
                  <c:v>61.483703743432201</c:v>
                </c:pt>
                <c:pt idx="1116">
                  <c:v>61.528235565236365</c:v>
                </c:pt>
                <c:pt idx="1117">
                  <c:v>61.572666484183095</c:v>
                </c:pt>
                <c:pt idx="1118">
                  <c:v>61.616997506231769</c:v>
                </c:pt>
                <c:pt idx="1119">
                  <c:v>61.661229622141647</c:v>
                </c:pt>
                <c:pt idx="1120">
                  <c:v>61.70536380778784</c:v>
                </c:pt>
                <c:pt idx="1121">
                  <c:v>61.749401024468924</c:v>
                </c:pt>
                <c:pt idx="1122">
                  <c:v>61.793342219206451</c:v>
                </c:pt>
                <c:pt idx="1123">
                  <c:v>61.837188325036628</c:v>
                </c:pt>
                <c:pt idx="1124">
                  <c:v>61.880940261294356</c:v>
                </c:pt>
                <c:pt idx="1125">
                  <c:v>61.924598933889989</c:v>
                </c:pt>
                <c:pt idx="1126">
                  <c:v>61.968165235578901</c:v>
                </c:pt>
                <c:pt idx="1127">
                  <c:v>62.011640046224201</c:v>
                </c:pt>
                <c:pt idx="1128">
                  <c:v>62.055024233052727</c:v>
                </c:pt>
                <c:pt idx="1129">
                  <c:v>62.098318650904588</c:v>
                </c:pt>
                <c:pt idx="1130">
                  <c:v>62.141524142476413</c:v>
                </c:pt>
                <c:pt idx="1131">
                  <c:v>62.184641538558502</c:v>
                </c:pt>
                <c:pt idx="1132">
                  <c:v>62.227671658266082</c:v>
                </c:pt>
                <c:pt idx="1133">
                  <c:v>62.270615309264855</c:v>
                </c:pt>
                <c:pt idx="1134">
                  <c:v>62.313473287990966</c:v>
                </c:pt>
                <c:pt idx="1135">
                  <c:v>62.356246379865588</c:v>
                </c:pt>
                <c:pt idx="1136">
                  <c:v>62.3989353595043</c:v>
                </c:pt>
                <c:pt idx="1137">
                  <c:v>62.441540990921361</c:v>
                </c:pt>
                <c:pt idx="1138">
                  <c:v>62.484064027729097</c:v>
                </c:pt>
                <c:pt idx="1139">
                  <c:v>62.52650521333247</c:v>
                </c:pt>
                <c:pt idx="1140">
                  <c:v>62.568865281119031</c:v>
                </c:pt>
                <c:pt idx="1141">
                  <c:v>62.611144954644367</c:v>
                </c:pt>
                <c:pt idx="1142">
                  <c:v>62.653344947813167</c:v>
                </c:pt>
                <c:pt idx="1143">
                  <c:v>62.695465965056023</c:v>
                </c:pt>
                <c:pt idx="1144">
                  <c:v>62.737508701502129</c:v>
                </c:pt>
                <c:pt idx="1145">
                  <c:v>62.779473843147947</c:v>
                </c:pt>
                <c:pt idx="1146">
                  <c:v>62.821362067021973</c:v>
                </c:pt>
                <c:pt idx="1147">
                  <c:v>62.863174041345722</c:v>
                </c:pt>
                <c:pt idx="1148">
                  <c:v>62.904910425691035</c:v>
                </c:pt>
                <c:pt idx="1149">
                  <c:v>62.946571871133777</c:v>
                </c:pt>
                <c:pt idx="1150">
                  <c:v>62.988159020404098</c:v>
                </c:pt>
                <c:pt idx="1151">
                  <c:v>63.029672508033237</c:v>
                </c:pt>
                <c:pt idx="1152">
                  <c:v>63.071112960497118</c:v>
                </c:pt>
                <c:pt idx="1153">
                  <c:v>63.112480996356659</c:v>
                </c:pt>
                <c:pt idx="1154">
                  <c:v>63.153777226395036</c:v>
                </c:pt>
                <c:pt idx="1155">
                  <c:v>63.195002253751845</c:v>
                </c:pt>
                <c:pt idx="1156">
                  <c:v>63.236156674054371</c:v>
                </c:pt>
                <c:pt idx="1157">
                  <c:v>63.277241075545945</c:v>
                </c:pt>
                <c:pt idx="1158">
                  <c:v>63.318256039211526</c:v>
                </c:pt>
                <c:pt idx="1159">
                  <c:v>63.359202138900528</c:v>
                </c:pt>
                <c:pt idx="1160">
                  <c:v>63.400079941447053</c:v>
                </c:pt>
                <c:pt idx="1161">
                  <c:v>63.440890006787477</c:v>
                </c:pt>
                <c:pt idx="1162">
                  <c:v>63.481632888075573</c:v>
                </c:pt>
                <c:pt idx="1163">
                  <c:v>63.522309131795161</c:v>
                </c:pt>
                <c:pt idx="1164">
                  <c:v>63.56291927787035</c:v>
                </c:pt>
                <c:pt idx="1165">
                  <c:v>63.603463859773527</c:v>
                </c:pt>
                <c:pt idx="1166">
                  <c:v>63.643943404630996</c:v>
                </c:pt>
                <c:pt idx="1167">
                  <c:v>63.684358433326466</c:v>
                </c:pt>
                <c:pt idx="1168">
                  <c:v>63.724709460602355</c:v>
                </c:pt>
                <c:pt idx="1169">
                  <c:v>63.764996995159031</c:v>
                </c:pt>
                <c:pt idx="1170">
                  <c:v>63.805221539751983</c:v>
                </c:pt>
                <c:pt idx="1171">
                  <c:v>63.845383591286996</c:v>
                </c:pt>
                <c:pt idx="1172">
                  <c:v>63.885483640913407</c:v>
                </c:pt>
                <c:pt idx="1173">
                  <c:v>63.925522174115436</c:v>
                </c:pt>
                <c:pt idx="1174">
                  <c:v>63.965499670801691</c:v>
                </c:pt>
                <c:pt idx="1175">
                  <c:v>64.005416605392867</c:v>
                </c:pt>
                <c:pt idx="1176">
                  <c:v>64.045273446907672</c:v>
                </c:pt>
                <c:pt idx="1177">
                  <c:v>64.085070659047048</c:v>
                </c:pt>
                <c:pt idx="1178">
                  <c:v>64.124808700276731</c:v>
                </c:pt>
                <c:pt idx="1179">
                  <c:v>64.16448802390812</c:v>
                </c:pt>
                <c:pt idx="1180">
                  <c:v>64.204109078177638</c:v>
                </c:pt>
                <c:pt idx="1181">
                  <c:v>64.243672306324484</c:v>
                </c:pt>
                <c:pt idx="1182">
                  <c:v>64.283241188977968</c:v>
                </c:pt>
                <c:pt idx="1183">
                  <c:v>64.322879320074534</c:v>
                </c:pt>
                <c:pt idx="1184">
                  <c:v>64.362587335446065</c:v>
                </c:pt>
                <c:pt idx="1185">
                  <c:v>64.402365879519905</c:v>
                </c:pt>
                <c:pt idx="1186">
                  <c:v>64.44221560547939</c:v>
                </c:pt>
                <c:pt idx="1187">
                  <c:v>64.482137175428235</c:v>
                </c:pt>
                <c:pt idx="1188">
                  <c:v>64.522131260558865</c:v>
                </c:pt>
                <c:pt idx="1189">
                  <c:v>64.562198541324875</c:v>
                </c:pt>
                <c:pt idx="1190">
                  <c:v>64.602339707617674</c:v>
                </c:pt>
                <c:pt idx="1191">
                  <c:v>64.642555458947484</c:v>
                </c:pt>
                <c:pt idx="1192">
                  <c:v>64.682846504628813</c:v>
                </c:pt>
                <c:pt idx="1193">
                  <c:v>64.723213563970518</c:v>
                </c:pt>
                <c:pt idx="1194">
                  <c:v>64.763657366470611</c:v>
                </c:pt>
                <c:pt idx="1195">
                  <c:v>64.804178652016006</c:v>
                </c:pt>
                <c:pt idx="1196">
                  <c:v>64.844778171087228</c:v>
                </c:pt>
                <c:pt idx="1197">
                  <c:v>64.88538410980766</c:v>
                </c:pt>
                <c:pt idx="1198">
                  <c:v>64.925924518243576</c:v>
                </c:pt>
                <c:pt idx="1199">
                  <c:v>64.966399923119127</c:v>
                </c:pt>
                <c:pt idx="1200">
                  <c:v>65.006810844922398</c:v>
                </c:pt>
                <c:pt idx="1201">
                  <c:v>65.047157798006609</c:v>
                </c:pt>
                <c:pt idx="1202">
                  <c:v>65.087441290689185</c:v>
                </c:pt>
                <c:pt idx="1203">
                  <c:v>65.127661825348824</c:v>
                </c:pt>
                <c:pt idx="1204">
                  <c:v>65.167819898520534</c:v>
                </c:pt>
                <c:pt idx="1205">
                  <c:v>65.207916000988774</c:v>
                </c:pt>
                <c:pt idx="1206">
                  <c:v>65.247950617878658</c:v>
                </c:pt>
                <c:pt idx="1207">
                  <c:v>65.287924228745354</c:v>
                </c:pt>
                <c:pt idx="1208">
                  <c:v>65.327837307661667</c:v>
                </c:pt>
                <c:pt idx="1209">
                  <c:v>65.367690323303833</c:v>
                </c:pt>
                <c:pt idx="1210">
                  <c:v>65.407483739035669</c:v>
                </c:pt>
                <c:pt idx="1211">
                  <c:v>65.447218012990973</c:v>
                </c:pt>
                <c:pt idx="1212">
                  <c:v>65.486893598154367</c:v>
                </c:pt>
                <c:pt idx="1213">
                  <c:v>65.52651094244051</c:v>
                </c:pt>
                <c:pt idx="1214">
                  <c:v>65.566070488771715</c:v>
                </c:pt>
                <c:pt idx="1215">
                  <c:v>65.605572675154136</c:v>
                </c:pt>
                <c:pt idx="1216">
                  <c:v>65.645017934752431</c:v>
                </c:pt>
                <c:pt idx="1217">
                  <c:v>65.684406695962949</c:v>
                </c:pt>
                <c:pt idx="1218">
                  <c:v>65.723739382485547</c:v>
                </c:pt>
                <c:pt idx="1219">
                  <c:v>65.763016413394041</c:v>
                </c:pt>
                <c:pt idx="1220">
                  <c:v>65.802238203205249</c:v>
                </c:pt>
                <c:pt idx="1221">
                  <c:v>65.841405161946767</c:v>
                </c:pt>
                <c:pt idx="1222">
                  <c:v>65.88051769522346</c:v>
                </c:pt>
                <c:pt idx="1223">
                  <c:v>65.919576204282649</c:v>
                </c:pt>
                <c:pt idx="1224">
                  <c:v>65.958581086078155</c:v>
                </c:pt>
                <c:pt idx="1225">
                  <c:v>65.997532733333045</c:v>
                </c:pt>
                <c:pt idx="1226">
                  <c:v>66.036431534601306</c:v>
                </c:pt>
                <c:pt idx="1227">
                  <c:v>66.075277874328293</c:v>
                </c:pt>
                <c:pt idx="1228">
                  <c:v>66.114072132910096</c:v>
                </c:pt>
                <c:pt idx="1229">
                  <c:v>66.15281468675181</c:v>
                </c:pt>
                <c:pt idx="1230">
                  <c:v>66.191505908324743</c:v>
                </c:pt>
                <c:pt idx="1231">
                  <c:v>66.230146166222539</c:v>
                </c:pt>
                <c:pt idx="1232">
                  <c:v>66.268735825216368</c:v>
                </c:pt>
                <c:pt idx="1233">
                  <c:v>66.307275246308976</c:v>
                </c:pt>
                <c:pt idx="1234">
                  <c:v>66.345819580522729</c:v>
                </c:pt>
                <c:pt idx="1235">
                  <c:v>66.384424070457968</c:v>
                </c:pt>
                <c:pt idx="1236">
                  <c:v>66.4230892338514</c:v>
                </c:pt>
                <c:pt idx="1237">
                  <c:v>66.461815594918505</c:v>
                </c:pt>
                <c:pt idx="1238">
                  <c:v>66.500603684465233</c:v>
                </c:pt>
                <c:pt idx="1239">
                  <c:v>66.539454040002084</c:v>
                </c:pt>
                <c:pt idx="1240">
                  <c:v>66.578367205860843</c:v>
                </c:pt>
                <c:pt idx="1241">
                  <c:v>66.617343733313817</c:v>
                </c:pt>
                <c:pt idx="1242">
                  <c:v>66.656325458241525</c:v>
                </c:pt>
                <c:pt idx="1243">
                  <c:v>66.695254117806684</c:v>
                </c:pt>
                <c:pt idx="1244">
                  <c:v>66.734130098772368</c:v>
                </c:pt>
                <c:pt idx="1245">
                  <c:v>66.772953783818934</c:v>
                </c:pt>
                <c:pt idx="1246">
                  <c:v>66.811725551602919</c:v>
                </c:pt>
                <c:pt idx="1247">
                  <c:v>66.850445776814809</c:v>
                </c:pt>
                <c:pt idx="1248">
                  <c:v>66.889114830235798</c:v>
                </c:pt>
                <c:pt idx="1249">
                  <c:v>66.927733078793494</c:v>
                </c:pt>
                <c:pt idx="1250">
                  <c:v>66.966300885616633</c:v>
                </c:pt>
                <c:pt idx="1251">
                  <c:v>67.004818610088734</c:v>
                </c:pt>
                <c:pt idx="1252">
                  <c:v>67.043286607900853</c:v>
                </c:pt>
                <c:pt idx="1253">
                  <c:v>67.081731345958957</c:v>
                </c:pt>
                <c:pt idx="1254">
                  <c:v>67.120179078149775</c:v>
                </c:pt>
                <c:pt idx="1255">
                  <c:v>67.15862979548244</c:v>
                </c:pt>
                <c:pt idx="1256">
                  <c:v>67.197083488991041</c:v>
                </c:pt>
                <c:pt idx="1257">
                  <c:v>67.235540149734433</c:v>
                </c:pt>
                <c:pt idx="1258">
                  <c:v>67.273999768796216</c:v>
                </c:pt>
                <c:pt idx="1259">
                  <c:v>67.312462337284714</c:v>
                </c:pt>
                <c:pt idx="1260">
                  <c:v>67.350927846332937</c:v>
                </c:pt>
                <c:pt idx="1261">
                  <c:v>67.389396287098251</c:v>
                </c:pt>
                <c:pt idx="1262">
                  <c:v>67.427867650762849</c:v>
                </c:pt>
                <c:pt idx="1263">
                  <c:v>67.466341928533197</c:v>
                </c:pt>
                <c:pt idx="1264">
                  <c:v>67.504819111640231</c:v>
                </c:pt>
                <c:pt idx="1265">
                  <c:v>67.543299191339329</c:v>
                </c:pt>
                <c:pt idx="1266">
                  <c:v>67.581782158909945</c:v>
                </c:pt>
                <c:pt idx="1267">
                  <c:v>67.62026800565603</c:v>
                </c:pt>
                <c:pt idx="1268">
                  <c:v>67.658756722905665</c:v>
                </c:pt>
                <c:pt idx="1269">
                  <c:v>67.697248302010905</c:v>
                </c:pt>
                <c:pt idx="1270">
                  <c:v>67.735742734348094</c:v>
                </c:pt>
                <c:pt idx="1271">
                  <c:v>67.774240011317517</c:v>
                </c:pt>
                <c:pt idx="1272">
                  <c:v>67.812740124343563</c:v>
                </c:pt>
                <c:pt idx="1273">
                  <c:v>67.851243064874311</c:v>
                </c:pt>
                <c:pt idx="1274">
                  <c:v>67.889748824381783</c:v>
                </c:pt>
                <c:pt idx="1275">
                  <c:v>67.928257394361964</c:v>
                </c:pt>
                <c:pt idx="1276">
                  <c:v>67.966768766334468</c:v>
                </c:pt>
                <c:pt idx="1277">
                  <c:v>68.005282931842572</c:v>
                </c:pt>
                <c:pt idx="1278">
                  <c:v>68.043799882453285</c:v>
                </c:pt>
                <c:pt idx="1279">
                  <c:v>68.082319609757207</c:v>
                </c:pt>
                <c:pt idx="1280">
                  <c:v>68.120842105368411</c:v>
                </c:pt>
                <c:pt idx="1281">
                  <c:v>68.159367360924492</c:v>
                </c:pt>
                <c:pt idx="1282">
                  <c:v>68.197895368086478</c:v>
                </c:pt>
                <c:pt idx="1283">
                  <c:v>68.236426118538773</c:v>
                </c:pt>
                <c:pt idx="1284">
                  <c:v>68.274959603989075</c:v>
                </c:pt>
                <c:pt idx="1285">
                  <c:v>68.313495816168412</c:v>
                </c:pt>
                <c:pt idx="1286">
                  <c:v>68.352034746830995</c:v>
                </c:pt>
                <c:pt idx="1287">
                  <c:v>68.390576387754038</c:v>
                </c:pt>
                <c:pt idx="1288">
                  <c:v>68.429120730738148</c:v>
                </c:pt>
                <c:pt idx="1289">
                  <c:v>68.467667767606784</c:v>
                </c:pt>
                <c:pt idx="1290">
                  <c:v>68.506217490206438</c:v>
                </c:pt>
                <c:pt idx="1291">
                  <c:v>68.544769890406542</c:v>
                </c:pt>
                <c:pt idx="1292">
                  <c:v>68.58332496009939</c:v>
                </c:pt>
                <c:pt idx="1293">
                  <c:v>68.62188269120027</c:v>
                </c:pt>
                <c:pt idx="1294">
                  <c:v>68.660443075647052</c:v>
                </c:pt>
                <c:pt idx="1295">
                  <c:v>68.699006105400471</c:v>
                </c:pt>
                <c:pt idx="1296">
                  <c:v>68.737571772443815</c:v>
                </c:pt>
                <c:pt idx="1297">
                  <c:v>68.77614006878315</c:v>
                </c:pt>
                <c:pt idx="1298">
                  <c:v>68.814710986446883</c:v>
                </c:pt>
                <c:pt idx="1299">
                  <c:v>68.853284517486145</c:v>
                </c:pt>
                <c:pt idx="1300">
                  <c:v>68.891860653974462</c:v>
                </c:pt>
                <c:pt idx="1301">
                  <c:v>68.930439388007656</c:v>
                </c:pt>
                <c:pt idx="1302">
                  <c:v>68.969020711704076</c:v>
                </c:pt>
                <c:pt idx="1303">
                  <c:v>69.007604617204308</c:v>
                </c:pt>
                <c:pt idx="1304">
                  <c:v>69.046191096671194</c:v>
                </c:pt>
                <c:pt idx="1305">
                  <c:v>69.084780142289659</c:v>
                </c:pt>
                <c:pt idx="1306">
                  <c:v>69.12337174626704</c:v>
                </c:pt>
                <c:pt idx="1307">
                  <c:v>69.161965900832399</c:v>
                </c:pt>
                <c:pt idx="1308">
                  <c:v>69.200562598237113</c:v>
                </c:pt>
                <c:pt idx="1309">
                  <c:v>69.239161830754384</c:v>
                </c:pt>
                <c:pt idx="1310">
                  <c:v>69.277763590679427</c:v>
                </c:pt>
                <c:pt idx="1311">
                  <c:v>69.316367870329287</c:v>
                </c:pt>
                <c:pt idx="1312">
                  <c:v>69.354974662042864</c:v>
                </c:pt>
                <c:pt idx="1313">
                  <c:v>69.393583958180912</c:v>
                </c:pt>
                <c:pt idx="1314">
                  <c:v>69.432195751125775</c:v>
                </c:pt>
                <c:pt idx="1315">
                  <c:v>69.470810033281467</c:v>
                </c:pt>
                <c:pt idx="1316">
                  <c:v>69.509426797073715</c:v>
                </c:pt>
                <c:pt idx="1317">
                  <c:v>69.548046034949706</c:v>
                </c:pt>
                <c:pt idx="1318">
                  <c:v>69.586667739378285</c:v>
                </c:pt>
                <c:pt idx="1319">
                  <c:v>69.625291902849511</c:v>
                </c:pt>
                <c:pt idx="1320">
                  <c:v>69.663918517875075</c:v>
                </c:pt>
                <c:pt idx="1321">
                  <c:v>69.702547576987939</c:v>
                </c:pt>
                <c:pt idx="1322">
                  <c:v>69.741179072742355</c:v>
                </c:pt>
                <c:pt idx="1323">
                  <c:v>69.779812997713847</c:v>
                </c:pt>
                <c:pt idx="1324">
                  <c:v>69.818449344499186</c:v>
                </c:pt>
                <c:pt idx="1325">
                  <c:v>69.857088105716258</c:v>
                </c:pt>
                <c:pt idx="1326">
                  <c:v>69.895729274003983</c:v>
                </c:pt>
                <c:pt idx="1327">
                  <c:v>69.934372842022327</c:v>
                </c:pt>
                <c:pt idx="1328">
                  <c:v>69.973018802452316</c:v>
                </c:pt>
                <c:pt idx="1329">
                  <c:v>70.011667147995965</c:v>
                </c:pt>
                <c:pt idx="1330">
                  <c:v>70.050317871376038</c:v>
                </c:pt>
                <c:pt idx="1331">
                  <c:v>70.088970965336301</c:v>
                </c:pt>
                <c:pt idx="1332">
                  <c:v>70.127626422641157</c:v>
                </c:pt>
                <c:pt idx="1333">
                  <c:v>70.166284236075711</c:v>
                </c:pt>
                <c:pt idx="1334">
                  <c:v>70.204944398445974</c:v>
                </c:pt>
                <c:pt idx="1335">
                  <c:v>70.243606902578406</c:v>
                </c:pt>
                <c:pt idx="1336">
                  <c:v>70.282271741320116</c:v>
                </c:pt>
                <c:pt idx="1337">
                  <c:v>70.320938907538704</c:v>
                </c:pt>
                <c:pt idx="1338">
                  <c:v>70.359608394122375</c:v>
                </c:pt>
                <c:pt idx="1339">
                  <c:v>70.398280193979616</c:v>
                </c:pt>
                <c:pt idx="1340">
                  <c:v>70.436954300039446</c:v>
                </c:pt>
                <c:pt idx="1341">
                  <c:v>70.475630705251064</c:v>
                </c:pt>
                <c:pt idx="1342">
                  <c:v>70.514309402584047</c:v>
                </c:pt>
                <c:pt idx="1343">
                  <c:v>70.552990385028096</c:v>
                </c:pt>
                <c:pt idx="1344">
                  <c:v>70.591673645593232</c:v>
                </c:pt>
                <c:pt idx="1345">
                  <c:v>70.630359177309501</c:v>
                </c:pt>
                <c:pt idx="1346">
                  <c:v>70.669046973226997</c:v>
                </c:pt>
                <c:pt idx="1347">
                  <c:v>70.707737026416027</c:v>
                </c:pt>
                <c:pt idx="1348">
                  <c:v>70.746429329966759</c:v>
                </c:pt>
                <c:pt idx="1349">
                  <c:v>70.785123876989232</c:v>
                </c:pt>
                <c:pt idx="1350">
                  <c:v>70.823820660613436</c:v>
                </c:pt>
                <c:pt idx="1351">
                  <c:v>70.862519673989183</c:v>
                </c:pt>
                <c:pt idx="1352">
                  <c:v>70.901220910285943</c:v>
                </c:pt>
                <c:pt idx="1353">
                  <c:v>70.939924362693205</c:v>
                </c:pt>
                <c:pt idx="1354">
                  <c:v>70.978630024419843</c:v>
                </c:pt>
                <c:pt idx="1355">
                  <c:v>71.017337888694527</c:v>
                </c:pt>
                <c:pt idx="1356">
                  <c:v>71.056047948765524</c:v>
                </c:pt>
                <c:pt idx="1357">
                  <c:v>71.094760197900584</c:v>
                </c:pt>
                <c:pt idx="1358">
                  <c:v>71.133474629386768</c:v>
                </c:pt>
                <c:pt idx="1359">
                  <c:v>71.172191236530821</c:v>
                </c:pt>
                <c:pt idx="1360">
                  <c:v>71.2109100126589</c:v>
                </c:pt>
                <c:pt idx="1361">
                  <c:v>71.249630951116302</c:v>
                </c:pt>
                <c:pt idx="1362">
                  <c:v>71.288354045267582</c:v>
                </c:pt>
                <c:pt idx="1363">
                  <c:v>71.32707928849679</c:v>
                </c:pt>
                <c:pt idx="1364">
                  <c:v>71.365806674206951</c:v>
                </c:pt>
                <c:pt idx="1365">
                  <c:v>71.404536195820285</c:v>
                </c:pt>
                <c:pt idx="1366">
                  <c:v>71.44326784677807</c:v>
                </c:pt>
                <c:pt idx="1367">
                  <c:v>71.482001620540743</c:v>
                </c:pt>
                <c:pt idx="1368">
                  <c:v>71.52073751058775</c:v>
                </c:pt>
                <c:pt idx="1369">
                  <c:v>71.559475510417244</c:v>
                </c:pt>
                <c:pt idx="1370">
                  <c:v>71.598215613546571</c:v>
                </c:pt>
                <c:pt idx="1371">
                  <c:v>71.6369578135117</c:v>
                </c:pt>
                <c:pt idx="1372">
                  <c:v>71.675702103867479</c:v>
                </c:pt>
                <c:pt idx="1373">
                  <c:v>71.714448478187606</c:v>
                </c:pt>
                <c:pt idx="1374">
                  <c:v>71.75319693006432</c:v>
                </c:pt>
                <c:pt idx="1375">
                  <c:v>71.791947453108662</c:v>
                </c:pt>
                <c:pt idx="1376">
                  <c:v>71.830700040950191</c:v>
                </c:pt>
                <c:pt idx="1377">
                  <c:v>71.869454687237052</c:v>
                </c:pt>
                <c:pt idx="1378">
                  <c:v>71.908211385635923</c:v>
                </c:pt>
                <c:pt idx="1379">
                  <c:v>71.946970129831897</c:v>
                </c:pt>
                <c:pt idx="1380">
                  <c:v>71.985730913528613</c:v>
                </c:pt>
                <c:pt idx="1381">
                  <c:v>72.024493730447986</c:v>
                </c:pt>
                <c:pt idx="1382">
                  <c:v>72.063258574330163</c:v>
                </c:pt>
                <c:pt idx="1383">
                  <c:v>72.102025438933737</c:v>
                </c:pt>
                <c:pt idx="1384">
                  <c:v>72.140794318035532</c:v>
                </c:pt>
                <c:pt idx="1385">
                  <c:v>72.179565205430436</c:v>
                </c:pt>
                <c:pt idx="1386">
                  <c:v>72.218338094931497</c:v>
                </c:pt>
                <c:pt idx="1387">
                  <c:v>72.257112980369968</c:v>
                </c:pt>
                <c:pt idx="1388">
                  <c:v>72.295889855594936</c:v>
                </c:pt>
                <c:pt idx="1389">
                  <c:v>72.334668714473665</c:v>
                </c:pt>
                <c:pt idx="1390">
                  <c:v>72.373449550891351</c:v>
                </c:pt>
                <c:pt idx="1391">
                  <c:v>72.412232358751069</c:v>
                </c:pt>
                <c:pt idx="1392">
                  <c:v>72.451017131973643</c:v>
                </c:pt>
                <c:pt idx="1393">
                  <c:v>72.489803864497929</c:v>
                </c:pt>
                <c:pt idx="1394">
                  <c:v>72.528592550280365</c:v>
                </c:pt>
                <c:pt idx="1395">
                  <c:v>72.567383183295107</c:v>
                </c:pt>
                <c:pt idx="1396">
                  <c:v>72.606175757534075</c:v>
                </c:pt>
                <c:pt idx="1397">
                  <c:v>72.644970267006926</c:v>
                </c:pt>
                <c:pt idx="1398">
                  <c:v>72.683766705740567</c:v>
                </c:pt>
                <c:pt idx="1399">
                  <c:v>72.722565067779655</c:v>
                </c:pt>
                <c:pt idx="1400">
                  <c:v>72.761365347186299</c:v>
                </c:pt>
                <c:pt idx="1401">
                  <c:v>72.800167538039972</c:v>
                </c:pt>
                <c:pt idx="1402">
                  <c:v>72.838971634437812</c:v>
                </c:pt>
                <c:pt idx="1403">
                  <c:v>72.877777630493995</c:v>
                </c:pt>
                <c:pt idx="1404">
                  <c:v>72.916585520340263</c:v>
                </c:pt>
                <c:pt idx="1405">
                  <c:v>72.955395298125325</c:v>
                </c:pt>
                <c:pt idx="1406">
                  <c:v>72.994206958015155</c:v>
                </c:pt>
                <c:pt idx="1407">
                  <c:v>73.033020494193224</c:v>
                </c:pt>
                <c:pt idx="1408">
                  <c:v>73.071835900859895</c:v>
                </c:pt>
                <c:pt idx="1409">
                  <c:v>73.110653172232475</c:v>
                </c:pt>
                <c:pt idx="1410">
                  <c:v>73.149472302545519</c:v>
                </c:pt>
                <c:pt idx="1411">
                  <c:v>73.188293286050396</c:v>
                </c:pt>
                <c:pt idx="1412">
                  <c:v>73.227116117015683</c:v>
                </c:pt>
                <c:pt idx="1413">
                  <c:v>73.265940789726599</c:v>
                </c:pt>
                <c:pt idx="1414">
                  <c:v>73.304767298485416</c:v>
                </c:pt>
                <c:pt idx="1415">
                  <c:v>73.343595637611045</c:v>
                </c:pt>
                <c:pt idx="1416">
                  <c:v>73.382425801439311</c:v>
                </c:pt>
                <c:pt idx="1417">
                  <c:v>73.421257784322592</c:v>
                </c:pt>
                <c:pt idx="1418">
                  <c:v>73.460091580630106</c:v>
                </c:pt>
                <c:pt idx="1419">
                  <c:v>73.498927184747529</c:v>
                </c:pt>
                <c:pt idx="1420">
                  <c:v>73.537764591077348</c:v>
                </c:pt>
                <c:pt idx="1421">
                  <c:v>73.576603794038377</c:v>
                </c:pt>
                <c:pt idx="1422">
                  <c:v>73.6154447880661</c:v>
                </c:pt>
                <c:pt idx="1423">
                  <c:v>73.654287567612315</c:v>
                </c:pt>
                <c:pt idx="1424">
                  <c:v>73.693132127145532</c:v>
                </c:pt>
                <c:pt idx="1425">
                  <c:v>73.731978461150135</c:v>
                </c:pt>
                <c:pt idx="1426">
                  <c:v>73.770826564127162</c:v>
                </c:pt>
                <c:pt idx="1427">
                  <c:v>73.809676430593967</c:v>
                </c:pt>
                <c:pt idx="1428">
                  <c:v>73.848528055084032</c:v>
                </c:pt>
                <c:pt idx="1429">
                  <c:v>73.887381432147052</c:v>
                </c:pt>
                <c:pt idx="1430">
                  <c:v>73.926236556348869</c:v>
                </c:pt>
                <c:pt idx="1431">
                  <c:v>73.965093422271408</c:v>
                </c:pt>
                <c:pt idx="1432">
                  <c:v>74.003952024512799</c:v>
                </c:pt>
                <c:pt idx="1433">
                  <c:v>74.042812357686969</c:v>
                </c:pt>
                <c:pt idx="1434">
                  <c:v>74.081674416424008</c:v>
                </c:pt>
                <c:pt idx="1435">
                  <c:v>74.120538195369789</c:v>
                </c:pt>
                <c:pt idx="1436">
                  <c:v>74.159403689186334</c:v>
                </c:pt>
                <c:pt idx="1437">
                  <c:v>74.198270892551321</c:v>
                </c:pt>
                <c:pt idx="1438">
                  <c:v>74.237139800158275</c:v>
                </c:pt>
                <c:pt idx="1439">
                  <c:v>74.276010406716409</c:v>
                </c:pt>
                <c:pt idx="1440">
                  <c:v>74.314882706950726</c:v>
                </c:pt>
                <c:pt idx="1441">
                  <c:v>74.35375669560203</c:v>
                </c:pt>
                <c:pt idx="1442">
                  <c:v>74.392632367426614</c:v>
                </c:pt>
                <c:pt idx="1443">
                  <c:v>74.431509717196334</c:v>
                </c:pt>
                <c:pt idx="1444">
                  <c:v>74.470388739698805</c:v>
                </c:pt>
                <c:pt idx="1445">
                  <c:v>74.509269429736989</c:v>
                </c:pt>
                <c:pt idx="1446">
                  <c:v>74.548151782129281</c:v>
                </c:pt>
                <c:pt idx="1447">
                  <c:v>74.587035791709752</c:v>
                </c:pt>
                <c:pt idx="1448">
                  <c:v>74.625921453327479</c:v>
                </c:pt>
                <c:pt idx="1449">
                  <c:v>74.66480876184734</c:v>
                </c:pt>
                <c:pt idx="1450">
                  <c:v>74.703697712149207</c:v>
                </c:pt>
                <c:pt idx="1451">
                  <c:v>74.74258829912813</c:v>
                </c:pt>
                <c:pt idx="1452">
                  <c:v>74.781480517694604</c:v>
                </c:pt>
                <c:pt idx="1453">
                  <c:v>74.820374362774317</c:v>
                </c:pt>
                <c:pt idx="1454">
                  <c:v>74.859269829308104</c:v>
                </c:pt>
                <c:pt idx="1455">
                  <c:v>74.898166912251583</c:v>
                </c:pt>
                <c:pt idx="1456">
                  <c:v>74.937065606575885</c:v>
                </c:pt>
                <c:pt idx="1457">
                  <c:v>74.975965907266783</c:v>
                </c:pt>
                <c:pt idx="1458">
                  <c:v>75.014867809325196</c:v>
                </c:pt>
                <c:pt idx="1459">
                  <c:v>75.053771307766993</c:v>
                </c:pt>
                <c:pt idx="1460">
                  <c:v>75.092676397622824</c:v>
                </c:pt>
                <c:pt idx="1461">
                  <c:v>75.131583073938387</c:v>
                </c:pt>
                <c:pt idx="1462">
                  <c:v>75.170491331773988</c:v>
                </c:pt>
                <c:pt idx="1463">
                  <c:v>75.209401166204827</c:v>
                </c:pt>
                <c:pt idx="1464">
                  <c:v>75.248312572320842</c:v>
                </c:pt>
                <c:pt idx="1465">
                  <c:v>75.287225545226605</c:v>
                </c:pt>
                <c:pt idx="1466">
                  <c:v>75.326140080041355</c:v>
                </c:pt>
                <c:pt idx="1467">
                  <c:v>75.365056171898885</c:v>
                </c:pt>
                <c:pt idx="1468">
                  <c:v>75.403973815947694</c:v>
                </c:pt>
                <c:pt idx="1469">
                  <c:v>75.442893007350662</c:v>
                </c:pt>
                <c:pt idx="1470">
                  <c:v>75.481813741285237</c:v>
                </c:pt>
                <c:pt idx="1471">
                  <c:v>75.520736012943516</c:v>
                </c:pt>
                <c:pt idx="1472">
                  <c:v>75.559659817531639</c:v>
                </c:pt>
                <c:pt idx="1473">
                  <c:v>75.598585150270409</c:v>
                </c:pt>
                <c:pt idx="1474">
                  <c:v>75.637512006394715</c:v>
                </c:pt>
                <c:pt idx="1475">
                  <c:v>75.676440381153924</c:v>
                </c:pt>
                <c:pt idx="1476">
                  <c:v>75.715370269811586</c:v>
                </c:pt>
                <c:pt idx="1477">
                  <c:v>75.754301667645549</c:v>
                </c:pt>
                <c:pt idx="1478">
                  <c:v>75.793234569947685</c:v>
                </c:pt>
                <c:pt idx="1479">
                  <c:v>75.832168972024178</c:v>
                </c:pt>
                <c:pt idx="1480">
                  <c:v>75.87110486919515</c:v>
                </c:pt>
                <c:pt idx="1481">
                  <c:v>75.910042256794924</c:v>
                </c:pt>
                <c:pt idx="1482">
                  <c:v>75.948981130171802</c:v>
                </c:pt>
                <c:pt idx="1483">
                  <c:v>75.987921484687988</c:v>
                </c:pt>
                <c:pt idx="1484">
                  <c:v>76.026863315719609</c:v>
                </c:pt>
                <c:pt idx="1485">
                  <c:v>76.06580661865668</c:v>
                </c:pt>
                <c:pt idx="1486">
                  <c:v>76.104751388903438</c:v>
                </c:pt>
                <c:pt idx="1487">
                  <c:v>76.143697621877578</c:v>
                </c:pt>
                <c:pt idx="1488">
                  <c:v>76.182645313010653</c:v>
                </c:pt>
                <c:pt idx="1489">
                  <c:v>76.221594457747997</c:v>
                </c:pt>
                <c:pt idx="1490">
                  <c:v>76.260545051548888</c:v>
                </c:pt>
                <c:pt idx="1491">
                  <c:v>76.299497089885918</c:v>
                </c:pt>
                <c:pt idx="1492">
                  <c:v>76.338450568245293</c:v>
                </c:pt>
                <c:pt idx="1493">
                  <c:v>76.377405482127116</c:v>
                </c:pt>
                <c:pt idx="1494">
                  <c:v>76.416361827044952</c:v>
                </c:pt>
                <c:pt idx="1495">
                  <c:v>76.455319598525719</c:v>
                </c:pt>
                <c:pt idx="1496">
                  <c:v>76.494278792110165</c:v>
                </c:pt>
                <c:pt idx="1497">
                  <c:v>76.533239403351999</c:v>
                </c:pt>
                <c:pt idx="1498">
                  <c:v>76.572201427818698</c:v>
                </c:pt>
                <c:pt idx="1499">
                  <c:v>76.611164861091098</c:v>
                </c:pt>
                <c:pt idx="1500">
                  <c:v>76.650129698763507</c:v>
                </c:pt>
                <c:pt idx="1501">
                  <c:v>76.689095936443138</c:v>
                </c:pt>
                <c:pt idx="1502">
                  <c:v>76.728063569750546</c:v>
                </c:pt>
                <c:pt idx="1503">
                  <c:v>76.767032594319701</c:v>
                </c:pt>
                <c:pt idx="1504">
                  <c:v>76.806003005797777</c:v>
                </c:pt>
                <c:pt idx="1505">
                  <c:v>76.844974799844877</c:v>
                </c:pt>
                <c:pt idx="1506">
                  <c:v>76.88394797213455</c:v>
                </c:pt>
                <c:pt idx="1507">
                  <c:v>76.922922518352919</c:v>
                </c:pt>
                <c:pt idx="1508">
                  <c:v>76.961898434199583</c:v>
                </c:pt>
                <c:pt idx="1509">
                  <c:v>77.000875715387139</c:v>
                </c:pt>
                <c:pt idx="1510">
                  <c:v>77.03985435764092</c:v>
                </c:pt>
                <c:pt idx="1511">
                  <c:v>77.078834356699318</c:v>
                </c:pt>
                <c:pt idx="1512">
                  <c:v>77.117815708313543</c:v>
                </c:pt>
                <c:pt idx="1513">
                  <c:v>77.156798408247766</c:v>
                </c:pt>
                <c:pt idx="1514">
                  <c:v>77.195782452278934</c:v>
                </c:pt>
                <c:pt idx="1515">
                  <c:v>77.234767836196951</c:v>
                </c:pt>
                <c:pt idx="1516">
                  <c:v>77.273754555804132</c:v>
                </c:pt>
                <c:pt idx="1517">
                  <c:v>77.31274260691562</c:v>
                </c:pt>
                <c:pt idx="1518">
                  <c:v>77.351731985359493</c:v>
                </c:pt>
                <c:pt idx="1519">
                  <c:v>77.390722686976204</c:v>
                </c:pt>
                <c:pt idx="1520">
                  <c:v>77.429714707618743</c:v>
                </c:pt>
                <c:pt idx="1521">
                  <c:v>77.468708043153057</c:v>
                </c:pt>
                <c:pt idx="1522">
                  <c:v>77.507702689457233</c:v>
                </c:pt>
                <c:pt idx="1523">
                  <c:v>77.546698642422001</c:v>
                </c:pt>
                <c:pt idx="1524">
                  <c:v>77.5856958979507</c:v>
                </c:pt>
                <c:pt idx="1525">
                  <c:v>77.624694451958803</c:v>
                </c:pt>
                <c:pt idx="1526">
                  <c:v>77.663694300374615</c:v>
                </c:pt>
                <c:pt idx="1527">
                  <c:v>77.70269543913831</c:v>
                </c:pt>
                <c:pt idx="1528">
                  <c:v>77.741697864202607</c:v>
                </c:pt>
                <c:pt idx="1529">
                  <c:v>77.780701571532717</c:v>
                </c:pt>
                <c:pt idx="1530">
                  <c:v>77.819706557105846</c:v>
                </c:pt>
                <c:pt idx="1531">
                  <c:v>77.85871281691162</c:v>
                </c:pt>
                <c:pt idx="1532">
                  <c:v>77.89772034695153</c:v>
                </c:pt>
                <c:pt idx="1533">
                  <c:v>77.936729143239333</c:v>
                </c:pt>
                <c:pt idx="1534">
                  <c:v>77.975739201801147</c:v>
                </c:pt>
                <c:pt idx="1535">
                  <c:v>78.014750518675086</c:v>
                </c:pt>
                <c:pt idx="1536">
                  <c:v>78.053763089911214</c:v>
                </c:pt>
                <c:pt idx="1537">
                  <c:v>78.092776911571661</c:v>
                </c:pt>
                <c:pt idx="1538">
                  <c:v>78.131791979730465</c:v>
                </c:pt>
                <c:pt idx="1539">
                  <c:v>78.170808290473687</c:v>
                </c:pt>
                <c:pt idx="1540">
                  <c:v>78.209825839899267</c:v>
                </c:pt>
                <c:pt idx="1541">
                  <c:v>78.248844624117211</c:v>
                </c:pt>
                <c:pt idx="1542">
                  <c:v>78.287864639249065</c:v>
                </c:pt>
                <c:pt idx="1543">
                  <c:v>78.32688588142814</c:v>
                </c:pt>
                <c:pt idx="1544">
                  <c:v>78.365908346800069</c:v>
                </c:pt>
                <c:pt idx="1545">
                  <c:v>78.404932031521611</c:v>
                </c:pt>
                <c:pt idx="1546">
                  <c:v>78.443956931761633</c:v>
                </c:pt>
                <c:pt idx="1547">
                  <c:v>78.482983043700443</c:v>
                </c:pt>
                <c:pt idx="1548">
                  <c:v>78.522010363530072</c:v>
                </c:pt>
                <c:pt idx="1549">
                  <c:v>78.56103888745433</c:v>
                </c:pt>
                <c:pt idx="1550">
                  <c:v>78.600068611688258</c:v>
                </c:pt>
                <c:pt idx="1551">
                  <c:v>78.639099532458729</c:v>
                </c:pt>
                <c:pt idx="1552">
                  <c:v>78.678131646004047</c:v>
                </c:pt>
                <c:pt idx="1553">
                  <c:v>78.717164948574109</c:v>
                </c:pt>
                <c:pt idx="1554">
                  <c:v>78.756199436430151</c:v>
                </c:pt>
                <c:pt idx="1555">
                  <c:v>78.795235105844597</c:v>
                </c:pt>
                <c:pt idx="1556">
                  <c:v>78.83427195310172</c:v>
                </c:pt>
                <c:pt idx="1557">
                  <c:v>78.873309974496593</c:v>
                </c:pt>
                <c:pt idx="1558">
                  <c:v>78.91234916633617</c:v>
                </c:pt>
                <c:pt idx="1559">
                  <c:v>78.951389524938406</c:v>
                </c:pt>
                <c:pt idx="1560">
                  <c:v>78.990431046632438</c:v>
                </c:pt>
                <c:pt idx="1561">
                  <c:v>79.029473727758869</c:v>
                </c:pt>
                <c:pt idx="1562">
                  <c:v>79.068517564669037</c:v>
                </c:pt>
                <c:pt idx="1563">
                  <c:v>79.107562553725828</c:v>
                </c:pt>
                <c:pt idx="1564">
                  <c:v>79.146608691303186</c:v>
                </c:pt>
                <c:pt idx="1565">
                  <c:v>79.18565597378624</c:v>
                </c:pt>
                <c:pt idx="1566">
                  <c:v>79.22470439757079</c:v>
                </c:pt>
                <c:pt idx="1567">
                  <c:v>79.263753959064175</c:v>
                </c:pt>
                <c:pt idx="1568">
                  <c:v>79.302803409173279</c:v>
                </c:pt>
                <c:pt idx="1569">
                  <c:v>79.341851498039901</c:v>
                </c:pt>
                <c:pt idx="1570">
                  <c:v>79.380898220522411</c:v>
                </c:pt>
                <c:pt idx="1571">
                  <c:v>79.419943571460053</c:v>
                </c:pt>
                <c:pt idx="1572">
                  <c:v>79.45898754567321</c:v>
                </c:pt>
                <c:pt idx="1573">
                  <c:v>79.498030137963426</c:v>
                </c:pt>
                <c:pt idx="1574">
                  <c:v>79.537071343113141</c:v>
                </c:pt>
                <c:pt idx="1575">
                  <c:v>79.576111155885656</c:v>
                </c:pt>
                <c:pt idx="1576">
                  <c:v>79.615149571024702</c:v>
                </c:pt>
                <c:pt idx="1577">
                  <c:v>79.654186583255395</c:v>
                </c:pt>
                <c:pt idx="1578">
                  <c:v>79.693222187282871</c:v>
                </c:pt>
                <c:pt idx="1579">
                  <c:v>79.732256377793277</c:v>
                </c:pt>
                <c:pt idx="1580">
                  <c:v>79.771289149453168</c:v>
                </c:pt>
                <c:pt idx="1581">
                  <c:v>79.810320496909526</c:v>
                </c:pt>
                <c:pt idx="1582">
                  <c:v>79.849350414789868</c:v>
                </c:pt>
                <c:pt idx="1583">
                  <c:v>79.88837889770204</c:v>
                </c:pt>
                <c:pt idx="1584">
                  <c:v>79.927405940233996</c:v>
                </c:pt>
                <c:pt idx="1585">
                  <c:v>79.966431536953849</c:v>
                </c:pt>
                <c:pt idx="1586">
                  <c:v>80.005455682410144</c:v>
                </c:pt>
                <c:pt idx="1587">
                  <c:v>80.044478371131049</c:v>
                </c:pt>
                <c:pt idx="1588">
                  <c:v>80.083499597625249</c:v>
                </c:pt>
                <c:pt idx="1589">
                  <c:v>80.122519356380934</c:v>
                </c:pt>
                <c:pt idx="1590">
                  <c:v>80.161537641866261</c:v>
                </c:pt>
                <c:pt idx="1591">
                  <c:v>80.200554448529431</c:v>
                </c:pt>
                <c:pt idx="1592">
                  <c:v>80.239569770797914</c:v>
                </c:pt>
                <c:pt idx="1593">
                  <c:v>80.278583603079099</c:v>
                </c:pt>
                <c:pt idx="1594">
                  <c:v>80.317595939759869</c:v>
                </c:pt>
                <c:pt idx="1595">
                  <c:v>80.356606775206757</c:v>
                </c:pt>
                <c:pt idx="1596">
                  <c:v>80.395616103765676</c:v>
                </c:pt>
                <c:pt idx="1597">
                  <c:v>80.434623919761819</c:v>
                </c:pt>
                <c:pt idx="1598">
                  <c:v>80.473630217499647</c:v>
                </c:pt>
                <c:pt idx="1599">
                  <c:v>80.512634991263027</c:v>
                </c:pt>
                <c:pt idx="1600">
                  <c:v>80.551638235315011</c:v>
                </c:pt>
                <c:pt idx="1601">
                  <c:v>80.590639943897528</c:v>
                </c:pt>
                <c:pt idx="1602">
                  <c:v>80.629640111231538</c:v>
                </c:pt>
                <c:pt idx="1603">
                  <c:v>80.668638731517063</c:v>
                </c:pt>
                <c:pt idx="1604">
                  <c:v>80.707635798933012</c:v>
                </c:pt>
                <c:pt idx="1605">
                  <c:v>80.746631307637045</c:v>
                </c:pt>
                <c:pt idx="1606">
                  <c:v>80.785625251765609</c:v>
                </c:pt>
                <c:pt idx="1607">
                  <c:v>80.82461762543366</c:v>
                </c:pt>
                <c:pt idx="1608">
                  <c:v>80.863608422734856</c:v>
                </c:pt>
                <c:pt idx="1609">
                  <c:v>80.902597637741408</c:v>
                </c:pt>
                <c:pt idx="1610">
                  <c:v>80.941585264503942</c:v>
                </c:pt>
                <c:pt idx="1611">
                  <c:v>80.980571297051426</c:v>
                </c:pt>
                <c:pt idx="1612">
                  <c:v>81.019555729391143</c:v>
                </c:pt>
                <c:pt idx="1613">
                  <c:v>81.058538555508548</c:v>
                </c:pt>
                <c:pt idx="1614">
                  <c:v>81.097519769367324</c:v>
                </c:pt>
                <c:pt idx="1615">
                  <c:v>81.136499364909071</c:v>
                </c:pt>
                <c:pt idx="1616">
                  <c:v>81.175477336053589</c:v>
                </c:pt>
                <c:pt idx="1617">
                  <c:v>81.214453676698483</c:v>
                </c:pt>
                <c:pt idx="1618">
                  <c:v>81.253428380719399</c:v>
                </c:pt>
                <c:pt idx="1619">
                  <c:v>81.292401441969503</c:v>
                </c:pt>
                <c:pt idx="1620">
                  <c:v>81.331372854279749</c:v>
                </c:pt>
                <c:pt idx="1621">
                  <c:v>81.370342611458838</c:v>
                </c:pt>
                <c:pt idx="1622">
                  <c:v>81.409310707292931</c:v>
                </c:pt>
                <c:pt idx="1623">
                  <c:v>81.44827713554568</c:v>
                </c:pt>
                <c:pt idx="1624">
                  <c:v>81.487241889958156</c:v>
                </c:pt>
                <c:pt idx="1625">
                  <c:v>81.526204964248691</c:v>
                </c:pt>
                <c:pt idx="1626">
                  <c:v>81.565166352112911</c:v>
                </c:pt>
                <c:pt idx="1627">
                  <c:v>81.604126047223758</c:v>
                </c:pt>
                <c:pt idx="1628">
                  <c:v>81.643084043230985</c:v>
                </c:pt>
                <c:pt idx="1629">
                  <c:v>81.682040333761748</c:v>
                </c:pt>
                <c:pt idx="1630">
                  <c:v>81.720994912419698</c:v>
                </c:pt>
                <c:pt idx="1631">
                  <c:v>81.759947772785637</c:v>
                </c:pt>
                <c:pt idx="1632">
                  <c:v>81.798898908417172</c:v>
                </c:pt>
                <c:pt idx="1633">
                  <c:v>81.837848312848593</c:v>
                </c:pt>
                <c:pt idx="1634">
                  <c:v>81.876795979590739</c:v>
                </c:pt>
                <c:pt idx="1635">
                  <c:v>81.915741902131174</c:v>
                </c:pt>
                <c:pt idx="1636">
                  <c:v>81.954686073933757</c:v>
                </c:pt>
                <c:pt idx="1637">
                  <c:v>81.993628488438929</c:v>
                </c:pt>
                <c:pt idx="1638">
                  <c:v>82.032569139063355</c:v>
                </c:pt>
                <c:pt idx="1639">
                  <c:v>82.071508167014031</c:v>
                </c:pt>
                <c:pt idx="1640">
                  <c:v>82.110445714476924</c:v>
                </c:pt>
                <c:pt idx="1641">
                  <c:v>82.149381776831575</c:v>
                </c:pt>
                <c:pt idx="1642">
                  <c:v>82.188300771246688</c:v>
                </c:pt>
                <c:pt idx="1643">
                  <c:v>82.227187119211294</c:v>
                </c:pt>
                <c:pt idx="1644">
                  <c:v>82.266040797517675</c:v>
                </c:pt>
                <c:pt idx="1645">
                  <c:v>82.304861783069285</c:v>
                </c:pt>
                <c:pt idx="1646">
                  <c:v>82.34365005288106</c:v>
                </c:pt>
                <c:pt idx="1647">
                  <c:v>82.382405584079592</c:v>
                </c:pt>
                <c:pt idx="1648">
                  <c:v>82.421128353903413</c:v>
                </c:pt>
                <c:pt idx="1649">
                  <c:v>82.459818339703205</c:v>
                </c:pt>
                <c:pt idx="1650">
                  <c:v>82.498475518942058</c:v>
                </c:pt>
                <c:pt idx="1651">
                  <c:v>82.5370998691957</c:v>
                </c:pt>
                <c:pt idx="1652">
                  <c:v>82.57569136815269</c:v>
                </c:pt>
                <c:pt idx="1653">
                  <c:v>82.614249993614706</c:v>
                </c:pt>
                <c:pt idx="1654">
                  <c:v>82.652775723496717</c:v>
                </c:pt>
                <c:pt idx="1655">
                  <c:v>82.691268535827234</c:v>
                </c:pt>
                <c:pt idx="1656">
                  <c:v>82.729728408748556</c:v>
                </c:pt>
                <c:pt idx="1657">
                  <c:v>82.768155320516939</c:v>
                </c:pt>
                <c:pt idx="1658">
                  <c:v>82.806549249502865</c:v>
                </c:pt>
                <c:pt idx="1659">
                  <c:v>82.844910174191227</c:v>
                </c:pt>
                <c:pt idx="1660">
                  <c:v>82.883238073181559</c:v>
                </c:pt>
                <c:pt idx="1661">
                  <c:v>82.921532925188231</c:v>
                </c:pt>
                <c:pt idx="1662">
                  <c:v>82.959794709040722</c:v>
                </c:pt>
                <c:pt idx="1663">
                  <c:v>82.998023403683732</c:v>
                </c:pt>
                <c:pt idx="1664">
                  <c:v>83.036218988177481</c:v>
                </c:pt>
                <c:pt idx="1665">
                  <c:v>83.074381441697852</c:v>
                </c:pt>
                <c:pt idx="1666">
                  <c:v>83.112510743536632</c:v>
                </c:pt>
                <c:pt idx="1667">
                  <c:v>83.150606873101708</c:v>
                </c:pt>
                <c:pt idx="1668">
                  <c:v>83.188669809917258</c:v>
                </c:pt>
                <c:pt idx="1669">
                  <c:v>83.226699533623943</c:v>
                </c:pt>
                <c:pt idx="1670">
                  <c:v>83.264696023979113</c:v>
                </c:pt>
                <c:pt idx="1671">
                  <c:v>83.302659260857013</c:v>
                </c:pt>
                <c:pt idx="1672">
                  <c:v>83.340589224248959</c:v>
                </c:pt>
                <c:pt idx="1673">
                  <c:v>83.378485894263548</c:v>
                </c:pt>
                <c:pt idx="1674">
                  <c:v>83.416349251126803</c:v>
                </c:pt>
                <c:pt idx="1675">
                  <c:v>83.454179275182412</c:v>
                </c:pt>
                <c:pt idx="1676">
                  <c:v>83.49197594689187</c:v>
                </c:pt>
                <c:pt idx="1677">
                  <c:v>83.52973924683468</c:v>
                </c:pt>
                <c:pt idx="1678">
                  <c:v>83.567469155708565</c:v>
                </c:pt>
                <c:pt idx="1679">
                  <c:v>83.605165654329582</c:v>
                </c:pt>
                <c:pt idx="1680">
                  <c:v>83.642828723632348</c:v>
                </c:pt>
                <c:pt idx="1681">
                  <c:v>83.6804583446702</c:v>
                </c:pt>
                <c:pt idx="1682">
                  <c:v>83.718054498615359</c:v>
                </c:pt>
                <c:pt idx="1683">
                  <c:v>83.755617166759095</c:v>
                </c:pt>
                <c:pt idx="1684">
                  <c:v>83.793146330511945</c:v>
                </c:pt>
                <c:pt idx="1685">
                  <c:v>83.830641971403807</c:v>
                </c:pt>
                <c:pt idx="1686">
                  <c:v>83.868104071084147</c:v>
                </c:pt>
                <c:pt idx="1687">
                  <c:v>83.905532611322158</c:v>
                </c:pt>
                <c:pt idx="1688">
                  <c:v>83.942927574006916</c:v>
                </c:pt>
                <c:pt idx="1689">
                  <c:v>83.980288941147549</c:v>
                </c:pt>
                <c:pt idx="1690">
                  <c:v>84.017616694873368</c:v>
                </c:pt>
                <c:pt idx="1691">
                  <c:v>84.054910817434049</c:v>
                </c:pt>
                <c:pt idx="1692">
                  <c:v>84.092171291199762</c:v>
                </c:pt>
                <c:pt idx="1693">
                  <c:v>84.129398098661341</c:v>
                </c:pt>
                <c:pt idx="1694">
                  <c:v>84.166591222430412</c:v>
                </c:pt>
                <c:pt idx="1695">
                  <c:v>84.203750645239552</c:v>
                </c:pt>
                <c:pt idx="1696">
                  <c:v>84.24087634994244</c:v>
                </c:pt>
                <c:pt idx="1697">
                  <c:v>84.277968319513988</c:v>
                </c:pt>
                <c:pt idx="1698">
                  <c:v>84.315026537050485</c:v>
                </c:pt>
                <c:pt idx="1699">
                  <c:v>84.352050985769722</c:v>
                </c:pt>
                <c:pt idx="1700">
                  <c:v>84.389041649011148</c:v>
                </c:pt>
                <c:pt idx="1701">
                  <c:v>84.425998510235999</c:v>
                </c:pt>
                <c:pt idx="1702">
                  <c:v>84.462921553027414</c:v>
                </c:pt>
                <c:pt idx="1703">
                  <c:v>84.499810761090586</c:v>
                </c:pt>
                <c:pt idx="1704">
                  <c:v>84.536666118252867</c:v>
                </c:pt>
                <c:pt idx="1705">
                  <c:v>84.573487608463921</c:v>
                </c:pt>
                <c:pt idx="1706">
                  <c:v>84.610275215795809</c:v>
                </c:pt>
                <c:pt idx="1707">
                  <c:v>84.647028924443163</c:v>
                </c:pt>
                <c:pt idx="1708">
                  <c:v>84.683748718723265</c:v>
                </c:pt>
                <c:pt idx="1709">
                  <c:v>84.72043458307617</c:v>
                </c:pt>
                <c:pt idx="1710">
                  <c:v>84.757086502064823</c:v>
                </c:pt>
                <c:pt idx="1711">
                  <c:v>84.793704460375196</c:v>
                </c:pt>
                <c:pt idx="1712">
                  <c:v>84.830288442816354</c:v>
                </c:pt>
                <c:pt idx="1713">
                  <c:v>84.866838434320599</c:v>
                </c:pt>
                <c:pt idx="1714">
                  <c:v>84.903354419943568</c:v>
                </c:pt>
                <c:pt idx="1715">
                  <c:v>84.93983638486435</c:v>
                </c:pt>
                <c:pt idx="1716">
                  <c:v>84.976284314385538</c:v>
                </c:pt>
                <c:pt idx="1717">
                  <c:v>85.012698193933403</c:v>
                </c:pt>
                <c:pt idx="1718">
                  <c:v>85.049078009057922</c:v>
                </c:pt>
                <c:pt idx="1719">
                  <c:v>85.085423745432934</c:v>
                </c:pt>
                <c:pt idx="1720">
                  <c:v>85.121735388856209</c:v>
                </c:pt>
                <c:pt idx="1721">
                  <c:v>85.158012925249523</c:v>
                </c:pt>
                <c:pt idx="1722">
                  <c:v>85.194256340658754</c:v>
                </c:pt>
                <c:pt idx="1723">
                  <c:v>85.230465621254027</c:v>
                </c:pt>
                <c:pt idx="1724">
                  <c:v>85.26664075332971</c:v>
                </c:pt>
                <c:pt idx="1725">
                  <c:v>85.302781723304562</c:v>
                </c:pt>
                <c:pt idx="1726">
                  <c:v>85.33888851772177</c:v>
                </c:pt>
                <c:pt idx="1727">
                  <c:v>85.374961123249093</c:v>
                </c:pt>
                <c:pt idx="1728">
                  <c:v>85.410999526678864</c:v>
                </c:pt>
                <c:pt idx="1729">
                  <c:v>85.447003714928115</c:v>
                </c:pt>
                <c:pt idx="1730">
                  <c:v>85.48297367503865</c:v>
                </c:pt>
                <c:pt idx="1731">
                  <c:v>85.518909394177072</c:v>
                </c:pt>
                <c:pt idx="1732">
                  <c:v>85.554810859634898</c:v>
                </c:pt>
                <c:pt idx="1733">
                  <c:v>85.590678058828615</c:v>
                </c:pt>
                <c:pt idx="1734">
                  <c:v>85.626510979299752</c:v>
                </c:pt>
                <c:pt idx="1735">
                  <c:v>85.662309608714907</c:v>
                </c:pt>
                <c:pt idx="1736">
                  <c:v>85.698073934865832</c:v>
                </c:pt>
                <c:pt idx="1737">
                  <c:v>85.733803945669521</c:v>
                </c:pt>
                <c:pt idx="1738">
                  <c:v>85.769499629168209</c:v>
                </c:pt>
                <c:pt idx="1739">
                  <c:v>85.805160973529482</c:v>
                </c:pt>
                <c:pt idx="1740">
                  <c:v>85.840787967046268</c:v>
                </c:pt>
                <c:pt idx="1741">
                  <c:v>85.876380598136961</c:v>
                </c:pt>
                <c:pt idx="1742">
                  <c:v>85.911938855345412</c:v>
                </c:pt>
                <c:pt idx="1743">
                  <c:v>85.947462727340991</c:v>
                </c:pt>
                <c:pt idx="1744">
                  <c:v>85.982952202918639</c:v>
                </c:pt>
                <c:pt idx="1745">
                  <c:v>86.018407270998921</c:v>
                </c:pt>
                <c:pt idx="1746">
                  <c:v>86.053827920628024</c:v>
                </c:pt>
                <c:pt idx="1747">
                  <c:v>86.089214140977845</c:v>
                </c:pt>
                <c:pt idx="1748">
                  <c:v>86.12456592134599</c:v>
                </c:pt>
                <c:pt idx="1749">
                  <c:v>86.159883251155833</c:v>
                </c:pt>
                <c:pt idx="1750">
                  <c:v>86.195166119956511</c:v>
                </c:pt>
                <c:pt idx="1751">
                  <c:v>86.230414517423014</c:v>
                </c:pt>
                <c:pt idx="1752">
                  <c:v>86.265628433356156</c:v>
                </c:pt>
                <c:pt idx="1753">
                  <c:v>86.300807857682628</c:v>
                </c:pt>
                <c:pt idx="1754">
                  <c:v>86.335952780455003</c:v>
                </c:pt>
                <c:pt idx="1755">
                  <c:v>86.371063191851789</c:v>
                </c:pt>
                <c:pt idx="1756">
                  <c:v>86.406139082177432</c:v>
                </c:pt>
                <c:pt idx="1757">
                  <c:v>86.441180441862315</c:v>
                </c:pt>
                <c:pt idx="1758">
                  <c:v>86.476187261462783</c:v>
                </c:pt>
                <c:pt idx="1759">
                  <c:v>86.511159531661193</c:v>
                </c:pt>
                <c:pt idx="1760">
                  <c:v>86.546097243265862</c:v>
                </c:pt>
                <c:pt idx="1761">
                  <c:v>86.58100038721112</c:v>
                </c:pt>
                <c:pt idx="1762">
                  <c:v>86.615868954557314</c:v>
                </c:pt>
                <c:pt idx="1763">
                  <c:v>86.650702936490802</c:v>
                </c:pt>
                <c:pt idx="1764">
                  <c:v>86.685502324323963</c:v>
                </c:pt>
                <c:pt idx="1765">
                  <c:v>86.720267109495168</c:v>
                </c:pt>
                <c:pt idx="1766">
                  <c:v>86.754997283568827</c:v>
                </c:pt>
                <c:pt idx="1767">
                  <c:v>86.789692838235368</c:v>
                </c:pt>
                <c:pt idx="1768">
                  <c:v>86.824353765311216</c:v>
                </c:pt>
                <c:pt idx="1769">
                  <c:v>86.858980056738787</c:v>
                </c:pt>
                <c:pt idx="1770">
                  <c:v>86.89357170458652</c:v>
                </c:pt>
                <c:pt idx="1771">
                  <c:v>86.928128701048792</c:v>
                </c:pt>
                <c:pt idx="1772">
                  <c:v>86.962651038445983</c:v>
                </c:pt>
                <c:pt idx="1773">
                  <c:v>86.997138709224416</c:v>
                </c:pt>
                <c:pt idx="1774">
                  <c:v>87.031591705956345</c:v>
                </c:pt>
                <c:pt idx="1775">
                  <c:v>87.066010021339935</c:v>
                </c:pt>
                <c:pt idx="1776">
                  <c:v>87.100393648199258</c:v>
                </c:pt>
                <c:pt idx="1777">
                  <c:v>87.134742579484254</c:v>
                </c:pt>
                <c:pt idx="1778">
                  <c:v>87.169056808270682</c:v>
                </c:pt>
                <c:pt idx="1779">
                  <c:v>87.203336327760169</c:v>
                </c:pt>
                <c:pt idx="1780">
                  <c:v>87.237581131280095</c:v>
                </c:pt>
                <c:pt idx="1781">
                  <c:v>87.271791212283603</c:v>
                </c:pt>
                <c:pt idx="1782">
                  <c:v>87.305966564349575</c:v>
                </c:pt>
                <c:pt idx="1783">
                  <c:v>87.340107181182574</c:v>
                </c:pt>
                <c:pt idx="1784">
                  <c:v>87.374213056612817</c:v>
                </c:pt>
                <c:pt idx="1785">
                  <c:v>87.408284184596127</c:v>
                </c:pt>
                <c:pt idx="1786">
                  <c:v>87.442320559213911</c:v>
                </c:pt>
                <c:pt idx="1787">
                  <c:v>87.476322174673101</c:v>
                </c:pt>
                <c:pt idx="1788">
                  <c:v>87.510289025306108</c:v>
                </c:pt>
                <c:pt idx="1789">
                  <c:v>87.544221105570784</c:v>
                </c:pt>
                <c:pt idx="1790">
                  <c:v>87.578118410050379</c:v>
                </c:pt>
                <c:pt idx="1791">
                  <c:v>87.611980933453466</c:v>
                </c:pt>
                <c:pt idx="1792">
                  <c:v>87.645808670613917</c:v>
                </c:pt>
                <c:pt idx="1793">
                  <c:v>87.679601616490828</c:v>
                </c:pt>
                <c:pt idx="1794">
                  <c:v>87.713359766168466</c:v>
                </c:pt>
                <c:pt idx="1795">
                  <c:v>87.74708311485621</c:v>
                </c:pt>
                <c:pt idx="1796">
                  <c:v>87.780771657888508</c:v>
                </c:pt>
                <c:pt idx="1797">
                  <c:v>87.814425390724793</c:v>
                </c:pt>
                <c:pt idx="1798">
                  <c:v>87.848044308949412</c:v>
                </c:pt>
                <c:pt idx="1799">
                  <c:v>87.881628408271595</c:v>
                </c:pt>
                <c:pt idx="1800">
                  <c:v>87.915177684525361</c:v>
                </c:pt>
                <c:pt idx="1801">
                  <c:v>87.948692133669454</c:v>
                </c:pt>
                <c:pt idx="1802">
                  <c:v>87.982171751787263</c:v>
                </c:pt>
                <c:pt idx="1803">
                  <c:v>88.01561653508675</c:v>
                </c:pt>
                <c:pt idx="1804">
                  <c:v>88.049026479900391</c:v>
                </c:pt>
                <c:pt idx="1805">
                  <c:v>88.08240158268508</c:v>
                </c:pt>
                <c:pt idx="1806">
                  <c:v>88.115741840022054</c:v>
                </c:pt>
                <c:pt idx="1807">
                  <c:v>88.149047248616839</c:v>
                </c:pt>
                <c:pt idx="1808">
                  <c:v>88.182317805299107</c:v>
                </c:pt>
                <c:pt idx="1809">
                  <c:v>88.215553507022648</c:v>
                </c:pt>
                <c:pt idx="1810">
                  <c:v>88.248754350865255</c:v>
                </c:pt>
                <c:pt idx="1811">
                  <c:v>88.281920334028655</c:v>
                </c:pt>
                <c:pt idx="1812">
                  <c:v>88.315051453838379</c:v>
                </c:pt>
                <c:pt idx="1813">
                  <c:v>88.348147707743706</c:v>
                </c:pt>
                <c:pt idx="1814">
                  <c:v>88.38120909331758</c:v>
                </c:pt>
                <c:pt idx="1815">
                  <c:v>88.414235608256462</c:v>
                </c:pt>
                <c:pt idx="1816">
                  <c:v>88.447227250380294</c:v>
                </c:pt>
                <c:pt idx="1817">
                  <c:v>88.48018401763234</c:v>
                </c:pt>
                <c:pt idx="1818">
                  <c:v>88.51310590807914</c:v>
                </c:pt>
                <c:pt idx="1819">
                  <c:v>88.545992919910361</c:v>
                </c:pt>
                <c:pt idx="1820">
                  <c:v>88.578845051438719</c:v>
                </c:pt>
                <c:pt idx="1821">
                  <c:v>88.611662301099855</c:v>
                </c:pt>
                <c:pt idx="1822">
                  <c:v>88.644444667452262</c:v>
                </c:pt>
                <c:pt idx="1823">
                  <c:v>88.677192149177117</c:v>
                </c:pt>
                <c:pt idx="1824">
                  <c:v>88.709904745078205</c:v>
                </c:pt>
                <c:pt idx="1825">
                  <c:v>88.742582454081827</c:v>
                </c:pt>
                <c:pt idx="1826">
                  <c:v>88.775225275236636</c:v>
                </c:pt>
                <c:pt idx="1827">
                  <c:v>88.807833207713557</c:v>
                </c:pt>
                <c:pt idx="1828">
                  <c:v>88.840406250805643</c:v>
                </c:pt>
                <c:pt idx="1829">
                  <c:v>88.87294440392796</c:v>
                </c:pt>
                <c:pt idx="1830">
                  <c:v>88.905447666617491</c:v>
                </c:pt>
                <c:pt idx="1831">
                  <c:v>88.937916038532961</c:v>
                </c:pt>
                <c:pt idx="1832">
                  <c:v>88.970349519454757</c:v>
                </c:pt>
                <c:pt idx="1833">
                  <c:v>89.002748109284781</c:v>
                </c:pt>
                <c:pt idx="1834">
                  <c:v>89.035111808046324</c:v>
                </c:pt>
                <c:pt idx="1835">
                  <c:v>89.067440615883925</c:v>
                </c:pt>
                <c:pt idx="1836">
                  <c:v>89.09973453306327</c:v>
                </c:pt>
                <c:pt idx="1837">
                  <c:v>89.131993559971008</c:v>
                </c:pt>
                <c:pt idx="1838">
                  <c:v>89.164217697114665</c:v>
                </c:pt>
                <c:pt idx="1839">
                  <c:v>89.196406945122462</c:v>
                </c:pt>
                <c:pt idx="1840">
                  <c:v>89.228561304743224</c:v>
                </c:pt>
                <c:pt idx="1841">
                  <c:v>89.260680776846172</c:v>
                </c:pt>
                <c:pt idx="1842">
                  <c:v>89.292765362420866</c:v>
                </c:pt>
                <c:pt idx="1843">
                  <c:v>89.324815062576988</c:v>
                </c:pt>
                <c:pt idx="1844">
                  <c:v>89.356829878544232</c:v>
                </c:pt>
                <c:pt idx="1845">
                  <c:v>89.388809811672132</c:v>
                </c:pt>
                <c:pt idx="1846">
                  <c:v>89.420754863429963</c:v>
                </c:pt>
                <c:pt idx="1847">
                  <c:v>89.452665035406525</c:v>
                </c:pt>
                <c:pt idx="1848">
                  <c:v>89.484540329310036</c:v>
                </c:pt>
                <c:pt idx="1849">
                  <c:v>89.516380746967954</c:v>
                </c:pt>
                <c:pt idx="1850">
                  <c:v>89.548186290326839</c:v>
                </c:pt>
                <c:pt idx="1851">
                  <c:v>89.579956961452197</c:v>
                </c:pt>
                <c:pt idx="1852">
                  <c:v>89.611692762528293</c:v>
                </c:pt>
                <c:pt idx="1853">
                  <c:v>89.643393695858023</c:v>
                </c:pt>
                <c:pt idx="1854">
                  <c:v>89.675059763862748</c:v>
                </c:pt>
                <c:pt idx="1855">
                  <c:v>89.706690969082103</c:v>
                </c:pt>
                <c:pt idx="1856">
                  <c:v>89.738287314173846</c:v>
                </c:pt>
                <c:pt idx="1857">
                  <c:v>89.769848801913724</c:v>
                </c:pt>
                <c:pt idx="1858">
                  <c:v>89.801375435195268</c:v>
                </c:pt>
                <c:pt idx="1859">
                  <c:v>89.83286721702963</c:v>
                </c:pt>
                <c:pt idx="1860">
                  <c:v>89.864324150545414</c:v>
                </c:pt>
                <c:pt idx="1861">
                  <c:v>89.895746238988522</c:v>
                </c:pt>
                <c:pt idx="1862">
                  <c:v>89.927133485721939</c:v>
                </c:pt>
                <c:pt idx="1863">
                  <c:v>89.958485894225589</c:v>
                </c:pt>
                <c:pt idx="1864">
                  <c:v>89.98980346809617</c:v>
                </c:pt>
                <c:pt idx="1865">
                  <c:v>90.021086211046935</c:v>
                </c:pt>
                <c:pt idx="1866">
                  <c:v>90.052334126907539</c:v>
                </c:pt>
                <c:pt idx="1867">
                  <c:v>90.083547219623867</c:v>
                </c:pt>
                <c:pt idx="1868">
                  <c:v>90.114725493257822</c:v>
                </c:pt>
                <c:pt idx="1869">
                  <c:v>90.145868951987168</c:v>
                </c:pt>
                <c:pt idx="1870">
                  <c:v>90.176977600105317</c:v>
                </c:pt>
                <c:pt idx="1871">
                  <c:v>90.208051442021187</c:v>
                </c:pt>
                <c:pt idx="1872">
                  <c:v>90.239090482258945</c:v>
                </c:pt>
                <c:pt idx="1873">
                  <c:v>90.270094725457881</c:v>
                </c:pt>
                <c:pt idx="1874">
                  <c:v>90.301064176372179</c:v>
                </c:pt>
                <c:pt idx="1875">
                  <c:v>90.331998839870749</c:v>
                </c:pt>
                <c:pt idx="1876">
                  <c:v>90.362898720937025</c:v>
                </c:pt>
                <c:pt idx="1877">
                  <c:v>90.393763824668753</c:v>
                </c:pt>
                <c:pt idx="1878">
                  <c:v>90.42459415627782</c:v>
                </c:pt>
                <c:pt idx="1879">
                  <c:v>90.455389721090043</c:v>
                </c:pt>
                <c:pt idx="1880">
                  <c:v>90.486150524544968</c:v>
                </c:pt>
                <c:pt idx="1881">
                  <c:v>90.516876572195642</c:v>
                </c:pt>
                <c:pt idx="1882">
                  <c:v>90.547567869708487</c:v>
                </c:pt>
                <c:pt idx="1883">
                  <c:v>90.57822442286303</c:v>
                </c:pt>
                <c:pt idx="1884">
                  <c:v>90.608846237551717</c:v>
                </c:pt>
                <c:pt idx="1885">
                  <c:v>90.639433319779712</c:v>
                </c:pt>
                <c:pt idx="1886">
                  <c:v>90.669985675664677</c:v>
                </c:pt>
                <c:pt idx="1887">
                  <c:v>90.700503311436563</c:v>
                </c:pt>
                <c:pt idx="1888">
                  <c:v>90.730986233437449</c:v>
                </c:pt>
                <c:pt idx="1889">
                  <c:v>90.761434448121264</c:v>
                </c:pt>
                <c:pt idx="1890">
                  <c:v>90.791847962053595</c:v>
                </c:pt>
                <c:pt idx="1891">
                  <c:v>90.822226781911482</c:v>
                </c:pt>
                <c:pt idx="1892">
                  <c:v>90.852570914483223</c:v>
                </c:pt>
                <c:pt idx="1893">
                  <c:v>90.882880366668118</c:v>
                </c:pt>
                <c:pt idx="1894">
                  <c:v>90.913155145476281</c:v>
                </c:pt>
                <c:pt idx="1895">
                  <c:v>90.943395258028389</c:v>
                </c:pt>
                <c:pt idx="1896">
                  <c:v>90.973600711555491</c:v>
                </c:pt>
                <c:pt idx="1897">
                  <c:v>91.003771513398789</c:v>
                </c:pt>
                <c:pt idx="1898">
                  <c:v>91.033907671009416</c:v>
                </c:pt>
                <c:pt idx="1899">
                  <c:v>91.064009191948173</c:v>
                </c:pt>
                <c:pt idx="1900">
                  <c:v>91.094076083885341</c:v>
                </c:pt>
                <c:pt idx="1901">
                  <c:v>91.124108354600466</c:v>
                </c:pt>
                <c:pt idx="1902">
                  <c:v>91.154106011982094</c:v>
                </c:pt>
                <c:pt idx="1903">
                  <c:v>91.184069064027568</c:v>
                </c:pt>
                <c:pt idx="1904">
                  <c:v>91.213997518842802</c:v>
                </c:pt>
                <c:pt idx="1905">
                  <c:v>91.243891384642041</c:v>
                </c:pt>
                <c:pt idx="1906">
                  <c:v>91.273750669747628</c:v>
                </c:pt>
                <c:pt idx="1907">
                  <c:v>91.30357538258977</c:v>
                </c:pt>
                <c:pt idx="1908">
                  <c:v>91.333365531706306</c:v>
                </c:pt>
                <c:pt idx="1909">
                  <c:v>91.363121125742481</c:v>
                </c:pt>
                <c:pt idx="1910">
                  <c:v>91.392842173450703</c:v>
                </c:pt>
                <c:pt idx="1911">
                  <c:v>91.422528683690302</c:v>
                </c:pt>
                <c:pt idx="1912">
                  <c:v>91.452180665427306</c:v>
                </c:pt>
                <c:pt idx="1913">
                  <c:v>91.48179812773418</c:v>
                </c:pt>
                <c:pt idx="1914">
                  <c:v>91.511381079789601</c:v>
                </c:pt>
                <c:pt idx="1915">
                  <c:v>91.54092953087823</c:v>
                </c:pt>
                <c:pt idx="1916">
                  <c:v>91.570443490390431</c:v>
                </c:pt>
                <c:pt idx="1917">
                  <c:v>91.599922967822067</c:v>
                </c:pt>
                <c:pt idx="1918">
                  <c:v>91.629367972774219</c:v>
                </c:pt>
                <c:pt idx="1919">
                  <c:v>91.658778514952971</c:v>
                </c:pt>
                <c:pt idx="1920">
                  <c:v>91.688154604169171</c:v>
                </c:pt>
                <c:pt idx="1921">
                  <c:v>91.717496250338129</c:v>
                </c:pt>
                <c:pt idx="1922">
                  <c:v>91.746803463479438</c:v>
                </c:pt>
                <c:pt idx="1923">
                  <c:v>91.776076253716681</c:v>
                </c:pt>
                <c:pt idx="1924">
                  <c:v>91.805314631277184</c:v>
                </c:pt>
                <c:pt idx="1925">
                  <c:v>91.83451860649177</c:v>
                </c:pt>
                <c:pt idx="1926">
                  <c:v>91.86368818979453</c:v>
                </c:pt>
                <c:pt idx="1927">
                  <c:v>91.892823391722516</c:v>
                </c:pt>
                <c:pt idx="1928">
                  <c:v>91.921924222915564</c:v>
                </c:pt>
                <c:pt idx="1929">
                  <c:v>91.950990694115958</c:v>
                </c:pt>
                <c:pt idx="1930">
                  <c:v>91.98002281616823</c:v>
                </c:pt>
                <c:pt idx="1931">
                  <c:v>92.009020600018857</c:v>
                </c:pt>
                <c:pt idx="1932">
                  <c:v>92.037984056716056</c:v>
                </c:pt>
                <c:pt idx="1933">
                  <c:v>92.066913197409505</c:v>
                </c:pt>
                <c:pt idx="1934">
                  <c:v>92.095808033350067</c:v>
                </c:pt>
                <c:pt idx="1935">
                  <c:v>92.124668575889515</c:v>
                </c:pt>
                <c:pt idx="1936">
                  <c:v>92.153494836480334</c:v>
                </c:pt>
                <c:pt idx="1937">
                  <c:v>92.182286826675409</c:v>
                </c:pt>
                <c:pt idx="1938">
                  <c:v>92.211044558127767</c:v>
                </c:pt>
                <c:pt idx="1939">
                  <c:v>92.239768042590327</c:v>
                </c:pt>
                <c:pt idx="1940">
                  <c:v>92.268457291915624</c:v>
                </c:pt>
                <c:pt idx="1941">
                  <c:v>92.29711231805554</c:v>
                </c:pt>
                <c:pt idx="1942">
                  <c:v>92.325720764815131</c:v>
                </c:pt>
                <c:pt idx="1943">
                  <c:v>92.354270396884061</c:v>
                </c:pt>
                <c:pt idx="1944">
                  <c:v>92.382761386984654</c:v>
                </c:pt>
                <c:pt idx="1945">
                  <c:v>92.411193907013825</c:v>
                </c:pt>
                <c:pt idx="1946">
                  <c:v>92.439568128048961</c:v>
                </c:pt>
                <c:pt idx="1947">
                  <c:v>92.467884220353696</c:v>
                </c:pt>
                <c:pt idx="1948">
                  <c:v>92.496142353383703</c:v>
                </c:pt>
                <c:pt idx="1949">
                  <c:v>92.524342695792384</c:v>
                </c:pt>
                <c:pt idx="1950">
                  <c:v>92.55248541543655</c:v>
                </c:pt>
                <c:pt idx="1951">
                  <c:v>92.580570679381978</c:v>
                </c:pt>
                <c:pt idx="1952">
                  <c:v>92.608598653908984</c:v>
                </c:pt>
                <c:pt idx="1953">
                  <c:v>92.636569504517936</c:v>
                </c:pt>
                <c:pt idx="1954">
                  <c:v>92.664483395934667</c:v>
                </c:pt>
                <c:pt idx="1955">
                  <c:v>92.692340492115889</c:v>
                </c:pt>
                <c:pt idx="1956">
                  <c:v>92.720140956254568</c:v>
                </c:pt>
                <c:pt idx="1957">
                  <c:v>92.747884950785178</c:v>
                </c:pt>
                <c:pt idx="1958">
                  <c:v>92.77557263738899</c:v>
                </c:pt>
                <c:pt idx="1959">
                  <c:v>92.803204176999245</c:v>
                </c:pt>
                <c:pt idx="1960">
                  <c:v>92.830779729806352</c:v>
                </c:pt>
                <c:pt idx="1961">
                  <c:v>92.858299455262951</c:v>
                </c:pt>
                <c:pt idx="1962">
                  <c:v>92.885763512089014</c:v>
                </c:pt>
                <c:pt idx="1963">
                  <c:v>92.913172058276857</c:v>
                </c:pt>
                <c:pt idx="1964">
                  <c:v>92.940525251096105</c:v>
                </c:pt>
                <c:pt idx="1965">
                  <c:v>92.967823247098622</c:v>
                </c:pt>
                <c:pt idx="1966">
                  <c:v>92.995066202123411</c:v>
                </c:pt>
                <c:pt idx="1967">
                  <c:v>93.022254271301449</c:v>
                </c:pt>
                <c:pt idx="1968">
                  <c:v>93.049387609060474</c:v>
                </c:pt>
                <c:pt idx="1969">
                  <c:v>93.076466369129761</c:v>
                </c:pt>
                <c:pt idx="1970">
                  <c:v>93.103490704544825</c:v>
                </c:pt>
                <c:pt idx="1971">
                  <c:v>93.130460767652082</c:v>
                </c:pt>
                <c:pt idx="1972">
                  <c:v>93.15737671011351</c:v>
                </c:pt>
                <c:pt idx="1973">
                  <c:v>93.184238682911229</c:v>
                </c:pt>
                <c:pt idx="1974">
                  <c:v>93.211046836352025</c:v>
                </c:pt>
                <c:pt idx="1975">
                  <c:v>93.23780132007191</c:v>
                </c:pt>
                <c:pt idx="1976">
                  <c:v>93.264502283040528</c:v>
                </c:pt>
                <c:pt idx="1977">
                  <c:v>93.291149873565658</c:v>
                </c:pt>
                <c:pt idx="1978">
                  <c:v>93.317744239297568</c:v>
                </c:pt>
                <c:pt idx="1979">
                  <c:v>93.344285527233353</c:v>
                </c:pt>
                <c:pt idx="1980">
                  <c:v>93.370773883721299</c:v>
                </c:pt>
                <c:pt idx="1981">
                  <c:v>93.397209454465127</c:v>
                </c:pt>
                <c:pt idx="1982">
                  <c:v>93.423592384528234</c:v>
                </c:pt>
                <c:pt idx="1983">
                  <c:v>93.449922818337924</c:v>
                </c:pt>
                <c:pt idx="1984">
                  <c:v>93.476200899689573</c:v>
                </c:pt>
                <c:pt idx="1985">
                  <c:v>93.502426771750748</c:v>
                </c:pt>
                <c:pt idx="1986">
                  <c:v>93.528600577065305</c:v>
                </c:pt>
                <c:pt idx="1987">
                  <c:v>93.55472245755746</c:v>
                </c:pt>
                <c:pt idx="1988">
                  <c:v>93.580792554535833</c:v>
                </c:pt>
                <c:pt idx="1989">
                  <c:v>93.606811008697406</c:v>
                </c:pt>
                <c:pt idx="1990">
                  <c:v>93.63277796013152</c:v>
                </c:pt>
                <c:pt idx="1991">
                  <c:v>93.658693548323768</c:v>
                </c:pt>
                <c:pt idx="1992">
                  <c:v>93.684557912159917</c:v>
                </c:pt>
                <c:pt idx="1993">
                  <c:v>93.710371189929759</c:v>
                </c:pt>
                <c:pt idx="1994">
                  <c:v>93.73613351933092</c:v>
                </c:pt>
                <c:pt idx="1995">
                  <c:v>93.761845037472682</c:v>
                </c:pt>
                <c:pt idx="1996">
                  <c:v>93.787505880879735</c:v>
                </c:pt>
                <c:pt idx="1997">
                  <c:v>93.813116185495915</c:v>
                </c:pt>
                <c:pt idx="1998">
                  <c:v>93.838676086687883</c:v>
                </c:pt>
                <c:pt idx="1999">
                  <c:v>93.864185719248809</c:v>
                </c:pt>
                <c:pt idx="2000">
                  <c:v>93.88964521740202</c:v>
                </c:pt>
                <c:pt idx="2001">
                  <c:v>93.915054714804583</c:v>
                </c:pt>
                <c:pt idx="2002">
                  <c:v>93.940414344550931</c:v>
                </c:pt>
                <c:pt idx="2003">
                  <c:v>93.965724239176339</c:v>
                </c:pt>
                <c:pt idx="2004">
                  <c:v>93.990984530660512</c:v>
                </c:pt>
                <c:pt idx="2005">
                  <c:v>94.016195350431033</c:v>
                </c:pt>
                <c:pt idx="2006">
                  <c:v>94.041356829366848</c:v>
                </c:pt>
                <c:pt idx="2007">
                  <c:v>94.066469097801672</c:v>
                </c:pt>
                <c:pt idx="2008">
                  <c:v>94.091532285527421</c:v>
                </c:pt>
                <c:pt idx="2009">
                  <c:v>94.116546521797559</c:v>
                </c:pt>
                <c:pt idx="2010">
                  <c:v>94.141511935330485</c:v>
                </c:pt>
                <c:pt idx="2011">
                  <c:v>94.166428654312824</c:v>
                </c:pt>
                <c:pt idx="2012">
                  <c:v>94.191296806402732</c:v>
                </c:pt>
                <c:pt idx="2013">
                  <c:v>94.216116518733159</c:v>
                </c:pt>
                <c:pt idx="2014">
                  <c:v>94.240887917915074</c:v>
                </c:pt>
                <c:pt idx="2015">
                  <c:v>94.265611130040725</c:v>
                </c:pt>
                <c:pt idx="2016">
                  <c:v>94.290286280686772</c:v>
                </c:pt>
                <c:pt idx="2017">
                  <c:v>94.314913494917491</c:v>
                </c:pt>
                <c:pt idx="2018">
                  <c:v>94.339492897287897</c:v>
                </c:pt>
                <c:pt idx="2019">
                  <c:v>94.364024611846844</c:v>
                </c:pt>
                <c:pt idx="2020">
                  <c:v>94.388508762140106</c:v>
                </c:pt>
                <c:pt idx="2021">
                  <c:v>94.41294547121349</c:v>
                </c:pt>
                <c:pt idx="2022">
                  <c:v>94.43733486161581</c:v>
                </c:pt>
                <c:pt idx="2023">
                  <c:v>94.461677055401921</c:v>
                </c:pt>
                <c:pt idx="2024">
                  <c:v>94.485972174135725</c:v>
                </c:pt>
                <c:pt idx="2025">
                  <c:v>94.51022033889312</c:v>
                </c:pt>
                <c:pt idx="2026">
                  <c:v>94.534421670264933</c:v>
                </c:pt>
                <c:pt idx="2027">
                  <c:v>94.558576288359873</c:v>
                </c:pt>
                <c:pt idx="2028">
                  <c:v>94.582684312807359</c:v>
                </c:pt>
                <c:pt idx="2029">
                  <c:v>94.606745862760476</c:v>
                </c:pt>
                <c:pt idx="2030">
                  <c:v>94.630761056898749</c:v>
                </c:pt>
                <c:pt idx="2031">
                  <c:v>94.654730013431021</c:v>
                </c:pt>
                <c:pt idx="2032">
                  <c:v>94.678652850098217</c:v>
                </c:pt>
                <c:pt idx="2033">
                  <c:v>94.702529684176156</c:v>
                </c:pt>
                <c:pt idx="2034">
                  <c:v>94.726360632478304</c:v>
                </c:pt>
                <c:pt idx="2035">
                  <c:v>94.750145811358507</c:v>
                </c:pt>
                <c:pt idx="2036">
                  <c:v>94.773885336713704</c:v>
                </c:pt>
                <c:pt idx="2037">
                  <c:v>94.797579323986639</c:v>
                </c:pt>
                <c:pt idx="2038">
                  <c:v>94.821227888168508</c:v>
                </c:pt>
                <c:pt idx="2039">
                  <c:v>94.844831143801642</c:v>
                </c:pt>
                <c:pt idx="2040">
                  <c:v>94.868389204982137</c:v>
                </c:pt>
                <c:pt idx="2041">
                  <c:v>94.89190218536244</c:v>
                </c:pt>
                <c:pt idx="2042">
                  <c:v>94.91537019815398</c:v>
                </c:pt>
                <c:pt idx="2043">
                  <c:v>94.938793356129693</c:v>
                </c:pt>
                <c:pt idx="2044">
                  <c:v>94.962171771626629</c:v>
                </c:pt>
                <c:pt idx="2045">
                  <c:v>94.985505556548446</c:v>
                </c:pt>
                <c:pt idx="2046">
                  <c:v>95.008794822367946</c:v>
                </c:pt>
                <c:pt idx="2047">
                  <c:v>95.032039680129543</c:v>
                </c:pt>
                <c:pt idx="2048">
                  <c:v>95.055240240451752</c:v>
                </c:pt>
                <c:pt idx="2049">
                  <c:v>95.078396613529662</c:v>
                </c:pt>
                <c:pt idx="2050">
                  <c:v>95.101508909137365</c:v>
                </c:pt>
                <c:pt idx="2051">
                  <c:v>95.124577236630344</c:v>
                </c:pt>
                <c:pt idx="2052">
                  <c:v>95.147601704947917</c:v>
                </c:pt>
                <c:pt idx="2053">
                  <c:v>95.170582422615595</c:v>
                </c:pt>
                <c:pt idx="2054">
                  <c:v>95.193519497747459</c:v>
                </c:pt>
                <c:pt idx="2055">
                  <c:v>95.216413038048472</c:v>
                </c:pt>
                <c:pt idx="2056">
                  <c:v>95.239263150816868</c:v>
                </c:pt>
                <c:pt idx="2057">
                  <c:v>95.262069942946411</c:v>
                </c:pt>
                <c:pt idx="2058">
                  <c:v>95.284833520928714</c:v>
                </c:pt>
                <c:pt idx="2059">
                  <c:v>95.30755399085551</c:v>
                </c:pt>
                <c:pt idx="2060">
                  <c:v>95.330231458420897</c:v>
                </c:pt>
                <c:pt idx="2061">
                  <c:v>95.352866028923586</c:v>
                </c:pt>
                <c:pt idx="2062">
                  <c:v>95.375457807269157</c:v>
                </c:pt>
                <c:pt idx="2063">
                  <c:v>95.398006897972238</c:v>
                </c:pt>
                <c:pt idx="2064">
                  <c:v>95.420513405158687</c:v>
                </c:pt>
                <c:pt idx="2065">
                  <c:v>95.442977432567801</c:v>
                </c:pt>
                <c:pt idx="2066">
                  <c:v>95.465399083554445</c:v>
                </c:pt>
                <c:pt idx="2067">
                  <c:v>95.487778461091224</c:v>
                </c:pt>
                <c:pt idx="2068">
                  <c:v>95.510115667770592</c:v>
                </c:pt>
                <c:pt idx="2069">
                  <c:v>95.532410805806961</c:v>
                </c:pt>
                <c:pt idx="2070">
                  <c:v>95.554663977038814</c:v>
                </c:pt>
                <c:pt idx="2071">
                  <c:v>95.576875282930772</c:v>
                </c:pt>
                <c:pt idx="2072">
                  <c:v>95.599044824575685</c:v>
                </c:pt>
                <c:pt idx="2073">
                  <c:v>95.62117270269664</c:v>
                </c:pt>
                <c:pt idx="2074">
                  <c:v>95.643259017649015</c:v>
                </c:pt>
                <c:pt idx="2075">
                  <c:v>95.66530386942253</c:v>
                </c:pt>
                <c:pt idx="2076">
                  <c:v>95.68730735764322</c:v>
                </c:pt>
                <c:pt idx="2077">
                  <c:v>95.709269581575427</c:v>
                </c:pt>
                <c:pt idx="2078">
                  <c:v>95.731190640123785</c:v>
                </c:pt>
                <c:pt idx="2079">
                  <c:v>95.753070631835186</c:v>
                </c:pt>
                <c:pt idx="2080">
                  <c:v>95.774909654900725</c:v>
                </c:pt>
                <c:pt idx="2081">
                  <c:v>95.796707807157631</c:v>
                </c:pt>
                <c:pt idx="2082">
                  <c:v>95.818465186091188</c:v>
                </c:pt>
                <c:pt idx="2083">
                  <c:v>95.840181888836653</c:v>
                </c:pt>
                <c:pt idx="2084">
                  <c:v>95.861858012181116</c:v>
                </c:pt>
                <c:pt idx="2085">
                  <c:v>95.88349365256542</c:v>
                </c:pt>
                <c:pt idx="2086">
                  <c:v>95.905088906085993</c:v>
                </c:pt>
                <c:pt idx="2087">
                  <c:v>95.926643868496711</c:v>
                </c:pt>
                <c:pt idx="2088">
                  <c:v>95.94815863521076</c:v>
                </c:pt>
                <c:pt idx="2089">
                  <c:v>95.969633301302437</c:v>
                </c:pt>
                <c:pt idx="2090">
                  <c:v>95.991067961508961</c:v>
                </c:pt>
                <c:pt idx="2091">
                  <c:v>96.012462710232271</c:v>
                </c:pt>
                <c:pt idx="2092">
                  <c:v>96.033817641540836</c:v>
                </c:pt>
                <c:pt idx="2093">
                  <c:v>96.0551328491714</c:v>
                </c:pt>
                <c:pt idx="2094">
                  <c:v>96.076408426530762</c:v>
                </c:pt>
                <c:pt idx="2095">
                  <c:v>96.097644466697517</c:v>
                </c:pt>
                <c:pt idx="2096">
                  <c:v>96.118841062423812</c:v>
                </c:pt>
                <c:pt idx="2097">
                  <c:v>96.139998306137016</c:v>
                </c:pt>
                <c:pt idx="2098">
                  <c:v>96.161116289941518</c:v>
                </c:pt>
                <c:pt idx="2099">
                  <c:v>96.182195105620337</c:v>
                </c:pt>
                <c:pt idx="2100">
                  <c:v>96.203234844636881</c:v>
                </c:pt>
              </c:numCache>
            </c:numRef>
          </c:cat>
          <c:val>
            <c:numRef>
              <c:f>Simulation!$S$4:$S$2104</c:f>
              <c:numCache>
                <c:formatCode>General</c:formatCode>
                <c:ptCount val="2101"/>
                <c:pt idx="0">
                  <c:v>0</c:v>
                </c:pt>
                <c:pt idx="1">
                  <c:v>1.9176621951808221</c:v>
                </c:pt>
                <c:pt idx="2">
                  <c:v>3.8292514361998085</c:v>
                </c:pt>
                <c:pt idx="3">
                  <c:v>5.7347869552097039</c:v>
                </c:pt>
                <c:pt idx="4">
                  <c:v>7.6342879234578582</c:v>
                </c:pt>
                <c:pt idx="5">
                  <c:v>9.5277734514790904</c:v>
                </c:pt>
                <c:pt idx="6">
                  <c:v>11.415262589287973</c:v>
                </c:pt>
                <c:pt idx="7">
                  <c:v>13.296774326570489</c:v>
                </c:pt>
                <c:pt idx="8">
                  <c:v>15.172327592875066</c:v>
                </c:pt>
                <c:pt idx="9">
                  <c:v>17.041941257803042</c:v>
                </c:pt>
                <c:pt idx="10">
                  <c:v>18.905634131198507</c:v>
                </c:pt>
                <c:pt idx="11">
                  <c:v>20.763424963337528</c:v>
                </c:pt>
                <c:pt idx="12">
                  <c:v>22.61533244511682</c:v>
                </c:pt>
                <c:pt idx="13">
                  <c:v>24.461375208241765</c:v>
                </c:pt>
                <c:pt idx="14">
                  <c:v>26.301571825413891</c:v>
                </c:pt>
                <c:pt idx="15">
                  <c:v>28.135940810517688</c:v>
                </c:pt>
                <c:pt idx="16">
                  <c:v>29.964500618806913</c:v>
                </c:pt>
                <c:pt idx="17">
                  <c:v>31.787269647090241</c:v>
                </c:pt>
                <c:pt idx="18">
                  <c:v>33.604266233916356</c:v>
                </c:pt>
                <c:pt idx="19">
                  <c:v>35.415508659758473</c:v>
                </c:pt>
                <c:pt idx="20">
                  <c:v>37.22101514719823</c:v>
                </c:pt>
                <c:pt idx="21">
                  <c:v>39.020803861109009</c:v>
                </c:pt>
                <c:pt idx="22">
                  <c:v>40.814892908838715</c:v>
                </c:pt>
                <c:pt idx="23">
                  <c:v>42.603300340391982</c:v>
                </c:pt>
                <c:pt idx="24">
                  <c:v>44.386044148611681</c:v>
                </c:pt>
                <c:pt idx="25">
                  <c:v>46.163142269360037</c:v>
                </c:pt>
                <c:pt idx="26">
                  <c:v>47.934612581699014</c:v>
                </c:pt>
                <c:pt idx="27">
                  <c:v>49.700472908070211</c:v>
                </c:pt>
                <c:pt idx="28">
                  <c:v>51.460741014474202</c:v>
                </c:pt>
                <c:pt idx="29">
                  <c:v>53.215434610649218</c:v>
                </c:pt>
                <c:pt idx="30">
                  <c:v>54.964571350249386</c:v>
                </c:pt>
                <c:pt idx="31">
                  <c:v>56.733384975898105</c:v>
                </c:pt>
                <c:pt idx="32">
                  <c:v>58.496516018206748</c:v>
                </c:pt>
                <c:pt idx="33">
                  <c:v>60.253982733340322</c:v>
                </c:pt>
                <c:pt idx="34">
                  <c:v>62.005803318813122</c:v>
                </c:pt>
                <c:pt idx="35">
                  <c:v>63.751995913677149</c:v>
                </c:pt>
                <c:pt idx="36">
                  <c:v>65.492578598709954</c:v>
                </c:pt>
                <c:pt idx="37">
                  <c:v>67.227569396601837</c:v>
                </c:pt>
                <c:pt idx="38">
                  <c:v>68.95698627214243</c:v>
                </c:pt>
                <c:pt idx="39">
                  <c:v>70.680847132406711</c:v>
                </c:pt>
                <c:pt idx="40">
                  <c:v>72.399169826940579</c:v>
                </c:pt>
                <c:pt idx="41">
                  <c:v>74.11197214794538</c:v>
                </c:pt>
                <c:pt idx="42">
                  <c:v>75.819271830462426</c:v>
                </c:pt>
                <c:pt idx="43">
                  <c:v>77.521086552556454</c:v>
                </c:pt>
                <c:pt idx="44">
                  <c:v>79.217433935498718</c:v>
                </c:pt>
                <c:pt idx="45">
                  <c:v>80.908331543949473</c:v>
                </c:pt>
                <c:pt idx="46">
                  <c:v>82.593796886139813</c:v>
                </c:pt>
                <c:pt idx="47">
                  <c:v>84.273847414053023</c:v>
                </c:pt>
                <c:pt idx="48">
                  <c:v>85.948500523605148</c:v>
                </c:pt>
                <c:pt idx="49">
                  <c:v>87.617773554825234</c:v>
                </c:pt>
                <c:pt idx="50">
                  <c:v>89.281683792034883</c:v>
                </c:pt>
                <c:pt idx="51">
                  <c:v>90.940248464027107</c:v>
                </c:pt>
                <c:pt idx="52">
                  <c:v>92.593484744244847</c:v>
                </c:pt>
                <c:pt idx="53">
                  <c:v>94.241409750958738</c:v>
                </c:pt>
                <c:pt idx="54">
                  <c:v>95.884040547444329</c:v>
                </c:pt>
                <c:pt idx="55">
                  <c:v>97.52139414215884</c:v>
                </c:pt>
                <c:pt idx="56">
                  <c:v>99.153487488917179</c:v>
                </c:pt>
                <c:pt idx="57">
                  <c:v>100.7803374870676</c:v>
                </c:pt>
                <c:pt idx="58">
                  <c:v>102.40196098166659</c:v>
                </c:pt>
                <c:pt idx="59">
                  <c:v>104.02979636934063</c:v>
                </c:pt>
                <c:pt idx="60">
                  <c:v>105.65236513482239</c:v>
                </c:pt>
                <c:pt idx="61">
                  <c:v>107.26968431749404</c:v>
                </c:pt>
                <c:pt idx="62">
                  <c:v>108.88177090160937</c:v>
                </c:pt>
                <c:pt idx="63">
                  <c:v>110.48864181647208</c:v>
                </c:pt>
                <c:pt idx="64">
                  <c:v>112.09031393661361</c:v>
                </c:pt>
                <c:pt idx="65">
                  <c:v>113.68680408197039</c:v>
                </c:pt>
                <c:pt idx="66">
                  <c:v>115.27812901806031</c:v>
                </c:pt>
                <c:pt idx="67">
                  <c:v>116.86430545615897</c:v>
                </c:pt>
                <c:pt idx="68">
                  <c:v>118.44535005347502</c:v>
                </c:pt>
                <c:pt idx="69">
                  <c:v>120.02127941332525</c:v>
                </c:pt>
                <c:pt idx="70">
                  <c:v>121.59211008530882</c:v>
                </c:pt>
                <c:pt idx="71">
                  <c:v>123.15785856548102</c:v>
                </c:pt>
                <c:pt idx="72">
                  <c:v>124.71854129652674</c:v>
                </c:pt>
                <c:pt idx="73">
                  <c:v>126.27417466793284</c:v>
                </c:pt>
                <c:pt idx="74">
                  <c:v>127.8247750161605</c:v>
                </c:pt>
                <c:pt idx="75">
                  <c:v>129.37035862481653</c:v>
                </c:pt>
                <c:pt idx="76">
                  <c:v>130.91094172482468</c:v>
                </c:pt>
                <c:pt idx="77">
                  <c:v>132.44654049459589</c:v>
                </c:pt>
                <c:pt idx="78">
                  <c:v>133.9771710601982</c:v>
                </c:pt>
                <c:pt idx="79">
                  <c:v>135.50284949552611</c:v>
                </c:pt>
                <c:pt idx="80">
                  <c:v>137.02359182246946</c:v>
                </c:pt>
                <c:pt idx="81">
                  <c:v>138.53941401108156</c:v>
                </c:pt>
                <c:pt idx="82">
                  <c:v>140.05033197974697</c:v>
                </c:pt>
                <c:pt idx="83">
                  <c:v>141.5563615953487</c:v>
                </c:pt>
                <c:pt idx="84">
                  <c:v>143.0575186734348</c:v>
                </c:pt>
                <c:pt idx="85">
                  <c:v>144.55381897838433</c:v>
                </c:pt>
                <c:pt idx="86">
                  <c:v>146.04527822357312</c:v>
                </c:pt>
                <c:pt idx="87">
                  <c:v>147.53191207153867</c:v>
                </c:pt>
                <c:pt idx="88">
                  <c:v>149.01373613414458</c:v>
                </c:pt>
                <c:pt idx="89">
                  <c:v>150.49076597274458</c:v>
                </c:pt>
                <c:pt idx="90">
                  <c:v>151.96301709834603</c:v>
                </c:pt>
                <c:pt idx="91">
                  <c:v>153.43050497177256</c:v>
                </c:pt>
                <c:pt idx="92">
                  <c:v>154.89324500382665</c:v>
                </c:pt>
                <c:pt idx="93">
                  <c:v>156.35125255545137</c:v>
                </c:pt>
                <c:pt idx="94">
                  <c:v>157.80454293789177</c:v>
                </c:pt>
                <c:pt idx="95">
                  <c:v>159.25313141285551</c:v>
                </c:pt>
                <c:pt idx="96">
                  <c:v>160.69703319267333</c:v>
                </c:pt>
                <c:pt idx="97">
                  <c:v>162.13626344045875</c:v>
                </c:pt>
                <c:pt idx="98">
                  <c:v>163.57083727026711</c:v>
                </c:pt>
                <c:pt idx="99">
                  <c:v>165.00076974725454</c:v>
                </c:pt>
                <c:pt idx="100">
                  <c:v>166.42607588783608</c:v>
                </c:pt>
                <c:pt idx="101">
                  <c:v>167.8467706598434</c:v>
                </c:pt>
                <c:pt idx="102">
                  <c:v>169.26286898268185</c:v>
                </c:pt>
                <c:pt idx="103">
                  <c:v>170.67438572748725</c:v>
                </c:pt>
                <c:pt idx="104">
                  <c:v>172.08133571728209</c:v>
                </c:pt>
                <c:pt idx="105">
                  <c:v>173.48373372713121</c:v>
                </c:pt>
                <c:pt idx="106">
                  <c:v>174.88159448429676</c:v>
                </c:pt>
                <c:pt idx="107">
                  <c:v>176.27493266839309</c:v>
                </c:pt>
                <c:pt idx="108">
                  <c:v>177.6637629115408</c:v>
                </c:pt>
                <c:pt idx="109">
                  <c:v>179.04809979852035</c:v>
                </c:pt>
                <c:pt idx="110">
                  <c:v>180.42795786692537</c:v>
                </c:pt>
                <c:pt idx="111">
                  <c:v>181.80335160731525</c:v>
                </c:pt>
                <c:pt idx="112">
                  <c:v>183.1742954633672</c:v>
                </c:pt>
                <c:pt idx="113">
                  <c:v>184.54080383202819</c:v>
                </c:pt>
                <c:pt idx="114">
                  <c:v>185.90289106366583</c:v>
                </c:pt>
                <c:pt idx="115">
                  <c:v>187.26057146221927</c:v>
                </c:pt>
                <c:pt idx="116">
                  <c:v>188.61385928534946</c:v>
                </c:pt>
                <c:pt idx="117">
                  <c:v>189.96276874458863</c:v>
                </c:pt>
                <c:pt idx="118">
                  <c:v>191.30731400548979</c:v>
                </c:pt>
                <c:pt idx="119">
                  <c:v>192.6475091877754</c:v>
                </c:pt>
                <c:pt idx="120">
                  <c:v>193.98336836548555</c:v>
                </c:pt>
                <c:pt idx="121">
                  <c:v>195.31490556712586</c:v>
                </c:pt>
                <c:pt idx="122">
                  <c:v>196.64213477581487</c:v>
                </c:pt>
                <c:pt idx="123">
                  <c:v>197.96506992943068</c:v>
                </c:pt>
                <c:pt idx="124">
                  <c:v>199.28372492075752</c:v>
                </c:pt>
                <c:pt idx="125">
                  <c:v>200.59811359763151</c:v>
                </c:pt>
                <c:pt idx="126">
                  <c:v>201.90824976308616</c:v>
                </c:pt>
                <c:pt idx="127">
                  <c:v>203.2141471754972</c:v>
                </c:pt>
                <c:pt idx="128">
                  <c:v>204.51581954872734</c:v>
                </c:pt>
                <c:pt idx="129">
                  <c:v>205.8132805522699</c:v>
                </c:pt>
                <c:pt idx="130">
                  <c:v>207.10654381139273</c:v>
                </c:pt>
                <c:pt idx="131">
                  <c:v>208.39562290728102</c:v>
                </c:pt>
                <c:pt idx="132">
                  <c:v>209.68053137718007</c:v>
                </c:pt>
                <c:pt idx="133">
                  <c:v>210.96128271453742</c:v>
                </c:pt>
                <c:pt idx="134">
                  <c:v>212.23789036914454</c:v>
                </c:pt>
                <c:pt idx="135">
                  <c:v>213.510367747278</c:v>
                </c:pt>
                <c:pt idx="136">
                  <c:v>214.77872821184053</c:v>
                </c:pt>
                <c:pt idx="137">
                  <c:v>216.04298508250096</c:v>
                </c:pt>
                <c:pt idx="138">
                  <c:v>217.30315163583433</c:v>
                </c:pt>
                <c:pt idx="139">
                  <c:v>218.55924110546127</c:v>
                </c:pt>
                <c:pt idx="140">
                  <c:v>219.81126668218707</c:v>
                </c:pt>
                <c:pt idx="141">
                  <c:v>221.05924151413998</c:v>
                </c:pt>
                <c:pt idx="142">
                  <c:v>222.30317870690953</c:v>
                </c:pt>
                <c:pt idx="143">
                  <c:v>223.54309132368391</c:v>
                </c:pt>
                <c:pt idx="144">
                  <c:v>224.77899238538743</c:v>
                </c:pt>
                <c:pt idx="145">
                  <c:v>226.01089487081697</c:v>
                </c:pt>
                <c:pt idx="146">
                  <c:v>227.23881171677854</c:v>
                </c:pt>
                <c:pt idx="147">
                  <c:v>228.46275581822297</c:v>
                </c:pt>
                <c:pt idx="148">
                  <c:v>229.68274002838129</c:v>
                </c:pt>
                <c:pt idx="149">
                  <c:v>230.89877715889992</c:v>
                </c:pt>
                <c:pt idx="150">
                  <c:v>232.11087997997495</c:v>
                </c:pt>
                <c:pt idx="151">
                  <c:v>233.31906122048653</c:v>
                </c:pt>
                <c:pt idx="152">
                  <c:v>234.52333356813233</c:v>
                </c:pt>
                <c:pt idx="153">
                  <c:v>235.72370966956078</c:v>
                </c:pt>
                <c:pt idx="154">
                  <c:v>236.92020213050398</c:v>
                </c:pt>
                <c:pt idx="155">
                  <c:v>238.11282351591009</c:v>
                </c:pt>
                <c:pt idx="156">
                  <c:v>239.3015863500751</c:v>
                </c:pt>
                <c:pt idx="157">
                  <c:v>240.48650311677457</c:v>
                </c:pt>
                <c:pt idx="158">
                  <c:v>241.66758625939462</c:v>
                </c:pt>
                <c:pt idx="159">
                  <c:v>242.84484818106256</c:v>
                </c:pt>
                <c:pt idx="160">
                  <c:v>244.0183012447774</c:v>
                </c:pt>
                <c:pt idx="161">
                  <c:v>245.18795777353927</c:v>
                </c:pt>
                <c:pt idx="162">
                  <c:v>246.35383005047913</c:v>
                </c:pt>
                <c:pt idx="163">
                  <c:v>247.51593031898759</c:v>
                </c:pt>
                <c:pt idx="164">
                  <c:v>248.67427078284371</c:v>
                </c:pt>
                <c:pt idx="165">
                  <c:v>249.82886360634302</c:v>
                </c:pt>
                <c:pt idx="166">
                  <c:v>250.97972091442512</c:v>
                </c:pt>
                <c:pt idx="167">
                  <c:v>252.1268547928012</c:v>
                </c:pt>
                <c:pt idx="168">
                  <c:v>253.27027728808099</c:v>
                </c:pt>
                <c:pt idx="169">
                  <c:v>254.41000040789919</c:v>
                </c:pt>
                <c:pt idx="170">
                  <c:v>255.54603612104137</c:v>
                </c:pt>
                <c:pt idx="171">
                  <c:v>256.67839635756997</c:v>
                </c:pt>
                <c:pt idx="172">
                  <c:v>257.80709300894961</c:v>
                </c:pt>
                <c:pt idx="173">
                  <c:v>258.93213792817153</c:v>
                </c:pt>
                <c:pt idx="174">
                  <c:v>260.05354292987869</c:v>
                </c:pt>
                <c:pt idx="175">
                  <c:v>261.17131979048912</c:v>
                </c:pt>
                <c:pt idx="176">
                  <c:v>262.28548024832043</c:v>
                </c:pt>
                <c:pt idx="177">
                  <c:v>263.3960360037122</c:v>
                </c:pt>
                <c:pt idx="178">
                  <c:v>264.50299871914956</c:v>
                </c:pt>
                <c:pt idx="179">
                  <c:v>265.60638001938537</c:v>
                </c:pt>
                <c:pt idx="180">
                  <c:v>266.70619149156209</c:v>
                </c:pt>
                <c:pt idx="181">
                  <c:v>267.80244468533385</c:v>
                </c:pt>
                <c:pt idx="182">
                  <c:v>268.89515111298761</c:v>
                </c:pt>
                <c:pt idx="183">
                  <c:v>269.98432224956389</c:v>
                </c:pt>
                <c:pt idx="184">
                  <c:v>271.06996953297761</c:v>
                </c:pt>
                <c:pt idx="185">
                  <c:v>272.15210436413781</c:v>
                </c:pt>
                <c:pt idx="186">
                  <c:v>273.23073810706751</c:v>
                </c:pt>
                <c:pt idx="187">
                  <c:v>274.30588208902338</c:v>
                </c:pt>
                <c:pt idx="188">
                  <c:v>275.37754760061409</c:v>
                </c:pt>
                <c:pt idx="189">
                  <c:v>276.4457458959194</c:v>
                </c:pt>
                <c:pt idx="190">
                  <c:v>277.51048819260825</c:v>
                </c:pt>
                <c:pt idx="191">
                  <c:v>278.57178567205619</c:v>
                </c:pt>
                <c:pt idx="192">
                  <c:v>279.62964947946318</c:v>
                </c:pt>
                <c:pt idx="193">
                  <c:v>280.68409072397048</c:v>
                </c:pt>
                <c:pt idx="194">
                  <c:v>281.73512047877762</c:v>
                </c:pt>
                <c:pt idx="195">
                  <c:v>282.78274978125802</c:v>
                </c:pt>
                <c:pt idx="196">
                  <c:v>283.8269896330757</c:v>
                </c:pt>
                <c:pt idx="197">
                  <c:v>284.86785100029999</c:v>
                </c:pt>
                <c:pt idx="198">
                  <c:v>285.90534481352148</c:v>
                </c:pt>
                <c:pt idx="199">
                  <c:v>286.93948196796629</c:v>
                </c:pt>
                <c:pt idx="200">
                  <c:v>287.97027332361046</c:v>
                </c:pt>
                <c:pt idx="201">
                  <c:v>288.99772970529466</c:v>
                </c:pt>
                <c:pt idx="202">
                  <c:v>290.0218619028368</c:v>
                </c:pt>
                <c:pt idx="203">
                  <c:v>291.04268067114646</c:v>
                </c:pt>
                <c:pt idx="204">
                  <c:v>292.06019673033683</c:v>
                </c:pt>
                <c:pt idx="205">
                  <c:v>293.07442076583794</c:v>
                </c:pt>
                <c:pt idx="206">
                  <c:v>294.08536342850874</c:v>
                </c:pt>
                <c:pt idx="207">
                  <c:v>295.09303533474889</c:v>
                </c:pt>
                <c:pt idx="208">
                  <c:v>296.09744706661007</c:v>
                </c:pt>
                <c:pt idx="209">
                  <c:v>297.09860917190753</c:v>
                </c:pt>
                <c:pt idx="210">
                  <c:v>298.09653216433048</c:v>
                </c:pt>
                <c:pt idx="211">
                  <c:v>299.09122652355262</c:v>
                </c:pt>
                <c:pt idx="212">
                  <c:v>300.08270269534222</c:v>
                </c:pt>
                <c:pt idx="213">
                  <c:v>301.07097109167177</c:v>
                </c:pt>
                <c:pt idx="214">
                  <c:v>302.05604209082748</c:v>
                </c:pt>
                <c:pt idx="215">
                  <c:v>303.0379260375181</c:v>
                </c:pt>
                <c:pt idx="216">
                  <c:v>304.0166332429834</c:v>
                </c:pt>
                <c:pt idx="217">
                  <c:v>304.99217398510297</c:v>
                </c:pt>
                <c:pt idx="218">
                  <c:v>305.96455850850361</c:v>
                </c:pt>
                <c:pt idx="219">
                  <c:v>306.93379702466711</c:v>
                </c:pt>
                <c:pt idx="220">
                  <c:v>307.89989971203772</c:v>
                </c:pt>
                <c:pt idx="221">
                  <c:v>308.86287671612865</c:v>
                </c:pt>
                <c:pt idx="222">
                  <c:v>309.82273814962883</c:v>
                </c:pt>
                <c:pt idx="223">
                  <c:v>310.77949409250908</c:v>
                </c:pt>
                <c:pt idx="224">
                  <c:v>311.73315459212796</c:v>
                </c:pt>
                <c:pt idx="225">
                  <c:v>312.68372966333732</c:v>
                </c:pt>
                <c:pt idx="226">
                  <c:v>313.63122928858724</c:v>
                </c:pt>
                <c:pt idx="227">
                  <c:v>314.57566341803141</c:v>
                </c:pt>
                <c:pt idx="228">
                  <c:v>315.5170419696309</c:v>
                </c:pt>
                <c:pt idx="229">
                  <c:v>316.45537482925891</c:v>
                </c:pt>
                <c:pt idx="230">
                  <c:v>317.39067185080421</c:v>
                </c:pt>
                <c:pt idx="231">
                  <c:v>318.32294285627472</c:v>
                </c:pt>
                <c:pt idx="232">
                  <c:v>319.25219763590087</c:v>
                </c:pt>
                <c:pt idx="233">
                  <c:v>320.17844594823828</c:v>
                </c:pt>
                <c:pt idx="234">
                  <c:v>321.10169752026979</c:v>
                </c:pt>
                <c:pt idx="235">
                  <c:v>322.02196204750862</c:v>
                </c:pt>
                <c:pt idx="236">
                  <c:v>322.93924919409915</c:v>
                </c:pt>
                <c:pt idx="237">
                  <c:v>323.85356859291892</c:v>
                </c:pt>
                <c:pt idx="238">
                  <c:v>324.76492984567966</c:v>
                </c:pt>
                <c:pt idx="239">
                  <c:v>325.67334252302834</c:v>
                </c:pt>
                <c:pt idx="240">
                  <c:v>326.57881616464749</c:v>
                </c:pt>
                <c:pt idx="241">
                  <c:v>327.48136027935521</c:v>
                </c:pt>
                <c:pt idx="242">
                  <c:v>328.38098434520543</c:v>
                </c:pt>
                <c:pt idx="243">
                  <c:v>329.27769780958704</c:v>
                </c:pt>
                <c:pt idx="244">
                  <c:v>330.17151008932348</c:v>
                </c:pt>
                <c:pt idx="245">
                  <c:v>331.06243057077126</c:v>
                </c:pt>
                <c:pt idx="246">
                  <c:v>331.95046860991886</c:v>
                </c:pt>
                <c:pt idx="247">
                  <c:v>332.83563353248474</c:v>
                </c:pt>
                <c:pt idx="248">
                  <c:v>333.71793463401548</c:v>
                </c:pt>
                <c:pt idx="249">
                  <c:v>334.59738117998319</c:v>
                </c:pt>
                <c:pt idx="250">
                  <c:v>335.47398240588285</c:v>
                </c:pt>
                <c:pt idx="251">
                  <c:v>336.34774751732954</c:v>
                </c:pt>
                <c:pt idx="252">
                  <c:v>337.2186856901547</c:v>
                </c:pt>
                <c:pt idx="253">
                  <c:v>338.08680607050303</c:v>
                </c:pt>
                <c:pt idx="254">
                  <c:v>338.9521177749279</c:v>
                </c:pt>
                <c:pt idx="255">
                  <c:v>339.81462989048742</c:v>
                </c:pt>
                <c:pt idx="256">
                  <c:v>340.67435147484014</c:v>
                </c:pt>
                <c:pt idx="257">
                  <c:v>341.53129155633962</c:v>
                </c:pt>
                <c:pt idx="258">
                  <c:v>342.38545913412969</c:v>
                </c:pt>
                <c:pt idx="259">
                  <c:v>343.23686317823871</c:v>
                </c:pt>
                <c:pt idx="260">
                  <c:v>344.08551262967376</c:v>
                </c:pt>
                <c:pt idx="261">
                  <c:v>344.93141640051459</c:v>
                </c:pt>
                <c:pt idx="262">
                  <c:v>345.77458337400731</c:v>
                </c:pt>
                <c:pt idx="263">
                  <c:v>346.61502240465768</c:v>
                </c:pt>
                <c:pt idx="264">
                  <c:v>347.45274231832377</c:v>
                </c:pt>
                <c:pt idx="265">
                  <c:v>348.28775191230932</c:v>
                </c:pt>
                <c:pt idx="266">
                  <c:v>349.12005995545502</c:v>
                </c:pt>
                <c:pt idx="267">
                  <c:v>349.94967518823177</c:v>
                </c:pt>
                <c:pt idx="268">
                  <c:v>350.77660632283187</c:v>
                </c:pt>
                <c:pt idx="269">
                  <c:v>351.60086204326052</c:v>
                </c:pt>
                <c:pt idx="270">
                  <c:v>352.42245100542709</c:v>
                </c:pt>
                <c:pt idx="271">
                  <c:v>353.24138183723608</c:v>
                </c:pt>
                <c:pt idx="272">
                  <c:v>354.05766313867775</c:v>
                </c:pt>
                <c:pt idx="273">
                  <c:v>354.87130348191823</c:v>
                </c:pt>
                <c:pt idx="274">
                  <c:v>355.68231141138955</c:v>
                </c:pt>
                <c:pt idx="275">
                  <c:v>356.49069544387982</c:v>
                </c:pt>
                <c:pt idx="276">
                  <c:v>357.29646406862207</c:v>
                </c:pt>
                <c:pt idx="277">
                  <c:v>358.09962574738364</c:v>
                </c:pt>
                <c:pt idx="278">
                  <c:v>358.90018891455543</c:v>
                </c:pt>
                <c:pt idx="279">
                  <c:v>359.69816197723969</c:v>
                </c:pt>
                <c:pt idx="280">
                  <c:v>360.49355331533889</c:v>
                </c:pt>
                <c:pt idx="281">
                  <c:v>361.28637128164348</c:v>
                </c:pt>
                <c:pt idx="282">
                  <c:v>362.0766242019198</c:v>
                </c:pt>
                <c:pt idx="283">
                  <c:v>362.86432037499742</c:v>
                </c:pt>
                <c:pt idx="284">
                  <c:v>363.64946807285611</c:v>
                </c:pt>
                <c:pt idx="285">
                  <c:v>364.43207554071302</c:v>
                </c:pt>
                <c:pt idx="286">
                  <c:v>365.21215099710912</c:v>
                </c:pt>
                <c:pt idx="287">
                  <c:v>365.98970263399519</c:v>
                </c:pt>
                <c:pt idx="288">
                  <c:v>366.76473861681853</c:v>
                </c:pt>
                <c:pt idx="289">
                  <c:v>367.53726708460817</c:v>
                </c:pt>
                <c:pt idx="290">
                  <c:v>368.30729615006049</c:v>
                </c:pt>
                <c:pt idx="291">
                  <c:v>369.07483389962459</c:v>
                </c:pt>
                <c:pt idx="292">
                  <c:v>369.83988839358688</c:v>
                </c:pt>
                <c:pt idx="293">
                  <c:v>370.60246766615603</c:v>
                </c:pt>
                <c:pt idx="294">
                  <c:v>371.36257972554699</c:v>
                </c:pt>
                <c:pt idx="295">
                  <c:v>372.12023255406552</c:v>
                </c:pt>
                <c:pt idx="296">
                  <c:v>372.87543410819171</c:v>
                </c:pt>
                <c:pt idx="297">
                  <c:v>373.62819231866365</c:v>
                </c:pt>
                <c:pt idx="298">
                  <c:v>374.37851509056077</c:v>
                </c:pt>
                <c:pt idx="299">
                  <c:v>375.12641030338654</c:v>
                </c:pt>
                <c:pt idx="300">
                  <c:v>375.8718858111518</c:v>
                </c:pt>
                <c:pt idx="301">
                  <c:v>376.61494944245652</c:v>
                </c:pt>
                <c:pt idx="302">
                  <c:v>377.35560900057271</c:v>
                </c:pt>
                <c:pt idx="303">
                  <c:v>378.0938722635259</c:v>
                </c:pt>
                <c:pt idx="304">
                  <c:v>378.82974698417689</c:v>
                </c:pt>
                <c:pt idx="305">
                  <c:v>379.56324089030335</c:v>
                </c:pt>
                <c:pt idx="306">
                  <c:v>380.29436168468078</c:v>
                </c:pt>
                <c:pt idx="307">
                  <c:v>381.02311704516359</c:v>
                </c:pt>
                <c:pt idx="308">
                  <c:v>381.74951462476554</c:v>
                </c:pt>
                <c:pt idx="309">
                  <c:v>382.4735620517402</c:v>
                </c:pt>
                <c:pt idx="310">
                  <c:v>383.19526692966099</c:v>
                </c:pt>
                <c:pt idx="311">
                  <c:v>383.91463683750112</c:v>
                </c:pt>
                <c:pt idx="312">
                  <c:v>384.63167932971334</c:v>
                </c:pt>
                <c:pt idx="313">
                  <c:v>385.34640193630878</c:v>
                </c:pt>
                <c:pt idx="314">
                  <c:v>386.05881216293642</c:v>
                </c:pt>
                <c:pt idx="315">
                  <c:v>386.768917490962</c:v>
                </c:pt>
                <c:pt idx="316">
                  <c:v>387.47672537754607</c:v>
                </c:pt>
                <c:pt idx="317">
                  <c:v>388.18224325572299</c:v>
                </c:pt>
                <c:pt idx="318">
                  <c:v>388.8854785344783</c:v>
                </c:pt>
                <c:pt idx="319">
                  <c:v>389.58643859882721</c:v>
                </c:pt>
                <c:pt idx="320">
                  <c:v>390.28513080989148</c:v>
                </c:pt>
                <c:pt idx="321">
                  <c:v>390.98156250497703</c:v>
                </c:pt>
                <c:pt idx="322">
                  <c:v>391.6757409976513</c:v>
                </c:pt>
                <c:pt idx="323">
                  <c:v>392.36767357781957</c:v>
                </c:pt>
                <c:pt idx="324">
                  <c:v>393.05736751180154</c:v>
                </c:pt>
                <c:pt idx="325">
                  <c:v>393.74483004240818</c:v>
                </c:pt>
                <c:pt idx="326">
                  <c:v>394.43006838901726</c:v>
                </c:pt>
                <c:pt idx="327">
                  <c:v>395.1130897476491</c:v>
                </c:pt>
                <c:pt idx="328">
                  <c:v>395.79390129104274</c:v>
                </c:pt>
                <c:pt idx="329">
                  <c:v>396.47251016873048</c:v>
                </c:pt>
                <c:pt idx="330">
                  <c:v>397.14892350711358</c:v>
                </c:pt>
                <c:pt idx="331">
                  <c:v>397.82314840953688</c:v>
                </c:pt>
                <c:pt idx="332">
                  <c:v>398.49519195636316</c:v>
                </c:pt>
                <c:pt idx="333">
                  <c:v>399.16506120504818</c:v>
                </c:pt>
                <c:pt idx="334">
                  <c:v>399.83276319021394</c:v>
                </c:pt>
                <c:pt idx="335">
                  <c:v>400.49830492372297</c:v>
                </c:pt>
                <c:pt idx="336">
                  <c:v>401.16169339475232</c:v>
                </c:pt>
                <c:pt idx="337">
                  <c:v>401.8229355698661</c:v>
                </c:pt>
                <c:pt idx="338">
                  <c:v>402.48203839308945</c:v>
                </c:pt>
                <c:pt idx="339">
                  <c:v>403.13900878598105</c:v>
                </c:pt>
                <c:pt idx="340">
                  <c:v>403.79385364770587</c:v>
                </c:pt>
                <c:pt idx="341">
                  <c:v>404.44657985510764</c:v>
                </c:pt>
                <c:pt idx="342">
                  <c:v>405.09719426278116</c:v>
                </c:pt>
                <c:pt idx="343">
                  <c:v>405.7457037031441</c:v>
                </c:pt>
                <c:pt idx="344">
                  <c:v>406.39211498650883</c:v>
                </c:pt>
                <c:pt idx="345">
                  <c:v>407.03643490115411</c:v>
                </c:pt>
                <c:pt idx="346">
                  <c:v>407.67867021339595</c:v>
                </c:pt>
                <c:pt idx="347">
                  <c:v>408.31882766765915</c:v>
                </c:pt>
                <c:pt idx="348">
                  <c:v>408.95691398654793</c:v>
                </c:pt>
                <c:pt idx="349">
                  <c:v>409.59293587091645</c:v>
                </c:pt>
                <c:pt idx="350">
                  <c:v>410.22689999993923</c:v>
                </c:pt>
                <c:pt idx="351">
                  <c:v>410.85881303118128</c:v>
                </c:pt>
                <c:pt idx="352">
                  <c:v>411.48868160066803</c:v>
                </c:pt>
                <c:pt idx="353">
                  <c:v>412.11651232295509</c:v>
                </c:pt>
                <c:pt idx="354">
                  <c:v>412.74231179119778</c:v>
                </c:pt>
                <c:pt idx="355">
                  <c:v>413.36608657721985</c:v>
                </c:pt>
                <c:pt idx="356">
                  <c:v>413.98784323158321</c:v>
                </c:pt>
                <c:pt idx="357">
                  <c:v>414.60758828365636</c:v>
                </c:pt>
                <c:pt idx="358">
                  <c:v>415.2253282416828</c:v>
                </c:pt>
                <c:pt idx="359">
                  <c:v>415.84106959284958</c:v>
                </c:pt>
                <c:pt idx="360">
                  <c:v>416.45481880335558</c:v>
                </c:pt>
                <c:pt idx="361">
                  <c:v>417.06658231847933</c:v>
                </c:pt>
                <c:pt idx="362">
                  <c:v>417.67636656264631</c:v>
                </c:pt>
                <c:pt idx="363">
                  <c:v>418.28417793949694</c:v>
                </c:pt>
                <c:pt idx="364">
                  <c:v>418.89002283195333</c:v>
                </c:pt>
                <c:pt idx="365">
                  <c:v>419.49390760228687</c:v>
                </c:pt>
                <c:pt idx="366">
                  <c:v>420.09583859218475</c:v>
                </c:pt>
                <c:pt idx="367">
                  <c:v>420.69582212281642</c:v>
                </c:pt>
                <c:pt idx="368">
                  <c:v>421.29386449490022</c:v>
                </c:pt>
                <c:pt idx="369">
                  <c:v>421.88997198876922</c:v>
                </c:pt>
                <c:pt idx="370">
                  <c:v>422.48415086443759</c:v>
                </c:pt>
                <c:pt idx="371">
                  <c:v>423.07640736166621</c:v>
                </c:pt>
                <c:pt idx="372">
                  <c:v>423.66674770002811</c:v>
                </c:pt>
                <c:pt idx="373">
                  <c:v>424.25517807897347</c:v>
                </c:pt>
                <c:pt idx="374">
                  <c:v>424.84170467789551</c:v>
                </c:pt>
                <c:pt idx="375">
                  <c:v>425.42633365619474</c:v>
                </c:pt>
                <c:pt idx="376">
                  <c:v>426.00907115334383</c:v>
                </c:pt>
                <c:pt idx="377">
                  <c:v>426.58992328895192</c:v>
                </c:pt>
                <c:pt idx="378">
                  <c:v>427.16889616282941</c:v>
                </c:pt>
                <c:pt idx="379">
                  <c:v>427.74599585505143</c:v>
                </c:pt>
                <c:pt idx="380">
                  <c:v>428.32122842602195</c:v>
                </c:pt>
                <c:pt idx="381">
                  <c:v>428.89459991653752</c:v>
                </c:pt>
                <c:pt idx="382">
                  <c:v>429.4661163478504</c:v>
                </c:pt>
                <c:pt idx="383">
                  <c:v>430.035783721732</c:v>
                </c:pt>
                <c:pt idx="384">
                  <c:v>430.60360802053606</c:v>
                </c:pt>
                <c:pt idx="385">
                  <c:v>431.16959520726101</c:v>
                </c:pt>
                <c:pt idx="386">
                  <c:v>431.7337512256131</c:v>
                </c:pt>
                <c:pt idx="387">
                  <c:v>432.29608200006845</c:v>
                </c:pt>
                <c:pt idx="388">
                  <c:v>432.85659343593557</c:v>
                </c:pt>
                <c:pt idx="389">
                  <c:v>433.41529141941703</c:v>
                </c:pt>
                <c:pt idx="390">
                  <c:v>433.9721818176717</c:v>
                </c:pt>
                <c:pt idx="391">
                  <c:v>434.52727047887572</c:v>
                </c:pt>
                <c:pt idx="392">
                  <c:v>435.0805632322847</c:v>
                </c:pt>
                <c:pt idx="393">
                  <c:v>435.63206588829439</c:v>
                </c:pt>
                <c:pt idx="394">
                  <c:v>436.18178423850196</c:v>
                </c:pt>
                <c:pt idx="395">
                  <c:v>436.72972405576655</c:v>
                </c:pt>
                <c:pt idx="396">
                  <c:v>437.27589109427021</c:v>
                </c:pt>
                <c:pt idx="397">
                  <c:v>437.82029108957795</c:v>
                </c:pt>
                <c:pt idx="398">
                  <c:v>438.3629297586985</c:v>
                </c:pt>
                <c:pt idx="399">
                  <c:v>438.9038128001439</c:v>
                </c:pt>
                <c:pt idx="400">
                  <c:v>439.44294589398953</c:v>
                </c:pt>
                <c:pt idx="401">
                  <c:v>439.98033470193354</c:v>
                </c:pt>
                <c:pt idx="402">
                  <c:v>440.51598486735685</c:v>
                </c:pt>
                <c:pt idx="403">
                  <c:v>441.04990201538192</c:v>
                </c:pt>
                <c:pt idx="404">
                  <c:v>441.58209175293166</c:v>
                </c:pt>
                <c:pt idx="405">
                  <c:v>442.11255966878895</c:v>
                </c:pt>
                <c:pt idx="406">
                  <c:v>442.64131133365487</c:v>
                </c:pt>
                <c:pt idx="407">
                  <c:v>443.16835230020718</c:v>
                </c:pt>
                <c:pt idx="408">
                  <c:v>443.69368810315893</c:v>
                </c:pt>
                <c:pt idx="409">
                  <c:v>444.21732425931657</c:v>
                </c:pt>
                <c:pt idx="410">
                  <c:v>444.73926626763733</c:v>
                </c:pt>
                <c:pt idx="411">
                  <c:v>445.25951960928757</c:v>
                </c:pt>
                <c:pt idx="412">
                  <c:v>445.77808974770028</c:v>
                </c:pt>
                <c:pt idx="413">
                  <c:v>446.29498212863228</c:v>
                </c:pt>
                <c:pt idx="414">
                  <c:v>446.81020218022127</c:v>
                </c:pt>
                <c:pt idx="415">
                  <c:v>447.32375531304297</c:v>
                </c:pt>
                <c:pt idx="416">
                  <c:v>447.83564692016824</c:v>
                </c:pt>
                <c:pt idx="417">
                  <c:v>448.3458823772192</c:v>
                </c:pt>
                <c:pt idx="418">
                  <c:v>448.85446704242617</c:v>
                </c:pt>
                <c:pt idx="419">
                  <c:v>449.36140625668349</c:v>
                </c:pt>
                <c:pt idx="420">
                  <c:v>449.86670534360604</c:v>
                </c:pt>
                <c:pt idx="421">
                  <c:v>450.37036960958466</c:v>
                </c:pt>
                <c:pt idx="422">
                  <c:v>450.87240434384233</c:v>
                </c:pt>
                <c:pt idx="423">
                  <c:v>451.37281481848959</c:v>
                </c:pt>
                <c:pt idx="424">
                  <c:v>451.87160628857953</c:v>
                </c:pt>
                <c:pt idx="425">
                  <c:v>452.36878399216363</c:v>
                </c:pt>
                <c:pt idx="426">
                  <c:v>452.86435315034623</c:v>
                </c:pt>
                <c:pt idx="427">
                  <c:v>453.3583189673397</c:v>
                </c:pt>
                <c:pt idx="428">
                  <c:v>453.85068663051879</c:v>
                </c:pt>
                <c:pt idx="429">
                  <c:v>454.34146131047532</c:v>
                </c:pt>
                <c:pt idx="430">
                  <c:v>454.83064816107236</c:v>
                </c:pt>
                <c:pt idx="431">
                  <c:v>455.31825231949853</c:v>
                </c:pt>
                <c:pt idx="432">
                  <c:v>455.80427890632171</c:v>
                </c:pt>
                <c:pt idx="433">
                  <c:v>456.28873302554325</c:v>
                </c:pt>
                <c:pt idx="434">
                  <c:v>456.77161976465067</c:v>
                </c:pt>
                <c:pt idx="435">
                  <c:v>457.25294419467224</c:v>
                </c:pt>
                <c:pt idx="436">
                  <c:v>457.73271137022942</c:v>
                </c:pt>
                <c:pt idx="437">
                  <c:v>458.21092632959005</c:v>
                </c:pt>
                <c:pt idx="438">
                  <c:v>458.68759409472165</c:v>
                </c:pt>
                <c:pt idx="439">
                  <c:v>459.16271967134372</c:v>
                </c:pt>
                <c:pt idx="440">
                  <c:v>459.6363080489806</c:v>
                </c:pt>
                <c:pt idx="441">
                  <c:v>460.10836420101384</c:v>
                </c:pt>
                <c:pt idx="442">
                  <c:v>460.57889308473409</c:v>
                </c:pt>
                <c:pt idx="443">
                  <c:v>461.0478996413936</c:v>
                </c:pt>
                <c:pt idx="444">
                  <c:v>461.51538879625775</c:v>
                </c:pt>
                <c:pt idx="445">
                  <c:v>461.98136545865725</c:v>
                </c:pt>
                <c:pt idx="446">
                  <c:v>462.44583452203909</c:v>
                </c:pt>
                <c:pt idx="447">
                  <c:v>462.90880086401847</c:v>
                </c:pt>
                <c:pt idx="448">
                  <c:v>463.37026934642967</c:v>
                </c:pt>
                <c:pt idx="449">
                  <c:v>463.83024481537706</c:v>
                </c:pt>
                <c:pt idx="450">
                  <c:v>464.28873210128637</c:v>
                </c:pt>
                <c:pt idx="451">
                  <c:v>464.74573601895514</c:v>
                </c:pt>
                <c:pt idx="452">
                  <c:v>465.20126136760342</c:v>
                </c:pt>
                <c:pt idx="453">
                  <c:v>465.65531293092397</c:v>
                </c:pt>
                <c:pt idx="454">
                  <c:v>466.10789547713262</c:v>
                </c:pt>
                <c:pt idx="455">
                  <c:v>466.5590137590184</c:v>
                </c:pt>
                <c:pt idx="456">
                  <c:v>467.00867251399336</c:v>
                </c:pt>
                <c:pt idx="457">
                  <c:v>467.45687646414228</c:v>
                </c:pt>
                <c:pt idx="458">
                  <c:v>467.90363031627248</c:v>
                </c:pt>
                <c:pt idx="459">
                  <c:v>468.34893876196293</c:v>
                </c:pt>
                <c:pt idx="460">
                  <c:v>468.79280647761391</c:v>
                </c:pt>
                <c:pt idx="461">
                  <c:v>469.23523812449571</c:v>
                </c:pt>
                <c:pt idx="462">
                  <c:v>469.67623834879765</c:v>
                </c:pt>
                <c:pt idx="463">
                  <c:v>470.11581178167722</c:v>
                </c:pt>
                <c:pt idx="464">
                  <c:v>470.55396303930854</c:v>
                </c:pt>
                <c:pt idx="465">
                  <c:v>470.99069672293047</c:v>
                </c:pt>
                <c:pt idx="466">
                  <c:v>471.42601741889547</c:v>
                </c:pt>
                <c:pt idx="467">
                  <c:v>471.85992969871745</c:v>
                </c:pt>
                <c:pt idx="468">
                  <c:v>472.29243811911999</c:v>
                </c:pt>
                <c:pt idx="469">
                  <c:v>472.72354722208382</c:v>
                </c:pt>
                <c:pt idx="470">
                  <c:v>473.15326153489497</c:v>
                </c:pt>
                <c:pt idx="471">
                  <c:v>473.58158557019198</c:v>
                </c:pt>
                <c:pt idx="472">
                  <c:v>474.00852382601346</c:v>
                </c:pt>
                <c:pt idx="473">
                  <c:v>474.43408078584514</c:v>
                </c:pt>
                <c:pt idx="474">
                  <c:v>474.85826091866738</c:v>
                </c:pt>
                <c:pt idx="475">
                  <c:v>475.28106867900163</c:v>
                </c:pt>
                <c:pt idx="476">
                  <c:v>475.70250850695737</c:v>
                </c:pt>
                <c:pt idx="477">
                  <c:v>476.12258482827889</c:v>
                </c:pt>
                <c:pt idx="478">
                  <c:v>476.54130205439139</c:v>
                </c:pt>
                <c:pt idx="479">
                  <c:v>476.9586645824478</c:v>
                </c:pt>
                <c:pt idx="480">
                  <c:v>477.37467679537463</c:v>
                </c:pt>
                <c:pt idx="481">
                  <c:v>477.78934306191809</c:v>
                </c:pt>
                <c:pt idx="482">
                  <c:v>478.20266773668976</c:v>
                </c:pt>
                <c:pt idx="483">
                  <c:v>478.61465516021275</c:v>
                </c:pt>
                <c:pt idx="484">
                  <c:v>479.02530965896705</c:v>
                </c:pt>
                <c:pt idx="485">
                  <c:v>479.43463554543484</c:v>
                </c:pt>
                <c:pt idx="486">
                  <c:v>479.84263711814589</c:v>
                </c:pt>
                <c:pt idx="487">
                  <c:v>480.2493186617229</c:v>
                </c:pt>
                <c:pt idx="488">
                  <c:v>480.65468444692596</c:v>
                </c:pt>
                <c:pt idx="489">
                  <c:v>481.05873873069805</c:v>
                </c:pt>
                <c:pt idx="490">
                  <c:v>481.46148575620919</c:v>
                </c:pt>
                <c:pt idx="491">
                  <c:v>481.86292975290161</c:v>
                </c:pt>
                <c:pt idx="492">
                  <c:v>482.26307493653343</c:v>
                </c:pt>
                <c:pt idx="493">
                  <c:v>482.66192550922352</c:v>
                </c:pt>
                <c:pt idx="494">
                  <c:v>483.05948565949529</c:v>
                </c:pt>
                <c:pt idx="495">
                  <c:v>483.45575956232096</c:v>
                </c:pt>
                <c:pt idx="496">
                  <c:v>483.85075137916499</c:v>
                </c:pt>
                <c:pt idx="497">
                  <c:v>484.24446525802819</c:v>
                </c:pt>
                <c:pt idx="498">
                  <c:v>484.63690533349109</c:v>
                </c:pt>
                <c:pt idx="499">
                  <c:v>485.02807572675766</c:v>
                </c:pt>
                <c:pt idx="500">
                  <c:v>485.41798054569796</c:v>
                </c:pt>
                <c:pt idx="501">
                  <c:v>485.80662388489151</c:v>
                </c:pt>
                <c:pt idx="502">
                  <c:v>486.19400982567083</c:v>
                </c:pt>
                <c:pt idx="503">
                  <c:v>486.58014243616384</c:v>
                </c:pt>
                <c:pt idx="504">
                  <c:v>486.9650257713364</c:v>
                </c:pt>
                <c:pt idx="505">
                  <c:v>487.34866387303515</c:v>
                </c:pt>
                <c:pt idx="506">
                  <c:v>487.73106077003013</c:v>
                </c:pt>
                <c:pt idx="507">
                  <c:v>488.11222047805677</c:v>
                </c:pt>
                <c:pt idx="508">
                  <c:v>488.49214699985799</c:v>
                </c:pt>
                <c:pt idx="509">
                  <c:v>488.87084432522676</c:v>
                </c:pt>
                <c:pt idx="510">
                  <c:v>489.24831643104744</c:v>
                </c:pt>
                <c:pt idx="511">
                  <c:v>489.62456728133805</c:v>
                </c:pt>
                <c:pt idx="512">
                  <c:v>489.9996008272912</c:v>
                </c:pt>
                <c:pt idx="513">
                  <c:v>490.37342100731621</c:v>
                </c:pt>
                <c:pt idx="514">
                  <c:v>490.74603174708028</c:v>
                </c:pt>
                <c:pt idx="515">
                  <c:v>491.11743695954971</c:v>
                </c:pt>
                <c:pt idx="516">
                  <c:v>491.48764054503084</c:v>
                </c:pt>
                <c:pt idx="517">
                  <c:v>491.85664639121126</c:v>
                </c:pt>
                <c:pt idx="518">
                  <c:v>492.22445837320038</c:v>
                </c:pt>
                <c:pt idx="519">
                  <c:v>492.59108035357042</c:v>
                </c:pt>
                <c:pt idx="520">
                  <c:v>492.95651618239668</c:v>
                </c:pt>
                <c:pt idx="521">
                  <c:v>493.3207696972982</c:v>
                </c:pt>
                <c:pt idx="522">
                  <c:v>493.68384472347816</c:v>
                </c:pt>
                <c:pt idx="523">
                  <c:v>494.04574507376327</c:v>
                </c:pt>
                <c:pt idx="524">
                  <c:v>494.40647454864518</c:v>
                </c:pt>
                <c:pt idx="525">
                  <c:v>494.76603693631898</c:v>
                </c:pt>
                <c:pt idx="526">
                  <c:v>495.12443601272372</c:v>
                </c:pt>
                <c:pt idx="527">
                  <c:v>495.48167554158232</c:v>
                </c:pt>
                <c:pt idx="528">
                  <c:v>495.83775927444032</c:v>
                </c:pt>
                <c:pt idx="529">
                  <c:v>496.19269095070587</c:v>
                </c:pt>
                <c:pt idx="530">
                  <c:v>496.5464742976888</c:v>
                </c:pt>
                <c:pt idx="531">
                  <c:v>496.89911303063974</c:v>
                </c:pt>
                <c:pt idx="532">
                  <c:v>497.25061085278941</c:v>
                </c:pt>
                <c:pt idx="533">
                  <c:v>497.60097145538663</c:v>
                </c:pt>
                <c:pt idx="534">
                  <c:v>497.95019851773839</c:v>
                </c:pt>
                <c:pt idx="535">
                  <c:v>498.29829570724763</c:v>
                </c:pt>
                <c:pt idx="536">
                  <c:v>498.64526667945182</c:v>
                </c:pt>
                <c:pt idx="537">
                  <c:v>498.99111507806157</c:v>
                </c:pt>
                <c:pt idx="538">
                  <c:v>499.33584453499878</c:v>
                </c:pt>
                <c:pt idx="539">
                  <c:v>499.67945867043488</c:v>
                </c:pt>
                <c:pt idx="540">
                  <c:v>500.02196109282852</c:v>
                </c:pt>
                <c:pt idx="541">
                  <c:v>500.3633553989639</c:v>
                </c:pt>
                <c:pt idx="542">
                  <c:v>500.7036451739886</c:v>
                </c:pt>
                <c:pt idx="543">
                  <c:v>501.04283399145044</c:v>
                </c:pt>
                <c:pt idx="544">
                  <c:v>501.380925413336</c:v>
                </c:pt>
                <c:pt idx="545">
                  <c:v>501.71792299010735</c:v>
                </c:pt>
                <c:pt idx="546">
                  <c:v>502.05383026073974</c:v>
                </c:pt>
                <c:pt idx="547">
                  <c:v>502.38865075275834</c:v>
                </c:pt>
                <c:pt idx="548">
                  <c:v>502.72238798227556</c:v>
                </c:pt>
                <c:pt idx="549">
                  <c:v>503.05504545402829</c:v>
                </c:pt>
                <c:pt idx="550">
                  <c:v>503.38662666141386</c:v>
                </c:pt>
                <c:pt idx="551">
                  <c:v>503.71713508652755</c:v>
                </c:pt>
                <c:pt idx="552">
                  <c:v>504.04657420019902</c:v>
                </c:pt>
                <c:pt idx="553">
                  <c:v>504.37494746202793</c:v>
                </c:pt>
                <c:pt idx="554">
                  <c:v>504.70225832042144</c:v>
                </c:pt>
                <c:pt idx="555">
                  <c:v>505.02851021262984</c:v>
                </c:pt>
                <c:pt idx="556">
                  <c:v>505.35370656478261</c:v>
                </c:pt>
                <c:pt idx="557">
                  <c:v>505.67785079192436</c:v>
                </c:pt>
                <c:pt idx="558">
                  <c:v>506.00094629805102</c:v>
                </c:pt>
                <c:pt idx="559">
                  <c:v>506.32299647614519</c:v>
                </c:pt>
                <c:pt idx="560">
                  <c:v>506.64400470821238</c:v>
                </c:pt>
                <c:pt idx="561">
                  <c:v>506.96397436531566</c:v>
                </c:pt>
                <c:pt idx="562">
                  <c:v>507.2829088076117</c:v>
                </c:pt>
                <c:pt idx="563">
                  <c:v>507.60081138438602</c:v>
                </c:pt>
                <c:pt idx="564">
                  <c:v>507.91768543408796</c:v>
                </c:pt>
                <c:pt idx="565">
                  <c:v>508.23353428436536</c:v>
                </c:pt>
                <c:pt idx="566">
                  <c:v>508.54836125210062</c:v>
                </c:pt>
                <c:pt idx="567">
                  <c:v>508.86216964344442</c:v>
                </c:pt>
                <c:pt idx="568">
                  <c:v>509.1749627538511</c:v>
                </c:pt>
                <c:pt idx="569">
                  <c:v>509.48674386811291</c:v>
                </c:pt>
                <c:pt idx="570">
                  <c:v>509.79751626039445</c:v>
                </c:pt>
                <c:pt idx="571">
                  <c:v>510.10728319426778</c:v>
                </c:pt>
                <c:pt idx="572">
                  <c:v>510.41604792274558</c:v>
                </c:pt>
                <c:pt idx="573">
                  <c:v>510.7238136883164</c:v>
                </c:pt>
                <c:pt idx="574">
                  <c:v>511.03058372297772</c:v>
                </c:pt>
                <c:pt idx="575">
                  <c:v>511.33636124827063</c:v>
                </c:pt>
                <c:pt idx="576">
                  <c:v>511.64114947531334</c:v>
                </c:pt>
                <c:pt idx="577">
                  <c:v>511.94495160483496</c:v>
                </c:pt>
                <c:pt idx="578">
                  <c:v>512.24777082720914</c:v>
                </c:pt>
                <c:pt idx="579">
                  <c:v>512.54961032248752</c:v>
                </c:pt>
                <c:pt idx="580">
                  <c:v>512.85047326043343</c:v>
                </c:pt>
                <c:pt idx="581">
                  <c:v>513.15036280055403</c:v>
                </c:pt>
                <c:pt idx="582">
                  <c:v>513.44928209213515</c:v>
                </c:pt>
                <c:pt idx="583">
                  <c:v>513.74723427427386</c:v>
                </c:pt>
                <c:pt idx="584">
                  <c:v>514.04422247591003</c:v>
                </c:pt>
                <c:pt idx="585">
                  <c:v>514.34024981586117</c:v>
                </c:pt>
                <c:pt idx="586">
                  <c:v>514.63531940285418</c:v>
                </c:pt>
                <c:pt idx="587">
                  <c:v>514.92943433555774</c:v>
                </c:pt>
                <c:pt idx="588">
                  <c:v>515.22259770261576</c:v>
                </c:pt>
                <c:pt idx="589">
                  <c:v>515.51481258267893</c:v>
                </c:pt>
                <c:pt idx="590">
                  <c:v>515.80608204443752</c:v>
                </c:pt>
                <c:pt idx="591">
                  <c:v>516.09640914665351</c:v>
                </c:pt>
                <c:pt idx="592">
                  <c:v>516.3857969381927</c:v>
                </c:pt>
                <c:pt idx="593">
                  <c:v>516.67424845805704</c:v>
                </c:pt>
                <c:pt idx="594">
                  <c:v>516.96176673541584</c:v>
                </c:pt>
                <c:pt idx="595">
                  <c:v>517.24835478963792</c:v>
                </c:pt>
                <c:pt idx="596">
                  <c:v>517.53401563032367</c:v>
                </c:pt>
                <c:pt idx="597">
                  <c:v>517.8187522573362</c:v>
                </c:pt>
                <c:pt idx="598">
                  <c:v>518.10256766083307</c:v>
                </c:pt>
                <c:pt idx="599">
                  <c:v>518.38546482129755</c:v>
                </c:pt>
                <c:pt idx="600">
                  <c:v>518.66744670957007</c:v>
                </c:pt>
                <c:pt idx="601">
                  <c:v>518.94851628687934</c:v>
                </c:pt>
                <c:pt idx="602">
                  <c:v>519.22867650487331</c:v>
                </c:pt>
                <c:pt idx="603">
                  <c:v>519.50793030565058</c:v>
                </c:pt>
                <c:pt idx="604">
                  <c:v>519.78628062179064</c:v>
                </c:pt>
                <c:pt idx="605">
                  <c:v>520.06373037638548</c:v>
                </c:pt>
                <c:pt idx="606">
                  <c:v>520.34028248306959</c:v>
                </c:pt>
                <c:pt idx="607">
                  <c:v>520.61593984605088</c:v>
                </c:pt>
                <c:pt idx="608">
                  <c:v>520.89070536014106</c:v>
                </c:pt>
                <c:pt idx="609">
                  <c:v>521.16458191078618</c:v>
                </c:pt>
                <c:pt idx="610">
                  <c:v>521.43757237409693</c:v>
                </c:pt>
                <c:pt idx="611">
                  <c:v>521.70967961687847</c:v>
                </c:pt>
                <c:pt idx="612">
                  <c:v>521.98090649666108</c:v>
                </c:pt>
                <c:pt idx="613">
                  <c:v>522.25125586173021</c:v>
                </c:pt>
                <c:pt idx="614">
                  <c:v>522.52073055115534</c:v>
                </c:pt>
                <c:pt idx="615">
                  <c:v>522.78933339482126</c:v>
                </c:pt>
                <c:pt idx="616">
                  <c:v>523.05706721345666</c:v>
                </c:pt>
                <c:pt idx="617">
                  <c:v>523.32393481866438</c:v>
                </c:pt>
                <c:pt idx="618">
                  <c:v>523.58993901295071</c:v>
                </c:pt>
                <c:pt idx="619">
                  <c:v>523.85508258975494</c:v>
                </c:pt>
                <c:pt idx="620">
                  <c:v>524.11936833347818</c:v>
                </c:pt>
                <c:pt idx="621">
                  <c:v>524.38279901951353</c:v>
                </c:pt>
                <c:pt idx="622">
                  <c:v>524.64537741427409</c:v>
                </c:pt>
                <c:pt idx="623">
                  <c:v>524.90710627522333</c:v>
                </c:pt>
                <c:pt idx="624">
                  <c:v>525.16798835090344</c:v>
                </c:pt>
                <c:pt idx="625">
                  <c:v>525.42802638096327</c:v>
                </c:pt>
                <c:pt idx="626">
                  <c:v>525.68722309618829</c:v>
                </c:pt>
                <c:pt idx="627">
                  <c:v>525.94558121852924</c:v>
                </c:pt>
                <c:pt idx="628">
                  <c:v>526.20310346113035</c:v>
                </c:pt>
                <c:pt idx="629">
                  <c:v>526.45979252835753</c:v>
                </c:pt>
                <c:pt idx="630">
                  <c:v>526.71565111582709</c:v>
                </c:pt>
                <c:pt idx="631">
                  <c:v>526.97068191043434</c:v>
                </c:pt>
                <c:pt idx="632">
                  <c:v>527.2248875903814</c:v>
                </c:pt>
                <c:pt idx="633">
                  <c:v>527.47827082520575</c:v>
                </c:pt>
                <c:pt idx="634">
                  <c:v>527.73083427580764</c:v>
                </c:pt>
                <c:pt idx="635">
                  <c:v>527.98258059447835</c:v>
                </c:pt>
                <c:pt idx="636">
                  <c:v>528.23351242492822</c:v>
                </c:pt>
                <c:pt idx="637">
                  <c:v>528.48363240231413</c:v>
                </c:pt>
                <c:pt idx="638">
                  <c:v>528.73294315326746</c:v>
                </c:pt>
                <c:pt idx="639">
                  <c:v>528.98144729592138</c:v>
                </c:pt>
                <c:pt idx="640">
                  <c:v>529.22914743993863</c:v>
                </c:pt>
                <c:pt idx="641">
                  <c:v>529.4760461865385</c:v>
                </c:pt>
                <c:pt idx="642">
                  <c:v>529.72214612852463</c:v>
                </c:pt>
                <c:pt idx="643">
                  <c:v>529.96744985031194</c:v>
                </c:pt>
                <c:pt idx="644">
                  <c:v>530.2119599279539</c:v>
                </c:pt>
                <c:pt idx="645">
                  <c:v>530.45567892916938</c:v>
                </c:pt>
                <c:pt idx="646">
                  <c:v>530.69860941337026</c:v>
                </c:pt>
                <c:pt idx="647">
                  <c:v>530.94075393168714</c:v>
                </c:pt>
                <c:pt idx="648">
                  <c:v>531.18211502699739</c:v>
                </c:pt>
                <c:pt idx="649">
                  <c:v>531.42269523395078</c:v>
                </c:pt>
                <c:pt idx="650">
                  <c:v>531.66249707899715</c:v>
                </c:pt>
                <c:pt idx="651">
                  <c:v>531.90152308041161</c:v>
                </c:pt>
                <c:pt idx="652">
                  <c:v>532.13977574832268</c:v>
                </c:pt>
                <c:pt idx="653">
                  <c:v>532.37725758473698</c:v>
                </c:pt>
                <c:pt idx="654">
                  <c:v>532.61397108356687</c:v>
                </c:pt>
                <c:pt idx="655">
                  <c:v>532.84991873065542</c:v>
                </c:pt>
                <c:pt idx="656">
                  <c:v>533.08510300380351</c:v>
                </c:pt>
                <c:pt idx="657">
                  <c:v>533.31952637279505</c:v>
                </c:pt>
                <c:pt idx="658">
                  <c:v>533.55319129942404</c:v>
                </c:pt>
                <c:pt idx="659">
                  <c:v>533.78610023751912</c:v>
                </c:pt>
                <c:pt idx="660">
                  <c:v>534.01825563297018</c:v>
                </c:pt>
                <c:pt idx="661">
                  <c:v>534.2496599237536</c:v>
                </c:pt>
                <c:pt idx="662">
                  <c:v>534.48031553995816</c:v>
                </c:pt>
                <c:pt idx="663">
                  <c:v>534.71022490381074</c:v>
                </c:pt>
                <c:pt idx="664">
                  <c:v>534.93939042970067</c:v>
                </c:pt>
                <c:pt idx="665">
                  <c:v>535.16781452420673</c:v>
                </c:pt>
                <c:pt idx="666">
                  <c:v>535.3954995861211</c:v>
                </c:pt>
                <c:pt idx="667">
                  <c:v>535.62244800647522</c:v>
                </c:pt>
                <c:pt idx="668">
                  <c:v>535.84866216856449</c:v>
                </c:pt>
                <c:pt idx="669">
                  <c:v>536.07414444797371</c:v>
                </c:pt>
                <c:pt idx="670">
                  <c:v>536.29889721260156</c:v>
                </c:pt>
                <c:pt idx="671">
                  <c:v>536.52292282268616</c:v>
                </c:pt>
                <c:pt idx="672">
                  <c:v>536.74622363082892</c:v>
                </c:pt>
                <c:pt idx="673">
                  <c:v>536.96880198202041</c:v>
                </c:pt>
                <c:pt idx="674">
                  <c:v>537.19066021366359</c:v>
                </c:pt>
                <c:pt idx="675">
                  <c:v>537.41180065559956</c:v>
                </c:pt>
                <c:pt idx="676">
                  <c:v>537.63222563013142</c:v>
                </c:pt>
                <c:pt idx="677">
                  <c:v>537.85193745204879</c:v>
                </c:pt>
                <c:pt idx="678">
                  <c:v>538.07093842865231</c:v>
                </c:pt>
                <c:pt idx="679">
                  <c:v>538.28923085977749</c:v>
                </c:pt>
                <c:pt idx="680">
                  <c:v>538.50681703781891</c:v>
                </c:pt>
                <c:pt idx="681">
                  <c:v>538.72369924775478</c:v>
                </c:pt>
                <c:pt idx="682">
                  <c:v>538.93987976717051</c:v>
                </c:pt>
                <c:pt idx="683">
                  <c:v>539.15536086628265</c:v>
                </c:pt>
                <c:pt idx="684">
                  <c:v>539.37014480796267</c:v>
                </c:pt>
                <c:pt idx="685">
                  <c:v>539.5842338477612</c:v>
                </c:pt>
                <c:pt idx="686">
                  <c:v>539.79763023393105</c:v>
                </c:pt>
                <c:pt idx="687">
                  <c:v>540.01033620745136</c:v>
                </c:pt>
                <c:pt idx="688">
                  <c:v>540.22235400205057</c:v>
                </c:pt>
                <c:pt idx="689">
                  <c:v>540.43368584423058</c:v>
                </c:pt>
                <c:pt idx="690">
                  <c:v>540.6443339532899</c:v>
                </c:pt>
                <c:pt idx="691">
                  <c:v>540.85430054134622</c:v>
                </c:pt>
                <c:pt idx="692">
                  <c:v>541.06358781336064</c:v>
                </c:pt>
                <c:pt idx="693">
                  <c:v>541.27219796716042</c:v>
                </c:pt>
                <c:pt idx="694">
                  <c:v>541.48013319346217</c:v>
                </c:pt>
                <c:pt idx="695">
                  <c:v>541.68739567589455</c:v>
                </c:pt>
                <c:pt idx="696">
                  <c:v>541.89398759102153</c:v>
                </c:pt>
                <c:pt idx="697">
                  <c:v>542.09991110836495</c:v>
                </c:pt>
                <c:pt idx="698">
                  <c:v>542.30516839042775</c:v>
                </c:pt>
                <c:pt idx="699">
                  <c:v>542.50976159271636</c:v>
                </c:pt>
                <c:pt idx="700">
                  <c:v>542.71369286376307</c:v>
                </c:pt>
                <c:pt idx="701">
                  <c:v>542.91696434514938</c:v>
                </c:pt>
                <c:pt idx="702">
                  <c:v>542.67382775349552</c:v>
                </c:pt>
                <c:pt idx="703">
                  <c:v>542.42974720258462</c:v>
                </c:pt>
                <c:pt idx="704">
                  <c:v>542.18471902756687</c:v>
                </c:pt>
                <c:pt idx="705">
                  <c:v>541.93873954936407</c:v>
                </c:pt>
                <c:pt idx="706">
                  <c:v>541.69180507461397</c:v>
                </c:pt>
                <c:pt idx="707">
                  <c:v>541.44391189561566</c:v>
                </c:pt>
                <c:pt idx="708">
                  <c:v>541.19505629027287</c:v>
                </c:pt>
                <c:pt idx="709">
                  <c:v>540.94523452203896</c:v>
                </c:pt>
                <c:pt idx="710">
                  <c:v>540.69444283986013</c:v>
                </c:pt>
                <c:pt idx="711">
                  <c:v>540.44267747811955</c:v>
                </c:pt>
                <c:pt idx="712">
                  <c:v>540.18993465658082</c:v>
                </c:pt>
                <c:pt idx="713">
                  <c:v>539.93621058033068</c:v>
                </c:pt>
                <c:pt idx="714">
                  <c:v>539.68150143972264</c:v>
                </c:pt>
                <c:pt idx="715">
                  <c:v>539.42580341031965</c:v>
                </c:pt>
                <c:pt idx="716">
                  <c:v>539.16911265283636</c:v>
                </c:pt>
                <c:pt idx="717">
                  <c:v>538.91142531308196</c:v>
                </c:pt>
                <c:pt idx="718">
                  <c:v>538.65273752190149</c:v>
                </c:pt>
                <c:pt idx="719">
                  <c:v>538.39304539511897</c:v>
                </c:pt>
                <c:pt idx="720">
                  <c:v>538.13234503347792</c:v>
                </c:pt>
                <c:pt idx="721">
                  <c:v>537.87063252258372</c:v>
                </c:pt>
                <c:pt idx="722">
                  <c:v>537.60790393284367</c:v>
                </c:pt>
                <c:pt idx="723">
                  <c:v>537.34415531940977</c:v>
                </c:pt>
                <c:pt idx="724">
                  <c:v>537.07938272211743</c:v>
                </c:pt>
                <c:pt idx="725">
                  <c:v>537.30088318602543</c:v>
                </c:pt>
                <c:pt idx="726">
                  <c:v>537.52166701773115</c:v>
                </c:pt>
                <c:pt idx="727">
                  <c:v>537.74173653579282</c:v>
                </c:pt>
                <c:pt idx="728">
                  <c:v>537.96109405126731</c:v>
                </c:pt>
                <c:pt idx="729">
                  <c:v>538.17974186773415</c:v>
                </c:pt>
                <c:pt idx="730">
                  <c:v>538.39768228132027</c:v>
                </c:pt>
                <c:pt idx="731">
                  <c:v>538.61491758072395</c:v>
                </c:pt>
                <c:pt idx="732">
                  <c:v>538.83145004723838</c:v>
                </c:pt>
                <c:pt idx="733">
                  <c:v>539.04728195477594</c:v>
                </c:pt>
                <c:pt idx="734">
                  <c:v>539.26241556989248</c:v>
                </c:pt>
                <c:pt idx="735">
                  <c:v>539.47685315181025</c:v>
                </c:pt>
                <c:pt idx="736">
                  <c:v>539.69059695244266</c:v>
                </c:pt>
                <c:pt idx="737">
                  <c:v>539.90364921641697</c:v>
                </c:pt>
                <c:pt idx="738">
                  <c:v>540.11601218109843</c:v>
                </c:pt>
                <c:pt idx="739">
                  <c:v>540.32768807661353</c:v>
                </c:pt>
                <c:pt idx="740">
                  <c:v>540.53867912587384</c:v>
                </c:pt>
                <c:pt idx="741">
                  <c:v>540.74898754459866</c:v>
                </c:pt>
                <c:pt idx="742">
                  <c:v>540.95861554133876</c:v>
                </c:pt>
                <c:pt idx="743">
                  <c:v>541.16756531749945</c:v>
                </c:pt>
                <c:pt idx="744">
                  <c:v>541.37583906736381</c:v>
                </c:pt>
                <c:pt idx="745">
                  <c:v>541.58343897811551</c:v>
                </c:pt>
                <c:pt idx="746">
                  <c:v>541.79036722986211</c:v>
                </c:pt>
                <c:pt idx="747">
                  <c:v>541.9966259956575</c:v>
                </c:pt>
                <c:pt idx="748">
                  <c:v>542.20221744152514</c:v>
                </c:pt>
                <c:pt idx="749">
                  <c:v>542.40714372648063</c:v>
                </c:pt>
                <c:pt idx="750">
                  <c:v>542.61140700255419</c:v>
                </c:pt>
                <c:pt idx="751">
                  <c:v>542.81500941481386</c:v>
                </c:pt>
                <c:pt idx="752">
                  <c:v>543.01795310138721</c:v>
                </c:pt>
                <c:pt idx="753">
                  <c:v>543.22024019348453</c:v>
                </c:pt>
                <c:pt idx="754">
                  <c:v>543.4218728154209</c:v>
                </c:pt>
                <c:pt idx="755">
                  <c:v>543.62285308463811</c:v>
                </c:pt>
                <c:pt idx="756">
                  <c:v>543.82318311172753</c:v>
                </c:pt>
                <c:pt idx="757">
                  <c:v>544.02286500045216</c:v>
                </c:pt>
                <c:pt idx="758">
                  <c:v>544.2219008477681</c:v>
                </c:pt>
                <c:pt idx="759">
                  <c:v>544.42029274384777</c:v>
                </c:pt>
                <c:pt idx="760">
                  <c:v>544.61804277210058</c:v>
                </c:pt>
                <c:pt idx="761">
                  <c:v>544.81515300919591</c:v>
                </c:pt>
                <c:pt idx="762">
                  <c:v>545.01162552508356</c:v>
                </c:pt>
                <c:pt idx="763">
                  <c:v>545.20746238301706</c:v>
                </c:pt>
                <c:pt idx="764">
                  <c:v>545.40266563957414</c:v>
                </c:pt>
                <c:pt idx="765">
                  <c:v>545.59723734467912</c:v>
                </c:pt>
                <c:pt idx="766">
                  <c:v>545.79117954162371</c:v>
                </c:pt>
                <c:pt idx="767">
                  <c:v>545.98449426708919</c:v>
                </c:pt>
                <c:pt idx="768">
                  <c:v>546.17718355116756</c:v>
                </c:pt>
                <c:pt idx="769">
                  <c:v>546.36924941738221</c:v>
                </c:pt>
                <c:pt idx="770">
                  <c:v>546.56069388270987</c:v>
                </c:pt>
                <c:pt idx="771">
                  <c:v>546.751518957602</c:v>
                </c:pt>
                <c:pt idx="772">
                  <c:v>546.94172664600558</c:v>
                </c:pt>
                <c:pt idx="773">
                  <c:v>547.13131894538378</c:v>
                </c:pt>
                <c:pt idx="774">
                  <c:v>547.32029784673705</c:v>
                </c:pt>
                <c:pt idx="775">
                  <c:v>547.50866533462488</c:v>
                </c:pt>
                <c:pt idx="776">
                  <c:v>547.69642338718552</c:v>
                </c:pt>
                <c:pt idx="777">
                  <c:v>547.88357397615732</c:v>
                </c:pt>
                <c:pt idx="778">
                  <c:v>548.07011906689979</c:v>
                </c:pt>
                <c:pt idx="779">
                  <c:v>548.25606061841347</c:v>
                </c:pt>
                <c:pt idx="780">
                  <c:v>548.44140058336041</c:v>
                </c:pt>
                <c:pt idx="781">
                  <c:v>548.62614090808586</c:v>
                </c:pt>
                <c:pt idx="782">
                  <c:v>548.81028353263741</c:v>
                </c:pt>
                <c:pt idx="783">
                  <c:v>548.99383039078646</c:v>
                </c:pt>
                <c:pt idx="784">
                  <c:v>549.17678341004762</c:v>
                </c:pt>
                <c:pt idx="785">
                  <c:v>549.35914451169913</c:v>
                </c:pt>
                <c:pt idx="786">
                  <c:v>549.14101919277391</c:v>
                </c:pt>
                <c:pt idx="787">
                  <c:v>548.92204701894855</c:v>
                </c:pt>
                <c:pt idx="788">
                  <c:v>548.70222470237388</c:v>
                </c:pt>
                <c:pt idx="789">
                  <c:v>548.48154894243521</c:v>
                </c:pt>
                <c:pt idx="790">
                  <c:v>548.26001642570418</c:v>
                </c:pt>
                <c:pt idx="791">
                  <c:v>548.03762382588752</c:v>
                </c:pt>
                <c:pt idx="792">
                  <c:v>547.81436780377885</c:v>
                </c:pt>
                <c:pt idx="793">
                  <c:v>547.5902450072067</c:v>
                </c:pt>
                <c:pt idx="794">
                  <c:v>547.36525207098521</c:v>
                </c:pt>
                <c:pt idx="795">
                  <c:v>547.13938561686393</c:v>
                </c:pt>
                <c:pt idx="796">
                  <c:v>546.91264225347606</c:v>
                </c:pt>
                <c:pt idx="797">
                  <c:v>546.6850185762886</c:v>
                </c:pt>
                <c:pt idx="798">
                  <c:v>546.45651116755016</c:v>
                </c:pt>
                <c:pt idx="799">
                  <c:v>546.22711659624065</c:v>
                </c:pt>
                <c:pt idx="800">
                  <c:v>545.99683141801904</c:v>
                </c:pt>
                <c:pt idx="801">
                  <c:v>545.76565217517191</c:v>
                </c:pt>
                <c:pt idx="802">
                  <c:v>545.53357539656167</c:v>
                </c:pt>
                <c:pt idx="803">
                  <c:v>545.30059759757421</c:v>
                </c:pt>
                <c:pt idx="804">
                  <c:v>545.06671528006655</c:v>
                </c:pt>
                <c:pt idx="805">
                  <c:v>544.83192493231491</c:v>
                </c:pt>
                <c:pt idx="806">
                  <c:v>544.59622302896082</c:v>
                </c:pt>
                <c:pt idx="807">
                  <c:v>544.35960603095953</c:v>
                </c:pt>
                <c:pt idx="808">
                  <c:v>544.12207038552583</c:v>
                </c:pt>
                <c:pt idx="809">
                  <c:v>543.88361252608115</c:v>
                </c:pt>
                <c:pt idx="810">
                  <c:v>543.64422887220007</c:v>
                </c:pt>
                <c:pt idx="811">
                  <c:v>543.40391582955624</c:v>
                </c:pt>
                <c:pt idx="812">
                  <c:v>543.16266978986891</c:v>
                </c:pt>
                <c:pt idx="813">
                  <c:v>542.92048713084807</c:v>
                </c:pt>
                <c:pt idx="814">
                  <c:v>542.67736421614086</c:v>
                </c:pt>
                <c:pt idx="815">
                  <c:v>542.43329739527633</c:v>
                </c:pt>
                <c:pt idx="816">
                  <c:v>542.18828300361065</c:v>
                </c:pt>
                <c:pt idx="817">
                  <c:v>541.94231736227255</c:v>
                </c:pt>
                <c:pt idx="818">
                  <c:v>541.69539677810781</c:v>
                </c:pt>
                <c:pt idx="819">
                  <c:v>541.44751754362414</c:v>
                </c:pt>
                <c:pt idx="820">
                  <c:v>541.19867593693448</c:v>
                </c:pt>
                <c:pt idx="821">
                  <c:v>540.94886822170236</c:v>
                </c:pt>
                <c:pt idx="822">
                  <c:v>541.15784953388334</c:v>
                </c:pt>
                <c:pt idx="823">
                  <c:v>541.3661547177378</c:v>
                </c:pt>
                <c:pt idx="824">
                  <c:v>541.57378596077979</c:v>
                </c:pt>
                <c:pt idx="825">
                  <c:v>541.78074544344531</c:v>
                </c:pt>
                <c:pt idx="826">
                  <c:v>541.9870353391168</c:v>
                </c:pt>
                <c:pt idx="827">
                  <c:v>542.19265781414435</c:v>
                </c:pt>
                <c:pt idx="828">
                  <c:v>542.39761502786939</c:v>
                </c:pt>
                <c:pt idx="829">
                  <c:v>542.60190913264728</c:v>
                </c:pt>
                <c:pt idx="830">
                  <c:v>542.80554227386926</c:v>
                </c:pt>
                <c:pt idx="831">
                  <c:v>543.00851658998602</c:v>
                </c:pt>
                <c:pt idx="832">
                  <c:v>543.21083421252933</c:v>
                </c:pt>
                <c:pt idx="833">
                  <c:v>543.41249726613489</c:v>
                </c:pt>
                <c:pt idx="834">
                  <c:v>543.61350786856394</c:v>
                </c:pt>
                <c:pt idx="835">
                  <c:v>543.81386813072663</c:v>
                </c:pt>
                <c:pt idx="836">
                  <c:v>544.01358015670348</c:v>
                </c:pt>
                <c:pt idx="837">
                  <c:v>544.21264604376722</c:v>
                </c:pt>
                <c:pt idx="838">
                  <c:v>544.41106788240529</c:v>
                </c:pt>
                <c:pt idx="839">
                  <c:v>544.60884775634179</c:v>
                </c:pt>
                <c:pt idx="840">
                  <c:v>544.8059877425593</c:v>
                </c:pt>
                <c:pt idx="841">
                  <c:v>545.00248991132037</c:v>
                </c:pt>
                <c:pt idx="842">
                  <c:v>545.1983563261897</c:v>
                </c:pt>
                <c:pt idx="843">
                  <c:v>545.39358904405549</c:v>
                </c:pt>
                <c:pt idx="844">
                  <c:v>545.58819011515152</c:v>
                </c:pt>
                <c:pt idx="845">
                  <c:v>545.78216158307782</c:v>
                </c:pt>
                <c:pt idx="846">
                  <c:v>545.97550548482309</c:v>
                </c:pt>
                <c:pt idx="847">
                  <c:v>546.16822385078547</c:v>
                </c:pt>
                <c:pt idx="848">
                  <c:v>546.36031870479405</c:v>
                </c:pt>
                <c:pt idx="849">
                  <c:v>546.55179206413015</c:v>
                </c:pt>
                <c:pt idx="850">
                  <c:v>546.74264593954831</c:v>
                </c:pt>
                <c:pt idx="851">
                  <c:v>546.9328823352979</c:v>
                </c:pt>
                <c:pt idx="852">
                  <c:v>547.12250324914362</c:v>
                </c:pt>
                <c:pt idx="853">
                  <c:v>547.31151067238682</c:v>
                </c:pt>
                <c:pt idx="854">
                  <c:v>547.499906589886</c:v>
                </c:pt>
                <c:pt idx="855">
                  <c:v>547.68769298007817</c:v>
                </c:pt>
                <c:pt idx="856">
                  <c:v>547.87487181499921</c:v>
                </c:pt>
                <c:pt idx="857">
                  <c:v>548.06144506030535</c:v>
                </c:pt>
                <c:pt idx="858">
                  <c:v>548.24741467529248</c:v>
                </c:pt>
                <c:pt idx="859">
                  <c:v>548.43278261291789</c:v>
                </c:pt>
                <c:pt idx="860">
                  <c:v>548.61755081982028</c:v>
                </c:pt>
                <c:pt idx="861">
                  <c:v>548.80172123634043</c:v>
                </c:pt>
                <c:pt idx="862">
                  <c:v>548.98529579654098</c:v>
                </c:pt>
                <c:pt idx="863">
                  <c:v>549.16827642822773</c:v>
                </c:pt>
                <c:pt idx="864">
                  <c:v>549.35066505296868</c:v>
                </c:pt>
                <c:pt idx="865">
                  <c:v>549.5324635861158</c:v>
                </c:pt>
                <c:pt idx="866">
                  <c:v>549.71367393682362</c:v>
                </c:pt>
                <c:pt idx="867">
                  <c:v>549.89429800806977</c:v>
                </c:pt>
                <c:pt idx="868">
                  <c:v>550.07433769667546</c:v>
                </c:pt>
                <c:pt idx="869">
                  <c:v>550.25379489332488</c:v>
                </c:pt>
                <c:pt idx="870">
                  <c:v>550.43267148258519</c:v>
                </c:pt>
                <c:pt idx="871">
                  <c:v>550.61096934292618</c:v>
                </c:pt>
                <c:pt idx="872">
                  <c:v>550.78869034674051</c:v>
                </c:pt>
                <c:pt idx="873">
                  <c:v>550.96583636036212</c:v>
                </c:pt>
                <c:pt idx="874">
                  <c:v>551.14240924408784</c:v>
                </c:pt>
                <c:pt idx="875">
                  <c:v>551.31841085219492</c:v>
                </c:pt>
                <c:pt idx="876">
                  <c:v>551.49384303296176</c:v>
                </c:pt>
                <c:pt idx="877">
                  <c:v>551.66870762868689</c:v>
                </c:pt>
                <c:pt idx="878">
                  <c:v>551.45954901226128</c:v>
                </c:pt>
                <c:pt idx="879">
                  <c:v>551.24957835347357</c:v>
                </c:pt>
                <c:pt idx="880">
                  <c:v>551.03879249963131</c:v>
                </c:pt>
                <c:pt idx="881">
                  <c:v>550.82718828580198</c:v>
                </c:pt>
                <c:pt idx="882">
                  <c:v>550.61476253476553</c:v>
                </c:pt>
                <c:pt idx="883">
                  <c:v>550.40151205696634</c:v>
                </c:pt>
                <c:pt idx="884">
                  <c:v>550.18743365046566</c:v>
                </c:pt>
                <c:pt idx="885">
                  <c:v>549.97252410089368</c:v>
                </c:pt>
                <c:pt idx="886">
                  <c:v>549.75678018140059</c:v>
                </c:pt>
                <c:pt idx="887">
                  <c:v>549.93726478872668</c:v>
                </c:pt>
                <c:pt idx="888">
                  <c:v>550.11716546462753</c:v>
                </c:pt>
                <c:pt idx="889">
                  <c:v>550.29648409832714</c:v>
                </c:pt>
                <c:pt idx="890">
                  <c:v>550.4752225729377</c:v>
                </c:pt>
                <c:pt idx="891">
                  <c:v>550.65338276547857</c:v>
                </c:pt>
                <c:pt idx="892">
                  <c:v>550.83096654689655</c:v>
                </c:pt>
                <c:pt idx="893">
                  <c:v>551.00797578208494</c:v>
                </c:pt>
                <c:pt idx="894">
                  <c:v>551.18441232990392</c:v>
                </c:pt>
                <c:pt idx="895">
                  <c:v>551.36027804319917</c:v>
                </c:pt>
                <c:pt idx="896">
                  <c:v>551.53557476882156</c:v>
                </c:pt>
                <c:pt idx="897">
                  <c:v>551.71030434764771</c:v>
                </c:pt>
                <c:pt idx="898">
                  <c:v>551.88446861459738</c:v>
                </c:pt>
                <c:pt idx="899">
                  <c:v>552.05806939865408</c:v>
                </c:pt>
                <c:pt idx="900">
                  <c:v>552.23110852288414</c:v>
                </c:pt>
                <c:pt idx="901">
                  <c:v>552.40358780445524</c:v>
                </c:pt>
                <c:pt idx="902">
                  <c:v>552.57550905465587</c:v>
                </c:pt>
                <c:pt idx="903">
                  <c:v>552.74687407891463</c:v>
                </c:pt>
                <c:pt idx="904">
                  <c:v>552.91768467681902</c:v>
                </c:pt>
                <c:pt idx="905">
                  <c:v>553.08794264213384</c:v>
                </c:pt>
                <c:pt idx="906">
                  <c:v>553.25764976282062</c:v>
                </c:pt>
                <c:pt idx="907">
                  <c:v>553.42680782105629</c:v>
                </c:pt>
                <c:pt idx="908">
                  <c:v>553.59541859325179</c:v>
                </c:pt>
                <c:pt idx="909">
                  <c:v>553.76348385007043</c:v>
                </c:pt>
                <c:pt idx="910">
                  <c:v>553.93100535644726</c:v>
                </c:pt>
                <c:pt idx="911">
                  <c:v>554.09798487160708</c:v>
                </c:pt>
                <c:pt idx="912">
                  <c:v>554.26442414908252</c:v>
                </c:pt>
                <c:pt idx="913">
                  <c:v>554.43032493673331</c:v>
                </c:pt>
                <c:pt idx="914">
                  <c:v>554.59568897676411</c:v>
                </c:pt>
                <c:pt idx="915">
                  <c:v>554.76051800574294</c:v>
                </c:pt>
                <c:pt idx="916">
                  <c:v>554.92481375461966</c:v>
                </c:pt>
                <c:pt idx="917">
                  <c:v>555.08857794874348</c:v>
                </c:pt>
                <c:pt idx="918">
                  <c:v>555.25181230788201</c:v>
                </c:pt>
                <c:pt idx="919">
                  <c:v>555.41451854623824</c:v>
                </c:pt>
                <c:pt idx="920">
                  <c:v>555.5766983724692</c:v>
                </c:pt>
                <c:pt idx="921">
                  <c:v>555.73835348970408</c:v>
                </c:pt>
                <c:pt idx="922">
                  <c:v>555.89948559556194</c:v>
                </c:pt>
                <c:pt idx="923">
                  <c:v>556.06009638216892</c:v>
                </c:pt>
                <c:pt idx="924">
                  <c:v>556.22018753617704</c:v>
                </c:pt>
                <c:pt idx="925">
                  <c:v>556.37976073878133</c:v>
                </c:pt>
                <c:pt idx="926">
                  <c:v>556.53881766573716</c:v>
                </c:pt>
                <c:pt idx="927">
                  <c:v>556.69735998737872</c:v>
                </c:pt>
                <c:pt idx="928">
                  <c:v>556.85538936863566</c:v>
                </c:pt>
                <c:pt idx="929">
                  <c:v>557.01290746905158</c:v>
                </c:pt>
                <c:pt idx="930">
                  <c:v>557.16991594280023</c:v>
                </c:pt>
                <c:pt idx="931">
                  <c:v>557.32641643870409</c:v>
                </c:pt>
                <c:pt idx="932">
                  <c:v>557.48241060025043</c:v>
                </c:pt>
                <c:pt idx="933">
                  <c:v>557.63790006560998</c:v>
                </c:pt>
                <c:pt idx="934">
                  <c:v>557.79288646765303</c:v>
                </c:pt>
                <c:pt idx="935">
                  <c:v>557.94737143396685</c:v>
                </c:pt>
                <c:pt idx="936">
                  <c:v>558.10135658687318</c:v>
                </c:pt>
                <c:pt idx="937">
                  <c:v>558.25484354344474</c:v>
                </c:pt>
                <c:pt idx="938">
                  <c:v>558.4078339155227</c:v>
                </c:pt>
                <c:pt idx="939">
                  <c:v>558.56032930973333</c:v>
                </c:pt>
                <c:pt idx="940">
                  <c:v>558.71233132750444</c:v>
                </c:pt>
                <c:pt idx="941">
                  <c:v>558.86384156508348</c:v>
                </c:pt>
                <c:pt idx="942">
                  <c:v>559.01486161355251</c:v>
                </c:pt>
                <c:pt idx="943">
                  <c:v>559.16539305884658</c:v>
                </c:pt>
                <c:pt idx="944">
                  <c:v>559.31543748176944</c:v>
                </c:pt>
                <c:pt idx="945">
                  <c:v>559.46499645801066</c:v>
                </c:pt>
                <c:pt idx="946">
                  <c:v>559.6140715581613</c:v>
                </c:pt>
                <c:pt idx="947">
                  <c:v>559.76266434773129</c:v>
                </c:pt>
                <c:pt idx="948">
                  <c:v>559.91077638716592</c:v>
                </c:pt>
                <c:pt idx="949">
                  <c:v>560.05840923186133</c:v>
                </c:pt>
                <c:pt idx="950">
                  <c:v>560.20556443218197</c:v>
                </c:pt>
                <c:pt idx="951">
                  <c:v>560.35224353347587</c:v>
                </c:pt>
                <c:pt idx="952">
                  <c:v>560.49844807609134</c:v>
                </c:pt>
                <c:pt idx="953">
                  <c:v>560.64417959539355</c:v>
                </c:pt>
                <c:pt idx="954">
                  <c:v>560.78943962177982</c:v>
                </c:pt>
                <c:pt idx="955">
                  <c:v>560.93422968069626</c:v>
                </c:pt>
                <c:pt idx="956">
                  <c:v>561.0785512926534</c:v>
                </c:pt>
                <c:pt idx="957">
                  <c:v>561.22240597324264</c:v>
                </c:pt>
                <c:pt idx="958">
                  <c:v>561.36579523315163</c:v>
                </c:pt>
                <c:pt idx="959">
                  <c:v>561.50872057818071</c:v>
                </c:pt>
                <c:pt idx="960">
                  <c:v>561.65118350925832</c:v>
                </c:pt>
                <c:pt idx="961">
                  <c:v>560.06235552864496</c:v>
                </c:pt>
                <c:pt idx="962">
                  <c:v>558.47866796749042</c:v>
                </c:pt>
                <c:pt idx="963">
                  <c:v>556.90010419472264</c:v>
                </c:pt>
                <c:pt idx="964">
                  <c:v>555.32664763307764</c:v>
                </c:pt>
                <c:pt idx="965">
                  <c:v>553.758281758924</c:v>
                </c:pt>
                <c:pt idx="966">
                  <c:v>552.19499010209051</c:v>
                </c:pt>
                <c:pt idx="967">
                  <c:v>550.6367562456926</c:v>
                </c:pt>
                <c:pt idx="968">
                  <c:v>549.08356382596014</c:v>
                </c:pt>
                <c:pt idx="969">
                  <c:v>547.53539653206576</c:v>
                </c:pt>
                <c:pt idx="970">
                  <c:v>545.99223810595322</c:v>
                </c:pt>
                <c:pt idx="971">
                  <c:v>544.45407234216691</c:v>
                </c:pt>
                <c:pt idx="972">
                  <c:v>542.9208830876812</c:v>
                </c:pt>
                <c:pt idx="973">
                  <c:v>541.39265424173198</c:v>
                </c:pt>
                <c:pt idx="974">
                  <c:v>539.86936975564618</c:v>
                </c:pt>
                <c:pt idx="975">
                  <c:v>538.35101363267381</c:v>
                </c:pt>
                <c:pt idx="976">
                  <c:v>536.83756992782048</c:v>
                </c:pt>
                <c:pt idx="977">
                  <c:v>535.32902274767912</c:v>
                </c:pt>
                <c:pt idx="978">
                  <c:v>533.82535625026367</c:v>
                </c:pt>
                <c:pt idx="979">
                  <c:v>532.32655464484196</c:v>
                </c:pt>
                <c:pt idx="980">
                  <c:v>530.83260219177134</c:v>
                </c:pt>
                <c:pt idx="981">
                  <c:v>529.34348320233153</c:v>
                </c:pt>
                <c:pt idx="982">
                  <c:v>527.85918203856136</c:v>
                </c:pt>
                <c:pt idx="983">
                  <c:v>526.37968311309407</c:v>
                </c:pt>
                <c:pt idx="984">
                  <c:v>524.90497088899303</c:v>
                </c:pt>
                <c:pt idx="985">
                  <c:v>523.43502987958948</c:v>
                </c:pt>
                <c:pt idx="986">
                  <c:v>521.96984464831939</c:v>
                </c:pt>
                <c:pt idx="987">
                  <c:v>520.50939980856151</c:v>
                </c:pt>
                <c:pt idx="988">
                  <c:v>519.05368002347529</c:v>
                </c:pt>
                <c:pt idx="989">
                  <c:v>517.60267000584111</c:v>
                </c:pt>
                <c:pt idx="990">
                  <c:v>516.15635451789842</c:v>
                </c:pt>
                <c:pt idx="991">
                  <c:v>514.71471837118611</c:v>
                </c:pt>
                <c:pt idx="992">
                  <c:v>513.27774642638326</c:v>
                </c:pt>
                <c:pt idx="993">
                  <c:v>511.84542359314997</c:v>
                </c:pt>
                <c:pt idx="994">
                  <c:v>510.41773482996877</c:v>
                </c:pt>
                <c:pt idx="995">
                  <c:v>508.99466514398716</c:v>
                </c:pt>
                <c:pt idx="996">
                  <c:v>507.57619959085974</c:v>
                </c:pt>
                <c:pt idx="997">
                  <c:v>506.16232327459119</c:v>
                </c:pt>
                <c:pt idx="998">
                  <c:v>504.75302134737973</c:v>
                </c:pt>
                <c:pt idx="999">
                  <c:v>503.34827900946203</c:v>
                </c:pt>
                <c:pt idx="1000">
                  <c:v>501.94808150895682</c:v>
                </c:pt>
                <c:pt idx="1001">
                  <c:v>500.55241414171053</c:v>
                </c:pt>
                <c:pt idx="1002">
                  <c:v>499.16126225114272</c:v>
                </c:pt>
                <c:pt idx="1003">
                  <c:v>497.77461122809206</c:v>
                </c:pt>
                <c:pt idx="1004">
                  <c:v>496.39244651066309</c:v>
                </c:pt>
                <c:pt idx="1005">
                  <c:v>495.01475358407316</c:v>
                </c:pt>
                <c:pt idx="1006">
                  <c:v>493.64151798050023</c:v>
                </c:pt>
                <c:pt idx="1007">
                  <c:v>492.27272527893075</c:v>
                </c:pt>
                <c:pt idx="1008">
                  <c:v>490.90836110500811</c:v>
                </c:pt>
                <c:pt idx="1009">
                  <c:v>489.54841113088173</c:v>
                </c:pt>
                <c:pt idx="1010">
                  <c:v>488.1928610750569</c:v>
                </c:pt>
                <c:pt idx="1011">
                  <c:v>486.84169670224458</c:v>
                </c:pt>
                <c:pt idx="1012">
                  <c:v>485.49490382321181</c:v>
                </c:pt>
                <c:pt idx="1013">
                  <c:v>484.1524682946328</c:v>
                </c:pt>
                <c:pt idx="1014">
                  <c:v>482.81437601894055</c:v>
                </c:pt>
                <c:pt idx="1015">
                  <c:v>481.48061294417818</c:v>
                </c:pt>
                <c:pt idx="1016">
                  <c:v>480.15116506385277</c:v>
                </c:pt>
                <c:pt idx="1017">
                  <c:v>478.82601841678661</c:v>
                </c:pt>
                <c:pt idx="1018">
                  <c:v>477.5051590869715</c:v>
                </c:pt>
                <c:pt idx="1019">
                  <c:v>476.18857320342244</c:v>
                </c:pt>
                <c:pt idx="1020">
                  <c:v>474.8762469400321</c:v>
                </c:pt>
                <c:pt idx="1021">
                  <c:v>473.56816651542539</c:v>
                </c:pt>
                <c:pt idx="1022">
                  <c:v>475.1327845025582</c:v>
                </c:pt>
                <c:pt idx="1023">
                  <c:v>476.7034769995899</c:v>
                </c:pt>
                <c:pt idx="1024">
                  <c:v>478.2802675903414</c:v>
                </c:pt>
                <c:pt idx="1025">
                  <c:v>479.86317995019613</c:v>
                </c:pt>
                <c:pt idx="1026">
                  <c:v>481.45223784645543</c:v>
                </c:pt>
                <c:pt idx="1027">
                  <c:v>483.04746513869509</c:v>
                </c:pt>
                <c:pt idx="1028">
                  <c:v>484.64888577912427</c:v>
                </c:pt>
                <c:pt idx="1029">
                  <c:v>486.25652381294429</c:v>
                </c:pt>
                <c:pt idx="1030">
                  <c:v>487.87040337871048</c:v>
                </c:pt>
                <c:pt idx="1031">
                  <c:v>489.49054870869423</c:v>
                </c:pt>
                <c:pt idx="1032">
                  <c:v>491.1169841292467</c:v>
                </c:pt>
                <c:pt idx="1033">
                  <c:v>492.74973406116436</c:v>
                </c:pt>
                <c:pt idx="1034">
                  <c:v>494.38882302005578</c:v>
                </c:pt>
                <c:pt idx="1035">
                  <c:v>496.03427561670924</c:v>
                </c:pt>
                <c:pt idx="1036">
                  <c:v>497.68611655746253</c:v>
                </c:pt>
                <c:pt idx="1037">
                  <c:v>499.34437064457381</c:v>
                </c:pt>
                <c:pt idx="1038">
                  <c:v>501.00906277659459</c:v>
                </c:pt>
                <c:pt idx="1039">
                  <c:v>502.68021794874238</c:v>
                </c:pt>
                <c:pt idx="1040">
                  <c:v>504.35786125327729</c:v>
                </c:pt>
                <c:pt idx="1041">
                  <c:v>506.04201787987802</c:v>
                </c:pt>
                <c:pt idx="1042">
                  <c:v>507.73271311602036</c:v>
                </c:pt>
                <c:pt idx="1043">
                  <c:v>509.42997234735674</c:v>
                </c:pt>
                <c:pt idx="1044">
                  <c:v>511.13382105809723</c:v>
                </c:pt>
                <c:pt idx="1045">
                  <c:v>512.84428483139288</c:v>
                </c:pt>
                <c:pt idx="1046">
                  <c:v>514.56138934971898</c:v>
                </c:pt>
                <c:pt idx="1047">
                  <c:v>513.12491347843388</c:v>
                </c:pt>
                <c:pt idx="1048">
                  <c:v>511.69308511374544</c:v>
                </c:pt>
                <c:pt idx="1049">
                  <c:v>510.26588921932887</c:v>
                </c:pt>
                <c:pt idx="1050">
                  <c:v>508.84331080750746</c:v>
                </c:pt>
                <c:pt idx="1051">
                  <c:v>507.42533493909468</c:v>
                </c:pt>
                <c:pt idx="1052">
                  <c:v>506.01194672323777</c:v>
                </c:pt>
                <c:pt idx="1053">
                  <c:v>504.60313131726105</c:v>
                </c:pt>
                <c:pt idx="1054">
                  <c:v>503.19887392651003</c:v>
                </c:pt>
                <c:pt idx="1055">
                  <c:v>501.79915980419628</c:v>
                </c:pt>
                <c:pt idx="1056">
                  <c:v>500.40397425124218</c:v>
                </c:pt>
                <c:pt idx="1057">
                  <c:v>499.01330261612725</c:v>
                </c:pt>
                <c:pt idx="1058">
                  <c:v>497.62713029473355</c:v>
                </c:pt>
                <c:pt idx="1059">
                  <c:v>496.24544273019279</c:v>
                </c:pt>
                <c:pt idx="1060">
                  <c:v>494.86822541273295</c:v>
                </c:pt>
                <c:pt idx="1061">
                  <c:v>493.4954638795266</c:v>
                </c:pt>
                <c:pt idx="1062">
                  <c:v>492.12714371453865</c:v>
                </c:pt>
                <c:pt idx="1063">
                  <c:v>490.76325054837508</c:v>
                </c:pt>
                <c:pt idx="1064">
                  <c:v>489.40377005813122</c:v>
                </c:pt>
                <c:pt idx="1065">
                  <c:v>488.04868796724276</c:v>
                </c:pt>
                <c:pt idx="1066">
                  <c:v>486.69799004533508</c:v>
                </c:pt>
                <c:pt idx="1067">
                  <c:v>485.35166210807347</c:v>
                </c:pt>
                <c:pt idx="1068">
                  <c:v>484.00969001701492</c:v>
                </c:pt>
                <c:pt idx="1069">
                  <c:v>482.67205967945904</c:v>
                </c:pt>
                <c:pt idx="1070">
                  <c:v>481.33875704830041</c:v>
                </c:pt>
                <c:pt idx="1071">
                  <c:v>480.00976812188077</c:v>
                </c:pt>
                <c:pt idx="1072">
                  <c:v>478.6850789438426</c:v>
                </c:pt>
                <c:pt idx="1073">
                  <c:v>477.36467560298166</c:v>
                </c:pt>
                <c:pt idx="1074">
                  <c:v>476.0485442331015</c:v>
                </c:pt>
                <c:pt idx="1075">
                  <c:v>474.73667101286787</c:v>
                </c:pt>
                <c:pt idx="1076">
                  <c:v>473.4290421656633</c:v>
                </c:pt>
                <c:pt idx="1077">
                  <c:v>472.12564395944258</c:v>
                </c:pt>
                <c:pt idx="1078">
                  <c:v>470.82646270658842</c:v>
                </c:pt>
                <c:pt idx="1079">
                  <c:v>469.53148476376776</c:v>
                </c:pt>
                <c:pt idx="1080">
                  <c:v>468.24069653178879</c:v>
                </c:pt>
                <c:pt idx="1081">
                  <c:v>466.9540844554578</c:v>
                </c:pt>
                <c:pt idx="1082">
                  <c:v>465.67163502343681</c:v>
                </c:pt>
                <c:pt idx="1083">
                  <c:v>464.39333476810185</c:v>
                </c:pt>
                <c:pt idx="1084">
                  <c:v>463.11917026540129</c:v>
                </c:pt>
                <c:pt idx="1085">
                  <c:v>461.84912813471544</c:v>
                </c:pt>
                <c:pt idx="1086">
                  <c:v>460.58319503871536</c:v>
                </c:pt>
                <c:pt idx="1087">
                  <c:v>459.32135768322297</c:v>
                </c:pt>
                <c:pt idx="1088">
                  <c:v>458.06360281707185</c:v>
                </c:pt>
                <c:pt idx="1089">
                  <c:v>456.80991723196763</c:v>
                </c:pt>
                <c:pt idx="1090">
                  <c:v>455.56028776234956</c:v>
                </c:pt>
                <c:pt idx="1091">
                  <c:v>454.31470128525183</c:v>
                </c:pt>
                <c:pt idx="1092">
                  <c:v>453.0731447201664</c:v>
                </c:pt>
                <c:pt idx="1093">
                  <c:v>451.83560502890509</c:v>
                </c:pt>
                <c:pt idx="1094">
                  <c:v>450.60206921546285</c:v>
                </c:pt>
                <c:pt idx="1095">
                  <c:v>449.37252432588122</c:v>
                </c:pt>
                <c:pt idx="1096">
                  <c:v>448.14695744811274</c:v>
                </c:pt>
                <c:pt idx="1097">
                  <c:v>446.92535571188472</c:v>
                </c:pt>
                <c:pt idx="1098">
                  <c:v>445.70770628856434</c:v>
                </c:pt>
                <c:pt idx="1099">
                  <c:v>444.49399639102393</c:v>
                </c:pt>
                <c:pt idx="1100">
                  <c:v>443.28421327350662</c:v>
                </c:pt>
                <c:pt idx="1101">
                  <c:v>442.07834423149279</c:v>
                </c:pt>
                <c:pt idx="1102">
                  <c:v>444.3380365891901</c:v>
                </c:pt>
                <c:pt idx="1103">
                  <c:v>446.59041804431757</c:v>
                </c:pt>
                <c:pt idx="1104">
                  <c:v>448.83551225022643</c:v>
                </c:pt>
                <c:pt idx="1105">
                  <c:v>451.07334278374037</c:v>
                </c:pt>
                <c:pt idx="1106">
                  <c:v>453.30393314540441</c:v>
                </c:pt>
                <c:pt idx="1107">
                  <c:v>455.52730675973038</c:v>
                </c:pt>
                <c:pt idx="1108">
                  <c:v>457.74348697544394</c:v>
                </c:pt>
                <c:pt idx="1109">
                  <c:v>459.95249706572918</c:v>
                </c:pt>
                <c:pt idx="1110">
                  <c:v>462.15436022847331</c:v>
                </c:pt>
                <c:pt idx="1111">
                  <c:v>464.34909958651036</c:v>
                </c:pt>
                <c:pt idx="1112">
                  <c:v>466.53673818786348</c:v>
                </c:pt>
                <c:pt idx="1113">
                  <c:v>468.7172990059874</c:v>
                </c:pt>
                <c:pt idx="1114">
                  <c:v>470.89080494000984</c:v>
                </c:pt>
                <c:pt idx="1115">
                  <c:v>473.0572788149716</c:v>
                </c:pt>
                <c:pt idx="1116">
                  <c:v>475.2167433820664</c:v>
                </c:pt>
                <c:pt idx="1117">
                  <c:v>477.36922131887991</c:v>
                </c:pt>
                <c:pt idx="1118">
                  <c:v>479.51473522962777</c:v>
                </c:pt>
                <c:pt idx="1119">
                  <c:v>481.65330764539272</c:v>
                </c:pt>
                <c:pt idx="1120">
                  <c:v>483.78496102436208</c:v>
                </c:pt>
                <c:pt idx="1121">
                  <c:v>485.90971775206242</c:v>
                </c:pt>
                <c:pt idx="1122">
                  <c:v>488.02760014159571</c:v>
                </c:pt>
                <c:pt idx="1123">
                  <c:v>490.13863043387283</c:v>
                </c:pt>
                <c:pt idx="1124">
                  <c:v>492.24283079784743</c:v>
                </c:pt>
                <c:pt idx="1125">
                  <c:v>494.34022333074904</c:v>
                </c:pt>
                <c:pt idx="1126">
                  <c:v>496.43083005831494</c:v>
                </c:pt>
                <c:pt idx="1127">
                  <c:v>498.51467293502077</c:v>
                </c:pt>
                <c:pt idx="1128">
                  <c:v>500.59177384431217</c:v>
                </c:pt>
                <c:pt idx="1129">
                  <c:v>502.66215459883398</c:v>
                </c:pt>
                <c:pt idx="1130">
                  <c:v>504.72583694065969</c:v>
                </c:pt>
                <c:pt idx="1131">
                  <c:v>506.78284254151902</c:v>
                </c:pt>
                <c:pt idx="1132">
                  <c:v>508.83319300302622</c:v>
                </c:pt>
                <c:pt idx="1133">
                  <c:v>510.87690985690676</c:v>
                </c:pt>
                <c:pt idx="1134">
                  <c:v>512.9140145652234</c:v>
                </c:pt>
                <c:pt idx="1135">
                  <c:v>514.94452852060147</c:v>
                </c:pt>
                <c:pt idx="1136">
                  <c:v>516.9684730464536</c:v>
                </c:pt>
                <c:pt idx="1137">
                  <c:v>518.9858693972036</c:v>
                </c:pt>
                <c:pt idx="1138">
                  <c:v>520.99673875850976</c:v>
                </c:pt>
                <c:pt idx="1139">
                  <c:v>523.00110224748755</c:v>
                </c:pt>
                <c:pt idx="1140">
                  <c:v>524.99898091293073</c:v>
                </c:pt>
                <c:pt idx="1141">
                  <c:v>526.99039573553284</c:v>
                </c:pt>
                <c:pt idx="1142">
                  <c:v>528.97536762810762</c:v>
                </c:pt>
                <c:pt idx="1143">
                  <c:v>530.95391743580853</c:v>
                </c:pt>
                <c:pt idx="1144">
                  <c:v>532.9260659363473</c:v>
                </c:pt>
                <c:pt idx="1145">
                  <c:v>534.89183384021283</c:v>
                </c:pt>
                <c:pt idx="1146">
                  <c:v>536.85124179088768</c:v>
                </c:pt>
                <c:pt idx="1147">
                  <c:v>538.80431036506627</c:v>
                </c:pt>
                <c:pt idx="1148">
                  <c:v>540.75106007286922</c:v>
                </c:pt>
                <c:pt idx="1149">
                  <c:v>542.69151135806055</c:v>
                </c:pt>
                <c:pt idx="1150">
                  <c:v>544.62568459826093</c:v>
                </c:pt>
                <c:pt idx="1151">
                  <c:v>546.55360010516222</c:v>
                </c:pt>
                <c:pt idx="1152">
                  <c:v>548.47527812474129</c:v>
                </c:pt>
                <c:pt idx="1153">
                  <c:v>550.39073883747164</c:v>
                </c:pt>
                <c:pt idx="1154">
                  <c:v>552.30000235853583</c:v>
                </c:pt>
                <c:pt idx="1155">
                  <c:v>554.20308873803697</c:v>
                </c:pt>
                <c:pt idx="1156">
                  <c:v>556.10001796120901</c:v>
                </c:pt>
                <c:pt idx="1157">
                  <c:v>557.99080994862641</c:v>
                </c:pt>
                <c:pt idx="1158">
                  <c:v>559.87548455641377</c:v>
                </c:pt>
                <c:pt idx="1159">
                  <c:v>561.75406157645352</c:v>
                </c:pt>
                <c:pt idx="1160">
                  <c:v>563.62656073659491</c:v>
                </c:pt>
                <c:pt idx="1161">
                  <c:v>565.49300170086087</c:v>
                </c:pt>
                <c:pt idx="1162">
                  <c:v>567.35340406965372</c:v>
                </c:pt>
                <c:pt idx="1163">
                  <c:v>569.20778737996159</c:v>
                </c:pt>
                <c:pt idx="1164">
                  <c:v>571.05617110556375</c:v>
                </c:pt>
                <c:pt idx="1165">
                  <c:v>572.89857465723526</c:v>
                </c:pt>
                <c:pt idx="1166">
                  <c:v>574.73501738294965</c:v>
                </c:pt>
                <c:pt idx="1167">
                  <c:v>576.5655185680838</c:v>
                </c:pt>
                <c:pt idx="1168">
                  <c:v>578.39009743561894</c:v>
                </c:pt>
                <c:pt idx="1169">
                  <c:v>580.20877314634333</c:v>
                </c:pt>
                <c:pt idx="1170">
                  <c:v>582.02156479905364</c:v>
                </c:pt>
                <c:pt idx="1171">
                  <c:v>583.82849143075464</c:v>
                </c:pt>
                <c:pt idx="1172">
                  <c:v>585.62957201686027</c:v>
                </c:pt>
                <c:pt idx="1173">
                  <c:v>587.42482547139184</c:v>
                </c:pt>
                <c:pt idx="1174">
                  <c:v>589.21427064717727</c:v>
                </c:pt>
                <c:pt idx="1175">
                  <c:v>590.99792633604886</c:v>
                </c:pt>
                <c:pt idx="1176">
                  <c:v>592.7758112690409</c:v>
                </c:pt>
                <c:pt idx="1177">
                  <c:v>594.547944116586</c:v>
                </c:pt>
                <c:pt idx="1178">
                  <c:v>596.31434348871142</c:v>
                </c:pt>
                <c:pt idx="1179">
                  <c:v>598.07502793523417</c:v>
                </c:pt>
                <c:pt idx="1180">
                  <c:v>599.83001594595646</c:v>
                </c:pt>
                <c:pt idx="1181">
                  <c:v>601.57932595085936</c:v>
                </c:pt>
                <c:pt idx="1182">
                  <c:v>599.48694550753521</c:v>
                </c:pt>
                <c:pt idx="1183">
                  <c:v>597.38644155686325</c:v>
                </c:pt>
                <c:pt idx="1184">
                  <c:v>595.27778255994599</c:v>
                </c:pt>
                <c:pt idx="1185">
                  <c:v>593.16093685543922</c:v>
                </c:pt>
                <c:pt idx="1186">
                  <c:v>591.03587265907549</c:v>
                </c:pt>
                <c:pt idx="1187">
                  <c:v>588.9025580631876</c:v>
                </c:pt>
                <c:pt idx="1188">
                  <c:v>586.76096103622911</c:v>
                </c:pt>
                <c:pt idx="1189">
                  <c:v>584.61104942229372</c:v>
                </c:pt>
                <c:pt idx="1190">
                  <c:v>582.4527909406321</c:v>
                </c:pt>
                <c:pt idx="1191">
                  <c:v>580.28615318516745</c:v>
                </c:pt>
                <c:pt idx="1192">
                  <c:v>578.11110362400905</c:v>
                </c:pt>
                <c:pt idx="1193">
                  <c:v>575.92760959896327</c:v>
                </c:pt>
                <c:pt idx="1194">
                  <c:v>573.73563832504374</c:v>
                </c:pt>
                <c:pt idx="1195">
                  <c:v>571.53515688997868</c:v>
                </c:pt>
                <c:pt idx="1196">
                  <c:v>569.32613225371722</c:v>
                </c:pt>
                <c:pt idx="1197">
                  <c:v>571.17413309187077</c:v>
                </c:pt>
                <c:pt idx="1198">
                  <c:v>573.01615499486957</c:v>
                </c:pt>
                <c:pt idx="1199">
                  <c:v>574.85221730667968</c:v>
                </c:pt>
                <c:pt idx="1200">
                  <c:v>576.68233930868269</c:v>
                </c:pt>
                <c:pt idx="1201">
                  <c:v>578.50654021987793</c:v>
                </c:pt>
                <c:pt idx="1202">
                  <c:v>580.32483919708477</c:v>
                </c:pt>
                <c:pt idx="1203">
                  <c:v>582.13725533514321</c:v>
                </c:pt>
                <c:pt idx="1204">
                  <c:v>583.94380766711504</c:v>
                </c:pt>
                <c:pt idx="1205">
                  <c:v>585.74451516448312</c:v>
                </c:pt>
                <c:pt idx="1206">
                  <c:v>587.53939673735113</c:v>
                </c:pt>
                <c:pt idx="1207">
                  <c:v>589.32847123464114</c:v>
                </c:pt>
                <c:pt idx="1208">
                  <c:v>591.1117574442934</c:v>
                </c:pt>
                <c:pt idx="1209">
                  <c:v>592.88927409346172</c:v>
                </c:pt>
                <c:pt idx="1210">
                  <c:v>594.66103984871143</c:v>
                </c:pt>
                <c:pt idx="1211">
                  <c:v>596.42707331621443</c:v>
                </c:pt>
                <c:pt idx="1212">
                  <c:v>598.18739304194571</c:v>
                </c:pt>
                <c:pt idx="1213">
                  <c:v>599.942017511877</c:v>
                </c:pt>
                <c:pt idx="1214">
                  <c:v>601.69096515217143</c:v>
                </c:pt>
                <c:pt idx="1215">
                  <c:v>603.43425432937715</c:v>
                </c:pt>
                <c:pt idx="1216">
                  <c:v>605.17190335062025</c:v>
                </c:pt>
                <c:pt idx="1217">
                  <c:v>606.9039304637962</c:v>
                </c:pt>
                <c:pt idx="1218">
                  <c:v>608.63035385776266</c:v>
                </c:pt>
                <c:pt idx="1219">
                  <c:v>610.35119166252957</c:v>
                </c:pt>
                <c:pt idx="1220">
                  <c:v>612.06646194945017</c:v>
                </c:pt>
                <c:pt idx="1221">
                  <c:v>613.77618273141013</c:v>
                </c:pt>
                <c:pt idx="1222">
                  <c:v>615.48037196301732</c:v>
                </c:pt>
                <c:pt idx="1223">
                  <c:v>617.17904754079007</c:v>
                </c:pt>
                <c:pt idx="1224">
                  <c:v>618.8722273033452</c:v>
                </c:pt>
                <c:pt idx="1225">
                  <c:v>620.55992903158528</c:v>
                </c:pt>
                <c:pt idx="1226">
                  <c:v>622.24217044888542</c:v>
                </c:pt>
                <c:pt idx="1227">
                  <c:v>623.91896922127899</c:v>
                </c:pt>
                <c:pt idx="1228">
                  <c:v>625.590342957644</c:v>
                </c:pt>
                <c:pt idx="1229">
                  <c:v>627.25630920988738</c:v>
                </c:pt>
                <c:pt idx="1230">
                  <c:v>628.91688547312935</c:v>
                </c:pt>
                <c:pt idx="1231">
                  <c:v>630.57208918588719</c:v>
                </c:pt>
                <c:pt idx="1232">
                  <c:v>632.22193773025867</c:v>
                </c:pt>
                <c:pt idx="1233">
                  <c:v>633.86644843210422</c:v>
                </c:pt>
                <c:pt idx="1234">
                  <c:v>631.89942027715483</c:v>
                </c:pt>
                <c:pt idx="1235">
                  <c:v>629.92475528554826</c:v>
                </c:pt>
                <c:pt idx="1236">
                  <c:v>627.94242380784908</c:v>
                </c:pt>
                <c:pt idx="1237">
                  <c:v>625.95239607951021</c:v>
                </c:pt>
                <c:pt idx="1238">
                  <c:v>623.95464222042619</c:v>
                </c:pt>
                <c:pt idx="1239">
                  <c:v>621.94913223448418</c:v>
                </c:pt>
                <c:pt idx="1240">
                  <c:v>619.93583600911381</c:v>
                </c:pt>
                <c:pt idx="1241">
                  <c:v>617.91472331483453</c:v>
                </c:pt>
                <c:pt idx="1242">
                  <c:v>619.60552290652765</c:v>
                </c:pt>
                <c:pt idx="1243">
                  <c:v>621.29085216459873</c:v>
                </c:pt>
                <c:pt idx="1244">
                  <c:v>622.97072878750839</c:v>
                </c:pt>
                <c:pt idx="1245">
                  <c:v>624.64517041645627</c:v>
                </c:pt>
                <c:pt idx="1246">
                  <c:v>626.31419463556699</c:v>
                </c:pt>
                <c:pt idx="1247">
                  <c:v>627.97781897207392</c:v>
                </c:pt>
                <c:pt idx="1248">
                  <c:v>629.63606089650352</c:v>
                </c:pt>
                <c:pt idx="1249">
                  <c:v>631.28893782285934</c:v>
                </c:pt>
                <c:pt idx="1250">
                  <c:v>632.93646710880432</c:v>
                </c:pt>
                <c:pt idx="1251">
                  <c:v>634.57866605584309</c:v>
                </c:pt>
                <c:pt idx="1252">
                  <c:v>636.21555190950369</c:v>
                </c:pt>
                <c:pt idx="1253">
                  <c:v>636.11631186570753</c:v>
                </c:pt>
                <c:pt idx="1254">
                  <c:v>636.0173928984899</c:v>
                </c:pt>
                <c:pt idx="1255">
                  <c:v>635.91879396905517</c:v>
                </c:pt>
                <c:pt idx="1256">
                  <c:v>635.82051404196784</c:v>
                </c:pt>
                <c:pt idx="1257">
                  <c:v>635.72255208514264</c:v>
                </c:pt>
                <c:pt idx="1258">
                  <c:v>635.62490706983363</c:v>
                </c:pt>
                <c:pt idx="1259">
                  <c:v>635.52757797062316</c:v>
                </c:pt>
                <c:pt idx="1260">
                  <c:v>635.43056376541085</c:v>
                </c:pt>
                <c:pt idx="1261">
                  <c:v>635.33386343540394</c:v>
                </c:pt>
                <c:pt idx="1262">
                  <c:v>635.23747596510475</c:v>
                </c:pt>
                <c:pt idx="1263">
                  <c:v>635.14140034230195</c:v>
                </c:pt>
                <c:pt idx="1264">
                  <c:v>635.04563555805873</c:v>
                </c:pt>
                <c:pt idx="1265">
                  <c:v>634.9501806067027</c:v>
                </c:pt>
                <c:pt idx="1266">
                  <c:v>634.85503448581494</c:v>
                </c:pt>
                <c:pt idx="1267">
                  <c:v>634.76019619622002</c:v>
                </c:pt>
                <c:pt idx="1268">
                  <c:v>634.66566474197487</c:v>
                </c:pt>
                <c:pt idx="1269">
                  <c:v>634.57143913035884</c:v>
                </c:pt>
                <c:pt idx="1270">
                  <c:v>634.47751837186331</c:v>
                </c:pt>
                <c:pt idx="1271">
                  <c:v>634.3839014801805</c:v>
                </c:pt>
                <c:pt idx="1272">
                  <c:v>634.29058747219381</c:v>
                </c:pt>
                <c:pt idx="1273">
                  <c:v>634.19757536796806</c:v>
                </c:pt>
                <c:pt idx="1274">
                  <c:v>634.10486419073777</c:v>
                </c:pt>
                <c:pt idx="1275">
                  <c:v>634.01245296689774</c:v>
                </c:pt>
                <c:pt idx="1276">
                  <c:v>633.9203407259929</c:v>
                </c:pt>
                <c:pt idx="1277">
                  <c:v>633.82852650070811</c:v>
                </c:pt>
                <c:pt idx="1278">
                  <c:v>633.73700932685733</c:v>
                </c:pt>
                <c:pt idx="1279">
                  <c:v>633.64578824337445</c:v>
                </c:pt>
                <c:pt idx="1280">
                  <c:v>633.55486229230257</c:v>
                </c:pt>
                <c:pt idx="1281">
                  <c:v>633.46423051878412</c:v>
                </c:pt>
                <c:pt idx="1282">
                  <c:v>633.37389197105097</c:v>
                </c:pt>
                <c:pt idx="1283">
                  <c:v>633.28384570041396</c:v>
                </c:pt>
                <c:pt idx="1284">
                  <c:v>633.19409076125373</c:v>
                </c:pt>
                <c:pt idx="1285">
                  <c:v>633.10462621100987</c:v>
                </c:pt>
                <c:pt idx="1286">
                  <c:v>633.01545111017185</c:v>
                </c:pt>
                <c:pt idx="1287">
                  <c:v>632.92656452226868</c:v>
                </c:pt>
                <c:pt idx="1288">
                  <c:v>632.83796551385899</c:v>
                </c:pt>
                <c:pt idx="1289">
                  <c:v>632.74965315452175</c:v>
                </c:pt>
                <c:pt idx="1290">
                  <c:v>632.6616265168459</c:v>
                </c:pt>
                <c:pt idx="1291">
                  <c:v>632.57388467642124</c:v>
                </c:pt>
                <c:pt idx="1292">
                  <c:v>632.48642671182802</c:v>
                </c:pt>
                <c:pt idx="1293">
                  <c:v>632.39925170462743</c:v>
                </c:pt>
                <c:pt idx="1294">
                  <c:v>632.31235873935259</c:v>
                </c:pt>
                <c:pt idx="1295">
                  <c:v>632.22574690349825</c:v>
                </c:pt>
                <c:pt idx="1296">
                  <c:v>632.13941528751161</c:v>
                </c:pt>
                <c:pt idx="1297">
                  <c:v>632.05336298478221</c:v>
                </c:pt>
                <c:pt idx="1298">
                  <c:v>631.96758909163339</c:v>
                </c:pt>
                <c:pt idx="1299">
                  <c:v>631.8820927073117</c:v>
                </c:pt>
                <c:pt idx="1300">
                  <c:v>631.79687293397808</c:v>
                </c:pt>
                <c:pt idx="1301">
                  <c:v>631.71192887669838</c:v>
                </c:pt>
                <c:pt idx="1302">
                  <c:v>631.62725964343383</c:v>
                </c:pt>
                <c:pt idx="1303">
                  <c:v>631.5428643450316</c:v>
                </c:pt>
                <c:pt idx="1304">
                  <c:v>631.45874209521571</c:v>
                </c:pt>
                <c:pt idx="1305">
                  <c:v>631.3748920105777</c:v>
                </c:pt>
                <c:pt idx="1306">
                  <c:v>631.29131321056695</c:v>
                </c:pt>
                <c:pt idx="1307">
                  <c:v>631.20800481748211</c:v>
                </c:pt>
                <c:pt idx="1308">
                  <c:v>631.12496595646098</c:v>
                </c:pt>
                <c:pt idx="1309">
                  <c:v>631.04219575547279</c:v>
                </c:pt>
                <c:pt idx="1310">
                  <c:v>630.95969334530685</c:v>
                </c:pt>
                <c:pt idx="1311">
                  <c:v>630.87745785956577</c:v>
                </c:pt>
                <c:pt idx="1312">
                  <c:v>630.79548843465454</c:v>
                </c:pt>
                <c:pt idx="1313">
                  <c:v>630.71378420977237</c:v>
                </c:pt>
                <c:pt idx="1314">
                  <c:v>630.63234432690376</c:v>
                </c:pt>
                <c:pt idx="1315">
                  <c:v>630.5511679308089</c:v>
                </c:pt>
                <c:pt idx="1316">
                  <c:v>630.47025416901499</c:v>
                </c:pt>
                <c:pt idx="1317">
                  <c:v>630.3896021918074</c:v>
                </c:pt>
                <c:pt idx="1318">
                  <c:v>630.30921115222043</c:v>
                </c:pt>
                <c:pt idx="1319">
                  <c:v>630.22908020602904</c:v>
                </c:pt>
                <c:pt idx="1320">
                  <c:v>630.14920851173906</c:v>
                </c:pt>
                <c:pt idx="1321">
                  <c:v>630.06959523057913</c:v>
                </c:pt>
                <c:pt idx="1322">
                  <c:v>629.99023952649156</c:v>
                </c:pt>
                <c:pt idx="1323">
                  <c:v>629.91114056612355</c:v>
                </c:pt>
                <c:pt idx="1324">
                  <c:v>629.83229751881834</c:v>
                </c:pt>
                <c:pt idx="1325">
                  <c:v>629.75370955660708</c:v>
                </c:pt>
                <c:pt idx="1326">
                  <c:v>629.67537585419927</c:v>
                </c:pt>
                <c:pt idx="1327">
                  <c:v>629.59729558897482</c:v>
                </c:pt>
                <c:pt idx="1328">
                  <c:v>629.51946794097489</c:v>
                </c:pt>
                <c:pt idx="1329">
                  <c:v>629.44189209289345</c:v>
                </c:pt>
                <c:pt idx="1330">
                  <c:v>629.36456723006916</c:v>
                </c:pt>
                <c:pt idx="1331">
                  <c:v>629.28749254047568</c:v>
                </c:pt>
                <c:pt idx="1332">
                  <c:v>629.21066721471448</c:v>
                </c:pt>
                <c:pt idx="1333">
                  <c:v>629.13409044600587</c:v>
                </c:pt>
                <c:pt idx="1334">
                  <c:v>629.05776143017965</c:v>
                </c:pt>
                <c:pt idx="1335">
                  <c:v>628.98167936566779</c:v>
                </c:pt>
                <c:pt idx="1336">
                  <c:v>628.90584345349578</c:v>
                </c:pt>
                <c:pt idx="1337">
                  <c:v>628.83025289727379</c:v>
                </c:pt>
                <c:pt idx="1338">
                  <c:v>628.75490690318884</c:v>
                </c:pt>
                <c:pt idx="1339">
                  <c:v>628.67980467999575</c:v>
                </c:pt>
                <c:pt idx="1340">
                  <c:v>628.60494543900973</c:v>
                </c:pt>
                <c:pt idx="1341">
                  <c:v>628.53032839409775</c:v>
                </c:pt>
                <c:pt idx="1342">
                  <c:v>628.45595276166978</c:v>
                </c:pt>
                <c:pt idx="1343">
                  <c:v>628.38181776067131</c:v>
                </c:pt>
                <c:pt idx="1344">
                  <c:v>628.30792261257477</c:v>
                </c:pt>
                <c:pt idx="1345">
                  <c:v>628.2342665413712</c:v>
                </c:pt>
                <c:pt idx="1346">
                  <c:v>628.16084877356275</c:v>
                </c:pt>
                <c:pt idx="1347">
                  <c:v>628.08766853815337</c:v>
                </c:pt>
                <c:pt idx="1348">
                  <c:v>628.01472506664197</c:v>
                </c:pt>
                <c:pt idx="1349">
                  <c:v>627.94201759301393</c:v>
                </c:pt>
                <c:pt idx="1350">
                  <c:v>627.86954535373275</c:v>
                </c:pt>
                <c:pt idx="1351">
                  <c:v>627.79730758773223</c:v>
                </c:pt>
                <c:pt idx="1352">
                  <c:v>627.72530353640855</c:v>
                </c:pt>
                <c:pt idx="1353">
                  <c:v>627.65353244361233</c:v>
                </c:pt>
                <c:pt idx="1354">
                  <c:v>627.58199355564022</c:v>
                </c:pt>
                <c:pt idx="1355">
                  <c:v>627.51068612122788</c:v>
                </c:pt>
                <c:pt idx="1356">
                  <c:v>627.43960939154113</c:v>
                </c:pt>
                <c:pt idx="1357">
                  <c:v>627.3687626201687</c:v>
                </c:pt>
                <c:pt idx="1358">
                  <c:v>627.29814506311448</c:v>
                </c:pt>
                <c:pt idx="1359">
                  <c:v>627.22775597878911</c:v>
                </c:pt>
                <c:pt idx="1360">
                  <c:v>627.15759462800258</c:v>
                </c:pt>
                <c:pt idx="1361">
                  <c:v>627.08766027395654</c:v>
                </c:pt>
                <c:pt idx="1362">
                  <c:v>627.01795218223651</c:v>
                </c:pt>
                <c:pt idx="1363">
                  <c:v>626.94846962080373</c:v>
                </c:pt>
                <c:pt idx="1364">
                  <c:v>626.87921185998846</c:v>
                </c:pt>
                <c:pt idx="1365">
                  <c:v>626.81017817248107</c:v>
                </c:pt>
                <c:pt idx="1366">
                  <c:v>626.7413678333254</c:v>
                </c:pt>
                <c:pt idx="1367">
                  <c:v>626.67278011991061</c:v>
                </c:pt>
                <c:pt idx="1368">
                  <c:v>626.60441431196386</c:v>
                </c:pt>
                <c:pt idx="1369">
                  <c:v>626.53626969154254</c:v>
                </c:pt>
                <c:pt idx="1370">
                  <c:v>626.468345543027</c:v>
                </c:pt>
                <c:pt idx="1371">
                  <c:v>626.40064115311293</c:v>
                </c:pt>
                <c:pt idx="1372">
                  <c:v>626.33315581080353</c:v>
                </c:pt>
                <c:pt idx="1373">
                  <c:v>626.26588880740212</c:v>
                </c:pt>
                <c:pt idx="1374">
                  <c:v>626.19883943650586</c:v>
                </c:pt>
                <c:pt idx="1375">
                  <c:v>626.13200699399647</c:v>
                </c:pt>
                <c:pt idx="1376">
                  <c:v>626.06539077803382</c:v>
                </c:pt>
                <c:pt idx="1377">
                  <c:v>625.99899008904902</c:v>
                </c:pt>
                <c:pt idx="1378">
                  <c:v>625.93280422973612</c:v>
                </c:pt>
                <c:pt idx="1379">
                  <c:v>625.86683250504529</c:v>
                </c:pt>
                <c:pt idx="1380">
                  <c:v>625.8010742221752</c:v>
                </c:pt>
                <c:pt idx="1381">
                  <c:v>625.73552869056653</c:v>
                </c:pt>
                <c:pt idx="1382">
                  <c:v>625.67019522189366</c:v>
                </c:pt>
                <c:pt idx="1383">
                  <c:v>625.60507313005826</c:v>
                </c:pt>
                <c:pt idx="1384">
                  <c:v>625.54016173118134</c:v>
                </c:pt>
                <c:pt idx="1385">
                  <c:v>625.47546034359709</c:v>
                </c:pt>
                <c:pt idx="1386">
                  <c:v>625.41096828784475</c:v>
                </c:pt>
                <c:pt idx="1387">
                  <c:v>625.34668488666193</c:v>
                </c:pt>
                <c:pt idx="1388">
                  <c:v>625.28260946497733</c:v>
                </c:pt>
                <c:pt idx="1389">
                  <c:v>625.21874134990412</c:v>
                </c:pt>
                <c:pt idx="1390">
                  <c:v>625.15507987073204</c:v>
                </c:pt>
                <c:pt idx="1391">
                  <c:v>625.09162435892085</c:v>
                </c:pt>
                <c:pt idx="1392">
                  <c:v>625.02837414809369</c:v>
                </c:pt>
                <c:pt idx="1393">
                  <c:v>624.96532857402929</c:v>
                </c:pt>
                <c:pt idx="1394">
                  <c:v>624.90248697465529</c:v>
                </c:pt>
                <c:pt idx="1395">
                  <c:v>624.839848690042</c:v>
                </c:pt>
                <c:pt idx="1396">
                  <c:v>624.77741306239398</c:v>
                </c:pt>
                <c:pt idx="1397">
                  <c:v>624.71517943604431</c:v>
                </c:pt>
                <c:pt idx="1398">
                  <c:v>624.65314715744785</c:v>
                </c:pt>
                <c:pt idx="1399">
                  <c:v>624.59131557517333</c:v>
                </c:pt>
                <c:pt idx="1400">
                  <c:v>624.52968403989746</c:v>
                </c:pt>
                <c:pt idx="1401">
                  <c:v>624.46825190439745</c:v>
                </c:pt>
                <c:pt idx="1402">
                  <c:v>624.40701852354459</c:v>
                </c:pt>
                <c:pt idx="1403">
                  <c:v>624.34598325429727</c:v>
                </c:pt>
                <c:pt idx="1404">
                  <c:v>624.28514545569465</c:v>
                </c:pt>
                <c:pt idx="1405">
                  <c:v>624.22450448884967</c:v>
                </c:pt>
                <c:pt idx="1406">
                  <c:v>624.16405971694201</c:v>
                </c:pt>
                <c:pt idx="1407">
                  <c:v>624.10381050521164</c:v>
                </c:pt>
                <c:pt idx="1408">
                  <c:v>624.04375622095233</c:v>
                </c:pt>
                <c:pt idx="1409">
                  <c:v>623.98389623350499</c:v>
                </c:pt>
                <c:pt idx="1410">
                  <c:v>623.92422991425099</c:v>
                </c:pt>
                <c:pt idx="1411">
                  <c:v>623.86475663660519</c:v>
                </c:pt>
                <c:pt idx="1412">
                  <c:v>623.80547577600987</c:v>
                </c:pt>
                <c:pt idx="1413">
                  <c:v>623.74638670992783</c:v>
                </c:pt>
                <c:pt idx="1414">
                  <c:v>623.6874888178362</c:v>
                </c:pt>
                <c:pt idx="1415">
                  <c:v>623.62878148121945</c:v>
                </c:pt>
                <c:pt idx="1416">
                  <c:v>623.57026408356353</c:v>
                </c:pt>
                <c:pt idx="1417">
                  <c:v>623.5119360103489</c:v>
                </c:pt>
                <c:pt idx="1418">
                  <c:v>623.45379664904397</c:v>
                </c:pt>
                <c:pt idx="1419">
                  <c:v>623.39584538909924</c:v>
                </c:pt>
                <c:pt idx="1420">
                  <c:v>623.3380816219402</c:v>
                </c:pt>
                <c:pt idx="1421">
                  <c:v>623.28050474096176</c:v>
                </c:pt>
                <c:pt idx="1422">
                  <c:v>623.22311414152102</c:v>
                </c:pt>
                <c:pt idx="1423">
                  <c:v>623.16590922093133</c:v>
                </c:pt>
                <c:pt idx="1424">
                  <c:v>623.10888937845618</c:v>
                </c:pt>
                <c:pt idx="1425">
                  <c:v>623.05205401530259</c:v>
                </c:pt>
                <c:pt idx="1426">
                  <c:v>622.99540253461464</c:v>
                </c:pt>
                <c:pt idx="1427">
                  <c:v>622.93893434146787</c:v>
                </c:pt>
                <c:pt idx="1428">
                  <c:v>622.88264884286207</c:v>
                </c:pt>
                <c:pt idx="1429">
                  <c:v>622.82654544771617</c:v>
                </c:pt>
                <c:pt idx="1430">
                  <c:v>622.77062356686099</c:v>
                </c:pt>
                <c:pt idx="1431">
                  <c:v>622.71488261303375</c:v>
                </c:pt>
                <c:pt idx="1432">
                  <c:v>622.65932200087173</c:v>
                </c:pt>
                <c:pt idx="1433">
                  <c:v>622.60394114690598</c:v>
                </c:pt>
                <c:pt idx="1434">
                  <c:v>622.54873946955524</c:v>
                </c:pt>
                <c:pt idx="1435">
                  <c:v>622.49371638911998</c:v>
                </c:pt>
                <c:pt idx="1436">
                  <c:v>622.43887132777581</c:v>
                </c:pt>
                <c:pt idx="1437">
                  <c:v>622.38420370956851</c:v>
                </c:pt>
                <c:pt idx="1438">
                  <c:v>622.32971296040648</c:v>
                </c:pt>
                <c:pt idx="1439">
                  <c:v>622.27539850805636</c:v>
                </c:pt>
                <c:pt idx="1440">
                  <c:v>622.22125978213546</c:v>
                </c:pt>
                <c:pt idx="1441">
                  <c:v>622.16729621410684</c:v>
                </c:pt>
                <c:pt idx="1442">
                  <c:v>622.11350723727264</c:v>
                </c:pt>
                <c:pt idx="1443">
                  <c:v>622.05989228676901</c:v>
                </c:pt>
                <c:pt idx="1444">
                  <c:v>622.00645079955927</c:v>
                </c:pt>
                <c:pt idx="1445">
                  <c:v>621.95318221442835</c:v>
                </c:pt>
                <c:pt idx="1446">
                  <c:v>621.90008597197698</c:v>
                </c:pt>
                <c:pt idx="1447">
                  <c:v>621.84716151461566</c:v>
                </c:pt>
                <c:pt idx="1448">
                  <c:v>621.79440828655913</c:v>
                </c:pt>
                <c:pt idx="1449">
                  <c:v>621.74182573382006</c:v>
                </c:pt>
                <c:pt idx="1450">
                  <c:v>621.68941330420353</c:v>
                </c:pt>
                <c:pt idx="1451">
                  <c:v>621.63717044730129</c:v>
                </c:pt>
                <c:pt idx="1452">
                  <c:v>621.58509661448568</c:v>
                </c:pt>
                <c:pt idx="1453">
                  <c:v>621.53319125890403</c:v>
                </c:pt>
                <c:pt idx="1454">
                  <c:v>621.48145383547308</c:v>
                </c:pt>
                <c:pt idx="1455">
                  <c:v>621.42988380087297</c:v>
                </c:pt>
                <c:pt idx="1456">
                  <c:v>621.37848061354168</c:v>
                </c:pt>
                <c:pt idx="1457">
                  <c:v>621.32724373366966</c:v>
                </c:pt>
                <c:pt idx="1458">
                  <c:v>621.27617262319325</c:v>
                </c:pt>
                <c:pt idx="1459">
                  <c:v>621.22526674579012</c:v>
                </c:pt>
                <c:pt idx="1460">
                  <c:v>621.17452556687306</c:v>
                </c:pt>
                <c:pt idx="1461">
                  <c:v>621.123948553584</c:v>
                </c:pt>
                <c:pt idx="1462">
                  <c:v>621.07353517478941</c:v>
                </c:pt>
                <c:pt idx="1463">
                  <c:v>621.02328490107379</c:v>
                </c:pt>
                <c:pt idx="1464">
                  <c:v>620.97319720473467</c:v>
                </c:pt>
                <c:pt idx="1465">
                  <c:v>620.92327155977682</c:v>
                </c:pt>
                <c:pt idx="1466">
                  <c:v>620.8735074419069</c:v>
                </c:pt>
                <c:pt idx="1467">
                  <c:v>620.82390432852765</c:v>
                </c:pt>
                <c:pt idx="1468">
                  <c:v>620.77446169873269</c:v>
                </c:pt>
                <c:pt idx="1469">
                  <c:v>620.72517903330117</c:v>
                </c:pt>
                <c:pt idx="1470">
                  <c:v>620.67605581469172</c:v>
                </c:pt>
                <c:pt idx="1471">
                  <c:v>620.62709152703758</c:v>
                </c:pt>
                <c:pt idx="1472">
                  <c:v>620.57828565614091</c:v>
                </c:pt>
                <c:pt idx="1473">
                  <c:v>620.52963768946768</c:v>
                </c:pt>
                <c:pt idx="1474">
                  <c:v>620.48114711614198</c:v>
                </c:pt>
                <c:pt idx="1475">
                  <c:v>620.43281342694081</c:v>
                </c:pt>
                <c:pt idx="1476">
                  <c:v>620.38463611428858</c:v>
                </c:pt>
                <c:pt idx="1477">
                  <c:v>620.33661467225181</c:v>
                </c:pt>
                <c:pt idx="1478">
                  <c:v>620.28874859653433</c:v>
                </c:pt>
                <c:pt idx="1479">
                  <c:v>620.24103738447116</c:v>
                </c:pt>
                <c:pt idx="1480">
                  <c:v>620.19348053502347</c:v>
                </c:pt>
                <c:pt idx="1481">
                  <c:v>620.14607754877386</c:v>
                </c:pt>
                <c:pt idx="1482">
                  <c:v>620.09882792792052</c:v>
                </c:pt>
                <c:pt idx="1483">
                  <c:v>620.05173117627237</c:v>
                </c:pt>
                <c:pt idx="1484">
                  <c:v>620.00478679924345</c:v>
                </c:pt>
                <c:pt idx="1485">
                  <c:v>619.9579943038483</c:v>
                </c:pt>
                <c:pt idx="1486">
                  <c:v>619.91135319869602</c:v>
                </c:pt>
                <c:pt idx="1487">
                  <c:v>619.86486299398553</c:v>
                </c:pt>
                <c:pt idx="1488">
                  <c:v>619.81852320150108</c:v>
                </c:pt>
                <c:pt idx="1489">
                  <c:v>619.77233333460549</c:v>
                </c:pt>
                <c:pt idx="1490">
                  <c:v>619.72629290823681</c:v>
                </c:pt>
                <c:pt idx="1491">
                  <c:v>619.68040143890221</c:v>
                </c:pt>
                <c:pt idx="1492">
                  <c:v>619.63465844467305</c:v>
                </c:pt>
                <c:pt idx="1493">
                  <c:v>619.58906344517993</c:v>
                </c:pt>
                <c:pt idx="1494">
                  <c:v>619.54361596160766</c:v>
                </c:pt>
                <c:pt idx="1495">
                  <c:v>619.49831551669024</c:v>
                </c:pt>
                <c:pt idx="1496">
                  <c:v>619.45316163470534</c:v>
                </c:pt>
                <c:pt idx="1497">
                  <c:v>619.40815384147072</c:v>
                </c:pt>
                <c:pt idx="1498">
                  <c:v>619.36329166433745</c:v>
                </c:pt>
                <c:pt idx="1499">
                  <c:v>619.3185746321858</c:v>
                </c:pt>
                <c:pt idx="1500">
                  <c:v>619.27400227542057</c:v>
                </c:pt>
                <c:pt idx="1501">
                  <c:v>619.22957412596577</c:v>
                </c:pt>
                <c:pt idx="1502">
                  <c:v>619.18528971726028</c:v>
                </c:pt>
                <c:pt idx="1503">
                  <c:v>619.1411485842516</c:v>
                </c:pt>
                <c:pt idx="1504">
                  <c:v>619.09715026339245</c:v>
                </c:pt>
                <c:pt idx="1505">
                  <c:v>619.05329429263497</c:v>
                </c:pt>
                <c:pt idx="1506">
                  <c:v>619.00958021142628</c:v>
                </c:pt>
                <c:pt idx="1507">
                  <c:v>618.96600756070404</c:v>
                </c:pt>
                <c:pt idx="1508">
                  <c:v>618.92257588289033</c:v>
                </c:pt>
                <c:pt idx="1509">
                  <c:v>618.87928472188787</c:v>
                </c:pt>
                <c:pt idx="1510">
                  <c:v>618.83613362307551</c:v>
                </c:pt>
                <c:pt idx="1511">
                  <c:v>618.7931221333024</c:v>
                </c:pt>
                <c:pt idx="1512">
                  <c:v>618.75024980088415</c:v>
                </c:pt>
                <c:pt idx="1513">
                  <c:v>618.70751617559745</c:v>
                </c:pt>
                <c:pt idx="1514">
                  <c:v>618.66492080867579</c:v>
                </c:pt>
                <c:pt idx="1515">
                  <c:v>618.62246325280455</c:v>
                </c:pt>
                <c:pt idx="1516">
                  <c:v>618.58014306211635</c:v>
                </c:pt>
                <c:pt idx="1517">
                  <c:v>618.53795979218626</c:v>
                </c:pt>
                <c:pt idx="1518">
                  <c:v>618.49591300002737</c:v>
                </c:pt>
                <c:pt idx="1519">
                  <c:v>618.45400224408593</c:v>
                </c:pt>
                <c:pt idx="1520">
                  <c:v>618.41222708423663</c:v>
                </c:pt>
                <c:pt idx="1521">
                  <c:v>618.37058708177835</c:v>
                </c:pt>
                <c:pt idx="1522">
                  <c:v>618.32908179942922</c:v>
                </c:pt>
                <c:pt idx="1523">
                  <c:v>618.28771080132196</c:v>
                </c:pt>
                <c:pt idx="1524">
                  <c:v>618.24647365299984</c:v>
                </c:pt>
                <c:pt idx="1525">
                  <c:v>618.2053699214116</c:v>
                </c:pt>
                <c:pt idx="1526">
                  <c:v>618.16439917490663</c:v>
                </c:pt>
                <c:pt idx="1527">
                  <c:v>618.12356098323164</c:v>
                </c:pt>
                <c:pt idx="1528">
                  <c:v>618.08285491752497</c:v>
                </c:pt>
                <c:pt idx="1529">
                  <c:v>618.04228055031194</c:v>
                </c:pt>
                <c:pt idx="1530">
                  <c:v>618.00183745550203</c:v>
                </c:pt>
                <c:pt idx="1531">
                  <c:v>617.96152520838223</c:v>
                </c:pt>
                <c:pt idx="1532">
                  <c:v>617.92134338561425</c:v>
                </c:pt>
                <c:pt idx="1533">
                  <c:v>617.8812915652295</c:v>
                </c:pt>
                <c:pt idx="1534">
                  <c:v>617.84136932662409</c:v>
                </c:pt>
                <c:pt idx="1535">
                  <c:v>617.80157625055517</c:v>
                </c:pt>
                <c:pt idx="1536">
                  <c:v>617.76191191913642</c:v>
                </c:pt>
                <c:pt idx="1537">
                  <c:v>617.72237591583348</c:v>
                </c:pt>
                <c:pt idx="1538">
                  <c:v>617.6829678254594</c:v>
                </c:pt>
                <c:pt idx="1539">
                  <c:v>617.64368723417101</c:v>
                </c:pt>
                <c:pt idx="1540">
                  <c:v>617.60453372946358</c:v>
                </c:pt>
                <c:pt idx="1541">
                  <c:v>617.56550690016695</c:v>
                </c:pt>
                <c:pt idx="1542">
                  <c:v>617.52660633644177</c:v>
                </c:pt>
                <c:pt idx="1543">
                  <c:v>617.48783162977429</c:v>
                </c:pt>
                <c:pt idx="1544">
                  <c:v>617.44918237297236</c:v>
                </c:pt>
                <c:pt idx="1545">
                  <c:v>617.41065816016146</c:v>
                </c:pt>
                <c:pt idx="1546">
                  <c:v>617.37225858677994</c:v>
                </c:pt>
                <c:pt idx="1547">
                  <c:v>617.33398324957568</c:v>
                </c:pt>
                <c:pt idx="1548">
                  <c:v>617.29583174660047</c:v>
                </c:pt>
                <c:pt idx="1549">
                  <c:v>617.25780367720677</c:v>
                </c:pt>
                <c:pt idx="1550">
                  <c:v>617.21989864204363</c:v>
                </c:pt>
                <c:pt idx="1551">
                  <c:v>617.18211624305195</c:v>
                </c:pt>
                <c:pt idx="1552">
                  <c:v>617.14445608346011</c:v>
                </c:pt>
                <c:pt idx="1553">
                  <c:v>617.1069177677806</c:v>
                </c:pt>
                <c:pt idx="1554">
                  <c:v>617.06950090180521</c:v>
                </c:pt>
                <c:pt idx="1555">
                  <c:v>617.03220509260154</c:v>
                </c:pt>
                <c:pt idx="1556">
                  <c:v>616.99502994850786</c:v>
                </c:pt>
                <c:pt idx="1557">
                  <c:v>616.95797507913051</c:v>
                </c:pt>
                <c:pt idx="1558">
                  <c:v>616.92104009533762</c:v>
                </c:pt>
                <c:pt idx="1559">
                  <c:v>616.88422460925744</c:v>
                </c:pt>
                <c:pt idx="1560">
                  <c:v>616.84752823427254</c:v>
                </c:pt>
                <c:pt idx="1561">
                  <c:v>616.81095058501637</c:v>
                </c:pt>
                <c:pt idx="1562">
                  <c:v>616.77449127736963</c:v>
                </c:pt>
                <c:pt idx="1563">
                  <c:v>616.73814992845519</c:v>
                </c:pt>
                <c:pt idx="1564">
                  <c:v>616.70192615663495</c:v>
                </c:pt>
                <c:pt idx="1565">
                  <c:v>616.66581958150539</c:v>
                </c:pt>
                <c:pt idx="1566">
                  <c:v>616.62982982389406</c:v>
                </c:pt>
                <c:pt idx="1567">
                  <c:v>616.59395650585475</c:v>
                </c:pt>
                <c:pt idx="1568">
                  <c:v>616.63686521208285</c:v>
                </c:pt>
                <c:pt idx="1569">
                  <c:v>616.6799405080875</c:v>
                </c:pt>
                <c:pt idx="1570">
                  <c:v>616.72318304064083</c:v>
                </c:pt>
                <c:pt idx="1571">
                  <c:v>616.76659345902567</c:v>
                </c:pt>
                <c:pt idx="1572">
                  <c:v>616.81017241504617</c:v>
                </c:pt>
                <c:pt idx="1573">
                  <c:v>616.8539205630367</c:v>
                </c:pt>
                <c:pt idx="1574">
                  <c:v>616.89783855987241</c:v>
                </c:pt>
                <c:pt idx="1575">
                  <c:v>616.94192706497836</c:v>
                </c:pt>
                <c:pt idx="1576">
                  <c:v>616.9861867403398</c:v>
                </c:pt>
                <c:pt idx="1577">
                  <c:v>617.03061825051236</c:v>
                </c:pt>
                <c:pt idx="1578">
                  <c:v>617.07522226263131</c:v>
                </c:pt>
                <c:pt idx="1579">
                  <c:v>617.11999944642253</c:v>
                </c:pt>
                <c:pt idx="1580">
                  <c:v>617.16495047421165</c:v>
                </c:pt>
                <c:pt idx="1581">
                  <c:v>617.21007602093459</c:v>
                </c:pt>
                <c:pt idx="1582">
                  <c:v>617.25537676414831</c:v>
                </c:pt>
                <c:pt idx="1583">
                  <c:v>617.30085338403944</c:v>
                </c:pt>
                <c:pt idx="1584">
                  <c:v>617.34650656343581</c:v>
                </c:pt>
                <c:pt idx="1585">
                  <c:v>617.39233698781618</c:v>
                </c:pt>
                <c:pt idx="1586">
                  <c:v>617.43834534532073</c:v>
                </c:pt>
                <c:pt idx="1587">
                  <c:v>617.48453232676115</c:v>
                </c:pt>
                <c:pt idx="1588">
                  <c:v>617.53089862563138</c:v>
                </c:pt>
                <c:pt idx="1589">
                  <c:v>617.57744493811754</c:v>
                </c:pt>
                <c:pt idx="1590">
                  <c:v>617.62417196310878</c:v>
                </c:pt>
                <c:pt idx="1591">
                  <c:v>617.67108040220774</c:v>
                </c:pt>
                <c:pt idx="1592">
                  <c:v>617.71817095974063</c:v>
                </c:pt>
                <c:pt idx="1593">
                  <c:v>617.76544434276832</c:v>
                </c:pt>
                <c:pt idx="1594">
                  <c:v>617.81290126109695</c:v>
                </c:pt>
                <c:pt idx="1595">
                  <c:v>617.86054242728846</c:v>
                </c:pt>
                <c:pt idx="1596">
                  <c:v>617.90836855667101</c:v>
                </c:pt>
                <c:pt idx="1597">
                  <c:v>617.95638036734999</c:v>
                </c:pt>
                <c:pt idx="1598">
                  <c:v>618.00457858021889</c:v>
                </c:pt>
                <c:pt idx="1599">
                  <c:v>618.05296391897002</c:v>
                </c:pt>
                <c:pt idx="1600">
                  <c:v>618.10153711010548</c:v>
                </c:pt>
                <c:pt idx="1601">
                  <c:v>618.1502988829476</c:v>
                </c:pt>
                <c:pt idx="1602">
                  <c:v>618.19924996965062</c:v>
                </c:pt>
                <c:pt idx="1603">
                  <c:v>618.24839110521077</c:v>
                </c:pt>
                <c:pt idx="1604">
                  <c:v>618.29772302747858</c:v>
                </c:pt>
                <c:pt idx="1605">
                  <c:v>618.34724647716882</c:v>
                </c:pt>
                <c:pt idx="1606">
                  <c:v>618.39696219787231</c:v>
                </c:pt>
                <c:pt idx="1607">
                  <c:v>618.44687093606603</c:v>
                </c:pt>
                <c:pt idx="1608">
                  <c:v>618.49697344112599</c:v>
                </c:pt>
                <c:pt idx="1609">
                  <c:v>618.54727046533731</c:v>
                </c:pt>
                <c:pt idx="1610">
                  <c:v>618.59776276390573</c:v>
                </c:pt>
                <c:pt idx="1611">
                  <c:v>618.648451094969</c:v>
                </c:pt>
                <c:pt idx="1612">
                  <c:v>618.6993362196082</c:v>
                </c:pt>
                <c:pt idx="1613">
                  <c:v>618.75041890185969</c:v>
                </c:pt>
                <c:pt idx="1614">
                  <c:v>618.80169990872537</c:v>
                </c:pt>
                <c:pt idx="1615">
                  <c:v>618.85318001018572</c:v>
                </c:pt>
                <c:pt idx="1616">
                  <c:v>618.90485997921019</c:v>
                </c:pt>
                <c:pt idx="1617">
                  <c:v>618.95674059176918</c:v>
                </c:pt>
                <c:pt idx="1618">
                  <c:v>619.00882262684638</c:v>
                </c:pt>
                <c:pt idx="1619">
                  <c:v>619.06110686644888</c:v>
                </c:pt>
                <c:pt idx="1620">
                  <c:v>619.11359409562056</c:v>
                </c:pt>
                <c:pt idx="1621">
                  <c:v>619.16628510245278</c:v>
                </c:pt>
                <c:pt idx="1622">
                  <c:v>619.2191806780969</c:v>
                </c:pt>
                <c:pt idx="1623">
                  <c:v>619.27228161677567</c:v>
                </c:pt>
                <c:pt idx="1624">
                  <c:v>619.32558871579533</c:v>
                </c:pt>
                <c:pt idx="1625">
                  <c:v>619.37910277555773</c:v>
                </c:pt>
                <c:pt idx="1626">
                  <c:v>619.43282459957197</c:v>
                </c:pt>
                <c:pt idx="1627">
                  <c:v>619.48675499446722</c:v>
                </c:pt>
                <c:pt idx="1628">
                  <c:v>619.54089477000377</c:v>
                </c:pt>
                <c:pt idx="1629">
                  <c:v>619.59524473908618</c:v>
                </c:pt>
                <c:pt idx="1630">
                  <c:v>619.64980571777448</c:v>
                </c:pt>
                <c:pt idx="1631">
                  <c:v>619.70457852529762</c:v>
                </c:pt>
                <c:pt idx="1632">
                  <c:v>619.75956398406493</c:v>
                </c:pt>
                <c:pt idx="1633">
                  <c:v>619.8147629196784</c:v>
                </c:pt>
                <c:pt idx="1634">
                  <c:v>619.87017616094579</c:v>
                </c:pt>
                <c:pt idx="1635">
                  <c:v>619.92580453989251</c:v>
                </c:pt>
                <c:pt idx="1636">
                  <c:v>619.98164889177394</c:v>
                </c:pt>
                <c:pt idx="1637">
                  <c:v>620.03771005508884</c:v>
                </c:pt>
                <c:pt idx="1638">
                  <c:v>620.09398887159068</c:v>
                </c:pt>
                <c:pt idx="1639">
                  <c:v>620.14106996718306</c:v>
                </c:pt>
                <c:pt idx="1640">
                  <c:v>620.18830338674184</c:v>
                </c:pt>
                <c:pt idx="1641">
                  <c:v>620.23568962308889</c:v>
                </c:pt>
                <c:pt idx="1642">
                  <c:v>621.27673655272747</c:v>
                </c:pt>
                <c:pt idx="1643">
                  <c:v>622.3211516367287</c:v>
                </c:pt>
                <c:pt idx="1644">
                  <c:v>623.36894577226121</c:v>
                </c:pt>
                <c:pt idx="1645">
                  <c:v>624.42012989174975</c:v>
                </c:pt>
                <c:pt idx="1646">
                  <c:v>625.47471496298908</c:v>
                </c:pt>
                <c:pt idx="1647">
                  <c:v>626.53271198925904</c:v>
                </c:pt>
                <c:pt idx="1648">
                  <c:v>627.59413200943868</c:v>
                </c:pt>
                <c:pt idx="1649">
                  <c:v>628.65898609812166</c:v>
                </c:pt>
                <c:pt idx="1650">
                  <c:v>629.72728536573209</c:v>
                </c:pt>
                <c:pt idx="1651">
                  <c:v>630.79904095864026</c:v>
                </c:pt>
                <c:pt idx="1652">
                  <c:v>631.87426405927863</c:v>
                </c:pt>
                <c:pt idx="1653">
                  <c:v>632.95296588625899</c:v>
                </c:pt>
                <c:pt idx="1654">
                  <c:v>634.03515769448927</c:v>
                </c:pt>
                <c:pt idx="1655">
                  <c:v>635.12085077529082</c:v>
                </c:pt>
                <c:pt idx="1656">
                  <c:v>636.21005645651667</c:v>
                </c:pt>
                <c:pt idx="1657">
                  <c:v>637.30278610266919</c:v>
                </c:pt>
                <c:pt idx="1658">
                  <c:v>638.39905111501923</c:v>
                </c:pt>
                <c:pt idx="1659">
                  <c:v>639.49886293172472</c:v>
                </c:pt>
                <c:pt idx="1660">
                  <c:v>640.60223302794952</c:v>
                </c:pt>
                <c:pt idx="1661">
                  <c:v>641.70917291598437</c:v>
                </c:pt>
                <c:pt idx="1662">
                  <c:v>642.81969414536638</c:v>
                </c:pt>
                <c:pt idx="1663">
                  <c:v>643.93380830299907</c:v>
                </c:pt>
                <c:pt idx="1664">
                  <c:v>645.05152701327358</c:v>
                </c:pt>
                <c:pt idx="1665">
                  <c:v>646.17286193819064</c:v>
                </c:pt>
                <c:pt idx="1666">
                  <c:v>647.29782477748097</c:v>
                </c:pt>
                <c:pt idx="1667">
                  <c:v>648.42642726872862</c:v>
                </c:pt>
                <c:pt idx="1668">
                  <c:v>649.55868118749265</c:v>
                </c:pt>
                <c:pt idx="1669">
                  <c:v>650.69459834743031</c:v>
                </c:pt>
                <c:pt idx="1670">
                  <c:v>651.83419060041979</c:v>
                </c:pt>
                <c:pt idx="1671">
                  <c:v>652.97746983668503</c:v>
                </c:pt>
                <c:pt idx="1672">
                  <c:v>654.12444798491845</c:v>
                </c:pt>
                <c:pt idx="1673">
                  <c:v>655.27513701240616</c:v>
                </c:pt>
                <c:pt idx="1674">
                  <c:v>656.42954892515274</c:v>
                </c:pt>
                <c:pt idx="1675">
                  <c:v>657.58769576800648</c:v>
                </c:pt>
                <c:pt idx="1676">
                  <c:v>658.74958962478456</c:v>
                </c:pt>
                <c:pt idx="1677">
                  <c:v>659.91524261840016</c:v>
                </c:pt>
                <c:pt idx="1678">
                  <c:v>661.08466691098829</c:v>
                </c:pt>
                <c:pt idx="1679">
                  <c:v>662.25787470403225</c:v>
                </c:pt>
                <c:pt idx="1680">
                  <c:v>663.43487823849205</c:v>
                </c:pt>
                <c:pt idx="1681">
                  <c:v>664.61568979493109</c:v>
                </c:pt>
                <c:pt idx="1682">
                  <c:v>665.80032169364506</c:v>
                </c:pt>
                <c:pt idx="1683">
                  <c:v>666.98878629478986</c:v>
                </c:pt>
                <c:pt idx="1684">
                  <c:v>668.1810959985113</c:v>
                </c:pt>
                <c:pt idx="1685">
                  <c:v>669.37726324507332</c:v>
                </c:pt>
                <c:pt idx="1686">
                  <c:v>670.57730051498925</c:v>
                </c:pt>
                <c:pt idx="1687">
                  <c:v>671.78122032915076</c:v>
                </c:pt>
                <c:pt idx="1688">
                  <c:v>672.98903524895934</c:v>
                </c:pt>
                <c:pt idx="1689">
                  <c:v>674.20075787645692</c:v>
                </c:pt>
                <c:pt idx="1690">
                  <c:v>675.41640085445761</c:v>
                </c:pt>
                <c:pt idx="1691">
                  <c:v>676.63597686667924</c:v>
                </c:pt>
                <c:pt idx="1692">
                  <c:v>677.85949863787607</c:v>
                </c:pt>
                <c:pt idx="1693">
                  <c:v>679.08697893397152</c:v>
                </c:pt>
                <c:pt idx="1694">
                  <c:v>680.31843056219122</c:v>
                </c:pt>
                <c:pt idx="1695">
                  <c:v>681.5538663711967</c:v>
                </c:pt>
                <c:pt idx="1696">
                  <c:v>682.79329925121931</c:v>
                </c:pt>
                <c:pt idx="1697">
                  <c:v>684.03674213419526</c:v>
                </c:pt>
                <c:pt idx="1698">
                  <c:v>685.28420799389949</c:v>
                </c:pt>
                <c:pt idx="1699">
                  <c:v>686.53570984608234</c:v>
                </c:pt>
                <c:pt idx="1700">
                  <c:v>687.79126074860415</c:v>
                </c:pt>
                <c:pt idx="1701">
                  <c:v>689.05087380157238</c:v>
                </c:pt>
                <c:pt idx="1702">
                  <c:v>690.31456214747811</c:v>
                </c:pt>
                <c:pt idx="1703">
                  <c:v>691.58233897133232</c:v>
                </c:pt>
                <c:pt idx="1704">
                  <c:v>692.85421750080502</c:v>
                </c:pt>
                <c:pt idx="1705">
                  <c:v>694.13021100636183</c:v>
                </c:pt>
                <c:pt idx="1706">
                  <c:v>695.41033280140323</c:v>
                </c:pt>
                <c:pt idx="1707">
                  <c:v>696.69459624240312</c:v>
                </c:pt>
                <c:pt idx="1708">
                  <c:v>697.98301472904848</c:v>
                </c:pt>
                <c:pt idx="1709">
                  <c:v>699.27560170437903</c:v>
                </c:pt>
                <c:pt idx="1710">
                  <c:v>700.57237065492745</c:v>
                </c:pt>
                <c:pt idx="1711">
                  <c:v>701.87333511085978</c:v>
                </c:pt>
                <c:pt idx="1712">
                  <c:v>703.17850864611717</c:v>
                </c:pt>
                <c:pt idx="1713">
                  <c:v>704.4879048785574</c:v>
                </c:pt>
                <c:pt idx="1714">
                  <c:v>705.8015374700966</c:v>
                </c:pt>
                <c:pt idx="1715">
                  <c:v>707.11942012685222</c:v>
                </c:pt>
                <c:pt idx="1716">
                  <c:v>708.44156659928569</c:v>
                </c:pt>
                <c:pt idx="1717">
                  <c:v>709.76799068234607</c:v>
                </c:pt>
                <c:pt idx="1718">
                  <c:v>711.09870621561402</c:v>
                </c:pt>
                <c:pt idx="1719">
                  <c:v>712.433727083446</c:v>
                </c:pt>
                <c:pt idx="1720">
                  <c:v>713.77306721511923</c:v>
                </c:pt>
                <c:pt idx="1721">
                  <c:v>715.11674058497738</c:v>
                </c:pt>
                <c:pt idx="1722">
                  <c:v>716.4647612125757</c:v>
                </c:pt>
                <c:pt idx="1723">
                  <c:v>717.81714316282796</c:v>
                </c:pt>
                <c:pt idx="1724">
                  <c:v>719.17390054615259</c:v>
                </c:pt>
                <c:pt idx="1725">
                  <c:v>720.53504751862033</c:v>
                </c:pt>
                <c:pt idx="1726">
                  <c:v>721.9005982821019</c:v>
                </c:pt>
                <c:pt idx="1727">
                  <c:v>723.27056708441592</c:v>
                </c:pt>
                <c:pt idx="1728">
                  <c:v>724.64496821947796</c:v>
                </c:pt>
                <c:pt idx="1729">
                  <c:v>726.02381602744924</c:v>
                </c:pt>
                <c:pt idx="1730">
                  <c:v>727.40712489488635</c:v>
                </c:pt>
                <c:pt idx="1731">
                  <c:v>728.79490925489188</c:v>
                </c:pt>
                <c:pt idx="1732">
                  <c:v>730.18718358726437</c:v>
                </c:pt>
                <c:pt idx="1733">
                  <c:v>731.58396241864955</c:v>
                </c:pt>
                <c:pt idx="1734">
                  <c:v>732.98526032269194</c:v>
                </c:pt>
                <c:pt idx="1735">
                  <c:v>734.39109192018748</c:v>
                </c:pt>
                <c:pt idx="1736">
                  <c:v>735.80147187923478</c:v>
                </c:pt>
                <c:pt idx="1737">
                  <c:v>737.21641491538924</c:v>
                </c:pt>
                <c:pt idx="1738">
                  <c:v>738.63593579181645</c:v>
                </c:pt>
                <c:pt idx="1739">
                  <c:v>740.06004931944585</c:v>
                </c:pt>
                <c:pt idx="1740">
                  <c:v>741.48877035712553</c:v>
                </c:pt>
                <c:pt idx="1741">
                  <c:v>742.92211381177731</c:v>
                </c:pt>
                <c:pt idx="1742">
                  <c:v>744.36009463855191</c:v>
                </c:pt>
                <c:pt idx="1743">
                  <c:v>745.80272784098554</c:v>
                </c:pt>
                <c:pt idx="1744">
                  <c:v>747.25002847115582</c:v>
                </c:pt>
                <c:pt idx="1745">
                  <c:v>748.70201162983949</c:v>
                </c:pt>
                <c:pt idx="1746">
                  <c:v>750.15869246666944</c:v>
                </c:pt>
                <c:pt idx="1747">
                  <c:v>751.6200861802929</c:v>
                </c:pt>
                <c:pt idx="1748">
                  <c:v>753.08620801853033</c:v>
                </c:pt>
                <c:pt idx="1749">
                  <c:v>754.55707327853418</c:v>
                </c:pt>
                <c:pt idx="1750">
                  <c:v>756.03269730694819</c:v>
                </c:pt>
                <c:pt idx="1751">
                  <c:v>757.51309550006874</c:v>
                </c:pt>
                <c:pt idx="1752">
                  <c:v>758.99828330400385</c:v>
                </c:pt>
                <c:pt idx="1753">
                  <c:v>760.48827621483565</c:v>
                </c:pt>
                <c:pt idx="1754">
                  <c:v>761.9830897787815</c:v>
                </c:pt>
                <c:pt idx="1755">
                  <c:v>763.48273959235576</c:v>
                </c:pt>
                <c:pt idx="1756">
                  <c:v>764.9872413025339</c:v>
                </c:pt>
                <c:pt idx="1757">
                  <c:v>766.49661060691426</c:v>
                </c:pt>
                <c:pt idx="1758">
                  <c:v>768.01086325388258</c:v>
                </c:pt>
                <c:pt idx="1759">
                  <c:v>769.5300150427762</c:v>
                </c:pt>
                <c:pt idx="1760">
                  <c:v>771.05408182404904</c:v>
                </c:pt>
                <c:pt idx="1761">
                  <c:v>772.58307949943639</c:v>
                </c:pt>
                <c:pt idx="1762">
                  <c:v>774.11702402212177</c:v>
                </c:pt>
                <c:pt idx="1763">
                  <c:v>775.65593139690293</c:v>
                </c:pt>
                <c:pt idx="1764">
                  <c:v>777.19981768035802</c:v>
                </c:pt>
                <c:pt idx="1765">
                  <c:v>778.74869898101485</c:v>
                </c:pt>
                <c:pt idx="1766">
                  <c:v>780.30259145951743</c:v>
                </c:pt>
                <c:pt idx="1767">
                  <c:v>781.86151132879536</c:v>
                </c:pt>
                <c:pt idx="1768">
                  <c:v>783.42547485423279</c:v>
                </c:pt>
                <c:pt idx="1769">
                  <c:v>784.9944983538378</c:v>
                </c:pt>
                <c:pt idx="1770">
                  <c:v>786.56859819841361</c:v>
                </c:pt>
                <c:pt idx="1771">
                  <c:v>788.1477908117281</c:v>
                </c:pt>
                <c:pt idx="1772">
                  <c:v>789.7320926706866</c:v>
                </c:pt>
                <c:pt idx="1773">
                  <c:v>791.32152030550219</c:v>
                </c:pt>
                <c:pt idx="1774">
                  <c:v>792.91609029986955</c:v>
                </c:pt>
                <c:pt idx="1775">
                  <c:v>794.5158192911374</c:v>
                </c:pt>
                <c:pt idx="1776">
                  <c:v>796.120723970482</c:v>
                </c:pt>
                <c:pt idx="1777">
                  <c:v>797.73082108308188</c:v>
                </c:pt>
                <c:pt idx="1778">
                  <c:v>799.34612742829142</c:v>
                </c:pt>
                <c:pt idx="1779">
                  <c:v>800.96665985981758</c:v>
                </c:pt>
                <c:pt idx="1780">
                  <c:v>802.59243528589457</c:v>
                </c:pt>
                <c:pt idx="1781">
                  <c:v>804.22347066946065</c:v>
                </c:pt>
                <c:pt idx="1782">
                  <c:v>805.85978302833576</c:v>
                </c:pt>
                <c:pt idx="1783">
                  <c:v>807.50138943539764</c:v>
                </c:pt>
                <c:pt idx="1784">
                  <c:v>809.14830701876167</c:v>
                </c:pt>
                <c:pt idx="1785">
                  <c:v>810.80055296195792</c:v>
                </c:pt>
                <c:pt idx="1786">
                  <c:v>812.4581445041116</c:v>
                </c:pt>
                <c:pt idx="1787">
                  <c:v>814.12109894012303</c:v>
                </c:pt>
                <c:pt idx="1788">
                  <c:v>815.78943362084715</c:v>
                </c:pt>
                <c:pt idx="1789">
                  <c:v>817.46316595327505</c:v>
                </c:pt>
                <c:pt idx="1790">
                  <c:v>819.14231340071547</c:v>
                </c:pt>
                <c:pt idx="1791">
                  <c:v>820.82689348297731</c:v>
                </c:pt>
                <c:pt idx="1792">
                  <c:v>822.51692377655252</c:v>
                </c:pt>
                <c:pt idx="1793">
                  <c:v>824.2124219147986</c:v>
                </c:pt>
                <c:pt idx="1794">
                  <c:v>825.91340558812374</c:v>
                </c:pt>
                <c:pt idx="1795">
                  <c:v>827.61989254417051</c:v>
                </c:pt>
                <c:pt idx="1796">
                  <c:v>829.33190058800153</c:v>
                </c:pt>
                <c:pt idx="1797">
                  <c:v>831.04944758228498</c:v>
                </c:pt>
                <c:pt idx="1798">
                  <c:v>832.77255144748108</c:v>
                </c:pt>
                <c:pt idx="1799">
                  <c:v>834.50123016202917</c:v>
                </c:pt>
                <c:pt idx="1800">
                  <c:v>836.23550176253491</c:v>
                </c:pt>
                <c:pt idx="1801">
                  <c:v>837.97538434395926</c:v>
                </c:pt>
                <c:pt idx="1802">
                  <c:v>839.72089605980648</c:v>
                </c:pt>
                <c:pt idx="1803">
                  <c:v>841.47205512231358</c:v>
                </c:pt>
                <c:pt idx="1804">
                  <c:v>843.22887980264113</c:v>
                </c:pt>
                <c:pt idx="1805">
                  <c:v>844.99138843106266</c:v>
                </c:pt>
                <c:pt idx="1806">
                  <c:v>846.75959939715722</c:v>
                </c:pt>
                <c:pt idx="1807">
                  <c:v>848.5335311500005</c:v>
                </c:pt>
                <c:pt idx="1808">
                  <c:v>850.31320219835698</c:v>
                </c:pt>
                <c:pt idx="1809">
                  <c:v>852.09863111087441</c:v>
                </c:pt>
                <c:pt idx="1810">
                  <c:v>853.88983651627598</c:v>
                </c:pt>
                <c:pt idx="1811">
                  <c:v>855.6868371035556</c:v>
                </c:pt>
                <c:pt idx="1812">
                  <c:v>857.48965162217257</c:v>
                </c:pt>
                <c:pt idx="1813">
                  <c:v>859.29829888224731</c:v>
                </c:pt>
                <c:pt idx="1814">
                  <c:v>861.11279775475782</c:v>
                </c:pt>
                <c:pt idx="1815">
                  <c:v>862.93316717173627</c:v>
                </c:pt>
                <c:pt idx="1816">
                  <c:v>864.75942612646691</c:v>
                </c:pt>
                <c:pt idx="1817">
                  <c:v>866.59159367368329</c:v>
                </c:pt>
                <c:pt idx="1818">
                  <c:v>868.42968892976819</c:v>
                </c:pt>
                <c:pt idx="1819">
                  <c:v>870.27373107295284</c:v>
                </c:pt>
                <c:pt idx="1820">
                  <c:v>872.12373934351649</c:v>
                </c:pt>
                <c:pt idx="1821">
                  <c:v>873.97973304398749</c:v>
                </c:pt>
                <c:pt idx="1822">
                  <c:v>875.84173153934489</c:v>
                </c:pt>
                <c:pt idx="1823">
                  <c:v>877.70975425721997</c:v>
                </c:pt>
                <c:pt idx="1824">
                  <c:v>879.58382068809942</c:v>
                </c:pt>
                <c:pt idx="1825">
                  <c:v>881.46395038552873</c:v>
                </c:pt>
                <c:pt idx="1826">
                  <c:v>883.35016296631568</c:v>
                </c:pt>
                <c:pt idx="1827">
                  <c:v>885.24247811073587</c:v>
                </c:pt>
                <c:pt idx="1828">
                  <c:v>887.14091556273695</c:v>
                </c:pt>
                <c:pt idx="1829">
                  <c:v>889.04549513014524</c:v>
                </c:pt>
                <c:pt idx="1830">
                  <c:v>890.95623668487315</c:v>
                </c:pt>
                <c:pt idx="1831">
                  <c:v>892.87316016312479</c:v>
                </c:pt>
                <c:pt idx="1832">
                  <c:v>894.79628556560533</c:v>
                </c:pt>
                <c:pt idx="1833">
                  <c:v>896.7256329577292</c:v>
                </c:pt>
                <c:pt idx="1834">
                  <c:v>898.66122246982968</c:v>
                </c:pt>
                <c:pt idx="1835">
                  <c:v>900.60307429736849</c:v>
                </c:pt>
                <c:pt idx="1836">
                  <c:v>902.5512087011474</c:v>
                </c:pt>
                <c:pt idx="1837">
                  <c:v>904.50564600751829</c:v>
                </c:pt>
                <c:pt idx="1838">
                  <c:v>906.46640660859657</c:v>
                </c:pt>
                <c:pt idx="1839">
                  <c:v>908.43351096247284</c:v>
                </c:pt>
                <c:pt idx="1840">
                  <c:v>910.40697959342742</c:v>
                </c:pt>
                <c:pt idx="1841">
                  <c:v>912.38683309214332</c:v>
                </c:pt>
                <c:pt idx="1842">
                  <c:v>914.37309211592208</c:v>
                </c:pt>
                <c:pt idx="1843">
                  <c:v>916.36577738889844</c:v>
                </c:pt>
                <c:pt idx="1844">
                  <c:v>918.36490970225782</c:v>
                </c:pt>
                <c:pt idx="1845">
                  <c:v>920.37050991445176</c:v>
                </c:pt>
                <c:pt idx="1846">
                  <c:v>922.3825989514163</c:v>
                </c:pt>
                <c:pt idx="1847">
                  <c:v>924.40119780679095</c:v>
                </c:pt>
                <c:pt idx="1848">
                  <c:v>926.42632754213628</c:v>
                </c:pt>
                <c:pt idx="1849">
                  <c:v>928.45800928715494</c:v>
                </c:pt>
                <c:pt idx="1850">
                  <c:v>930.4962642399114</c:v>
                </c:pt>
                <c:pt idx="1851">
                  <c:v>932.5411136670532</c:v>
                </c:pt>
                <c:pt idx="1852">
                  <c:v>934.5925789040333</c:v>
                </c:pt>
                <c:pt idx="1853">
                  <c:v>936.65068135533227</c:v>
                </c:pt>
                <c:pt idx="1854">
                  <c:v>938.71544249468172</c:v>
                </c:pt>
                <c:pt idx="1855">
                  <c:v>940.78688386528836</c:v>
                </c:pt>
                <c:pt idx="1856">
                  <c:v>942.86502708005867</c:v>
                </c:pt>
                <c:pt idx="1857">
                  <c:v>944.94989382182473</c:v>
                </c:pt>
                <c:pt idx="1858">
                  <c:v>947.04150584357035</c:v>
                </c:pt>
                <c:pt idx="1859">
                  <c:v>949.13988496865738</c:v>
                </c:pt>
                <c:pt idx="1860">
                  <c:v>951.24505309105439</c:v>
                </c:pt>
                <c:pt idx="1861">
                  <c:v>953.35703217556465</c:v>
                </c:pt>
                <c:pt idx="1862">
                  <c:v>955.47584425805508</c:v>
                </c:pt>
                <c:pt idx="1863">
                  <c:v>957.60151144568658</c:v>
                </c:pt>
                <c:pt idx="1864">
                  <c:v>959.73405591714447</c:v>
                </c:pt>
                <c:pt idx="1865">
                  <c:v>961.87349992287022</c:v>
                </c:pt>
                <c:pt idx="1866">
                  <c:v>964.01986578529295</c:v>
                </c:pt>
                <c:pt idx="1867">
                  <c:v>966.17317589906304</c:v>
                </c:pt>
                <c:pt idx="1868">
                  <c:v>968.33345273128464</c:v>
                </c:pt>
                <c:pt idx="1869">
                  <c:v>970.50071882175257</c:v>
                </c:pt>
                <c:pt idx="1870">
                  <c:v>972.6749967831837</c:v>
                </c:pt>
                <c:pt idx="1871">
                  <c:v>974.85630930145715</c:v>
                </c:pt>
                <c:pt idx="1872">
                  <c:v>977.04467913584756</c:v>
                </c:pt>
                <c:pt idx="1873">
                  <c:v>979.240129119264</c:v>
                </c:pt>
                <c:pt idx="1874">
                  <c:v>981.4426821584882</c:v>
                </c:pt>
                <c:pt idx="1875">
                  <c:v>983.65236123441343</c:v>
                </c:pt>
                <c:pt idx="1876">
                  <c:v>985.86918940228463</c:v>
                </c:pt>
                <c:pt idx="1877">
                  <c:v>988.0931897919379</c:v>
                </c:pt>
                <c:pt idx="1878">
                  <c:v>990.32438560804326</c:v>
                </c:pt>
                <c:pt idx="1879">
                  <c:v>992.56280013034552</c:v>
                </c:pt>
                <c:pt idx="1880">
                  <c:v>994.80845671390796</c:v>
                </c:pt>
                <c:pt idx="1881">
                  <c:v>997.06137878935499</c:v>
                </c:pt>
                <c:pt idx="1882">
                  <c:v>999.32158986311867</c:v>
                </c:pt>
                <c:pt idx="1883">
                  <c:v>1001.5891135176819</c:v>
                </c:pt>
                <c:pt idx="1884">
                  <c:v>1003.8639734118248</c:v>
                </c:pt>
                <c:pt idx="1885">
                  <c:v>1006.146193280873</c:v>
                </c:pt>
                <c:pt idx="1886">
                  <c:v>1008.4357969369432</c:v>
                </c:pt>
                <c:pt idx="1887">
                  <c:v>1010.7328082691935</c:v>
                </c:pt>
                <c:pt idx="1888">
                  <c:v>1013.0372512440721</c:v>
                </c:pt>
                <c:pt idx="1889">
                  <c:v>1015.3491499055664</c:v>
                </c:pt>
                <c:pt idx="1890">
                  <c:v>1017.6685283754549</c:v>
                </c:pt>
                <c:pt idx="1891">
                  <c:v>1019.9954108535583</c:v>
                </c:pt>
                <c:pt idx="1892">
                  <c:v>1022.3298216179926</c:v>
                </c:pt>
                <c:pt idx="1893">
                  <c:v>1024.6717850254222</c:v>
                </c:pt>
                <c:pt idx="1894">
                  <c:v>1027.0213255113138</c:v>
                </c:pt>
                <c:pt idx="1895">
                  <c:v>1029.3784675901904</c:v>
                </c:pt>
                <c:pt idx="1896">
                  <c:v>1031.7432358558895</c:v>
                </c:pt>
                <c:pt idx="1897">
                  <c:v>1034.1156549818184</c:v>
                </c:pt>
                <c:pt idx="1898">
                  <c:v>1036.495749721211</c:v>
                </c:pt>
                <c:pt idx="1899">
                  <c:v>1038.8835449073865</c:v>
                </c:pt>
                <c:pt idx="1900">
                  <c:v>1041.2790654540088</c:v>
                </c:pt>
                <c:pt idx="1901">
                  <c:v>1043.6823363553467</c:v>
                </c:pt>
                <c:pt idx="1902">
                  <c:v>1046.0933826865339</c:v>
                </c:pt>
                <c:pt idx="1903">
                  <c:v>1048.5122296038312</c:v>
                </c:pt>
                <c:pt idx="1904">
                  <c:v>1050.9389023448882</c:v>
                </c:pt>
                <c:pt idx="1905">
                  <c:v>1053.3734262290088</c:v>
                </c:pt>
                <c:pt idx="1906">
                  <c:v>1055.8158266574114</c:v>
                </c:pt>
                <c:pt idx="1907">
                  <c:v>1058.2661291134987</c:v>
                </c:pt>
                <c:pt idx="1908">
                  <c:v>1060.7243591631191</c:v>
                </c:pt>
                <c:pt idx="1909">
                  <c:v>1063.1905424548372</c:v>
                </c:pt>
                <c:pt idx="1910">
                  <c:v>1065.6647047201993</c:v>
                </c:pt>
                <c:pt idx="1911">
                  <c:v>1068.1468717740015</c:v>
                </c:pt>
                <c:pt idx="1912">
                  <c:v>1070.6370695145608</c:v>
                </c:pt>
                <c:pt idx="1913">
                  <c:v>1073.1353239239843</c:v>
                </c:pt>
                <c:pt idx="1914">
                  <c:v>1075.64166106844</c:v>
                </c:pt>
                <c:pt idx="1915">
                  <c:v>1078.1561070984292</c:v>
                </c:pt>
                <c:pt idx="1916">
                  <c:v>1080.6786882490599</c:v>
                </c:pt>
                <c:pt idx="1917">
                  <c:v>1083.2094308403193</c:v>
                </c:pt>
                <c:pt idx="1918">
                  <c:v>1085.748361277349</c:v>
                </c:pt>
                <c:pt idx="1919">
                  <c:v>1088.2955060507213</c:v>
                </c:pt>
                <c:pt idx="1920">
                  <c:v>1090.8508917367142</c:v>
                </c:pt>
                <c:pt idx="1921">
                  <c:v>1093.4145449975895</c:v>
                </c:pt>
                <c:pt idx="1922">
                  <c:v>1095.9864925818706</c:v>
                </c:pt>
                <c:pt idx="1923">
                  <c:v>1098.5667613246223</c:v>
                </c:pt>
                <c:pt idx="1924">
                  <c:v>1101.1553781477301</c:v>
                </c:pt>
                <c:pt idx="1925">
                  <c:v>1103.752370060181</c:v>
                </c:pt>
                <c:pt idx="1926">
                  <c:v>1106.3577641583458</c:v>
                </c:pt>
                <c:pt idx="1927">
                  <c:v>1108.9715876262619</c:v>
                </c:pt>
                <c:pt idx="1928">
                  <c:v>1111.593867735917</c:v>
                </c:pt>
                <c:pt idx="1929">
                  <c:v>1114.224631847532</c:v>
                </c:pt>
                <c:pt idx="1930">
                  <c:v>1116.8639074098494</c:v>
                </c:pt>
                <c:pt idx="1931">
                  <c:v>1119.5117219604165</c:v>
                </c:pt>
                <c:pt idx="1932">
                  <c:v>1122.1681031258747</c:v>
                </c:pt>
                <c:pt idx="1933">
                  <c:v>1124.8330786222486</c:v>
                </c:pt>
                <c:pt idx="1934">
                  <c:v>1127.5066762552326</c:v>
                </c:pt>
                <c:pt idx="1935">
                  <c:v>1130.1889239204822</c:v>
                </c:pt>
                <c:pt idx="1936">
                  <c:v>1132.8798496039065</c:v>
                </c:pt>
                <c:pt idx="1937">
                  <c:v>1135.5794813819577</c:v>
                </c:pt>
                <c:pt idx="1938">
                  <c:v>1138.2878474219251</c:v>
                </c:pt>
                <c:pt idx="1939">
                  <c:v>1141.0049759822307</c:v>
                </c:pt>
                <c:pt idx="1940">
                  <c:v>1143.7308954127211</c:v>
                </c:pt>
                <c:pt idx="1941">
                  <c:v>1146.4656341549642</c:v>
                </c:pt>
                <c:pt idx="1942">
                  <c:v>1151.1962355067224</c:v>
                </c:pt>
                <c:pt idx="1943">
                  <c:v>1155.9421420240092</c:v>
                </c:pt>
                <c:pt idx="1944">
                  <c:v>1160.7034032244387</c:v>
                </c:pt>
                <c:pt idx="1945">
                  <c:v>1165.4800687858324</c:v>
                </c:pt>
                <c:pt idx="1946">
                  <c:v>1170.2721885467361</c:v>
                </c:pt>
                <c:pt idx="1947">
                  <c:v>1175.0798125069418</c:v>
                </c:pt>
                <c:pt idx="1948">
                  <c:v>1179.9029908280081</c:v>
                </c:pt>
                <c:pt idx="1949">
                  <c:v>1184.7417738337831</c:v>
                </c:pt>
                <c:pt idx="1950">
                  <c:v>1189.5962120109314</c:v>
                </c:pt>
                <c:pt idx="1951">
                  <c:v>1194.46635600946</c:v>
                </c:pt>
                <c:pt idx="1952">
                  <c:v>1199.3522566432457</c:v>
                </c:pt>
                <c:pt idx="1953">
                  <c:v>1204.2539648905665</c:v>
                </c:pt>
                <c:pt idx="1954">
                  <c:v>1209.1715318946331</c:v>
                </c:pt>
                <c:pt idx="1955">
                  <c:v>1214.1050089641228</c:v>
                </c:pt>
                <c:pt idx="1956">
                  <c:v>1219.0544475737142</c:v>
                </c:pt>
                <c:pt idx="1957">
                  <c:v>1224.0198993646254</c:v>
                </c:pt>
                <c:pt idx="1958">
                  <c:v>1229.0014161451504</c:v>
                </c:pt>
                <c:pt idx="1959">
                  <c:v>1233.9990498912034</c:v>
                </c:pt>
                <c:pt idx="1960">
                  <c:v>1239.0128527468571</c:v>
                </c:pt>
                <c:pt idx="1961">
                  <c:v>1244.0428770248902</c:v>
                </c:pt>
                <c:pt idx="1962">
                  <c:v>1249.0891752073308</c:v>
                </c:pt>
                <c:pt idx="1963">
                  <c:v>1254.1517999460057</c:v>
                </c:pt>
                <c:pt idx="1964">
                  <c:v>1259.2308040630878</c:v>
                </c:pt>
                <c:pt idx="1965">
                  <c:v>1264.3262405516496</c:v>
                </c:pt>
                <c:pt idx="1966">
                  <c:v>1269.4381625762142</c:v>
                </c:pt>
                <c:pt idx="1967">
                  <c:v>1274.5666234733108</c:v>
                </c:pt>
                <c:pt idx="1968">
                  <c:v>1279.7116767520313</c:v>
                </c:pt>
                <c:pt idx="1969">
                  <c:v>1284.8733760945879</c:v>
                </c:pt>
                <c:pt idx="1970">
                  <c:v>1290.0517753568745</c:v>
                </c:pt>
                <c:pt idx="1971">
                  <c:v>1295.2469285690274</c:v>
                </c:pt>
                <c:pt idx="1972">
                  <c:v>1300.4588899359892</c:v>
                </c:pt>
                <c:pt idx="1973">
                  <c:v>1305.6877138380746</c:v>
                </c:pt>
                <c:pt idx="1974">
                  <c:v>1310.9334548315389</c:v>
                </c:pt>
                <c:pt idx="1975">
                  <c:v>1316.1961676491444</c:v>
                </c:pt>
                <c:pt idx="1976">
                  <c:v>1321.4759072007348</c:v>
                </c:pt>
                <c:pt idx="1977">
                  <c:v>1326.7727285738056</c:v>
                </c:pt>
                <c:pt idx="1978">
                  <c:v>1332.0866870340801</c:v>
                </c:pt>
                <c:pt idx="1979">
                  <c:v>1337.4178380260862</c:v>
                </c:pt>
                <c:pt idx="1980">
                  <c:v>1342.7662371737338</c:v>
                </c:pt>
                <c:pt idx="1981">
                  <c:v>1348.1319402808954</c:v>
                </c:pt>
                <c:pt idx="1982">
                  <c:v>1353.5150033319894</c:v>
                </c:pt>
                <c:pt idx="1983">
                  <c:v>1358.915482492564</c:v>
                </c:pt>
                <c:pt idx="1984">
                  <c:v>1364.3334341098814</c:v>
                </c:pt>
                <c:pt idx="1985">
                  <c:v>1369.7689147135084</c:v>
                </c:pt>
                <c:pt idx="1986">
                  <c:v>1375.2219810159038</c:v>
                </c:pt>
                <c:pt idx="1987">
                  <c:v>1380.6926899130124</c:v>
                </c:pt>
                <c:pt idx="1988">
                  <c:v>1386.1810984848569</c:v>
                </c:pt>
                <c:pt idx="1989">
                  <c:v>1391.6872639961339</c:v>
                </c:pt>
                <c:pt idx="1990">
                  <c:v>1397.2112438968113</c:v>
                </c:pt>
                <c:pt idx="1991">
                  <c:v>1402.7530958227287</c:v>
                </c:pt>
                <c:pt idx="1992">
                  <c:v>1408.312877596197</c:v>
                </c:pt>
                <c:pt idx="1993">
                  <c:v>1413.890647226604</c:v>
                </c:pt>
                <c:pt idx="1994">
                  <c:v>1419.4864629110168</c:v>
                </c:pt>
                <c:pt idx="1995">
                  <c:v>1425.1003830347913</c:v>
                </c:pt>
                <c:pt idx="1996">
                  <c:v>1430.7324661721811</c:v>
                </c:pt>
                <c:pt idx="1997">
                  <c:v>1436.3827710869484</c:v>
                </c:pt>
                <c:pt idx="1998">
                  <c:v>1442.0513567329749</c:v>
                </c:pt>
                <c:pt idx="1999">
                  <c:v>1447.7382822548814</c:v>
                </c:pt>
                <c:pt idx="2000">
                  <c:v>1453.4436069886406</c:v>
                </c:pt>
                <c:pt idx="2001">
                  <c:v>1459.1673904621989</c:v>
                </c:pt>
                <c:pt idx="2002">
                  <c:v>1464.9096923960972</c:v>
                </c:pt>
                <c:pt idx="2003">
                  <c:v>1470.6705727040917</c:v>
                </c:pt>
                <c:pt idx="2004">
                  <c:v>1476.4500914937821</c:v>
                </c:pt>
                <c:pt idx="2005">
                  <c:v>1482.2483090672372</c:v>
                </c:pt>
                <c:pt idx="2006">
                  <c:v>1488.0652859216241</c:v>
                </c:pt>
                <c:pt idx="2007">
                  <c:v>1493.90108274984</c:v>
                </c:pt>
                <c:pt idx="2008">
                  <c:v>1499.755760441144</c:v>
                </c:pt>
                <c:pt idx="2009">
                  <c:v>1505.6293800817944</c:v>
                </c:pt>
                <c:pt idx="2010">
                  <c:v>1511.5220029556849</c:v>
                </c:pt>
                <c:pt idx="2011">
                  <c:v>1517.4336905449843</c:v>
                </c:pt>
                <c:pt idx="2012">
                  <c:v>1523.3645045307778</c:v>
                </c:pt>
                <c:pt idx="2013">
                  <c:v>1529.314506793711</c:v>
                </c:pt>
                <c:pt idx="2014">
                  <c:v>1535.2837594146345</c:v>
                </c:pt>
                <c:pt idx="2015">
                  <c:v>1541.272324675253</c:v>
                </c:pt>
                <c:pt idx="2016">
                  <c:v>1547.2802650587741</c:v>
                </c:pt>
                <c:pt idx="2017">
                  <c:v>1553.3076432505609</c:v>
                </c:pt>
                <c:pt idx="2018">
                  <c:v>1559.354522138786</c:v>
                </c:pt>
                <c:pt idx="2019">
                  <c:v>1565.4209648150868</c:v>
                </c:pt>
                <c:pt idx="2020">
                  <c:v>1571.5070345752247</c:v>
                </c:pt>
                <c:pt idx="2021">
                  <c:v>1577.6127949197457</c:v>
                </c:pt>
                <c:pt idx="2022">
                  <c:v>1583.7383095546425</c:v>
                </c:pt>
                <c:pt idx="2023">
                  <c:v>1589.8836423920177</c:v>
                </c:pt>
                <c:pt idx="2024">
                  <c:v>1596.0488575507541</c:v>
                </c:pt>
                <c:pt idx="2025">
                  <c:v>1602.2340193571806</c:v>
                </c:pt>
                <c:pt idx="2026">
                  <c:v>1608.4391923457442</c:v>
                </c:pt>
                <c:pt idx="2027">
                  <c:v>1614.6644412596847</c:v>
                </c:pt>
                <c:pt idx="2028">
                  <c:v>1620.9098310517086</c:v>
                </c:pt>
                <c:pt idx="2029">
                  <c:v>1627.1754268846676</c:v>
                </c:pt>
                <c:pt idx="2030">
                  <c:v>1633.4612941322366</c:v>
                </c:pt>
                <c:pt idx="2031">
                  <c:v>1639.7674983795998</c:v>
                </c:pt>
                <c:pt idx="2032">
                  <c:v>1646.0941054241316</c:v>
                </c:pt>
                <c:pt idx="2033">
                  <c:v>1652.4411812760841</c:v>
                </c:pt>
                <c:pt idx="2034">
                  <c:v>1658.808792159276</c:v>
                </c:pt>
                <c:pt idx="2035">
                  <c:v>1665.1970045117828</c:v>
                </c:pt>
                <c:pt idx="2036">
                  <c:v>1671.6058849866313</c:v>
                </c:pt>
                <c:pt idx="2037">
                  <c:v>1678.0355004524945</c:v>
                </c:pt>
                <c:pt idx="2038">
                  <c:v>1684.4859179943892</c:v>
                </c:pt>
                <c:pt idx="2039">
                  <c:v>1690.9572049143746</c:v>
                </c:pt>
                <c:pt idx="2040">
                  <c:v>1697.4494287322573</c:v>
                </c:pt>
                <c:pt idx="2041">
                  <c:v>1703.9626571862943</c:v>
                </c:pt>
                <c:pt idx="2042">
                  <c:v>1710.4969582338988</c:v>
                </c:pt>
                <c:pt idx="2043">
                  <c:v>1717.0524000523508</c:v>
                </c:pt>
                <c:pt idx="2044">
                  <c:v>1723.6290510395083</c:v>
                </c:pt>
                <c:pt idx="2045">
                  <c:v>1730.2269798145196</c:v>
                </c:pt>
                <c:pt idx="2046">
                  <c:v>1736.8462552185406</c:v>
                </c:pt>
                <c:pt idx="2047">
                  <c:v>1743.4869463154525</c:v>
                </c:pt>
                <c:pt idx="2048">
                  <c:v>1750.1491223925832</c:v>
                </c:pt>
                <c:pt idx="2049">
                  <c:v>1756.8328529614282</c:v>
                </c:pt>
                <c:pt idx="2050">
                  <c:v>1763.5382077583788</c:v>
                </c:pt>
                <c:pt idx="2051">
                  <c:v>1770.2652567454477</c:v>
                </c:pt>
                <c:pt idx="2052">
                  <c:v>1777.0140701109985</c:v>
                </c:pt>
                <c:pt idx="2053">
                  <c:v>1783.7847182704797</c:v>
                </c:pt>
                <c:pt idx="2054">
                  <c:v>1790.5772718671592</c:v>
                </c:pt>
                <c:pt idx="2055">
                  <c:v>1797.3918017728593</c:v>
                </c:pt>
                <c:pt idx="2056">
                  <c:v>1804.2283790886986</c:v>
                </c:pt>
                <c:pt idx="2057">
                  <c:v>1811.0870751458331</c:v>
                </c:pt>
                <c:pt idx="2058">
                  <c:v>1817.9679615062</c:v>
                </c:pt>
                <c:pt idx="2059">
                  <c:v>1824.8711099632646</c:v>
                </c:pt>
                <c:pt idx="2060">
                  <c:v>1831.7965925427693</c:v>
                </c:pt>
                <c:pt idx="2061">
                  <c:v>1838.7444815034853</c:v>
                </c:pt>
                <c:pt idx="2062">
                  <c:v>1845.7148493379664</c:v>
                </c:pt>
                <c:pt idx="2063">
                  <c:v>1852.7077687733056</c:v>
                </c:pt>
                <c:pt idx="2064">
                  <c:v>1859.7233127718939</c:v>
                </c:pt>
                <c:pt idx="2065">
                  <c:v>1866.7615545321808</c:v>
                </c:pt>
                <c:pt idx="2066">
                  <c:v>1873.8225674894386</c:v>
                </c:pt>
                <c:pt idx="2067">
                  <c:v>1880.9064253165295</c:v>
                </c:pt>
                <c:pt idx="2068">
                  <c:v>1888.0132019246728</c:v>
                </c:pt>
                <c:pt idx="2069">
                  <c:v>1895.1429714642161</c:v>
                </c:pt>
                <c:pt idx="2070">
                  <c:v>1902.2958083254111</c:v>
                </c:pt>
                <c:pt idx="2071">
                  <c:v>1909.471787139187</c:v>
                </c:pt>
                <c:pt idx="2072">
                  <c:v>1916.6709827779302</c:v>
                </c:pt>
                <c:pt idx="2073">
                  <c:v>1923.8934703562672</c:v>
                </c:pt>
                <c:pt idx="2074">
                  <c:v>1931.1393252318453</c:v>
                </c:pt>
                <c:pt idx="2075">
                  <c:v>1938.4086230061212</c:v>
                </c:pt>
                <c:pt idx="2076">
                  <c:v>1945.701439525149</c:v>
                </c:pt>
                <c:pt idx="2077">
                  <c:v>1953.0178508803708</c:v>
                </c:pt>
                <c:pt idx="2078">
                  <c:v>1960.3579334094125</c:v>
                </c:pt>
                <c:pt idx="2079">
                  <c:v>1967.7217636968783</c:v>
                </c:pt>
                <c:pt idx="2080">
                  <c:v>1975.1094185751515</c:v>
                </c:pt>
                <c:pt idx="2081">
                  <c:v>1982.5209751251934</c:v>
                </c:pt>
                <c:pt idx="2082">
                  <c:v>1989.9565106773516</c:v>
                </c:pt>
                <c:pt idx="2083">
                  <c:v>1997.4161028121639</c:v>
                </c:pt>
                <c:pt idx="2084">
                  <c:v>2004.8998293611683</c:v>
                </c:pt>
                <c:pt idx="2085">
                  <c:v>2012.407768407716</c:v>
                </c:pt>
                <c:pt idx="2086">
                  <c:v>2019.9399982877837</c:v>
                </c:pt>
                <c:pt idx="2087">
                  <c:v>2027.4965975907946</c:v>
                </c:pt>
                <c:pt idx="2088">
                  <c:v>2035.0776451604347</c:v>
                </c:pt>
                <c:pt idx="2089">
                  <c:v>2042.6832200954793</c:v>
                </c:pt>
                <c:pt idx="2090">
                  <c:v>2050.313401750615</c:v>
                </c:pt>
                <c:pt idx="2091">
                  <c:v>2057.9682697372682</c:v>
                </c:pt>
                <c:pt idx="2092">
                  <c:v>2065.6479039244364</c:v>
                </c:pt>
                <c:pt idx="2093">
                  <c:v>2073.3523844395231</c:v>
                </c:pt>
                <c:pt idx="2094">
                  <c:v>2081.0817916691708</c:v>
                </c:pt>
                <c:pt idx="2095">
                  <c:v>2088.8362062601018</c:v>
                </c:pt>
                <c:pt idx="2096">
                  <c:v>2096.6157091199584</c:v>
                </c:pt>
                <c:pt idx="2097">
                  <c:v>2104.4203814181483</c:v>
                </c:pt>
                <c:pt idx="2098">
                  <c:v>2112.2503045866906</c:v>
                </c:pt>
                <c:pt idx="2099">
                  <c:v>2120.1055603210652</c:v>
                </c:pt>
                <c:pt idx="2100">
                  <c:v>2127.9862305810675</c:v>
                </c:pt>
              </c:numCache>
            </c:numRef>
          </c:val>
        </c:ser>
        <c:ser>
          <c:idx val="1"/>
          <c:order val="1"/>
          <c:tx>
            <c:v>velocity</c:v>
          </c:tx>
          <c:marker>
            <c:symbol val="none"/>
          </c:marker>
          <c:val>
            <c:numRef>
              <c:f>Simulation!$Q$3:$Q$2105</c:f>
              <c:numCache>
                <c:formatCode>General</c:formatCode>
                <c:ptCount val="2103"/>
                <c:pt idx="0">
                  <c:v>0</c:v>
                </c:pt>
                <c:pt idx="1">
                  <c:v>0</c:v>
                </c:pt>
                <c:pt idx="2">
                  <c:v>1.4281175081983275</c:v>
                </c:pt>
                <c:pt idx="3">
                  <c:v>2.0180635212371389</c:v>
                </c:pt>
                <c:pt idx="4">
                  <c:v>2.4696563991438119</c:v>
                </c:pt>
                <c:pt idx="5">
                  <c:v>2.8494573288530671</c:v>
                </c:pt>
                <c:pt idx="6">
                  <c:v>3.1832709149591749</c:v>
                </c:pt>
                <c:pt idx="7">
                  <c:v>3.4843425402200672</c:v>
                </c:pt>
                <c:pt idx="8">
                  <c:v>3.7605471575320628</c:v>
                </c:pt>
                <c:pt idx="9">
                  <c:v>4.0170200161006395</c:v>
                </c:pt>
                <c:pt idx="10">
                  <c:v>4.2573310493130956</c:v>
                </c:pt>
                <c:pt idx="11">
                  <c:v>4.4840816774686933</c:v>
                </c:pt>
                <c:pt idx="12">
                  <c:v>4.6992374096024072</c:v>
                </c:pt>
                <c:pt idx="13">
                  <c:v>4.9043265355031007</c:v>
                </c:pt>
                <c:pt idx="14">
                  <c:v>5.1005654501204827</c:v>
                </c:pt>
                <c:pt idx="15">
                  <c:v>5.2889412378164353</c:v>
                </c:pt>
                <c:pt idx="16">
                  <c:v>5.4702680899131906</c:v>
                </c:pt>
                <c:pt idx="17">
                  <c:v>5.6452270294730695</c:v>
                </c:pt>
                <c:pt idx="18">
                  <c:v>5.8143946115840439</c:v>
                </c:pt>
                <c:pt idx="19">
                  <c:v>5.9782641238208036</c:v>
                </c:pt>
                <c:pt idx="20">
                  <c:v>6.1372615522911564</c:v>
                </c:pt>
                <c:pt idx="21">
                  <c:v>6.291757811689366</c:v>
                </c:pt>
                <c:pt idx="22">
                  <c:v>6.4420782556941889</c:v>
                </c:pt>
                <c:pt idx="23">
                  <c:v>6.5885101725509827</c:v>
                </c:pt>
                <c:pt idx="24">
                  <c:v>6.7313087644158793</c:v>
                </c:pt>
                <c:pt idx="25">
                  <c:v>6.8707019694471381</c:v>
                </c:pt>
                <c:pt idx="26">
                  <c:v>7.0068943892846454</c:v>
                </c:pt>
                <c:pt idx="27">
                  <c:v>7.1400705168756318</c:v>
                </c:pt>
                <c:pt idx="28">
                  <c:v>7.2703974112859564</c:v>
                </c:pt>
                <c:pt idx="29">
                  <c:v>7.3980269311321418</c:v>
                </c:pt>
                <c:pt idx="30">
                  <c:v>7.5230976125679154</c:v>
                </c:pt>
                <c:pt idx="31">
                  <c:v>7.6457362586536464</c:v>
                </c:pt>
                <c:pt idx="32">
                  <c:v>7.7677857485256316</c:v>
                </c:pt>
                <c:pt idx="33">
                  <c:v>7.8875638983945668</c:v>
                </c:pt>
                <c:pt idx="34">
                  <c:v>8.0051738770571514</c:v>
                </c:pt>
                <c:pt idx="35">
                  <c:v>8.120711079754777</c:v>
                </c:pt>
                <c:pt idx="36">
                  <c:v>8.2342639294446176</c:v>
                </c:pt>
                <c:pt idx="37">
                  <c:v>8.345914574708809</c:v>
                </c:pt>
                <c:pt idx="38">
                  <c:v>8.4557395001586251</c:v>
                </c:pt>
                <c:pt idx="39">
                  <c:v>8.5638100623921289</c:v>
                </c:pt>
                <c:pt idx="40">
                  <c:v>8.6701929623204226</c:v>
                </c:pt>
                <c:pt idx="41">
                  <c:v>8.7749506628675622</c:v>
                </c:pt>
                <c:pt idx="42">
                  <c:v>8.8781417595800676</c:v>
                </c:pt>
                <c:pt idx="43">
                  <c:v>8.9798213104827376</c:v>
                </c:pt>
                <c:pt idx="44">
                  <c:v>9.0800411305332052</c:v>
                </c:pt>
                <c:pt idx="45">
                  <c:v>9.1788500552157917</c:v>
                </c:pt>
                <c:pt idx="46">
                  <c:v>9.2762941771422547</c:v>
                </c:pt>
                <c:pt idx="47">
                  <c:v>9.3724170589665707</c:v>
                </c:pt>
                <c:pt idx="48">
                  <c:v>9.4672599254522147</c:v>
                </c:pt>
                <c:pt idx="49">
                  <c:v>9.560861837136688</c:v>
                </c:pt>
                <c:pt idx="50">
                  <c:v>9.653259847706094</c:v>
                </c:pt>
                <c:pt idx="51">
                  <c:v>9.7444891469115689</c:v>
                </c:pt>
                <c:pt idx="52">
                  <c:v>9.83458319062062</c:v>
                </c:pt>
                <c:pt idx="53">
                  <c:v>9.9235738193929475</c:v>
                </c:pt>
                <c:pt idx="54">
                  <c:v>10.011491366796216</c:v>
                </c:pt>
                <c:pt idx="55">
                  <c:v>10.098364758527858</c:v>
                </c:pt>
                <c:pt idx="56">
                  <c:v>10.184221603280426</c:v>
                </c:pt>
                <c:pt idx="57">
                  <c:v>10.26908827617698</c:v>
                </c:pt>
                <c:pt idx="58">
                  <c:v>10.352989995506917</c:v>
                </c:pt>
                <c:pt idx="59">
                  <c:v>10.43595089340919</c:v>
                </c:pt>
                <c:pt idx="60">
                  <c:v>10.518571522725074</c:v>
                </c:pt>
                <c:pt idx="61">
                  <c:v>10.60028402540128</c:v>
                </c:pt>
                <c:pt idx="62">
                  <c:v>10.681110091805913</c:v>
                </c:pt>
                <c:pt idx="63">
                  <c:v>10.761070535244111</c:v>
                </c:pt>
                <c:pt idx="64">
                  <c:v>10.840185341492678</c:v>
                </c:pt>
                <c:pt idx="65">
                  <c:v>10.918473714779882</c:v>
                </c:pt>
                <c:pt idx="66">
                  <c:v>10.995954120517872</c:v>
                </c:pt>
                <c:pt idx="67">
                  <c:v>11.072644325064184</c:v>
                </c:pt>
                <c:pt idx="68">
                  <c:v>11.148561432761424</c:v>
                </c:pt>
                <c:pt idx="69">
                  <c:v>11.223721920479829</c:v>
                </c:pt>
                <c:pt idx="70">
                  <c:v>11.298141669865839</c:v>
                </c:pt>
                <c:pt idx="71">
                  <c:v>11.37183599748051</c:v>
                </c:pt>
                <c:pt idx="72">
                  <c:v>11.444819682994442</c:v>
                </c:pt>
                <c:pt idx="73">
                  <c:v>11.517106995590554</c:v>
                </c:pt>
                <c:pt idx="74">
                  <c:v>11.588711718712242</c:v>
                </c:pt>
                <c:pt idx="75">
                  <c:v>11.659647173282201</c:v>
                </c:pt>
                <c:pt idx="76">
                  <c:v>11.72992623950609</c:v>
                </c:pt>
                <c:pt idx="77">
                  <c:v>11.799561377365272</c:v>
                </c:pt>
                <c:pt idx="78">
                  <c:v>11.86856464589389</c:v>
                </c:pt>
                <c:pt idx="79">
                  <c:v>11.936947721327483</c:v>
                </c:pt>
                <c:pt idx="80">
                  <c:v>12.004721914203007</c:v>
                </c:pt>
                <c:pt idx="81">
                  <c:v>12.071898185483555</c:v>
                </c:pt>
                <c:pt idx="82">
                  <c:v>12.138487161775062</c:v>
                </c:pt>
                <c:pt idx="83">
                  <c:v>12.204499149696856</c:v>
                </c:pt>
                <c:pt idx="84">
                  <c:v>12.269944149463011</c:v>
                </c:pt>
                <c:pt idx="85">
                  <c:v>12.334831867726953</c:v>
                </c:pt>
                <c:pt idx="86">
                  <c:v>12.399171729737711</c:v>
                </c:pt>
                <c:pt idx="87">
                  <c:v>12.462972890852479</c:v>
                </c:pt>
                <c:pt idx="88">
                  <c:v>12.526244247446765</c:v>
                </c:pt>
                <c:pt idx="89">
                  <c:v>12.588994447260317</c:v>
                </c:pt>
                <c:pt idx="90">
                  <c:v>12.651231899214165</c:v>
                </c:pt>
                <c:pt idx="91">
                  <c:v>12.712964782731559</c:v>
                </c:pt>
                <c:pt idx="92">
                  <c:v>12.774201056593165</c:v>
                </c:pt>
                <c:pt idx="93">
                  <c:v>12.834948467354739</c:v>
                </c:pt>
                <c:pt idx="94">
                  <c:v>12.89521455735348</c:v>
                </c:pt>
                <c:pt idx="95">
                  <c:v>12.955006672327448</c:v>
                </c:pt>
                <c:pt idx="96">
                  <c:v>13.0143319686707</c:v>
                </c:pt>
                <c:pt idx="97">
                  <c:v>13.073197420345275</c:v>
                </c:pt>
                <c:pt idx="98">
                  <c:v>13.131609825469743</c:v>
                </c:pt>
                <c:pt idx="99">
                  <c:v>13.18957581260263</c:v>
                </c:pt>
                <c:pt idx="100">
                  <c:v>13.247101846737911</c:v>
                </c:pt>
                <c:pt idx="101">
                  <c:v>13.304194235028563</c:v>
                </c:pt>
                <c:pt idx="102">
                  <c:v>13.360859132253148</c:v>
                </c:pt>
                <c:pt idx="103">
                  <c:v>13.417102546039439</c:v>
                </c:pt>
                <c:pt idx="104">
                  <c:v>13.472930341858193</c:v>
                </c:pt>
                <c:pt idx="105">
                  <c:v>13.528348247799354</c:v>
                </c:pt>
                <c:pt idx="106">
                  <c:v>13.583361859142206</c:v>
                </c:pt>
                <c:pt idx="107">
                  <c:v>13.637976642730258</c:v>
                </c:pt>
                <c:pt idx="108">
                  <c:v>13.692197941161005</c:v>
                </c:pt>
                <c:pt idx="109">
                  <c:v>13.746030976800082</c:v>
                </c:pt>
                <c:pt idx="110">
                  <c:v>13.799480855628753</c:v>
                </c:pt>
                <c:pt idx="111">
                  <c:v>13.852552570933149</c:v>
                </c:pt>
                <c:pt idx="112">
                  <c:v>13.905251006843157</c:v>
                </c:pt>
                <c:pt idx="113">
                  <c:v>13.957580941728409</c:v>
                </c:pt>
                <c:pt idx="114">
                  <c:v>14.0095470514584</c:v>
                </c:pt>
                <c:pt idx="115">
                  <c:v>14.061153912533323</c:v>
                </c:pt>
                <c:pt idx="116">
                  <c:v>14.112406005091874</c:v>
                </c:pt>
                <c:pt idx="117">
                  <c:v>14.163307715801899</c:v>
                </c:pt>
                <c:pt idx="118">
                  <c:v>14.213863340639428</c:v>
                </c:pt>
                <c:pt idx="119">
                  <c:v>14.264077087561347</c:v>
                </c:pt>
                <c:pt idx="120">
                  <c:v>14.31395307907666</c:v>
                </c:pt>
                <c:pt idx="121">
                  <c:v>14.363495354721012</c:v>
                </c:pt>
                <c:pt idx="122">
                  <c:v>14.41270787343892</c:v>
                </c:pt>
                <c:pt idx="123">
                  <c:v>14.461594515877886</c:v>
                </c:pt>
                <c:pt idx="124">
                  <c:v>14.510159086598359</c:v>
                </c:pt>
                <c:pt idx="125">
                  <c:v>14.55840531620332</c:v>
                </c:pt>
                <c:pt idx="126">
                  <c:v>14.606336863391029</c:v>
                </c:pt>
                <c:pt idx="127">
                  <c:v>14.653957316934321</c:v>
                </c:pt>
                <c:pt idx="128">
                  <c:v>14.701270197589647</c:v>
                </c:pt>
                <c:pt idx="129">
                  <c:v>14.748278959938904</c:v>
                </c:pt>
                <c:pt idx="130">
                  <c:v>14.794986994166921</c:v>
                </c:pt>
                <c:pt idx="131">
                  <c:v>14.841397627777354</c:v>
                </c:pt>
                <c:pt idx="132">
                  <c:v>14.887514127249588</c:v>
                </c:pt>
                <c:pt idx="133">
                  <c:v>14.933339699639101</c:v>
                </c:pt>
                <c:pt idx="134">
                  <c:v>14.978877494123665</c:v>
                </c:pt>
                <c:pt idx="135">
                  <c:v>15.024130603497603</c:v>
                </c:pt>
                <c:pt idx="136">
                  <c:v>15.069102065616224</c:v>
                </c:pt>
                <c:pt idx="137">
                  <c:v>15.11379486479248</c:v>
                </c:pt>
                <c:pt idx="138">
                  <c:v>15.158211933147744</c:v>
                </c:pt>
                <c:pt idx="139">
                  <c:v>15.202356151918577</c:v>
                </c:pt>
                <c:pt idx="140">
                  <c:v>15.246230352721211</c:v>
                </c:pt>
                <c:pt idx="141">
                  <c:v>15.289837318775421</c:v>
                </c:pt>
                <c:pt idx="142">
                  <c:v>15.333179786089374</c:v>
                </c:pt>
                <c:pt idx="143">
                  <c:v>15.376260444606991</c:v>
                </c:pt>
                <c:pt idx="144">
                  <c:v>15.419081939319234</c:v>
                </c:pt>
                <c:pt idx="145">
                  <c:v>15.461646871340738</c:v>
                </c:pt>
                <c:pt idx="146">
                  <c:v>15.503957798953079</c:v>
                </c:pt>
                <c:pt idx="147">
                  <c:v>15.546017238615962</c:v>
                </c:pt>
                <c:pt idx="148">
                  <c:v>15.587827665947501</c:v>
                </c:pt>
                <c:pt idx="149">
                  <c:v>15.629391516674788</c:v>
                </c:pt>
                <c:pt idx="150">
                  <c:v>15.670711187555812</c:v>
                </c:pt>
                <c:pt idx="151">
                  <c:v>15.711789037273789</c:v>
                </c:pt>
                <c:pt idx="152">
                  <c:v>15.75262738730494</c:v>
                </c:pt>
                <c:pt idx="153">
                  <c:v>15.793228522760636</c:v>
                </c:pt>
                <c:pt idx="154">
                  <c:v>15.833594693204857</c:v>
                </c:pt>
                <c:pt idx="155">
                  <c:v>15.873728113447861</c:v>
                </c:pt>
                <c:pt idx="156">
                  <c:v>15.91363096431688</c:v>
                </c:pt>
                <c:pt idx="157">
                  <c:v>15.953305393404676</c:v>
                </c:pt>
                <c:pt idx="158">
                  <c:v>15.992753515796725</c:v>
                </c:pt>
                <c:pt idx="159">
                  <c:v>16.031977414777774</c:v>
                </c:pt>
                <c:pt idx="160">
                  <c:v>16.070979142518496</c:v>
                </c:pt>
                <c:pt idx="161">
                  <c:v>16.109760720742909</c:v>
                </c:pt>
                <c:pt idx="162">
                  <c:v>16.148324141377238</c:v>
                </c:pt>
                <c:pt idx="163">
                  <c:v>16.186671367180828</c:v>
                </c:pt>
                <c:pt idx="164">
                  <c:v>16.224804332359749</c:v>
                </c:pt>
                <c:pt idx="165">
                  <c:v>16.262724943163626</c:v>
                </c:pt>
                <c:pt idx="166">
                  <c:v>16.300435078466304</c:v>
                </c:pt>
                <c:pt idx="167">
                  <c:v>16.337936590330834</c:v>
                </c:pt>
                <c:pt idx="168">
                  <c:v>16.37523130455935</c:v>
                </c:pt>
                <c:pt idx="169">
                  <c:v>16.41232102122828</c:v>
                </c:pt>
                <c:pt idx="170">
                  <c:v>16.449207515209416</c:v>
                </c:pt>
                <c:pt idx="171">
                  <c:v>16.485892536677252</c:v>
                </c:pt>
                <c:pt idx="172">
                  <c:v>16.522377811603075</c:v>
                </c:pt>
                <c:pt idx="173">
                  <c:v>16.558665042236218</c:v>
                </c:pt>
                <c:pt idx="174">
                  <c:v>16.594755907572853</c:v>
                </c:pt>
                <c:pt idx="175">
                  <c:v>16.630652063812786</c:v>
                </c:pt>
                <c:pt idx="176">
                  <c:v>16.666355144804545</c:v>
                </c:pt>
                <c:pt idx="177">
                  <c:v>16.701866762479206</c:v>
                </c:pt>
                <c:pt idx="178">
                  <c:v>16.737188507273252</c:v>
                </c:pt>
                <c:pt idx="179">
                  <c:v>16.772321948540839</c:v>
                </c:pt>
                <c:pt idx="180">
                  <c:v>16.807268634955754</c:v>
                </c:pt>
                <c:pt idx="181">
                  <c:v>16.842030094903436</c:v>
                </c:pt>
                <c:pt idx="182">
                  <c:v>16.876607836863297</c:v>
                </c:pt>
                <c:pt idx="183">
                  <c:v>16.911003349781705</c:v>
                </c:pt>
                <c:pt idx="184">
                  <c:v>16.945218103435842</c:v>
                </c:pt>
                <c:pt idx="185">
                  <c:v>16.979253548788751</c:v>
                </c:pt>
                <c:pt idx="186">
                  <c:v>17.013111118335832</c:v>
                </c:pt>
                <c:pt idx="187">
                  <c:v>17.04679222644301</c:v>
                </c:pt>
                <c:pt idx="188">
                  <c:v>17.08029826967687</c:v>
                </c:pt>
                <c:pt idx="189">
                  <c:v>17.113630627126927</c:v>
                </c:pt>
                <c:pt idx="190">
                  <c:v>17.146790660720328</c:v>
                </c:pt>
                <c:pt idx="191">
                  <c:v>17.179779715529158</c:v>
                </c:pt>
                <c:pt idx="192">
                  <c:v>17.212599120070575</c:v>
                </c:pt>
                <c:pt idx="193">
                  <c:v>17.245250186599979</c:v>
                </c:pt>
                <c:pt idx="194">
                  <c:v>17.27773421139743</c:v>
                </c:pt>
                <c:pt idx="195">
                  <c:v>17.310052475047485</c:v>
                </c:pt>
                <c:pt idx="196">
                  <c:v>17.342206242712624</c:v>
                </c:pt>
                <c:pt idx="197">
                  <c:v>17.374196764400502</c:v>
                </c:pt>
                <c:pt idx="198">
                  <c:v>17.406025275225126</c:v>
                </c:pt>
                <c:pt idx="199">
                  <c:v>17.437692995662196</c:v>
                </c:pt>
                <c:pt idx="200">
                  <c:v>17.469201131798705</c:v>
                </c:pt>
                <c:pt idx="201">
                  <c:v>17.500550875577005</c:v>
                </c:pt>
                <c:pt idx="202">
                  <c:v>17.531743405033478</c:v>
                </c:pt>
                <c:pt idx="203">
                  <c:v>17.562779884531921</c:v>
                </c:pt>
                <c:pt idx="204">
                  <c:v>17.593661464991861</c:v>
                </c:pt>
                <c:pt idx="205">
                  <c:v>17.624389284111857</c:v>
                </c:pt>
                <c:pt idx="206">
                  <c:v>17.654964466587984</c:v>
                </c:pt>
                <c:pt idx="207">
                  <c:v>17.685388124327588</c:v>
                </c:pt>
                <c:pt idx="208">
                  <c:v>17.715661356658469</c:v>
                </c:pt>
                <c:pt idx="209">
                  <c:v>17.745785250533576</c:v>
                </c:pt>
                <c:pt idx="210">
                  <c:v>17.775760880731362</c:v>
                </c:pt>
                <c:pt idx="211">
                  <c:v>17.805589310051907</c:v>
                </c:pt>
                <c:pt idx="212">
                  <c:v>17.835271589508899</c:v>
                </c:pt>
                <c:pt idx="213">
                  <c:v>17.864808758517604</c:v>
                </c:pt>
                <c:pt idx="214">
                  <c:v>17.894201845078921</c:v>
                </c:pt>
                <c:pt idx="215">
                  <c:v>17.92345186595961</c:v>
                </c:pt>
                <c:pt idx="216">
                  <c:v>17.952559826868807</c:v>
                </c:pt>
                <c:pt idx="217">
                  <c:v>17.981526722630907</c:v>
                </c:pt>
                <c:pt idx="218">
                  <c:v>18.010353537354924</c:v>
                </c:pt>
                <c:pt idx="219">
                  <c:v>18.039041244600391</c:v>
                </c:pt>
                <c:pt idx="220">
                  <c:v>18.067590807539908</c:v>
                </c:pt>
                <c:pt idx="221">
                  <c:v>18.096003179118419</c:v>
                </c:pt>
                <c:pt idx="222">
                  <c:v>18.124279302209278</c:v>
                </c:pt>
                <c:pt idx="223">
                  <c:v>18.152420109767217</c:v>
                </c:pt>
                <c:pt idx="224">
                  <c:v>18.180426524978262</c:v>
                </c:pt>
                <c:pt idx="225">
                  <c:v>18.208299461406689</c:v>
                </c:pt>
                <c:pt idx="226">
                  <c:v>18.23603982313908</c:v>
                </c:pt>
                <c:pt idx="227">
                  <c:v>18.263648504925566</c:v>
                </c:pt>
                <c:pt idx="228">
                  <c:v>18.291126392318308</c:v>
                </c:pt>
                <c:pt idx="229">
                  <c:v>18.318474361807283</c:v>
                </c:pt>
                <c:pt idx="230">
                  <c:v>18.345693280953455</c:v>
                </c:pt>
                <c:pt idx="231">
                  <c:v>18.372784008519378</c:v>
                </c:pt>
                <c:pt idx="232">
                  <c:v>18.399747394597295</c:v>
                </c:pt>
                <c:pt idx="233">
                  <c:v>18.426584280734801</c:v>
                </c:pt>
                <c:pt idx="234">
                  <c:v>18.453295500058111</c:v>
                </c:pt>
                <c:pt idx="235">
                  <c:v>18.479881877392998</c:v>
                </c:pt>
                <c:pt idx="236">
                  <c:v>18.506344229383469</c:v>
                </c:pt>
                <c:pt idx="237">
                  <c:v>18.532683364608197</c:v>
                </c:pt>
                <c:pt idx="238">
                  <c:v>18.558900083694787</c:v>
                </c:pt>
                <c:pt idx="239">
                  <c:v>18.584995179431935</c:v>
                </c:pt>
                <c:pt idx="240">
                  <c:v>18.610969436879493</c:v>
                </c:pt>
                <c:pt idx="241">
                  <c:v>18.636823633476521</c:v>
                </c:pt>
                <c:pt idx="242">
                  <c:v>18.662558539147337</c:v>
                </c:pt>
                <c:pt idx="243">
                  <c:v>18.688174916405671</c:v>
                </c:pt>
                <c:pt idx="244">
                  <c:v>18.713673520456876</c:v>
                </c:pt>
                <c:pt idx="245">
                  <c:v>18.73905509929833</c:v>
                </c:pt>
                <c:pt idx="246">
                  <c:v>18.764320393818007</c:v>
                </c:pt>
                <c:pt idx="247">
                  <c:v>18.789470137891286</c:v>
                </c:pt>
                <c:pt idx="248">
                  <c:v>18.814505058476026</c:v>
                </c:pt>
                <c:pt idx="249">
                  <c:v>18.839425875705956</c:v>
                </c:pt>
                <c:pt idx="250">
                  <c:v>18.864233302982406</c:v>
                </c:pt>
                <c:pt idx="251">
                  <c:v>18.888928047064407</c:v>
                </c:pt>
                <c:pt idx="252">
                  <c:v>18.913510808157241</c:v>
                </c:pt>
                <c:pt idx="253">
                  <c:v>18.9379822799994</c:v>
                </c:pt>
                <c:pt idx="254">
                  <c:v>18.962343149948062</c:v>
                </c:pt>
                <c:pt idx="255">
                  <c:v>18.986594099063065</c:v>
                </c:pt>
                <c:pt idx="256">
                  <c:v>19.010735802189437</c:v>
                </c:pt>
                <c:pt idx="257">
                  <c:v>19.034768928038499</c:v>
                </c:pt>
                <c:pt idx="258">
                  <c:v>19.058694139267594</c:v>
                </c:pt>
                <c:pt idx="259">
                  <c:v>19.082512092558428</c:v>
                </c:pt>
                <c:pt idx="260">
                  <c:v>19.106223438694101</c:v>
                </c:pt>
                <c:pt idx="261">
                  <c:v>19.129828822634824</c:v>
                </c:pt>
                <c:pt idx="262">
                  <c:v>19.153328883592355</c:v>
                </c:pt>
                <c:pt idx="263">
                  <c:v>19.176724255103192</c:v>
                </c:pt>
                <c:pt idx="264">
                  <c:v>19.200015565100546</c:v>
                </c:pt>
                <c:pt idx="265">
                  <c:v>19.223203435985091</c:v>
                </c:pt>
                <c:pt idx="266">
                  <c:v>19.246288484694567</c:v>
                </c:pt>
                <c:pt idx="267">
                  <c:v>19.269271322772202</c:v>
                </c:pt>
                <c:pt idx="268">
                  <c:v>19.292152556434043</c:v>
                </c:pt>
                <c:pt idx="269">
                  <c:v>19.314932786635154</c:v>
                </c:pt>
                <c:pt idx="270">
                  <c:v>19.337612609134734</c:v>
                </c:pt>
                <c:pt idx="271">
                  <c:v>19.360192614560187</c:v>
                </c:pt>
                <c:pt idx="272">
                  <c:v>19.382673388470153</c:v>
                </c:pt>
                <c:pt idx="273">
                  <c:v>19.405055511416503</c:v>
                </c:pt>
                <c:pt idx="274">
                  <c:v>19.42733955900535</c:v>
                </c:pt>
                <c:pt idx="275">
                  <c:v>19.449526101957083</c:v>
                </c:pt>
                <c:pt idx="276">
                  <c:v>19.471615706165434</c:v>
                </c:pt>
                <c:pt idx="277">
                  <c:v>19.49360893275561</c:v>
                </c:pt>
                <c:pt idx="278">
                  <c:v>19.515506338141503</c:v>
                </c:pt>
                <c:pt idx="279">
                  <c:v>19.537308474081996</c:v>
                </c:pt>
                <c:pt idx="280">
                  <c:v>19.559015887736383</c:v>
                </c:pt>
                <c:pt idx="281">
                  <c:v>19.580629121718914</c:v>
                </c:pt>
                <c:pt idx="282">
                  <c:v>19.602148714152502</c:v>
                </c:pt>
                <c:pt idx="283">
                  <c:v>19.623575198721586</c:v>
                </c:pt>
                <c:pt idx="284">
                  <c:v>19.644909104724171</c:v>
                </c:pt>
                <c:pt idx="285">
                  <c:v>19.666150957123069</c:v>
                </c:pt>
                <c:pt idx="286">
                  <c:v>19.687301276596358</c:v>
                </c:pt>
                <c:pt idx="287">
                  <c:v>19.708360579587051</c:v>
                </c:pt>
                <c:pt idx="288">
                  <c:v>19.729329378352016</c:v>
                </c:pt>
                <c:pt idx="289">
                  <c:v>19.750208181010159</c:v>
                </c:pt>
                <c:pt idx="290">
                  <c:v>19.770997491589867</c:v>
                </c:pt>
                <c:pt idx="291">
                  <c:v>19.791697810075728</c:v>
                </c:pt>
                <c:pt idx="292">
                  <c:v>19.812309632454568</c:v>
                </c:pt>
                <c:pt idx="293">
                  <c:v>19.83283345076077</c:v>
                </c:pt>
                <c:pt idx="294">
                  <c:v>19.853269753120944</c:v>
                </c:pt>
                <c:pt idx="295">
                  <c:v>19.873619023797907</c:v>
                </c:pt>
                <c:pt idx="296">
                  <c:v>19.893881743234033</c:v>
                </c:pt>
                <c:pt idx="297">
                  <c:v>19.914058388093942</c:v>
                </c:pt>
                <c:pt idx="298">
                  <c:v>19.934149431306572</c:v>
                </c:pt>
                <c:pt idx="299">
                  <c:v>19.954155342106631</c:v>
                </c:pt>
                <c:pt idx="300">
                  <c:v>19.974076586075437</c:v>
                </c:pt>
                <c:pt idx="301">
                  <c:v>19.993913625181175</c:v>
                </c:pt>
                <c:pt idx="302">
                  <c:v>20.013666917818551</c:v>
                </c:pt>
                <c:pt idx="303">
                  <c:v>20.033336918847887</c:v>
                </c:pt>
                <c:pt idx="304">
                  <c:v>20.052924079633655</c:v>
                </c:pt>
                <c:pt idx="305">
                  <c:v>20.072428848082431</c:v>
                </c:pt>
                <c:pt idx="306">
                  <c:v>20.091851668680338</c:v>
                </c:pt>
                <c:pt idx="307">
                  <c:v>20.111192982529936</c:v>
                </c:pt>
                <c:pt idx="308">
                  <c:v>20.130453227386585</c:v>
                </c:pt>
                <c:pt idx="309">
                  <c:v>20.149632837694309</c:v>
                </c:pt>
                <c:pt idx="310">
                  <c:v>20.168732244621125</c:v>
                </c:pt>
                <c:pt idx="311">
                  <c:v>20.187751876093913</c:v>
                </c:pt>
                <c:pt idx="312">
                  <c:v>20.206692156832752</c:v>
                </c:pt>
                <c:pt idx="313">
                  <c:v>20.22555350838482</c:v>
                </c:pt>
                <c:pt idx="314">
                  <c:v>20.244336349157788</c:v>
                </c:pt>
                <c:pt idx="315">
                  <c:v>20.263041094452756</c:v>
                </c:pt>
                <c:pt idx="316">
                  <c:v>20.28166815649676</c:v>
                </c:pt>
                <c:pt idx="317">
                  <c:v>20.300217944474785</c:v>
                </c:pt>
                <c:pt idx="318">
                  <c:v>20.318690864561383</c:v>
                </c:pt>
                <c:pt idx="319">
                  <c:v>20.337087319951817</c:v>
                </c:pt>
                <c:pt idx="320">
                  <c:v>20.355407710892816</c:v>
                </c:pt>
                <c:pt idx="321">
                  <c:v>20.373652434712881</c:v>
                </c:pt>
                <c:pt idx="322">
                  <c:v>20.391821885852195</c:v>
                </c:pt>
                <c:pt idx="323">
                  <c:v>20.409916455892134</c:v>
                </c:pt>
                <c:pt idx="324">
                  <c:v>20.427936533584361</c:v>
                </c:pt>
                <c:pt idx="325">
                  <c:v>20.445882504879545</c:v>
                </c:pt>
                <c:pt idx="326">
                  <c:v>20.46375475295569</c:v>
                </c:pt>
                <c:pt idx="327">
                  <c:v>20.481553658246089</c:v>
                </c:pt>
                <c:pt idx="328">
                  <c:v>20.499279598466885</c:v>
                </c:pt>
                <c:pt idx="329">
                  <c:v>20.51693294864431</c:v>
                </c:pt>
                <c:pt idx="330">
                  <c:v>20.534514081141513</c:v>
                </c:pt>
                <c:pt idx="331">
                  <c:v>20.552023365685073</c:v>
                </c:pt>
                <c:pt idx="332">
                  <c:v>20.569461169391147</c:v>
                </c:pt>
                <c:pt idx="333">
                  <c:v>20.58682785679127</c:v>
                </c:pt>
                <c:pt idx="334">
                  <c:v>20.604123789857841</c:v>
                </c:pt>
                <c:pt idx="335">
                  <c:v>20.621349328029243</c:v>
                </c:pt>
                <c:pt idx="336">
                  <c:v>20.638504828234669</c:v>
                </c:pt>
                <c:pt idx="337">
                  <c:v>20.655590644918615</c:v>
                </c:pt>
                <c:pt idx="338">
                  <c:v>20.672607130065042</c:v>
                </c:pt>
                <c:pt idx="339">
                  <c:v>20.68955463322126</c:v>
                </c:pt>
                <c:pt idx="340">
                  <c:v>20.706433501521474</c:v>
                </c:pt>
                <c:pt idx="341">
                  <c:v>20.723244079710046</c:v>
                </c:pt>
                <c:pt idx="342">
                  <c:v>20.739986710164462</c:v>
                </c:pt>
                <c:pt idx="343">
                  <c:v>20.756661732918001</c:v>
                </c:pt>
                <c:pt idx="344">
                  <c:v>20.773269485682111</c:v>
                </c:pt>
                <c:pt idx="345">
                  <c:v>20.789810303868521</c:v>
                </c:pt>
                <c:pt idx="346">
                  <c:v>20.806284520611065</c:v>
                </c:pt>
                <c:pt idx="347">
                  <c:v>20.82269246678722</c:v>
                </c:pt>
                <c:pt idx="348">
                  <c:v>20.839034471039401</c:v>
                </c:pt>
                <c:pt idx="349">
                  <c:v>20.855310859795971</c:v>
                </c:pt>
                <c:pt idx="350">
                  <c:v>20.871521957291989</c:v>
                </c:pt>
                <c:pt idx="351">
                  <c:v>20.88766808558972</c:v>
                </c:pt>
                <c:pt idx="352">
                  <c:v>20.903749564598868</c:v>
                </c:pt>
                <c:pt idx="353">
                  <c:v>20.919766712096575</c:v>
                </c:pt>
                <c:pt idx="354">
                  <c:v>20.935719843747172</c:v>
                </c:pt>
                <c:pt idx="355">
                  <c:v>20.95160927312169</c:v>
                </c:pt>
                <c:pt idx="356">
                  <c:v>20.967435311717118</c:v>
                </c:pt>
                <c:pt idx="357">
                  <c:v>20.98319826897545</c:v>
                </c:pt>
                <c:pt idx="358">
                  <c:v>20.998898452302488</c:v>
                </c:pt>
                <c:pt idx="359">
                  <c:v>21.014536167086408</c:v>
                </c:pt>
                <c:pt idx="360">
                  <c:v>21.030111716716132</c:v>
                </c:pt>
                <c:pt idx="361">
                  <c:v>21.045625402599445</c:v>
                </c:pt>
                <c:pt idx="362">
                  <c:v>21.06107752418092</c:v>
                </c:pt>
                <c:pt idx="363">
                  <c:v>21.076468378959611</c:v>
                </c:pt>
                <c:pt idx="364">
                  <c:v>21.091798262506551</c:v>
                </c:pt>
                <c:pt idx="365">
                  <c:v>21.107067468482025</c:v>
                </c:pt>
                <c:pt idx="366">
                  <c:v>21.12227628865266</c:v>
                </c:pt>
                <c:pt idx="367">
                  <c:v>21.137425012908295</c:v>
                </c:pt>
                <c:pt idx="368">
                  <c:v>21.152513929278655</c:v>
                </c:pt>
                <c:pt idx="369">
                  <c:v>21.167543323949836</c:v>
                </c:pt>
                <c:pt idx="370">
                  <c:v>21.182513481280594</c:v>
                </c:pt>
                <c:pt idx="371">
                  <c:v>21.19742468381844</c:v>
                </c:pt>
                <c:pt idx="372">
                  <c:v>21.212277212315559</c:v>
                </c:pt>
                <c:pt idx="373">
                  <c:v>21.22707134574453</c:v>
                </c:pt>
                <c:pt idx="374">
                  <c:v>21.241807361313864</c:v>
                </c:pt>
                <c:pt idx="375">
                  <c:v>21.256485534483385</c:v>
                </c:pt>
                <c:pt idx="376">
                  <c:v>21.271106138979405</c:v>
                </c:pt>
                <c:pt idx="377">
                  <c:v>21.285669446809745</c:v>
                </c:pt>
                <c:pt idx="378">
                  <c:v>21.300175728278568</c:v>
                </c:pt>
                <c:pt idx="379">
                  <c:v>21.314625252001061</c:v>
                </c:pt>
                <c:pt idx="380">
                  <c:v>21.329018284917939</c:v>
                </c:pt>
                <c:pt idx="381">
                  <c:v>21.343355092309782</c:v>
                </c:pt>
                <c:pt idx="382">
                  <c:v>21.357635937811217</c:v>
                </c:pt>
                <c:pt idx="383">
                  <c:v>21.371861083424935</c:v>
                </c:pt>
                <c:pt idx="384">
                  <c:v>21.38603078953555</c:v>
                </c:pt>
                <c:pt idx="385">
                  <c:v>21.400145314923311</c:v>
                </c:pt>
                <c:pt idx="386">
                  <c:v>21.414204916777649</c:v>
                </c:pt>
                <c:pt idx="387">
                  <c:v>21.42820985071058</c:v>
                </c:pt>
                <c:pt idx="388">
                  <c:v>21.442160370769955</c:v>
                </c:pt>
                <c:pt idx="389">
                  <c:v>21.456056729452566</c:v>
                </c:pt>
                <c:pt idx="390">
                  <c:v>21.469899177717107</c:v>
                </c:pt>
                <c:pt idx="391">
                  <c:v>21.483687964996989</c:v>
                </c:pt>
                <c:pt idx="392">
                  <c:v>21.497423339213015</c:v>
                </c:pt>
                <c:pt idx="393">
                  <c:v>21.511105546785917</c:v>
                </c:pt>
                <c:pt idx="394">
                  <c:v>21.524734832648758</c:v>
                </c:pt>
                <c:pt idx="395">
                  <c:v>21.538311440259196</c:v>
                </c:pt>
                <c:pt idx="396">
                  <c:v>21.551835611611608</c:v>
                </c:pt>
                <c:pt idx="397">
                  <c:v>21.565307587249094</c:v>
                </c:pt>
                <c:pt idx="398">
                  <c:v>21.578727606275343</c:v>
                </c:pt>
                <c:pt idx="399">
                  <c:v>21.592095906366382</c:v>
                </c:pt>
                <c:pt idx="400">
                  <c:v>21.605412723782177</c:v>
                </c:pt>
                <c:pt idx="401">
                  <c:v>21.618678293378135</c:v>
                </c:pt>
                <c:pt idx="402">
                  <c:v>21.631892848616459</c:v>
                </c:pt>
                <c:pt idx="403">
                  <c:v>21.645056621577407</c:v>
                </c:pt>
                <c:pt idx="404">
                  <c:v>21.658169842970402</c:v>
                </c:pt>
                <c:pt idx="405">
                  <c:v>21.671232742145047</c:v>
                </c:pt>
                <c:pt idx="406">
                  <c:v>21.684245547102016</c:v>
                </c:pt>
                <c:pt idx="407">
                  <c:v>21.697208484503829</c:v>
                </c:pt>
                <c:pt idx="408">
                  <c:v>21.710121779685505</c:v>
                </c:pt>
                <c:pt idx="409">
                  <c:v>21.722985656665124</c:v>
                </c:pt>
                <c:pt idx="410">
                  <c:v>21.735800338154263</c:v>
                </c:pt>
                <c:pt idx="411">
                  <c:v>21.748566045568314</c:v>
                </c:pt>
                <c:pt idx="412">
                  <c:v>21.761282999036723</c:v>
                </c:pt>
                <c:pt idx="413">
                  <c:v>21.773951417413095</c:v>
                </c:pt>
                <c:pt idx="414">
                  <c:v>21.786571518285207</c:v>
                </c:pt>
                <c:pt idx="415">
                  <c:v>21.799143517984913</c:v>
                </c:pt>
                <c:pt idx="416">
                  <c:v>21.811667631597953</c:v>
                </c:pt>
                <c:pt idx="417">
                  <c:v>21.824144072973649</c:v>
                </c:pt>
                <c:pt idx="418">
                  <c:v>21.836573054734522</c:v>
                </c:pt>
                <c:pt idx="419">
                  <c:v>21.848954788285784</c:v>
                </c:pt>
                <c:pt idx="420">
                  <c:v>21.861289483824756</c:v>
                </c:pt>
                <c:pt idx="421">
                  <c:v>21.873577350350175</c:v>
                </c:pt>
                <c:pt idx="422">
                  <c:v>21.885818595671413</c:v>
                </c:pt>
                <c:pt idx="423">
                  <c:v>21.898013426417602</c:v>
                </c:pt>
                <c:pt idx="424">
                  <c:v>21.910162048046672</c:v>
                </c:pt>
                <c:pt idx="425">
                  <c:v>21.922264664854278</c:v>
                </c:pt>
                <c:pt idx="426">
                  <c:v>21.934321479982664</c:v>
                </c:pt>
                <c:pt idx="427">
                  <c:v>21.946332695429422</c:v>
                </c:pt>
                <c:pt idx="428">
                  <c:v>21.958298512056164</c:v>
                </c:pt>
                <c:pt idx="429">
                  <c:v>21.970219129597108</c:v>
                </c:pt>
                <c:pt idx="430">
                  <c:v>21.982094746667588</c:v>
                </c:pt>
                <c:pt idx="431">
                  <c:v>21.99392556077246</c:v>
                </c:pt>
                <c:pt idx="432">
                  <c:v>22.005711768314452</c:v>
                </c:pt>
                <c:pt idx="433">
                  <c:v>22.017453564602402</c:v>
                </c:pt>
                <c:pt idx="434">
                  <c:v>22.029151143859437</c:v>
                </c:pt>
                <c:pt idx="435">
                  <c:v>22.040804699231053</c:v>
                </c:pt>
                <c:pt idx="436">
                  <c:v>22.052414422793142</c:v>
                </c:pt>
                <c:pt idx="437">
                  <c:v>22.063980505559911</c:v>
                </c:pt>
                <c:pt idx="438">
                  <c:v>22.075503137491737</c:v>
                </c:pt>
                <c:pt idx="439">
                  <c:v>22.086982507502956</c:v>
                </c:pt>
                <c:pt idx="440">
                  <c:v>22.098418803469553</c:v>
                </c:pt>
                <c:pt idx="441">
                  <c:v>22.1098122122368</c:v>
                </c:pt>
                <c:pt idx="442">
                  <c:v>22.121162919626808</c:v>
                </c:pt>
                <c:pt idx="443">
                  <c:v>22.132471110446001</c:v>
                </c:pt>
                <c:pt idx="444">
                  <c:v>22.143736968492536</c:v>
                </c:pt>
                <c:pt idx="445">
                  <c:v>22.154960676563629</c:v>
                </c:pt>
                <c:pt idx="446">
                  <c:v>22.16614241646284</c:v>
                </c:pt>
                <c:pt idx="447">
                  <c:v>22.177282369007255</c:v>
                </c:pt>
                <c:pt idx="448">
                  <c:v>22.188380714034629</c:v>
                </c:pt>
                <c:pt idx="449">
                  <c:v>22.199437630410436</c:v>
                </c:pt>
                <c:pt idx="450">
                  <c:v>22.210453296034874</c:v>
                </c:pt>
                <c:pt idx="451">
                  <c:v>22.221427887849785</c:v>
                </c:pt>
                <c:pt idx="452">
                  <c:v>22.232361581845531</c:v>
                </c:pt>
                <c:pt idx="453">
                  <c:v>22.243254553067782</c:v>
                </c:pt>
                <c:pt idx="454">
                  <c:v>22.254106975624257</c:v>
                </c:pt>
                <c:pt idx="455">
                  <c:v>22.264919022691391</c:v>
                </c:pt>
                <c:pt idx="456">
                  <c:v>22.275690866520947</c:v>
                </c:pt>
                <c:pt idx="457">
                  <c:v>22.286422678446566</c:v>
                </c:pt>
                <c:pt idx="458">
                  <c:v>22.297114628890252</c:v>
                </c:pt>
                <c:pt idx="459">
                  <c:v>22.3077668873688</c:v>
                </c:pt>
                <c:pt idx="460">
                  <c:v>22.318379622500157</c:v>
                </c:pt>
                <c:pt idx="461">
                  <c:v>22.328953002009744</c:v>
                </c:pt>
                <c:pt idx="462">
                  <c:v>22.339487192736691</c:v>
                </c:pt>
                <c:pt idx="463">
                  <c:v>22.349982360640038</c:v>
                </c:pt>
                <c:pt idx="464">
                  <c:v>22.360438670804868</c:v>
                </c:pt>
                <c:pt idx="465">
                  <c:v>22.370856287448394</c:v>
                </c:pt>
                <c:pt idx="466">
                  <c:v>22.381235373925971</c:v>
                </c:pt>
                <c:pt idx="467">
                  <c:v>22.391576092737075</c:v>
                </c:pt>
                <c:pt idx="468">
                  <c:v>22.401878605531213</c:v>
                </c:pt>
                <c:pt idx="469">
                  <c:v>22.412143073113789</c:v>
                </c:pt>
                <c:pt idx="470">
                  <c:v>22.422369655451906</c:v>
                </c:pt>
                <c:pt idx="471">
                  <c:v>22.432558511680128</c:v>
                </c:pt>
                <c:pt idx="472">
                  <c:v>22.442709800106179</c:v>
                </c:pt>
                <c:pt idx="473">
                  <c:v>22.452823678216603</c:v>
                </c:pt>
                <c:pt idx="474">
                  <c:v>22.462900302682353</c:v>
                </c:pt>
                <c:pt idx="475">
                  <c:v>22.472939829364361</c:v>
                </c:pt>
                <c:pt idx="476">
                  <c:v>22.482942413319027</c:v>
                </c:pt>
                <c:pt idx="477">
                  <c:v>22.492908208803673</c:v>
                </c:pt>
                <c:pt idx="478">
                  <c:v>22.502837369281959</c:v>
                </c:pt>
                <c:pt idx="479">
                  <c:v>22.512730047429226</c:v>
                </c:pt>
                <c:pt idx="480">
                  <c:v>22.522586395137814</c:v>
                </c:pt>
                <c:pt idx="481">
                  <c:v>22.532406563522326</c:v>
                </c:pt>
                <c:pt idx="482">
                  <c:v>22.542190702924838</c:v>
                </c:pt>
                <c:pt idx="483">
                  <c:v>22.551938962920072</c:v>
                </c:pt>
                <c:pt idx="484">
                  <c:v>22.561651492320525</c:v>
                </c:pt>
                <c:pt idx="485">
                  <c:v>22.571328439181549</c:v>
                </c:pt>
                <c:pt idx="486">
                  <c:v>22.580969950806384</c:v>
                </c:pt>
                <c:pt idx="487">
                  <c:v>22.590576173751149</c:v>
                </c:pt>
                <c:pt idx="488">
                  <c:v>22.600147253829796</c:v>
                </c:pt>
                <c:pt idx="489">
                  <c:v>22.609683336119012</c:v>
                </c:pt>
                <c:pt idx="490">
                  <c:v>22.619184564963085</c:v>
                </c:pt>
                <c:pt idx="491">
                  <c:v>22.628651083978724</c:v>
                </c:pt>
                <c:pt idx="492">
                  <c:v>22.638083036059843</c:v>
                </c:pt>
                <c:pt idx="493">
                  <c:v>22.647480563382295</c:v>
                </c:pt>
                <c:pt idx="494">
                  <c:v>22.656843807408574</c:v>
                </c:pt>
                <c:pt idx="495">
                  <c:v>22.666172908892467</c:v>
                </c:pt>
                <c:pt idx="496">
                  <c:v>22.675468007883683</c:v>
                </c:pt>
                <c:pt idx="497">
                  <c:v>22.684729243732423</c:v>
                </c:pt>
                <c:pt idx="498">
                  <c:v>22.693956755093922</c:v>
                </c:pt>
                <c:pt idx="499">
                  <c:v>22.703150679932953</c:v>
                </c:pt>
                <c:pt idx="500">
                  <c:v>22.712311155528297</c:v>
                </c:pt>
                <c:pt idx="501">
                  <c:v>22.721438318477155</c:v>
                </c:pt>
                <c:pt idx="502">
                  <c:v>22.73053230469954</c:v>
                </c:pt>
                <c:pt idx="503">
                  <c:v>22.739593249442635</c:v>
                </c:pt>
                <c:pt idx="504">
                  <c:v>22.748621287285108</c:v>
                </c:pt>
                <c:pt idx="505">
                  <c:v>22.757616552141389</c:v>
                </c:pt>
                <c:pt idx="506">
                  <c:v>22.766579177265903</c:v>
                </c:pt>
                <c:pt idx="507">
                  <c:v>22.775509295257301</c:v>
                </c:pt>
                <c:pt idx="508">
                  <c:v>22.784407038062611</c:v>
                </c:pt>
                <c:pt idx="509">
                  <c:v>22.793272536981384</c:v>
                </c:pt>
                <c:pt idx="510">
                  <c:v>22.802105922669803</c:v>
                </c:pt>
                <c:pt idx="511">
                  <c:v>22.810907325144747</c:v>
                </c:pt>
                <c:pt idx="512">
                  <c:v>22.819676873787834</c:v>
                </c:pt>
                <c:pt idx="513">
                  <c:v>22.828414697349416</c:v>
                </c:pt>
                <c:pt idx="514">
                  <c:v>22.837120923952551</c:v>
                </c:pt>
                <c:pt idx="515">
                  <c:v>22.845795681096945</c:v>
                </c:pt>
                <c:pt idx="516">
                  <c:v>22.854439095662862</c:v>
                </c:pt>
                <c:pt idx="517">
                  <c:v>22.863051293914985</c:v>
                </c:pt>
                <c:pt idx="518">
                  <c:v>22.871632401506265</c:v>
                </c:pt>
                <c:pt idx="519">
                  <c:v>22.880182543481734</c:v>
                </c:pt>
                <c:pt idx="520">
                  <c:v>22.888701844282288</c:v>
                </c:pt>
                <c:pt idx="521">
                  <c:v>22.897190427748424</c:v>
                </c:pt>
                <c:pt idx="522">
                  <c:v>22.90564841712397</c:v>
                </c:pt>
                <c:pt idx="523">
                  <c:v>22.914075935059778</c:v>
                </c:pt>
                <c:pt idx="524">
                  <c:v>22.922473103617364</c:v>
                </c:pt>
                <c:pt idx="525">
                  <c:v>22.930840044272568</c:v>
                </c:pt>
                <c:pt idx="526">
                  <c:v>22.939176877919124</c:v>
                </c:pt>
                <c:pt idx="527">
                  <c:v>22.947483724872253</c:v>
                </c:pt>
                <c:pt idx="528">
                  <c:v>22.955760704872201</c:v>
                </c:pt>
                <c:pt idx="529">
                  <c:v>22.964007937087757</c:v>
                </c:pt>
                <c:pt idx="530">
                  <c:v>22.97222554011973</c:v>
                </c:pt>
                <c:pt idx="531">
                  <c:v>22.980413632004428</c:v>
                </c:pt>
                <c:pt idx="532">
                  <c:v>22.988572330217071</c:v>
                </c:pt>
                <c:pt idx="533">
                  <c:v>22.996701751675214</c:v>
                </c:pt>
                <c:pt idx="534">
                  <c:v>23.004802012742108</c:v>
                </c:pt>
                <c:pt idx="535">
                  <c:v>23.01287322923007</c:v>
                </c:pt>
                <c:pt idx="536">
                  <c:v>23.020915516403797</c:v>
                </c:pt>
                <c:pt idx="537">
                  <c:v>23.028928988983669</c:v>
                </c:pt>
                <c:pt idx="538">
                  <c:v>23.036913761149023</c:v>
                </c:pt>
                <c:pt idx="539">
                  <c:v>23.044869946541407</c:v>
                </c:pt>
                <c:pt idx="540">
                  <c:v>23.052797658267796</c:v>
                </c:pt>
                <c:pt idx="541">
                  <c:v>23.060697008903784</c:v>
                </c:pt>
                <c:pt idx="542">
                  <c:v>23.068568110496773</c:v>
                </c:pt>
                <c:pt idx="543">
                  <c:v>23.076411074569123</c:v>
                </c:pt>
                <c:pt idx="544">
                  <c:v>23.084226012121253</c:v>
                </c:pt>
                <c:pt idx="545">
                  <c:v>23.092013033634764</c:v>
                </c:pt>
                <c:pt idx="546">
                  <c:v>23.09977224907551</c:v>
                </c:pt>
                <c:pt idx="547">
                  <c:v>23.107503767896645</c:v>
                </c:pt>
                <c:pt idx="548">
                  <c:v>23.115207699041658</c:v>
                </c:pt>
                <c:pt idx="549">
                  <c:v>23.122884150947375</c:v>
                </c:pt>
                <c:pt idx="550">
                  <c:v>23.130533231546952</c:v>
                </c:pt>
                <c:pt idx="551">
                  <c:v>23.138155048272822</c:v>
                </c:pt>
                <c:pt idx="552">
                  <c:v>23.145749708059643</c:v>
                </c:pt>
                <c:pt idx="553">
                  <c:v>23.153317317347216</c:v>
                </c:pt>
                <c:pt idx="554">
                  <c:v>23.160857982083368</c:v>
                </c:pt>
                <c:pt idx="555">
                  <c:v>23.168371807726828</c:v>
                </c:pt>
                <c:pt idx="556">
                  <c:v>23.175858899250088</c:v>
                </c:pt>
                <c:pt idx="557">
                  <c:v>23.183319361142217</c:v>
                </c:pt>
                <c:pt idx="558">
                  <c:v>23.190753297411675</c:v>
                </c:pt>
                <c:pt idx="559">
                  <c:v>23.198160811589101</c:v>
                </c:pt>
                <c:pt idx="560">
                  <c:v>23.20554200673007</c:v>
                </c:pt>
                <c:pt idx="561">
                  <c:v>23.21289698541786</c:v>
                </c:pt>
                <c:pt idx="562">
                  <c:v>23.220225849766145</c:v>
                </c:pt>
                <c:pt idx="563">
                  <c:v>23.227528701421722</c:v>
                </c:pt>
                <c:pt idx="564">
                  <c:v>23.234805641567196</c:v>
                </c:pt>
                <c:pt idx="565">
                  <c:v>23.242056770923629</c:v>
                </c:pt>
                <c:pt idx="566">
                  <c:v>23.249282189753188</c:v>
                </c:pt>
                <c:pt idx="567">
                  <c:v>23.256481997861783</c:v>
                </c:pt>
                <c:pt idx="568">
                  <c:v>23.263656294601667</c:v>
                </c:pt>
                <c:pt idx="569">
                  <c:v>23.27080517887401</c:v>
                </c:pt>
                <c:pt idx="570">
                  <c:v>23.277928749131483</c:v>
                </c:pt>
                <c:pt idx="571">
                  <c:v>23.285027103380795</c:v>
                </c:pt>
                <c:pt idx="572">
                  <c:v>23.292100339185236</c:v>
                </c:pt>
                <c:pt idx="573">
                  <c:v>23.29914855366717</c:v>
                </c:pt>
                <c:pt idx="574">
                  <c:v>23.306171843510548</c:v>
                </c:pt>
                <c:pt idx="575">
                  <c:v>23.313170304963371</c:v>
                </c:pt>
                <c:pt idx="576">
                  <c:v>23.320144033840148</c:v>
                </c:pt>
                <c:pt idx="577">
                  <c:v>23.327093125524335</c:v>
                </c:pt>
                <c:pt idx="578">
                  <c:v>23.33401767497077</c:v>
                </c:pt>
                <c:pt idx="579">
                  <c:v>23.340917776708057</c:v>
                </c:pt>
                <c:pt idx="580">
                  <c:v>23.347793524840963</c:v>
                </c:pt>
                <c:pt idx="581">
                  <c:v>23.354645013052792</c:v>
                </c:pt>
                <c:pt idx="582">
                  <c:v>23.361472334607726</c:v>
                </c:pt>
                <c:pt idx="583">
                  <c:v>23.368275582353167</c:v>
                </c:pt>
                <c:pt idx="584">
                  <c:v>23.375054848722069</c:v>
                </c:pt>
                <c:pt idx="585">
                  <c:v>23.381810225735215</c:v>
                </c:pt>
                <c:pt idx="586">
                  <c:v>23.388541805003516</c:v>
                </c:pt>
                <c:pt idx="587">
                  <c:v>23.395249677730295</c:v>
                </c:pt>
                <c:pt idx="588">
                  <c:v>23.401933934713512</c:v>
                </c:pt>
                <c:pt idx="589">
                  <c:v>23.408594666348019</c:v>
                </c:pt>
                <c:pt idx="590">
                  <c:v>23.415231962627789</c:v>
                </c:pt>
                <c:pt idx="591">
                  <c:v>23.421845913148104</c:v>
                </c:pt>
                <c:pt idx="592">
                  <c:v>23.428436607107756</c:v>
                </c:pt>
                <c:pt idx="593">
                  <c:v>23.435004133311221</c:v>
                </c:pt>
                <c:pt idx="594">
                  <c:v>23.441548580170824</c:v>
                </c:pt>
                <c:pt idx="595">
                  <c:v>23.448070035708877</c:v>
                </c:pt>
                <c:pt idx="596">
                  <c:v>23.454568587559805</c:v>
                </c:pt>
                <c:pt idx="597">
                  <c:v>23.46104432297227</c:v>
                </c:pt>
                <c:pt idx="598">
                  <c:v>23.46749732881127</c:v>
                </c:pt>
                <c:pt idx="599">
                  <c:v>23.473927691560213</c:v>
                </c:pt>
                <c:pt idx="600">
                  <c:v>23.480335497323011</c:v>
                </c:pt>
                <c:pt idx="601">
                  <c:v>23.486720831826116</c:v>
                </c:pt>
                <c:pt idx="602">
                  <c:v>23.493083780420569</c:v>
                </c:pt>
                <c:pt idx="603">
                  <c:v>23.49942442808403</c:v>
                </c:pt>
                <c:pt idx="604">
                  <c:v>23.505742859422792</c:v>
                </c:pt>
                <c:pt idx="605">
                  <c:v>23.51203915867378</c:v>
                </c:pt>
                <c:pt idx="606">
                  <c:v>23.51831340970654</c:v>
                </c:pt>
                <c:pt idx="607">
                  <c:v>23.52456569602521</c:v>
                </c:pt>
                <c:pt idx="608">
                  <c:v>23.53079610077048</c:v>
                </c:pt>
                <c:pt idx="609">
                  <c:v>23.53700470672154</c:v>
                </c:pt>
                <c:pt idx="610">
                  <c:v>23.543191596298005</c:v>
                </c:pt>
                <c:pt idx="611">
                  <c:v>23.549356851561853</c:v>
                </c:pt>
                <c:pt idx="612">
                  <c:v>23.555500554219307</c:v>
                </c:pt>
                <c:pt idx="613">
                  <c:v>23.561622785622749</c:v>
                </c:pt>
                <c:pt idx="614">
                  <c:v>23.567723626772594</c:v>
                </c:pt>
                <c:pt idx="615">
                  <c:v>23.573803158319155</c:v>
                </c:pt>
                <c:pt idx="616">
                  <c:v>23.579861460564501</c:v>
                </c:pt>
                <c:pt idx="617">
                  <c:v>23.585898613464298</c:v>
                </c:pt>
                <c:pt idx="618">
                  <c:v>23.591914696629647</c:v>
                </c:pt>
                <c:pt idx="619">
                  <c:v>23.597909789328895</c:v>
                </c:pt>
                <c:pt idx="620">
                  <c:v>23.603883970489441</c:v>
                </c:pt>
                <c:pt idx="621">
                  <c:v>23.609837318699533</c:v>
                </c:pt>
                <c:pt idx="622">
                  <c:v>23.615769912210048</c:v>
                </c:pt>
                <c:pt idx="623">
                  <c:v>23.621681828936261</c:v>
                </c:pt>
                <c:pt idx="624">
                  <c:v>23.627573146459611</c:v>
                </c:pt>
                <c:pt idx="625">
                  <c:v>23.633443942029444</c:v>
                </c:pt>
                <c:pt idx="626">
                  <c:v>23.639294292564742</c:v>
                </c:pt>
                <c:pt idx="627">
                  <c:v>23.645124274655839</c:v>
                </c:pt>
                <c:pt idx="628">
                  <c:v>23.650933964566164</c:v>
                </c:pt>
                <c:pt idx="629">
                  <c:v>23.656723438233918</c:v>
                </c:pt>
                <c:pt idx="630">
                  <c:v>23.662492771273762</c:v>
                </c:pt>
                <c:pt idx="631">
                  <c:v>23.668242038978498</c:v>
                </c:pt>
                <c:pt idx="632">
                  <c:v>23.673971316320749</c:v>
                </c:pt>
                <c:pt idx="633">
                  <c:v>23.6796806779546</c:v>
                </c:pt>
                <c:pt idx="634">
                  <c:v>23.68537019821726</c:v>
                </c:pt>
                <c:pt idx="635">
                  <c:v>23.691039951130676</c:v>
                </c:pt>
                <c:pt idx="636">
                  <c:v>23.69669001040317</c:v>
                </c:pt>
                <c:pt idx="637">
                  <c:v>23.702320449431053</c:v>
                </c:pt>
                <c:pt idx="638">
                  <c:v>23.707931341300224</c:v>
                </c:pt>
                <c:pt idx="639">
                  <c:v>23.713522758787764</c:v>
                </c:pt>
                <c:pt idx="640">
                  <c:v>23.719094774363519</c:v>
                </c:pt>
                <c:pt idx="641">
                  <c:v>23.724647460191676</c:v>
                </c:pt>
                <c:pt idx="642">
                  <c:v>23.73018088813231</c:v>
                </c:pt>
                <c:pt idx="643">
                  <c:v>23.735695129742957</c:v>
                </c:pt>
                <c:pt idx="644">
                  <c:v>23.741190256280142</c:v>
                </c:pt>
                <c:pt idx="645">
                  <c:v>23.746666338700908</c:v>
                </c:pt>
                <c:pt idx="646">
                  <c:v>23.752123447664353</c:v>
                </c:pt>
                <c:pt idx="647">
                  <c:v>23.757561653533127</c:v>
                </c:pt>
                <c:pt idx="648">
                  <c:v>23.762981026374948</c:v>
                </c:pt>
                <c:pt idx="649">
                  <c:v>23.768381635964083</c:v>
                </c:pt>
                <c:pt idx="650">
                  <c:v>23.773763551782835</c:v>
                </c:pt>
                <c:pt idx="651">
                  <c:v>23.779126843023025</c:v>
                </c:pt>
                <c:pt idx="652">
                  <c:v>23.784471578587443</c:v>
                </c:pt>
                <c:pt idx="653">
                  <c:v>23.789797827091316</c:v>
                </c:pt>
                <c:pt idx="654">
                  <c:v>23.795105656863747</c:v>
                </c:pt>
                <c:pt idx="655">
                  <c:v>23.800395135949159</c:v>
                </c:pt>
                <c:pt idx="656">
                  <c:v>23.805666332108707</c:v>
                </c:pt>
                <c:pt idx="657">
                  <c:v>23.810919312821717</c:v>
                </c:pt>
                <c:pt idx="658">
                  <c:v>23.816154145287079</c:v>
                </c:pt>
                <c:pt idx="659">
                  <c:v>23.821370896424661</c:v>
                </c:pt>
                <c:pt idx="660">
                  <c:v>23.826569632876698</c:v>
                </c:pt>
                <c:pt idx="661">
                  <c:v>23.831750421009168</c:v>
                </c:pt>
                <c:pt idx="662">
                  <c:v>23.836913326913177</c:v>
                </c:pt>
                <c:pt idx="663">
                  <c:v>23.842058416406314</c:v>
                </c:pt>
                <c:pt idx="664">
                  <c:v>23.847185755034026</c:v>
                </c:pt>
                <c:pt idx="665">
                  <c:v>23.852295408070948</c:v>
                </c:pt>
                <c:pt idx="666">
                  <c:v>23.857387440522253</c:v>
                </c:pt>
                <c:pt idx="667">
                  <c:v>23.862461917124989</c:v>
                </c:pt>
                <c:pt idx="668">
                  <c:v>23.867518902349399</c:v>
                </c:pt>
                <c:pt idx="669">
                  <c:v>23.872558460400231</c:v>
                </c:pt>
                <c:pt idx="670">
                  <c:v>23.877580655218058</c:v>
                </c:pt>
                <c:pt idx="671">
                  <c:v>23.882585550480567</c:v>
                </c:pt>
                <c:pt idx="672">
                  <c:v>23.887573209603854</c:v>
                </c:pt>
                <c:pt idx="673">
                  <c:v>23.892543695743722</c:v>
                </c:pt>
                <c:pt idx="674">
                  <c:v>23.897497071796931</c:v>
                </c:pt>
                <c:pt idx="675">
                  <c:v>23.902433400402487</c:v>
                </c:pt>
                <c:pt idx="676">
                  <c:v>23.907352743942891</c:v>
                </c:pt>
                <c:pt idx="677">
                  <c:v>23.9122551645454</c:v>
                </c:pt>
                <c:pt idx="678">
                  <c:v>23.917140724083268</c:v>
                </c:pt>
                <c:pt idx="679">
                  <c:v>23.922009484176982</c:v>
                </c:pt>
                <c:pt idx="680">
                  <c:v>23.9268615061955</c:v>
                </c:pt>
                <c:pt idx="681">
                  <c:v>23.931696851257456</c:v>
                </c:pt>
                <c:pt idx="682">
                  <c:v>23.936515580232395</c:v>
                </c:pt>
                <c:pt idx="683">
                  <c:v>23.941317753741973</c:v>
                </c:pt>
                <c:pt idx="684">
                  <c:v>23.946103432161152</c:v>
                </c:pt>
                <c:pt idx="685">
                  <c:v>23.950872675619401</c:v>
                </c:pt>
                <c:pt idx="686">
                  <c:v>23.955625544001879</c:v>
                </c:pt>
                <c:pt idx="687">
                  <c:v>23.960362096950615</c:v>
                </c:pt>
                <c:pt idx="688">
                  <c:v>23.965082393865675</c:v>
                </c:pt>
                <c:pt idx="689">
                  <c:v>23.96978649390633</c:v>
                </c:pt>
                <c:pt idx="690">
                  <c:v>23.974474455992219</c:v>
                </c:pt>
                <c:pt idx="691">
                  <c:v>23.979146338804497</c:v>
                </c:pt>
                <c:pt idx="692">
                  <c:v>23.983802200786968</c:v>
                </c:pt>
                <c:pt idx="693">
                  <c:v>23.988442100147235</c:v>
                </c:pt>
                <c:pt idx="694">
                  <c:v>23.993066094857827</c:v>
                </c:pt>
                <c:pt idx="695">
                  <c:v>23.997674242657322</c:v>
                </c:pt>
                <c:pt idx="696">
                  <c:v>24.00226660105147</c:v>
                </c:pt>
                <c:pt idx="697">
                  <c:v>24.006843227314285</c:v>
                </c:pt>
                <c:pt idx="698">
                  <c:v>24.011404178489169</c:v>
                </c:pt>
                <c:pt idx="699">
                  <c:v>24.015949511390001</c:v>
                </c:pt>
                <c:pt idx="700">
                  <c:v>24.020479282602228</c:v>
                </c:pt>
                <c:pt idx="701">
                  <c:v>24.024993548483945</c:v>
                </c:pt>
                <c:pt idx="702">
                  <c:v>24.029492365166984</c:v>
                </c:pt>
                <c:pt idx="703">
                  <c:v>24.024111152647698</c:v>
                </c:pt>
                <c:pt idx="704">
                  <c:v>24.018707835330869</c:v>
                </c:pt>
                <c:pt idx="705">
                  <c:v>24.013282317137016</c:v>
                </c:pt>
                <c:pt idx="706">
                  <c:v>24.007834501523238</c:v>
                </c:pt>
                <c:pt idx="707">
                  <c:v>24.002364291480564</c:v>
                </c:pt>
                <c:pt idx="708">
                  <c:v>23.996871589531295</c:v>
                </c:pt>
                <c:pt idx="709">
                  <c:v>23.991356297726327</c:v>
                </c:pt>
                <c:pt idx="710">
                  <c:v>23.98581831764244</c:v>
                </c:pt>
                <c:pt idx="711">
                  <c:v>23.980257550379598</c:v>
                </c:pt>
                <c:pt idx="712">
                  <c:v>23.974673896558187</c:v>
                </c:pt>
                <c:pt idx="713">
                  <c:v>23.969067256316283</c:v>
                </c:pt>
                <c:pt idx="714">
                  <c:v>23.963437529306859</c:v>
                </c:pt>
                <c:pt idx="715">
                  <c:v>23.957784614694983</c:v>
                </c:pt>
                <c:pt idx="716">
                  <c:v>23.952108411155024</c:v>
                </c:pt>
                <c:pt idx="717">
                  <c:v>23.946408816867784</c:v>
                </c:pt>
                <c:pt idx="718">
                  <c:v>23.940685729517668</c:v>
                </c:pt>
                <c:pt idx="719">
                  <c:v>23.934939046289777</c:v>
                </c:pt>
                <c:pt idx="720">
                  <c:v>23.929168663867038</c:v>
                </c:pt>
                <c:pt idx="721">
                  <c:v>23.923374478427263</c:v>
                </c:pt>
                <c:pt idx="722">
                  <c:v>23.917556385640211</c:v>
                </c:pt>
                <c:pt idx="723">
                  <c:v>23.911714280664622</c:v>
                </c:pt>
                <c:pt idx="724">
                  <c:v>23.905848058145249</c:v>
                </c:pt>
                <c:pt idx="725">
                  <c:v>23.899957612209825</c:v>
                </c:pt>
                <c:pt idx="726">
                  <c:v>23.904885474052215</c:v>
                </c:pt>
                <c:pt idx="727">
                  <c:v>23.909796381802192</c:v>
                </c:pt>
                <c:pt idx="728">
                  <c:v>23.914690397460351</c:v>
                </c:pt>
                <c:pt idx="729">
                  <c:v>23.919567582773912</c:v>
                </c:pt>
                <c:pt idx="730">
                  <c:v>23.924427999237935</c:v>
                </c:pt>
                <c:pt idx="731">
                  <c:v>23.929271708096561</c:v>
                </c:pt>
                <c:pt idx="732">
                  <c:v>23.934098770344225</c:v>
                </c:pt>
                <c:pt idx="733">
                  <c:v>23.938909246726862</c:v>
                </c:pt>
                <c:pt idx="734">
                  <c:v>23.943703197743119</c:v>
                </c:pt>
                <c:pt idx="735">
                  <c:v>23.948480683645549</c:v>
                </c:pt>
                <c:pt idx="736">
                  <c:v>23.953241764441799</c:v>
                </c:pt>
                <c:pt idx="737">
                  <c:v>23.957986499895796</c:v>
                </c:pt>
                <c:pt idx="738">
                  <c:v>23.96271494952892</c:v>
                </c:pt>
                <c:pt idx="739">
                  <c:v>23.967427172621171</c:v>
                </c:pt>
                <c:pt idx="740">
                  <c:v>23.972123228212336</c:v>
                </c:pt>
                <c:pt idx="741">
                  <c:v>23.976803175103132</c:v>
                </c:pt>
                <c:pt idx="742">
                  <c:v>23.981467071856372</c:v>
                </c:pt>
                <c:pt idx="743">
                  <c:v>23.986114976798081</c:v>
                </c:pt>
                <c:pt idx="744">
                  <c:v>23.99074694801865</c:v>
                </c:pt>
                <c:pt idx="745">
                  <c:v>23.995363043373956</c:v>
                </c:pt>
                <c:pt idx="746">
                  <c:v>23.999963320486479</c:v>
                </c:pt>
                <c:pt idx="747">
                  <c:v>24.004547836746422</c:v>
                </c:pt>
                <c:pt idx="748">
                  <c:v>24.009116649312812</c:v>
                </c:pt>
                <c:pt idx="749">
                  <c:v>24.013669815114607</c:v>
                </c:pt>
                <c:pt idx="750">
                  <c:v>24.018207390851785</c:v>
                </c:pt>
                <c:pt idx="751">
                  <c:v>24.022729432996428</c:v>
                </c:pt>
                <c:pt idx="752">
                  <c:v>24.027235997793813</c:v>
                </c:pt>
                <c:pt idx="753">
                  <c:v>24.031727141263481</c:v>
                </c:pt>
                <c:pt idx="754">
                  <c:v>24.036202919200306</c:v>
                </c:pt>
                <c:pt idx="755">
                  <c:v>24.04066338717556</c:v>
                </c:pt>
                <c:pt idx="756">
                  <c:v>24.045108600537962</c:v>
                </c:pt>
                <c:pt idx="757">
                  <c:v>24.049538614414729</c:v>
                </c:pt>
                <c:pt idx="758">
                  <c:v>24.053953483712633</c:v>
                </c:pt>
                <c:pt idx="759">
                  <c:v>24.058353263119017</c:v>
                </c:pt>
                <c:pt idx="760">
                  <c:v>24.062738007102844</c:v>
                </c:pt>
                <c:pt idx="761">
                  <c:v>24.067107769915719</c:v>
                </c:pt>
                <c:pt idx="762">
                  <c:v>24.071462605592902</c:v>
                </c:pt>
                <c:pt idx="763">
                  <c:v>24.075802567954327</c:v>
                </c:pt>
                <c:pt idx="764">
                  <c:v>24.080127710605602</c:v>
                </c:pt>
                <c:pt idx="765">
                  <c:v>24.084438086939024</c:v>
                </c:pt>
                <c:pt idx="766">
                  <c:v>24.088733750134569</c:v>
                </c:pt>
                <c:pt idx="767">
                  <c:v>24.093014753160876</c:v>
                </c:pt>
                <c:pt idx="768">
                  <c:v>24.097281148776243</c:v>
                </c:pt>
                <c:pt idx="769">
                  <c:v>24.101532989529598</c:v>
                </c:pt>
                <c:pt idx="770">
                  <c:v>24.10577032776148</c:v>
                </c:pt>
                <c:pt idx="771">
                  <c:v>24.109993215604987</c:v>
                </c:pt>
                <c:pt idx="772">
                  <c:v>24.114201704986769</c:v>
                </c:pt>
                <c:pt idx="773">
                  <c:v>24.118395847627966</c:v>
                </c:pt>
                <c:pt idx="774">
                  <c:v>24.12257569504516</c:v>
                </c:pt>
                <c:pt idx="775">
                  <c:v>24.12674129855132</c:v>
                </c:pt>
                <c:pt idx="776">
                  <c:v>24.130892709256749</c:v>
                </c:pt>
                <c:pt idx="777">
                  <c:v>24.135029978070015</c:v>
                </c:pt>
                <c:pt idx="778">
                  <c:v>24.139153155698885</c:v>
                </c:pt>
                <c:pt idx="779">
                  <c:v>24.143262292651244</c:v>
                </c:pt>
                <c:pt idx="780">
                  <c:v>24.147357439236018</c:v>
                </c:pt>
                <c:pt idx="781">
                  <c:v>24.151438645564081</c:v>
                </c:pt>
                <c:pt idx="782">
                  <c:v>24.155505961549178</c:v>
                </c:pt>
                <c:pt idx="783">
                  <c:v>24.159559436908815</c:v>
                </c:pt>
                <c:pt idx="784">
                  <c:v>24.16359912116517</c:v>
                </c:pt>
                <c:pt idx="785">
                  <c:v>24.167625063645978</c:v>
                </c:pt>
                <c:pt idx="786">
                  <c:v>24.171637313485419</c:v>
                </c:pt>
                <c:pt idx="787">
                  <c:v>24.166838112802054</c:v>
                </c:pt>
                <c:pt idx="788">
                  <c:v>24.16201932078474</c:v>
                </c:pt>
                <c:pt idx="789">
                  <c:v>24.157180853333962</c:v>
                </c:pt>
                <c:pt idx="790">
                  <c:v>24.152322625953808</c:v>
                </c:pt>
                <c:pt idx="791">
                  <c:v>24.147444553749807</c:v>
                </c:pt>
                <c:pt idx="792">
                  <c:v>24.142546551426726</c:v>
                </c:pt>
                <c:pt idx="793">
                  <c:v>24.137628533286364</c:v>
                </c:pt>
                <c:pt idx="794">
                  <c:v>24.13269041322533</c:v>
                </c:pt>
                <c:pt idx="795">
                  <c:v>24.127732104732797</c:v>
                </c:pt>
                <c:pt idx="796">
                  <c:v>24.122753520888264</c:v>
                </c:pt>
                <c:pt idx="797">
                  <c:v>24.117754574359274</c:v>
                </c:pt>
                <c:pt idx="798">
                  <c:v>24.112735177399141</c:v>
                </c:pt>
                <c:pt idx="799">
                  <c:v>24.107695241844638</c:v>
                </c:pt>
                <c:pt idx="800">
                  <c:v>24.102634679113685</c:v>
                </c:pt>
                <c:pt idx="801">
                  <c:v>24.097553400203029</c:v>
                </c:pt>
                <c:pt idx="802">
                  <c:v>24.092451315685878</c:v>
                </c:pt>
                <c:pt idx="803">
                  <c:v>24.08732833570955</c:v>
                </c:pt>
                <c:pt idx="804">
                  <c:v>24.082184369993087</c:v>
                </c:pt>
                <c:pt idx="805">
                  <c:v>24.077019327824868</c:v>
                </c:pt>
                <c:pt idx="806">
                  <c:v>24.07183311806018</c:v>
                </c:pt>
                <c:pt idx="807">
                  <c:v>24.066625649118809</c:v>
                </c:pt>
                <c:pt idx="808">
                  <c:v>24.06139682898257</c:v>
                </c:pt>
                <c:pt idx="809">
                  <c:v>24.056146565192861</c:v>
                </c:pt>
                <c:pt idx="810">
                  <c:v>24.050874764848182</c:v>
                </c:pt>
                <c:pt idx="811">
                  <c:v>24.045581334601614</c:v>
                </c:pt>
                <c:pt idx="812">
                  <c:v>24.040266180658339</c:v>
                </c:pt>
                <c:pt idx="813">
                  <c:v>24.034929208773079</c:v>
                </c:pt>
                <c:pt idx="814">
                  <c:v>24.029570324247555</c:v>
                </c:pt>
                <c:pt idx="815">
                  <c:v>24.024189431927919</c:v>
                </c:pt>
                <c:pt idx="816">
                  <c:v>24.018786436202166</c:v>
                </c:pt>
                <c:pt idx="817">
                  <c:v>24.013361240997526</c:v>
                </c:pt>
                <c:pt idx="818">
                  <c:v>24.007913749777838</c:v>
                </c:pt>
                <c:pt idx="819">
                  <c:v>24.002443865540922</c:v>
                </c:pt>
                <c:pt idx="820">
                  <c:v>23.996951490815906</c:v>
                </c:pt>
                <c:pt idx="821">
                  <c:v>23.991436527660543</c:v>
                </c:pt>
                <c:pt idx="822">
                  <c:v>23.985898877658521</c:v>
                </c:pt>
                <c:pt idx="823">
                  <c:v>23.990531589627583</c:v>
                </c:pt>
                <c:pt idx="824">
                  <c:v>23.99514842304222</c:v>
                </c:pt>
                <c:pt idx="825">
                  <c:v>23.999749435535758</c:v>
                </c:pt>
                <c:pt idx="826">
                  <c:v>24.004334684509189</c:v>
                </c:pt>
                <c:pt idx="827">
                  <c:v>24.008904227132284</c:v>
                </c:pt>
                <c:pt idx="828">
                  <c:v>24.013458120344687</c:v>
                </c:pt>
                <c:pt idx="829">
                  <c:v>24.017996420857017</c:v>
                </c:pt>
                <c:pt idx="830">
                  <c:v>24.02251918515195</c:v>
                </c:pt>
                <c:pt idx="831">
                  <c:v>24.027026469485296</c:v>
                </c:pt>
                <c:pt idx="832">
                  <c:v>24.031518329887085</c:v>
                </c:pt>
                <c:pt idx="833">
                  <c:v>24.035994822162632</c:v>
                </c:pt>
                <c:pt idx="834">
                  <c:v>24.040456001893599</c:v>
                </c:pt>
                <c:pt idx="835">
                  <c:v>24.044901924439042</c:v>
                </c:pt>
                <c:pt idx="836">
                  <c:v>24.049332644936474</c:v>
                </c:pt>
                <c:pt idx="837">
                  <c:v>24.053748218302911</c:v>
                </c:pt>
                <c:pt idx="838">
                  <c:v>24.05814869923589</c:v>
                </c:pt>
                <c:pt idx="839">
                  <c:v>24.062534142214524</c:v>
                </c:pt>
                <c:pt idx="840">
                  <c:v>24.066904601500511</c:v>
                </c:pt>
                <c:pt idx="841">
                  <c:v>24.071260131139169</c:v>
                </c:pt>
                <c:pt idx="842">
                  <c:v>24.075600784960432</c:v>
                </c:pt>
                <c:pt idx="843">
                  <c:v>24.079926616579876</c:v>
                </c:pt>
                <c:pt idx="844">
                  <c:v>24.084237679399703</c:v>
                </c:pt>
                <c:pt idx="845">
                  <c:v>24.088534026609754</c:v>
                </c:pt>
                <c:pt idx="846">
                  <c:v>24.092815711188493</c:v>
                </c:pt>
                <c:pt idx="847">
                  <c:v>24.097082785903989</c:v>
                </c:pt>
                <c:pt idx="848">
                  <c:v>24.101335303314901</c:v>
                </c:pt>
                <c:pt idx="849">
                  <c:v>24.105573315771444</c:v>
                </c:pt>
                <c:pt idx="850">
                  <c:v>24.109796875416365</c:v>
                </c:pt>
                <c:pt idx="851">
                  <c:v>24.114006034185902</c:v>
                </c:pt>
                <c:pt idx="852">
                  <c:v>24.118200843810744</c:v>
                </c:pt>
                <c:pt idx="853">
                  <c:v>24.122381355816977</c:v>
                </c:pt>
                <c:pt idx="854">
                  <c:v>24.126547621527035</c:v>
                </c:pt>
                <c:pt idx="855">
                  <c:v>24.130699692060638</c:v>
                </c:pt>
                <c:pt idx="856">
                  <c:v>24.134837618335727</c:v>
                </c:pt>
                <c:pt idx="857">
                  <c:v>24.138961451069395</c:v>
                </c:pt>
                <c:pt idx="858">
                  <c:v>24.14307124077882</c:v>
                </c:pt>
                <c:pt idx="859">
                  <c:v>24.147167037782172</c:v>
                </c:pt>
                <c:pt idx="860">
                  <c:v>24.151248892199529</c:v>
                </c:pt>
                <c:pt idx="861">
                  <c:v>24.155316853953799</c:v>
                </c:pt>
                <c:pt idx="862">
                  <c:v>24.159370972771608</c:v>
                </c:pt>
                <c:pt idx="863">
                  <c:v>24.163411298184204</c:v>
                </c:pt>
                <c:pt idx="864">
                  <c:v>24.167437879528361</c:v>
                </c:pt>
                <c:pt idx="865">
                  <c:v>24.171450765947249</c:v>
                </c:pt>
                <c:pt idx="866">
                  <c:v>24.175450006391337</c:v>
                </c:pt>
                <c:pt idx="867">
                  <c:v>24.179435649619265</c:v>
                </c:pt>
                <c:pt idx="868">
                  <c:v>24.183407744198714</c:v>
                </c:pt>
                <c:pt idx="869">
                  <c:v>24.187366338507275</c:v>
                </c:pt>
                <c:pt idx="870">
                  <c:v>24.191311480733322</c:v>
                </c:pt>
                <c:pt idx="871">
                  <c:v>24.195243218876868</c:v>
                </c:pt>
                <c:pt idx="872">
                  <c:v>24.199161600750415</c:v>
                </c:pt>
                <c:pt idx="873">
                  <c:v>24.203066673979801</c:v>
                </c:pt>
                <c:pt idx="874">
                  <c:v>24.20695848600506</c:v>
                </c:pt>
                <c:pt idx="875">
                  <c:v>24.210837084081252</c:v>
                </c:pt>
                <c:pt idx="876">
                  <c:v>24.214702515279296</c:v>
                </c:pt>
                <c:pt idx="877">
                  <c:v>24.218554826486816</c:v>
                </c:pt>
                <c:pt idx="878">
                  <c:v>24.222394064408949</c:v>
                </c:pt>
                <c:pt idx="879">
                  <c:v>24.21780181306411</c:v>
                </c:pt>
                <c:pt idx="880">
                  <c:v>24.213190856613128</c:v>
                </c:pt>
                <c:pt idx="881">
                  <c:v>24.208561115114854</c:v>
                </c:pt>
                <c:pt idx="882">
                  <c:v>24.203912508254447</c:v>
                </c:pt>
                <c:pt idx="883">
                  <c:v>24.199244955341335</c:v>
                </c:pt>
                <c:pt idx="884">
                  <c:v>24.194558375307178</c:v>
                </c:pt>
                <c:pt idx="885">
                  <c:v>24.189852686703816</c:v>
                </c:pt>
                <c:pt idx="886">
                  <c:v>24.185127807701203</c:v>
                </c:pt>
                <c:pt idx="887">
                  <c:v>24.180383656085326</c:v>
                </c:pt>
                <c:pt idx="888">
                  <c:v>24.184352528390033</c:v>
                </c:pt>
                <c:pt idx="889">
                  <c:v>24.188307911927062</c:v>
                </c:pt>
                <c:pt idx="890">
                  <c:v>24.192249854839805</c:v>
                </c:pt>
                <c:pt idx="891">
                  <c:v>24.196178405083497</c:v>
                </c:pt>
                <c:pt idx="892">
                  <c:v>24.200093610426077</c:v>
                </c:pt>
                <c:pt idx="893">
                  <c:v>24.203995518449016</c:v>
                </c:pt>
                <c:pt idx="894">
                  <c:v>24.207884176548188</c:v>
                </c:pt>
                <c:pt idx="895">
                  <c:v>24.21175963193468</c:v>
                </c:pt>
                <c:pt idx="896">
                  <c:v>24.215621931635649</c:v>
                </c:pt>
                <c:pt idx="897">
                  <c:v>24.219471122495143</c:v>
                </c:pt>
                <c:pt idx="898">
                  <c:v>24.223307251174933</c:v>
                </c:pt>
                <c:pt idx="899">
                  <c:v>24.227130364155322</c:v>
                </c:pt>
                <c:pt idx="900">
                  <c:v>24.230940507735976</c:v>
                </c:pt>
                <c:pt idx="901">
                  <c:v>24.23473772803673</c:v>
                </c:pt>
                <c:pt idx="902">
                  <c:v>24.238522070998389</c:v>
                </c:pt>
                <c:pt idx="903">
                  <c:v>24.242293582383542</c:v>
                </c:pt>
                <c:pt idx="904">
                  <c:v>24.246052307777354</c:v>
                </c:pt>
                <c:pt idx="905">
                  <c:v>24.24979829258837</c:v>
                </c:pt>
                <c:pt idx="906">
                  <c:v>24.253531582049288</c:v>
                </c:pt>
                <c:pt idx="907">
                  <c:v>24.257252221217762</c:v>
                </c:pt>
                <c:pt idx="908">
                  <c:v>24.260960254977174</c:v>
                </c:pt>
                <c:pt idx="909">
                  <c:v>24.264655728037418</c:v>
                </c:pt>
                <c:pt idx="910">
                  <c:v>24.26833868493566</c:v>
                </c:pt>
                <c:pt idx="911">
                  <c:v>24.272009170037126</c:v>
                </c:pt>
                <c:pt idx="912">
                  <c:v>24.275667227535855</c:v>
                </c:pt>
                <c:pt idx="913">
                  <c:v>24.279312901455455</c:v>
                </c:pt>
                <c:pt idx="914">
                  <c:v>24.28294623564987</c:v>
                </c:pt>
                <c:pt idx="915">
                  <c:v>24.286567273804131</c:v>
                </c:pt>
                <c:pt idx="916">
                  <c:v>24.290176059435097</c:v>
                </c:pt>
                <c:pt idx="917">
                  <c:v>24.293772635892211</c:v>
                </c:pt>
                <c:pt idx="918">
                  <c:v>24.297357046358229</c:v>
                </c:pt>
                <c:pt idx="919">
                  <c:v>24.300929333849965</c:v>
                </c:pt>
                <c:pt idx="920">
                  <c:v>24.304489541219013</c:v>
                </c:pt>
                <c:pt idx="921">
                  <c:v>24.308037711152483</c:v>
                </c:pt>
                <c:pt idx="922">
                  <c:v>24.311573886173729</c:v>
                </c:pt>
                <c:pt idx="923">
                  <c:v>24.315098108643063</c:v>
                </c:pt>
                <c:pt idx="924">
                  <c:v>24.318610420758478</c:v>
                </c:pt>
                <c:pt idx="925">
                  <c:v>24.322110864556354</c:v>
                </c:pt>
                <c:pt idx="926">
                  <c:v>24.325599481912175</c:v>
                </c:pt>
                <c:pt idx="927">
                  <c:v>24.329076314541219</c:v>
                </c:pt>
                <c:pt idx="928">
                  <c:v>24.332541403999286</c:v>
                </c:pt>
                <c:pt idx="929">
                  <c:v>24.335994791683373</c:v>
                </c:pt>
                <c:pt idx="930">
                  <c:v>24.339436518832379</c:v>
                </c:pt>
                <c:pt idx="931">
                  <c:v>24.342866626527794</c:v>
                </c:pt>
                <c:pt idx="932">
                  <c:v>24.346285155694389</c:v>
                </c:pt>
                <c:pt idx="933">
                  <c:v>24.349692147100885</c:v>
                </c:pt>
                <c:pt idx="934">
                  <c:v>24.353087641360656</c:v>
                </c:pt>
                <c:pt idx="935">
                  <c:v>24.356471678932387</c:v>
                </c:pt>
                <c:pt idx="936">
                  <c:v>24.359844300120756</c:v>
                </c:pt>
                <c:pt idx="937">
                  <c:v>24.363205545077097</c:v>
                </c:pt>
                <c:pt idx="938">
                  <c:v>24.366555453800071</c:v>
                </c:pt>
                <c:pt idx="939">
                  <c:v>24.369894066136329</c:v>
                </c:pt>
                <c:pt idx="940">
                  <c:v>24.373221421781164</c:v>
                </c:pt>
                <c:pt idx="941">
                  <c:v>24.376537560279171</c:v>
                </c:pt>
                <c:pt idx="942">
                  <c:v>24.379842521024901</c:v>
                </c:pt>
                <c:pt idx="943">
                  <c:v>24.383136343263505</c:v>
                </c:pt>
                <c:pt idx="944">
                  <c:v>24.386419066091378</c:v>
                </c:pt>
                <c:pt idx="945">
                  <c:v>24.389690728456809</c:v>
                </c:pt>
                <c:pt idx="946">
                  <c:v>24.392951369160617</c:v>
                </c:pt>
                <c:pt idx="947">
                  <c:v>24.396201026856772</c:v>
                </c:pt>
                <c:pt idx="948">
                  <c:v>24.399439740053044</c:v>
                </c:pt>
                <c:pt idx="949">
                  <c:v>24.40266754711163</c:v>
                </c:pt>
                <c:pt idx="950">
                  <c:v>24.405884486249768</c:v>
                </c:pt>
                <c:pt idx="951">
                  <c:v>24.409090595540373</c:v>
                </c:pt>
                <c:pt idx="952">
                  <c:v>24.412285912912651</c:v>
                </c:pt>
                <c:pt idx="953">
                  <c:v>24.415470476152702</c:v>
                </c:pt>
                <c:pt idx="954">
                  <c:v>24.418644322904157</c:v>
                </c:pt>
                <c:pt idx="955">
                  <c:v>24.421807490668765</c:v>
                </c:pt>
                <c:pt idx="956">
                  <c:v>24.424960016807017</c:v>
                </c:pt>
                <c:pt idx="957">
                  <c:v>24.428101938538731</c:v>
                </c:pt>
                <c:pt idx="958">
                  <c:v>24.431233292943666</c:v>
                </c:pt>
                <c:pt idx="959">
                  <c:v>24.434354116962115</c:v>
                </c:pt>
                <c:pt idx="960">
                  <c:v>24.437464447395502</c:v>
                </c:pt>
                <c:pt idx="961">
                  <c:v>24.440564320906965</c:v>
                </c:pt>
                <c:pt idx="962">
                  <c:v>24.405970470757993</c:v>
                </c:pt>
                <c:pt idx="963">
                  <c:v>24.371439678051711</c:v>
                </c:pt>
                <c:pt idx="964">
                  <c:v>24.336971847802008</c:v>
                </c:pt>
                <c:pt idx="965">
                  <c:v>24.302566885171426</c:v>
                </c:pt>
                <c:pt idx="966">
                  <c:v>24.268224695470856</c:v>
                </c:pt>
                <c:pt idx="967">
                  <c:v>24.233945184159243</c:v>
                </c:pt>
                <c:pt idx="968">
                  <c:v>24.199728256843283</c:v>
                </c:pt>
                <c:pt idx="969">
                  <c:v>24.165573819277128</c:v>
                </c:pt>
                <c:pt idx="970">
                  <c:v>24.131481777362083</c:v>
                </c:pt>
                <c:pt idx="971">
                  <c:v>24.097452037146308</c:v>
                </c:pt>
                <c:pt idx="972">
                  <c:v>24.063484504824523</c:v>
                </c:pt>
                <c:pt idx="973">
                  <c:v>24.029579086737698</c:v>
                </c:pt>
                <c:pt idx="974">
                  <c:v>23.995735689372776</c:v>
                </c:pt>
                <c:pt idx="975">
                  <c:v>23.961954219362358</c:v>
                </c:pt>
                <c:pt idx="976">
                  <c:v>23.928234583484411</c:v>
                </c:pt>
                <c:pt idx="977">
                  <c:v>23.894576688661971</c:v>
                </c:pt>
                <c:pt idx="978">
                  <c:v>23.860980441962852</c:v>
                </c:pt>
                <c:pt idx="979">
                  <c:v>23.827445750599342</c:v>
                </c:pt>
                <c:pt idx="980">
                  <c:v>23.793972521927905</c:v>
                </c:pt>
                <c:pt idx="981">
                  <c:v>23.760560663448903</c:v>
                </c:pt>
                <c:pt idx="982">
                  <c:v>23.727210082806277</c:v>
                </c:pt>
                <c:pt idx="983">
                  <c:v>23.693920687787269</c:v>
                </c:pt>
                <c:pt idx="984">
                  <c:v>23.660692386322125</c:v>
                </c:pt>
                <c:pt idx="985">
                  <c:v>23.627525086483793</c:v>
                </c:pt>
                <c:pt idx="986">
                  <c:v>23.594418696487637</c:v>
                </c:pt>
                <c:pt idx="987">
                  <c:v>23.561373124691134</c:v>
                </c:pt>
                <c:pt idx="988">
                  <c:v>23.528388279593592</c:v>
                </c:pt>
                <c:pt idx="989">
                  <c:v>23.495464069835851</c:v>
                </c:pt>
                <c:pt idx="990">
                  <c:v>23.462600404199993</c:v>
                </c:pt>
                <c:pt idx="991">
                  <c:v>23.429797191609044</c:v>
                </c:pt>
                <c:pt idx="992">
                  <c:v>23.39705434112669</c:v>
                </c:pt>
                <c:pt idx="993">
                  <c:v>23.364371761956978</c:v>
                </c:pt>
                <c:pt idx="994">
                  <c:v>23.331749363444025</c:v>
                </c:pt>
                <c:pt idx="995">
                  <c:v>23.299187055071734</c:v>
                </c:pt>
                <c:pt idx="996">
                  <c:v>23.266684746463497</c:v>
                </c:pt>
                <c:pt idx="997">
                  <c:v>23.234242347381912</c:v>
                </c:pt>
                <c:pt idx="998">
                  <c:v>23.201859767728479</c:v>
                </c:pt>
                <c:pt idx="999">
                  <c:v>23.169536917543319</c:v>
                </c:pt>
                <c:pt idx="1000">
                  <c:v>23.137273707004887</c:v>
                </c:pt>
                <c:pt idx="1001">
                  <c:v>23.105070046429681</c:v>
                </c:pt>
                <c:pt idx="1002">
                  <c:v>23.072925846271946</c:v>
                </c:pt>
                <c:pt idx="1003">
                  <c:v>23.040841017123398</c:v>
                </c:pt>
                <c:pt idx="1004">
                  <c:v>23.008815469712921</c:v>
                </c:pt>
                <c:pt idx="1005">
                  <c:v>22.976849114906294</c:v>
                </c:pt>
                <c:pt idx="1006">
                  <c:v>22.944941863705889</c:v>
                </c:pt>
                <c:pt idx="1007">
                  <c:v>22.913093627250401</c:v>
                </c:pt>
                <c:pt idx="1008">
                  <c:v>22.881304316814546</c:v>
                </c:pt>
                <c:pt idx="1009">
                  <c:v>22.849573843808777</c:v>
                </c:pt>
                <c:pt idx="1010">
                  <c:v>22.817902119779003</c:v>
                </c:pt>
                <c:pt idx="1011">
                  <c:v>22.7862890564063</c:v>
                </c:pt>
                <c:pt idx="1012">
                  <c:v>22.754734565506624</c:v>
                </c:pt>
                <c:pt idx="1013">
                  <c:v>22.723238559030527</c:v>
                </c:pt>
                <c:pt idx="1014">
                  <c:v>22.691800949062873</c:v>
                </c:pt>
                <c:pt idx="1015">
                  <c:v>22.660421647822552</c:v>
                </c:pt>
                <c:pt idx="1016">
                  <c:v>22.629100567662192</c:v>
                </c:pt>
                <c:pt idx="1017">
                  <c:v>22.597837621067885</c:v>
                </c:pt>
                <c:pt idx="1018">
                  <c:v>22.566632720658895</c:v>
                </c:pt>
                <c:pt idx="1019">
                  <c:v>22.535485779187372</c:v>
                </c:pt>
                <c:pt idx="1020">
                  <c:v>22.504396709538074</c:v>
                </c:pt>
                <c:pt idx="1021">
                  <c:v>22.47336542472809</c:v>
                </c:pt>
                <c:pt idx="1022">
                  <c:v>22.442391837906545</c:v>
                </c:pt>
                <c:pt idx="1023">
                  <c:v>22.479434883885027</c:v>
                </c:pt>
                <c:pt idx="1024">
                  <c:v>22.516560450140091</c:v>
                </c:pt>
                <c:pt idx="1025">
                  <c:v>22.553768685222913</c:v>
                </c:pt>
                <c:pt idx="1026">
                  <c:v>22.591059737954829</c:v>
                </c:pt>
                <c:pt idx="1027">
                  <c:v>22.628433757428024</c:v>
                </c:pt>
                <c:pt idx="1028">
                  <c:v>22.665890893006225</c:v>
                </c:pt>
                <c:pt idx="1029">
                  <c:v>22.703431294325394</c:v>
                </c:pt>
                <c:pt idx="1030">
                  <c:v>22.741055111294418</c:v>
                </c:pt>
                <c:pt idx="1031">
                  <c:v>22.778762494095812</c:v>
                </c:pt>
                <c:pt idx="1032">
                  <c:v>22.816553593186406</c:v>
                </c:pt>
                <c:pt idx="1033">
                  <c:v>22.854428559298047</c:v>
                </c:pt>
                <c:pt idx="1034">
                  <c:v>22.892387543438293</c:v>
                </c:pt>
                <c:pt idx="1035">
                  <c:v>22.930430696891118</c:v>
                </c:pt>
                <c:pt idx="1036">
                  <c:v>22.968558171217605</c:v>
                </c:pt>
                <c:pt idx="1037">
                  <c:v>23.006770118256647</c:v>
                </c:pt>
                <c:pt idx="1038">
                  <c:v>23.045066690125644</c:v>
                </c:pt>
                <c:pt idx="1039">
                  <c:v>23.083448039221217</c:v>
                </c:pt>
                <c:pt idx="1040">
                  <c:v>23.121914318219901</c:v>
                </c:pt>
                <c:pt idx="1041">
                  <c:v>23.160465680078854</c:v>
                </c:pt>
                <c:pt idx="1042">
                  <c:v>23.199102278036559</c:v>
                </c:pt>
                <c:pt idx="1043">
                  <c:v>23.237824265613536</c:v>
                </c:pt>
                <c:pt idx="1044">
                  <c:v>23.276631796613035</c:v>
                </c:pt>
                <c:pt idx="1045">
                  <c:v>23.315525025121762</c:v>
                </c:pt>
                <c:pt idx="1046">
                  <c:v>23.354504105510571</c:v>
                </c:pt>
                <c:pt idx="1047">
                  <c:v>23.393569192435187</c:v>
                </c:pt>
                <c:pt idx="1048">
                  <c:v>23.360893029739898</c:v>
                </c:pt>
                <c:pt idx="1049">
                  <c:v>23.328277038050366</c:v>
                </c:pt>
                <c:pt idx="1050">
                  <c:v>23.295721126865363</c:v>
                </c:pt>
                <c:pt idx="1051">
                  <c:v>23.263225205823133</c:v>
                </c:pt>
                <c:pt idx="1052">
                  <c:v>23.230789184701077</c:v>
                </c:pt>
                <c:pt idx="1053">
                  <c:v>23.198412973415486</c:v>
                </c:pt>
                <c:pt idx="1054">
                  <c:v>23.166096482021235</c:v>
                </c:pt>
                <c:pt idx="1055">
                  <c:v>23.133839620711502</c:v>
                </c:pt>
                <c:pt idx="1056">
                  <c:v>23.10164229981747</c:v>
                </c:pt>
                <c:pt idx="1057">
                  <c:v>23.069504429808049</c:v>
                </c:pt>
                <c:pt idx="1058">
                  <c:v>23.037425921289579</c:v>
                </c:pt>
                <c:pt idx="1059">
                  <c:v>23.00540668500555</c:v>
                </c:pt>
                <c:pt idx="1060">
                  <c:v>22.973446631836307</c:v>
                </c:pt>
                <c:pt idx="1061">
                  <c:v>22.94154567279876</c:v>
                </c:pt>
                <c:pt idx="1062">
                  <c:v>22.909703719046107</c:v>
                </c:pt>
                <c:pt idx="1063">
                  <c:v>22.877920681867543</c:v>
                </c:pt>
                <c:pt idx="1064">
                  <c:v>22.846196472687971</c:v>
                </c:pt>
                <c:pt idx="1065">
                  <c:v>22.81453100306771</c:v>
                </c:pt>
                <c:pt idx="1066">
                  <c:v>22.782924184702221</c:v>
                </c:pt>
                <c:pt idx="1067">
                  <c:v>22.751375929421815</c:v>
                </c:pt>
                <c:pt idx="1068">
                  <c:v>22.719886149191371</c:v>
                </c:pt>
                <c:pt idx="1069">
                  <c:v>22.688454756110048</c:v>
                </c:pt>
                <c:pt idx="1070">
                  <c:v>22.657081662410992</c:v>
                </c:pt>
                <c:pt idx="1071">
                  <c:v>22.625766780461074</c:v>
                </c:pt>
                <c:pt idx="1072">
                  <c:v>22.594510022760581</c:v>
                </c:pt>
                <c:pt idx="1073">
                  <c:v>22.563311301942953</c:v>
                </c:pt>
                <c:pt idx="1074">
                  <c:v>22.532170530774483</c:v>
                </c:pt>
                <c:pt idx="1075">
                  <c:v>22.501087622154042</c:v>
                </c:pt>
                <c:pt idx="1076">
                  <c:v>22.470062489112799</c:v>
                </c:pt>
                <c:pt idx="1077">
                  <c:v>22.439095044813932</c:v>
                </c:pt>
                <c:pt idx="1078">
                  <c:v>22.40818520255235</c:v>
                </c:pt>
                <c:pt idx="1079">
                  <c:v>22.377332875754405</c:v>
                </c:pt>
                <c:pt idx="1080">
                  <c:v>22.346537977977619</c:v>
                </c:pt>
                <c:pt idx="1081">
                  <c:v>22.315800422910399</c:v>
                </c:pt>
                <c:pt idx="1082">
                  <c:v>22.285120124371758</c:v>
                </c:pt>
                <c:pt idx="1083">
                  <c:v>22.25449699631103</c:v>
                </c:pt>
                <c:pt idx="1084">
                  <c:v>22.223930952807592</c:v>
                </c:pt>
                <c:pt idx="1085">
                  <c:v>22.193421908070579</c:v>
                </c:pt>
                <c:pt idx="1086">
                  <c:v>22.162969776438622</c:v>
                </c:pt>
                <c:pt idx="1087">
                  <c:v>22.132574472379549</c:v>
                </c:pt>
                <c:pt idx="1088">
                  <c:v>22.102235910490108</c:v>
                </c:pt>
                <c:pt idx="1089">
                  <c:v>22.071954005495705</c:v>
                </c:pt>
                <c:pt idx="1090">
                  <c:v>22.041728672250109</c:v>
                </c:pt>
                <c:pt idx="1091">
                  <c:v>22.01155982573518</c:v>
                </c:pt>
                <c:pt idx="1092">
                  <c:v>21.981447381060587</c:v>
                </c:pt>
                <c:pt idx="1093">
                  <c:v>21.951391253463544</c:v>
                </c:pt>
                <c:pt idx="1094">
                  <c:v>21.921391358308515</c:v>
                </c:pt>
                <c:pt idx="1095">
                  <c:v>21.891447611086946</c:v>
                </c:pt>
                <c:pt idx="1096">
                  <c:v>21.861559927416987</c:v>
                </c:pt>
                <c:pt idx="1097">
                  <c:v>21.831728223043228</c:v>
                </c:pt>
                <c:pt idx="1098">
                  <c:v>21.801952413836403</c:v>
                </c:pt>
                <c:pt idx="1099">
                  <c:v>21.772232415793127</c:v>
                </c:pt>
                <c:pt idx="1100">
                  <c:v>21.742568145035616</c:v>
                </c:pt>
                <c:pt idx="1101">
                  <c:v>21.712959517811413</c:v>
                </c:pt>
                <c:pt idx="1102">
                  <c:v>21.68340645049312</c:v>
                </c:pt>
                <c:pt idx="1103">
                  <c:v>21.738753398215106</c:v>
                </c:pt>
                <c:pt idx="1104">
                  <c:v>21.793781403126602</c:v>
                </c:pt>
                <c:pt idx="1105">
                  <c:v>21.848493450813923</c:v>
                </c:pt>
                <c:pt idx="1106">
                  <c:v>21.902892481414245</c:v>
                </c:pt>
                <c:pt idx="1107">
                  <c:v>21.956981390609005</c:v>
                </c:pt>
                <c:pt idx="1108">
                  <c:v>22.010763030589118</c:v>
                </c:pt>
                <c:pt idx="1109">
                  <c:v>22.06424021099307</c:v>
                </c:pt>
                <c:pt idx="1110">
                  <c:v>22.117415699818732</c:v>
                </c:pt>
                <c:pt idx="1111">
                  <c:v>22.170292224309861</c:v>
                </c:pt>
                <c:pt idx="1112">
                  <c:v>22.222872471818118</c:v>
                </c:pt>
                <c:pt idx="1113">
                  <c:v>22.275159090641406</c:v>
                </c:pt>
                <c:pt idx="1114">
                  <c:v>22.327154690839382</c:v>
                </c:pt>
                <c:pt idx="1115">
                  <c:v>22.378861845026858</c:v>
                </c:pt>
                <c:pt idx="1116">
                  <c:v>22.430283089145824</c:v>
                </c:pt>
                <c:pt idx="1117">
                  <c:v>22.48142092321682</c:v>
                </c:pt>
                <c:pt idx="1118">
                  <c:v>22.532277812070319</c:v>
                </c:pt>
                <c:pt idx="1119">
                  <c:v>22.58285618605877</c:v>
                </c:pt>
                <c:pt idx="1120">
                  <c:v>22.633158441749924</c:v>
                </c:pt>
                <c:pt idx="1121">
                  <c:v>22.68318694260207</c:v>
                </c:pt>
                <c:pt idx="1122">
                  <c:v>22.732944019621716</c:v>
                </c:pt>
                <c:pt idx="1123">
                  <c:v>22.7824319720043</c:v>
                </c:pt>
                <c:pt idx="1124">
                  <c:v>22.831653067758474</c:v>
                </c:pt>
                <c:pt idx="1125">
                  <c:v>22.880609544314442</c:v>
                </c:pt>
                <c:pt idx="1126">
                  <c:v>22.929303609116904</c:v>
                </c:pt>
                <c:pt idx="1127">
                  <c:v>22.977737440203022</c:v>
                </c:pt>
                <c:pt idx="1128">
                  <c:v>23.025913186765909</c:v>
                </c:pt>
                <c:pt idx="1129">
                  <c:v>23.073832969704078</c:v>
                </c:pt>
                <c:pt idx="1130">
                  <c:v>23.121498882157287</c:v>
                </c:pt>
                <c:pt idx="1131">
                  <c:v>23.16891299002916</c:v>
                </c:pt>
                <c:pt idx="1132">
                  <c:v>23.216077332497022</c:v>
                </c:pt>
                <c:pt idx="1133">
                  <c:v>23.26299392250931</c:v>
                </c:pt>
                <c:pt idx="1134">
                  <c:v>23.309664747270926</c:v>
                </c:pt>
                <c:pt idx="1135">
                  <c:v>23.356091768716929</c:v>
                </c:pt>
                <c:pt idx="1136">
                  <c:v>23.402276923974838</c:v>
                </c:pt>
                <c:pt idx="1137">
                  <c:v>23.448222125815956</c:v>
                </c:pt>
                <c:pt idx="1138">
                  <c:v>23.493929263095968</c:v>
                </c:pt>
                <c:pt idx="1139">
                  <c:v>23.539400201185202</c:v>
                </c:pt>
                <c:pt idx="1140">
                  <c:v>23.584636782388774</c:v>
                </c:pt>
                <c:pt idx="1141">
                  <c:v>23.629640826356937</c:v>
                </c:pt>
                <c:pt idx="1142">
                  <c:v>23.674414130485935</c:v>
                </c:pt>
                <c:pt idx="1143">
                  <c:v>23.718958470309616</c:v>
                </c:pt>
                <c:pt idx="1144">
                  <c:v>23.763275599882032</c:v>
                </c:pt>
                <c:pt idx="1145">
                  <c:v>23.807367252151355</c:v>
                </c:pt>
                <c:pt idx="1146">
                  <c:v>23.851235139325269</c:v>
                </c:pt>
                <c:pt idx="1147">
                  <c:v>23.894880953228125</c:v>
                </c:pt>
                <c:pt idx="1148">
                  <c:v>23.938306365650089</c:v>
                </c:pt>
                <c:pt idx="1149">
                  <c:v>23.981513028688468</c:v>
                </c:pt>
                <c:pt idx="1150">
                  <c:v>24.02450257508146</c:v>
                </c:pt>
                <c:pt idx="1151">
                  <c:v>24.067276618534532</c:v>
                </c:pt>
                <c:pt idx="1152">
                  <c:v>24.109836754039588</c:v>
                </c:pt>
                <c:pt idx="1153">
                  <c:v>24.152184558187201</c:v>
                </c:pt>
                <c:pt idx="1154">
                  <c:v>24.194321589471997</c:v>
                </c:pt>
                <c:pt idx="1155">
                  <c:v>24.236249388591439</c:v>
                </c:pt>
                <c:pt idx="1156">
                  <c:v>24.277969478738193</c:v>
                </c:pt>
                <c:pt idx="1157">
                  <c:v>24.319483365886185</c:v>
                </c:pt>
                <c:pt idx="1158">
                  <c:v>24.36079253907058</c:v>
                </c:pt>
                <c:pt idx="1159">
                  <c:v>24.401898470661802</c:v>
                </c:pt>
                <c:pt idx="1160">
                  <c:v>24.44280261663376</c:v>
                </c:pt>
                <c:pt idx="1161">
                  <c:v>24.483506416826451</c:v>
                </c:pt>
                <c:pt idx="1162">
                  <c:v>24.524011295203053</c:v>
                </c:pt>
                <c:pt idx="1163">
                  <c:v>24.564318660101662</c:v>
                </c:pt>
                <c:pt idx="1164">
                  <c:v>24.604429904481822</c:v>
                </c:pt>
                <c:pt idx="1165">
                  <c:v>24.644346406165955</c:v>
                </c:pt>
                <c:pt idx="1166">
                  <c:v>24.684069528075867</c:v>
                </c:pt>
                <c:pt idx="1167">
                  <c:v>24.723600618464374</c:v>
                </c:pt>
                <c:pt idx="1168">
                  <c:v>24.762941011142274</c:v>
                </c:pt>
                <c:pt idx="1169">
                  <c:v>24.80209202570067</c:v>
                </c:pt>
                <c:pt idx="1170">
                  <c:v>24.841054967728866</c:v>
                </c:pt>
                <c:pt idx="1171">
                  <c:v>24.87983112902786</c:v>
                </c:pt>
                <c:pt idx="1172">
                  <c:v>24.918421787819597</c:v>
                </c:pt>
                <c:pt idx="1173">
                  <c:v>24.956828208952057</c:v>
                </c:pt>
                <c:pt idx="1174">
                  <c:v>24.995051644100293</c:v>
                </c:pt>
                <c:pt idx="1175">
                  <c:v>25.03309333196351</c:v>
                </c:pt>
                <c:pt idx="1176">
                  <c:v>25.070954498458288</c:v>
                </c:pt>
                <c:pt idx="1177">
                  <c:v>25.10863635690804</c:v>
                </c:pt>
                <c:pt idx="1178">
                  <c:v>25.146140108228781</c:v>
                </c:pt>
                <c:pt idx="1179">
                  <c:v>25.183466941111327</c:v>
                </c:pt>
                <c:pt idx="1180">
                  <c:v>25.220618032199965</c:v>
                </c:pt>
                <c:pt idx="1181">
                  <c:v>25.257594546267732</c:v>
                </c:pt>
                <c:pt idx="1182">
                  <c:v>25.294397636388332</c:v>
                </c:pt>
                <c:pt idx="1183">
                  <c:v>25.250370521830877</c:v>
                </c:pt>
                <c:pt idx="1184">
                  <c:v>25.206095125543143</c:v>
                </c:pt>
                <c:pt idx="1185">
                  <c:v>25.161569470310276</c:v>
                </c:pt>
                <c:pt idx="1186">
                  <c:v>25.116791554863241</c:v>
                </c:pt>
                <c:pt idx="1187">
                  <c:v>25.071759353454553</c:v>
                </c:pt>
                <c:pt idx="1188">
                  <c:v>25.026470815424148</c:v>
                </c:pt>
                <c:pt idx="1189">
                  <c:v>24.980923864755038</c:v>
                </c:pt>
                <c:pt idx="1190">
                  <c:v>24.935116399618487</c:v>
                </c:pt>
                <c:pt idx="1191">
                  <c:v>24.889046291908404</c:v>
                </c:pt>
                <c:pt idx="1192">
                  <c:v>24.842711386764606</c:v>
                </c:pt>
                <c:pt idx="1193">
                  <c:v>24.796109502084665</c:v>
                </c:pt>
                <c:pt idx="1194">
                  <c:v>24.74923842802394</c:v>
                </c:pt>
                <c:pt idx="1195">
                  <c:v>24.702095926483505</c:v>
                </c:pt>
                <c:pt idx="1196">
                  <c:v>24.654679730585574</c:v>
                </c:pt>
                <c:pt idx="1197">
                  <c:v>24.606987544136025</c:v>
                </c:pt>
                <c:pt idx="1198">
                  <c:v>24.6468916425959</c:v>
                </c:pt>
                <c:pt idx="1199">
                  <c:v>24.686602447910666</c:v>
                </c:pt>
                <c:pt idx="1200">
                  <c:v>24.726121307403133</c:v>
                </c:pt>
                <c:pt idx="1201">
                  <c:v>24.765449553968438</c:v>
                </c:pt>
                <c:pt idx="1202">
                  <c:v>24.804588506296088</c:v>
                </c:pt>
                <c:pt idx="1203">
                  <c:v>24.843539469087574</c:v>
                </c:pt>
                <c:pt idx="1204">
                  <c:v>24.88230373326958</c:v>
                </c:pt>
                <c:pt idx="1205">
                  <c:v>24.92088257620297</c:v>
                </c:pt>
                <c:pt idx="1206">
                  <c:v>24.959277261887621</c:v>
                </c:pt>
                <c:pt idx="1207">
                  <c:v>24.997489041163192</c:v>
                </c:pt>
                <c:pt idx="1208">
                  <c:v>25.035519151905966</c:v>
                </c:pt>
                <c:pt idx="1209">
                  <c:v>25.073368819221827</c:v>
                </c:pt>
                <c:pt idx="1210">
                  <c:v>25.111039255635468</c:v>
                </c:pt>
                <c:pt idx="1211">
                  <c:v>25.14853166127595</c:v>
                </c:pt>
                <c:pt idx="1212">
                  <c:v>25.185847224058648</c:v>
                </c:pt>
                <c:pt idx="1213">
                  <c:v>25.222987119863731</c:v>
                </c:pt>
                <c:pt idx="1214">
                  <c:v>25.259952512711195</c:v>
                </c:pt>
                <c:pt idx="1215">
                  <c:v>25.29674455493258</c:v>
                </c:pt>
                <c:pt idx="1216">
                  <c:v>25.333364387339429</c:v>
                </c:pt>
                <c:pt idx="1217">
                  <c:v>25.369813139388558</c:v>
                </c:pt>
                <c:pt idx="1218">
                  <c:v>25.406091929344221</c:v>
                </c:pt>
                <c:pt idx="1219">
                  <c:v>25.442201864437237</c:v>
                </c:pt>
                <c:pt idx="1220">
                  <c:v>25.47814404102116</c:v>
                </c:pt>
                <c:pt idx="1221">
                  <c:v>25.513919544725546</c:v>
                </c:pt>
                <c:pt idx="1222">
                  <c:v>25.549529450606379</c:v>
                </c:pt>
                <c:pt idx="1223">
                  <c:v>25.584974823293749</c:v>
                </c:pt>
                <c:pt idx="1224">
                  <c:v>25.620256717136808</c:v>
                </c:pt>
                <c:pt idx="1225">
                  <c:v>25.655376176346092</c:v>
                </c:pt>
                <c:pt idx="1226">
                  <c:v>25.690334235133257</c:v>
                </c:pt>
                <c:pt idx="1227">
                  <c:v>25.72513191784828</c:v>
                </c:pt>
                <c:pt idx="1228">
                  <c:v>25.759770239114207</c:v>
                </c:pt>
                <c:pt idx="1229">
                  <c:v>25.794250203959464</c:v>
                </c:pt>
                <c:pt idx="1230">
                  <c:v>25.828572807947829</c:v>
                </c:pt>
                <c:pt idx="1231">
                  <c:v>25.862739037306067</c:v>
                </c:pt>
                <c:pt idx="1232">
                  <c:v>25.89674986904933</c:v>
                </c:pt>
                <c:pt idx="1233">
                  <c:v>25.930606271104327</c:v>
                </c:pt>
                <c:pt idx="1234">
                  <c:v>25.964309202430353</c:v>
                </c:pt>
                <c:pt idx="1235">
                  <c:v>25.923991394717216</c:v>
                </c:pt>
                <c:pt idx="1236">
                  <c:v>25.883453888335179</c:v>
                </c:pt>
                <c:pt idx="1237">
                  <c:v>25.842695039304843</c:v>
                </c:pt>
                <c:pt idx="1238">
                  <c:v>25.801713185218077</c:v>
                </c:pt>
                <c:pt idx="1239">
                  <c:v>25.760506644939635</c:v>
                </c:pt>
                <c:pt idx="1240">
                  <c:v>25.719073718302337</c:v>
                </c:pt>
                <c:pt idx="1241">
                  <c:v>25.677412685795705</c:v>
                </c:pt>
                <c:pt idx="1242">
                  <c:v>25.635521808247816</c:v>
                </c:pt>
                <c:pt idx="1243">
                  <c:v>25.670571077805938</c:v>
                </c:pt>
                <c:pt idx="1244">
                  <c:v>25.705459392811022</c:v>
                </c:pt>
                <c:pt idx="1245">
                  <c:v>25.740187773374217</c:v>
                </c:pt>
                <c:pt idx="1246">
                  <c:v>25.774757229937475</c:v>
                </c:pt>
                <c:pt idx="1247">
                  <c:v>25.809168763404838</c:v>
                </c:pt>
                <c:pt idx="1248">
                  <c:v>25.843423365271381</c:v>
                </c:pt>
                <c:pt idx="1249">
                  <c:v>25.877522017749875</c:v>
                </c:pt>
                <c:pt idx="1250">
                  <c:v>25.911465693895224</c:v>
                </c:pt>
                <c:pt idx="1251">
                  <c:v>25.94525535772668</c:v>
                </c:pt>
                <c:pt idx="1252">
                  <c:v>25.978891964347948</c:v>
                </c:pt>
                <c:pt idx="1253">
                  <c:v>26.01237646006517</c:v>
                </c:pt>
                <c:pt idx="1254">
                  <c:v>26.010347611472245</c:v>
                </c:pt>
                <c:pt idx="1255">
                  <c:v>26.008325169422317</c:v>
                </c:pt>
                <c:pt idx="1256">
                  <c:v>26.006309114168932</c:v>
                </c:pt>
                <c:pt idx="1257">
                  <c:v>26.004299426023518</c:v>
                </c:pt>
                <c:pt idx="1258">
                  <c:v>26.002296085355244</c:v>
                </c:pt>
                <c:pt idx="1259">
                  <c:v>26.000299072590863</c:v>
                </c:pt>
                <c:pt idx="1260">
                  <c:v>25.998308368214563</c:v>
                </c:pt>
                <c:pt idx="1261">
                  <c:v>25.99632395276781</c:v>
                </c:pt>
                <c:pt idx="1262">
                  <c:v>25.994345806849218</c:v>
                </c:pt>
                <c:pt idx="1263">
                  <c:v>25.992373911114367</c:v>
                </c:pt>
                <c:pt idx="1264">
                  <c:v>25.990408246275681</c:v>
                </c:pt>
                <c:pt idx="1265">
                  <c:v>25.988448793102265</c:v>
                </c:pt>
                <c:pt idx="1266">
                  <c:v>25.986495532419752</c:v>
                </c:pt>
                <c:pt idx="1267">
                  <c:v>25.984548445110175</c:v>
                </c:pt>
                <c:pt idx="1268">
                  <c:v>25.982607512111787</c:v>
                </c:pt>
                <c:pt idx="1269">
                  <c:v>25.980672714418937</c:v>
                </c:pt>
                <c:pt idx="1270">
                  <c:v>25.978744033081917</c:v>
                </c:pt>
                <c:pt idx="1271">
                  <c:v>25.976821449206803</c:v>
                </c:pt>
                <c:pt idx="1272">
                  <c:v>25.97490494395532</c:v>
                </c:pt>
                <c:pt idx="1273">
                  <c:v>25.972994498544683</c:v>
                </c:pt>
                <c:pt idx="1274">
                  <c:v>25.971090094247469</c:v>
                </c:pt>
                <c:pt idx="1275">
                  <c:v>25.969191712391453</c:v>
                </c:pt>
                <c:pt idx="1276">
                  <c:v>25.96729933435946</c:v>
                </c:pt>
                <c:pt idx="1277">
                  <c:v>25.965412941589232</c:v>
                </c:pt>
                <c:pt idx="1278">
                  <c:v>25.963532515573277</c:v>
                </c:pt>
                <c:pt idx="1279">
                  <c:v>25.961658037858719</c:v>
                </c:pt>
                <c:pt idx="1280">
                  <c:v>25.959789490047154</c:v>
                </c:pt>
                <c:pt idx="1281">
                  <c:v>25.957926853794511</c:v>
                </c:pt>
                <c:pt idx="1282">
                  <c:v>25.956070110810902</c:v>
                </c:pt>
                <c:pt idx="1283">
                  <c:v>25.954219242860479</c:v>
                </c:pt>
                <c:pt idx="1284">
                  <c:v>25.952374231761286</c:v>
                </c:pt>
                <c:pt idx="1285">
                  <c:v>25.950535059385125</c:v>
                </c:pt>
                <c:pt idx="1286">
                  <c:v>25.948701707657399</c:v>
                </c:pt>
                <c:pt idx="1287">
                  <c:v>25.94687415855698</c:v>
                </c:pt>
                <c:pt idx="1288">
                  <c:v>25.945052394116068</c:v>
                </c:pt>
                <c:pt idx="1289">
                  <c:v>25.94323639642003</c:v>
                </c:pt>
                <c:pt idx="1290">
                  <c:v>25.941426147607277</c:v>
                </c:pt>
                <c:pt idx="1291">
                  <c:v>25.939621629869116</c:v>
                </c:pt>
                <c:pt idx="1292">
                  <c:v>25.937822825449604</c:v>
                </c:pt>
                <c:pt idx="1293">
                  <c:v>25.936029716645415</c:v>
                </c:pt>
                <c:pt idx="1294">
                  <c:v>25.934242285805681</c:v>
                </c:pt>
                <c:pt idx="1295">
                  <c:v>25.932460515331876</c:v>
                </c:pt>
                <c:pt idx="1296">
                  <c:v>25.930684387677655</c:v>
                </c:pt>
                <c:pt idx="1297">
                  <c:v>25.928913885348727</c:v>
                </c:pt>
                <c:pt idx="1298">
                  <c:v>25.927148990902705</c:v>
                </c:pt>
                <c:pt idx="1299">
                  <c:v>25.925389686948975</c:v>
                </c:pt>
                <c:pt idx="1300">
                  <c:v>25.923635956148548</c:v>
                </c:pt>
                <c:pt idx="1301">
                  <c:v>25.921887781213925</c:v>
                </c:pt>
                <c:pt idx="1302">
                  <c:v>25.920145144908965</c:v>
                </c:pt>
                <c:pt idx="1303">
                  <c:v>25.918408030048727</c:v>
                </c:pt>
                <c:pt idx="1304">
                  <c:v>25.916676419499353</c:v>
                </c:pt>
                <c:pt idx="1305">
                  <c:v>25.914950296177917</c:v>
                </c:pt>
                <c:pt idx="1306">
                  <c:v>25.913229643052297</c:v>
                </c:pt>
                <c:pt idx="1307">
                  <c:v>25.911514443141019</c:v>
                </c:pt>
                <c:pt idx="1308">
                  <c:v>25.909804679513151</c:v>
                </c:pt>
                <c:pt idx="1309">
                  <c:v>25.908100335288132</c:v>
                </c:pt>
                <c:pt idx="1310">
                  <c:v>25.906401393635662</c:v>
                </c:pt>
                <c:pt idx="1311">
                  <c:v>25.904707837775547</c:v>
                </c:pt>
                <c:pt idx="1312">
                  <c:v>25.903019650977576</c:v>
                </c:pt>
                <c:pt idx="1313">
                  <c:v>25.901336816561379</c:v>
                </c:pt>
                <c:pt idx="1314">
                  <c:v>25.899659317896287</c:v>
                </c:pt>
                <c:pt idx="1315">
                  <c:v>25.897987138401209</c:v>
                </c:pt>
                <c:pt idx="1316">
                  <c:v>25.896320261544492</c:v>
                </c:pt>
                <c:pt idx="1317">
                  <c:v>25.894658670843778</c:v>
                </c:pt>
                <c:pt idx="1318">
                  <c:v>25.893002349865885</c:v>
                </c:pt>
                <c:pt idx="1319">
                  <c:v>25.891351282226655</c:v>
                </c:pt>
                <c:pt idx="1320">
                  <c:v>25.889705451590842</c:v>
                </c:pt>
                <c:pt idx="1321">
                  <c:v>25.888064841671959</c:v>
                </c:pt>
                <c:pt idx="1322">
                  <c:v>25.886429436232152</c:v>
                </c:pt>
                <c:pt idx="1323">
                  <c:v>25.884799219082073</c:v>
                </c:pt>
                <c:pt idx="1324">
                  <c:v>25.883174174080736</c:v>
                </c:pt>
                <c:pt idx="1325">
                  <c:v>25.881554285135394</c:v>
                </c:pt>
                <c:pt idx="1326">
                  <c:v>25.879939536201402</c:v>
                </c:pt>
                <c:pt idx="1327">
                  <c:v>25.878329911282091</c:v>
                </c:pt>
                <c:pt idx="1328">
                  <c:v>25.876725394428632</c:v>
                </c:pt>
                <c:pt idx="1329">
                  <c:v>25.875125969739905</c:v>
                </c:pt>
                <c:pt idx="1330">
                  <c:v>25.873531621362364</c:v>
                </c:pt>
                <c:pt idx="1331">
                  <c:v>25.871942333489919</c:v>
                </c:pt>
                <c:pt idx="1332">
                  <c:v>25.870358090363791</c:v>
                </c:pt>
                <c:pt idx="1333">
                  <c:v>25.868778876272394</c:v>
                </c:pt>
                <c:pt idx="1334">
                  <c:v>25.867204675551204</c:v>
                </c:pt>
                <c:pt idx="1335">
                  <c:v>25.865635472582614</c:v>
                </c:pt>
                <c:pt idx="1336">
                  <c:v>25.864071251795828</c:v>
                </c:pt>
                <c:pt idx="1337">
                  <c:v>25.862511997666715</c:v>
                </c:pt>
                <c:pt idx="1338">
                  <c:v>25.86095769471769</c:v>
                </c:pt>
                <c:pt idx="1339">
                  <c:v>25.859408327517578</c:v>
                </c:pt>
                <c:pt idx="1340">
                  <c:v>25.857863880681492</c:v>
                </c:pt>
                <c:pt idx="1341">
                  <c:v>25.856324338870703</c:v>
                </c:pt>
                <c:pt idx="1342">
                  <c:v>25.854789686792515</c:v>
                </c:pt>
                <c:pt idx="1343">
                  <c:v>25.853259909200133</c:v>
                </c:pt>
                <c:pt idx="1344">
                  <c:v>25.851734990892545</c:v>
                </c:pt>
                <c:pt idx="1345">
                  <c:v>25.850214916714382</c:v>
                </c:pt>
                <c:pt idx="1346">
                  <c:v>25.848699671555803</c:v>
                </c:pt>
                <c:pt idx="1347">
                  <c:v>25.847189240352368</c:v>
                </c:pt>
                <c:pt idx="1348">
                  <c:v>25.845683608084901</c:v>
                </c:pt>
                <c:pt idx="1349">
                  <c:v>25.844182759779379</c:v>
                </c:pt>
                <c:pt idx="1350">
                  <c:v>25.842686680506802</c:v>
                </c:pt>
                <c:pt idx="1351">
                  <c:v>25.841195355383064</c:v>
                </c:pt>
                <c:pt idx="1352">
                  <c:v>25.839708769568833</c:v>
                </c:pt>
                <c:pt idx="1353">
                  <c:v>25.83822690826943</c:v>
                </c:pt>
                <c:pt idx="1354">
                  <c:v>25.836749756734687</c:v>
                </c:pt>
                <c:pt idx="1355">
                  <c:v>25.835277300258848</c:v>
                </c:pt>
                <c:pt idx="1356">
                  <c:v>25.833809524180431</c:v>
                </c:pt>
                <c:pt idx="1357">
                  <c:v>25.832346413882103</c:v>
                </c:pt>
                <c:pt idx="1358">
                  <c:v>25.830887954790565</c:v>
                </c:pt>
                <c:pt idx="1359">
                  <c:v>25.829434132376434</c:v>
                </c:pt>
                <c:pt idx="1360">
                  <c:v>25.827984932154102</c:v>
                </c:pt>
                <c:pt idx="1361">
                  <c:v>25.826540339681625</c:v>
                </c:pt>
                <c:pt idx="1362">
                  <c:v>25.825100340560606</c:v>
                </c:pt>
                <c:pt idx="1363">
                  <c:v>25.823664920436073</c:v>
                </c:pt>
                <c:pt idx="1364">
                  <c:v>25.822234064996341</c:v>
                </c:pt>
                <c:pt idx="1365">
                  <c:v>25.820807759972912</c:v>
                </c:pt>
                <c:pt idx="1366">
                  <c:v>25.819385991140344</c:v>
                </c:pt>
                <c:pt idx="1367">
                  <c:v>25.817968744316133</c:v>
                </c:pt>
                <c:pt idx="1368">
                  <c:v>25.816556005360589</c:v>
                </c:pt>
                <c:pt idx="1369">
                  <c:v>25.815147760176718</c:v>
                </c:pt>
                <c:pt idx="1370">
                  <c:v>25.813743994710112</c:v>
                </c:pt>
                <c:pt idx="1371">
                  <c:v>25.812344694948813</c:v>
                </c:pt>
                <c:pt idx="1372">
                  <c:v>25.810949846923208</c:v>
                </c:pt>
                <c:pt idx="1373">
                  <c:v>25.809559436705904</c:v>
                </c:pt>
                <c:pt idx="1374">
                  <c:v>25.808173450411605</c:v>
                </c:pt>
                <c:pt idx="1375">
                  <c:v>25.806791874197007</c:v>
                </c:pt>
                <c:pt idx="1376">
                  <c:v>25.805414694260666</c:v>
                </c:pt>
                <c:pt idx="1377">
                  <c:v>25.80404189684289</c:v>
                </c:pt>
                <c:pt idx="1378">
                  <c:v>25.802673468225617</c:v>
                </c:pt>
                <c:pt idx="1379">
                  <c:v>25.8013093947323</c:v>
                </c:pt>
                <c:pt idx="1380">
                  <c:v>25.799949662727791</c:v>
                </c:pt>
                <c:pt idx="1381">
                  <c:v>25.798594258618216</c:v>
                </c:pt>
                <c:pt idx="1382">
                  <c:v>25.797243168850873</c:v>
                </c:pt>
                <c:pt idx="1383">
                  <c:v>25.795896379914108</c:v>
                </c:pt>
                <c:pt idx="1384">
                  <c:v>25.794553878337197</c:v>
                </c:pt>
                <c:pt idx="1385">
                  <c:v>25.793215650690232</c:v>
                </c:pt>
                <c:pt idx="1386">
                  <c:v>25.791881683584013</c:v>
                </c:pt>
                <c:pt idx="1387">
                  <c:v>25.790551963669923</c:v>
                </c:pt>
                <c:pt idx="1388">
                  <c:v>25.789226477639819</c:v>
                </c:pt>
                <c:pt idx="1389">
                  <c:v>25.787905212225919</c:v>
                </c:pt>
                <c:pt idx="1390">
                  <c:v>25.786588154200683</c:v>
                </c:pt>
                <c:pt idx="1391">
                  <c:v>25.785275290376699</c:v>
                </c:pt>
                <c:pt idx="1392">
                  <c:v>25.783966607606576</c:v>
                </c:pt>
                <c:pt idx="1393">
                  <c:v>25.782662092782829</c:v>
                </c:pt>
                <c:pt idx="1394">
                  <c:v>25.781361732837755</c:v>
                </c:pt>
                <c:pt idx="1395">
                  <c:v>25.780065514743338</c:v>
                </c:pt>
                <c:pt idx="1396">
                  <c:v>25.778773425511126</c:v>
                </c:pt>
                <c:pt idx="1397">
                  <c:v>25.777485452192117</c:v>
                </c:pt>
                <c:pt idx="1398">
                  <c:v>25.776201581876649</c:v>
                </c:pt>
                <c:pt idx="1399">
                  <c:v>25.774921801694298</c:v>
                </c:pt>
                <c:pt idx="1400">
                  <c:v>25.773646098813753</c:v>
                </c:pt>
                <c:pt idx="1401">
                  <c:v>25.772374460442713</c:v>
                </c:pt>
                <c:pt idx="1402">
                  <c:v>25.771106873827772</c:v>
                </c:pt>
                <c:pt idx="1403">
                  <c:v>25.769843326254307</c:v>
                </c:pt>
                <c:pt idx="1404">
                  <c:v>25.768583805046376</c:v>
                </c:pt>
                <c:pt idx="1405">
                  <c:v>25.767328297566596</c:v>
                </c:pt>
                <c:pt idx="1406">
                  <c:v>25.766076791216051</c:v>
                </c:pt>
                <c:pt idx="1407">
                  <c:v>25.764829273434167</c:v>
                </c:pt>
                <c:pt idx="1408">
                  <c:v>25.763585731698598</c:v>
                </c:pt>
                <c:pt idx="1409">
                  <c:v>25.762346153525133</c:v>
                </c:pt>
                <c:pt idx="1410">
                  <c:v>25.761110526467586</c:v>
                </c:pt>
                <c:pt idx="1411">
                  <c:v>25.759878838117675</c:v>
                </c:pt>
                <c:pt idx="1412">
                  <c:v>25.758651076104925</c:v>
                </c:pt>
                <c:pt idx="1413">
                  <c:v>25.757427228096549</c:v>
                </c:pt>
                <c:pt idx="1414">
                  <c:v>25.756207281797355</c:v>
                </c:pt>
                <c:pt idx="1415">
                  <c:v>25.754991224949624</c:v>
                </c:pt>
                <c:pt idx="1416">
                  <c:v>25.753779045333015</c:v>
                </c:pt>
                <c:pt idx="1417">
                  <c:v>25.75257073076445</c:v>
                </c:pt>
                <c:pt idx="1418">
                  <c:v>25.751366269098014</c:v>
                </c:pt>
                <c:pt idx="1419">
                  <c:v>25.75016564822484</c:v>
                </c:pt>
                <c:pt idx="1420">
                  <c:v>25.748968856073013</c:v>
                </c:pt>
                <c:pt idx="1421">
                  <c:v>25.747775880607453</c:v>
                </c:pt>
                <c:pt idx="1422">
                  <c:v>25.74658670982982</c:v>
                </c:pt>
                <c:pt idx="1423">
                  <c:v>25.745401331778403</c:v>
                </c:pt>
                <c:pt idx="1424">
                  <c:v>25.744219734528016</c:v>
                </c:pt>
                <c:pt idx="1425">
                  <c:v>25.743041906189887</c:v>
                </c:pt>
                <c:pt idx="1426">
                  <c:v>25.741867834911574</c:v>
                </c:pt>
                <c:pt idx="1427">
                  <c:v>25.740697508876835</c:v>
                </c:pt>
                <c:pt idx="1428">
                  <c:v>25.739530916305537</c:v>
                </c:pt>
                <c:pt idx="1429">
                  <c:v>25.738368045453552</c:v>
                </c:pt>
                <c:pt idx="1430">
                  <c:v>25.737208884612652</c:v>
                </c:pt>
                <c:pt idx="1431">
                  <c:v>25.736053422110409</c:v>
                </c:pt>
                <c:pt idx="1432">
                  <c:v>25.734901646310085</c:v>
                </c:pt>
                <c:pt idx="1433">
                  <c:v>25.733753545610533</c:v>
                </c:pt>
                <c:pt idx="1434">
                  <c:v>25.732609108446098</c:v>
                </c:pt>
                <c:pt idx="1435">
                  <c:v>25.73146832328651</c:v>
                </c:pt>
                <c:pt idx="1436">
                  <c:v>25.730331178636785</c:v>
                </c:pt>
                <c:pt idx="1437">
                  <c:v>25.729197663037116</c:v>
                </c:pt>
                <c:pt idx="1438">
                  <c:v>25.728067765062782</c:v>
                </c:pt>
                <c:pt idx="1439">
                  <c:v>25.726941473324043</c:v>
                </c:pt>
                <c:pt idx="1440">
                  <c:v>25.725818776466038</c:v>
                </c:pt>
                <c:pt idx="1441">
                  <c:v>25.724699663168686</c:v>
                </c:pt>
                <c:pt idx="1442">
                  <c:v>25.723584122146576</c:v>
                </c:pt>
                <c:pt idx="1443">
                  <c:v>25.722472142148884</c:v>
                </c:pt>
                <c:pt idx="1444">
                  <c:v>25.721363711959263</c:v>
                </c:pt>
                <c:pt idx="1445">
                  <c:v>25.720258820395738</c:v>
                </c:pt>
                <c:pt idx="1446">
                  <c:v>25.719157456310619</c:v>
                </c:pt>
                <c:pt idx="1447">
                  <c:v>25.718059608590394</c:v>
                </c:pt>
                <c:pt idx="1448">
                  <c:v>25.716965266155629</c:v>
                </c:pt>
                <c:pt idx="1449">
                  <c:v>25.71587441796088</c:v>
                </c:pt>
                <c:pt idx="1450">
                  <c:v>25.714787052994573</c:v>
                </c:pt>
                <c:pt idx="1451">
                  <c:v>25.713703160278932</c:v>
                </c:pt>
                <c:pt idx="1452">
                  <c:v>25.712622728869867</c:v>
                </c:pt>
                <c:pt idx="1453">
                  <c:v>25.711545747856874</c:v>
                </c:pt>
                <c:pt idx="1454">
                  <c:v>25.71047220636294</c:v>
                </c:pt>
                <c:pt idx="1455">
                  <c:v>25.709402093544448</c:v>
                </c:pt>
                <c:pt idx="1456">
                  <c:v>25.708335398591085</c:v>
                </c:pt>
                <c:pt idx="1457">
                  <c:v>25.707272110725732</c:v>
                </c:pt>
                <c:pt idx="1458">
                  <c:v>25.706212219204382</c:v>
                </c:pt>
                <c:pt idx="1459">
                  <c:v>25.705155713316032</c:v>
                </c:pt>
                <c:pt idx="1460">
                  <c:v>25.704102582382593</c:v>
                </c:pt>
                <c:pt idx="1461">
                  <c:v>25.703052815758795</c:v>
                </c:pt>
                <c:pt idx="1462">
                  <c:v>25.702006402832087</c:v>
                </c:pt>
                <c:pt idx="1463">
                  <c:v>25.700963333022546</c:v>
                </c:pt>
                <c:pt idx="1464">
                  <c:v>25.699923595782781</c:v>
                </c:pt>
                <c:pt idx="1465">
                  <c:v>25.698887180597836</c:v>
                </c:pt>
                <c:pt idx="1466">
                  <c:v>25.697854076985099</c:v>
                </c:pt>
                <c:pt idx="1467">
                  <c:v>25.696824274494205</c:v>
                </c:pt>
                <c:pt idx="1468">
                  <c:v>25.695797762706945</c:v>
                </c:pt>
                <c:pt idx="1469">
                  <c:v>25.694774531237169</c:v>
                </c:pt>
                <c:pt idx="1470">
                  <c:v>25.693754569730693</c:v>
                </c:pt>
                <c:pt idx="1471">
                  <c:v>25.692737867865208</c:v>
                </c:pt>
                <c:pt idx="1472">
                  <c:v>25.69172441535018</c:v>
                </c:pt>
                <c:pt idx="1473">
                  <c:v>25.69071420192677</c:v>
                </c:pt>
                <c:pt idx="1474">
                  <c:v>25.689707217367729</c:v>
                </c:pt>
                <c:pt idx="1475">
                  <c:v>25.688703451477316</c:v>
                </c:pt>
                <c:pt idx="1476">
                  <c:v>25.687702894091196</c:v>
                </c:pt>
                <c:pt idx="1477">
                  <c:v>25.686705535076353</c:v>
                </c:pt>
                <c:pt idx="1478">
                  <c:v>25.685711364330999</c:v>
                </c:pt>
                <c:pt idx="1479">
                  <c:v>25.684720371784483</c:v>
                </c:pt>
                <c:pt idx="1480">
                  <c:v>25.683732547397195</c:v>
                </c:pt>
                <c:pt idx="1481">
                  <c:v>25.682747881160484</c:v>
                </c:pt>
                <c:pt idx="1482">
                  <c:v>25.681766363096557</c:v>
                </c:pt>
                <c:pt idx="1483">
                  <c:v>25.680787983258394</c:v>
                </c:pt>
                <c:pt idx="1484">
                  <c:v>25.679812731729662</c:v>
                </c:pt>
                <c:pt idx="1485">
                  <c:v>25.678840598624618</c:v>
                </c:pt>
                <c:pt idx="1486">
                  <c:v>25.677871574088023</c:v>
                </c:pt>
                <c:pt idx="1487">
                  <c:v>25.676905648295044</c:v>
                </c:pt>
                <c:pt idx="1488">
                  <c:v>25.675942811451179</c:v>
                </c:pt>
                <c:pt idx="1489">
                  <c:v>25.674983053792161</c:v>
                </c:pt>
                <c:pt idx="1490">
                  <c:v>25.674026365583867</c:v>
                </c:pt>
                <c:pt idx="1491">
                  <c:v>25.673072737122226</c:v>
                </c:pt>
                <c:pt idx="1492">
                  <c:v>25.672122158733146</c:v>
                </c:pt>
                <c:pt idx="1493">
                  <c:v>25.671174620772415</c:v>
                </c:pt>
                <c:pt idx="1494">
                  <c:v>25.67023011362561</c:v>
                </c:pt>
                <c:pt idx="1495">
                  <c:v>25.669288627708013</c:v>
                </c:pt>
                <c:pt idx="1496">
                  <c:v>25.66835015346453</c:v>
                </c:pt>
                <c:pt idx="1497">
                  <c:v>25.667414681369589</c:v>
                </c:pt>
                <c:pt idx="1498">
                  <c:v>25.666482201927074</c:v>
                </c:pt>
                <c:pt idx="1499">
                  <c:v>25.665552705670219</c:v>
                </c:pt>
                <c:pt idx="1500">
                  <c:v>25.664626183161527</c:v>
                </c:pt>
                <c:pt idx="1501">
                  <c:v>25.663702624992684</c:v>
                </c:pt>
                <c:pt idx="1502">
                  <c:v>25.662782021784484</c:v>
                </c:pt>
                <c:pt idx="1503">
                  <c:v>25.66186436418673</c:v>
                </c:pt>
                <c:pt idx="1504">
                  <c:v>25.660949642878151</c:v>
                </c:pt>
                <c:pt idx="1505">
                  <c:v>25.660037848566315</c:v>
                </c:pt>
                <c:pt idx="1506">
                  <c:v>25.659128971987553</c:v>
                </c:pt>
                <c:pt idx="1507">
                  <c:v>25.658223003906858</c:v>
                </c:pt>
                <c:pt idx="1508">
                  <c:v>25.657319935117826</c:v>
                </c:pt>
                <c:pt idx="1509">
                  <c:v>25.656419756442542</c:v>
                </c:pt>
                <c:pt idx="1510">
                  <c:v>25.655522458731511</c:v>
                </c:pt>
                <c:pt idx="1511">
                  <c:v>25.654628032863577</c:v>
                </c:pt>
                <c:pt idx="1512">
                  <c:v>25.653736469745834</c:v>
                </c:pt>
                <c:pt idx="1513">
                  <c:v>25.652847760313541</c:v>
                </c:pt>
                <c:pt idx="1514">
                  <c:v>25.651961895530043</c:v>
                </c:pt>
                <c:pt idx="1515">
                  <c:v>25.651078866386683</c:v>
                </c:pt>
                <c:pt idx="1516">
                  <c:v>25.650198663902721</c:v>
                </c:pt>
                <c:pt idx="1517">
                  <c:v>25.649321279125257</c:v>
                </c:pt>
                <c:pt idx="1518">
                  <c:v>25.648446703129142</c:v>
                </c:pt>
                <c:pt idx="1519">
                  <c:v>25.647574927016894</c:v>
                </c:pt>
                <c:pt idx="1520">
                  <c:v>25.646705941918622</c:v>
                </c:pt>
                <c:pt idx="1521">
                  <c:v>25.645839738991945</c:v>
                </c:pt>
                <c:pt idx="1522">
                  <c:v>25.644976309421899</c:v>
                </c:pt>
                <c:pt idx="1523">
                  <c:v>25.644115644420872</c:v>
                </c:pt>
                <c:pt idx="1524">
                  <c:v>25.643257735228509</c:v>
                </c:pt>
                <c:pt idx="1525">
                  <c:v>25.642402573111639</c:v>
                </c:pt>
                <c:pt idx="1526">
                  <c:v>25.641550149364193</c:v>
                </c:pt>
                <c:pt idx="1527">
                  <c:v>25.640700455307115</c:v>
                </c:pt>
                <c:pt idx="1528">
                  <c:v>25.639853482288302</c:v>
                </c:pt>
                <c:pt idx="1529">
                  <c:v>25.639009221682503</c:v>
                </c:pt>
                <c:pt idx="1530">
                  <c:v>25.638167664891245</c:v>
                </c:pt>
                <c:pt idx="1531">
                  <c:v>25.637328803342761</c:v>
                </c:pt>
                <c:pt idx="1532">
                  <c:v>25.636492628491901</c:v>
                </c:pt>
                <c:pt idx="1533">
                  <c:v>25.635659131820063</c:v>
                </c:pt>
                <c:pt idx="1534">
                  <c:v>25.634828304835107</c:v>
                </c:pt>
                <c:pt idx="1535">
                  <c:v>25.634000139071272</c:v>
                </c:pt>
                <c:pt idx="1536">
                  <c:v>25.633174626089104</c:v>
                </c:pt>
                <c:pt idx="1537">
                  <c:v>25.63235175747538</c:v>
                </c:pt>
                <c:pt idx="1538">
                  <c:v>25.631531524843023</c:v>
                </c:pt>
                <c:pt idx="1539">
                  <c:v>25.630713919831031</c:v>
                </c:pt>
                <c:pt idx="1540">
                  <c:v>25.629898934104393</c:v>
                </c:pt>
                <c:pt idx="1541">
                  <c:v>25.629086559354015</c:v>
                </c:pt>
                <c:pt idx="1542">
                  <c:v>25.628276787296638</c:v>
                </c:pt>
                <c:pt idx="1543">
                  <c:v>25.627469609674772</c:v>
                </c:pt>
                <c:pt idx="1544">
                  <c:v>25.626665018256613</c:v>
                </c:pt>
                <c:pt idx="1545">
                  <c:v>25.625863004835953</c:v>
                </c:pt>
                <c:pt idx="1546">
                  <c:v>25.625063561232128</c:v>
                </c:pt>
                <c:pt idx="1547">
                  <c:v>25.624266679289924</c:v>
                </c:pt>
                <c:pt idx="1548">
                  <c:v>25.62347235087951</c:v>
                </c:pt>
                <c:pt idx="1549">
                  <c:v>25.622680567896357</c:v>
                </c:pt>
                <c:pt idx="1550">
                  <c:v>25.62189132226116</c:v>
                </c:pt>
                <c:pt idx="1551">
                  <c:v>25.621104605919776</c:v>
                </c:pt>
                <c:pt idx="1552">
                  <c:v>25.620320410843131</c:v>
                </c:pt>
                <c:pt idx="1553">
                  <c:v>25.619538729027159</c:v>
                </c:pt>
                <c:pt idx="1554">
                  <c:v>25.618759552492715</c:v>
                </c:pt>
                <c:pt idx="1555">
                  <c:v>25.617982873285513</c:v>
                </c:pt>
                <c:pt idx="1556">
                  <c:v>25.617208683476047</c:v>
                </c:pt>
                <c:pt idx="1557">
                  <c:v>25.616436975159509</c:v>
                </c:pt>
                <c:pt idx="1558">
                  <c:v>25.615667740455731</c:v>
                </c:pt>
                <c:pt idx="1559">
                  <c:v>25.614900971509091</c:v>
                </c:pt>
                <c:pt idx="1560">
                  <c:v>25.614136660488455</c:v>
                </c:pt>
                <c:pt idx="1561">
                  <c:v>25.613374799587103</c:v>
                </c:pt>
                <c:pt idx="1562">
                  <c:v>25.612615381022643</c:v>
                </c:pt>
                <c:pt idx="1563">
                  <c:v>25.611858397036958</c:v>
                </c:pt>
                <c:pt idx="1564">
                  <c:v>25.611103839896113</c:v>
                </c:pt>
                <c:pt idx="1565">
                  <c:v>25.610351701890295</c:v>
                </c:pt>
                <c:pt idx="1566">
                  <c:v>25.609601975333732</c:v>
                </c:pt>
                <c:pt idx="1567">
                  <c:v>25.608854652564634</c:v>
                </c:pt>
                <c:pt idx="1568">
                  <c:v>25.608109725945106</c:v>
                </c:pt>
                <c:pt idx="1569">
                  <c:v>25.609000743226275</c:v>
                </c:pt>
                <c:pt idx="1570">
                  <c:v>25.609895188633057</c:v>
                </c:pt>
                <c:pt idx="1571">
                  <c:v>25.610793075235598</c:v>
                </c:pt>
                <c:pt idx="1572">
                  <c:v>25.611694416152957</c:v>
                </c:pt>
                <c:pt idx="1573">
                  <c:v>25.612599224553293</c:v>
                </c:pt>
                <c:pt idx="1574">
                  <c:v>25.613507513654039</c:v>
                </c:pt>
                <c:pt idx="1575">
                  <c:v>25.61441929672208</c:v>
                </c:pt>
                <c:pt idx="1576">
                  <c:v>25.615334587073928</c:v>
                </c:pt>
                <c:pt idx="1577">
                  <c:v>25.616253398075894</c:v>
                </c:pt>
                <c:pt idx="1578">
                  <c:v>25.617175743144291</c:v>
                </c:pt>
                <c:pt idx="1579">
                  <c:v>25.618101635745578</c:v>
                </c:pt>
                <c:pt idx="1580">
                  <c:v>25.619031089396575</c:v>
                </c:pt>
                <c:pt idx="1581">
                  <c:v>25.619964117664622</c:v>
                </c:pt>
                <c:pt idx="1582">
                  <c:v>25.620900734167769</c:v>
                </c:pt>
                <c:pt idx="1583">
                  <c:v>25.621840952574956</c:v>
                </c:pt>
                <c:pt idx="1584">
                  <c:v>25.6227847866062</c:v>
                </c:pt>
                <c:pt idx="1585">
                  <c:v>25.623732250032766</c:v>
                </c:pt>
                <c:pt idx="1586">
                  <c:v>25.624683356677362</c:v>
                </c:pt>
                <c:pt idx="1587">
                  <c:v>25.625638120414326</c:v>
                </c:pt>
                <c:pt idx="1588">
                  <c:v>25.626596555169794</c:v>
                </c:pt>
                <c:pt idx="1589">
                  <c:v>25.627558674921911</c:v>
                </c:pt>
                <c:pt idx="1590">
                  <c:v>25.628524493700994</c:v>
                </c:pt>
                <c:pt idx="1591">
                  <c:v>25.629494025589729</c:v>
                </c:pt>
                <c:pt idx="1592">
                  <c:v>25.630467284723366</c:v>
                </c:pt>
                <c:pt idx="1593">
                  <c:v>25.631444285289888</c:v>
                </c:pt>
                <c:pt idx="1594">
                  <c:v>25.632425041530215</c:v>
                </c:pt>
                <c:pt idx="1595">
                  <c:v>25.63340956773839</c:v>
                </c:pt>
                <c:pt idx="1596">
                  <c:v>25.634397878261769</c:v>
                </c:pt>
                <c:pt idx="1597">
                  <c:v>25.63538998750121</c:v>
                </c:pt>
                <c:pt idx="1598">
                  <c:v>25.636385909911262</c:v>
                </c:pt>
                <c:pt idx="1599">
                  <c:v>25.637385660000358</c:v>
                </c:pt>
                <c:pt idx="1600">
                  <c:v>25.638389252331017</c:v>
                </c:pt>
                <c:pt idx="1601">
                  <c:v>25.639396701520024</c:v>
                </c:pt>
                <c:pt idx="1602">
                  <c:v>25.640408022238628</c:v>
                </c:pt>
                <c:pt idx="1603">
                  <c:v>25.641423229212734</c:v>
                </c:pt>
                <c:pt idx="1604">
                  <c:v>25.642442337223105</c:v>
                </c:pt>
                <c:pt idx="1605">
                  <c:v>25.643465361105555</c:v>
                </c:pt>
                <c:pt idx="1606">
                  <c:v>25.64449231575114</c:v>
                </c:pt>
                <c:pt idx="1607">
                  <c:v>25.645523216106362</c:v>
                </c:pt>
                <c:pt idx="1608">
                  <c:v>25.646558077173356</c:v>
                </c:pt>
                <c:pt idx="1609">
                  <c:v>25.647596914010101</c:v>
                </c:pt>
                <c:pt idx="1610">
                  <c:v>25.648639741730612</c:v>
                </c:pt>
                <c:pt idx="1611">
                  <c:v>25.64968657550514</c:v>
                </c:pt>
                <c:pt idx="1612">
                  <c:v>25.650737430560369</c:v>
                </c:pt>
                <c:pt idx="1613">
                  <c:v>25.651792322179624</c:v>
                </c:pt>
                <c:pt idx="1614">
                  <c:v>25.652851265703063</c:v>
                </c:pt>
                <c:pt idx="1615">
                  <c:v>25.653914276527889</c:v>
                </c:pt>
                <c:pt idx="1616">
                  <c:v>25.654981370108541</c:v>
                </c:pt>
                <c:pt idx="1617">
                  <c:v>25.656052561956908</c:v>
                </c:pt>
                <c:pt idx="1618">
                  <c:v>25.657127867642529</c:v>
                </c:pt>
                <c:pt idx="1619">
                  <c:v>25.6582073027928</c:v>
                </c:pt>
                <c:pt idx="1620">
                  <c:v>25.659290883093167</c:v>
                </c:pt>
                <c:pt idx="1621">
                  <c:v>25.660378624287347</c:v>
                </c:pt>
                <c:pt idx="1622">
                  <c:v>25.661470542177529</c:v>
                </c:pt>
                <c:pt idx="1623">
                  <c:v>25.66256665262458</c:v>
                </c:pt>
                <c:pt idx="1624">
                  <c:v>25.663666971548253</c:v>
                </c:pt>
                <c:pt idx="1625">
                  <c:v>25.664771514927395</c:v>
                </c:pt>
                <c:pt idx="1626">
                  <c:v>25.665880298800158</c:v>
                </c:pt>
                <c:pt idx="1627">
                  <c:v>25.666993339264206</c:v>
                </c:pt>
                <c:pt idx="1628">
                  <c:v>25.668110652476933</c:v>
                </c:pt>
                <c:pt idx="1629">
                  <c:v>25.669232254655661</c:v>
                </c:pt>
                <c:pt idx="1630">
                  <c:v>25.670358162077868</c:v>
                </c:pt>
                <c:pt idx="1631">
                  <c:v>25.671488391081379</c:v>
                </c:pt>
                <c:pt idx="1632">
                  <c:v>25.672622958064601</c:v>
                </c:pt>
                <c:pt idx="1633">
                  <c:v>25.673761879486726</c:v>
                </c:pt>
                <c:pt idx="1634">
                  <c:v>25.674905171867948</c:v>
                </c:pt>
                <c:pt idx="1635">
                  <c:v>25.676052851789674</c:v>
                </c:pt>
                <c:pt idx="1636">
                  <c:v>25.677204935894746</c:v>
                </c:pt>
                <c:pt idx="1637">
                  <c:v>25.678361440887652</c:v>
                </c:pt>
                <c:pt idx="1638">
                  <c:v>25.679522383534749</c:v>
                </c:pt>
                <c:pt idx="1639">
                  <c:v>25.680687780664474</c:v>
                </c:pt>
                <c:pt idx="1640">
                  <c:v>25.681662674784455</c:v>
                </c:pt>
                <c:pt idx="1641">
                  <c:v>25.682640685845058</c:v>
                </c:pt>
                <c:pt idx="1642">
                  <c:v>25.683621823693947</c:v>
                </c:pt>
                <c:pt idx="1643">
                  <c:v>25.705167379539393</c:v>
                </c:pt>
                <c:pt idx="1644">
                  <c:v>25.726764511316507</c:v>
                </c:pt>
                <c:pt idx="1645">
                  <c:v>25.748413314298606</c:v>
                </c:pt>
                <c:pt idx="1646">
                  <c:v>25.770113883855949</c:v>
                </c:pt>
                <c:pt idx="1647">
                  <c:v>25.791866315455767</c:v>
                </c:pt>
                <c:pt idx="1648">
                  <c:v>25.813670704662293</c:v>
                </c:pt>
                <c:pt idx="1649">
                  <c:v>25.835527147136808</c:v>
                </c:pt>
                <c:pt idx="1650">
                  <c:v>25.857435738637662</c:v>
                </c:pt>
                <c:pt idx="1651">
                  <c:v>25.879396575020316</c:v>
                </c:pt>
                <c:pt idx="1652">
                  <c:v>25.901409752237392</c:v>
                </c:pt>
                <c:pt idx="1653">
                  <c:v>25.923475366338689</c:v>
                </c:pt>
                <c:pt idx="1654">
                  <c:v>25.945593513471245</c:v>
                </c:pt>
                <c:pt idx="1655">
                  <c:v>25.967764289879355</c:v>
                </c:pt>
                <c:pt idx="1656">
                  <c:v>25.989987791904632</c:v>
                </c:pt>
                <c:pt idx="1657">
                  <c:v>26.012264115986046</c:v>
                </c:pt>
                <c:pt idx="1658">
                  <c:v>26.034593358659951</c:v>
                </c:pt>
                <c:pt idx="1659">
                  <c:v>26.056975616560159</c:v>
                </c:pt>
                <c:pt idx="1660">
                  <c:v>26.079410986417962</c:v>
                </c:pt>
                <c:pt idx="1661">
                  <c:v>26.101899565062183</c:v>
                </c:pt>
                <c:pt idx="1662">
                  <c:v>26.12444144941923</c:v>
                </c:pt>
                <c:pt idx="1663">
                  <c:v>26.147036736513151</c:v>
                </c:pt>
                <c:pt idx="1664">
                  <c:v>26.169685523465663</c:v>
                </c:pt>
                <c:pt idx="1665">
                  <c:v>26.192387907496226</c:v>
                </c:pt>
                <c:pt idx="1666">
                  <c:v>26.215143985922079</c:v>
                </c:pt>
                <c:pt idx="1667">
                  <c:v>26.237953856158299</c:v>
                </c:pt>
                <c:pt idx="1668">
                  <c:v>26.260817615717862</c:v>
                </c:pt>
                <c:pt idx="1669">
                  <c:v>26.283735362211683</c:v>
                </c:pt>
                <c:pt idx="1670">
                  <c:v>26.306707193348693</c:v>
                </c:pt>
                <c:pt idx="1671">
                  <c:v>26.329733206935874</c:v>
                </c:pt>
                <c:pt idx="1672">
                  <c:v>26.352813500878341</c:v>
                </c:pt>
                <c:pt idx="1673">
                  <c:v>26.375948173179381</c:v>
                </c:pt>
                <c:pt idx="1674">
                  <c:v>26.399137321940529</c:v>
                </c:pt>
                <c:pt idx="1675">
                  <c:v>26.422381045361622</c:v>
                </c:pt>
                <c:pt idx="1676">
                  <c:v>26.445679441740864</c:v>
                </c:pt>
                <c:pt idx="1677">
                  <c:v>26.46903260947489</c:v>
                </c:pt>
                <c:pt idx="1678">
                  <c:v>26.492440647058835</c:v>
                </c:pt>
                <c:pt idx="1679">
                  <c:v>26.515903653086397</c:v>
                </c:pt>
                <c:pt idx="1680">
                  <c:v>26.539421726249905</c:v>
                </c:pt>
                <c:pt idx="1681">
                  <c:v>26.562994965340391</c:v>
                </c:pt>
                <c:pt idx="1682">
                  <c:v>26.586623469247652</c:v>
                </c:pt>
                <c:pt idx="1683">
                  <c:v>26.610307336960332</c:v>
                </c:pt>
                <c:pt idx="1684">
                  <c:v>26.634046667565986</c:v>
                </c:pt>
                <c:pt idx="1685">
                  <c:v>26.65784156025116</c:v>
                </c:pt>
                <c:pt idx="1686">
                  <c:v>26.681692114301459</c:v>
                </c:pt>
                <c:pt idx="1687">
                  <c:v>26.705598429101624</c:v>
                </c:pt>
                <c:pt idx="1688">
                  <c:v>26.729560604135614</c:v>
                </c:pt>
                <c:pt idx="1689">
                  <c:v>26.753578738986679</c:v>
                </c:pt>
                <c:pt idx="1690">
                  <c:v>26.777652933337443</c:v>
                </c:pt>
                <c:pt idx="1691">
                  <c:v>26.801783286969982</c:v>
                </c:pt>
                <c:pt idx="1692">
                  <c:v>26.825969899765905</c:v>
                </c:pt>
                <c:pt idx="1693">
                  <c:v>26.850212871706432</c:v>
                </c:pt>
                <c:pt idx="1694">
                  <c:v>26.874512302872496</c:v>
                </c:pt>
                <c:pt idx="1695">
                  <c:v>26.898868293444806</c:v>
                </c:pt>
                <c:pt idx="1696">
                  <c:v>26.923280943703951</c:v>
                </c:pt>
                <c:pt idx="1697">
                  <c:v>26.947750354030468</c:v>
                </c:pt>
                <c:pt idx="1698">
                  <c:v>26.972276624904957</c:v>
                </c:pt>
                <c:pt idx="1699">
                  <c:v>26.996859856908145</c:v>
                </c:pt>
                <c:pt idx="1700">
                  <c:v>27.021500150720993</c:v>
                </c:pt>
                <c:pt idx="1701">
                  <c:v>27.046197607124782</c:v>
                </c:pt>
                <c:pt idx="1702">
                  <c:v>27.070952327001212</c:v>
                </c:pt>
                <c:pt idx="1703">
                  <c:v>27.095764411332489</c:v>
                </c:pt>
                <c:pt idx="1704">
                  <c:v>27.120633961201424</c:v>
                </c:pt>
                <c:pt idx="1705">
                  <c:v>27.145561077791537</c:v>
                </c:pt>
                <c:pt idx="1706">
                  <c:v>27.170545862387144</c:v>
                </c:pt>
                <c:pt idx="1707">
                  <c:v>27.195588416373464</c:v>
                </c:pt>
                <c:pt idx="1708">
                  <c:v>27.220688841236719</c:v>
                </c:pt>
                <c:pt idx="1709">
                  <c:v>27.245847238564231</c:v>
                </c:pt>
                <c:pt idx="1710">
                  <c:v>27.271063710044537</c:v>
                </c:pt>
                <c:pt idx="1711">
                  <c:v>27.29633835746748</c:v>
                </c:pt>
                <c:pt idx="1712">
                  <c:v>27.321671282724321</c:v>
                </c:pt>
                <c:pt idx="1713">
                  <c:v>27.347062587807844</c:v>
                </c:pt>
                <c:pt idx="1714">
                  <c:v>27.372512374812469</c:v>
                </c:pt>
                <c:pt idx="1715">
                  <c:v>27.398020745934357</c:v>
                </c:pt>
                <c:pt idx="1716">
                  <c:v>27.423587803471523</c:v>
                </c:pt>
                <c:pt idx="1717">
                  <c:v>27.449213649823946</c:v>
                </c:pt>
                <c:pt idx="1718">
                  <c:v>27.474898387493681</c:v>
                </c:pt>
                <c:pt idx="1719">
                  <c:v>27.500642119084979</c:v>
                </c:pt>
                <c:pt idx="1720">
                  <c:v>27.526444947304398</c:v>
                </c:pt>
                <c:pt idx="1721">
                  <c:v>27.552306974960921</c:v>
                </c:pt>
                <c:pt idx="1722">
                  <c:v>27.578228304966075</c:v>
                </c:pt>
                <c:pt idx="1723">
                  <c:v>27.604209040334048</c:v>
                </c:pt>
                <c:pt idx="1724">
                  <c:v>27.630249284181819</c:v>
                </c:pt>
                <c:pt idx="1725">
                  <c:v>27.656349139729262</c:v>
                </c:pt>
                <c:pt idx="1726">
                  <c:v>27.682508710299292</c:v>
                </c:pt>
                <c:pt idx="1727">
                  <c:v>27.708728099317966</c:v>
                </c:pt>
                <c:pt idx="1728">
                  <c:v>27.73500741031463</c:v>
                </c:pt>
                <c:pt idx="1729">
                  <c:v>27.761346746922033</c:v>
                </c:pt>
                <c:pt idx="1730">
                  <c:v>27.78774621287646</c:v>
                </c:pt>
                <c:pt idx="1731">
                  <c:v>27.814205912017858</c:v>
                </c:pt>
                <c:pt idx="1732">
                  <c:v>27.840725948289975</c:v>
                </c:pt>
                <c:pt idx="1733">
                  <c:v>27.867306425740484</c:v>
                </c:pt>
                <c:pt idx="1734">
                  <c:v>27.893947448521118</c:v>
                </c:pt>
                <c:pt idx="1735">
                  <c:v>27.920649120887809</c:v>
                </c:pt>
                <c:pt idx="1736">
                  <c:v>27.947411547200826</c:v>
                </c:pt>
                <c:pt idx="1737">
                  <c:v>27.9742348319249</c:v>
                </c:pt>
                <c:pt idx="1738">
                  <c:v>28.001119079629373</c:v>
                </c:pt>
                <c:pt idx="1739">
                  <c:v>28.028064394988334</c:v>
                </c:pt>
                <c:pt idx="1740">
                  <c:v>28.055070882780772</c:v>
                </c:pt>
                <c:pt idx="1741">
                  <c:v>28.082138647890694</c:v>
                </c:pt>
                <c:pt idx="1742">
                  <c:v>28.109267795307296</c:v>
                </c:pt>
                <c:pt idx="1743">
                  <c:v>28.136458430125089</c:v>
                </c:pt>
                <c:pt idx="1744">
                  <c:v>28.163710657544055</c:v>
                </c:pt>
                <c:pt idx="1745">
                  <c:v>28.191024582869787</c:v>
                </c:pt>
                <c:pt idx="1746">
                  <c:v>28.218400311513651</c:v>
                </c:pt>
                <c:pt idx="1747">
                  <c:v>28.245837948992921</c:v>
                </c:pt>
                <c:pt idx="1748">
                  <c:v>28.273337600930944</c:v>
                </c:pt>
                <c:pt idx="1749">
                  <c:v>28.300899373057284</c:v>
                </c:pt>
                <c:pt idx="1750">
                  <c:v>28.328523371207879</c:v>
                </c:pt>
                <c:pt idx="1751">
                  <c:v>28.356209701325199</c:v>
                </c:pt>
                <c:pt idx="1752">
                  <c:v>28.383958469458399</c:v>
                </c:pt>
                <c:pt idx="1753">
                  <c:v>28.411769781763482</c:v>
                </c:pt>
                <c:pt idx="1754">
                  <c:v>28.439643744503456</c:v>
                </c:pt>
                <c:pt idx="1755">
                  <c:v>28.467580464048496</c:v>
                </c:pt>
                <c:pt idx="1756">
                  <c:v>28.495580046876096</c:v>
                </c:pt>
                <c:pt idx="1757">
                  <c:v>28.523642599571254</c:v>
                </c:pt>
                <c:pt idx="1758">
                  <c:v>28.551768228826617</c:v>
                </c:pt>
                <c:pt idx="1759">
                  <c:v>28.579957041442661</c:v>
                </c:pt>
                <c:pt idx="1760">
                  <c:v>28.608209144327844</c:v>
                </c:pt>
                <c:pt idx="1761">
                  <c:v>28.636524644498788</c:v>
                </c:pt>
                <c:pt idx="1762">
                  <c:v>28.664903649080443</c:v>
                </c:pt>
                <c:pt idx="1763">
                  <c:v>28.693346265306261</c:v>
                </c:pt>
                <c:pt idx="1764">
                  <c:v>28.721852600518368</c:v>
                </c:pt>
                <c:pt idx="1765">
                  <c:v>28.750422762167734</c:v>
                </c:pt>
                <c:pt idx="1766">
                  <c:v>28.779056857814354</c:v>
                </c:pt>
                <c:pt idx="1767">
                  <c:v>28.807754995127425</c:v>
                </c:pt>
                <c:pt idx="1768">
                  <c:v>28.83651728188552</c:v>
                </c:pt>
                <c:pt idx="1769">
                  <c:v>28.865343825976769</c:v>
                </c:pt>
                <c:pt idx="1770">
                  <c:v>28.894234735399039</c:v>
                </c:pt>
                <c:pt idx="1771">
                  <c:v>28.923190118260123</c:v>
                </c:pt>
                <c:pt idx="1772">
                  <c:v>28.95221008277791</c:v>
                </c:pt>
                <c:pt idx="1773">
                  <c:v>28.981294737280582</c:v>
                </c:pt>
                <c:pt idx="1774">
                  <c:v>29.010444190206794</c:v>
                </c:pt>
                <c:pt idx="1775">
                  <c:v>29.039658550105862</c:v>
                </c:pt>
                <c:pt idx="1776">
                  <c:v>29.068937925637957</c:v>
                </c:pt>
                <c:pt idx="1777">
                  <c:v>29.098282425574286</c:v>
                </c:pt>
                <c:pt idx="1778">
                  <c:v>29.127692158797291</c:v>
                </c:pt>
                <c:pt idx="1779">
                  <c:v>29.157167234300836</c:v>
                </c:pt>
                <c:pt idx="1780">
                  <c:v>29.186707761190409</c:v>
                </c:pt>
                <c:pt idx="1781">
                  <c:v>29.216313848683306</c:v>
                </c:pt>
                <c:pt idx="1782">
                  <c:v>29.245985606108839</c:v>
                </c:pt>
                <c:pt idx="1783">
                  <c:v>29.275723142908529</c:v>
                </c:pt>
                <c:pt idx="1784">
                  <c:v>29.305526568636303</c:v>
                </c:pt>
                <c:pt idx="1785">
                  <c:v>29.335395992958698</c:v>
                </c:pt>
                <c:pt idx="1786">
                  <c:v>29.365331525655066</c:v>
                </c:pt>
                <c:pt idx="1787">
                  <c:v>29.395333276617766</c:v>
                </c:pt>
                <c:pt idx="1788">
                  <c:v>29.425401355852387</c:v>
                </c:pt>
                <c:pt idx="1789">
                  <c:v>29.455535873477938</c:v>
                </c:pt>
                <c:pt idx="1790">
                  <c:v>29.485736939727062</c:v>
                </c:pt>
                <c:pt idx="1791">
                  <c:v>29.516004664946241</c:v>
                </c:pt>
                <c:pt idx="1792">
                  <c:v>29.546339159596013</c:v>
                </c:pt>
                <c:pt idx="1793">
                  <c:v>29.576740534251179</c:v>
                </c:pt>
                <c:pt idx="1794">
                  <c:v>29.607208899601016</c:v>
                </c:pt>
                <c:pt idx="1795">
                  <c:v>29.637744366449489</c:v>
                </c:pt>
                <c:pt idx="1796">
                  <c:v>29.668347045715471</c:v>
                </c:pt>
                <c:pt idx="1797">
                  <c:v>29.69901704843296</c:v>
                </c:pt>
                <c:pt idx="1798">
                  <c:v>29.72975448575129</c:v>
                </c:pt>
                <c:pt idx="1799">
                  <c:v>29.760559468935352</c:v>
                </c:pt>
                <c:pt idx="1800">
                  <c:v>29.791432109365825</c:v>
                </c:pt>
                <c:pt idx="1801">
                  <c:v>29.822372518539389</c:v>
                </c:pt>
                <c:pt idx="1802">
                  <c:v>29.853380808068948</c:v>
                </c:pt>
                <c:pt idx="1803">
                  <c:v>29.884457089683863</c:v>
                </c:pt>
                <c:pt idx="1804">
                  <c:v>29.915601475230162</c:v>
                </c:pt>
                <c:pt idx="1805">
                  <c:v>29.946814076670783</c:v>
                </c:pt>
                <c:pt idx="1806">
                  <c:v>29.978095006085798</c:v>
                </c:pt>
                <c:pt idx="1807">
                  <c:v>30.00944437567264</c:v>
                </c:pt>
                <c:pt idx="1808">
                  <c:v>30.04086229774634</c:v>
                </c:pt>
                <c:pt idx="1809">
                  <c:v>30.07234888473975</c:v>
                </c:pt>
                <c:pt idx="1810">
                  <c:v>30.10390424920379</c:v>
                </c:pt>
                <c:pt idx="1811">
                  <c:v>30.135528503807674</c:v>
                </c:pt>
                <c:pt idx="1812">
                  <c:v>30.16722176133915</c:v>
                </c:pt>
                <c:pt idx="1813">
                  <c:v>30.198984134704734</c:v>
                </c:pt>
                <c:pt idx="1814">
                  <c:v>30.230815736929955</c:v>
                </c:pt>
                <c:pt idx="1815">
                  <c:v>30.262716681159596</c:v>
                </c:pt>
                <c:pt idx="1816">
                  <c:v>30.29468708065793</c:v>
                </c:pt>
                <c:pt idx="1817">
                  <c:v>30.326727048808973</c:v>
                </c:pt>
                <c:pt idx="1818">
                  <c:v>30.358836699116711</c:v>
                </c:pt>
                <c:pt idx="1819">
                  <c:v>30.391016145205366</c:v>
                </c:pt>
                <c:pt idx="1820">
                  <c:v>30.423265500819635</c:v>
                </c:pt>
                <c:pt idx="1821">
                  <c:v>30.455584879824933</c:v>
                </c:pt>
                <c:pt idx="1822">
                  <c:v>30.487974396207647</c:v>
                </c:pt>
                <c:pt idx="1823">
                  <c:v>30.520434164075397</c:v>
                </c:pt>
                <c:pt idx="1824">
                  <c:v>30.552964297657269</c:v>
                </c:pt>
                <c:pt idx="1825">
                  <c:v>30.585564911304083</c:v>
                </c:pt>
                <c:pt idx="1826">
                  <c:v>30.61823611948865</c:v>
                </c:pt>
                <c:pt idx="1827">
                  <c:v>30.650978036806016</c:v>
                </c:pt>
                <c:pt idx="1828">
                  <c:v>30.683790777973734</c:v>
                </c:pt>
                <c:pt idx="1829">
                  <c:v>30.716674457832109</c:v>
                </c:pt>
                <c:pt idx="1830">
                  <c:v>30.749629191344468</c:v>
                </c:pt>
                <c:pt idx="1831">
                  <c:v>30.782655093597423</c:v>
                </c:pt>
                <c:pt idx="1832">
                  <c:v>30.815752279801124</c:v>
                </c:pt>
                <c:pt idx="1833">
                  <c:v>30.848920865289529</c:v>
                </c:pt>
                <c:pt idx="1834">
                  <c:v>30.882160965520672</c:v>
                </c:pt>
                <c:pt idx="1835">
                  <c:v>30.915472696076929</c:v>
                </c:pt>
                <c:pt idx="1836">
                  <c:v>30.94885617266528</c:v>
                </c:pt>
                <c:pt idx="1837">
                  <c:v>30.982311511117594</c:v>
                </c:pt>
                <c:pt idx="1838">
                  <c:v>31.015838827390876</c:v>
                </c:pt>
                <c:pt idx="1839">
                  <c:v>31.049438237567561</c:v>
                </c:pt>
                <c:pt idx="1840">
                  <c:v>31.083109857855774</c:v>
                </c:pt>
                <c:pt idx="1841">
                  <c:v>31.116853804589617</c:v>
                </c:pt>
                <c:pt idx="1842">
                  <c:v>31.150670194229424</c:v>
                </c:pt>
                <c:pt idx="1843">
                  <c:v>31.184559143362062</c:v>
                </c:pt>
                <c:pt idx="1844">
                  <c:v>31.218520768701193</c:v>
                </c:pt>
                <c:pt idx="1845">
                  <c:v>31.252555187087562</c:v>
                </c:pt>
                <c:pt idx="1846">
                  <c:v>31.286662515489279</c:v>
                </c:pt>
                <c:pt idx="1847">
                  <c:v>31.320842871002093</c:v>
                </c:pt>
                <c:pt idx="1848">
                  <c:v>31.355096370849683</c:v>
                </c:pt>
                <c:pt idx="1849">
                  <c:v>31.389423132383943</c:v>
                </c:pt>
                <c:pt idx="1850">
                  <c:v>31.423823273085262</c:v>
                </c:pt>
                <c:pt idx="1851">
                  <c:v>31.458296910562819</c:v>
                </c:pt>
                <c:pt idx="1852">
                  <c:v>31.492844162554864</c:v>
                </c:pt>
                <c:pt idx="1853">
                  <c:v>31.527465146929014</c:v>
                </c:pt>
                <c:pt idx="1854">
                  <c:v>31.562159981682548</c:v>
                </c:pt>
                <c:pt idx="1855">
                  <c:v>31.596928784942683</c:v>
                </c:pt>
                <c:pt idx="1856">
                  <c:v>31.631771674966892</c:v>
                </c:pt>
                <c:pt idx="1857">
                  <c:v>31.666688770143171</c:v>
                </c:pt>
                <c:pt idx="1858">
                  <c:v>31.701680188990363</c:v>
                </c:pt>
                <c:pt idx="1859">
                  <c:v>31.736746050158441</c:v>
                </c:pt>
                <c:pt idx="1860">
                  <c:v>31.771886472428804</c:v>
                </c:pt>
                <c:pt idx="1861">
                  <c:v>31.807101574714583</c:v>
                </c:pt>
                <c:pt idx="1862">
                  <c:v>31.842391476060946</c:v>
                </c:pt>
                <c:pt idx="1863">
                  <c:v>31.877756295645391</c:v>
                </c:pt>
                <c:pt idx="1864">
                  <c:v>31.913196152778056</c:v>
                </c:pt>
                <c:pt idx="1865">
                  <c:v>31.948711166902022</c:v>
                </c:pt>
                <c:pt idx="1866">
                  <c:v>31.984301457593627</c:v>
                </c:pt>
                <c:pt idx="1867">
                  <c:v>32.019967144562763</c:v>
                </c:pt>
                <c:pt idx="1868">
                  <c:v>32.055708347653187</c:v>
                </c:pt>
                <c:pt idx="1869">
                  <c:v>32.09152518684283</c:v>
                </c:pt>
                <c:pt idx="1870">
                  <c:v>32.127417782244123</c:v>
                </c:pt>
                <c:pt idx="1871">
                  <c:v>32.163386254104282</c:v>
                </c:pt>
                <c:pt idx="1872">
                  <c:v>32.199430722805658</c:v>
                </c:pt>
                <c:pt idx="1873">
                  <c:v>32.235551308866015</c:v>
                </c:pt>
                <c:pt idx="1874">
                  <c:v>32.271748132938868</c:v>
                </c:pt>
                <c:pt idx="1875">
                  <c:v>32.308021315813797</c:v>
                </c:pt>
                <c:pt idx="1876">
                  <c:v>32.344370978416762</c:v>
                </c:pt>
                <c:pt idx="1877">
                  <c:v>32.380797241810434</c:v>
                </c:pt>
                <c:pt idx="1878">
                  <c:v>32.417300227194495</c:v>
                </c:pt>
                <c:pt idx="1879">
                  <c:v>32.453880055905984</c:v>
                </c:pt>
                <c:pt idx="1880">
                  <c:v>32.490536849419605</c:v>
                </c:pt>
                <c:pt idx="1881">
                  <c:v>32.527270729348061</c:v>
                </c:pt>
                <c:pt idx="1882">
                  <c:v>32.564081817442357</c:v>
                </c:pt>
                <c:pt idx="1883">
                  <c:v>32.600970235592172</c:v>
                </c:pt>
                <c:pt idx="1884">
                  <c:v>32.637936105826149</c:v>
                </c:pt>
                <c:pt idx="1885">
                  <c:v>32.67497955031223</c:v>
                </c:pt>
                <c:pt idx="1886">
                  <c:v>32.71210069135801</c:v>
                </c:pt>
                <c:pt idx="1887">
                  <c:v>32.749299651411036</c:v>
                </c:pt>
                <c:pt idx="1888">
                  <c:v>32.786576553059163</c:v>
                </c:pt>
                <c:pt idx="1889">
                  <c:v>32.823931519030893</c:v>
                </c:pt>
                <c:pt idx="1890">
                  <c:v>32.861364672195691</c:v>
                </c:pt>
                <c:pt idx="1891">
                  <c:v>32.898876135564336</c:v>
                </c:pt>
                <c:pt idx="1892">
                  <c:v>32.936466032289239</c:v>
                </c:pt>
                <c:pt idx="1893">
                  <c:v>32.97413448566482</c:v>
                </c:pt>
                <c:pt idx="1894">
                  <c:v>33.011881619127813</c:v>
                </c:pt>
                <c:pt idx="1895">
                  <c:v>33.049707556257623</c:v>
                </c:pt>
                <c:pt idx="1896">
                  <c:v>33.087612420776658</c:v>
                </c:pt>
                <c:pt idx="1897">
                  <c:v>33.125596336550693</c:v>
                </c:pt>
                <c:pt idx="1898">
                  <c:v>33.163659427589202</c:v>
                </c:pt>
                <c:pt idx="1899">
                  <c:v>33.201801818045709</c:v>
                </c:pt>
                <c:pt idx="1900">
                  <c:v>33.240023632218119</c:v>
                </c:pt>
                <c:pt idx="1901">
                  <c:v>33.278324994549088</c:v>
                </c:pt>
                <c:pt idx="1902">
                  <c:v>33.316706029626367</c:v>
                </c:pt>
                <c:pt idx="1903">
                  <c:v>33.355166862183147</c:v>
                </c:pt>
                <c:pt idx="1904">
                  <c:v>33.393707617098414</c:v>
                </c:pt>
                <c:pt idx="1905">
                  <c:v>33.432328419397301</c:v>
                </c:pt>
                <c:pt idx="1906">
                  <c:v>33.47102939425146</c:v>
                </c:pt>
                <c:pt idx="1907">
                  <c:v>33.509810666979376</c:v>
                </c:pt>
                <c:pt idx="1908">
                  <c:v>33.548672363046776</c:v>
                </c:pt>
                <c:pt idx="1909">
                  <c:v>33.587614608066936</c:v>
                </c:pt>
                <c:pt idx="1910">
                  <c:v>33.626637527801087</c:v>
                </c:pt>
                <c:pt idx="1911">
                  <c:v>33.665741248158739</c:v>
                </c:pt>
                <c:pt idx="1912">
                  <c:v>33.704925895198059</c:v>
                </c:pt>
                <c:pt idx="1913">
                  <c:v>33.744191595126232</c:v>
                </c:pt>
                <c:pt idx="1914">
                  <c:v>33.783538474299824</c:v>
                </c:pt>
                <c:pt idx="1915">
                  <c:v>33.822966659225145</c:v>
                </c:pt>
                <c:pt idx="1916">
                  <c:v>33.86247627655861</c:v>
                </c:pt>
                <c:pt idx="1917">
                  <c:v>33.902067453107122</c:v>
                </c:pt>
                <c:pt idx="1918">
                  <c:v>33.941740315828426</c:v>
                </c:pt>
                <c:pt idx="1919">
                  <c:v>33.981494991831475</c:v>
                </c:pt>
                <c:pt idx="1920">
                  <c:v>34.021331608376819</c:v>
                </c:pt>
                <c:pt idx="1921">
                  <c:v>34.061250292876956</c:v>
                </c:pt>
                <c:pt idx="1922">
                  <c:v>34.101251172896717</c:v>
                </c:pt>
                <c:pt idx="1923">
                  <c:v>34.14133437615363</c:v>
                </c:pt>
                <c:pt idx="1924">
                  <c:v>34.181500030518315</c:v>
                </c:pt>
                <c:pt idx="1925">
                  <c:v>34.221748264014828</c:v>
                </c:pt>
                <c:pt idx="1926">
                  <c:v>34.262079204821063</c:v>
                </c:pt>
                <c:pt idx="1927">
                  <c:v>34.302492981269125</c:v>
                </c:pt>
                <c:pt idx="1928">
                  <c:v>34.342989721845704</c:v>
                </c:pt>
                <c:pt idx="1929">
                  <c:v>34.383569555192466</c:v>
                </c:pt>
                <c:pt idx="1930">
                  <c:v>34.424232610106415</c:v>
                </c:pt>
                <c:pt idx="1931">
                  <c:v>34.464979015540294</c:v>
                </c:pt>
                <c:pt idx="1932">
                  <c:v>34.505808900602958</c:v>
                </c:pt>
                <c:pt idx="1933">
                  <c:v>34.546722394559751</c:v>
                </c:pt>
                <c:pt idx="1934">
                  <c:v>34.587719626832929</c:v>
                </c:pt>
                <c:pt idx="1935">
                  <c:v>34.628800727002002</c:v>
                </c:pt>
                <c:pt idx="1936">
                  <c:v>34.669965824804137</c:v>
                </c:pt>
                <c:pt idx="1937">
                  <c:v>34.711215050134562</c:v>
                </c:pt>
                <c:pt idx="1938">
                  <c:v>34.752548533046941</c:v>
                </c:pt>
                <c:pt idx="1939">
                  <c:v>34.793966403753757</c:v>
                </c:pt>
                <c:pt idx="1940">
                  <c:v>34.835468792626735</c:v>
                </c:pt>
                <c:pt idx="1941">
                  <c:v>34.8770558301972</c:v>
                </c:pt>
                <c:pt idx="1942">
                  <c:v>34.918727647156487</c:v>
                </c:pt>
                <c:pt idx="1943">
                  <c:v>34.990695146989573</c:v>
                </c:pt>
                <c:pt idx="1944">
                  <c:v>35.062747053984964</c:v>
                </c:pt>
                <c:pt idx="1945">
                  <c:v>35.134883598313031</c:v>
                </c:pt>
                <c:pt idx="1946">
                  <c:v>35.207105010068226</c:v>
                </c:pt>
                <c:pt idx="1947">
                  <c:v>35.279411519272145</c:v>
                </c:pt>
                <c:pt idx="1948">
                  <c:v>35.351803355876584</c:v>
                </c:pt>
                <c:pt idx="1949">
                  <c:v>35.424280749766517</c:v>
                </c:pt>
                <c:pt idx="1950">
                  <c:v>35.496843930763113</c:v>
                </c:pt>
                <c:pt idx="1951">
                  <c:v>35.569493128626689</c:v>
                </c:pt>
                <c:pt idx="1952">
                  <c:v>35.642228573059668</c:v>
                </c:pt>
                <c:pt idx="1953">
                  <c:v>35.715050493709462</c:v>
                </c:pt>
                <c:pt idx="1954">
                  <c:v>35.787959120171401</c:v>
                </c:pt>
                <c:pt idx="1955">
                  <c:v>35.860954681991586</c:v>
                </c:pt>
                <c:pt idx="1956">
                  <c:v>35.934037408669752</c:v>
                </c:pt>
                <c:pt idx="1957">
                  <c:v>36.007207529662082</c:v>
                </c:pt>
                <c:pt idx="1958">
                  <c:v>36.080465274384032</c:v>
                </c:pt>
                <c:pt idx="1959">
                  <c:v>36.153810872213079</c:v>
                </c:pt>
                <c:pt idx="1960">
                  <c:v>36.227244552491534</c:v>
                </c:pt>
                <c:pt idx="1961">
                  <c:v>36.300766544529246</c:v>
                </c:pt>
                <c:pt idx="1962">
                  <c:v>36.374377077606333</c:v>
                </c:pt>
                <c:pt idx="1963">
                  <c:v>36.448076380975898</c:v>
                </c:pt>
                <c:pt idx="1964">
                  <c:v>36.521864683866696</c:v>
                </c:pt>
                <c:pt idx="1965">
                  <c:v>36.595742215485778</c:v>
                </c:pt>
                <c:pt idx="1966">
                  <c:v>36.669709205021171</c:v>
                </c:pt>
                <c:pt idx="1967">
                  <c:v>36.743765881644464</c:v>
                </c:pt>
                <c:pt idx="1968">
                  <c:v>36.817912474513427</c:v>
                </c:pt>
                <c:pt idx="1969">
                  <c:v>36.892149212774591</c:v>
                </c:pt>
                <c:pt idx="1970">
                  <c:v>36.966476325565793</c:v>
                </c:pt>
                <c:pt idx="1971">
                  <c:v>37.040894042018756</c:v>
                </c:pt>
                <c:pt idx="1972">
                  <c:v>37.115402591261585</c:v>
                </c:pt>
                <c:pt idx="1973">
                  <c:v>37.190002202421283</c:v>
                </c:pt>
                <c:pt idx="1974">
                  <c:v>37.264693104626247</c:v>
                </c:pt>
                <c:pt idx="1975">
                  <c:v>37.33947552700873</c:v>
                </c:pt>
                <c:pt idx="1976">
                  <c:v>37.414349698707305</c:v>
                </c:pt>
                <c:pt idx="1977">
                  <c:v>37.489315848869296</c:v>
                </c:pt>
                <c:pt idx="1978">
                  <c:v>37.564374206653191</c:v>
                </c:pt>
                <c:pt idx="1979">
                  <c:v>37.639525001231064</c:v>
                </c:pt>
                <c:pt idx="1980">
                  <c:v>37.714768461790939</c:v>
                </c:pt>
                <c:pt idx="1981">
                  <c:v>37.790104817539174</c:v>
                </c:pt>
                <c:pt idx="1982">
                  <c:v>37.865534297702794</c:v>
                </c:pt>
                <c:pt idx="1983">
                  <c:v>37.941057131531849</c:v>
                </c:pt>
                <c:pt idx="1984">
                  <c:v>38.016673548301732</c:v>
                </c:pt>
                <c:pt idx="1985">
                  <c:v>38.092383777315455</c:v>
                </c:pt>
                <c:pt idx="1986">
                  <c:v>38.168188047905971</c:v>
                </c:pt>
                <c:pt idx="1987">
                  <c:v>38.244086589438432</c:v>
                </c:pt>
                <c:pt idx="1988">
                  <c:v>38.320079631312446</c:v>
                </c:pt>
                <c:pt idx="1989">
                  <c:v>38.396167402964323</c:v>
                </c:pt>
                <c:pt idx="1990">
                  <c:v>38.472350133869298</c:v>
                </c:pt>
                <c:pt idx="1991">
                  <c:v>38.548628053543737</c:v>
                </c:pt>
                <c:pt idx="1992">
                  <c:v>38.62500139154735</c:v>
                </c:pt>
                <c:pt idx="1993">
                  <c:v>38.701470377485364</c:v>
                </c:pt>
                <c:pt idx="1994">
                  <c:v>38.778035241010691</c:v>
                </c:pt>
                <c:pt idx="1995">
                  <c:v>38.854696211826088</c:v>
                </c:pt>
                <c:pt idx="1996">
                  <c:v>38.931453519686279</c:v>
                </c:pt>
                <c:pt idx="1997">
                  <c:v>39.00830739440012</c:v>
                </c:pt>
                <c:pt idx="1998">
                  <c:v>39.085258065832676</c:v>
                </c:pt>
                <c:pt idx="1999">
                  <c:v>39.16230576390732</c:v>
                </c:pt>
                <c:pt idx="2000">
                  <c:v>39.239450718607849</c:v>
                </c:pt>
                <c:pt idx="2001">
                  <c:v>39.316693159980524</c:v>
                </c:pt>
                <c:pt idx="2002">
                  <c:v>39.394033318136145</c:v>
                </c:pt>
                <c:pt idx="2003">
                  <c:v>39.471471423252105</c:v>
                </c:pt>
                <c:pt idx="2004">
                  <c:v>39.549007705574397</c:v>
                </c:pt>
                <c:pt idx="2005">
                  <c:v>39.626642395419658</c:v>
                </c:pt>
                <c:pt idx="2006">
                  <c:v>39.704375723177172</c:v>
                </c:pt>
                <c:pt idx="2007">
                  <c:v>39.782207919310864</c:v>
                </c:pt>
                <c:pt idx="2008">
                  <c:v>39.860139214361283</c:v>
                </c:pt>
                <c:pt idx="2009">
                  <c:v>39.938169838947566</c:v>
                </c:pt>
                <c:pt idx="2010">
                  <c:v>40.016300023769411</c:v>
                </c:pt>
                <c:pt idx="2011">
                  <c:v>40.094529999609016</c:v>
                </c:pt>
                <c:pt idx="2012">
                  <c:v>40.17285999733302</c:v>
                </c:pt>
                <c:pt idx="2013">
                  <c:v>40.251290247894424</c:v>
                </c:pt>
                <c:pt idx="2014">
                  <c:v>40.329820982334503</c:v>
                </c:pt>
                <c:pt idx="2015">
                  <c:v>40.408452431784703</c:v>
                </c:pt>
                <c:pt idx="2016">
                  <c:v>40.487184827468539</c:v>
                </c:pt>
                <c:pt idx="2017">
                  <c:v>40.56601840070347</c:v>
                </c:pt>
                <c:pt idx="2018">
                  <c:v>40.64495338290277</c:v>
                </c:pt>
                <c:pt idx="2019">
                  <c:v>40.723990005577384</c:v>
                </c:pt>
                <c:pt idx="2020">
                  <c:v>40.80312850033777</c:v>
                </c:pt>
                <c:pt idx="2021">
                  <c:v>40.882369098895737</c:v>
                </c:pt>
                <c:pt idx="2022">
                  <c:v>40.961712033066277</c:v>
                </c:pt>
                <c:pt idx="2023">
                  <c:v>41.041157534769376</c:v>
                </c:pt>
                <c:pt idx="2024">
                  <c:v>41.120705836031803</c:v>
                </c:pt>
                <c:pt idx="2025">
                  <c:v>41.200357168988937</c:v>
                </c:pt>
                <c:pt idx="2026">
                  <c:v>41.280111765886517</c:v>
                </c:pt>
                <c:pt idx="2027">
                  <c:v>41.35996985908244</c:v>
                </c:pt>
                <c:pt idx="2028">
                  <c:v>41.43993168104852</c:v>
                </c:pt>
                <c:pt idx="2029">
                  <c:v>41.519997464372238</c:v>
                </c:pt>
                <c:pt idx="2030">
                  <c:v>41.600167441758494</c:v>
                </c:pt>
                <c:pt idx="2031">
                  <c:v>41.680441846031322</c:v>
                </c:pt>
                <c:pt idx="2032">
                  <c:v>41.760820910135656</c:v>
                </c:pt>
                <c:pt idx="2033">
                  <c:v>41.841304867139016</c:v>
                </c:pt>
                <c:pt idx="2034">
                  <c:v>41.921893950233226</c:v>
                </c:pt>
                <c:pt idx="2035">
                  <c:v>42.002588392736108</c:v>
                </c:pt>
                <c:pt idx="2036">
                  <c:v>42.083388428093173</c:v>
                </c:pt>
                <c:pt idx="2037">
                  <c:v>42.164294289879308</c:v>
                </c:pt>
                <c:pt idx="2038">
                  <c:v>42.245306211800447</c:v>
                </c:pt>
                <c:pt idx="2039">
                  <c:v>42.32642442769523</c:v>
                </c:pt>
                <c:pt idx="2040">
                  <c:v>42.407649171536647</c:v>
                </c:pt>
                <c:pt idx="2041">
                  <c:v>42.488980677433716</c:v>
                </c:pt>
                <c:pt idx="2042">
                  <c:v>42.570419179633092</c:v>
                </c:pt>
                <c:pt idx="2043">
                  <c:v>42.651964912520704</c:v>
                </c:pt>
                <c:pt idx="2044">
                  <c:v>42.733618110623382</c:v>
                </c:pt>
                <c:pt idx="2045">
                  <c:v>42.815379008610471</c:v>
                </c:pt>
                <c:pt idx="2046">
                  <c:v>42.897247841295417</c:v>
                </c:pt>
                <c:pt idx="2047">
                  <c:v>42.97922484363739</c:v>
                </c:pt>
                <c:pt idx="2048">
                  <c:v>43.061310250742856</c:v>
                </c:pt>
                <c:pt idx="2049">
                  <c:v>43.143504297867175</c:v>
                </c:pt>
                <c:pt idx="2050">
                  <c:v>43.225807220416144</c:v>
                </c:pt>
                <c:pt idx="2051">
                  <c:v>43.308219253947598</c:v>
                </c:pt>
                <c:pt idx="2052">
                  <c:v>43.390740634172957</c:v>
                </c:pt>
                <c:pt idx="2053">
                  <c:v>43.473371596958756</c:v>
                </c:pt>
                <c:pt idx="2054">
                  <c:v>43.556112378328216</c:v>
                </c:pt>
                <c:pt idx="2055">
                  <c:v>43.638963214462777</c:v>
                </c:pt>
                <c:pt idx="2056">
                  <c:v>43.721924341703598</c:v>
                </c:pt>
                <c:pt idx="2057">
                  <c:v>43.804995996553124</c:v>
                </c:pt>
                <c:pt idx="2058">
                  <c:v>43.888178415676563</c:v>
                </c:pt>
                <c:pt idx="2059">
                  <c:v>43.971471835903422</c:v>
                </c:pt>
                <c:pt idx="2060">
                  <c:v>44.054876494228978</c:v>
                </c:pt>
                <c:pt idx="2061">
                  <c:v>44.138392627815797</c:v>
                </c:pt>
                <c:pt idx="2062">
                  <c:v>44.222020473995215</c:v>
                </c:pt>
                <c:pt idx="2063">
                  <c:v>44.305760270268806</c:v>
                </c:pt>
                <c:pt idx="2064">
                  <c:v>44.389612254309881</c:v>
                </c:pt>
                <c:pt idx="2065">
                  <c:v>44.473576663964934</c:v>
                </c:pt>
                <c:pt idx="2066">
                  <c:v>44.557653737255102</c:v>
                </c:pt>
                <c:pt idx="2067">
                  <c:v>44.641843712377636</c:v>
                </c:pt>
                <c:pt idx="2068">
                  <c:v>44.726146827707339</c:v>
                </c:pt>
                <c:pt idx="2069">
                  <c:v>44.810563321798007</c:v>
                </c:pt>
                <c:pt idx="2070">
                  <c:v>44.895093433383863</c:v>
                </c:pt>
                <c:pt idx="2071">
                  <c:v>44.979737401381001</c:v>
                </c:pt>
                <c:pt idx="2072">
                  <c:v>45.064495464888786</c:v>
                </c:pt>
                <c:pt idx="2073">
                  <c:v>45.149367863191287</c:v>
                </c:pt>
                <c:pt idx="2074">
                  <c:v>45.234354835758694</c:v>
                </c:pt>
                <c:pt idx="2075">
                  <c:v>45.319456622248708</c:v>
                </c:pt>
                <c:pt idx="2076">
                  <c:v>45.404673462507944</c:v>
                </c:pt>
                <c:pt idx="2077">
                  <c:v>45.49000559657334</c:v>
                </c:pt>
                <c:pt idx="2078">
                  <c:v>45.575453264673527</c:v>
                </c:pt>
                <c:pt idx="2079">
                  <c:v>45.66101670723021</c:v>
                </c:pt>
                <c:pt idx="2080">
                  <c:v>45.746696164859578</c:v>
                </c:pt>
                <c:pt idx="2081">
                  <c:v>45.832491878373631</c:v>
                </c:pt>
                <c:pt idx="2082">
                  <c:v>45.918404088781564</c:v>
                </c:pt>
                <c:pt idx="2083">
                  <c:v>46.00443303729115</c:v>
                </c:pt>
                <c:pt idx="2084">
                  <c:v>46.090578965310058</c:v>
                </c:pt>
                <c:pt idx="2085">
                  <c:v>46.176842114447233</c:v>
                </c:pt>
                <c:pt idx="2086">
                  <c:v>46.263222726514229</c:v>
                </c:pt>
                <c:pt idx="2087">
                  <c:v>46.349721043526536</c:v>
                </c:pt>
                <c:pt idx="2088">
                  <c:v>46.436337307704946</c:v>
                </c:pt>
                <c:pt idx="2089">
                  <c:v>46.523071761476842</c:v>
                </c:pt>
                <c:pt idx="2090">
                  <c:v>46.60992464747757</c:v>
                </c:pt>
                <c:pt idx="2091">
                  <c:v>46.696896208551728</c:v>
                </c:pt>
                <c:pt idx="2092">
                  <c:v>46.783986687754471</c:v>
                </c:pt>
                <c:pt idx="2093">
                  <c:v>46.871196328352852</c:v>
                </c:pt>
                <c:pt idx="2094">
                  <c:v>46.958525373827108</c:v>
                </c:pt>
                <c:pt idx="2095">
                  <c:v>47.04597406787196</c:v>
                </c:pt>
                <c:pt idx="2096">
                  <c:v>47.133542654397921</c:v>
                </c:pt>
                <c:pt idx="2097">
                  <c:v>47.221231377532582</c:v>
                </c:pt>
                <c:pt idx="2098">
                  <c:v>47.309040481621885</c:v>
                </c:pt>
                <c:pt idx="2099">
                  <c:v>47.396970211231427</c:v>
                </c:pt>
                <c:pt idx="2100">
                  <c:v>47.48502081114772</c:v>
                </c:pt>
                <c:pt idx="2101">
                  <c:v>47.573192526379479</c:v>
                </c:pt>
              </c:numCache>
            </c:numRef>
          </c:val>
        </c:ser>
        <c:marker val="1"/>
        <c:axId val="160660480"/>
        <c:axId val="162177792"/>
      </c:lineChart>
      <c:catAx>
        <c:axId val="1606604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</c:title>
        <c:numFmt formatCode="General" sourceLinked="1"/>
        <c:tickLblPos val="nextTo"/>
        <c:crossAx val="162177792"/>
        <c:crosses val="autoZero"/>
        <c:auto val="1"/>
        <c:lblAlgn val="ctr"/>
        <c:lblOffset val="100"/>
      </c:catAx>
      <c:valAx>
        <c:axId val="162177792"/>
        <c:scaling>
          <c:orientation val="minMax"/>
        </c:scaling>
        <c:axPos val="l"/>
        <c:majorGridlines/>
        <c:numFmt formatCode="General" sourceLinked="1"/>
        <c:tickLblPos val="nextTo"/>
        <c:crossAx val="16066048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79402527654340238"/>
          <c:y val="0.71565483205372915"/>
          <c:w val="0.17542579454795873"/>
          <c:h val="3.8515251018380915E-2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Simulation!$U$3</c:f>
              <c:strCache>
                <c:ptCount val="1"/>
                <c:pt idx="0">
                  <c:v>Gradient Resistance (N)</c:v>
                </c:pt>
              </c:strCache>
            </c:strRef>
          </c:tx>
          <c:marker>
            <c:symbol val="none"/>
          </c:marker>
          <c:val>
            <c:numRef>
              <c:f>Simulation!$U$4:$U$2104</c:f>
              <c:numCache>
                <c:formatCode>General</c:formatCode>
                <c:ptCount val="2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534.97407087527142</c:v>
                </c:pt>
                <c:pt idx="961">
                  <c:v>534.97407087527142</c:v>
                </c:pt>
                <c:pt idx="962">
                  <c:v>534.97407087527142</c:v>
                </c:pt>
                <c:pt idx="963">
                  <c:v>534.97407087527142</c:v>
                </c:pt>
                <c:pt idx="964">
                  <c:v>534.97407087527142</c:v>
                </c:pt>
                <c:pt idx="965">
                  <c:v>534.97407087527142</c:v>
                </c:pt>
                <c:pt idx="966">
                  <c:v>534.97407087527142</c:v>
                </c:pt>
                <c:pt idx="967">
                  <c:v>534.97407087527142</c:v>
                </c:pt>
                <c:pt idx="968">
                  <c:v>534.97407087527142</c:v>
                </c:pt>
                <c:pt idx="969">
                  <c:v>534.97407087527142</c:v>
                </c:pt>
                <c:pt idx="970">
                  <c:v>534.97407087527142</c:v>
                </c:pt>
                <c:pt idx="971">
                  <c:v>534.97407087527142</c:v>
                </c:pt>
                <c:pt idx="972">
                  <c:v>534.97407087527142</c:v>
                </c:pt>
                <c:pt idx="973">
                  <c:v>534.97407087527142</c:v>
                </c:pt>
                <c:pt idx="974">
                  <c:v>534.97407087527142</c:v>
                </c:pt>
                <c:pt idx="975">
                  <c:v>534.97407087527142</c:v>
                </c:pt>
                <c:pt idx="976">
                  <c:v>534.97407087527142</c:v>
                </c:pt>
                <c:pt idx="977">
                  <c:v>534.97407087527142</c:v>
                </c:pt>
                <c:pt idx="978">
                  <c:v>534.97407087527142</c:v>
                </c:pt>
                <c:pt idx="979">
                  <c:v>534.97407087527142</c:v>
                </c:pt>
                <c:pt idx="980">
                  <c:v>534.97407087527142</c:v>
                </c:pt>
                <c:pt idx="981">
                  <c:v>534.97407087527142</c:v>
                </c:pt>
                <c:pt idx="982">
                  <c:v>534.97407087527142</c:v>
                </c:pt>
                <c:pt idx="983">
                  <c:v>534.97407087527142</c:v>
                </c:pt>
                <c:pt idx="984">
                  <c:v>534.97407087527142</c:v>
                </c:pt>
                <c:pt idx="985">
                  <c:v>534.97407087527142</c:v>
                </c:pt>
                <c:pt idx="986">
                  <c:v>534.97407087527142</c:v>
                </c:pt>
                <c:pt idx="987">
                  <c:v>534.97407087527142</c:v>
                </c:pt>
                <c:pt idx="988">
                  <c:v>534.97407087527142</c:v>
                </c:pt>
                <c:pt idx="989">
                  <c:v>534.97407087527142</c:v>
                </c:pt>
                <c:pt idx="990">
                  <c:v>534.97407087527142</c:v>
                </c:pt>
                <c:pt idx="991">
                  <c:v>534.97407087527142</c:v>
                </c:pt>
                <c:pt idx="992">
                  <c:v>534.97407087527142</c:v>
                </c:pt>
                <c:pt idx="993">
                  <c:v>534.97407087527142</c:v>
                </c:pt>
                <c:pt idx="994">
                  <c:v>534.97407087527142</c:v>
                </c:pt>
                <c:pt idx="995">
                  <c:v>534.97407087527142</c:v>
                </c:pt>
                <c:pt idx="996">
                  <c:v>534.97407087527142</c:v>
                </c:pt>
                <c:pt idx="997">
                  <c:v>534.97407087527142</c:v>
                </c:pt>
                <c:pt idx="998">
                  <c:v>534.97407087527142</c:v>
                </c:pt>
                <c:pt idx="999">
                  <c:v>534.97407087527142</c:v>
                </c:pt>
                <c:pt idx="1000">
                  <c:v>534.97407087527142</c:v>
                </c:pt>
                <c:pt idx="1001">
                  <c:v>534.97407087527142</c:v>
                </c:pt>
                <c:pt idx="1002">
                  <c:v>534.97407087527142</c:v>
                </c:pt>
                <c:pt idx="1003">
                  <c:v>534.97407087527142</c:v>
                </c:pt>
                <c:pt idx="1004">
                  <c:v>534.97407087527142</c:v>
                </c:pt>
                <c:pt idx="1005">
                  <c:v>534.97407087527142</c:v>
                </c:pt>
                <c:pt idx="1006">
                  <c:v>534.97407087527142</c:v>
                </c:pt>
                <c:pt idx="1007">
                  <c:v>534.97407087527142</c:v>
                </c:pt>
                <c:pt idx="1008">
                  <c:v>534.97407087527142</c:v>
                </c:pt>
                <c:pt idx="1009">
                  <c:v>534.97407087527142</c:v>
                </c:pt>
                <c:pt idx="1010">
                  <c:v>534.97407087527142</c:v>
                </c:pt>
                <c:pt idx="1011">
                  <c:v>534.97407087527142</c:v>
                </c:pt>
                <c:pt idx="1012">
                  <c:v>534.97407087527142</c:v>
                </c:pt>
                <c:pt idx="1013">
                  <c:v>534.97407087527142</c:v>
                </c:pt>
                <c:pt idx="1014">
                  <c:v>534.97407087527142</c:v>
                </c:pt>
                <c:pt idx="1015">
                  <c:v>534.97407087527142</c:v>
                </c:pt>
                <c:pt idx="1016">
                  <c:v>534.97407087527142</c:v>
                </c:pt>
                <c:pt idx="1017">
                  <c:v>534.97407087527142</c:v>
                </c:pt>
                <c:pt idx="1018">
                  <c:v>534.97407087527142</c:v>
                </c:pt>
                <c:pt idx="1019">
                  <c:v>534.97407087527142</c:v>
                </c:pt>
                <c:pt idx="1020">
                  <c:v>534.97407087527142</c:v>
                </c:pt>
                <c:pt idx="1021">
                  <c:v>534.97407087527142</c:v>
                </c:pt>
                <c:pt idx="1022">
                  <c:v>534.97407087527142</c:v>
                </c:pt>
                <c:pt idx="1023">
                  <c:v>534.97407087527142</c:v>
                </c:pt>
                <c:pt idx="1024">
                  <c:v>534.97407087527142</c:v>
                </c:pt>
                <c:pt idx="1025">
                  <c:v>534.97407087527142</c:v>
                </c:pt>
                <c:pt idx="1026">
                  <c:v>534.97407087527142</c:v>
                </c:pt>
                <c:pt idx="1027">
                  <c:v>534.97407087527142</c:v>
                </c:pt>
                <c:pt idx="1028">
                  <c:v>534.97407087527142</c:v>
                </c:pt>
                <c:pt idx="1029">
                  <c:v>534.97407087527142</c:v>
                </c:pt>
                <c:pt idx="1030">
                  <c:v>534.97407087527142</c:v>
                </c:pt>
                <c:pt idx="1031">
                  <c:v>534.97407087527142</c:v>
                </c:pt>
                <c:pt idx="1032">
                  <c:v>534.97407087527142</c:v>
                </c:pt>
                <c:pt idx="1033">
                  <c:v>534.97407087527142</c:v>
                </c:pt>
                <c:pt idx="1034">
                  <c:v>534.97407087527142</c:v>
                </c:pt>
                <c:pt idx="1035">
                  <c:v>534.97407087527142</c:v>
                </c:pt>
                <c:pt idx="1036">
                  <c:v>534.97407087527142</c:v>
                </c:pt>
                <c:pt idx="1037">
                  <c:v>534.97407087527142</c:v>
                </c:pt>
                <c:pt idx="1038">
                  <c:v>534.97407087527142</c:v>
                </c:pt>
                <c:pt idx="1039">
                  <c:v>534.97407087527142</c:v>
                </c:pt>
                <c:pt idx="1040">
                  <c:v>534.97407087527142</c:v>
                </c:pt>
                <c:pt idx="1041">
                  <c:v>534.97407087527142</c:v>
                </c:pt>
                <c:pt idx="1042">
                  <c:v>534.97407087527142</c:v>
                </c:pt>
                <c:pt idx="1043">
                  <c:v>534.97407087527142</c:v>
                </c:pt>
                <c:pt idx="1044">
                  <c:v>534.97407087527142</c:v>
                </c:pt>
                <c:pt idx="1045">
                  <c:v>534.97407087527142</c:v>
                </c:pt>
                <c:pt idx="1046">
                  <c:v>534.97407087527142</c:v>
                </c:pt>
                <c:pt idx="1047">
                  <c:v>534.97407087527142</c:v>
                </c:pt>
                <c:pt idx="1048">
                  <c:v>534.97407087527142</c:v>
                </c:pt>
                <c:pt idx="1049">
                  <c:v>534.97407087527142</c:v>
                </c:pt>
                <c:pt idx="1050">
                  <c:v>534.97407087527142</c:v>
                </c:pt>
                <c:pt idx="1051">
                  <c:v>534.97407087527142</c:v>
                </c:pt>
                <c:pt idx="1052">
                  <c:v>534.97407087527142</c:v>
                </c:pt>
                <c:pt idx="1053">
                  <c:v>534.97407087527142</c:v>
                </c:pt>
                <c:pt idx="1054">
                  <c:v>534.97407087527142</c:v>
                </c:pt>
                <c:pt idx="1055">
                  <c:v>534.97407087527142</c:v>
                </c:pt>
                <c:pt idx="1056">
                  <c:v>534.97407087527142</c:v>
                </c:pt>
                <c:pt idx="1057">
                  <c:v>534.97407087527142</c:v>
                </c:pt>
                <c:pt idx="1058">
                  <c:v>534.97407087527142</c:v>
                </c:pt>
                <c:pt idx="1059">
                  <c:v>534.97407087527142</c:v>
                </c:pt>
                <c:pt idx="1060">
                  <c:v>534.97407087527142</c:v>
                </c:pt>
                <c:pt idx="1061">
                  <c:v>534.97407087527142</c:v>
                </c:pt>
                <c:pt idx="1062">
                  <c:v>534.97407087527142</c:v>
                </c:pt>
                <c:pt idx="1063">
                  <c:v>534.97407087527142</c:v>
                </c:pt>
                <c:pt idx="1064">
                  <c:v>534.97407087527142</c:v>
                </c:pt>
                <c:pt idx="1065">
                  <c:v>534.97407087527142</c:v>
                </c:pt>
                <c:pt idx="1066">
                  <c:v>534.97407087527142</c:v>
                </c:pt>
                <c:pt idx="1067">
                  <c:v>534.97407087527142</c:v>
                </c:pt>
                <c:pt idx="1068">
                  <c:v>534.97407087527142</c:v>
                </c:pt>
                <c:pt idx="1069">
                  <c:v>534.97407087527142</c:v>
                </c:pt>
                <c:pt idx="1070">
                  <c:v>534.97407087527142</c:v>
                </c:pt>
                <c:pt idx="1071">
                  <c:v>534.97407087527142</c:v>
                </c:pt>
                <c:pt idx="1072">
                  <c:v>534.97407087527142</c:v>
                </c:pt>
                <c:pt idx="1073">
                  <c:v>534.97407087527142</c:v>
                </c:pt>
                <c:pt idx="1074">
                  <c:v>534.97407087527142</c:v>
                </c:pt>
                <c:pt idx="1075">
                  <c:v>534.97407087527142</c:v>
                </c:pt>
                <c:pt idx="1076">
                  <c:v>534.97407087527142</c:v>
                </c:pt>
                <c:pt idx="1077">
                  <c:v>534.97407087527142</c:v>
                </c:pt>
                <c:pt idx="1078">
                  <c:v>534.97407087527142</c:v>
                </c:pt>
                <c:pt idx="1079">
                  <c:v>534.97407087527142</c:v>
                </c:pt>
                <c:pt idx="1080">
                  <c:v>534.97407087527142</c:v>
                </c:pt>
                <c:pt idx="1081">
                  <c:v>534.97407087527142</c:v>
                </c:pt>
                <c:pt idx="1082">
                  <c:v>534.97407087527142</c:v>
                </c:pt>
                <c:pt idx="1083">
                  <c:v>534.97407087527142</c:v>
                </c:pt>
                <c:pt idx="1084">
                  <c:v>534.97407087527142</c:v>
                </c:pt>
                <c:pt idx="1085">
                  <c:v>534.97407087527142</c:v>
                </c:pt>
                <c:pt idx="1086">
                  <c:v>534.97407087527142</c:v>
                </c:pt>
                <c:pt idx="1087">
                  <c:v>534.97407087527142</c:v>
                </c:pt>
                <c:pt idx="1088">
                  <c:v>534.97407087527142</c:v>
                </c:pt>
                <c:pt idx="1089">
                  <c:v>534.97407087527142</c:v>
                </c:pt>
                <c:pt idx="1090">
                  <c:v>534.97407087527142</c:v>
                </c:pt>
                <c:pt idx="1091">
                  <c:v>534.97407087527142</c:v>
                </c:pt>
                <c:pt idx="1092">
                  <c:v>534.97407087527142</c:v>
                </c:pt>
                <c:pt idx="1093">
                  <c:v>534.97407087527142</c:v>
                </c:pt>
                <c:pt idx="1094">
                  <c:v>534.97407087527142</c:v>
                </c:pt>
                <c:pt idx="1095">
                  <c:v>534.97407087527142</c:v>
                </c:pt>
                <c:pt idx="1096">
                  <c:v>534.97407087527142</c:v>
                </c:pt>
                <c:pt idx="1097">
                  <c:v>534.97407087527142</c:v>
                </c:pt>
                <c:pt idx="1098">
                  <c:v>534.97407087527142</c:v>
                </c:pt>
                <c:pt idx="1099">
                  <c:v>534.97407087527142</c:v>
                </c:pt>
                <c:pt idx="1100">
                  <c:v>534.97407087527142</c:v>
                </c:pt>
                <c:pt idx="1101">
                  <c:v>-534.97407087527142</c:v>
                </c:pt>
                <c:pt idx="1102">
                  <c:v>-534.97407087527142</c:v>
                </c:pt>
                <c:pt idx="1103">
                  <c:v>-534.97407087527142</c:v>
                </c:pt>
                <c:pt idx="1104">
                  <c:v>-534.97407087527142</c:v>
                </c:pt>
                <c:pt idx="1105">
                  <c:v>-534.97407087527142</c:v>
                </c:pt>
                <c:pt idx="1106">
                  <c:v>-534.97407087527142</c:v>
                </c:pt>
                <c:pt idx="1107">
                  <c:v>-534.97407087527142</c:v>
                </c:pt>
                <c:pt idx="1108">
                  <c:v>-534.97407087527142</c:v>
                </c:pt>
                <c:pt idx="1109">
                  <c:v>-534.97407087527142</c:v>
                </c:pt>
                <c:pt idx="1110">
                  <c:v>-534.97407087527142</c:v>
                </c:pt>
                <c:pt idx="1111">
                  <c:v>-534.97407087527142</c:v>
                </c:pt>
                <c:pt idx="1112">
                  <c:v>-534.97407087527142</c:v>
                </c:pt>
                <c:pt idx="1113">
                  <c:v>-534.97407087527142</c:v>
                </c:pt>
                <c:pt idx="1114">
                  <c:v>-534.97407087527142</c:v>
                </c:pt>
                <c:pt idx="1115">
                  <c:v>-534.97407087527142</c:v>
                </c:pt>
                <c:pt idx="1116">
                  <c:v>-534.97407087527142</c:v>
                </c:pt>
                <c:pt idx="1117">
                  <c:v>-534.97407087527142</c:v>
                </c:pt>
                <c:pt idx="1118">
                  <c:v>-534.97407087527142</c:v>
                </c:pt>
                <c:pt idx="1119">
                  <c:v>-534.97407087527142</c:v>
                </c:pt>
                <c:pt idx="1120">
                  <c:v>-534.97407087527142</c:v>
                </c:pt>
                <c:pt idx="1121">
                  <c:v>-534.97407087527142</c:v>
                </c:pt>
                <c:pt idx="1122">
                  <c:v>-534.97407087527142</c:v>
                </c:pt>
                <c:pt idx="1123">
                  <c:v>-534.97407087527142</c:v>
                </c:pt>
                <c:pt idx="1124">
                  <c:v>-534.97407087527142</c:v>
                </c:pt>
                <c:pt idx="1125">
                  <c:v>-534.97407087527142</c:v>
                </c:pt>
                <c:pt idx="1126">
                  <c:v>-534.97407087527142</c:v>
                </c:pt>
                <c:pt idx="1127">
                  <c:v>-534.97407087527142</c:v>
                </c:pt>
                <c:pt idx="1128">
                  <c:v>-534.97407087527142</c:v>
                </c:pt>
                <c:pt idx="1129">
                  <c:v>-534.97407087527142</c:v>
                </c:pt>
                <c:pt idx="1130">
                  <c:v>-534.97407087527142</c:v>
                </c:pt>
                <c:pt idx="1131">
                  <c:v>-534.97407087527142</c:v>
                </c:pt>
                <c:pt idx="1132">
                  <c:v>-534.97407087527142</c:v>
                </c:pt>
                <c:pt idx="1133">
                  <c:v>-534.97407087527142</c:v>
                </c:pt>
                <c:pt idx="1134">
                  <c:v>-534.97407087527142</c:v>
                </c:pt>
                <c:pt idx="1135">
                  <c:v>-534.97407087527142</c:v>
                </c:pt>
                <c:pt idx="1136">
                  <c:v>-534.97407087527142</c:v>
                </c:pt>
                <c:pt idx="1137">
                  <c:v>-534.97407087527142</c:v>
                </c:pt>
                <c:pt idx="1138">
                  <c:v>-534.97407087527142</c:v>
                </c:pt>
                <c:pt idx="1139">
                  <c:v>-534.97407087527142</c:v>
                </c:pt>
                <c:pt idx="1140">
                  <c:v>-534.97407087527142</c:v>
                </c:pt>
                <c:pt idx="1141">
                  <c:v>-534.97407087527142</c:v>
                </c:pt>
                <c:pt idx="1142">
                  <c:v>-534.97407087527142</c:v>
                </c:pt>
                <c:pt idx="1143">
                  <c:v>-534.97407087527142</c:v>
                </c:pt>
                <c:pt idx="1144">
                  <c:v>-534.97407087527142</c:v>
                </c:pt>
                <c:pt idx="1145">
                  <c:v>-534.97407087527142</c:v>
                </c:pt>
                <c:pt idx="1146">
                  <c:v>-534.97407087527142</c:v>
                </c:pt>
                <c:pt idx="1147">
                  <c:v>-534.97407087527142</c:v>
                </c:pt>
                <c:pt idx="1148">
                  <c:v>-534.97407087527142</c:v>
                </c:pt>
                <c:pt idx="1149">
                  <c:v>-534.97407087527142</c:v>
                </c:pt>
                <c:pt idx="1150">
                  <c:v>-534.97407087527142</c:v>
                </c:pt>
                <c:pt idx="1151">
                  <c:v>-534.97407087527142</c:v>
                </c:pt>
                <c:pt idx="1152">
                  <c:v>-534.97407087527142</c:v>
                </c:pt>
                <c:pt idx="1153">
                  <c:v>-534.97407087527142</c:v>
                </c:pt>
                <c:pt idx="1154">
                  <c:v>-534.97407087527142</c:v>
                </c:pt>
                <c:pt idx="1155">
                  <c:v>-534.97407087527142</c:v>
                </c:pt>
                <c:pt idx="1156">
                  <c:v>-534.97407087527142</c:v>
                </c:pt>
                <c:pt idx="1157">
                  <c:v>-534.97407087527142</c:v>
                </c:pt>
                <c:pt idx="1158">
                  <c:v>-534.97407087527142</c:v>
                </c:pt>
                <c:pt idx="1159">
                  <c:v>-534.97407087527142</c:v>
                </c:pt>
                <c:pt idx="1160">
                  <c:v>-534.97407087527142</c:v>
                </c:pt>
                <c:pt idx="1161">
                  <c:v>-534.97407087527142</c:v>
                </c:pt>
                <c:pt idx="1162">
                  <c:v>-534.97407087527142</c:v>
                </c:pt>
                <c:pt idx="1163">
                  <c:v>-534.97407087527142</c:v>
                </c:pt>
                <c:pt idx="1164">
                  <c:v>-534.97407087527142</c:v>
                </c:pt>
                <c:pt idx="1165">
                  <c:v>-534.97407087527142</c:v>
                </c:pt>
                <c:pt idx="1166">
                  <c:v>-534.97407087527142</c:v>
                </c:pt>
                <c:pt idx="1167">
                  <c:v>-534.97407087527142</c:v>
                </c:pt>
                <c:pt idx="1168">
                  <c:v>-534.97407087527142</c:v>
                </c:pt>
                <c:pt idx="1169">
                  <c:v>-534.97407087527142</c:v>
                </c:pt>
                <c:pt idx="1170">
                  <c:v>-534.97407087527142</c:v>
                </c:pt>
                <c:pt idx="1171">
                  <c:v>-534.97407087527142</c:v>
                </c:pt>
                <c:pt idx="1172">
                  <c:v>-534.97407087527142</c:v>
                </c:pt>
                <c:pt idx="1173">
                  <c:v>-534.97407087527142</c:v>
                </c:pt>
                <c:pt idx="1174">
                  <c:v>-534.97407087527142</c:v>
                </c:pt>
                <c:pt idx="1175">
                  <c:v>-534.97407087527142</c:v>
                </c:pt>
                <c:pt idx="1176">
                  <c:v>-534.97407087527142</c:v>
                </c:pt>
                <c:pt idx="1177">
                  <c:v>-534.97407087527142</c:v>
                </c:pt>
                <c:pt idx="1178">
                  <c:v>-534.97407087527142</c:v>
                </c:pt>
                <c:pt idx="1179">
                  <c:v>-534.97407087527142</c:v>
                </c:pt>
                <c:pt idx="1180">
                  <c:v>-534.97407087527142</c:v>
                </c:pt>
                <c:pt idx="1181">
                  <c:v>-534.97407087527142</c:v>
                </c:pt>
                <c:pt idx="1182">
                  <c:v>-534.97407087527142</c:v>
                </c:pt>
                <c:pt idx="1183">
                  <c:v>-534.97407087527142</c:v>
                </c:pt>
                <c:pt idx="1184">
                  <c:v>-534.97407087527142</c:v>
                </c:pt>
                <c:pt idx="1185">
                  <c:v>-534.97407087527142</c:v>
                </c:pt>
                <c:pt idx="1186">
                  <c:v>-534.97407087527142</c:v>
                </c:pt>
                <c:pt idx="1187">
                  <c:v>-534.97407087527142</c:v>
                </c:pt>
                <c:pt idx="1188">
                  <c:v>-534.97407087527142</c:v>
                </c:pt>
                <c:pt idx="1189">
                  <c:v>-534.97407087527142</c:v>
                </c:pt>
                <c:pt idx="1190">
                  <c:v>-534.97407087527142</c:v>
                </c:pt>
                <c:pt idx="1191">
                  <c:v>-534.97407087527142</c:v>
                </c:pt>
                <c:pt idx="1192">
                  <c:v>-534.97407087527142</c:v>
                </c:pt>
                <c:pt idx="1193">
                  <c:v>-534.97407087527142</c:v>
                </c:pt>
                <c:pt idx="1194">
                  <c:v>-534.97407087527142</c:v>
                </c:pt>
                <c:pt idx="1195">
                  <c:v>-534.97407087527142</c:v>
                </c:pt>
                <c:pt idx="1196">
                  <c:v>-534.97407087527142</c:v>
                </c:pt>
                <c:pt idx="1197">
                  <c:v>-534.97407087527142</c:v>
                </c:pt>
                <c:pt idx="1198">
                  <c:v>-534.97407087527142</c:v>
                </c:pt>
                <c:pt idx="1199">
                  <c:v>-534.97407087527142</c:v>
                </c:pt>
                <c:pt idx="1200">
                  <c:v>-534.97407087527142</c:v>
                </c:pt>
                <c:pt idx="1201">
                  <c:v>-534.97407087527142</c:v>
                </c:pt>
                <c:pt idx="1202">
                  <c:v>-534.97407087527142</c:v>
                </c:pt>
                <c:pt idx="1203">
                  <c:v>-534.97407087527142</c:v>
                </c:pt>
                <c:pt idx="1204">
                  <c:v>-534.97407087527142</c:v>
                </c:pt>
                <c:pt idx="1205">
                  <c:v>-534.97407087527142</c:v>
                </c:pt>
                <c:pt idx="1206">
                  <c:v>-534.97407087527142</c:v>
                </c:pt>
                <c:pt idx="1207">
                  <c:v>-534.97407087527142</c:v>
                </c:pt>
                <c:pt idx="1208">
                  <c:v>-534.97407087527142</c:v>
                </c:pt>
                <c:pt idx="1209">
                  <c:v>-534.97407087527142</c:v>
                </c:pt>
                <c:pt idx="1210">
                  <c:v>-534.97407087527142</c:v>
                </c:pt>
                <c:pt idx="1211">
                  <c:v>-534.97407087527142</c:v>
                </c:pt>
                <c:pt idx="1212">
                  <c:v>-534.97407087527142</c:v>
                </c:pt>
                <c:pt idx="1213">
                  <c:v>-534.97407087527142</c:v>
                </c:pt>
                <c:pt idx="1214">
                  <c:v>-534.97407087527142</c:v>
                </c:pt>
                <c:pt idx="1215">
                  <c:v>-534.97407087527142</c:v>
                </c:pt>
                <c:pt idx="1216">
                  <c:v>-534.97407087527142</c:v>
                </c:pt>
                <c:pt idx="1217">
                  <c:v>-534.97407087527142</c:v>
                </c:pt>
                <c:pt idx="1218">
                  <c:v>-534.97407087527142</c:v>
                </c:pt>
                <c:pt idx="1219">
                  <c:v>-534.97407087527142</c:v>
                </c:pt>
                <c:pt idx="1220">
                  <c:v>-534.97407087527142</c:v>
                </c:pt>
                <c:pt idx="1221">
                  <c:v>-534.97407087527142</c:v>
                </c:pt>
                <c:pt idx="1222">
                  <c:v>-534.97407087527142</c:v>
                </c:pt>
                <c:pt idx="1223">
                  <c:v>-534.97407087527142</c:v>
                </c:pt>
                <c:pt idx="1224">
                  <c:v>-534.97407087527142</c:v>
                </c:pt>
                <c:pt idx="1225">
                  <c:v>-534.97407087527142</c:v>
                </c:pt>
                <c:pt idx="1226">
                  <c:v>-534.97407087527142</c:v>
                </c:pt>
                <c:pt idx="1227">
                  <c:v>-534.97407087527142</c:v>
                </c:pt>
                <c:pt idx="1228">
                  <c:v>-534.97407087527142</c:v>
                </c:pt>
                <c:pt idx="1229">
                  <c:v>-534.97407087527142</c:v>
                </c:pt>
                <c:pt idx="1230">
                  <c:v>-534.97407087527142</c:v>
                </c:pt>
                <c:pt idx="1231">
                  <c:v>-534.97407087527142</c:v>
                </c:pt>
                <c:pt idx="1232">
                  <c:v>-534.97407087527142</c:v>
                </c:pt>
                <c:pt idx="1233">
                  <c:v>-534.97407087527142</c:v>
                </c:pt>
                <c:pt idx="1234">
                  <c:v>-534.97407087527142</c:v>
                </c:pt>
                <c:pt idx="1235">
                  <c:v>-534.97407087527142</c:v>
                </c:pt>
                <c:pt idx="1236">
                  <c:v>-534.97407087527142</c:v>
                </c:pt>
                <c:pt idx="1237">
                  <c:v>-534.97407087527142</c:v>
                </c:pt>
                <c:pt idx="1238">
                  <c:v>-534.97407087527142</c:v>
                </c:pt>
                <c:pt idx="1239">
                  <c:v>-534.97407087527142</c:v>
                </c:pt>
                <c:pt idx="1240">
                  <c:v>-534.97407087527142</c:v>
                </c:pt>
                <c:pt idx="1241">
                  <c:v>-534.97407087527142</c:v>
                </c:pt>
                <c:pt idx="1242">
                  <c:v>-534.97407087527142</c:v>
                </c:pt>
                <c:pt idx="1243">
                  <c:v>-534.97407087527142</c:v>
                </c:pt>
                <c:pt idx="1244">
                  <c:v>-534.97407087527142</c:v>
                </c:pt>
                <c:pt idx="1245">
                  <c:v>-534.97407087527142</c:v>
                </c:pt>
                <c:pt idx="1246">
                  <c:v>-534.97407087527142</c:v>
                </c:pt>
                <c:pt idx="1247">
                  <c:v>-534.97407087527142</c:v>
                </c:pt>
                <c:pt idx="1248">
                  <c:v>-534.97407087527142</c:v>
                </c:pt>
                <c:pt idx="1249">
                  <c:v>-534.97407087527142</c:v>
                </c:pt>
                <c:pt idx="1250">
                  <c:v>-534.97407087527142</c:v>
                </c:pt>
                <c:pt idx="1251">
                  <c:v>-534.97407087527142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0</c:v>
                </c:pt>
                <c:pt idx="2003">
                  <c:v>0</c:v>
                </c:pt>
                <c:pt idx="2004">
                  <c:v>0</c:v>
                </c:pt>
                <c:pt idx="2005">
                  <c:v>0</c:v>
                </c:pt>
                <c:pt idx="2006">
                  <c:v>0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0</c:v>
                </c:pt>
                <c:pt idx="2026">
                  <c:v>0</c:v>
                </c:pt>
                <c:pt idx="2027">
                  <c:v>0</c:v>
                </c:pt>
                <c:pt idx="2028">
                  <c:v>0</c:v>
                </c:pt>
                <c:pt idx="2029">
                  <c:v>0</c:v>
                </c:pt>
                <c:pt idx="2030">
                  <c:v>0</c:v>
                </c:pt>
                <c:pt idx="2031">
                  <c:v>0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  <c:pt idx="2067">
                  <c:v>0</c:v>
                </c:pt>
                <c:pt idx="2068">
                  <c:v>0</c:v>
                </c:pt>
                <c:pt idx="2069">
                  <c:v>0</c:v>
                </c:pt>
                <c:pt idx="2070">
                  <c:v>0</c:v>
                </c:pt>
                <c:pt idx="2071">
                  <c:v>0</c:v>
                </c:pt>
                <c:pt idx="2072">
                  <c:v>0</c:v>
                </c:pt>
                <c:pt idx="2073">
                  <c:v>0</c:v>
                </c:pt>
                <c:pt idx="2074">
                  <c:v>0</c:v>
                </c:pt>
                <c:pt idx="2075">
                  <c:v>0</c:v>
                </c:pt>
                <c:pt idx="2076">
                  <c:v>0</c:v>
                </c:pt>
                <c:pt idx="2077">
                  <c:v>0</c:v>
                </c:pt>
                <c:pt idx="2078">
                  <c:v>0</c:v>
                </c:pt>
                <c:pt idx="2079">
                  <c:v>0</c:v>
                </c:pt>
                <c:pt idx="2080">
                  <c:v>0</c:v>
                </c:pt>
                <c:pt idx="2081">
                  <c:v>0</c:v>
                </c:pt>
                <c:pt idx="2082">
                  <c:v>0</c:v>
                </c:pt>
                <c:pt idx="2083">
                  <c:v>0</c:v>
                </c:pt>
                <c:pt idx="2084">
                  <c:v>0</c:v>
                </c:pt>
                <c:pt idx="2085">
                  <c:v>0</c:v>
                </c:pt>
                <c:pt idx="2086">
                  <c:v>0</c:v>
                </c:pt>
                <c:pt idx="2087">
                  <c:v>0</c:v>
                </c:pt>
                <c:pt idx="2088">
                  <c:v>0</c:v>
                </c:pt>
                <c:pt idx="2089">
                  <c:v>0</c:v>
                </c:pt>
                <c:pt idx="2090">
                  <c:v>0</c:v>
                </c:pt>
                <c:pt idx="2091">
                  <c:v>0</c:v>
                </c:pt>
                <c:pt idx="2092">
                  <c:v>0</c:v>
                </c:pt>
                <c:pt idx="2093">
                  <c:v>0</c:v>
                </c:pt>
                <c:pt idx="2094">
                  <c:v>0</c:v>
                </c:pt>
                <c:pt idx="2095">
                  <c:v>0</c:v>
                </c:pt>
                <c:pt idx="2096">
                  <c:v>0</c:v>
                </c:pt>
                <c:pt idx="2097">
                  <c:v>0</c:v>
                </c:pt>
                <c:pt idx="2098">
                  <c:v>0</c:v>
                </c:pt>
                <c:pt idx="2099">
                  <c:v>0</c:v>
                </c:pt>
                <c:pt idx="2100">
                  <c:v>0</c:v>
                </c:pt>
              </c:numCache>
            </c:numRef>
          </c:val>
        </c:ser>
        <c:marker val="1"/>
        <c:axId val="184914304"/>
        <c:axId val="184915840"/>
      </c:lineChart>
      <c:catAx>
        <c:axId val="1849143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</a:t>
                </a:r>
              </a:p>
            </c:rich>
          </c:tx>
          <c:layout/>
        </c:title>
        <c:tickLblPos val="nextTo"/>
        <c:crossAx val="184915840"/>
        <c:crosses val="autoZero"/>
        <c:auto val="1"/>
        <c:lblAlgn val="ctr"/>
        <c:lblOffset val="100"/>
      </c:catAx>
      <c:valAx>
        <c:axId val="18491584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Force (N)</a:t>
                </a:r>
              </a:p>
            </c:rich>
          </c:tx>
          <c:layout/>
        </c:title>
        <c:numFmt formatCode="General" sourceLinked="1"/>
        <c:tickLblPos val="nextTo"/>
        <c:crossAx val="18491430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Power, Torque v/s Time</a:t>
            </a:r>
          </a:p>
        </c:rich>
      </c:tx>
      <c:layout/>
      <c:overlay val="1"/>
    </c:title>
    <c:plotArea>
      <c:layout/>
      <c:lineChart>
        <c:grouping val="standard"/>
        <c:ser>
          <c:idx val="0"/>
          <c:order val="0"/>
          <c:tx>
            <c:strRef>
              <c:f>Simulation!$H$3</c:f>
              <c:strCache>
                <c:ptCount val="1"/>
                <c:pt idx="0">
                  <c:v>Power(HP)</c:v>
                </c:pt>
              </c:strCache>
            </c:strRef>
          </c:tx>
          <c:marker>
            <c:symbol val="none"/>
          </c:marker>
          <c:cat>
            <c:numRef>
              <c:f>Simulation!$G$4:$G$2104</c:f>
              <c:numCache>
                <c:formatCode>General</c:formatCode>
                <c:ptCount val="2101"/>
                <c:pt idx="0">
                  <c:v>1000</c:v>
                </c:pt>
                <c:pt idx="1">
                  <c:v>1200</c:v>
                </c:pt>
                <c:pt idx="2">
                  <c:v>1400</c:v>
                </c:pt>
                <c:pt idx="3">
                  <c:v>1900</c:v>
                </c:pt>
                <c:pt idx="4">
                  <c:v>2300</c:v>
                </c:pt>
                <c:pt idx="5">
                  <c:v>2500</c:v>
                </c:pt>
                <c:pt idx="6">
                  <c:v>2700</c:v>
                </c:pt>
                <c:pt idx="7">
                  <c:v>3000</c:v>
                </c:pt>
                <c:pt idx="8">
                  <c:v>3200</c:v>
                </c:pt>
                <c:pt idx="9">
                  <c:v>3400</c:v>
                </c:pt>
                <c:pt idx="10">
                  <c:v>3600</c:v>
                </c:pt>
                <c:pt idx="11">
                  <c:v>3800</c:v>
                </c:pt>
                <c:pt idx="12">
                  <c:v>3900</c:v>
                </c:pt>
                <c:pt idx="13">
                  <c:v>4000</c:v>
                </c:pt>
                <c:pt idx="14">
                  <c:v>4200</c:v>
                </c:pt>
                <c:pt idx="15">
                  <c:v>4300</c:v>
                </c:pt>
                <c:pt idx="16">
                  <c:v>4400</c:v>
                </c:pt>
                <c:pt idx="17">
                  <c:v>4500</c:v>
                </c:pt>
                <c:pt idx="18">
                  <c:v>4600</c:v>
                </c:pt>
                <c:pt idx="19">
                  <c:v>4800</c:v>
                </c:pt>
                <c:pt idx="20">
                  <c:v>4900</c:v>
                </c:pt>
                <c:pt idx="21">
                  <c:v>5000</c:v>
                </c:pt>
                <c:pt idx="22">
                  <c:v>5200</c:v>
                </c:pt>
                <c:pt idx="23">
                  <c:v>5300</c:v>
                </c:pt>
                <c:pt idx="24">
                  <c:v>5400</c:v>
                </c:pt>
                <c:pt idx="25">
                  <c:v>5500</c:v>
                </c:pt>
                <c:pt idx="26">
                  <c:v>5600</c:v>
                </c:pt>
                <c:pt idx="27">
                  <c:v>5700</c:v>
                </c:pt>
                <c:pt idx="28">
                  <c:v>5800</c:v>
                </c:pt>
                <c:pt idx="29">
                  <c:v>5900</c:v>
                </c:pt>
                <c:pt idx="30">
                  <c:v>6000</c:v>
                </c:pt>
                <c:pt idx="31">
                  <c:v>6100</c:v>
                </c:pt>
                <c:pt idx="32">
                  <c:v>6200</c:v>
                </c:pt>
                <c:pt idx="33">
                  <c:v>6200</c:v>
                </c:pt>
                <c:pt idx="34">
                  <c:v>6200</c:v>
                </c:pt>
                <c:pt idx="35">
                  <c:v>6300</c:v>
                </c:pt>
                <c:pt idx="36">
                  <c:v>6300</c:v>
                </c:pt>
                <c:pt idx="37">
                  <c:v>6300</c:v>
                </c:pt>
                <c:pt idx="38">
                  <c:v>6400</c:v>
                </c:pt>
                <c:pt idx="39">
                  <c:v>6400</c:v>
                </c:pt>
                <c:pt idx="40">
                  <c:v>6400</c:v>
                </c:pt>
                <c:pt idx="41">
                  <c:v>6500</c:v>
                </c:pt>
                <c:pt idx="42">
                  <c:v>6500</c:v>
                </c:pt>
                <c:pt idx="43">
                  <c:v>6500</c:v>
                </c:pt>
                <c:pt idx="44">
                  <c:v>6500</c:v>
                </c:pt>
                <c:pt idx="45">
                  <c:v>6500</c:v>
                </c:pt>
                <c:pt idx="46">
                  <c:v>6500</c:v>
                </c:pt>
                <c:pt idx="47">
                  <c:v>6500</c:v>
                </c:pt>
                <c:pt idx="48">
                  <c:v>6500</c:v>
                </c:pt>
                <c:pt idx="49">
                  <c:v>6500</c:v>
                </c:pt>
                <c:pt idx="50">
                  <c:v>6500</c:v>
                </c:pt>
                <c:pt idx="51">
                  <c:v>6500</c:v>
                </c:pt>
                <c:pt idx="52">
                  <c:v>6500</c:v>
                </c:pt>
                <c:pt idx="53">
                  <c:v>6500</c:v>
                </c:pt>
                <c:pt idx="54">
                  <c:v>6500</c:v>
                </c:pt>
                <c:pt idx="55">
                  <c:v>6500</c:v>
                </c:pt>
                <c:pt idx="56">
                  <c:v>6500</c:v>
                </c:pt>
                <c:pt idx="57">
                  <c:v>6500</c:v>
                </c:pt>
                <c:pt idx="58">
                  <c:v>6500</c:v>
                </c:pt>
                <c:pt idx="59">
                  <c:v>6500</c:v>
                </c:pt>
                <c:pt idx="60">
                  <c:v>6500</c:v>
                </c:pt>
                <c:pt idx="61">
                  <c:v>6500</c:v>
                </c:pt>
                <c:pt idx="62">
                  <c:v>6500</c:v>
                </c:pt>
                <c:pt idx="63">
                  <c:v>6500</c:v>
                </c:pt>
                <c:pt idx="64">
                  <c:v>6500</c:v>
                </c:pt>
                <c:pt idx="65">
                  <c:v>6500</c:v>
                </c:pt>
                <c:pt idx="66">
                  <c:v>6500</c:v>
                </c:pt>
                <c:pt idx="67">
                  <c:v>6500</c:v>
                </c:pt>
                <c:pt idx="68">
                  <c:v>6500</c:v>
                </c:pt>
                <c:pt idx="69">
                  <c:v>6500</c:v>
                </c:pt>
                <c:pt idx="70">
                  <c:v>6500</c:v>
                </c:pt>
                <c:pt idx="71">
                  <c:v>6500</c:v>
                </c:pt>
                <c:pt idx="72">
                  <c:v>6500</c:v>
                </c:pt>
                <c:pt idx="73">
                  <c:v>6500</c:v>
                </c:pt>
                <c:pt idx="74">
                  <c:v>6500</c:v>
                </c:pt>
                <c:pt idx="75">
                  <c:v>6500</c:v>
                </c:pt>
                <c:pt idx="76">
                  <c:v>6500</c:v>
                </c:pt>
                <c:pt idx="77">
                  <c:v>6500</c:v>
                </c:pt>
                <c:pt idx="78">
                  <c:v>6500</c:v>
                </c:pt>
                <c:pt idx="79">
                  <c:v>6500</c:v>
                </c:pt>
                <c:pt idx="80">
                  <c:v>6500</c:v>
                </c:pt>
                <c:pt idx="81">
                  <c:v>6500</c:v>
                </c:pt>
                <c:pt idx="82">
                  <c:v>6500</c:v>
                </c:pt>
                <c:pt idx="83">
                  <c:v>6500</c:v>
                </c:pt>
                <c:pt idx="84">
                  <c:v>6500</c:v>
                </c:pt>
                <c:pt idx="85">
                  <c:v>6500</c:v>
                </c:pt>
                <c:pt idx="86">
                  <c:v>6500</c:v>
                </c:pt>
                <c:pt idx="87">
                  <c:v>6500</c:v>
                </c:pt>
                <c:pt idx="88">
                  <c:v>6500</c:v>
                </c:pt>
                <c:pt idx="89">
                  <c:v>6500</c:v>
                </c:pt>
                <c:pt idx="90">
                  <c:v>6500</c:v>
                </c:pt>
                <c:pt idx="91">
                  <c:v>6500</c:v>
                </c:pt>
                <c:pt idx="92">
                  <c:v>6500</c:v>
                </c:pt>
                <c:pt idx="93">
                  <c:v>6500</c:v>
                </c:pt>
                <c:pt idx="94">
                  <c:v>6500</c:v>
                </c:pt>
                <c:pt idx="95">
                  <c:v>6500</c:v>
                </c:pt>
                <c:pt idx="96">
                  <c:v>6500</c:v>
                </c:pt>
                <c:pt idx="97">
                  <c:v>6500</c:v>
                </c:pt>
                <c:pt idx="98">
                  <c:v>6500</c:v>
                </c:pt>
                <c:pt idx="99">
                  <c:v>6500</c:v>
                </c:pt>
                <c:pt idx="100">
                  <c:v>6500</c:v>
                </c:pt>
                <c:pt idx="101">
                  <c:v>6500</c:v>
                </c:pt>
                <c:pt idx="102">
                  <c:v>6500</c:v>
                </c:pt>
                <c:pt idx="103">
                  <c:v>6500</c:v>
                </c:pt>
                <c:pt idx="104">
                  <c:v>6500</c:v>
                </c:pt>
                <c:pt idx="105">
                  <c:v>6500</c:v>
                </c:pt>
                <c:pt idx="106">
                  <c:v>6500</c:v>
                </c:pt>
                <c:pt idx="107">
                  <c:v>6500</c:v>
                </c:pt>
                <c:pt idx="108">
                  <c:v>6500</c:v>
                </c:pt>
                <c:pt idx="109">
                  <c:v>6500</c:v>
                </c:pt>
                <c:pt idx="110">
                  <c:v>6500</c:v>
                </c:pt>
                <c:pt idx="111">
                  <c:v>6500</c:v>
                </c:pt>
                <c:pt idx="112">
                  <c:v>6500</c:v>
                </c:pt>
                <c:pt idx="113">
                  <c:v>6500</c:v>
                </c:pt>
                <c:pt idx="114">
                  <c:v>6500</c:v>
                </c:pt>
                <c:pt idx="115">
                  <c:v>6500</c:v>
                </c:pt>
                <c:pt idx="116">
                  <c:v>6500</c:v>
                </c:pt>
                <c:pt idx="117">
                  <c:v>6500</c:v>
                </c:pt>
                <c:pt idx="118">
                  <c:v>6500</c:v>
                </c:pt>
                <c:pt idx="119">
                  <c:v>6500</c:v>
                </c:pt>
                <c:pt idx="120">
                  <c:v>6500</c:v>
                </c:pt>
                <c:pt idx="121">
                  <c:v>6500</c:v>
                </c:pt>
                <c:pt idx="122">
                  <c:v>6500</c:v>
                </c:pt>
                <c:pt idx="123">
                  <c:v>6500</c:v>
                </c:pt>
                <c:pt idx="124">
                  <c:v>6500</c:v>
                </c:pt>
                <c:pt idx="125">
                  <c:v>6500</c:v>
                </c:pt>
                <c:pt idx="126">
                  <c:v>6500</c:v>
                </c:pt>
                <c:pt idx="127">
                  <c:v>6500</c:v>
                </c:pt>
                <c:pt idx="128">
                  <c:v>6500</c:v>
                </c:pt>
                <c:pt idx="129">
                  <c:v>6500</c:v>
                </c:pt>
                <c:pt idx="130">
                  <c:v>6500</c:v>
                </c:pt>
                <c:pt idx="131">
                  <c:v>6500</c:v>
                </c:pt>
                <c:pt idx="132">
                  <c:v>6500</c:v>
                </c:pt>
                <c:pt idx="133">
                  <c:v>6500</c:v>
                </c:pt>
                <c:pt idx="134">
                  <c:v>6500</c:v>
                </c:pt>
                <c:pt idx="135">
                  <c:v>6500</c:v>
                </c:pt>
                <c:pt idx="136">
                  <c:v>6500</c:v>
                </c:pt>
                <c:pt idx="137">
                  <c:v>6500</c:v>
                </c:pt>
                <c:pt idx="138">
                  <c:v>6500</c:v>
                </c:pt>
                <c:pt idx="139">
                  <c:v>6500</c:v>
                </c:pt>
                <c:pt idx="140">
                  <c:v>6500</c:v>
                </c:pt>
                <c:pt idx="141">
                  <c:v>6500</c:v>
                </c:pt>
                <c:pt idx="142">
                  <c:v>6500</c:v>
                </c:pt>
                <c:pt idx="143">
                  <c:v>6500</c:v>
                </c:pt>
                <c:pt idx="144">
                  <c:v>6500</c:v>
                </c:pt>
                <c:pt idx="145">
                  <c:v>6500</c:v>
                </c:pt>
                <c:pt idx="146">
                  <c:v>6600</c:v>
                </c:pt>
                <c:pt idx="147">
                  <c:v>6600</c:v>
                </c:pt>
                <c:pt idx="148">
                  <c:v>6600</c:v>
                </c:pt>
                <c:pt idx="149">
                  <c:v>6600</c:v>
                </c:pt>
                <c:pt idx="150">
                  <c:v>6700</c:v>
                </c:pt>
                <c:pt idx="151">
                  <c:v>6700</c:v>
                </c:pt>
                <c:pt idx="152">
                  <c:v>6700</c:v>
                </c:pt>
                <c:pt idx="153">
                  <c:v>6700</c:v>
                </c:pt>
                <c:pt idx="154">
                  <c:v>6700</c:v>
                </c:pt>
                <c:pt idx="155">
                  <c:v>6800</c:v>
                </c:pt>
                <c:pt idx="156">
                  <c:v>6800</c:v>
                </c:pt>
                <c:pt idx="157">
                  <c:v>6800</c:v>
                </c:pt>
                <c:pt idx="158">
                  <c:v>6800</c:v>
                </c:pt>
                <c:pt idx="159">
                  <c:v>6800</c:v>
                </c:pt>
                <c:pt idx="160">
                  <c:v>7000</c:v>
                </c:pt>
                <c:pt idx="161">
                  <c:v>7000</c:v>
                </c:pt>
                <c:pt idx="162">
                  <c:v>7000</c:v>
                </c:pt>
                <c:pt idx="163">
                  <c:v>7000</c:v>
                </c:pt>
                <c:pt idx="164">
                  <c:v>7000</c:v>
                </c:pt>
                <c:pt idx="165">
                  <c:v>7000</c:v>
                </c:pt>
                <c:pt idx="166">
                  <c:v>7000</c:v>
                </c:pt>
                <c:pt idx="167">
                  <c:v>7000</c:v>
                </c:pt>
                <c:pt idx="168">
                  <c:v>7000</c:v>
                </c:pt>
                <c:pt idx="169">
                  <c:v>7000</c:v>
                </c:pt>
                <c:pt idx="170">
                  <c:v>7000</c:v>
                </c:pt>
                <c:pt idx="171">
                  <c:v>7000</c:v>
                </c:pt>
                <c:pt idx="172">
                  <c:v>7000</c:v>
                </c:pt>
                <c:pt idx="173">
                  <c:v>7000</c:v>
                </c:pt>
                <c:pt idx="174">
                  <c:v>7000</c:v>
                </c:pt>
                <c:pt idx="175">
                  <c:v>7000</c:v>
                </c:pt>
                <c:pt idx="176">
                  <c:v>7000</c:v>
                </c:pt>
                <c:pt idx="177">
                  <c:v>7000</c:v>
                </c:pt>
                <c:pt idx="178">
                  <c:v>7000</c:v>
                </c:pt>
                <c:pt idx="179">
                  <c:v>7000</c:v>
                </c:pt>
                <c:pt idx="180">
                  <c:v>7000</c:v>
                </c:pt>
                <c:pt idx="181">
                  <c:v>7000</c:v>
                </c:pt>
                <c:pt idx="182">
                  <c:v>7000</c:v>
                </c:pt>
                <c:pt idx="183">
                  <c:v>7000</c:v>
                </c:pt>
                <c:pt idx="184">
                  <c:v>7000</c:v>
                </c:pt>
                <c:pt idx="185">
                  <c:v>7000</c:v>
                </c:pt>
                <c:pt idx="186">
                  <c:v>7000</c:v>
                </c:pt>
                <c:pt idx="187">
                  <c:v>7000</c:v>
                </c:pt>
                <c:pt idx="188">
                  <c:v>7000</c:v>
                </c:pt>
                <c:pt idx="189">
                  <c:v>7000</c:v>
                </c:pt>
                <c:pt idx="190">
                  <c:v>7000</c:v>
                </c:pt>
                <c:pt idx="191">
                  <c:v>7000</c:v>
                </c:pt>
                <c:pt idx="192">
                  <c:v>7000</c:v>
                </c:pt>
                <c:pt idx="193">
                  <c:v>7000</c:v>
                </c:pt>
                <c:pt idx="194">
                  <c:v>7000</c:v>
                </c:pt>
                <c:pt idx="195">
                  <c:v>7000</c:v>
                </c:pt>
                <c:pt idx="196">
                  <c:v>7000</c:v>
                </c:pt>
                <c:pt idx="197">
                  <c:v>7000</c:v>
                </c:pt>
                <c:pt idx="198">
                  <c:v>7000</c:v>
                </c:pt>
                <c:pt idx="199">
                  <c:v>7000</c:v>
                </c:pt>
                <c:pt idx="200">
                  <c:v>7000</c:v>
                </c:pt>
                <c:pt idx="201">
                  <c:v>7000</c:v>
                </c:pt>
                <c:pt idx="202">
                  <c:v>7000</c:v>
                </c:pt>
                <c:pt idx="203">
                  <c:v>7000</c:v>
                </c:pt>
                <c:pt idx="204">
                  <c:v>7000</c:v>
                </c:pt>
                <c:pt idx="205">
                  <c:v>7000</c:v>
                </c:pt>
                <c:pt idx="206">
                  <c:v>7000</c:v>
                </c:pt>
                <c:pt idx="207">
                  <c:v>7000</c:v>
                </c:pt>
                <c:pt idx="208">
                  <c:v>7000</c:v>
                </c:pt>
                <c:pt idx="209">
                  <c:v>7000</c:v>
                </c:pt>
                <c:pt idx="210">
                  <c:v>7000</c:v>
                </c:pt>
                <c:pt idx="211">
                  <c:v>7000</c:v>
                </c:pt>
                <c:pt idx="212">
                  <c:v>7000</c:v>
                </c:pt>
                <c:pt idx="213">
                  <c:v>7000</c:v>
                </c:pt>
                <c:pt idx="214">
                  <c:v>7000</c:v>
                </c:pt>
                <c:pt idx="215">
                  <c:v>7000</c:v>
                </c:pt>
                <c:pt idx="216">
                  <c:v>7000</c:v>
                </c:pt>
                <c:pt idx="217">
                  <c:v>7000</c:v>
                </c:pt>
                <c:pt idx="218">
                  <c:v>7000</c:v>
                </c:pt>
                <c:pt idx="219">
                  <c:v>7000</c:v>
                </c:pt>
                <c:pt idx="220">
                  <c:v>7000</c:v>
                </c:pt>
                <c:pt idx="221">
                  <c:v>7000</c:v>
                </c:pt>
                <c:pt idx="222">
                  <c:v>7000</c:v>
                </c:pt>
                <c:pt idx="223">
                  <c:v>7000</c:v>
                </c:pt>
                <c:pt idx="224">
                  <c:v>7000</c:v>
                </c:pt>
                <c:pt idx="225">
                  <c:v>7000</c:v>
                </c:pt>
                <c:pt idx="226">
                  <c:v>7000</c:v>
                </c:pt>
                <c:pt idx="227">
                  <c:v>7000</c:v>
                </c:pt>
                <c:pt idx="228">
                  <c:v>7000</c:v>
                </c:pt>
                <c:pt idx="229">
                  <c:v>7000</c:v>
                </c:pt>
                <c:pt idx="230">
                  <c:v>7000</c:v>
                </c:pt>
                <c:pt idx="231">
                  <c:v>7000</c:v>
                </c:pt>
                <c:pt idx="232">
                  <c:v>7000</c:v>
                </c:pt>
                <c:pt idx="233">
                  <c:v>7000</c:v>
                </c:pt>
                <c:pt idx="234">
                  <c:v>7000</c:v>
                </c:pt>
                <c:pt idx="235">
                  <c:v>7000</c:v>
                </c:pt>
                <c:pt idx="236">
                  <c:v>7000</c:v>
                </c:pt>
                <c:pt idx="237">
                  <c:v>7000</c:v>
                </c:pt>
                <c:pt idx="238">
                  <c:v>7000</c:v>
                </c:pt>
                <c:pt idx="239">
                  <c:v>7000</c:v>
                </c:pt>
                <c:pt idx="240">
                  <c:v>7000</c:v>
                </c:pt>
                <c:pt idx="241">
                  <c:v>7000</c:v>
                </c:pt>
                <c:pt idx="242">
                  <c:v>7000</c:v>
                </c:pt>
                <c:pt idx="243">
                  <c:v>7000</c:v>
                </c:pt>
                <c:pt idx="244">
                  <c:v>7000</c:v>
                </c:pt>
                <c:pt idx="245">
                  <c:v>7000</c:v>
                </c:pt>
                <c:pt idx="246">
                  <c:v>7000</c:v>
                </c:pt>
                <c:pt idx="247">
                  <c:v>7000</c:v>
                </c:pt>
                <c:pt idx="248">
                  <c:v>7000</c:v>
                </c:pt>
                <c:pt idx="249">
                  <c:v>7000</c:v>
                </c:pt>
                <c:pt idx="250">
                  <c:v>7000</c:v>
                </c:pt>
                <c:pt idx="251">
                  <c:v>7000</c:v>
                </c:pt>
                <c:pt idx="252">
                  <c:v>7000</c:v>
                </c:pt>
                <c:pt idx="253">
                  <c:v>7000</c:v>
                </c:pt>
                <c:pt idx="254">
                  <c:v>7000</c:v>
                </c:pt>
                <c:pt idx="255">
                  <c:v>7000</c:v>
                </c:pt>
                <c:pt idx="256">
                  <c:v>7000</c:v>
                </c:pt>
                <c:pt idx="257">
                  <c:v>7000</c:v>
                </c:pt>
                <c:pt idx="258">
                  <c:v>7000</c:v>
                </c:pt>
                <c:pt idx="259">
                  <c:v>7000</c:v>
                </c:pt>
                <c:pt idx="260">
                  <c:v>7000</c:v>
                </c:pt>
                <c:pt idx="261">
                  <c:v>7000</c:v>
                </c:pt>
                <c:pt idx="262">
                  <c:v>7000</c:v>
                </c:pt>
                <c:pt idx="263">
                  <c:v>7000</c:v>
                </c:pt>
                <c:pt idx="264">
                  <c:v>7000</c:v>
                </c:pt>
                <c:pt idx="265">
                  <c:v>7000</c:v>
                </c:pt>
                <c:pt idx="266">
                  <c:v>7000</c:v>
                </c:pt>
                <c:pt idx="267">
                  <c:v>7000</c:v>
                </c:pt>
                <c:pt idx="268">
                  <c:v>7000</c:v>
                </c:pt>
                <c:pt idx="269">
                  <c:v>7000</c:v>
                </c:pt>
                <c:pt idx="270">
                  <c:v>7000</c:v>
                </c:pt>
                <c:pt idx="271">
                  <c:v>7000</c:v>
                </c:pt>
                <c:pt idx="272">
                  <c:v>7000</c:v>
                </c:pt>
                <c:pt idx="273">
                  <c:v>7000</c:v>
                </c:pt>
                <c:pt idx="274">
                  <c:v>7000</c:v>
                </c:pt>
                <c:pt idx="275">
                  <c:v>7000</c:v>
                </c:pt>
                <c:pt idx="276">
                  <c:v>7000</c:v>
                </c:pt>
                <c:pt idx="277">
                  <c:v>7000</c:v>
                </c:pt>
                <c:pt idx="278">
                  <c:v>7000</c:v>
                </c:pt>
                <c:pt idx="279">
                  <c:v>7000</c:v>
                </c:pt>
                <c:pt idx="280">
                  <c:v>7000</c:v>
                </c:pt>
                <c:pt idx="281">
                  <c:v>7000</c:v>
                </c:pt>
                <c:pt idx="282">
                  <c:v>7000</c:v>
                </c:pt>
                <c:pt idx="283">
                  <c:v>7000</c:v>
                </c:pt>
                <c:pt idx="284">
                  <c:v>7000</c:v>
                </c:pt>
                <c:pt idx="285">
                  <c:v>7000</c:v>
                </c:pt>
                <c:pt idx="286">
                  <c:v>7000</c:v>
                </c:pt>
                <c:pt idx="287">
                  <c:v>7000</c:v>
                </c:pt>
                <c:pt idx="288">
                  <c:v>7000</c:v>
                </c:pt>
                <c:pt idx="289">
                  <c:v>7000</c:v>
                </c:pt>
                <c:pt idx="290">
                  <c:v>7000</c:v>
                </c:pt>
                <c:pt idx="291">
                  <c:v>7000</c:v>
                </c:pt>
                <c:pt idx="292">
                  <c:v>7000</c:v>
                </c:pt>
                <c:pt idx="293">
                  <c:v>7000</c:v>
                </c:pt>
                <c:pt idx="294">
                  <c:v>7000</c:v>
                </c:pt>
                <c:pt idx="295">
                  <c:v>7000</c:v>
                </c:pt>
                <c:pt idx="296">
                  <c:v>7000</c:v>
                </c:pt>
                <c:pt idx="297">
                  <c:v>7000</c:v>
                </c:pt>
                <c:pt idx="298">
                  <c:v>7000</c:v>
                </c:pt>
                <c:pt idx="299">
                  <c:v>7000</c:v>
                </c:pt>
                <c:pt idx="300">
                  <c:v>7000</c:v>
                </c:pt>
                <c:pt idx="301">
                  <c:v>7000</c:v>
                </c:pt>
                <c:pt idx="302">
                  <c:v>7000</c:v>
                </c:pt>
                <c:pt idx="303">
                  <c:v>7000</c:v>
                </c:pt>
                <c:pt idx="304">
                  <c:v>7000</c:v>
                </c:pt>
                <c:pt idx="305">
                  <c:v>7000</c:v>
                </c:pt>
                <c:pt idx="306">
                  <c:v>7000</c:v>
                </c:pt>
                <c:pt idx="307">
                  <c:v>7000</c:v>
                </c:pt>
                <c:pt idx="308">
                  <c:v>7000</c:v>
                </c:pt>
                <c:pt idx="309">
                  <c:v>7000</c:v>
                </c:pt>
                <c:pt idx="310">
                  <c:v>7000</c:v>
                </c:pt>
                <c:pt idx="311">
                  <c:v>7000</c:v>
                </c:pt>
                <c:pt idx="312">
                  <c:v>7000</c:v>
                </c:pt>
                <c:pt idx="313">
                  <c:v>7000</c:v>
                </c:pt>
                <c:pt idx="314">
                  <c:v>7000</c:v>
                </c:pt>
                <c:pt idx="315">
                  <c:v>7000</c:v>
                </c:pt>
                <c:pt idx="316">
                  <c:v>7000</c:v>
                </c:pt>
                <c:pt idx="317">
                  <c:v>7000</c:v>
                </c:pt>
                <c:pt idx="318">
                  <c:v>7000</c:v>
                </c:pt>
                <c:pt idx="319">
                  <c:v>7000</c:v>
                </c:pt>
                <c:pt idx="320">
                  <c:v>7000</c:v>
                </c:pt>
                <c:pt idx="321">
                  <c:v>7000</c:v>
                </c:pt>
                <c:pt idx="322">
                  <c:v>7000</c:v>
                </c:pt>
                <c:pt idx="323">
                  <c:v>7000</c:v>
                </c:pt>
                <c:pt idx="324">
                  <c:v>7000</c:v>
                </c:pt>
                <c:pt idx="325">
                  <c:v>7000</c:v>
                </c:pt>
                <c:pt idx="326">
                  <c:v>7000</c:v>
                </c:pt>
                <c:pt idx="327">
                  <c:v>7000</c:v>
                </c:pt>
                <c:pt idx="328">
                  <c:v>7000</c:v>
                </c:pt>
                <c:pt idx="329">
                  <c:v>7000</c:v>
                </c:pt>
                <c:pt idx="330">
                  <c:v>7000</c:v>
                </c:pt>
                <c:pt idx="331">
                  <c:v>7000</c:v>
                </c:pt>
                <c:pt idx="332">
                  <c:v>7000</c:v>
                </c:pt>
                <c:pt idx="333">
                  <c:v>7000</c:v>
                </c:pt>
                <c:pt idx="334">
                  <c:v>7000</c:v>
                </c:pt>
                <c:pt idx="335">
                  <c:v>7000</c:v>
                </c:pt>
                <c:pt idx="336">
                  <c:v>7000</c:v>
                </c:pt>
                <c:pt idx="337">
                  <c:v>7000</c:v>
                </c:pt>
                <c:pt idx="338">
                  <c:v>7000</c:v>
                </c:pt>
                <c:pt idx="339">
                  <c:v>7000</c:v>
                </c:pt>
                <c:pt idx="340">
                  <c:v>7000</c:v>
                </c:pt>
                <c:pt idx="341">
                  <c:v>7000</c:v>
                </c:pt>
                <c:pt idx="342">
                  <c:v>7000</c:v>
                </c:pt>
                <c:pt idx="343">
                  <c:v>7000</c:v>
                </c:pt>
                <c:pt idx="344">
                  <c:v>7000</c:v>
                </c:pt>
                <c:pt idx="345">
                  <c:v>7000</c:v>
                </c:pt>
                <c:pt idx="346">
                  <c:v>7000</c:v>
                </c:pt>
                <c:pt idx="347">
                  <c:v>7000</c:v>
                </c:pt>
                <c:pt idx="348">
                  <c:v>7000</c:v>
                </c:pt>
                <c:pt idx="349">
                  <c:v>7000</c:v>
                </c:pt>
                <c:pt idx="350">
                  <c:v>7000</c:v>
                </c:pt>
                <c:pt idx="351">
                  <c:v>7000</c:v>
                </c:pt>
                <c:pt idx="352">
                  <c:v>7000</c:v>
                </c:pt>
                <c:pt idx="353">
                  <c:v>7000</c:v>
                </c:pt>
                <c:pt idx="354">
                  <c:v>7000</c:v>
                </c:pt>
                <c:pt idx="355">
                  <c:v>7000</c:v>
                </c:pt>
                <c:pt idx="356">
                  <c:v>7000</c:v>
                </c:pt>
                <c:pt idx="357">
                  <c:v>7000</c:v>
                </c:pt>
                <c:pt idx="358">
                  <c:v>7000</c:v>
                </c:pt>
                <c:pt idx="359">
                  <c:v>7000</c:v>
                </c:pt>
                <c:pt idx="360">
                  <c:v>7000</c:v>
                </c:pt>
                <c:pt idx="361">
                  <c:v>7000</c:v>
                </c:pt>
                <c:pt idx="362">
                  <c:v>7000</c:v>
                </c:pt>
                <c:pt idx="363">
                  <c:v>7000</c:v>
                </c:pt>
                <c:pt idx="364">
                  <c:v>7000</c:v>
                </c:pt>
                <c:pt idx="365">
                  <c:v>7000</c:v>
                </c:pt>
                <c:pt idx="366">
                  <c:v>7000</c:v>
                </c:pt>
                <c:pt idx="367">
                  <c:v>7000</c:v>
                </c:pt>
                <c:pt idx="368">
                  <c:v>7000</c:v>
                </c:pt>
                <c:pt idx="369">
                  <c:v>7000</c:v>
                </c:pt>
                <c:pt idx="370">
                  <c:v>7000</c:v>
                </c:pt>
                <c:pt idx="371">
                  <c:v>7000</c:v>
                </c:pt>
                <c:pt idx="372">
                  <c:v>7000</c:v>
                </c:pt>
                <c:pt idx="373">
                  <c:v>7000</c:v>
                </c:pt>
                <c:pt idx="374">
                  <c:v>7000</c:v>
                </c:pt>
                <c:pt idx="375">
                  <c:v>7000</c:v>
                </c:pt>
                <c:pt idx="376">
                  <c:v>7000</c:v>
                </c:pt>
                <c:pt idx="377">
                  <c:v>7000</c:v>
                </c:pt>
                <c:pt idx="378">
                  <c:v>7000</c:v>
                </c:pt>
                <c:pt idx="379">
                  <c:v>7000</c:v>
                </c:pt>
                <c:pt idx="380">
                  <c:v>7000</c:v>
                </c:pt>
                <c:pt idx="381">
                  <c:v>7000</c:v>
                </c:pt>
                <c:pt idx="382">
                  <c:v>7000</c:v>
                </c:pt>
                <c:pt idx="383">
                  <c:v>7000</c:v>
                </c:pt>
                <c:pt idx="384">
                  <c:v>7000</c:v>
                </c:pt>
                <c:pt idx="385">
                  <c:v>7000</c:v>
                </c:pt>
                <c:pt idx="386">
                  <c:v>7000</c:v>
                </c:pt>
                <c:pt idx="387">
                  <c:v>7000</c:v>
                </c:pt>
                <c:pt idx="388">
                  <c:v>7000</c:v>
                </c:pt>
                <c:pt idx="389">
                  <c:v>7000</c:v>
                </c:pt>
                <c:pt idx="390">
                  <c:v>7000</c:v>
                </c:pt>
                <c:pt idx="391">
                  <c:v>7000</c:v>
                </c:pt>
                <c:pt idx="392">
                  <c:v>7000</c:v>
                </c:pt>
                <c:pt idx="393">
                  <c:v>7000</c:v>
                </c:pt>
                <c:pt idx="394">
                  <c:v>7000</c:v>
                </c:pt>
                <c:pt idx="395">
                  <c:v>7000</c:v>
                </c:pt>
                <c:pt idx="396">
                  <c:v>7000</c:v>
                </c:pt>
                <c:pt idx="397">
                  <c:v>7000</c:v>
                </c:pt>
                <c:pt idx="398">
                  <c:v>7000</c:v>
                </c:pt>
                <c:pt idx="399">
                  <c:v>7000</c:v>
                </c:pt>
                <c:pt idx="400">
                  <c:v>7000</c:v>
                </c:pt>
                <c:pt idx="401">
                  <c:v>7000</c:v>
                </c:pt>
                <c:pt idx="402">
                  <c:v>7000</c:v>
                </c:pt>
                <c:pt idx="403">
                  <c:v>7000</c:v>
                </c:pt>
                <c:pt idx="404">
                  <c:v>7000</c:v>
                </c:pt>
                <c:pt idx="405">
                  <c:v>7000</c:v>
                </c:pt>
                <c:pt idx="406">
                  <c:v>7000</c:v>
                </c:pt>
                <c:pt idx="407">
                  <c:v>7000</c:v>
                </c:pt>
                <c:pt idx="408">
                  <c:v>7000</c:v>
                </c:pt>
                <c:pt idx="409">
                  <c:v>7000</c:v>
                </c:pt>
                <c:pt idx="410">
                  <c:v>7000</c:v>
                </c:pt>
                <c:pt idx="411">
                  <c:v>7000</c:v>
                </c:pt>
                <c:pt idx="412">
                  <c:v>7000</c:v>
                </c:pt>
                <c:pt idx="413">
                  <c:v>7000</c:v>
                </c:pt>
                <c:pt idx="414">
                  <c:v>7000</c:v>
                </c:pt>
                <c:pt idx="415">
                  <c:v>7000</c:v>
                </c:pt>
                <c:pt idx="416">
                  <c:v>7000</c:v>
                </c:pt>
                <c:pt idx="417">
                  <c:v>7000</c:v>
                </c:pt>
                <c:pt idx="418">
                  <c:v>7000</c:v>
                </c:pt>
                <c:pt idx="419">
                  <c:v>7000</c:v>
                </c:pt>
                <c:pt idx="420">
                  <c:v>7000</c:v>
                </c:pt>
                <c:pt idx="421">
                  <c:v>7000</c:v>
                </c:pt>
                <c:pt idx="422">
                  <c:v>7000</c:v>
                </c:pt>
                <c:pt idx="423">
                  <c:v>7000</c:v>
                </c:pt>
                <c:pt idx="424">
                  <c:v>7000</c:v>
                </c:pt>
                <c:pt idx="425">
                  <c:v>7000</c:v>
                </c:pt>
                <c:pt idx="426">
                  <c:v>7000</c:v>
                </c:pt>
                <c:pt idx="427">
                  <c:v>7000</c:v>
                </c:pt>
                <c:pt idx="428">
                  <c:v>7000</c:v>
                </c:pt>
                <c:pt idx="429">
                  <c:v>7000</c:v>
                </c:pt>
                <c:pt idx="430">
                  <c:v>7000</c:v>
                </c:pt>
                <c:pt idx="431">
                  <c:v>7000</c:v>
                </c:pt>
                <c:pt idx="432">
                  <c:v>7000</c:v>
                </c:pt>
                <c:pt idx="433">
                  <c:v>7000</c:v>
                </c:pt>
                <c:pt idx="434">
                  <c:v>7000</c:v>
                </c:pt>
                <c:pt idx="435">
                  <c:v>7000</c:v>
                </c:pt>
                <c:pt idx="436">
                  <c:v>7000</c:v>
                </c:pt>
                <c:pt idx="437">
                  <c:v>7000</c:v>
                </c:pt>
                <c:pt idx="438">
                  <c:v>7000</c:v>
                </c:pt>
                <c:pt idx="439">
                  <c:v>7000</c:v>
                </c:pt>
                <c:pt idx="440">
                  <c:v>7000</c:v>
                </c:pt>
                <c:pt idx="441">
                  <c:v>7000</c:v>
                </c:pt>
                <c:pt idx="442">
                  <c:v>7000</c:v>
                </c:pt>
                <c:pt idx="443">
                  <c:v>7000</c:v>
                </c:pt>
                <c:pt idx="444">
                  <c:v>7000</c:v>
                </c:pt>
                <c:pt idx="445">
                  <c:v>7000</c:v>
                </c:pt>
                <c:pt idx="446">
                  <c:v>7000</c:v>
                </c:pt>
                <c:pt idx="447">
                  <c:v>7000</c:v>
                </c:pt>
                <c:pt idx="448">
                  <c:v>7000</c:v>
                </c:pt>
                <c:pt idx="449">
                  <c:v>7000</c:v>
                </c:pt>
                <c:pt idx="450">
                  <c:v>7000</c:v>
                </c:pt>
                <c:pt idx="451">
                  <c:v>7000</c:v>
                </c:pt>
                <c:pt idx="452">
                  <c:v>7000</c:v>
                </c:pt>
                <c:pt idx="453">
                  <c:v>7000</c:v>
                </c:pt>
                <c:pt idx="454">
                  <c:v>7000</c:v>
                </c:pt>
                <c:pt idx="455">
                  <c:v>7000</c:v>
                </c:pt>
                <c:pt idx="456">
                  <c:v>7000</c:v>
                </c:pt>
                <c:pt idx="457">
                  <c:v>7000</c:v>
                </c:pt>
                <c:pt idx="458">
                  <c:v>7000</c:v>
                </c:pt>
                <c:pt idx="459">
                  <c:v>7000</c:v>
                </c:pt>
                <c:pt idx="460">
                  <c:v>7000</c:v>
                </c:pt>
                <c:pt idx="461">
                  <c:v>7000</c:v>
                </c:pt>
                <c:pt idx="462">
                  <c:v>7000</c:v>
                </c:pt>
                <c:pt idx="463">
                  <c:v>7000</c:v>
                </c:pt>
                <c:pt idx="464">
                  <c:v>7000</c:v>
                </c:pt>
                <c:pt idx="465">
                  <c:v>7000</c:v>
                </c:pt>
                <c:pt idx="466">
                  <c:v>7000</c:v>
                </c:pt>
                <c:pt idx="467">
                  <c:v>7000</c:v>
                </c:pt>
                <c:pt idx="468">
                  <c:v>7000</c:v>
                </c:pt>
                <c:pt idx="469">
                  <c:v>7000</c:v>
                </c:pt>
                <c:pt idx="470">
                  <c:v>7000</c:v>
                </c:pt>
                <c:pt idx="471">
                  <c:v>7000</c:v>
                </c:pt>
                <c:pt idx="472">
                  <c:v>7000</c:v>
                </c:pt>
                <c:pt idx="473">
                  <c:v>7000</c:v>
                </c:pt>
                <c:pt idx="474">
                  <c:v>7000</c:v>
                </c:pt>
                <c:pt idx="475">
                  <c:v>7000</c:v>
                </c:pt>
                <c:pt idx="476">
                  <c:v>7000</c:v>
                </c:pt>
                <c:pt idx="477">
                  <c:v>7000</c:v>
                </c:pt>
                <c:pt idx="478">
                  <c:v>7000</c:v>
                </c:pt>
                <c:pt idx="479">
                  <c:v>7000</c:v>
                </c:pt>
                <c:pt idx="480">
                  <c:v>7000</c:v>
                </c:pt>
                <c:pt idx="481">
                  <c:v>7000</c:v>
                </c:pt>
                <c:pt idx="482">
                  <c:v>7000</c:v>
                </c:pt>
                <c:pt idx="483">
                  <c:v>7000</c:v>
                </c:pt>
                <c:pt idx="484">
                  <c:v>7000</c:v>
                </c:pt>
                <c:pt idx="485">
                  <c:v>7000</c:v>
                </c:pt>
                <c:pt idx="486">
                  <c:v>7000</c:v>
                </c:pt>
                <c:pt idx="487">
                  <c:v>7000</c:v>
                </c:pt>
                <c:pt idx="488">
                  <c:v>7000</c:v>
                </c:pt>
                <c:pt idx="489">
                  <c:v>7000</c:v>
                </c:pt>
                <c:pt idx="490">
                  <c:v>7000</c:v>
                </c:pt>
                <c:pt idx="491">
                  <c:v>7000</c:v>
                </c:pt>
                <c:pt idx="492">
                  <c:v>7000</c:v>
                </c:pt>
                <c:pt idx="493">
                  <c:v>7000</c:v>
                </c:pt>
                <c:pt idx="494">
                  <c:v>7000</c:v>
                </c:pt>
                <c:pt idx="495">
                  <c:v>7000</c:v>
                </c:pt>
                <c:pt idx="496">
                  <c:v>7000</c:v>
                </c:pt>
                <c:pt idx="497">
                  <c:v>7000</c:v>
                </c:pt>
                <c:pt idx="498">
                  <c:v>7000</c:v>
                </c:pt>
                <c:pt idx="499">
                  <c:v>7000</c:v>
                </c:pt>
                <c:pt idx="500">
                  <c:v>7000</c:v>
                </c:pt>
                <c:pt idx="501">
                  <c:v>7000</c:v>
                </c:pt>
                <c:pt idx="502">
                  <c:v>7000</c:v>
                </c:pt>
                <c:pt idx="503">
                  <c:v>7000</c:v>
                </c:pt>
                <c:pt idx="504">
                  <c:v>7000</c:v>
                </c:pt>
                <c:pt idx="505">
                  <c:v>7000</c:v>
                </c:pt>
                <c:pt idx="506">
                  <c:v>7000</c:v>
                </c:pt>
                <c:pt idx="507">
                  <c:v>7000</c:v>
                </c:pt>
                <c:pt idx="508">
                  <c:v>7000</c:v>
                </c:pt>
                <c:pt idx="509">
                  <c:v>7000</c:v>
                </c:pt>
                <c:pt idx="510">
                  <c:v>7000</c:v>
                </c:pt>
                <c:pt idx="511">
                  <c:v>7000</c:v>
                </c:pt>
                <c:pt idx="512">
                  <c:v>7000</c:v>
                </c:pt>
                <c:pt idx="513">
                  <c:v>7000</c:v>
                </c:pt>
                <c:pt idx="514">
                  <c:v>7000</c:v>
                </c:pt>
                <c:pt idx="515">
                  <c:v>7000</c:v>
                </c:pt>
                <c:pt idx="516">
                  <c:v>7000</c:v>
                </c:pt>
                <c:pt idx="517">
                  <c:v>7000</c:v>
                </c:pt>
                <c:pt idx="518">
                  <c:v>7000</c:v>
                </c:pt>
                <c:pt idx="519">
                  <c:v>7000</c:v>
                </c:pt>
                <c:pt idx="520">
                  <c:v>7000</c:v>
                </c:pt>
                <c:pt idx="521">
                  <c:v>7000</c:v>
                </c:pt>
                <c:pt idx="522">
                  <c:v>7000</c:v>
                </c:pt>
                <c:pt idx="523">
                  <c:v>7000</c:v>
                </c:pt>
                <c:pt idx="524">
                  <c:v>7000</c:v>
                </c:pt>
                <c:pt idx="525">
                  <c:v>7000</c:v>
                </c:pt>
                <c:pt idx="526">
                  <c:v>7000</c:v>
                </c:pt>
                <c:pt idx="527">
                  <c:v>7000</c:v>
                </c:pt>
                <c:pt idx="528">
                  <c:v>7000</c:v>
                </c:pt>
                <c:pt idx="529">
                  <c:v>7000</c:v>
                </c:pt>
                <c:pt idx="530">
                  <c:v>7000</c:v>
                </c:pt>
                <c:pt idx="531">
                  <c:v>7000</c:v>
                </c:pt>
                <c:pt idx="532">
                  <c:v>7000</c:v>
                </c:pt>
                <c:pt idx="533">
                  <c:v>7000</c:v>
                </c:pt>
                <c:pt idx="534">
                  <c:v>7000</c:v>
                </c:pt>
                <c:pt idx="535">
                  <c:v>7000</c:v>
                </c:pt>
                <c:pt idx="536">
                  <c:v>7000</c:v>
                </c:pt>
                <c:pt idx="537">
                  <c:v>7000</c:v>
                </c:pt>
                <c:pt idx="538">
                  <c:v>7000</c:v>
                </c:pt>
                <c:pt idx="539">
                  <c:v>7000</c:v>
                </c:pt>
                <c:pt idx="540">
                  <c:v>7000</c:v>
                </c:pt>
                <c:pt idx="541">
                  <c:v>7000</c:v>
                </c:pt>
                <c:pt idx="542">
                  <c:v>7000</c:v>
                </c:pt>
                <c:pt idx="543">
                  <c:v>7000</c:v>
                </c:pt>
                <c:pt idx="544">
                  <c:v>7000</c:v>
                </c:pt>
                <c:pt idx="545">
                  <c:v>7000</c:v>
                </c:pt>
                <c:pt idx="546">
                  <c:v>7000</c:v>
                </c:pt>
                <c:pt idx="547">
                  <c:v>7000</c:v>
                </c:pt>
                <c:pt idx="548">
                  <c:v>7000</c:v>
                </c:pt>
                <c:pt idx="549">
                  <c:v>7000</c:v>
                </c:pt>
                <c:pt idx="550">
                  <c:v>7000</c:v>
                </c:pt>
                <c:pt idx="551">
                  <c:v>7000</c:v>
                </c:pt>
                <c:pt idx="552">
                  <c:v>7000</c:v>
                </c:pt>
                <c:pt idx="553">
                  <c:v>7000</c:v>
                </c:pt>
                <c:pt idx="554">
                  <c:v>7000</c:v>
                </c:pt>
                <c:pt idx="555">
                  <c:v>7000</c:v>
                </c:pt>
                <c:pt idx="556">
                  <c:v>7000</c:v>
                </c:pt>
                <c:pt idx="557">
                  <c:v>7000</c:v>
                </c:pt>
                <c:pt idx="558">
                  <c:v>7000</c:v>
                </c:pt>
                <c:pt idx="559">
                  <c:v>7000</c:v>
                </c:pt>
                <c:pt idx="560">
                  <c:v>7000</c:v>
                </c:pt>
                <c:pt idx="561">
                  <c:v>7000</c:v>
                </c:pt>
                <c:pt idx="562">
                  <c:v>7000</c:v>
                </c:pt>
                <c:pt idx="563">
                  <c:v>7000</c:v>
                </c:pt>
                <c:pt idx="564">
                  <c:v>7000</c:v>
                </c:pt>
                <c:pt idx="565">
                  <c:v>7000</c:v>
                </c:pt>
                <c:pt idx="566">
                  <c:v>7000</c:v>
                </c:pt>
                <c:pt idx="567">
                  <c:v>7000</c:v>
                </c:pt>
                <c:pt idx="568">
                  <c:v>7000</c:v>
                </c:pt>
                <c:pt idx="569">
                  <c:v>7000</c:v>
                </c:pt>
                <c:pt idx="570">
                  <c:v>7000</c:v>
                </c:pt>
                <c:pt idx="571">
                  <c:v>7000</c:v>
                </c:pt>
                <c:pt idx="572">
                  <c:v>7000</c:v>
                </c:pt>
                <c:pt idx="573">
                  <c:v>7000</c:v>
                </c:pt>
                <c:pt idx="574">
                  <c:v>7000</c:v>
                </c:pt>
                <c:pt idx="575">
                  <c:v>7000</c:v>
                </c:pt>
                <c:pt idx="576">
                  <c:v>7000</c:v>
                </c:pt>
                <c:pt idx="577">
                  <c:v>7000</c:v>
                </c:pt>
                <c:pt idx="578">
                  <c:v>7000</c:v>
                </c:pt>
                <c:pt idx="579">
                  <c:v>7000</c:v>
                </c:pt>
                <c:pt idx="580">
                  <c:v>7000</c:v>
                </c:pt>
                <c:pt idx="581">
                  <c:v>7000</c:v>
                </c:pt>
                <c:pt idx="582">
                  <c:v>7000</c:v>
                </c:pt>
                <c:pt idx="583">
                  <c:v>7000</c:v>
                </c:pt>
                <c:pt idx="584">
                  <c:v>7000</c:v>
                </c:pt>
                <c:pt idx="585">
                  <c:v>7000</c:v>
                </c:pt>
                <c:pt idx="586">
                  <c:v>7000</c:v>
                </c:pt>
                <c:pt idx="587">
                  <c:v>7000</c:v>
                </c:pt>
                <c:pt idx="588">
                  <c:v>7000</c:v>
                </c:pt>
                <c:pt idx="589">
                  <c:v>7000</c:v>
                </c:pt>
                <c:pt idx="590">
                  <c:v>7000</c:v>
                </c:pt>
                <c:pt idx="591">
                  <c:v>7000</c:v>
                </c:pt>
                <c:pt idx="592">
                  <c:v>7000</c:v>
                </c:pt>
                <c:pt idx="593">
                  <c:v>7000</c:v>
                </c:pt>
                <c:pt idx="594">
                  <c:v>7000</c:v>
                </c:pt>
                <c:pt idx="595">
                  <c:v>7000</c:v>
                </c:pt>
                <c:pt idx="596">
                  <c:v>7000</c:v>
                </c:pt>
                <c:pt idx="597">
                  <c:v>7000</c:v>
                </c:pt>
                <c:pt idx="598">
                  <c:v>7000</c:v>
                </c:pt>
                <c:pt idx="599">
                  <c:v>7000</c:v>
                </c:pt>
                <c:pt idx="600">
                  <c:v>7000</c:v>
                </c:pt>
                <c:pt idx="601">
                  <c:v>7000</c:v>
                </c:pt>
                <c:pt idx="602">
                  <c:v>7000</c:v>
                </c:pt>
                <c:pt idx="603">
                  <c:v>7000</c:v>
                </c:pt>
                <c:pt idx="604">
                  <c:v>7000</c:v>
                </c:pt>
                <c:pt idx="605">
                  <c:v>7000</c:v>
                </c:pt>
                <c:pt idx="606">
                  <c:v>7000</c:v>
                </c:pt>
                <c:pt idx="607">
                  <c:v>7000</c:v>
                </c:pt>
                <c:pt idx="608">
                  <c:v>7000</c:v>
                </c:pt>
                <c:pt idx="609">
                  <c:v>7000</c:v>
                </c:pt>
                <c:pt idx="610">
                  <c:v>7000</c:v>
                </c:pt>
                <c:pt idx="611">
                  <c:v>7000</c:v>
                </c:pt>
                <c:pt idx="612">
                  <c:v>7000</c:v>
                </c:pt>
                <c:pt idx="613">
                  <c:v>7000</c:v>
                </c:pt>
                <c:pt idx="614">
                  <c:v>7000</c:v>
                </c:pt>
                <c:pt idx="615">
                  <c:v>7000</c:v>
                </c:pt>
                <c:pt idx="616">
                  <c:v>7000</c:v>
                </c:pt>
                <c:pt idx="617">
                  <c:v>7000</c:v>
                </c:pt>
                <c:pt idx="618">
                  <c:v>7000</c:v>
                </c:pt>
                <c:pt idx="619">
                  <c:v>7000</c:v>
                </c:pt>
                <c:pt idx="620">
                  <c:v>7000</c:v>
                </c:pt>
                <c:pt idx="621">
                  <c:v>7000</c:v>
                </c:pt>
                <c:pt idx="622">
                  <c:v>7000</c:v>
                </c:pt>
                <c:pt idx="623">
                  <c:v>7000</c:v>
                </c:pt>
                <c:pt idx="624">
                  <c:v>7000</c:v>
                </c:pt>
                <c:pt idx="625">
                  <c:v>7000</c:v>
                </c:pt>
                <c:pt idx="626">
                  <c:v>7000</c:v>
                </c:pt>
                <c:pt idx="627">
                  <c:v>7000</c:v>
                </c:pt>
                <c:pt idx="628">
                  <c:v>7000</c:v>
                </c:pt>
                <c:pt idx="629">
                  <c:v>7000</c:v>
                </c:pt>
                <c:pt idx="630">
                  <c:v>7000</c:v>
                </c:pt>
                <c:pt idx="631">
                  <c:v>7000</c:v>
                </c:pt>
                <c:pt idx="632">
                  <c:v>7000</c:v>
                </c:pt>
                <c:pt idx="633">
                  <c:v>7000</c:v>
                </c:pt>
                <c:pt idx="634">
                  <c:v>7000</c:v>
                </c:pt>
                <c:pt idx="635">
                  <c:v>7000</c:v>
                </c:pt>
                <c:pt idx="636">
                  <c:v>7000</c:v>
                </c:pt>
                <c:pt idx="637">
                  <c:v>7000</c:v>
                </c:pt>
                <c:pt idx="638">
                  <c:v>7000</c:v>
                </c:pt>
                <c:pt idx="639">
                  <c:v>7000</c:v>
                </c:pt>
                <c:pt idx="640">
                  <c:v>7000</c:v>
                </c:pt>
                <c:pt idx="641">
                  <c:v>7000</c:v>
                </c:pt>
                <c:pt idx="642">
                  <c:v>7000</c:v>
                </c:pt>
                <c:pt idx="643">
                  <c:v>7000</c:v>
                </c:pt>
                <c:pt idx="644">
                  <c:v>7000</c:v>
                </c:pt>
                <c:pt idx="645">
                  <c:v>7000</c:v>
                </c:pt>
                <c:pt idx="646">
                  <c:v>7000</c:v>
                </c:pt>
                <c:pt idx="647">
                  <c:v>7000</c:v>
                </c:pt>
                <c:pt idx="648">
                  <c:v>7000</c:v>
                </c:pt>
                <c:pt idx="649">
                  <c:v>7000</c:v>
                </c:pt>
                <c:pt idx="650">
                  <c:v>7000</c:v>
                </c:pt>
                <c:pt idx="651">
                  <c:v>7000</c:v>
                </c:pt>
                <c:pt idx="652">
                  <c:v>7000</c:v>
                </c:pt>
                <c:pt idx="653">
                  <c:v>7000</c:v>
                </c:pt>
                <c:pt idx="654">
                  <c:v>7000</c:v>
                </c:pt>
                <c:pt idx="655">
                  <c:v>7000</c:v>
                </c:pt>
                <c:pt idx="656">
                  <c:v>7000</c:v>
                </c:pt>
                <c:pt idx="657">
                  <c:v>7000</c:v>
                </c:pt>
                <c:pt idx="658">
                  <c:v>7000</c:v>
                </c:pt>
                <c:pt idx="659">
                  <c:v>7000</c:v>
                </c:pt>
                <c:pt idx="660">
                  <c:v>7000</c:v>
                </c:pt>
                <c:pt idx="661">
                  <c:v>7000</c:v>
                </c:pt>
                <c:pt idx="662">
                  <c:v>7000</c:v>
                </c:pt>
                <c:pt idx="663">
                  <c:v>7000</c:v>
                </c:pt>
                <c:pt idx="664">
                  <c:v>7000</c:v>
                </c:pt>
                <c:pt idx="665">
                  <c:v>7000</c:v>
                </c:pt>
                <c:pt idx="666">
                  <c:v>7000</c:v>
                </c:pt>
                <c:pt idx="667">
                  <c:v>7000</c:v>
                </c:pt>
                <c:pt idx="668">
                  <c:v>7000</c:v>
                </c:pt>
                <c:pt idx="669">
                  <c:v>7000</c:v>
                </c:pt>
                <c:pt idx="670">
                  <c:v>7000</c:v>
                </c:pt>
                <c:pt idx="671">
                  <c:v>7000</c:v>
                </c:pt>
                <c:pt idx="672">
                  <c:v>7000</c:v>
                </c:pt>
                <c:pt idx="673">
                  <c:v>7000</c:v>
                </c:pt>
                <c:pt idx="674">
                  <c:v>7000</c:v>
                </c:pt>
                <c:pt idx="675">
                  <c:v>7000</c:v>
                </c:pt>
                <c:pt idx="676">
                  <c:v>7000</c:v>
                </c:pt>
                <c:pt idx="677">
                  <c:v>7000</c:v>
                </c:pt>
                <c:pt idx="678">
                  <c:v>7000</c:v>
                </c:pt>
                <c:pt idx="679">
                  <c:v>7000</c:v>
                </c:pt>
                <c:pt idx="680">
                  <c:v>7000</c:v>
                </c:pt>
                <c:pt idx="681">
                  <c:v>7000</c:v>
                </c:pt>
                <c:pt idx="682">
                  <c:v>7000</c:v>
                </c:pt>
                <c:pt idx="683">
                  <c:v>7000</c:v>
                </c:pt>
                <c:pt idx="684">
                  <c:v>7000</c:v>
                </c:pt>
                <c:pt idx="685">
                  <c:v>7000</c:v>
                </c:pt>
                <c:pt idx="686">
                  <c:v>7000</c:v>
                </c:pt>
                <c:pt idx="687">
                  <c:v>7000</c:v>
                </c:pt>
                <c:pt idx="688">
                  <c:v>7000</c:v>
                </c:pt>
                <c:pt idx="689">
                  <c:v>7000</c:v>
                </c:pt>
                <c:pt idx="690">
                  <c:v>7000</c:v>
                </c:pt>
                <c:pt idx="691">
                  <c:v>7000</c:v>
                </c:pt>
                <c:pt idx="692">
                  <c:v>7000</c:v>
                </c:pt>
                <c:pt idx="693">
                  <c:v>7000</c:v>
                </c:pt>
                <c:pt idx="694">
                  <c:v>7000</c:v>
                </c:pt>
                <c:pt idx="695">
                  <c:v>7000</c:v>
                </c:pt>
                <c:pt idx="696">
                  <c:v>7000</c:v>
                </c:pt>
                <c:pt idx="697">
                  <c:v>7000</c:v>
                </c:pt>
                <c:pt idx="698">
                  <c:v>7000</c:v>
                </c:pt>
                <c:pt idx="699">
                  <c:v>6000</c:v>
                </c:pt>
                <c:pt idx="700">
                  <c:v>5800</c:v>
                </c:pt>
                <c:pt idx="701">
                  <c:v>5000</c:v>
                </c:pt>
                <c:pt idx="702">
                  <c:v>5000</c:v>
                </c:pt>
                <c:pt idx="703">
                  <c:v>5000</c:v>
                </c:pt>
                <c:pt idx="704">
                  <c:v>5000</c:v>
                </c:pt>
                <c:pt idx="705">
                  <c:v>5000</c:v>
                </c:pt>
                <c:pt idx="706">
                  <c:v>5000</c:v>
                </c:pt>
                <c:pt idx="707">
                  <c:v>5000</c:v>
                </c:pt>
                <c:pt idx="708">
                  <c:v>5000</c:v>
                </c:pt>
                <c:pt idx="709">
                  <c:v>5000</c:v>
                </c:pt>
                <c:pt idx="710">
                  <c:v>5000</c:v>
                </c:pt>
                <c:pt idx="711">
                  <c:v>5000</c:v>
                </c:pt>
                <c:pt idx="712">
                  <c:v>5000</c:v>
                </c:pt>
                <c:pt idx="713">
                  <c:v>5000</c:v>
                </c:pt>
                <c:pt idx="714">
                  <c:v>5000</c:v>
                </c:pt>
                <c:pt idx="715">
                  <c:v>5000</c:v>
                </c:pt>
                <c:pt idx="716">
                  <c:v>5000</c:v>
                </c:pt>
                <c:pt idx="717">
                  <c:v>5000</c:v>
                </c:pt>
                <c:pt idx="718">
                  <c:v>5000</c:v>
                </c:pt>
                <c:pt idx="719">
                  <c:v>5000</c:v>
                </c:pt>
                <c:pt idx="720">
                  <c:v>5000</c:v>
                </c:pt>
                <c:pt idx="721">
                  <c:v>5000</c:v>
                </c:pt>
                <c:pt idx="722">
                  <c:v>5000</c:v>
                </c:pt>
                <c:pt idx="723">
                  <c:v>5000</c:v>
                </c:pt>
                <c:pt idx="724">
                  <c:v>5000</c:v>
                </c:pt>
                <c:pt idx="725">
                  <c:v>5000</c:v>
                </c:pt>
                <c:pt idx="726">
                  <c:v>5000</c:v>
                </c:pt>
                <c:pt idx="727">
                  <c:v>5000</c:v>
                </c:pt>
                <c:pt idx="728">
                  <c:v>5000</c:v>
                </c:pt>
                <c:pt idx="729">
                  <c:v>5000</c:v>
                </c:pt>
                <c:pt idx="730">
                  <c:v>5000</c:v>
                </c:pt>
                <c:pt idx="731">
                  <c:v>5000</c:v>
                </c:pt>
                <c:pt idx="732">
                  <c:v>5000</c:v>
                </c:pt>
                <c:pt idx="733">
                  <c:v>5000</c:v>
                </c:pt>
                <c:pt idx="734">
                  <c:v>5000</c:v>
                </c:pt>
                <c:pt idx="735">
                  <c:v>5000</c:v>
                </c:pt>
                <c:pt idx="736">
                  <c:v>5000</c:v>
                </c:pt>
                <c:pt idx="737">
                  <c:v>5000</c:v>
                </c:pt>
                <c:pt idx="738">
                  <c:v>5000</c:v>
                </c:pt>
                <c:pt idx="739">
                  <c:v>5300</c:v>
                </c:pt>
                <c:pt idx="740">
                  <c:v>5500</c:v>
                </c:pt>
                <c:pt idx="741">
                  <c:v>5500</c:v>
                </c:pt>
                <c:pt idx="742">
                  <c:v>5500</c:v>
                </c:pt>
                <c:pt idx="743">
                  <c:v>5500</c:v>
                </c:pt>
                <c:pt idx="744">
                  <c:v>5500</c:v>
                </c:pt>
                <c:pt idx="745">
                  <c:v>5500</c:v>
                </c:pt>
                <c:pt idx="746">
                  <c:v>5500</c:v>
                </c:pt>
                <c:pt idx="747">
                  <c:v>5800</c:v>
                </c:pt>
                <c:pt idx="748">
                  <c:v>5800</c:v>
                </c:pt>
                <c:pt idx="749">
                  <c:v>5800</c:v>
                </c:pt>
                <c:pt idx="750">
                  <c:v>5800</c:v>
                </c:pt>
                <c:pt idx="751">
                  <c:v>5800</c:v>
                </c:pt>
                <c:pt idx="752">
                  <c:v>5800</c:v>
                </c:pt>
                <c:pt idx="753">
                  <c:v>5800</c:v>
                </c:pt>
                <c:pt idx="754">
                  <c:v>5800</c:v>
                </c:pt>
                <c:pt idx="755">
                  <c:v>6000</c:v>
                </c:pt>
                <c:pt idx="756">
                  <c:v>6000</c:v>
                </c:pt>
                <c:pt idx="757">
                  <c:v>6000</c:v>
                </c:pt>
                <c:pt idx="758">
                  <c:v>6000</c:v>
                </c:pt>
                <c:pt idx="759">
                  <c:v>6000</c:v>
                </c:pt>
                <c:pt idx="760">
                  <c:v>6000</c:v>
                </c:pt>
                <c:pt idx="761">
                  <c:v>6000</c:v>
                </c:pt>
                <c:pt idx="762">
                  <c:v>6000</c:v>
                </c:pt>
                <c:pt idx="763">
                  <c:v>6000</c:v>
                </c:pt>
                <c:pt idx="764">
                  <c:v>6000</c:v>
                </c:pt>
                <c:pt idx="765">
                  <c:v>6000</c:v>
                </c:pt>
                <c:pt idx="766">
                  <c:v>6000</c:v>
                </c:pt>
                <c:pt idx="767">
                  <c:v>6000</c:v>
                </c:pt>
                <c:pt idx="768">
                  <c:v>6000</c:v>
                </c:pt>
                <c:pt idx="769">
                  <c:v>6000</c:v>
                </c:pt>
                <c:pt idx="770">
                  <c:v>6000</c:v>
                </c:pt>
                <c:pt idx="771">
                  <c:v>6000</c:v>
                </c:pt>
                <c:pt idx="772">
                  <c:v>6000</c:v>
                </c:pt>
                <c:pt idx="773">
                  <c:v>6000</c:v>
                </c:pt>
                <c:pt idx="774">
                  <c:v>6000</c:v>
                </c:pt>
                <c:pt idx="775">
                  <c:v>6000</c:v>
                </c:pt>
                <c:pt idx="776">
                  <c:v>6000</c:v>
                </c:pt>
                <c:pt idx="777">
                  <c:v>6000</c:v>
                </c:pt>
                <c:pt idx="778">
                  <c:v>6000</c:v>
                </c:pt>
                <c:pt idx="779">
                  <c:v>6000</c:v>
                </c:pt>
                <c:pt idx="780">
                  <c:v>6000</c:v>
                </c:pt>
                <c:pt idx="781">
                  <c:v>6000</c:v>
                </c:pt>
                <c:pt idx="782">
                  <c:v>6000</c:v>
                </c:pt>
                <c:pt idx="783">
                  <c:v>6000</c:v>
                </c:pt>
                <c:pt idx="784">
                  <c:v>6000</c:v>
                </c:pt>
                <c:pt idx="785">
                  <c:v>6000</c:v>
                </c:pt>
                <c:pt idx="786">
                  <c:v>6000</c:v>
                </c:pt>
                <c:pt idx="787">
                  <c:v>6000</c:v>
                </c:pt>
                <c:pt idx="788">
                  <c:v>6000</c:v>
                </c:pt>
                <c:pt idx="789">
                  <c:v>6000</c:v>
                </c:pt>
                <c:pt idx="790">
                  <c:v>6000</c:v>
                </c:pt>
                <c:pt idx="791">
                  <c:v>6000</c:v>
                </c:pt>
                <c:pt idx="792">
                  <c:v>6000</c:v>
                </c:pt>
                <c:pt idx="793">
                  <c:v>6000</c:v>
                </c:pt>
                <c:pt idx="794">
                  <c:v>6000</c:v>
                </c:pt>
                <c:pt idx="795">
                  <c:v>6000</c:v>
                </c:pt>
                <c:pt idx="796">
                  <c:v>6000</c:v>
                </c:pt>
                <c:pt idx="797">
                  <c:v>6000</c:v>
                </c:pt>
                <c:pt idx="798">
                  <c:v>6000</c:v>
                </c:pt>
                <c:pt idx="799">
                  <c:v>6000</c:v>
                </c:pt>
                <c:pt idx="800">
                  <c:v>6000</c:v>
                </c:pt>
                <c:pt idx="801">
                  <c:v>6000</c:v>
                </c:pt>
                <c:pt idx="802">
                  <c:v>6000</c:v>
                </c:pt>
                <c:pt idx="803">
                  <c:v>6000</c:v>
                </c:pt>
                <c:pt idx="804">
                  <c:v>6000</c:v>
                </c:pt>
                <c:pt idx="805">
                  <c:v>6000</c:v>
                </c:pt>
                <c:pt idx="806">
                  <c:v>6000</c:v>
                </c:pt>
                <c:pt idx="807">
                  <c:v>6000</c:v>
                </c:pt>
                <c:pt idx="808">
                  <c:v>6000</c:v>
                </c:pt>
                <c:pt idx="809">
                  <c:v>6000</c:v>
                </c:pt>
                <c:pt idx="810">
                  <c:v>6000</c:v>
                </c:pt>
                <c:pt idx="811">
                  <c:v>6000</c:v>
                </c:pt>
                <c:pt idx="812">
                  <c:v>6000</c:v>
                </c:pt>
                <c:pt idx="813">
                  <c:v>6000</c:v>
                </c:pt>
                <c:pt idx="814">
                  <c:v>6700</c:v>
                </c:pt>
                <c:pt idx="815">
                  <c:v>6700</c:v>
                </c:pt>
                <c:pt idx="816">
                  <c:v>6700</c:v>
                </c:pt>
                <c:pt idx="817">
                  <c:v>6700</c:v>
                </c:pt>
                <c:pt idx="818">
                  <c:v>6700</c:v>
                </c:pt>
                <c:pt idx="819">
                  <c:v>6700</c:v>
                </c:pt>
                <c:pt idx="820">
                  <c:v>6700</c:v>
                </c:pt>
                <c:pt idx="821">
                  <c:v>6700</c:v>
                </c:pt>
                <c:pt idx="822">
                  <c:v>6600</c:v>
                </c:pt>
                <c:pt idx="823">
                  <c:v>6600</c:v>
                </c:pt>
                <c:pt idx="824">
                  <c:v>6600</c:v>
                </c:pt>
                <c:pt idx="825">
                  <c:v>6600</c:v>
                </c:pt>
                <c:pt idx="826">
                  <c:v>6600</c:v>
                </c:pt>
                <c:pt idx="827">
                  <c:v>6600</c:v>
                </c:pt>
                <c:pt idx="828">
                  <c:v>6600</c:v>
                </c:pt>
                <c:pt idx="829">
                  <c:v>6600</c:v>
                </c:pt>
                <c:pt idx="830">
                  <c:v>6600</c:v>
                </c:pt>
                <c:pt idx="831">
                  <c:v>6500</c:v>
                </c:pt>
                <c:pt idx="832">
                  <c:v>6500</c:v>
                </c:pt>
                <c:pt idx="833">
                  <c:v>6500</c:v>
                </c:pt>
                <c:pt idx="834">
                  <c:v>6500</c:v>
                </c:pt>
                <c:pt idx="835">
                  <c:v>6400</c:v>
                </c:pt>
                <c:pt idx="836">
                  <c:v>6400</c:v>
                </c:pt>
                <c:pt idx="837">
                  <c:v>6400</c:v>
                </c:pt>
                <c:pt idx="838">
                  <c:v>6400</c:v>
                </c:pt>
                <c:pt idx="839">
                  <c:v>6400</c:v>
                </c:pt>
                <c:pt idx="840">
                  <c:v>6400</c:v>
                </c:pt>
                <c:pt idx="841">
                  <c:v>6400</c:v>
                </c:pt>
                <c:pt idx="842">
                  <c:v>6400</c:v>
                </c:pt>
                <c:pt idx="843">
                  <c:v>6400</c:v>
                </c:pt>
                <c:pt idx="844">
                  <c:v>6400</c:v>
                </c:pt>
                <c:pt idx="845">
                  <c:v>6400</c:v>
                </c:pt>
                <c:pt idx="846">
                  <c:v>6400</c:v>
                </c:pt>
                <c:pt idx="847">
                  <c:v>6400</c:v>
                </c:pt>
                <c:pt idx="848">
                  <c:v>6400</c:v>
                </c:pt>
                <c:pt idx="849">
                  <c:v>6400</c:v>
                </c:pt>
                <c:pt idx="850">
                  <c:v>6400</c:v>
                </c:pt>
                <c:pt idx="851">
                  <c:v>6400</c:v>
                </c:pt>
                <c:pt idx="852">
                  <c:v>6400</c:v>
                </c:pt>
                <c:pt idx="853">
                  <c:v>6400</c:v>
                </c:pt>
                <c:pt idx="854">
                  <c:v>6400</c:v>
                </c:pt>
                <c:pt idx="855">
                  <c:v>6400</c:v>
                </c:pt>
                <c:pt idx="856">
                  <c:v>6400</c:v>
                </c:pt>
                <c:pt idx="857">
                  <c:v>6400</c:v>
                </c:pt>
                <c:pt idx="858">
                  <c:v>6400</c:v>
                </c:pt>
                <c:pt idx="859">
                  <c:v>6400</c:v>
                </c:pt>
                <c:pt idx="860">
                  <c:v>6400</c:v>
                </c:pt>
                <c:pt idx="861">
                  <c:v>6400</c:v>
                </c:pt>
                <c:pt idx="862">
                  <c:v>6400</c:v>
                </c:pt>
                <c:pt idx="863">
                  <c:v>6400</c:v>
                </c:pt>
                <c:pt idx="864">
                  <c:v>6400</c:v>
                </c:pt>
                <c:pt idx="865">
                  <c:v>6400</c:v>
                </c:pt>
                <c:pt idx="866">
                  <c:v>6400</c:v>
                </c:pt>
                <c:pt idx="867">
                  <c:v>6400</c:v>
                </c:pt>
                <c:pt idx="868">
                  <c:v>6400</c:v>
                </c:pt>
                <c:pt idx="869">
                  <c:v>6400</c:v>
                </c:pt>
                <c:pt idx="870">
                  <c:v>6400</c:v>
                </c:pt>
                <c:pt idx="871">
                  <c:v>6400</c:v>
                </c:pt>
                <c:pt idx="872">
                  <c:v>6400</c:v>
                </c:pt>
                <c:pt idx="873">
                  <c:v>6400</c:v>
                </c:pt>
                <c:pt idx="874">
                  <c:v>6400</c:v>
                </c:pt>
                <c:pt idx="875">
                  <c:v>6400</c:v>
                </c:pt>
                <c:pt idx="876">
                  <c:v>6400</c:v>
                </c:pt>
                <c:pt idx="877">
                  <c:v>6400</c:v>
                </c:pt>
                <c:pt idx="878">
                  <c:v>6400</c:v>
                </c:pt>
                <c:pt idx="879">
                  <c:v>6400</c:v>
                </c:pt>
                <c:pt idx="880">
                  <c:v>6400</c:v>
                </c:pt>
                <c:pt idx="881">
                  <c:v>6400</c:v>
                </c:pt>
                <c:pt idx="882">
                  <c:v>6500</c:v>
                </c:pt>
                <c:pt idx="883">
                  <c:v>6500</c:v>
                </c:pt>
                <c:pt idx="884">
                  <c:v>6500</c:v>
                </c:pt>
                <c:pt idx="885">
                  <c:v>5100</c:v>
                </c:pt>
                <c:pt idx="886">
                  <c:v>5100</c:v>
                </c:pt>
                <c:pt idx="887">
                  <c:v>5200</c:v>
                </c:pt>
                <c:pt idx="888">
                  <c:v>5200</c:v>
                </c:pt>
                <c:pt idx="889">
                  <c:v>5200</c:v>
                </c:pt>
                <c:pt idx="890">
                  <c:v>5300</c:v>
                </c:pt>
                <c:pt idx="891">
                  <c:v>5300</c:v>
                </c:pt>
                <c:pt idx="892">
                  <c:v>5400</c:v>
                </c:pt>
                <c:pt idx="893">
                  <c:v>5400</c:v>
                </c:pt>
                <c:pt idx="894">
                  <c:v>5500</c:v>
                </c:pt>
                <c:pt idx="895">
                  <c:v>5500</c:v>
                </c:pt>
                <c:pt idx="896">
                  <c:v>5600</c:v>
                </c:pt>
                <c:pt idx="897">
                  <c:v>5600</c:v>
                </c:pt>
                <c:pt idx="898">
                  <c:v>5600</c:v>
                </c:pt>
                <c:pt idx="899">
                  <c:v>5600</c:v>
                </c:pt>
                <c:pt idx="900">
                  <c:v>5700</c:v>
                </c:pt>
                <c:pt idx="901">
                  <c:v>5700</c:v>
                </c:pt>
                <c:pt idx="902">
                  <c:v>5700</c:v>
                </c:pt>
                <c:pt idx="903">
                  <c:v>5700</c:v>
                </c:pt>
                <c:pt idx="904">
                  <c:v>5800</c:v>
                </c:pt>
                <c:pt idx="905">
                  <c:v>5800</c:v>
                </c:pt>
                <c:pt idx="906">
                  <c:v>5800</c:v>
                </c:pt>
                <c:pt idx="907">
                  <c:v>5900</c:v>
                </c:pt>
                <c:pt idx="908">
                  <c:v>5900</c:v>
                </c:pt>
                <c:pt idx="909">
                  <c:v>5900</c:v>
                </c:pt>
                <c:pt idx="910">
                  <c:v>6000</c:v>
                </c:pt>
                <c:pt idx="911">
                  <c:v>6000</c:v>
                </c:pt>
                <c:pt idx="912">
                  <c:v>6000</c:v>
                </c:pt>
                <c:pt idx="913">
                  <c:v>6000</c:v>
                </c:pt>
                <c:pt idx="914">
                  <c:v>6100</c:v>
                </c:pt>
                <c:pt idx="915">
                  <c:v>6100</c:v>
                </c:pt>
                <c:pt idx="916">
                  <c:v>6100</c:v>
                </c:pt>
                <c:pt idx="917">
                  <c:v>6100</c:v>
                </c:pt>
                <c:pt idx="918">
                  <c:v>6200</c:v>
                </c:pt>
                <c:pt idx="919">
                  <c:v>6200</c:v>
                </c:pt>
                <c:pt idx="920">
                  <c:v>6200</c:v>
                </c:pt>
                <c:pt idx="921">
                  <c:v>6200</c:v>
                </c:pt>
                <c:pt idx="922">
                  <c:v>6300</c:v>
                </c:pt>
                <c:pt idx="923">
                  <c:v>6300</c:v>
                </c:pt>
                <c:pt idx="924">
                  <c:v>6300</c:v>
                </c:pt>
                <c:pt idx="925">
                  <c:v>6300</c:v>
                </c:pt>
                <c:pt idx="926">
                  <c:v>6400</c:v>
                </c:pt>
                <c:pt idx="927">
                  <c:v>6400</c:v>
                </c:pt>
                <c:pt idx="928">
                  <c:v>6400</c:v>
                </c:pt>
                <c:pt idx="929">
                  <c:v>6500</c:v>
                </c:pt>
                <c:pt idx="930">
                  <c:v>6500</c:v>
                </c:pt>
                <c:pt idx="931">
                  <c:v>6500</c:v>
                </c:pt>
                <c:pt idx="932">
                  <c:v>6500</c:v>
                </c:pt>
                <c:pt idx="933">
                  <c:v>6500</c:v>
                </c:pt>
                <c:pt idx="934">
                  <c:v>6500</c:v>
                </c:pt>
                <c:pt idx="935">
                  <c:v>6500</c:v>
                </c:pt>
                <c:pt idx="936">
                  <c:v>6500</c:v>
                </c:pt>
                <c:pt idx="937">
                  <c:v>6500</c:v>
                </c:pt>
                <c:pt idx="938">
                  <c:v>6500</c:v>
                </c:pt>
                <c:pt idx="939">
                  <c:v>6500</c:v>
                </c:pt>
                <c:pt idx="940">
                  <c:v>6500</c:v>
                </c:pt>
                <c:pt idx="941">
                  <c:v>6500</c:v>
                </c:pt>
                <c:pt idx="942">
                  <c:v>7000</c:v>
                </c:pt>
                <c:pt idx="943">
                  <c:v>7000</c:v>
                </c:pt>
                <c:pt idx="944">
                  <c:v>7000</c:v>
                </c:pt>
                <c:pt idx="945">
                  <c:v>7000</c:v>
                </c:pt>
                <c:pt idx="946">
                  <c:v>7000</c:v>
                </c:pt>
                <c:pt idx="947">
                  <c:v>7000</c:v>
                </c:pt>
                <c:pt idx="948">
                  <c:v>6900</c:v>
                </c:pt>
                <c:pt idx="949">
                  <c:v>6900</c:v>
                </c:pt>
                <c:pt idx="950">
                  <c:v>6900</c:v>
                </c:pt>
                <c:pt idx="951">
                  <c:v>6900</c:v>
                </c:pt>
                <c:pt idx="952">
                  <c:v>6900</c:v>
                </c:pt>
                <c:pt idx="953">
                  <c:v>6900</c:v>
                </c:pt>
                <c:pt idx="954">
                  <c:v>6900</c:v>
                </c:pt>
                <c:pt idx="955">
                  <c:v>6800</c:v>
                </c:pt>
                <c:pt idx="956">
                  <c:v>6800</c:v>
                </c:pt>
                <c:pt idx="957">
                  <c:v>6800</c:v>
                </c:pt>
                <c:pt idx="958">
                  <c:v>6800</c:v>
                </c:pt>
                <c:pt idx="959">
                  <c:v>6800</c:v>
                </c:pt>
                <c:pt idx="960">
                  <c:v>6800</c:v>
                </c:pt>
                <c:pt idx="961">
                  <c:v>6700</c:v>
                </c:pt>
                <c:pt idx="962">
                  <c:v>6700</c:v>
                </c:pt>
                <c:pt idx="963">
                  <c:v>6700</c:v>
                </c:pt>
                <c:pt idx="964">
                  <c:v>6700</c:v>
                </c:pt>
                <c:pt idx="965">
                  <c:v>6700</c:v>
                </c:pt>
                <c:pt idx="966">
                  <c:v>6700</c:v>
                </c:pt>
                <c:pt idx="967">
                  <c:v>6600</c:v>
                </c:pt>
                <c:pt idx="968">
                  <c:v>6600</c:v>
                </c:pt>
                <c:pt idx="969">
                  <c:v>6600</c:v>
                </c:pt>
                <c:pt idx="970">
                  <c:v>6600</c:v>
                </c:pt>
                <c:pt idx="971">
                  <c:v>6600</c:v>
                </c:pt>
                <c:pt idx="972">
                  <c:v>6500</c:v>
                </c:pt>
                <c:pt idx="973">
                  <c:v>6500</c:v>
                </c:pt>
                <c:pt idx="974">
                  <c:v>6500</c:v>
                </c:pt>
                <c:pt idx="975">
                  <c:v>6500</c:v>
                </c:pt>
                <c:pt idx="976">
                  <c:v>6400</c:v>
                </c:pt>
                <c:pt idx="977">
                  <c:v>6400</c:v>
                </c:pt>
                <c:pt idx="978">
                  <c:v>6400</c:v>
                </c:pt>
                <c:pt idx="979">
                  <c:v>6400</c:v>
                </c:pt>
                <c:pt idx="980">
                  <c:v>6300</c:v>
                </c:pt>
                <c:pt idx="981">
                  <c:v>6200</c:v>
                </c:pt>
                <c:pt idx="982">
                  <c:v>6200</c:v>
                </c:pt>
                <c:pt idx="983">
                  <c:v>6100</c:v>
                </c:pt>
                <c:pt idx="984">
                  <c:v>6100</c:v>
                </c:pt>
                <c:pt idx="985">
                  <c:v>6000</c:v>
                </c:pt>
                <c:pt idx="986">
                  <c:v>5900</c:v>
                </c:pt>
                <c:pt idx="987">
                  <c:v>5800</c:v>
                </c:pt>
                <c:pt idx="988">
                  <c:v>5800</c:v>
                </c:pt>
                <c:pt idx="989">
                  <c:v>5800</c:v>
                </c:pt>
                <c:pt idx="990">
                  <c:v>5600</c:v>
                </c:pt>
                <c:pt idx="991">
                  <c:v>5600</c:v>
                </c:pt>
                <c:pt idx="992">
                  <c:v>5700</c:v>
                </c:pt>
                <c:pt idx="993">
                  <c:v>5700</c:v>
                </c:pt>
                <c:pt idx="994">
                  <c:v>5800</c:v>
                </c:pt>
                <c:pt idx="995">
                  <c:v>5900</c:v>
                </c:pt>
                <c:pt idx="996">
                  <c:v>5900</c:v>
                </c:pt>
                <c:pt idx="997">
                  <c:v>6000</c:v>
                </c:pt>
                <c:pt idx="998">
                  <c:v>6000</c:v>
                </c:pt>
                <c:pt idx="999">
                  <c:v>6000</c:v>
                </c:pt>
                <c:pt idx="1000">
                  <c:v>6100</c:v>
                </c:pt>
                <c:pt idx="1001">
                  <c:v>6100</c:v>
                </c:pt>
                <c:pt idx="1002">
                  <c:v>6200</c:v>
                </c:pt>
                <c:pt idx="1003">
                  <c:v>6200</c:v>
                </c:pt>
                <c:pt idx="1004">
                  <c:v>6300</c:v>
                </c:pt>
                <c:pt idx="1005">
                  <c:v>6400</c:v>
                </c:pt>
                <c:pt idx="1006">
                  <c:v>6400</c:v>
                </c:pt>
                <c:pt idx="1007">
                  <c:v>6500</c:v>
                </c:pt>
                <c:pt idx="1008">
                  <c:v>6500</c:v>
                </c:pt>
                <c:pt idx="1009">
                  <c:v>6600</c:v>
                </c:pt>
                <c:pt idx="1010">
                  <c:v>5200</c:v>
                </c:pt>
                <c:pt idx="1011">
                  <c:v>5200</c:v>
                </c:pt>
                <c:pt idx="1012">
                  <c:v>5300</c:v>
                </c:pt>
                <c:pt idx="1013">
                  <c:v>5300</c:v>
                </c:pt>
                <c:pt idx="1014">
                  <c:v>5300</c:v>
                </c:pt>
                <c:pt idx="1015">
                  <c:v>5400</c:v>
                </c:pt>
                <c:pt idx="1016">
                  <c:v>5400</c:v>
                </c:pt>
                <c:pt idx="1017">
                  <c:v>5400</c:v>
                </c:pt>
                <c:pt idx="1018">
                  <c:v>5500</c:v>
                </c:pt>
                <c:pt idx="1019">
                  <c:v>5500</c:v>
                </c:pt>
                <c:pt idx="1020">
                  <c:v>5500</c:v>
                </c:pt>
                <c:pt idx="1021">
                  <c:v>5600</c:v>
                </c:pt>
                <c:pt idx="1022">
                  <c:v>5600</c:v>
                </c:pt>
                <c:pt idx="1023">
                  <c:v>5700</c:v>
                </c:pt>
                <c:pt idx="1024">
                  <c:v>5700</c:v>
                </c:pt>
                <c:pt idx="1025">
                  <c:v>5700</c:v>
                </c:pt>
                <c:pt idx="1026">
                  <c:v>5700</c:v>
                </c:pt>
                <c:pt idx="1027">
                  <c:v>5800</c:v>
                </c:pt>
                <c:pt idx="1028">
                  <c:v>5800</c:v>
                </c:pt>
                <c:pt idx="1029">
                  <c:v>5800</c:v>
                </c:pt>
                <c:pt idx="1030">
                  <c:v>5900</c:v>
                </c:pt>
                <c:pt idx="1031">
                  <c:v>5900</c:v>
                </c:pt>
                <c:pt idx="1032">
                  <c:v>5900</c:v>
                </c:pt>
                <c:pt idx="1033">
                  <c:v>5900</c:v>
                </c:pt>
                <c:pt idx="1034">
                  <c:v>6000</c:v>
                </c:pt>
                <c:pt idx="1035">
                  <c:v>6000</c:v>
                </c:pt>
                <c:pt idx="1036">
                  <c:v>6000</c:v>
                </c:pt>
                <c:pt idx="1037">
                  <c:v>6100</c:v>
                </c:pt>
                <c:pt idx="1038">
                  <c:v>6100</c:v>
                </c:pt>
                <c:pt idx="1039">
                  <c:v>6100</c:v>
                </c:pt>
                <c:pt idx="1040">
                  <c:v>6100</c:v>
                </c:pt>
                <c:pt idx="1041">
                  <c:v>6200</c:v>
                </c:pt>
                <c:pt idx="1042">
                  <c:v>6800</c:v>
                </c:pt>
                <c:pt idx="1043">
                  <c:v>6800</c:v>
                </c:pt>
                <c:pt idx="1044">
                  <c:v>6800</c:v>
                </c:pt>
                <c:pt idx="1045">
                  <c:v>6800</c:v>
                </c:pt>
                <c:pt idx="1046">
                  <c:v>6800</c:v>
                </c:pt>
                <c:pt idx="1047">
                  <c:v>6800</c:v>
                </c:pt>
                <c:pt idx="1048">
                  <c:v>6800</c:v>
                </c:pt>
                <c:pt idx="1049">
                  <c:v>6700</c:v>
                </c:pt>
                <c:pt idx="1050">
                  <c:v>6700</c:v>
                </c:pt>
                <c:pt idx="1051">
                  <c:v>6700</c:v>
                </c:pt>
                <c:pt idx="1052">
                  <c:v>6700</c:v>
                </c:pt>
                <c:pt idx="1053">
                  <c:v>6700</c:v>
                </c:pt>
                <c:pt idx="1054">
                  <c:v>6700</c:v>
                </c:pt>
                <c:pt idx="1055">
                  <c:v>6700</c:v>
                </c:pt>
                <c:pt idx="1056">
                  <c:v>6600</c:v>
                </c:pt>
                <c:pt idx="1057">
                  <c:v>6600</c:v>
                </c:pt>
                <c:pt idx="1058">
                  <c:v>6600</c:v>
                </c:pt>
                <c:pt idx="1059">
                  <c:v>6600</c:v>
                </c:pt>
                <c:pt idx="1060">
                  <c:v>6600</c:v>
                </c:pt>
                <c:pt idx="1061">
                  <c:v>6600</c:v>
                </c:pt>
                <c:pt idx="1062">
                  <c:v>6600</c:v>
                </c:pt>
                <c:pt idx="1063">
                  <c:v>6500</c:v>
                </c:pt>
                <c:pt idx="1064">
                  <c:v>6500</c:v>
                </c:pt>
                <c:pt idx="1065">
                  <c:v>6500</c:v>
                </c:pt>
                <c:pt idx="1066">
                  <c:v>6500</c:v>
                </c:pt>
                <c:pt idx="1067">
                  <c:v>6500</c:v>
                </c:pt>
                <c:pt idx="1068">
                  <c:v>6400</c:v>
                </c:pt>
                <c:pt idx="1069">
                  <c:v>6400</c:v>
                </c:pt>
                <c:pt idx="1070">
                  <c:v>6400</c:v>
                </c:pt>
                <c:pt idx="1071">
                  <c:v>6300</c:v>
                </c:pt>
                <c:pt idx="1072">
                  <c:v>6200</c:v>
                </c:pt>
                <c:pt idx="1073">
                  <c:v>6200</c:v>
                </c:pt>
                <c:pt idx="1074">
                  <c:v>6100</c:v>
                </c:pt>
                <c:pt idx="1075">
                  <c:v>6000</c:v>
                </c:pt>
                <c:pt idx="1076">
                  <c:v>6000</c:v>
                </c:pt>
                <c:pt idx="1077">
                  <c:v>5900</c:v>
                </c:pt>
                <c:pt idx="1078">
                  <c:v>5900</c:v>
                </c:pt>
                <c:pt idx="1079">
                  <c:v>5800</c:v>
                </c:pt>
                <c:pt idx="1080">
                  <c:v>5700</c:v>
                </c:pt>
                <c:pt idx="1081">
                  <c:v>5700</c:v>
                </c:pt>
                <c:pt idx="1082">
                  <c:v>5600</c:v>
                </c:pt>
                <c:pt idx="1083">
                  <c:v>5500</c:v>
                </c:pt>
                <c:pt idx="1084">
                  <c:v>5400</c:v>
                </c:pt>
                <c:pt idx="1085">
                  <c:v>5400</c:v>
                </c:pt>
                <c:pt idx="1086">
                  <c:v>5300</c:v>
                </c:pt>
                <c:pt idx="1087">
                  <c:v>5200</c:v>
                </c:pt>
                <c:pt idx="1088">
                  <c:v>5100</c:v>
                </c:pt>
                <c:pt idx="1089">
                  <c:v>5000</c:v>
                </c:pt>
                <c:pt idx="1090">
                  <c:v>6500</c:v>
                </c:pt>
                <c:pt idx="1091">
                  <c:v>6300</c:v>
                </c:pt>
                <c:pt idx="1092">
                  <c:v>6200</c:v>
                </c:pt>
                <c:pt idx="1093">
                  <c:v>6100</c:v>
                </c:pt>
                <c:pt idx="1094">
                  <c:v>5900</c:v>
                </c:pt>
                <c:pt idx="1095">
                  <c:v>5800</c:v>
                </c:pt>
                <c:pt idx="1096">
                  <c:v>4300</c:v>
                </c:pt>
                <c:pt idx="1097">
                  <c:v>4400</c:v>
                </c:pt>
                <c:pt idx="1098">
                  <c:v>4500</c:v>
                </c:pt>
                <c:pt idx="1099">
                  <c:v>4600</c:v>
                </c:pt>
                <c:pt idx="1100">
                  <c:v>4700</c:v>
                </c:pt>
                <c:pt idx="1101">
                  <c:v>4700</c:v>
                </c:pt>
                <c:pt idx="1102">
                  <c:v>4800</c:v>
                </c:pt>
                <c:pt idx="1103">
                  <c:v>4900</c:v>
                </c:pt>
                <c:pt idx="1104">
                  <c:v>5000</c:v>
                </c:pt>
                <c:pt idx="1105">
                  <c:v>5000</c:v>
                </c:pt>
                <c:pt idx="1106">
                  <c:v>5100</c:v>
                </c:pt>
                <c:pt idx="1107">
                  <c:v>5100</c:v>
                </c:pt>
                <c:pt idx="1108">
                  <c:v>5200</c:v>
                </c:pt>
                <c:pt idx="1109">
                  <c:v>5200</c:v>
                </c:pt>
                <c:pt idx="1110">
                  <c:v>5200</c:v>
                </c:pt>
                <c:pt idx="1111">
                  <c:v>5300</c:v>
                </c:pt>
                <c:pt idx="1112">
                  <c:v>5400</c:v>
                </c:pt>
                <c:pt idx="1113">
                  <c:v>5400</c:v>
                </c:pt>
                <c:pt idx="1114">
                  <c:v>5500</c:v>
                </c:pt>
                <c:pt idx="1115">
                  <c:v>5600</c:v>
                </c:pt>
                <c:pt idx="1116">
                  <c:v>5600</c:v>
                </c:pt>
                <c:pt idx="1117">
                  <c:v>5700</c:v>
                </c:pt>
                <c:pt idx="1118">
                  <c:v>5700</c:v>
                </c:pt>
                <c:pt idx="1119">
                  <c:v>5800</c:v>
                </c:pt>
                <c:pt idx="1120">
                  <c:v>5800</c:v>
                </c:pt>
                <c:pt idx="1121">
                  <c:v>5900</c:v>
                </c:pt>
                <c:pt idx="1122">
                  <c:v>5900</c:v>
                </c:pt>
                <c:pt idx="1123">
                  <c:v>6000</c:v>
                </c:pt>
                <c:pt idx="1124">
                  <c:v>6000</c:v>
                </c:pt>
                <c:pt idx="1125">
                  <c:v>6100</c:v>
                </c:pt>
                <c:pt idx="1126">
                  <c:v>6100</c:v>
                </c:pt>
                <c:pt idx="1127">
                  <c:v>6200</c:v>
                </c:pt>
                <c:pt idx="1128">
                  <c:v>6200</c:v>
                </c:pt>
                <c:pt idx="1129">
                  <c:v>6300</c:v>
                </c:pt>
                <c:pt idx="1130">
                  <c:v>6300</c:v>
                </c:pt>
                <c:pt idx="1131">
                  <c:v>6400</c:v>
                </c:pt>
                <c:pt idx="1132">
                  <c:v>6400</c:v>
                </c:pt>
                <c:pt idx="1133">
                  <c:v>6400</c:v>
                </c:pt>
                <c:pt idx="1134">
                  <c:v>6400</c:v>
                </c:pt>
                <c:pt idx="1135">
                  <c:v>6400</c:v>
                </c:pt>
                <c:pt idx="1136">
                  <c:v>6400</c:v>
                </c:pt>
                <c:pt idx="1137">
                  <c:v>6400</c:v>
                </c:pt>
                <c:pt idx="1138">
                  <c:v>6300</c:v>
                </c:pt>
                <c:pt idx="1139">
                  <c:v>6300</c:v>
                </c:pt>
                <c:pt idx="1140">
                  <c:v>6300</c:v>
                </c:pt>
                <c:pt idx="1141">
                  <c:v>6300</c:v>
                </c:pt>
                <c:pt idx="1142">
                  <c:v>6300</c:v>
                </c:pt>
                <c:pt idx="1143">
                  <c:v>6300</c:v>
                </c:pt>
                <c:pt idx="1144">
                  <c:v>6300</c:v>
                </c:pt>
                <c:pt idx="1145">
                  <c:v>6300</c:v>
                </c:pt>
                <c:pt idx="1146">
                  <c:v>6300</c:v>
                </c:pt>
                <c:pt idx="1147">
                  <c:v>6300</c:v>
                </c:pt>
                <c:pt idx="1148">
                  <c:v>6200</c:v>
                </c:pt>
                <c:pt idx="1149">
                  <c:v>6200</c:v>
                </c:pt>
                <c:pt idx="1150">
                  <c:v>6200</c:v>
                </c:pt>
                <c:pt idx="1151">
                  <c:v>6200</c:v>
                </c:pt>
                <c:pt idx="1152">
                  <c:v>6200</c:v>
                </c:pt>
                <c:pt idx="1153">
                  <c:v>6100</c:v>
                </c:pt>
                <c:pt idx="1154">
                  <c:v>6100</c:v>
                </c:pt>
                <c:pt idx="1155">
                  <c:v>6100</c:v>
                </c:pt>
                <c:pt idx="1156">
                  <c:v>6100</c:v>
                </c:pt>
                <c:pt idx="1157">
                  <c:v>6100</c:v>
                </c:pt>
                <c:pt idx="1158">
                  <c:v>6000</c:v>
                </c:pt>
                <c:pt idx="1159">
                  <c:v>6000</c:v>
                </c:pt>
                <c:pt idx="1160">
                  <c:v>6000</c:v>
                </c:pt>
                <c:pt idx="1161">
                  <c:v>6000</c:v>
                </c:pt>
                <c:pt idx="1162">
                  <c:v>6000</c:v>
                </c:pt>
                <c:pt idx="1163">
                  <c:v>5900</c:v>
                </c:pt>
                <c:pt idx="1164">
                  <c:v>5900</c:v>
                </c:pt>
                <c:pt idx="1165">
                  <c:v>5900</c:v>
                </c:pt>
                <c:pt idx="1166">
                  <c:v>5900</c:v>
                </c:pt>
                <c:pt idx="1167">
                  <c:v>5900</c:v>
                </c:pt>
                <c:pt idx="1168">
                  <c:v>5900</c:v>
                </c:pt>
                <c:pt idx="1169">
                  <c:v>5900</c:v>
                </c:pt>
                <c:pt idx="1170">
                  <c:v>5800</c:v>
                </c:pt>
                <c:pt idx="1171">
                  <c:v>5800</c:v>
                </c:pt>
                <c:pt idx="1172">
                  <c:v>5800</c:v>
                </c:pt>
                <c:pt idx="1173">
                  <c:v>5800</c:v>
                </c:pt>
                <c:pt idx="1174">
                  <c:v>5700</c:v>
                </c:pt>
                <c:pt idx="1175">
                  <c:v>5700</c:v>
                </c:pt>
                <c:pt idx="1176">
                  <c:v>5700</c:v>
                </c:pt>
                <c:pt idx="1177">
                  <c:v>5700</c:v>
                </c:pt>
                <c:pt idx="1178">
                  <c:v>5700</c:v>
                </c:pt>
                <c:pt idx="1179">
                  <c:v>5700</c:v>
                </c:pt>
                <c:pt idx="1180">
                  <c:v>5600</c:v>
                </c:pt>
                <c:pt idx="1181">
                  <c:v>5600</c:v>
                </c:pt>
                <c:pt idx="1182">
                  <c:v>5600</c:v>
                </c:pt>
                <c:pt idx="1183">
                  <c:v>5600</c:v>
                </c:pt>
                <c:pt idx="1184">
                  <c:v>5600</c:v>
                </c:pt>
                <c:pt idx="1185">
                  <c:v>5600</c:v>
                </c:pt>
                <c:pt idx="1186">
                  <c:v>5500</c:v>
                </c:pt>
                <c:pt idx="1187">
                  <c:v>5500</c:v>
                </c:pt>
                <c:pt idx="1188">
                  <c:v>5500</c:v>
                </c:pt>
                <c:pt idx="1189">
                  <c:v>5500</c:v>
                </c:pt>
                <c:pt idx="1190">
                  <c:v>5500</c:v>
                </c:pt>
                <c:pt idx="1191">
                  <c:v>5400</c:v>
                </c:pt>
                <c:pt idx="1192">
                  <c:v>5400</c:v>
                </c:pt>
                <c:pt idx="1193">
                  <c:v>5400</c:v>
                </c:pt>
                <c:pt idx="1194">
                  <c:v>5400</c:v>
                </c:pt>
                <c:pt idx="1195">
                  <c:v>5400</c:v>
                </c:pt>
                <c:pt idx="1196">
                  <c:v>5300</c:v>
                </c:pt>
                <c:pt idx="1197">
                  <c:v>5300</c:v>
                </c:pt>
                <c:pt idx="1198">
                  <c:v>5300</c:v>
                </c:pt>
                <c:pt idx="1199">
                  <c:v>5300</c:v>
                </c:pt>
                <c:pt idx="1200">
                  <c:v>5300</c:v>
                </c:pt>
                <c:pt idx="1201">
                  <c:v>5300</c:v>
                </c:pt>
                <c:pt idx="1202">
                  <c:v>5200</c:v>
                </c:pt>
                <c:pt idx="1203">
                  <c:v>5200</c:v>
                </c:pt>
                <c:pt idx="1204">
                  <c:v>5200</c:v>
                </c:pt>
                <c:pt idx="1205">
                  <c:v>5200</c:v>
                </c:pt>
                <c:pt idx="1206">
                  <c:v>5200</c:v>
                </c:pt>
                <c:pt idx="1207">
                  <c:v>5100</c:v>
                </c:pt>
                <c:pt idx="1208">
                  <c:v>5100</c:v>
                </c:pt>
                <c:pt idx="1209">
                  <c:v>5100</c:v>
                </c:pt>
                <c:pt idx="1210">
                  <c:v>5200</c:v>
                </c:pt>
                <c:pt idx="1211">
                  <c:v>5300</c:v>
                </c:pt>
                <c:pt idx="1212">
                  <c:v>5400</c:v>
                </c:pt>
                <c:pt idx="1213">
                  <c:v>5400</c:v>
                </c:pt>
                <c:pt idx="1214">
                  <c:v>5400</c:v>
                </c:pt>
                <c:pt idx="1215">
                  <c:v>5400</c:v>
                </c:pt>
                <c:pt idx="1216">
                  <c:v>5500</c:v>
                </c:pt>
                <c:pt idx="1217">
                  <c:v>5600</c:v>
                </c:pt>
                <c:pt idx="1218">
                  <c:v>5700</c:v>
                </c:pt>
                <c:pt idx="1219">
                  <c:v>5800</c:v>
                </c:pt>
                <c:pt idx="1220">
                  <c:v>5800</c:v>
                </c:pt>
                <c:pt idx="1221">
                  <c:v>5900</c:v>
                </c:pt>
                <c:pt idx="1222">
                  <c:v>5900</c:v>
                </c:pt>
                <c:pt idx="1223">
                  <c:v>6000</c:v>
                </c:pt>
                <c:pt idx="1224">
                  <c:v>6000</c:v>
                </c:pt>
                <c:pt idx="1225">
                  <c:v>6100</c:v>
                </c:pt>
                <c:pt idx="1226">
                  <c:v>6100</c:v>
                </c:pt>
                <c:pt idx="1227">
                  <c:v>6200</c:v>
                </c:pt>
                <c:pt idx="1228">
                  <c:v>6200</c:v>
                </c:pt>
                <c:pt idx="1229">
                  <c:v>6300</c:v>
                </c:pt>
                <c:pt idx="1230">
                  <c:v>6300</c:v>
                </c:pt>
                <c:pt idx="1231">
                  <c:v>6300</c:v>
                </c:pt>
                <c:pt idx="1232">
                  <c:v>6300</c:v>
                </c:pt>
                <c:pt idx="1233">
                  <c:v>6300</c:v>
                </c:pt>
                <c:pt idx="1234">
                  <c:v>4900</c:v>
                </c:pt>
                <c:pt idx="1235">
                  <c:v>4900</c:v>
                </c:pt>
                <c:pt idx="1236">
                  <c:v>4900</c:v>
                </c:pt>
                <c:pt idx="1237">
                  <c:v>4900</c:v>
                </c:pt>
                <c:pt idx="1238">
                  <c:v>4900</c:v>
                </c:pt>
                <c:pt idx="1239">
                  <c:v>4900</c:v>
                </c:pt>
                <c:pt idx="1240">
                  <c:v>4900</c:v>
                </c:pt>
                <c:pt idx="1241">
                  <c:v>4800</c:v>
                </c:pt>
                <c:pt idx="1242">
                  <c:v>4800</c:v>
                </c:pt>
                <c:pt idx="1243">
                  <c:v>4800</c:v>
                </c:pt>
                <c:pt idx="1244">
                  <c:v>4800</c:v>
                </c:pt>
                <c:pt idx="1245">
                  <c:v>4800</c:v>
                </c:pt>
                <c:pt idx="1246">
                  <c:v>4800</c:v>
                </c:pt>
                <c:pt idx="1247">
                  <c:v>4800</c:v>
                </c:pt>
                <c:pt idx="1248">
                  <c:v>4800</c:v>
                </c:pt>
                <c:pt idx="1249">
                  <c:v>4800</c:v>
                </c:pt>
                <c:pt idx="1250">
                  <c:v>4700</c:v>
                </c:pt>
                <c:pt idx="1251">
                  <c:v>4700</c:v>
                </c:pt>
                <c:pt idx="1252">
                  <c:v>6000</c:v>
                </c:pt>
                <c:pt idx="1253">
                  <c:v>6000</c:v>
                </c:pt>
                <c:pt idx="1254">
                  <c:v>6000</c:v>
                </c:pt>
                <c:pt idx="1255">
                  <c:v>5900</c:v>
                </c:pt>
                <c:pt idx="1256">
                  <c:v>5900</c:v>
                </c:pt>
                <c:pt idx="1257">
                  <c:v>5800</c:v>
                </c:pt>
                <c:pt idx="1258">
                  <c:v>5700</c:v>
                </c:pt>
                <c:pt idx="1259">
                  <c:v>5600</c:v>
                </c:pt>
                <c:pt idx="1260">
                  <c:v>5600</c:v>
                </c:pt>
                <c:pt idx="1261">
                  <c:v>5500</c:v>
                </c:pt>
                <c:pt idx="1262">
                  <c:v>5400</c:v>
                </c:pt>
                <c:pt idx="1263">
                  <c:v>5400</c:v>
                </c:pt>
                <c:pt idx="1264">
                  <c:v>5300</c:v>
                </c:pt>
                <c:pt idx="1265">
                  <c:v>5200</c:v>
                </c:pt>
                <c:pt idx="1266">
                  <c:v>5200</c:v>
                </c:pt>
                <c:pt idx="1267">
                  <c:v>5100</c:v>
                </c:pt>
                <c:pt idx="1268">
                  <c:v>5000</c:v>
                </c:pt>
                <c:pt idx="1269">
                  <c:v>6400</c:v>
                </c:pt>
                <c:pt idx="1270">
                  <c:v>6300</c:v>
                </c:pt>
                <c:pt idx="1271">
                  <c:v>6200</c:v>
                </c:pt>
                <c:pt idx="1272">
                  <c:v>6100</c:v>
                </c:pt>
                <c:pt idx="1273">
                  <c:v>5900</c:v>
                </c:pt>
                <c:pt idx="1274">
                  <c:v>5700</c:v>
                </c:pt>
                <c:pt idx="1275">
                  <c:v>5500</c:v>
                </c:pt>
                <c:pt idx="1276">
                  <c:v>5400</c:v>
                </c:pt>
                <c:pt idx="1277">
                  <c:v>5300</c:v>
                </c:pt>
                <c:pt idx="1278">
                  <c:v>5100</c:v>
                </c:pt>
                <c:pt idx="1279">
                  <c:v>5000</c:v>
                </c:pt>
                <c:pt idx="1280">
                  <c:v>4900</c:v>
                </c:pt>
                <c:pt idx="1281">
                  <c:v>4800</c:v>
                </c:pt>
                <c:pt idx="1282">
                  <c:v>4700</c:v>
                </c:pt>
                <c:pt idx="1283">
                  <c:v>4500</c:v>
                </c:pt>
                <c:pt idx="1284">
                  <c:v>4400</c:v>
                </c:pt>
                <c:pt idx="1285">
                  <c:v>4200</c:v>
                </c:pt>
                <c:pt idx="1286">
                  <c:v>4000</c:v>
                </c:pt>
                <c:pt idx="1287">
                  <c:v>3700</c:v>
                </c:pt>
                <c:pt idx="1288">
                  <c:v>3400</c:v>
                </c:pt>
                <c:pt idx="1289">
                  <c:v>3200</c:v>
                </c:pt>
                <c:pt idx="1290">
                  <c:v>3200</c:v>
                </c:pt>
                <c:pt idx="1291">
                  <c:v>3200</c:v>
                </c:pt>
                <c:pt idx="1292">
                  <c:v>3200</c:v>
                </c:pt>
                <c:pt idx="1293">
                  <c:v>3200</c:v>
                </c:pt>
                <c:pt idx="1294">
                  <c:v>3200</c:v>
                </c:pt>
                <c:pt idx="1295">
                  <c:v>3200</c:v>
                </c:pt>
                <c:pt idx="1296">
                  <c:v>3200</c:v>
                </c:pt>
                <c:pt idx="1297">
                  <c:v>3200</c:v>
                </c:pt>
                <c:pt idx="1298">
                  <c:v>3200</c:v>
                </c:pt>
                <c:pt idx="1299">
                  <c:v>3200</c:v>
                </c:pt>
                <c:pt idx="1300">
                  <c:v>3200</c:v>
                </c:pt>
                <c:pt idx="1301">
                  <c:v>3200</c:v>
                </c:pt>
                <c:pt idx="1302">
                  <c:v>3200</c:v>
                </c:pt>
                <c:pt idx="1303">
                  <c:v>3200</c:v>
                </c:pt>
                <c:pt idx="1304">
                  <c:v>3200</c:v>
                </c:pt>
                <c:pt idx="1305">
                  <c:v>3200</c:v>
                </c:pt>
                <c:pt idx="1306">
                  <c:v>3200</c:v>
                </c:pt>
                <c:pt idx="1307">
                  <c:v>3200</c:v>
                </c:pt>
                <c:pt idx="1308">
                  <c:v>3200</c:v>
                </c:pt>
                <c:pt idx="1309">
                  <c:v>3200</c:v>
                </c:pt>
                <c:pt idx="1310">
                  <c:v>3200</c:v>
                </c:pt>
                <c:pt idx="1311">
                  <c:v>3200</c:v>
                </c:pt>
                <c:pt idx="1312">
                  <c:v>3200</c:v>
                </c:pt>
                <c:pt idx="1313">
                  <c:v>3200</c:v>
                </c:pt>
                <c:pt idx="1314">
                  <c:v>3200</c:v>
                </c:pt>
                <c:pt idx="1315">
                  <c:v>3200</c:v>
                </c:pt>
                <c:pt idx="1316">
                  <c:v>3200</c:v>
                </c:pt>
                <c:pt idx="1317">
                  <c:v>3200</c:v>
                </c:pt>
                <c:pt idx="1318">
                  <c:v>3200</c:v>
                </c:pt>
                <c:pt idx="1319">
                  <c:v>3200</c:v>
                </c:pt>
                <c:pt idx="1320">
                  <c:v>3200</c:v>
                </c:pt>
                <c:pt idx="1321">
                  <c:v>3200</c:v>
                </c:pt>
                <c:pt idx="1322">
                  <c:v>3200</c:v>
                </c:pt>
                <c:pt idx="1323">
                  <c:v>3200</c:v>
                </c:pt>
                <c:pt idx="1324">
                  <c:v>3200</c:v>
                </c:pt>
                <c:pt idx="1325">
                  <c:v>3200</c:v>
                </c:pt>
                <c:pt idx="1326">
                  <c:v>3200</c:v>
                </c:pt>
                <c:pt idx="1327">
                  <c:v>3200</c:v>
                </c:pt>
                <c:pt idx="1328">
                  <c:v>3200</c:v>
                </c:pt>
                <c:pt idx="1329">
                  <c:v>3200</c:v>
                </c:pt>
                <c:pt idx="1330">
                  <c:v>3200</c:v>
                </c:pt>
                <c:pt idx="1331">
                  <c:v>3200</c:v>
                </c:pt>
                <c:pt idx="1332">
                  <c:v>3200</c:v>
                </c:pt>
                <c:pt idx="1333">
                  <c:v>3200</c:v>
                </c:pt>
                <c:pt idx="1334">
                  <c:v>3200</c:v>
                </c:pt>
                <c:pt idx="1335">
                  <c:v>3200</c:v>
                </c:pt>
                <c:pt idx="1336">
                  <c:v>3200</c:v>
                </c:pt>
                <c:pt idx="1337">
                  <c:v>3200</c:v>
                </c:pt>
                <c:pt idx="1338">
                  <c:v>3200</c:v>
                </c:pt>
                <c:pt idx="1339">
                  <c:v>3200</c:v>
                </c:pt>
                <c:pt idx="1340">
                  <c:v>3200</c:v>
                </c:pt>
                <c:pt idx="1341">
                  <c:v>3400</c:v>
                </c:pt>
                <c:pt idx="1342">
                  <c:v>3600</c:v>
                </c:pt>
                <c:pt idx="1343">
                  <c:v>3800</c:v>
                </c:pt>
                <c:pt idx="1344">
                  <c:v>4000</c:v>
                </c:pt>
                <c:pt idx="1345">
                  <c:v>4100</c:v>
                </c:pt>
                <c:pt idx="1346">
                  <c:v>4200</c:v>
                </c:pt>
                <c:pt idx="1347">
                  <c:v>4400</c:v>
                </c:pt>
                <c:pt idx="1348">
                  <c:v>4600</c:v>
                </c:pt>
                <c:pt idx="1349">
                  <c:v>4700</c:v>
                </c:pt>
                <c:pt idx="1350">
                  <c:v>4900</c:v>
                </c:pt>
                <c:pt idx="1351">
                  <c:v>5000</c:v>
                </c:pt>
                <c:pt idx="1352">
                  <c:v>5000</c:v>
                </c:pt>
                <c:pt idx="1353">
                  <c:v>5100</c:v>
                </c:pt>
                <c:pt idx="1354">
                  <c:v>4700</c:v>
                </c:pt>
                <c:pt idx="1355">
                  <c:v>4600</c:v>
                </c:pt>
                <c:pt idx="1356">
                  <c:v>4200</c:v>
                </c:pt>
                <c:pt idx="1357">
                  <c:v>3800</c:v>
                </c:pt>
                <c:pt idx="1358">
                  <c:v>3400</c:v>
                </c:pt>
                <c:pt idx="1359">
                  <c:v>3500</c:v>
                </c:pt>
                <c:pt idx="1360">
                  <c:v>3600</c:v>
                </c:pt>
                <c:pt idx="1361">
                  <c:v>3800</c:v>
                </c:pt>
                <c:pt idx="1362">
                  <c:v>3900</c:v>
                </c:pt>
                <c:pt idx="1363">
                  <c:v>4100</c:v>
                </c:pt>
                <c:pt idx="1364">
                  <c:v>4300</c:v>
                </c:pt>
                <c:pt idx="1365">
                  <c:v>4500</c:v>
                </c:pt>
                <c:pt idx="1366">
                  <c:v>4600</c:v>
                </c:pt>
                <c:pt idx="1367">
                  <c:v>4800</c:v>
                </c:pt>
                <c:pt idx="1368">
                  <c:v>4900</c:v>
                </c:pt>
                <c:pt idx="1369">
                  <c:v>5000</c:v>
                </c:pt>
                <c:pt idx="1370">
                  <c:v>5100</c:v>
                </c:pt>
                <c:pt idx="1371">
                  <c:v>5200</c:v>
                </c:pt>
                <c:pt idx="1372">
                  <c:v>5300</c:v>
                </c:pt>
                <c:pt idx="1373">
                  <c:v>5400</c:v>
                </c:pt>
                <c:pt idx="1374">
                  <c:v>5500</c:v>
                </c:pt>
                <c:pt idx="1375">
                  <c:v>5600</c:v>
                </c:pt>
                <c:pt idx="1376">
                  <c:v>5800</c:v>
                </c:pt>
                <c:pt idx="1377">
                  <c:v>5900</c:v>
                </c:pt>
                <c:pt idx="1378">
                  <c:v>6000</c:v>
                </c:pt>
                <c:pt idx="1379">
                  <c:v>6100</c:v>
                </c:pt>
                <c:pt idx="1380">
                  <c:v>4700</c:v>
                </c:pt>
                <c:pt idx="1381">
                  <c:v>4800</c:v>
                </c:pt>
                <c:pt idx="1382">
                  <c:v>4800</c:v>
                </c:pt>
                <c:pt idx="1383">
                  <c:v>4900</c:v>
                </c:pt>
                <c:pt idx="1384">
                  <c:v>5000</c:v>
                </c:pt>
                <c:pt idx="1385">
                  <c:v>5100</c:v>
                </c:pt>
                <c:pt idx="1386">
                  <c:v>5200</c:v>
                </c:pt>
                <c:pt idx="1387">
                  <c:v>5300</c:v>
                </c:pt>
                <c:pt idx="1388">
                  <c:v>5300</c:v>
                </c:pt>
                <c:pt idx="1389">
                  <c:v>5300</c:v>
                </c:pt>
                <c:pt idx="1390">
                  <c:v>5500</c:v>
                </c:pt>
                <c:pt idx="1391">
                  <c:v>5700</c:v>
                </c:pt>
                <c:pt idx="1392">
                  <c:v>5800</c:v>
                </c:pt>
                <c:pt idx="1393">
                  <c:v>5900</c:v>
                </c:pt>
                <c:pt idx="1394">
                  <c:v>6000</c:v>
                </c:pt>
                <c:pt idx="1395">
                  <c:v>6200</c:v>
                </c:pt>
                <c:pt idx="1396">
                  <c:v>6300</c:v>
                </c:pt>
                <c:pt idx="1397">
                  <c:v>6400</c:v>
                </c:pt>
                <c:pt idx="1398">
                  <c:v>6500</c:v>
                </c:pt>
                <c:pt idx="1399">
                  <c:v>5200</c:v>
                </c:pt>
                <c:pt idx="1400">
                  <c:v>5200</c:v>
                </c:pt>
                <c:pt idx="1401">
                  <c:v>5300</c:v>
                </c:pt>
                <c:pt idx="1402">
                  <c:v>5300</c:v>
                </c:pt>
                <c:pt idx="1403">
                  <c:v>5400</c:v>
                </c:pt>
                <c:pt idx="1404">
                  <c:v>5500</c:v>
                </c:pt>
                <c:pt idx="1405">
                  <c:v>5600</c:v>
                </c:pt>
                <c:pt idx="1406">
                  <c:v>5700</c:v>
                </c:pt>
                <c:pt idx="1407">
                  <c:v>5800</c:v>
                </c:pt>
                <c:pt idx="1408">
                  <c:v>5800</c:v>
                </c:pt>
                <c:pt idx="1409">
                  <c:v>5800</c:v>
                </c:pt>
                <c:pt idx="1410">
                  <c:v>5900</c:v>
                </c:pt>
                <c:pt idx="1411">
                  <c:v>5900</c:v>
                </c:pt>
                <c:pt idx="1412">
                  <c:v>6000</c:v>
                </c:pt>
                <c:pt idx="1413">
                  <c:v>6100</c:v>
                </c:pt>
                <c:pt idx="1414">
                  <c:v>6200</c:v>
                </c:pt>
                <c:pt idx="1415">
                  <c:v>6300</c:v>
                </c:pt>
                <c:pt idx="1416">
                  <c:v>6300</c:v>
                </c:pt>
                <c:pt idx="1417">
                  <c:v>6400</c:v>
                </c:pt>
                <c:pt idx="1418">
                  <c:v>6500</c:v>
                </c:pt>
                <c:pt idx="1419">
                  <c:v>6500</c:v>
                </c:pt>
                <c:pt idx="1420">
                  <c:v>6500</c:v>
                </c:pt>
                <c:pt idx="1421">
                  <c:v>6500</c:v>
                </c:pt>
                <c:pt idx="1422">
                  <c:v>6500</c:v>
                </c:pt>
                <c:pt idx="1423">
                  <c:v>6500</c:v>
                </c:pt>
                <c:pt idx="1424">
                  <c:v>6500</c:v>
                </c:pt>
                <c:pt idx="1425">
                  <c:v>6500</c:v>
                </c:pt>
                <c:pt idx="1426">
                  <c:v>6500</c:v>
                </c:pt>
                <c:pt idx="1427">
                  <c:v>6500</c:v>
                </c:pt>
                <c:pt idx="1428">
                  <c:v>6500</c:v>
                </c:pt>
                <c:pt idx="1429">
                  <c:v>6500</c:v>
                </c:pt>
                <c:pt idx="1430">
                  <c:v>6500</c:v>
                </c:pt>
                <c:pt idx="1431">
                  <c:v>6500</c:v>
                </c:pt>
                <c:pt idx="1432">
                  <c:v>6500</c:v>
                </c:pt>
                <c:pt idx="1433">
                  <c:v>6500</c:v>
                </c:pt>
                <c:pt idx="1434">
                  <c:v>6500</c:v>
                </c:pt>
                <c:pt idx="1435">
                  <c:v>6500</c:v>
                </c:pt>
                <c:pt idx="1436">
                  <c:v>6500</c:v>
                </c:pt>
                <c:pt idx="1437">
                  <c:v>6500</c:v>
                </c:pt>
                <c:pt idx="1438">
                  <c:v>6500</c:v>
                </c:pt>
                <c:pt idx="1439">
                  <c:v>6500</c:v>
                </c:pt>
                <c:pt idx="1440">
                  <c:v>6500</c:v>
                </c:pt>
                <c:pt idx="1441">
                  <c:v>6500</c:v>
                </c:pt>
                <c:pt idx="1442">
                  <c:v>6500</c:v>
                </c:pt>
                <c:pt idx="1443">
                  <c:v>6500</c:v>
                </c:pt>
                <c:pt idx="1444">
                  <c:v>6500</c:v>
                </c:pt>
                <c:pt idx="1445">
                  <c:v>6500</c:v>
                </c:pt>
                <c:pt idx="1446">
                  <c:v>6500</c:v>
                </c:pt>
                <c:pt idx="1447">
                  <c:v>6500</c:v>
                </c:pt>
                <c:pt idx="1448">
                  <c:v>6500</c:v>
                </c:pt>
                <c:pt idx="1449">
                  <c:v>6500</c:v>
                </c:pt>
                <c:pt idx="1450">
                  <c:v>6500</c:v>
                </c:pt>
                <c:pt idx="1451">
                  <c:v>6500</c:v>
                </c:pt>
                <c:pt idx="1452">
                  <c:v>6500</c:v>
                </c:pt>
                <c:pt idx="1453">
                  <c:v>6500</c:v>
                </c:pt>
                <c:pt idx="1454">
                  <c:v>6500</c:v>
                </c:pt>
                <c:pt idx="1455">
                  <c:v>6500</c:v>
                </c:pt>
                <c:pt idx="1456">
                  <c:v>6500</c:v>
                </c:pt>
                <c:pt idx="1457">
                  <c:v>6500</c:v>
                </c:pt>
                <c:pt idx="1458">
                  <c:v>6500</c:v>
                </c:pt>
                <c:pt idx="1459">
                  <c:v>6500</c:v>
                </c:pt>
                <c:pt idx="1460">
                  <c:v>6500</c:v>
                </c:pt>
                <c:pt idx="1461">
                  <c:v>6500</c:v>
                </c:pt>
                <c:pt idx="1462">
                  <c:v>6500</c:v>
                </c:pt>
                <c:pt idx="1463">
                  <c:v>6500</c:v>
                </c:pt>
                <c:pt idx="1464">
                  <c:v>6500</c:v>
                </c:pt>
                <c:pt idx="1465">
                  <c:v>6500</c:v>
                </c:pt>
                <c:pt idx="1466">
                  <c:v>6500</c:v>
                </c:pt>
                <c:pt idx="1467">
                  <c:v>6500</c:v>
                </c:pt>
                <c:pt idx="1468">
                  <c:v>6500</c:v>
                </c:pt>
                <c:pt idx="1469">
                  <c:v>6500</c:v>
                </c:pt>
                <c:pt idx="1470">
                  <c:v>6500</c:v>
                </c:pt>
                <c:pt idx="1471">
                  <c:v>6500</c:v>
                </c:pt>
                <c:pt idx="1472">
                  <c:v>6400</c:v>
                </c:pt>
                <c:pt idx="1473">
                  <c:v>6300</c:v>
                </c:pt>
                <c:pt idx="1474">
                  <c:v>6300</c:v>
                </c:pt>
                <c:pt idx="1475">
                  <c:v>6200</c:v>
                </c:pt>
                <c:pt idx="1476">
                  <c:v>6200</c:v>
                </c:pt>
                <c:pt idx="1477">
                  <c:v>6100</c:v>
                </c:pt>
                <c:pt idx="1478">
                  <c:v>6100</c:v>
                </c:pt>
                <c:pt idx="1479">
                  <c:v>5900</c:v>
                </c:pt>
                <c:pt idx="1480">
                  <c:v>5900</c:v>
                </c:pt>
                <c:pt idx="1481">
                  <c:v>5800</c:v>
                </c:pt>
                <c:pt idx="1482">
                  <c:v>5800</c:v>
                </c:pt>
                <c:pt idx="1483">
                  <c:v>5800</c:v>
                </c:pt>
                <c:pt idx="1484">
                  <c:v>5800</c:v>
                </c:pt>
                <c:pt idx="1485">
                  <c:v>5800</c:v>
                </c:pt>
                <c:pt idx="1486">
                  <c:v>5800</c:v>
                </c:pt>
                <c:pt idx="1487">
                  <c:v>5800</c:v>
                </c:pt>
                <c:pt idx="1488">
                  <c:v>5800</c:v>
                </c:pt>
                <c:pt idx="1489">
                  <c:v>5800</c:v>
                </c:pt>
                <c:pt idx="1490">
                  <c:v>5800</c:v>
                </c:pt>
                <c:pt idx="1491">
                  <c:v>5800</c:v>
                </c:pt>
                <c:pt idx="1492">
                  <c:v>5800</c:v>
                </c:pt>
                <c:pt idx="1493">
                  <c:v>5800</c:v>
                </c:pt>
                <c:pt idx="1494">
                  <c:v>5800</c:v>
                </c:pt>
                <c:pt idx="1495">
                  <c:v>5800</c:v>
                </c:pt>
                <c:pt idx="1496">
                  <c:v>5800</c:v>
                </c:pt>
                <c:pt idx="1497">
                  <c:v>5800</c:v>
                </c:pt>
                <c:pt idx="1498">
                  <c:v>5800</c:v>
                </c:pt>
                <c:pt idx="1499">
                  <c:v>5800</c:v>
                </c:pt>
                <c:pt idx="1500">
                  <c:v>5800</c:v>
                </c:pt>
                <c:pt idx="1501">
                  <c:v>5800</c:v>
                </c:pt>
                <c:pt idx="1502">
                  <c:v>5800</c:v>
                </c:pt>
                <c:pt idx="1503">
                  <c:v>5800</c:v>
                </c:pt>
                <c:pt idx="1504">
                  <c:v>5800</c:v>
                </c:pt>
                <c:pt idx="1505">
                  <c:v>5800</c:v>
                </c:pt>
                <c:pt idx="1506">
                  <c:v>5800</c:v>
                </c:pt>
                <c:pt idx="1507">
                  <c:v>5800</c:v>
                </c:pt>
                <c:pt idx="1508">
                  <c:v>5800</c:v>
                </c:pt>
                <c:pt idx="1509">
                  <c:v>5800</c:v>
                </c:pt>
                <c:pt idx="1510">
                  <c:v>5800</c:v>
                </c:pt>
                <c:pt idx="1511">
                  <c:v>5800</c:v>
                </c:pt>
                <c:pt idx="1512">
                  <c:v>5800</c:v>
                </c:pt>
                <c:pt idx="1513">
                  <c:v>5800</c:v>
                </c:pt>
                <c:pt idx="1514">
                  <c:v>5800</c:v>
                </c:pt>
                <c:pt idx="1515">
                  <c:v>5800</c:v>
                </c:pt>
                <c:pt idx="1516">
                  <c:v>5800</c:v>
                </c:pt>
                <c:pt idx="1517">
                  <c:v>5800</c:v>
                </c:pt>
                <c:pt idx="1518">
                  <c:v>5800</c:v>
                </c:pt>
                <c:pt idx="1519">
                  <c:v>5800</c:v>
                </c:pt>
                <c:pt idx="1520">
                  <c:v>5800</c:v>
                </c:pt>
                <c:pt idx="1521">
                  <c:v>5800</c:v>
                </c:pt>
                <c:pt idx="1522">
                  <c:v>5800</c:v>
                </c:pt>
                <c:pt idx="1523">
                  <c:v>5800</c:v>
                </c:pt>
                <c:pt idx="1524">
                  <c:v>5800</c:v>
                </c:pt>
                <c:pt idx="1525">
                  <c:v>5800</c:v>
                </c:pt>
                <c:pt idx="1526">
                  <c:v>5800</c:v>
                </c:pt>
                <c:pt idx="1527">
                  <c:v>5800</c:v>
                </c:pt>
                <c:pt idx="1528">
                  <c:v>5800</c:v>
                </c:pt>
                <c:pt idx="1529">
                  <c:v>5800</c:v>
                </c:pt>
                <c:pt idx="1530">
                  <c:v>5800</c:v>
                </c:pt>
                <c:pt idx="1531">
                  <c:v>5800</c:v>
                </c:pt>
                <c:pt idx="1532">
                  <c:v>5800</c:v>
                </c:pt>
                <c:pt idx="1533">
                  <c:v>5800</c:v>
                </c:pt>
                <c:pt idx="1534">
                  <c:v>5800</c:v>
                </c:pt>
                <c:pt idx="1535">
                  <c:v>5800</c:v>
                </c:pt>
                <c:pt idx="1536">
                  <c:v>5800</c:v>
                </c:pt>
                <c:pt idx="1537">
                  <c:v>5800</c:v>
                </c:pt>
                <c:pt idx="1538">
                  <c:v>5800</c:v>
                </c:pt>
                <c:pt idx="1539">
                  <c:v>5800</c:v>
                </c:pt>
                <c:pt idx="1540">
                  <c:v>5800</c:v>
                </c:pt>
                <c:pt idx="1541">
                  <c:v>5800</c:v>
                </c:pt>
                <c:pt idx="1542">
                  <c:v>5800</c:v>
                </c:pt>
                <c:pt idx="1543">
                  <c:v>5800</c:v>
                </c:pt>
                <c:pt idx="1544">
                  <c:v>5800</c:v>
                </c:pt>
                <c:pt idx="1545">
                  <c:v>5800</c:v>
                </c:pt>
                <c:pt idx="1546">
                  <c:v>5800</c:v>
                </c:pt>
                <c:pt idx="1547">
                  <c:v>5800</c:v>
                </c:pt>
                <c:pt idx="1548">
                  <c:v>5800</c:v>
                </c:pt>
                <c:pt idx="1549">
                  <c:v>5800</c:v>
                </c:pt>
                <c:pt idx="1550">
                  <c:v>5800</c:v>
                </c:pt>
                <c:pt idx="1551">
                  <c:v>5800</c:v>
                </c:pt>
                <c:pt idx="1552">
                  <c:v>5800</c:v>
                </c:pt>
                <c:pt idx="1553">
                  <c:v>5800</c:v>
                </c:pt>
                <c:pt idx="1554">
                  <c:v>5800</c:v>
                </c:pt>
                <c:pt idx="1555">
                  <c:v>5800</c:v>
                </c:pt>
                <c:pt idx="1556">
                  <c:v>5800</c:v>
                </c:pt>
                <c:pt idx="1557">
                  <c:v>5800</c:v>
                </c:pt>
                <c:pt idx="1558">
                  <c:v>5800</c:v>
                </c:pt>
                <c:pt idx="1559">
                  <c:v>5800</c:v>
                </c:pt>
                <c:pt idx="1560">
                  <c:v>5800</c:v>
                </c:pt>
                <c:pt idx="1561">
                  <c:v>5800</c:v>
                </c:pt>
                <c:pt idx="1562">
                  <c:v>5800</c:v>
                </c:pt>
                <c:pt idx="1563">
                  <c:v>5800</c:v>
                </c:pt>
                <c:pt idx="1564">
                  <c:v>5800</c:v>
                </c:pt>
                <c:pt idx="1565">
                  <c:v>5800</c:v>
                </c:pt>
                <c:pt idx="1566">
                  <c:v>5800</c:v>
                </c:pt>
                <c:pt idx="1567">
                  <c:v>5800</c:v>
                </c:pt>
                <c:pt idx="1568">
                  <c:v>5800</c:v>
                </c:pt>
                <c:pt idx="1569">
                  <c:v>5800</c:v>
                </c:pt>
                <c:pt idx="1570">
                  <c:v>5800</c:v>
                </c:pt>
                <c:pt idx="1571">
                  <c:v>5800</c:v>
                </c:pt>
                <c:pt idx="1572">
                  <c:v>5800</c:v>
                </c:pt>
                <c:pt idx="1573">
                  <c:v>5800</c:v>
                </c:pt>
                <c:pt idx="1574">
                  <c:v>5800</c:v>
                </c:pt>
                <c:pt idx="1575">
                  <c:v>5800</c:v>
                </c:pt>
                <c:pt idx="1576">
                  <c:v>5800</c:v>
                </c:pt>
                <c:pt idx="1577">
                  <c:v>5800</c:v>
                </c:pt>
                <c:pt idx="1578">
                  <c:v>5800</c:v>
                </c:pt>
                <c:pt idx="1579">
                  <c:v>5800</c:v>
                </c:pt>
                <c:pt idx="1580">
                  <c:v>5800</c:v>
                </c:pt>
                <c:pt idx="1581">
                  <c:v>5800</c:v>
                </c:pt>
                <c:pt idx="1582">
                  <c:v>5800</c:v>
                </c:pt>
                <c:pt idx="1583">
                  <c:v>5800</c:v>
                </c:pt>
                <c:pt idx="1584">
                  <c:v>5800</c:v>
                </c:pt>
                <c:pt idx="1585">
                  <c:v>5800</c:v>
                </c:pt>
                <c:pt idx="1586">
                  <c:v>5800</c:v>
                </c:pt>
                <c:pt idx="1587">
                  <c:v>5800</c:v>
                </c:pt>
                <c:pt idx="1588">
                  <c:v>5800</c:v>
                </c:pt>
                <c:pt idx="1589">
                  <c:v>5800</c:v>
                </c:pt>
                <c:pt idx="1590">
                  <c:v>5800</c:v>
                </c:pt>
                <c:pt idx="1591">
                  <c:v>5800</c:v>
                </c:pt>
                <c:pt idx="1592">
                  <c:v>5800</c:v>
                </c:pt>
                <c:pt idx="1593">
                  <c:v>5800</c:v>
                </c:pt>
                <c:pt idx="1594">
                  <c:v>5800</c:v>
                </c:pt>
                <c:pt idx="1595">
                  <c:v>5800</c:v>
                </c:pt>
                <c:pt idx="1596">
                  <c:v>5800</c:v>
                </c:pt>
                <c:pt idx="1597">
                  <c:v>5800</c:v>
                </c:pt>
                <c:pt idx="1598">
                  <c:v>5800</c:v>
                </c:pt>
                <c:pt idx="1599">
                  <c:v>5800</c:v>
                </c:pt>
                <c:pt idx="1600">
                  <c:v>5800</c:v>
                </c:pt>
                <c:pt idx="1601">
                  <c:v>5800</c:v>
                </c:pt>
                <c:pt idx="1602">
                  <c:v>5800</c:v>
                </c:pt>
                <c:pt idx="1603">
                  <c:v>5800</c:v>
                </c:pt>
                <c:pt idx="1604">
                  <c:v>5800</c:v>
                </c:pt>
                <c:pt idx="1605">
                  <c:v>5800</c:v>
                </c:pt>
                <c:pt idx="1606">
                  <c:v>5800</c:v>
                </c:pt>
                <c:pt idx="1607">
                  <c:v>5800</c:v>
                </c:pt>
                <c:pt idx="1608">
                  <c:v>5800</c:v>
                </c:pt>
                <c:pt idx="1609">
                  <c:v>5800</c:v>
                </c:pt>
                <c:pt idx="1610">
                  <c:v>5800</c:v>
                </c:pt>
                <c:pt idx="1611">
                  <c:v>5800</c:v>
                </c:pt>
                <c:pt idx="1612">
                  <c:v>5800</c:v>
                </c:pt>
                <c:pt idx="1613">
                  <c:v>5800</c:v>
                </c:pt>
                <c:pt idx="1614">
                  <c:v>5800</c:v>
                </c:pt>
                <c:pt idx="1615">
                  <c:v>5800</c:v>
                </c:pt>
                <c:pt idx="1616">
                  <c:v>5800</c:v>
                </c:pt>
                <c:pt idx="1617">
                  <c:v>5800</c:v>
                </c:pt>
                <c:pt idx="1618">
                  <c:v>5800</c:v>
                </c:pt>
                <c:pt idx="1619">
                  <c:v>5800</c:v>
                </c:pt>
                <c:pt idx="1620">
                  <c:v>5800</c:v>
                </c:pt>
                <c:pt idx="1621">
                  <c:v>5800</c:v>
                </c:pt>
                <c:pt idx="1622">
                  <c:v>5800</c:v>
                </c:pt>
                <c:pt idx="1623">
                  <c:v>5800</c:v>
                </c:pt>
                <c:pt idx="1624">
                  <c:v>5800</c:v>
                </c:pt>
                <c:pt idx="1625">
                  <c:v>5800</c:v>
                </c:pt>
                <c:pt idx="1626">
                  <c:v>5800</c:v>
                </c:pt>
                <c:pt idx="1627">
                  <c:v>5700</c:v>
                </c:pt>
                <c:pt idx="1628">
                  <c:v>5700</c:v>
                </c:pt>
                <c:pt idx="1629">
                  <c:v>5600</c:v>
                </c:pt>
                <c:pt idx="1630">
                  <c:v>5600</c:v>
                </c:pt>
                <c:pt idx="1631">
                  <c:v>5500</c:v>
                </c:pt>
                <c:pt idx="1632">
                  <c:v>5500</c:v>
                </c:pt>
                <c:pt idx="1633">
                  <c:v>5400</c:v>
                </c:pt>
                <c:pt idx="1634">
                  <c:v>5300</c:v>
                </c:pt>
                <c:pt idx="1635">
                  <c:v>5300</c:v>
                </c:pt>
                <c:pt idx="1636">
                  <c:v>5200</c:v>
                </c:pt>
                <c:pt idx="1637">
                  <c:v>5200</c:v>
                </c:pt>
                <c:pt idx="1638">
                  <c:v>5100</c:v>
                </c:pt>
                <c:pt idx="1639">
                  <c:v>5100</c:v>
                </c:pt>
                <c:pt idx="1640">
                  <c:v>6400</c:v>
                </c:pt>
                <c:pt idx="1641">
                  <c:v>6400</c:v>
                </c:pt>
                <c:pt idx="1642">
                  <c:v>6400</c:v>
                </c:pt>
                <c:pt idx="1643">
                  <c:v>6400</c:v>
                </c:pt>
                <c:pt idx="1644">
                  <c:v>6400</c:v>
                </c:pt>
                <c:pt idx="1645">
                  <c:v>6200</c:v>
                </c:pt>
                <c:pt idx="1646">
                  <c:v>6200</c:v>
                </c:pt>
                <c:pt idx="1647">
                  <c:v>6200</c:v>
                </c:pt>
                <c:pt idx="1648">
                  <c:v>6200</c:v>
                </c:pt>
                <c:pt idx="1649">
                  <c:v>6000</c:v>
                </c:pt>
                <c:pt idx="1650">
                  <c:v>6000</c:v>
                </c:pt>
                <c:pt idx="1651">
                  <c:v>6000</c:v>
                </c:pt>
                <c:pt idx="1652">
                  <c:v>6000</c:v>
                </c:pt>
                <c:pt idx="1653">
                  <c:v>6000</c:v>
                </c:pt>
                <c:pt idx="1654">
                  <c:v>5900</c:v>
                </c:pt>
                <c:pt idx="1655">
                  <c:v>5800</c:v>
                </c:pt>
                <c:pt idx="1656">
                  <c:v>5800</c:v>
                </c:pt>
                <c:pt idx="1657">
                  <c:v>5800</c:v>
                </c:pt>
                <c:pt idx="1658">
                  <c:v>5700</c:v>
                </c:pt>
                <c:pt idx="1659">
                  <c:v>5700</c:v>
                </c:pt>
                <c:pt idx="1660">
                  <c:v>5600</c:v>
                </c:pt>
                <c:pt idx="1661">
                  <c:v>5600</c:v>
                </c:pt>
                <c:pt idx="1662">
                  <c:v>5600</c:v>
                </c:pt>
                <c:pt idx="1663">
                  <c:v>5500</c:v>
                </c:pt>
                <c:pt idx="1664">
                  <c:v>5500</c:v>
                </c:pt>
                <c:pt idx="1665">
                  <c:v>5400</c:v>
                </c:pt>
                <c:pt idx="1666">
                  <c:v>5400</c:v>
                </c:pt>
                <c:pt idx="1667">
                  <c:v>5400</c:v>
                </c:pt>
                <c:pt idx="1668">
                  <c:v>5300</c:v>
                </c:pt>
                <c:pt idx="1669">
                  <c:v>5300</c:v>
                </c:pt>
                <c:pt idx="1670">
                  <c:v>5200</c:v>
                </c:pt>
                <c:pt idx="1671">
                  <c:v>5200</c:v>
                </c:pt>
                <c:pt idx="1672">
                  <c:v>5100</c:v>
                </c:pt>
                <c:pt idx="1673">
                  <c:v>5100</c:v>
                </c:pt>
                <c:pt idx="1674">
                  <c:v>5100</c:v>
                </c:pt>
                <c:pt idx="1675">
                  <c:v>5000</c:v>
                </c:pt>
                <c:pt idx="1676">
                  <c:v>5000</c:v>
                </c:pt>
                <c:pt idx="1677">
                  <c:v>5000</c:v>
                </c:pt>
                <c:pt idx="1678">
                  <c:v>4900</c:v>
                </c:pt>
                <c:pt idx="1679">
                  <c:v>6400</c:v>
                </c:pt>
                <c:pt idx="1680">
                  <c:v>6300</c:v>
                </c:pt>
                <c:pt idx="1681">
                  <c:v>6200</c:v>
                </c:pt>
                <c:pt idx="1682">
                  <c:v>6200</c:v>
                </c:pt>
                <c:pt idx="1683">
                  <c:v>6100</c:v>
                </c:pt>
                <c:pt idx="1684">
                  <c:v>6100</c:v>
                </c:pt>
                <c:pt idx="1685">
                  <c:v>6000</c:v>
                </c:pt>
                <c:pt idx="1686">
                  <c:v>5900</c:v>
                </c:pt>
                <c:pt idx="1687">
                  <c:v>5800</c:v>
                </c:pt>
                <c:pt idx="1688">
                  <c:v>5800</c:v>
                </c:pt>
                <c:pt idx="1689">
                  <c:v>5700</c:v>
                </c:pt>
                <c:pt idx="1690">
                  <c:v>5700</c:v>
                </c:pt>
                <c:pt idx="1691">
                  <c:v>5600</c:v>
                </c:pt>
                <c:pt idx="1692">
                  <c:v>5600</c:v>
                </c:pt>
                <c:pt idx="1693">
                  <c:v>5500</c:v>
                </c:pt>
                <c:pt idx="1694">
                  <c:v>5400</c:v>
                </c:pt>
                <c:pt idx="1695">
                  <c:v>5400</c:v>
                </c:pt>
                <c:pt idx="1696">
                  <c:v>5300</c:v>
                </c:pt>
                <c:pt idx="1697">
                  <c:v>5200</c:v>
                </c:pt>
                <c:pt idx="1698">
                  <c:v>5200</c:v>
                </c:pt>
                <c:pt idx="1699">
                  <c:v>5100</c:v>
                </c:pt>
                <c:pt idx="1700">
                  <c:v>5100</c:v>
                </c:pt>
                <c:pt idx="1701">
                  <c:v>5000</c:v>
                </c:pt>
                <c:pt idx="1702">
                  <c:v>4900</c:v>
                </c:pt>
                <c:pt idx="1703">
                  <c:v>4800</c:v>
                </c:pt>
                <c:pt idx="1704">
                  <c:v>4700</c:v>
                </c:pt>
                <c:pt idx="1705">
                  <c:v>4600</c:v>
                </c:pt>
                <c:pt idx="1706">
                  <c:v>4500</c:v>
                </c:pt>
                <c:pt idx="1707">
                  <c:v>4400</c:v>
                </c:pt>
                <c:pt idx="1708">
                  <c:v>4300</c:v>
                </c:pt>
                <c:pt idx="1709">
                  <c:v>4300</c:v>
                </c:pt>
                <c:pt idx="1710">
                  <c:v>4200</c:v>
                </c:pt>
                <c:pt idx="1711">
                  <c:v>4100</c:v>
                </c:pt>
                <c:pt idx="1712">
                  <c:v>4100</c:v>
                </c:pt>
                <c:pt idx="1713">
                  <c:v>4000</c:v>
                </c:pt>
                <c:pt idx="1714">
                  <c:v>3900</c:v>
                </c:pt>
                <c:pt idx="1715">
                  <c:v>3900</c:v>
                </c:pt>
                <c:pt idx="1716">
                  <c:v>3900</c:v>
                </c:pt>
                <c:pt idx="1717">
                  <c:v>3900</c:v>
                </c:pt>
                <c:pt idx="1718">
                  <c:v>4000</c:v>
                </c:pt>
                <c:pt idx="1719">
                  <c:v>4300</c:v>
                </c:pt>
                <c:pt idx="1720">
                  <c:v>4500</c:v>
                </c:pt>
                <c:pt idx="1721">
                  <c:v>4700</c:v>
                </c:pt>
                <c:pt idx="1722">
                  <c:v>4800</c:v>
                </c:pt>
                <c:pt idx="1723">
                  <c:v>5000</c:v>
                </c:pt>
                <c:pt idx="1724">
                  <c:v>5200</c:v>
                </c:pt>
                <c:pt idx="1725">
                  <c:v>5400</c:v>
                </c:pt>
                <c:pt idx="1726">
                  <c:v>5500</c:v>
                </c:pt>
                <c:pt idx="1727">
                  <c:v>5700</c:v>
                </c:pt>
                <c:pt idx="1728">
                  <c:v>4500</c:v>
                </c:pt>
                <c:pt idx="1729">
                  <c:v>4500</c:v>
                </c:pt>
                <c:pt idx="1730">
                  <c:v>4700</c:v>
                </c:pt>
                <c:pt idx="1731">
                  <c:v>4800</c:v>
                </c:pt>
                <c:pt idx="1732">
                  <c:v>4900</c:v>
                </c:pt>
                <c:pt idx="1733">
                  <c:v>5000</c:v>
                </c:pt>
                <c:pt idx="1734">
                  <c:v>5100</c:v>
                </c:pt>
                <c:pt idx="1735">
                  <c:v>5200</c:v>
                </c:pt>
                <c:pt idx="1736">
                  <c:v>5400</c:v>
                </c:pt>
                <c:pt idx="1737">
                  <c:v>5400</c:v>
                </c:pt>
                <c:pt idx="1738">
                  <c:v>5500</c:v>
                </c:pt>
                <c:pt idx="1739">
                  <c:v>5600</c:v>
                </c:pt>
                <c:pt idx="1740">
                  <c:v>5700</c:v>
                </c:pt>
                <c:pt idx="1741">
                  <c:v>5700</c:v>
                </c:pt>
                <c:pt idx="1742">
                  <c:v>5800</c:v>
                </c:pt>
                <c:pt idx="1743">
                  <c:v>5900</c:v>
                </c:pt>
                <c:pt idx="1744">
                  <c:v>6000</c:v>
                </c:pt>
                <c:pt idx="1745">
                  <c:v>6100</c:v>
                </c:pt>
                <c:pt idx="1746">
                  <c:v>6100</c:v>
                </c:pt>
                <c:pt idx="1747">
                  <c:v>6200</c:v>
                </c:pt>
                <c:pt idx="1748">
                  <c:v>6300</c:v>
                </c:pt>
                <c:pt idx="1749">
                  <c:v>6400</c:v>
                </c:pt>
                <c:pt idx="1750">
                  <c:v>6500</c:v>
                </c:pt>
                <c:pt idx="1751">
                  <c:v>6500</c:v>
                </c:pt>
                <c:pt idx="1752">
                  <c:v>5100</c:v>
                </c:pt>
                <c:pt idx="1753">
                  <c:v>5200</c:v>
                </c:pt>
                <c:pt idx="1754">
                  <c:v>5200</c:v>
                </c:pt>
                <c:pt idx="1755">
                  <c:v>5300</c:v>
                </c:pt>
                <c:pt idx="1756">
                  <c:v>5300</c:v>
                </c:pt>
                <c:pt idx="1757">
                  <c:v>5400</c:v>
                </c:pt>
                <c:pt idx="1758">
                  <c:v>5400</c:v>
                </c:pt>
                <c:pt idx="1759">
                  <c:v>5500</c:v>
                </c:pt>
                <c:pt idx="1760">
                  <c:v>5600</c:v>
                </c:pt>
                <c:pt idx="1761">
                  <c:v>5600</c:v>
                </c:pt>
                <c:pt idx="1762">
                  <c:v>5700</c:v>
                </c:pt>
                <c:pt idx="1763">
                  <c:v>5800</c:v>
                </c:pt>
                <c:pt idx="1764">
                  <c:v>5800</c:v>
                </c:pt>
                <c:pt idx="1765">
                  <c:v>5800</c:v>
                </c:pt>
                <c:pt idx="1766">
                  <c:v>5900</c:v>
                </c:pt>
                <c:pt idx="1767">
                  <c:v>5900</c:v>
                </c:pt>
                <c:pt idx="1768">
                  <c:v>6000</c:v>
                </c:pt>
                <c:pt idx="1769">
                  <c:v>6100</c:v>
                </c:pt>
                <c:pt idx="1770">
                  <c:v>6200</c:v>
                </c:pt>
                <c:pt idx="1771">
                  <c:v>6200</c:v>
                </c:pt>
                <c:pt idx="1772">
                  <c:v>6300</c:v>
                </c:pt>
                <c:pt idx="1773">
                  <c:v>6300</c:v>
                </c:pt>
                <c:pt idx="1774">
                  <c:v>6300</c:v>
                </c:pt>
                <c:pt idx="1775">
                  <c:v>6300</c:v>
                </c:pt>
                <c:pt idx="1776">
                  <c:v>6400</c:v>
                </c:pt>
                <c:pt idx="1777">
                  <c:v>6400</c:v>
                </c:pt>
                <c:pt idx="1778">
                  <c:v>6400</c:v>
                </c:pt>
                <c:pt idx="1779">
                  <c:v>6500</c:v>
                </c:pt>
                <c:pt idx="1780">
                  <c:v>6500</c:v>
                </c:pt>
                <c:pt idx="1781">
                  <c:v>6500</c:v>
                </c:pt>
                <c:pt idx="1782">
                  <c:v>6500</c:v>
                </c:pt>
                <c:pt idx="1783">
                  <c:v>6500</c:v>
                </c:pt>
                <c:pt idx="1784">
                  <c:v>6500</c:v>
                </c:pt>
                <c:pt idx="1785">
                  <c:v>6500</c:v>
                </c:pt>
                <c:pt idx="1786">
                  <c:v>6500</c:v>
                </c:pt>
                <c:pt idx="1787">
                  <c:v>6500</c:v>
                </c:pt>
                <c:pt idx="1788">
                  <c:v>6500</c:v>
                </c:pt>
                <c:pt idx="1789">
                  <c:v>6500</c:v>
                </c:pt>
                <c:pt idx="1790">
                  <c:v>6500</c:v>
                </c:pt>
                <c:pt idx="1791">
                  <c:v>6500</c:v>
                </c:pt>
                <c:pt idx="1792">
                  <c:v>6500</c:v>
                </c:pt>
                <c:pt idx="1793">
                  <c:v>6500</c:v>
                </c:pt>
                <c:pt idx="1794">
                  <c:v>6500</c:v>
                </c:pt>
                <c:pt idx="1795">
                  <c:v>6500</c:v>
                </c:pt>
                <c:pt idx="1796">
                  <c:v>6500</c:v>
                </c:pt>
                <c:pt idx="1797">
                  <c:v>6500</c:v>
                </c:pt>
                <c:pt idx="1798">
                  <c:v>6500</c:v>
                </c:pt>
                <c:pt idx="1799">
                  <c:v>6500</c:v>
                </c:pt>
                <c:pt idx="1800">
                  <c:v>6500</c:v>
                </c:pt>
                <c:pt idx="1801">
                  <c:v>6500</c:v>
                </c:pt>
                <c:pt idx="1802">
                  <c:v>6500</c:v>
                </c:pt>
                <c:pt idx="1803">
                  <c:v>6500</c:v>
                </c:pt>
                <c:pt idx="1804">
                  <c:v>6500</c:v>
                </c:pt>
                <c:pt idx="1805">
                  <c:v>6500</c:v>
                </c:pt>
                <c:pt idx="1806">
                  <c:v>6500</c:v>
                </c:pt>
                <c:pt idx="1807">
                  <c:v>6500</c:v>
                </c:pt>
                <c:pt idx="1808">
                  <c:v>6500</c:v>
                </c:pt>
                <c:pt idx="1809">
                  <c:v>6500</c:v>
                </c:pt>
                <c:pt idx="1810">
                  <c:v>6500</c:v>
                </c:pt>
                <c:pt idx="1811">
                  <c:v>6500</c:v>
                </c:pt>
                <c:pt idx="1812">
                  <c:v>6500</c:v>
                </c:pt>
                <c:pt idx="1813">
                  <c:v>6500</c:v>
                </c:pt>
                <c:pt idx="1814">
                  <c:v>6500</c:v>
                </c:pt>
                <c:pt idx="1815">
                  <c:v>6500</c:v>
                </c:pt>
                <c:pt idx="1816">
                  <c:v>6500</c:v>
                </c:pt>
                <c:pt idx="1817">
                  <c:v>6500</c:v>
                </c:pt>
                <c:pt idx="1818">
                  <c:v>6500</c:v>
                </c:pt>
                <c:pt idx="1819">
                  <c:v>6500</c:v>
                </c:pt>
                <c:pt idx="1820">
                  <c:v>6500</c:v>
                </c:pt>
                <c:pt idx="1821">
                  <c:v>6500</c:v>
                </c:pt>
                <c:pt idx="1822">
                  <c:v>6500</c:v>
                </c:pt>
                <c:pt idx="1823">
                  <c:v>6500</c:v>
                </c:pt>
                <c:pt idx="1824">
                  <c:v>6500</c:v>
                </c:pt>
                <c:pt idx="1825">
                  <c:v>6500</c:v>
                </c:pt>
                <c:pt idx="1826">
                  <c:v>6500</c:v>
                </c:pt>
                <c:pt idx="1827">
                  <c:v>6500</c:v>
                </c:pt>
                <c:pt idx="1828">
                  <c:v>6500</c:v>
                </c:pt>
                <c:pt idx="1829">
                  <c:v>6500</c:v>
                </c:pt>
                <c:pt idx="1830">
                  <c:v>6500</c:v>
                </c:pt>
                <c:pt idx="1831">
                  <c:v>6500</c:v>
                </c:pt>
                <c:pt idx="1832">
                  <c:v>6500</c:v>
                </c:pt>
                <c:pt idx="1833">
                  <c:v>6500</c:v>
                </c:pt>
                <c:pt idx="1834">
                  <c:v>6500</c:v>
                </c:pt>
                <c:pt idx="1835">
                  <c:v>6500</c:v>
                </c:pt>
                <c:pt idx="1836">
                  <c:v>6500</c:v>
                </c:pt>
                <c:pt idx="1837">
                  <c:v>6500</c:v>
                </c:pt>
                <c:pt idx="1838">
                  <c:v>6500</c:v>
                </c:pt>
                <c:pt idx="1839">
                  <c:v>6500</c:v>
                </c:pt>
                <c:pt idx="1840">
                  <c:v>6500</c:v>
                </c:pt>
                <c:pt idx="1841">
                  <c:v>6500</c:v>
                </c:pt>
                <c:pt idx="1842">
                  <c:v>6500</c:v>
                </c:pt>
                <c:pt idx="1843">
                  <c:v>6500</c:v>
                </c:pt>
                <c:pt idx="1844">
                  <c:v>6500</c:v>
                </c:pt>
                <c:pt idx="1845">
                  <c:v>6500</c:v>
                </c:pt>
                <c:pt idx="1846">
                  <c:v>6500</c:v>
                </c:pt>
                <c:pt idx="1847">
                  <c:v>6500</c:v>
                </c:pt>
                <c:pt idx="1848">
                  <c:v>6500</c:v>
                </c:pt>
                <c:pt idx="1849">
                  <c:v>6500</c:v>
                </c:pt>
                <c:pt idx="1850">
                  <c:v>6500</c:v>
                </c:pt>
                <c:pt idx="1851">
                  <c:v>6500</c:v>
                </c:pt>
                <c:pt idx="1852">
                  <c:v>6500</c:v>
                </c:pt>
                <c:pt idx="1853">
                  <c:v>6500</c:v>
                </c:pt>
                <c:pt idx="1854">
                  <c:v>6500</c:v>
                </c:pt>
                <c:pt idx="1855">
                  <c:v>6500</c:v>
                </c:pt>
                <c:pt idx="1856">
                  <c:v>6500</c:v>
                </c:pt>
                <c:pt idx="1857">
                  <c:v>6500</c:v>
                </c:pt>
                <c:pt idx="1858">
                  <c:v>6500</c:v>
                </c:pt>
                <c:pt idx="1859">
                  <c:v>6500</c:v>
                </c:pt>
                <c:pt idx="1860">
                  <c:v>6500</c:v>
                </c:pt>
                <c:pt idx="1861">
                  <c:v>6500</c:v>
                </c:pt>
                <c:pt idx="1862">
                  <c:v>6500</c:v>
                </c:pt>
                <c:pt idx="1863">
                  <c:v>6500</c:v>
                </c:pt>
                <c:pt idx="1864">
                  <c:v>6500</c:v>
                </c:pt>
                <c:pt idx="1865">
                  <c:v>6500</c:v>
                </c:pt>
                <c:pt idx="1866">
                  <c:v>6500</c:v>
                </c:pt>
                <c:pt idx="1867">
                  <c:v>6500</c:v>
                </c:pt>
                <c:pt idx="1868">
                  <c:v>6500</c:v>
                </c:pt>
                <c:pt idx="1869">
                  <c:v>6500</c:v>
                </c:pt>
                <c:pt idx="1870">
                  <c:v>6500</c:v>
                </c:pt>
                <c:pt idx="1871">
                  <c:v>6500</c:v>
                </c:pt>
                <c:pt idx="1872">
                  <c:v>6500</c:v>
                </c:pt>
                <c:pt idx="1873">
                  <c:v>6500</c:v>
                </c:pt>
                <c:pt idx="1874">
                  <c:v>6500</c:v>
                </c:pt>
                <c:pt idx="1875">
                  <c:v>6500</c:v>
                </c:pt>
                <c:pt idx="1876">
                  <c:v>6500</c:v>
                </c:pt>
                <c:pt idx="1877">
                  <c:v>6500</c:v>
                </c:pt>
                <c:pt idx="1878">
                  <c:v>6500</c:v>
                </c:pt>
                <c:pt idx="1879">
                  <c:v>6500</c:v>
                </c:pt>
                <c:pt idx="1880">
                  <c:v>6500</c:v>
                </c:pt>
                <c:pt idx="1881">
                  <c:v>6500</c:v>
                </c:pt>
                <c:pt idx="1882">
                  <c:v>6500</c:v>
                </c:pt>
                <c:pt idx="1883">
                  <c:v>6500</c:v>
                </c:pt>
                <c:pt idx="1884">
                  <c:v>6500</c:v>
                </c:pt>
                <c:pt idx="1885">
                  <c:v>6500</c:v>
                </c:pt>
                <c:pt idx="1886">
                  <c:v>6500</c:v>
                </c:pt>
                <c:pt idx="1887">
                  <c:v>6500</c:v>
                </c:pt>
                <c:pt idx="1888">
                  <c:v>6500</c:v>
                </c:pt>
                <c:pt idx="1889">
                  <c:v>6500</c:v>
                </c:pt>
                <c:pt idx="1890">
                  <c:v>6500</c:v>
                </c:pt>
                <c:pt idx="1891">
                  <c:v>6500</c:v>
                </c:pt>
                <c:pt idx="1892">
                  <c:v>6500</c:v>
                </c:pt>
                <c:pt idx="1893">
                  <c:v>6500</c:v>
                </c:pt>
                <c:pt idx="1894">
                  <c:v>6500</c:v>
                </c:pt>
                <c:pt idx="1895">
                  <c:v>6500</c:v>
                </c:pt>
                <c:pt idx="1896">
                  <c:v>6500</c:v>
                </c:pt>
                <c:pt idx="1897">
                  <c:v>6500</c:v>
                </c:pt>
                <c:pt idx="1898">
                  <c:v>6500</c:v>
                </c:pt>
                <c:pt idx="1899">
                  <c:v>6500</c:v>
                </c:pt>
                <c:pt idx="1900">
                  <c:v>6500</c:v>
                </c:pt>
                <c:pt idx="1901">
                  <c:v>6500</c:v>
                </c:pt>
                <c:pt idx="1902">
                  <c:v>6500</c:v>
                </c:pt>
                <c:pt idx="1903">
                  <c:v>6500</c:v>
                </c:pt>
                <c:pt idx="1904">
                  <c:v>6500</c:v>
                </c:pt>
                <c:pt idx="1905">
                  <c:v>6500</c:v>
                </c:pt>
                <c:pt idx="1906">
                  <c:v>6500</c:v>
                </c:pt>
                <c:pt idx="1907">
                  <c:v>6500</c:v>
                </c:pt>
                <c:pt idx="1908">
                  <c:v>6500</c:v>
                </c:pt>
                <c:pt idx="1909">
                  <c:v>6500</c:v>
                </c:pt>
                <c:pt idx="1910">
                  <c:v>6500</c:v>
                </c:pt>
                <c:pt idx="1911">
                  <c:v>6500</c:v>
                </c:pt>
                <c:pt idx="1912">
                  <c:v>6500</c:v>
                </c:pt>
                <c:pt idx="1913">
                  <c:v>6500</c:v>
                </c:pt>
                <c:pt idx="1914">
                  <c:v>6500</c:v>
                </c:pt>
                <c:pt idx="1915">
                  <c:v>6500</c:v>
                </c:pt>
                <c:pt idx="1916">
                  <c:v>6500</c:v>
                </c:pt>
                <c:pt idx="1917">
                  <c:v>6500</c:v>
                </c:pt>
                <c:pt idx="1918">
                  <c:v>6500</c:v>
                </c:pt>
                <c:pt idx="1919">
                  <c:v>6500</c:v>
                </c:pt>
                <c:pt idx="1920">
                  <c:v>6500</c:v>
                </c:pt>
                <c:pt idx="1921">
                  <c:v>6500</c:v>
                </c:pt>
                <c:pt idx="1922">
                  <c:v>6500</c:v>
                </c:pt>
                <c:pt idx="1923">
                  <c:v>6500</c:v>
                </c:pt>
                <c:pt idx="1924">
                  <c:v>6500</c:v>
                </c:pt>
                <c:pt idx="1925">
                  <c:v>6500</c:v>
                </c:pt>
                <c:pt idx="1926">
                  <c:v>6500</c:v>
                </c:pt>
                <c:pt idx="1927">
                  <c:v>6500</c:v>
                </c:pt>
                <c:pt idx="1928">
                  <c:v>6500</c:v>
                </c:pt>
                <c:pt idx="1929">
                  <c:v>6500</c:v>
                </c:pt>
                <c:pt idx="1930">
                  <c:v>6500</c:v>
                </c:pt>
                <c:pt idx="1931">
                  <c:v>6500</c:v>
                </c:pt>
                <c:pt idx="1932">
                  <c:v>6500</c:v>
                </c:pt>
                <c:pt idx="1933">
                  <c:v>6500</c:v>
                </c:pt>
                <c:pt idx="1934">
                  <c:v>6500</c:v>
                </c:pt>
                <c:pt idx="1935">
                  <c:v>6500</c:v>
                </c:pt>
                <c:pt idx="1936">
                  <c:v>6500</c:v>
                </c:pt>
                <c:pt idx="1937">
                  <c:v>6500</c:v>
                </c:pt>
                <c:pt idx="1938">
                  <c:v>6500</c:v>
                </c:pt>
                <c:pt idx="1939">
                  <c:v>6500</c:v>
                </c:pt>
                <c:pt idx="1940">
                  <c:v>6500</c:v>
                </c:pt>
                <c:pt idx="1941">
                  <c:v>6500</c:v>
                </c:pt>
                <c:pt idx="1942">
                  <c:v>6500</c:v>
                </c:pt>
                <c:pt idx="1943">
                  <c:v>6500</c:v>
                </c:pt>
                <c:pt idx="1944">
                  <c:v>6500</c:v>
                </c:pt>
                <c:pt idx="1945">
                  <c:v>6500</c:v>
                </c:pt>
                <c:pt idx="1946">
                  <c:v>6500</c:v>
                </c:pt>
                <c:pt idx="1947">
                  <c:v>6500</c:v>
                </c:pt>
                <c:pt idx="1948">
                  <c:v>6500</c:v>
                </c:pt>
                <c:pt idx="1949">
                  <c:v>6500</c:v>
                </c:pt>
                <c:pt idx="1950">
                  <c:v>6500</c:v>
                </c:pt>
                <c:pt idx="1951">
                  <c:v>6500</c:v>
                </c:pt>
                <c:pt idx="1952">
                  <c:v>6500</c:v>
                </c:pt>
                <c:pt idx="1953">
                  <c:v>6500</c:v>
                </c:pt>
                <c:pt idx="1954">
                  <c:v>6500</c:v>
                </c:pt>
                <c:pt idx="1955">
                  <c:v>6500</c:v>
                </c:pt>
                <c:pt idx="1956">
                  <c:v>6500</c:v>
                </c:pt>
                <c:pt idx="1957">
                  <c:v>6500</c:v>
                </c:pt>
                <c:pt idx="1958">
                  <c:v>6500</c:v>
                </c:pt>
                <c:pt idx="1959">
                  <c:v>6500</c:v>
                </c:pt>
                <c:pt idx="1960">
                  <c:v>6500</c:v>
                </c:pt>
                <c:pt idx="1961">
                  <c:v>6500</c:v>
                </c:pt>
                <c:pt idx="1962">
                  <c:v>6500</c:v>
                </c:pt>
                <c:pt idx="1963">
                  <c:v>6500</c:v>
                </c:pt>
                <c:pt idx="1964">
                  <c:v>6500</c:v>
                </c:pt>
                <c:pt idx="1965">
                  <c:v>6500</c:v>
                </c:pt>
                <c:pt idx="1966">
                  <c:v>6500</c:v>
                </c:pt>
                <c:pt idx="1967">
                  <c:v>6500</c:v>
                </c:pt>
                <c:pt idx="1968">
                  <c:v>6500</c:v>
                </c:pt>
                <c:pt idx="1969">
                  <c:v>6500</c:v>
                </c:pt>
                <c:pt idx="1970">
                  <c:v>6500</c:v>
                </c:pt>
                <c:pt idx="1971">
                  <c:v>6500</c:v>
                </c:pt>
                <c:pt idx="1972">
                  <c:v>6500</c:v>
                </c:pt>
                <c:pt idx="1973">
                  <c:v>6500</c:v>
                </c:pt>
                <c:pt idx="1974">
                  <c:v>6500</c:v>
                </c:pt>
                <c:pt idx="1975">
                  <c:v>6500</c:v>
                </c:pt>
                <c:pt idx="1976">
                  <c:v>6500</c:v>
                </c:pt>
                <c:pt idx="1977">
                  <c:v>6500</c:v>
                </c:pt>
                <c:pt idx="1978">
                  <c:v>6500</c:v>
                </c:pt>
                <c:pt idx="1979">
                  <c:v>6500</c:v>
                </c:pt>
                <c:pt idx="1980">
                  <c:v>6500</c:v>
                </c:pt>
                <c:pt idx="1981">
                  <c:v>6500</c:v>
                </c:pt>
                <c:pt idx="1982">
                  <c:v>6500</c:v>
                </c:pt>
                <c:pt idx="1983">
                  <c:v>6500</c:v>
                </c:pt>
                <c:pt idx="1984">
                  <c:v>6500</c:v>
                </c:pt>
                <c:pt idx="1985">
                  <c:v>6500</c:v>
                </c:pt>
                <c:pt idx="1986">
                  <c:v>6500</c:v>
                </c:pt>
                <c:pt idx="1987">
                  <c:v>6500</c:v>
                </c:pt>
                <c:pt idx="1988">
                  <c:v>6500</c:v>
                </c:pt>
                <c:pt idx="1989">
                  <c:v>6500</c:v>
                </c:pt>
                <c:pt idx="1990">
                  <c:v>6500</c:v>
                </c:pt>
                <c:pt idx="1991">
                  <c:v>6500</c:v>
                </c:pt>
                <c:pt idx="1992">
                  <c:v>6500</c:v>
                </c:pt>
                <c:pt idx="1993">
                  <c:v>6500</c:v>
                </c:pt>
                <c:pt idx="1994">
                  <c:v>6500</c:v>
                </c:pt>
                <c:pt idx="1995">
                  <c:v>6500</c:v>
                </c:pt>
                <c:pt idx="1996">
                  <c:v>6500</c:v>
                </c:pt>
                <c:pt idx="1997">
                  <c:v>6500</c:v>
                </c:pt>
                <c:pt idx="1998">
                  <c:v>6500</c:v>
                </c:pt>
                <c:pt idx="1999">
                  <c:v>6500</c:v>
                </c:pt>
                <c:pt idx="2000">
                  <c:v>6500</c:v>
                </c:pt>
                <c:pt idx="2001">
                  <c:v>6500</c:v>
                </c:pt>
                <c:pt idx="2002">
                  <c:v>6500</c:v>
                </c:pt>
                <c:pt idx="2003">
                  <c:v>6500</c:v>
                </c:pt>
                <c:pt idx="2004">
                  <c:v>6500</c:v>
                </c:pt>
                <c:pt idx="2005">
                  <c:v>6500</c:v>
                </c:pt>
                <c:pt idx="2006">
                  <c:v>6500</c:v>
                </c:pt>
                <c:pt idx="2007">
                  <c:v>6500</c:v>
                </c:pt>
                <c:pt idx="2008">
                  <c:v>6500</c:v>
                </c:pt>
                <c:pt idx="2009">
                  <c:v>6500</c:v>
                </c:pt>
                <c:pt idx="2010">
                  <c:v>6500</c:v>
                </c:pt>
                <c:pt idx="2011">
                  <c:v>6500</c:v>
                </c:pt>
                <c:pt idx="2012">
                  <c:v>6500</c:v>
                </c:pt>
                <c:pt idx="2013">
                  <c:v>6500</c:v>
                </c:pt>
                <c:pt idx="2014">
                  <c:v>6500</c:v>
                </c:pt>
                <c:pt idx="2015">
                  <c:v>6500</c:v>
                </c:pt>
                <c:pt idx="2016">
                  <c:v>6500</c:v>
                </c:pt>
                <c:pt idx="2017">
                  <c:v>6500</c:v>
                </c:pt>
                <c:pt idx="2018">
                  <c:v>6500</c:v>
                </c:pt>
                <c:pt idx="2019">
                  <c:v>6500</c:v>
                </c:pt>
                <c:pt idx="2020">
                  <c:v>6500</c:v>
                </c:pt>
                <c:pt idx="2021">
                  <c:v>6500</c:v>
                </c:pt>
                <c:pt idx="2022">
                  <c:v>6500</c:v>
                </c:pt>
                <c:pt idx="2023">
                  <c:v>6500</c:v>
                </c:pt>
                <c:pt idx="2024">
                  <c:v>6500</c:v>
                </c:pt>
                <c:pt idx="2025">
                  <c:v>6500</c:v>
                </c:pt>
                <c:pt idx="2026">
                  <c:v>6500</c:v>
                </c:pt>
                <c:pt idx="2027">
                  <c:v>6500</c:v>
                </c:pt>
                <c:pt idx="2028">
                  <c:v>6500</c:v>
                </c:pt>
                <c:pt idx="2029">
                  <c:v>6500</c:v>
                </c:pt>
                <c:pt idx="2030">
                  <c:v>6500</c:v>
                </c:pt>
                <c:pt idx="2031">
                  <c:v>6500</c:v>
                </c:pt>
                <c:pt idx="2032">
                  <c:v>6500</c:v>
                </c:pt>
                <c:pt idx="2033">
                  <c:v>6500</c:v>
                </c:pt>
                <c:pt idx="2034">
                  <c:v>6500</c:v>
                </c:pt>
                <c:pt idx="2035">
                  <c:v>6500</c:v>
                </c:pt>
                <c:pt idx="2036">
                  <c:v>6500</c:v>
                </c:pt>
                <c:pt idx="2037">
                  <c:v>6500</c:v>
                </c:pt>
                <c:pt idx="2038">
                  <c:v>6500</c:v>
                </c:pt>
                <c:pt idx="2039">
                  <c:v>6500</c:v>
                </c:pt>
                <c:pt idx="2040">
                  <c:v>6500</c:v>
                </c:pt>
                <c:pt idx="2041">
                  <c:v>6500</c:v>
                </c:pt>
                <c:pt idx="2042">
                  <c:v>6500</c:v>
                </c:pt>
                <c:pt idx="2043">
                  <c:v>6500</c:v>
                </c:pt>
                <c:pt idx="2044">
                  <c:v>6500</c:v>
                </c:pt>
                <c:pt idx="2045">
                  <c:v>6500</c:v>
                </c:pt>
                <c:pt idx="2046">
                  <c:v>6500</c:v>
                </c:pt>
                <c:pt idx="2047">
                  <c:v>6500</c:v>
                </c:pt>
                <c:pt idx="2048">
                  <c:v>6500</c:v>
                </c:pt>
                <c:pt idx="2049">
                  <c:v>6500</c:v>
                </c:pt>
                <c:pt idx="2050">
                  <c:v>6500</c:v>
                </c:pt>
                <c:pt idx="2051">
                  <c:v>6500</c:v>
                </c:pt>
                <c:pt idx="2052">
                  <c:v>6500</c:v>
                </c:pt>
                <c:pt idx="2053">
                  <c:v>6500</c:v>
                </c:pt>
                <c:pt idx="2054">
                  <c:v>6500</c:v>
                </c:pt>
                <c:pt idx="2055">
                  <c:v>6500</c:v>
                </c:pt>
                <c:pt idx="2056">
                  <c:v>6500</c:v>
                </c:pt>
                <c:pt idx="2057">
                  <c:v>6500</c:v>
                </c:pt>
                <c:pt idx="2058">
                  <c:v>6500</c:v>
                </c:pt>
                <c:pt idx="2059">
                  <c:v>6500</c:v>
                </c:pt>
                <c:pt idx="2060">
                  <c:v>6500</c:v>
                </c:pt>
                <c:pt idx="2061">
                  <c:v>6500</c:v>
                </c:pt>
                <c:pt idx="2062">
                  <c:v>6500</c:v>
                </c:pt>
                <c:pt idx="2063">
                  <c:v>6500</c:v>
                </c:pt>
                <c:pt idx="2064">
                  <c:v>6500</c:v>
                </c:pt>
                <c:pt idx="2065">
                  <c:v>6500</c:v>
                </c:pt>
                <c:pt idx="2066">
                  <c:v>6500</c:v>
                </c:pt>
                <c:pt idx="2067">
                  <c:v>6500</c:v>
                </c:pt>
                <c:pt idx="2068">
                  <c:v>6500</c:v>
                </c:pt>
                <c:pt idx="2069">
                  <c:v>6500</c:v>
                </c:pt>
                <c:pt idx="2070">
                  <c:v>6500</c:v>
                </c:pt>
                <c:pt idx="2071">
                  <c:v>6500</c:v>
                </c:pt>
                <c:pt idx="2072">
                  <c:v>6500</c:v>
                </c:pt>
                <c:pt idx="2073">
                  <c:v>6500</c:v>
                </c:pt>
                <c:pt idx="2074">
                  <c:v>6500</c:v>
                </c:pt>
                <c:pt idx="2075">
                  <c:v>6500</c:v>
                </c:pt>
                <c:pt idx="2076">
                  <c:v>6500</c:v>
                </c:pt>
                <c:pt idx="2077">
                  <c:v>6500</c:v>
                </c:pt>
                <c:pt idx="2078">
                  <c:v>6500</c:v>
                </c:pt>
                <c:pt idx="2079">
                  <c:v>6500</c:v>
                </c:pt>
                <c:pt idx="2080">
                  <c:v>6500</c:v>
                </c:pt>
                <c:pt idx="2081">
                  <c:v>6500</c:v>
                </c:pt>
                <c:pt idx="2082">
                  <c:v>6500</c:v>
                </c:pt>
                <c:pt idx="2083">
                  <c:v>6500</c:v>
                </c:pt>
                <c:pt idx="2084">
                  <c:v>6500</c:v>
                </c:pt>
                <c:pt idx="2085">
                  <c:v>6500</c:v>
                </c:pt>
                <c:pt idx="2086">
                  <c:v>6500</c:v>
                </c:pt>
                <c:pt idx="2087">
                  <c:v>6500</c:v>
                </c:pt>
                <c:pt idx="2088">
                  <c:v>6500</c:v>
                </c:pt>
                <c:pt idx="2089">
                  <c:v>6500</c:v>
                </c:pt>
                <c:pt idx="2090">
                  <c:v>6500</c:v>
                </c:pt>
                <c:pt idx="2091">
                  <c:v>6500</c:v>
                </c:pt>
                <c:pt idx="2092">
                  <c:v>6500</c:v>
                </c:pt>
                <c:pt idx="2093">
                  <c:v>6500</c:v>
                </c:pt>
                <c:pt idx="2094">
                  <c:v>6500</c:v>
                </c:pt>
                <c:pt idx="2095">
                  <c:v>6500</c:v>
                </c:pt>
                <c:pt idx="2096">
                  <c:v>6500</c:v>
                </c:pt>
                <c:pt idx="2097">
                  <c:v>6500</c:v>
                </c:pt>
                <c:pt idx="2098">
                  <c:v>6500</c:v>
                </c:pt>
                <c:pt idx="2099">
                  <c:v>6500</c:v>
                </c:pt>
                <c:pt idx="2100">
                  <c:v>6500</c:v>
                </c:pt>
              </c:numCache>
            </c:numRef>
          </c:cat>
          <c:val>
            <c:numRef>
              <c:f>Simulation!$H$4:$H$2104</c:f>
              <c:numCache>
                <c:formatCode>General</c:formatCode>
                <c:ptCount val="2101"/>
                <c:pt idx="0">
                  <c:v>0.68</c:v>
                </c:pt>
                <c:pt idx="1">
                  <c:v>1.03</c:v>
                </c:pt>
                <c:pt idx="2">
                  <c:v>1.39</c:v>
                </c:pt>
                <c:pt idx="3">
                  <c:v>2.92</c:v>
                </c:pt>
                <c:pt idx="4">
                  <c:v>4.24</c:v>
                </c:pt>
                <c:pt idx="5">
                  <c:v>5.24</c:v>
                </c:pt>
                <c:pt idx="6">
                  <c:v>5.93</c:v>
                </c:pt>
                <c:pt idx="7">
                  <c:v>7.17</c:v>
                </c:pt>
                <c:pt idx="8">
                  <c:v>8.0299999999999994</c:v>
                </c:pt>
                <c:pt idx="9">
                  <c:v>8.9600000000000009</c:v>
                </c:pt>
                <c:pt idx="10">
                  <c:v>9.64</c:v>
                </c:pt>
                <c:pt idx="11">
                  <c:v>10.07</c:v>
                </c:pt>
                <c:pt idx="12">
                  <c:v>10.28</c:v>
                </c:pt>
                <c:pt idx="13">
                  <c:v>10.86</c:v>
                </c:pt>
                <c:pt idx="14">
                  <c:v>12.04</c:v>
                </c:pt>
                <c:pt idx="15">
                  <c:v>12.63</c:v>
                </c:pt>
                <c:pt idx="16">
                  <c:v>13.22</c:v>
                </c:pt>
                <c:pt idx="17">
                  <c:v>13.81</c:v>
                </c:pt>
                <c:pt idx="18">
                  <c:v>14.1</c:v>
                </c:pt>
                <c:pt idx="19">
                  <c:v>14.68</c:v>
                </c:pt>
                <c:pt idx="20">
                  <c:v>14.97</c:v>
                </c:pt>
                <c:pt idx="21">
                  <c:v>15.26</c:v>
                </c:pt>
                <c:pt idx="22">
                  <c:v>15.92</c:v>
                </c:pt>
                <c:pt idx="23">
                  <c:v>16.25</c:v>
                </c:pt>
                <c:pt idx="24">
                  <c:v>16.579999999999998</c:v>
                </c:pt>
                <c:pt idx="25">
                  <c:v>16.940000000000001</c:v>
                </c:pt>
                <c:pt idx="26">
                  <c:v>17.05</c:v>
                </c:pt>
                <c:pt idx="27">
                  <c:v>17.11</c:v>
                </c:pt>
                <c:pt idx="28">
                  <c:v>17.18</c:v>
                </c:pt>
                <c:pt idx="29">
                  <c:v>17.239999999999998</c:v>
                </c:pt>
                <c:pt idx="30">
                  <c:v>17.32</c:v>
                </c:pt>
                <c:pt idx="31">
                  <c:v>17.37</c:v>
                </c:pt>
                <c:pt idx="32">
                  <c:v>17.440000000000001</c:v>
                </c:pt>
                <c:pt idx="33">
                  <c:v>17.440000000000001</c:v>
                </c:pt>
                <c:pt idx="34">
                  <c:v>17.440000000000001</c:v>
                </c:pt>
                <c:pt idx="35">
                  <c:v>17.5</c:v>
                </c:pt>
                <c:pt idx="36">
                  <c:v>17.5</c:v>
                </c:pt>
                <c:pt idx="37">
                  <c:v>17.5</c:v>
                </c:pt>
                <c:pt idx="38">
                  <c:v>17.8</c:v>
                </c:pt>
                <c:pt idx="39">
                  <c:v>17.8</c:v>
                </c:pt>
                <c:pt idx="40">
                  <c:v>17.8</c:v>
                </c:pt>
                <c:pt idx="41">
                  <c:v>18</c:v>
                </c:pt>
                <c:pt idx="42">
                  <c:v>18</c:v>
                </c:pt>
                <c:pt idx="43">
                  <c:v>18</c:v>
                </c:pt>
                <c:pt idx="44">
                  <c:v>18</c:v>
                </c:pt>
                <c:pt idx="45">
                  <c:v>18</c:v>
                </c:pt>
                <c:pt idx="46">
                  <c:v>18</c:v>
                </c:pt>
                <c:pt idx="47">
                  <c:v>18</c:v>
                </c:pt>
                <c:pt idx="48">
                  <c:v>18</c:v>
                </c:pt>
                <c:pt idx="49">
                  <c:v>18</c:v>
                </c:pt>
                <c:pt idx="50">
                  <c:v>18</c:v>
                </c:pt>
                <c:pt idx="51">
                  <c:v>18</c:v>
                </c:pt>
                <c:pt idx="52">
                  <c:v>18</c:v>
                </c:pt>
                <c:pt idx="53">
                  <c:v>18</c:v>
                </c:pt>
                <c:pt idx="54">
                  <c:v>18</c:v>
                </c:pt>
                <c:pt idx="55">
                  <c:v>18</c:v>
                </c:pt>
                <c:pt idx="56">
                  <c:v>18</c:v>
                </c:pt>
                <c:pt idx="57">
                  <c:v>18</c:v>
                </c:pt>
                <c:pt idx="58">
                  <c:v>18</c:v>
                </c:pt>
                <c:pt idx="59">
                  <c:v>18</c:v>
                </c:pt>
                <c:pt idx="60">
                  <c:v>18</c:v>
                </c:pt>
                <c:pt idx="61">
                  <c:v>18</c:v>
                </c:pt>
                <c:pt idx="62">
                  <c:v>18</c:v>
                </c:pt>
                <c:pt idx="63">
                  <c:v>18</c:v>
                </c:pt>
                <c:pt idx="64">
                  <c:v>18</c:v>
                </c:pt>
                <c:pt idx="65">
                  <c:v>18</c:v>
                </c:pt>
                <c:pt idx="66">
                  <c:v>18</c:v>
                </c:pt>
                <c:pt idx="67">
                  <c:v>18</c:v>
                </c:pt>
                <c:pt idx="68">
                  <c:v>18</c:v>
                </c:pt>
                <c:pt idx="69">
                  <c:v>18</c:v>
                </c:pt>
                <c:pt idx="70">
                  <c:v>18</c:v>
                </c:pt>
                <c:pt idx="71">
                  <c:v>18</c:v>
                </c:pt>
                <c:pt idx="72">
                  <c:v>18</c:v>
                </c:pt>
                <c:pt idx="73">
                  <c:v>18</c:v>
                </c:pt>
                <c:pt idx="74">
                  <c:v>18</c:v>
                </c:pt>
                <c:pt idx="75">
                  <c:v>18</c:v>
                </c:pt>
                <c:pt idx="76">
                  <c:v>18</c:v>
                </c:pt>
                <c:pt idx="77">
                  <c:v>18</c:v>
                </c:pt>
                <c:pt idx="78">
                  <c:v>18</c:v>
                </c:pt>
                <c:pt idx="79">
                  <c:v>18</c:v>
                </c:pt>
                <c:pt idx="80">
                  <c:v>18</c:v>
                </c:pt>
                <c:pt idx="81">
                  <c:v>18</c:v>
                </c:pt>
                <c:pt idx="82">
                  <c:v>18</c:v>
                </c:pt>
                <c:pt idx="83">
                  <c:v>18</c:v>
                </c:pt>
                <c:pt idx="84">
                  <c:v>18</c:v>
                </c:pt>
                <c:pt idx="85">
                  <c:v>18</c:v>
                </c:pt>
                <c:pt idx="86">
                  <c:v>18</c:v>
                </c:pt>
                <c:pt idx="87">
                  <c:v>18</c:v>
                </c:pt>
                <c:pt idx="88">
                  <c:v>18</c:v>
                </c:pt>
                <c:pt idx="89">
                  <c:v>18</c:v>
                </c:pt>
                <c:pt idx="90">
                  <c:v>18</c:v>
                </c:pt>
                <c:pt idx="91">
                  <c:v>18</c:v>
                </c:pt>
                <c:pt idx="92">
                  <c:v>18</c:v>
                </c:pt>
                <c:pt idx="93">
                  <c:v>18</c:v>
                </c:pt>
                <c:pt idx="94">
                  <c:v>18</c:v>
                </c:pt>
                <c:pt idx="95">
                  <c:v>18</c:v>
                </c:pt>
                <c:pt idx="96">
                  <c:v>18</c:v>
                </c:pt>
                <c:pt idx="97">
                  <c:v>18</c:v>
                </c:pt>
                <c:pt idx="98">
                  <c:v>18</c:v>
                </c:pt>
                <c:pt idx="99">
                  <c:v>18</c:v>
                </c:pt>
                <c:pt idx="100">
                  <c:v>18</c:v>
                </c:pt>
                <c:pt idx="101">
                  <c:v>18</c:v>
                </c:pt>
                <c:pt idx="102">
                  <c:v>18</c:v>
                </c:pt>
                <c:pt idx="103">
                  <c:v>18</c:v>
                </c:pt>
                <c:pt idx="104">
                  <c:v>18</c:v>
                </c:pt>
                <c:pt idx="105">
                  <c:v>18</c:v>
                </c:pt>
                <c:pt idx="106">
                  <c:v>18</c:v>
                </c:pt>
                <c:pt idx="107">
                  <c:v>18</c:v>
                </c:pt>
                <c:pt idx="108">
                  <c:v>18</c:v>
                </c:pt>
                <c:pt idx="109">
                  <c:v>18</c:v>
                </c:pt>
                <c:pt idx="110">
                  <c:v>18</c:v>
                </c:pt>
                <c:pt idx="111">
                  <c:v>18</c:v>
                </c:pt>
                <c:pt idx="112">
                  <c:v>18</c:v>
                </c:pt>
                <c:pt idx="113">
                  <c:v>18</c:v>
                </c:pt>
                <c:pt idx="114">
                  <c:v>18</c:v>
                </c:pt>
                <c:pt idx="115">
                  <c:v>18</c:v>
                </c:pt>
                <c:pt idx="116">
                  <c:v>18</c:v>
                </c:pt>
                <c:pt idx="117">
                  <c:v>18</c:v>
                </c:pt>
                <c:pt idx="118">
                  <c:v>18</c:v>
                </c:pt>
                <c:pt idx="119">
                  <c:v>18</c:v>
                </c:pt>
                <c:pt idx="120">
                  <c:v>18</c:v>
                </c:pt>
                <c:pt idx="121">
                  <c:v>18</c:v>
                </c:pt>
                <c:pt idx="122">
                  <c:v>18</c:v>
                </c:pt>
                <c:pt idx="123">
                  <c:v>18</c:v>
                </c:pt>
                <c:pt idx="124">
                  <c:v>18</c:v>
                </c:pt>
                <c:pt idx="125">
                  <c:v>18</c:v>
                </c:pt>
                <c:pt idx="126">
                  <c:v>18</c:v>
                </c:pt>
                <c:pt idx="127">
                  <c:v>18</c:v>
                </c:pt>
                <c:pt idx="128">
                  <c:v>18</c:v>
                </c:pt>
                <c:pt idx="129">
                  <c:v>18</c:v>
                </c:pt>
                <c:pt idx="130">
                  <c:v>18</c:v>
                </c:pt>
                <c:pt idx="131">
                  <c:v>18</c:v>
                </c:pt>
                <c:pt idx="132">
                  <c:v>18</c:v>
                </c:pt>
                <c:pt idx="133">
                  <c:v>18</c:v>
                </c:pt>
                <c:pt idx="134">
                  <c:v>18</c:v>
                </c:pt>
                <c:pt idx="135">
                  <c:v>18</c:v>
                </c:pt>
                <c:pt idx="136">
                  <c:v>18</c:v>
                </c:pt>
                <c:pt idx="137">
                  <c:v>18</c:v>
                </c:pt>
                <c:pt idx="138">
                  <c:v>18</c:v>
                </c:pt>
                <c:pt idx="139">
                  <c:v>18</c:v>
                </c:pt>
                <c:pt idx="140">
                  <c:v>18</c:v>
                </c:pt>
                <c:pt idx="141">
                  <c:v>18</c:v>
                </c:pt>
                <c:pt idx="142">
                  <c:v>18</c:v>
                </c:pt>
                <c:pt idx="143">
                  <c:v>18</c:v>
                </c:pt>
                <c:pt idx="144">
                  <c:v>18</c:v>
                </c:pt>
                <c:pt idx="145">
                  <c:v>18</c:v>
                </c:pt>
                <c:pt idx="146">
                  <c:v>16.8</c:v>
                </c:pt>
                <c:pt idx="147">
                  <c:v>16.8</c:v>
                </c:pt>
                <c:pt idx="148">
                  <c:v>16.8</c:v>
                </c:pt>
                <c:pt idx="149">
                  <c:v>16.8</c:v>
                </c:pt>
                <c:pt idx="150">
                  <c:v>14</c:v>
                </c:pt>
                <c:pt idx="151">
                  <c:v>14</c:v>
                </c:pt>
                <c:pt idx="152">
                  <c:v>14</c:v>
                </c:pt>
                <c:pt idx="153">
                  <c:v>14</c:v>
                </c:pt>
                <c:pt idx="154">
                  <c:v>14</c:v>
                </c:pt>
                <c:pt idx="155">
                  <c:v>13.48</c:v>
                </c:pt>
                <c:pt idx="156">
                  <c:v>13.48</c:v>
                </c:pt>
                <c:pt idx="157">
                  <c:v>13.48</c:v>
                </c:pt>
                <c:pt idx="158">
                  <c:v>13.48</c:v>
                </c:pt>
                <c:pt idx="159">
                  <c:v>13.48</c:v>
                </c:pt>
                <c:pt idx="160">
                  <c:v>12.45</c:v>
                </c:pt>
                <c:pt idx="161">
                  <c:v>12.45</c:v>
                </c:pt>
                <c:pt idx="162">
                  <c:v>12.45</c:v>
                </c:pt>
                <c:pt idx="163">
                  <c:v>12.45</c:v>
                </c:pt>
                <c:pt idx="164">
                  <c:v>12.45</c:v>
                </c:pt>
                <c:pt idx="165">
                  <c:v>12.45</c:v>
                </c:pt>
                <c:pt idx="166">
                  <c:v>12.45</c:v>
                </c:pt>
                <c:pt idx="167">
                  <c:v>12.45</c:v>
                </c:pt>
                <c:pt idx="168">
                  <c:v>12.45</c:v>
                </c:pt>
                <c:pt idx="169">
                  <c:v>12.45</c:v>
                </c:pt>
                <c:pt idx="170">
                  <c:v>12.45</c:v>
                </c:pt>
                <c:pt idx="171">
                  <c:v>12.45</c:v>
                </c:pt>
                <c:pt idx="172">
                  <c:v>12.45</c:v>
                </c:pt>
                <c:pt idx="173">
                  <c:v>12.45</c:v>
                </c:pt>
                <c:pt idx="174">
                  <c:v>12.45</c:v>
                </c:pt>
                <c:pt idx="175">
                  <c:v>12.45</c:v>
                </c:pt>
                <c:pt idx="176">
                  <c:v>12.45</c:v>
                </c:pt>
                <c:pt idx="177">
                  <c:v>12.45</c:v>
                </c:pt>
                <c:pt idx="178">
                  <c:v>12.45</c:v>
                </c:pt>
                <c:pt idx="179">
                  <c:v>12.45</c:v>
                </c:pt>
                <c:pt idx="180">
                  <c:v>12.45</c:v>
                </c:pt>
                <c:pt idx="181">
                  <c:v>12.45</c:v>
                </c:pt>
                <c:pt idx="182">
                  <c:v>12.45</c:v>
                </c:pt>
                <c:pt idx="183">
                  <c:v>12.45</c:v>
                </c:pt>
                <c:pt idx="184">
                  <c:v>12.45</c:v>
                </c:pt>
                <c:pt idx="185">
                  <c:v>12.45</c:v>
                </c:pt>
                <c:pt idx="186">
                  <c:v>12.45</c:v>
                </c:pt>
                <c:pt idx="187">
                  <c:v>12.45</c:v>
                </c:pt>
                <c:pt idx="188">
                  <c:v>12.45</c:v>
                </c:pt>
                <c:pt idx="189">
                  <c:v>12.45</c:v>
                </c:pt>
                <c:pt idx="190">
                  <c:v>12.45</c:v>
                </c:pt>
                <c:pt idx="191">
                  <c:v>12.45</c:v>
                </c:pt>
                <c:pt idx="192">
                  <c:v>12.45</c:v>
                </c:pt>
                <c:pt idx="193">
                  <c:v>12.45</c:v>
                </c:pt>
                <c:pt idx="194">
                  <c:v>12.45</c:v>
                </c:pt>
                <c:pt idx="195">
                  <c:v>12.45</c:v>
                </c:pt>
                <c:pt idx="196">
                  <c:v>12.45</c:v>
                </c:pt>
                <c:pt idx="197">
                  <c:v>12.45</c:v>
                </c:pt>
                <c:pt idx="198">
                  <c:v>12.45</c:v>
                </c:pt>
                <c:pt idx="199">
                  <c:v>12.45</c:v>
                </c:pt>
                <c:pt idx="200">
                  <c:v>12.45</c:v>
                </c:pt>
                <c:pt idx="201">
                  <c:v>12.45</c:v>
                </c:pt>
                <c:pt idx="202">
                  <c:v>12.45</c:v>
                </c:pt>
                <c:pt idx="203">
                  <c:v>12.45</c:v>
                </c:pt>
                <c:pt idx="204">
                  <c:v>12.45</c:v>
                </c:pt>
                <c:pt idx="205">
                  <c:v>12.45</c:v>
                </c:pt>
                <c:pt idx="206">
                  <c:v>12.45</c:v>
                </c:pt>
                <c:pt idx="207">
                  <c:v>12.45</c:v>
                </c:pt>
                <c:pt idx="208">
                  <c:v>12.45</c:v>
                </c:pt>
                <c:pt idx="209">
                  <c:v>12.45</c:v>
                </c:pt>
                <c:pt idx="210">
                  <c:v>12.45</c:v>
                </c:pt>
                <c:pt idx="211">
                  <c:v>12.45</c:v>
                </c:pt>
                <c:pt idx="212">
                  <c:v>12.45</c:v>
                </c:pt>
                <c:pt idx="213">
                  <c:v>12.45</c:v>
                </c:pt>
                <c:pt idx="214">
                  <c:v>12.45</c:v>
                </c:pt>
                <c:pt idx="215">
                  <c:v>12.45</c:v>
                </c:pt>
                <c:pt idx="216">
                  <c:v>12.45</c:v>
                </c:pt>
                <c:pt idx="217">
                  <c:v>12.45</c:v>
                </c:pt>
                <c:pt idx="218">
                  <c:v>12.45</c:v>
                </c:pt>
                <c:pt idx="219">
                  <c:v>12.45</c:v>
                </c:pt>
                <c:pt idx="220">
                  <c:v>12.45</c:v>
                </c:pt>
                <c:pt idx="221">
                  <c:v>12.45</c:v>
                </c:pt>
                <c:pt idx="222">
                  <c:v>12.45</c:v>
                </c:pt>
                <c:pt idx="223">
                  <c:v>12.45</c:v>
                </c:pt>
                <c:pt idx="224">
                  <c:v>12.45</c:v>
                </c:pt>
                <c:pt idx="225">
                  <c:v>12.45</c:v>
                </c:pt>
                <c:pt idx="226">
                  <c:v>12.45</c:v>
                </c:pt>
                <c:pt idx="227">
                  <c:v>12.45</c:v>
                </c:pt>
                <c:pt idx="228">
                  <c:v>12.45</c:v>
                </c:pt>
                <c:pt idx="229">
                  <c:v>12.45</c:v>
                </c:pt>
                <c:pt idx="230">
                  <c:v>12.45</c:v>
                </c:pt>
                <c:pt idx="231">
                  <c:v>12.45</c:v>
                </c:pt>
                <c:pt idx="232">
                  <c:v>12.45</c:v>
                </c:pt>
                <c:pt idx="233">
                  <c:v>12.45</c:v>
                </c:pt>
                <c:pt idx="234">
                  <c:v>12.45</c:v>
                </c:pt>
                <c:pt idx="235">
                  <c:v>12.45</c:v>
                </c:pt>
                <c:pt idx="236">
                  <c:v>12.45</c:v>
                </c:pt>
                <c:pt idx="237">
                  <c:v>12.45</c:v>
                </c:pt>
                <c:pt idx="238">
                  <c:v>12.45</c:v>
                </c:pt>
                <c:pt idx="239">
                  <c:v>12.45</c:v>
                </c:pt>
                <c:pt idx="240">
                  <c:v>12.45</c:v>
                </c:pt>
                <c:pt idx="241">
                  <c:v>12.45</c:v>
                </c:pt>
                <c:pt idx="242">
                  <c:v>12.45</c:v>
                </c:pt>
                <c:pt idx="243">
                  <c:v>12.45</c:v>
                </c:pt>
                <c:pt idx="244">
                  <c:v>12.45</c:v>
                </c:pt>
                <c:pt idx="245">
                  <c:v>12.45</c:v>
                </c:pt>
                <c:pt idx="246">
                  <c:v>12.45</c:v>
                </c:pt>
                <c:pt idx="247">
                  <c:v>12.45</c:v>
                </c:pt>
                <c:pt idx="248">
                  <c:v>12.45</c:v>
                </c:pt>
                <c:pt idx="249">
                  <c:v>12.45</c:v>
                </c:pt>
                <c:pt idx="250">
                  <c:v>12.45</c:v>
                </c:pt>
                <c:pt idx="251">
                  <c:v>12.45</c:v>
                </c:pt>
                <c:pt idx="252">
                  <c:v>12.45</c:v>
                </c:pt>
                <c:pt idx="253">
                  <c:v>12.45</c:v>
                </c:pt>
                <c:pt idx="254">
                  <c:v>12.45</c:v>
                </c:pt>
                <c:pt idx="255">
                  <c:v>12.45</c:v>
                </c:pt>
                <c:pt idx="256">
                  <c:v>12.45</c:v>
                </c:pt>
                <c:pt idx="257">
                  <c:v>12.45</c:v>
                </c:pt>
                <c:pt idx="258">
                  <c:v>12.45</c:v>
                </c:pt>
                <c:pt idx="259">
                  <c:v>12.45</c:v>
                </c:pt>
                <c:pt idx="260">
                  <c:v>12.45</c:v>
                </c:pt>
                <c:pt idx="261">
                  <c:v>12.45</c:v>
                </c:pt>
                <c:pt idx="262">
                  <c:v>12.45</c:v>
                </c:pt>
                <c:pt idx="263">
                  <c:v>12.45</c:v>
                </c:pt>
                <c:pt idx="264">
                  <c:v>12.45</c:v>
                </c:pt>
                <c:pt idx="265">
                  <c:v>12.45</c:v>
                </c:pt>
                <c:pt idx="266">
                  <c:v>12.45</c:v>
                </c:pt>
                <c:pt idx="267">
                  <c:v>12.45</c:v>
                </c:pt>
                <c:pt idx="268">
                  <c:v>12.45</c:v>
                </c:pt>
                <c:pt idx="269">
                  <c:v>12.45</c:v>
                </c:pt>
                <c:pt idx="270">
                  <c:v>12.45</c:v>
                </c:pt>
                <c:pt idx="271">
                  <c:v>12.45</c:v>
                </c:pt>
                <c:pt idx="272">
                  <c:v>12.45</c:v>
                </c:pt>
                <c:pt idx="273">
                  <c:v>12.45</c:v>
                </c:pt>
                <c:pt idx="274">
                  <c:v>12.45</c:v>
                </c:pt>
                <c:pt idx="275">
                  <c:v>12.45</c:v>
                </c:pt>
                <c:pt idx="276">
                  <c:v>12.45</c:v>
                </c:pt>
                <c:pt idx="277">
                  <c:v>12.45</c:v>
                </c:pt>
                <c:pt idx="278">
                  <c:v>12.45</c:v>
                </c:pt>
                <c:pt idx="279">
                  <c:v>12.45</c:v>
                </c:pt>
                <c:pt idx="280">
                  <c:v>12.45</c:v>
                </c:pt>
                <c:pt idx="281">
                  <c:v>12.45</c:v>
                </c:pt>
                <c:pt idx="282">
                  <c:v>12.45</c:v>
                </c:pt>
                <c:pt idx="283">
                  <c:v>12.45</c:v>
                </c:pt>
                <c:pt idx="284">
                  <c:v>12.45</c:v>
                </c:pt>
                <c:pt idx="285">
                  <c:v>12.45</c:v>
                </c:pt>
                <c:pt idx="286">
                  <c:v>12.45</c:v>
                </c:pt>
                <c:pt idx="287">
                  <c:v>12.45</c:v>
                </c:pt>
                <c:pt idx="288">
                  <c:v>12.45</c:v>
                </c:pt>
                <c:pt idx="289">
                  <c:v>12.45</c:v>
                </c:pt>
                <c:pt idx="290">
                  <c:v>12.45</c:v>
                </c:pt>
                <c:pt idx="291">
                  <c:v>12.45</c:v>
                </c:pt>
                <c:pt idx="292">
                  <c:v>12.45</c:v>
                </c:pt>
                <c:pt idx="293">
                  <c:v>12.45</c:v>
                </c:pt>
                <c:pt idx="294">
                  <c:v>12.45</c:v>
                </c:pt>
                <c:pt idx="295">
                  <c:v>12.45</c:v>
                </c:pt>
                <c:pt idx="296">
                  <c:v>12.45</c:v>
                </c:pt>
                <c:pt idx="297">
                  <c:v>12.45</c:v>
                </c:pt>
                <c:pt idx="298">
                  <c:v>12.45</c:v>
                </c:pt>
                <c:pt idx="299">
                  <c:v>12.45</c:v>
                </c:pt>
                <c:pt idx="300">
                  <c:v>12.45</c:v>
                </c:pt>
                <c:pt idx="301">
                  <c:v>12.45</c:v>
                </c:pt>
                <c:pt idx="302">
                  <c:v>12.45</c:v>
                </c:pt>
                <c:pt idx="303">
                  <c:v>12.45</c:v>
                </c:pt>
                <c:pt idx="304">
                  <c:v>12.45</c:v>
                </c:pt>
                <c:pt idx="305">
                  <c:v>12.45</c:v>
                </c:pt>
                <c:pt idx="306">
                  <c:v>12.45</c:v>
                </c:pt>
                <c:pt idx="307">
                  <c:v>12.45</c:v>
                </c:pt>
                <c:pt idx="308">
                  <c:v>12.45</c:v>
                </c:pt>
                <c:pt idx="309">
                  <c:v>12.45</c:v>
                </c:pt>
                <c:pt idx="310">
                  <c:v>12.45</c:v>
                </c:pt>
                <c:pt idx="311">
                  <c:v>12.45</c:v>
                </c:pt>
                <c:pt idx="312">
                  <c:v>12.45</c:v>
                </c:pt>
                <c:pt idx="313">
                  <c:v>12.45</c:v>
                </c:pt>
                <c:pt idx="314">
                  <c:v>12.45</c:v>
                </c:pt>
                <c:pt idx="315">
                  <c:v>12.45</c:v>
                </c:pt>
                <c:pt idx="316">
                  <c:v>12.45</c:v>
                </c:pt>
                <c:pt idx="317">
                  <c:v>12.45</c:v>
                </c:pt>
                <c:pt idx="318">
                  <c:v>12.45</c:v>
                </c:pt>
                <c:pt idx="319">
                  <c:v>12.45</c:v>
                </c:pt>
                <c:pt idx="320">
                  <c:v>12.45</c:v>
                </c:pt>
                <c:pt idx="321">
                  <c:v>12.45</c:v>
                </c:pt>
                <c:pt idx="322">
                  <c:v>12.45</c:v>
                </c:pt>
                <c:pt idx="323">
                  <c:v>12.45</c:v>
                </c:pt>
                <c:pt idx="324">
                  <c:v>12.45</c:v>
                </c:pt>
                <c:pt idx="325">
                  <c:v>12.45</c:v>
                </c:pt>
                <c:pt idx="326">
                  <c:v>12.45</c:v>
                </c:pt>
                <c:pt idx="327">
                  <c:v>12.45</c:v>
                </c:pt>
                <c:pt idx="328">
                  <c:v>12.45</c:v>
                </c:pt>
                <c:pt idx="329">
                  <c:v>12.45</c:v>
                </c:pt>
                <c:pt idx="330">
                  <c:v>12.45</c:v>
                </c:pt>
                <c:pt idx="331">
                  <c:v>12.45</c:v>
                </c:pt>
                <c:pt idx="332">
                  <c:v>12.45</c:v>
                </c:pt>
                <c:pt idx="333">
                  <c:v>12.45</c:v>
                </c:pt>
                <c:pt idx="334">
                  <c:v>12.45</c:v>
                </c:pt>
                <c:pt idx="335">
                  <c:v>12.45</c:v>
                </c:pt>
                <c:pt idx="336">
                  <c:v>12.45</c:v>
                </c:pt>
                <c:pt idx="337">
                  <c:v>12.45</c:v>
                </c:pt>
                <c:pt idx="338">
                  <c:v>12.45</c:v>
                </c:pt>
                <c:pt idx="339">
                  <c:v>12.45</c:v>
                </c:pt>
                <c:pt idx="340">
                  <c:v>12.45</c:v>
                </c:pt>
                <c:pt idx="341">
                  <c:v>12.45</c:v>
                </c:pt>
                <c:pt idx="342">
                  <c:v>12.45</c:v>
                </c:pt>
                <c:pt idx="343">
                  <c:v>12.45</c:v>
                </c:pt>
                <c:pt idx="344">
                  <c:v>12.45</c:v>
                </c:pt>
                <c:pt idx="345">
                  <c:v>12.45</c:v>
                </c:pt>
                <c:pt idx="346">
                  <c:v>12.45</c:v>
                </c:pt>
                <c:pt idx="347">
                  <c:v>12.45</c:v>
                </c:pt>
                <c:pt idx="348">
                  <c:v>12.45</c:v>
                </c:pt>
                <c:pt idx="349">
                  <c:v>12.45</c:v>
                </c:pt>
                <c:pt idx="350">
                  <c:v>12.45</c:v>
                </c:pt>
                <c:pt idx="351">
                  <c:v>12.45</c:v>
                </c:pt>
                <c:pt idx="352">
                  <c:v>12.45</c:v>
                </c:pt>
                <c:pt idx="353">
                  <c:v>12.45</c:v>
                </c:pt>
                <c:pt idx="354">
                  <c:v>12.45</c:v>
                </c:pt>
                <c:pt idx="355">
                  <c:v>12.45</c:v>
                </c:pt>
                <c:pt idx="356">
                  <c:v>12.45</c:v>
                </c:pt>
                <c:pt idx="357">
                  <c:v>12.45</c:v>
                </c:pt>
                <c:pt idx="358">
                  <c:v>12.45</c:v>
                </c:pt>
                <c:pt idx="359">
                  <c:v>12.45</c:v>
                </c:pt>
                <c:pt idx="360">
                  <c:v>12.45</c:v>
                </c:pt>
                <c:pt idx="361">
                  <c:v>12.45</c:v>
                </c:pt>
                <c:pt idx="362">
                  <c:v>12.45</c:v>
                </c:pt>
                <c:pt idx="363">
                  <c:v>12.45</c:v>
                </c:pt>
                <c:pt idx="364">
                  <c:v>12.45</c:v>
                </c:pt>
                <c:pt idx="365">
                  <c:v>12.45</c:v>
                </c:pt>
                <c:pt idx="366">
                  <c:v>12.45</c:v>
                </c:pt>
                <c:pt idx="367">
                  <c:v>12.45</c:v>
                </c:pt>
                <c:pt idx="368">
                  <c:v>12.45</c:v>
                </c:pt>
                <c:pt idx="369">
                  <c:v>12.45</c:v>
                </c:pt>
                <c:pt idx="370">
                  <c:v>12.45</c:v>
                </c:pt>
                <c:pt idx="371">
                  <c:v>12.45</c:v>
                </c:pt>
                <c:pt idx="372">
                  <c:v>12.45</c:v>
                </c:pt>
                <c:pt idx="373">
                  <c:v>12.45</c:v>
                </c:pt>
                <c:pt idx="374">
                  <c:v>12.45</c:v>
                </c:pt>
                <c:pt idx="375">
                  <c:v>12.45</c:v>
                </c:pt>
                <c:pt idx="376">
                  <c:v>12.45</c:v>
                </c:pt>
                <c:pt idx="377">
                  <c:v>12.45</c:v>
                </c:pt>
                <c:pt idx="378">
                  <c:v>12.45</c:v>
                </c:pt>
                <c:pt idx="379">
                  <c:v>12.45</c:v>
                </c:pt>
                <c:pt idx="380">
                  <c:v>12.45</c:v>
                </c:pt>
                <c:pt idx="381">
                  <c:v>12.45</c:v>
                </c:pt>
                <c:pt idx="382">
                  <c:v>12.45</c:v>
                </c:pt>
                <c:pt idx="383">
                  <c:v>12.45</c:v>
                </c:pt>
                <c:pt idx="384">
                  <c:v>12.45</c:v>
                </c:pt>
                <c:pt idx="385">
                  <c:v>12.45</c:v>
                </c:pt>
                <c:pt idx="386">
                  <c:v>12.45</c:v>
                </c:pt>
                <c:pt idx="387">
                  <c:v>12.45</c:v>
                </c:pt>
                <c:pt idx="388">
                  <c:v>12.45</c:v>
                </c:pt>
                <c:pt idx="389">
                  <c:v>12.45</c:v>
                </c:pt>
                <c:pt idx="390">
                  <c:v>12.45</c:v>
                </c:pt>
                <c:pt idx="391">
                  <c:v>12.45</c:v>
                </c:pt>
                <c:pt idx="392">
                  <c:v>12.45</c:v>
                </c:pt>
                <c:pt idx="393">
                  <c:v>12.45</c:v>
                </c:pt>
                <c:pt idx="394">
                  <c:v>12.45</c:v>
                </c:pt>
                <c:pt idx="395">
                  <c:v>12.45</c:v>
                </c:pt>
                <c:pt idx="396">
                  <c:v>12.45</c:v>
                </c:pt>
                <c:pt idx="397">
                  <c:v>12.45</c:v>
                </c:pt>
                <c:pt idx="398">
                  <c:v>12.45</c:v>
                </c:pt>
                <c:pt idx="399">
                  <c:v>12.45</c:v>
                </c:pt>
                <c:pt idx="400">
                  <c:v>12.45</c:v>
                </c:pt>
                <c:pt idx="401">
                  <c:v>12.45</c:v>
                </c:pt>
                <c:pt idx="402">
                  <c:v>12.45</c:v>
                </c:pt>
                <c:pt idx="403">
                  <c:v>12.45</c:v>
                </c:pt>
                <c:pt idx="404">
                  <c:v>12.45</c:v>
                </c:pt>
                <c:pt idx="405">
                  <c:v>12.45</c:v>
                </c:pt>
                <c:pt idx="406">
                  <c:v>12.45</c:v>
                </c:pt>
                <c:pt idx="407">
                  <c:v>12.45</c:v>
                </c:pt>
                <c:pt idx="408">
                  <c:v>12.45</c:v>
                </c:pt>
                <c:pt idx="409">
                  <c:v>12.45</c:v>
                </c:pt>
                <c:pt idx="410">
                  <c:v>12.45</c:v>
                </c:pt>
                <c:pt idx="411">
                  <c:v>12.45</c:v>
                </c:pt>
                <c:pt idx="412">
                  <c:v>12.45</c:v>
                </c:pt>
                <c:pt idx="413">
                  <c:v>12.45</c:v>
                </c:pt>
                <c:pt idx="414">
                  <c:v>12.45</c:v>
                </c:pt>
                <c:pt idx="415">
                  <c:v>12.45</c:v>
                </c:pt>
                <c:pt idx="416">
                  <c:v>12.45</c:v>
                </c:pt>
                <c:pt idx="417">
                  <c:v>12.45</c:v>
                </c:pt>
                <c:pt idx="418">
                  <c:v>12.45</c:v>
                </c:pt>
                <c:pt idx="419">
                  <c:v>12.45</c:v>
                </c:pt>
                <c:pt idx="420">
                  <c:v>12.45</c:v>
                </c:pt>
                <c:pt idx="421">
                  <c:v>12.45</c:v>
                </c:pt>
                <c:pt idx="422">
                  <c:v>12.45</c:v>
                </c:pt>
                <c:pt idx="423">
                  <c:v>12.45</c:v>
                </c:pt>
                <c:pt idx="424">
                  <c:v>12.45</c:v>
                </c:pt>
                <c:pt idx="425">
                  <c:v>12.45</c:v>
                </c:pt>
                <c:pt idx="426">
                  <c:v>12.45</c:v>
                </c:pt>
                <c:pt idx="427">
                  <c:v>12.45</c:v>
                </c:pt>
                <c:pt idx="428">
                  <c:v>12.45</c:v>
                </c:pt>
                <c:pt idx="429">
                  <c:v>12.45</c:v>
                </c:pt>
                <c:pt idx="430">
                  <c:v>12.45</c:v>
                </c:pt>
                <c:pt idx="431">
                  <c:v>12.45</c:v>
                </c:pt>
                <c:pt idx="432">
                  <c:v>12.45</c:v>
                </c:pt>
                <c:pt idx="433">
                  <c:v>12.45</c:v>
                </c:pt>
                <c:pt idx="434">
                  <c:v>12.45</c:v>
                </c:pt>
                <c:pt idx="435">
                  <c:v>12.45</c:v>
                </c:pt>
                <c:pt idx="436">
                  <c:v>12.45</c:v>
                </c:pt>
                <c:pt idx="437">
                  <c:v>12.45</c:v>
                </c:pt>
                <c:pt idx="438">
                  <c:v>12.45</c:v>
                </c:pt>
                <c:pt idx="439">
                  <c:v>12.45</c:v>
                </c:pt>
                <c:pt idx="440">
                  <c:v>12.45</c:v>
                </c:pt>
                <c:pt idx="441">
                  <c:v>12.45</c:v>
                </c:pt>
                <c:pt idx="442">
                  <c:v>12.45</c:v>
                </c:pt>
                <c:pt idx="443">
                  <c:v>12.45</c:v>
                </c:pt>
                <c:pt idx="444">
                  <c:v>12.45</c:v>
                </c:pt>
                <c:pt idx="445">
                  <c:v>12.45</c:v>
                </c:pt>
                <c:pt idx="446">
                  <c:v>12.45</c:v>
                </c:pt>
                <c:pt idx="447">
                  <c:v>12.45</c:v>
                </c:pt>
                <c:pt idx="448">
                  <c:v>12.45</c:v>
                </c:pt>
                <c:pt idx="449">
                  <c:v>12.45</c:v>
                </c:pt>
                <c:pt idx="450">
                  <c:v>12.45</c:v>
                </c:pt>
                <c:pt idx="451">
                  <c:v>12.45</c:v>
                </c:pt>
                <c:pt idx="452">
                  <c:v>12.45</c:v>
                </c:pt>
                <c:pt idx="453">
                  <c:v>12.45</c:v>
                </c:pt>
                <c:pt idx="454">
                  <c:v>12.45</c:v>
                </c:pt>
                <c:pt idx="455">
                  <c:v>12.45</c:v>
                </c:pt>
                <c:pt idx="456">
                  <c:v>12.45</c:v>
                </c:pt>
                <c:pt idx="457">
                  <c:v>12.45</c:v>
                </c:pt>
                <c:pt idx="458">
                  <c:v>12.45</c:v>
                </c:pt>
                <c:pt idx="459">
                  <c:v>12.45</c:v>
                </c:pt>
                <c:pt idx="460">
                  <c:v>12.45</c:v>
                </c:pt>
                <c:pt idx="461">
                  <c:v>12.45</c:v>
                </c:pt>
                <c:pt idx="462">
                  <c:v>12.45</c:v>
                </c:pt>
                <c:pt idx="463">
                  <c:v>12.45</c:v>
                </c:pt>
                <c:pt idx="464">
                  <c:v>12.45</c:v>
                </c:pt>
                <c:pt idx="465">
                  <c:v>12.45</c:v>
                </c:pt>
                <c:pt idx="466">
                  <c:v>12.45</c:v>
                </c:pt>
                <c:pt idx="467">
                  <c:v>12.45</c:v>
                </c:pt>
                <c:pt idx="468">
                  <c:v>12.45</c:v>
                </c:pt>
                <c:pt idx="469">
                  <c:v>12.45</c:v>
                </c:pt>
                <c:pt idx="470">
                  <c:v>12.45</c:v>
                </c:pt>
                <c:pt idx="471">
                  <c:v>12.45</c:v>
                </c:pt>
                <c:pt idx="472">
                  <c:v>12.45</c:v>
                </c:pt>
                <c:pt idx="473">
                  <c:v>12.45</c:v>
                </c:pt>
                <c:pt idx="474">
                  <c:v>12.45</c:v>
                </c:pt>
                <c:pt idx="475">
                  <c:v>12.45</c:v>
                </c:pt>
                <c:pt idx="476">
                  <c:v>12.45</c:v>
                </c:pt>
                <c:pt idx="477">
                  <c:v>12.45</c:v>
                </c:pt>
                <c:pt idx="478">
                  <c:v>12.45</c:v>
                </c:pt>
                <c:pt idx="479">
                  <c:v>12.45</c:v>
                </c:pt>
                <c:pt idx="480">
                  <c:v>12.45</c:v>
                </c:pt>
                <c:pt idx="481">
                  <c:v>12.45</c:v>
                </c:pt>
                <c:pt idx="482">
                  <c:v>12.45</c:v>
                </c:pt>
                <c:pt idx="483">
                  <c:v>12.45</c:v>
                </c:pt>
                <c:pt idx="484">
                  <c:v>12.45</c:v>
                </c:pt>
                <c:pt idx="485">
                  <c:v>12.45</c:v>
                </c:pt>
                <c:pt idx="486">
                  <c:v>12.45</c:v>
                </c:pt>
                <c:pt idx="487">
                  <c:v>12.45</c:v>
                </c:pt>
                <c:pt idx="488">
                  <c:v>12.45</c:v>
                </c:pt>
                <c:pt idx="489">
                  <c:v>12.45</c:v>
                </c:pt>
                <c:pt idx="490">
                  <c:v>12.45</c:v>
                </c:pt>
                <c:pt idx="491">
                  <c:v>12.45</c:v>
                </c:pt>
                <c:pt idx="492">
                  <c:v>12.45</c:v>
                </c:pt>
                <c:pt idx="493">
                  <c:v>12.45</c:v>
                </c:pt>
                <c:pt idx="494">
                  <c:v>12.45</c:v>
                </c:pt>
                <c:pt idx="495">
                  <c:v>12.45</c:v>
                </c:pt>
                <c:pt idx="496">
                  <c:v>12.45</c:v>
                </c:pt>
                <c:pt idx="497">
                  <c:v>12.45</c:v>
                </c:pt>
                <c:pt idx="498">
                  <c:v>12.45</c:v>
                </c:pt>
                <c:pt idx="499">
                  <c:v>12.45</c:v>
                </c:pt>
                <c:pt idx="500">
                  <c:v>12.45</c:v>
                </c:pt>
                <c:pt idx="501">
                  <c:v>12.45</c:v>
                </c:pt>
                <c:pt idx="502">
                  <c:v>12.45</c:v>
                </c:pt>
                <c:pt idx="503">
                  <c:v>12.45</c:v>
                </c:pt>
                <c:pt idx="504">
                  <c:v>12.45</c:v>
                </c:pt>
                <c:pt idx="505">
                  <c:v>12.45</c:v>
                </c:pt>
                <c:pt idx="506">
                  <c:v>12.45</c:v>
                </c:pt>
                <c:pt idx="507">
                  <c:v>12.45</c:v>
                </c:pt>
                <c:pt idx="508">
                  <c:v>12.45</c:v>
                </c:pt>
                <c:pt idx="509">
                  <c:v>12.45</c:v>
                </c:pt>
                <c:pt idx="510">
                  <c:v>12.45</c:v>
                </c:pt>
                <c:pt idx="511">
                  <c:v>12.45</c:v>
                </c:pt>
                <c:pt idx="512">
                  <c:v>12.45</c:v>
                </c:pt>
                <c:pt idx="513">
                  <c:v>12.45</c:v>
                </c:pt>
                <c:pt idx="514">
                  <c:v>12.45</c:v>
                </c:pt>
                <c:pt idx="515">
                  <c:v>12.45</c:v>
                </c:pt>
                <c:pt idx="516">
                  <c:v>12.45</c:v>
                </c:pt>
                <c:pt idx="517">
                  <c:v>12.45</c:v>
                </c:pt>
                <c:pt idx="518">
                  <c:v>12.45</c:v>
                </c:pt>
                <c:pt idx="519">
                  <c:v>12.45</c:v>
                </c:pt>
                <c:pt idx="520">
                  <c:v>12.45</c:v>
                </c:pt>
                <c:pt idx="521">
                  <c:v>12.45</c:v>
                </c:pt>
                <c:pt idx="522">
                  <c:v>12.45</c:v>
                </c:pt>
                <c:pt idx="523">
                  <c:v>12.45</c:v>
                </c:pt>
                <c:pt idx="524">
                  <c:v>12.45</c:v>
                </c:pt>
                <c:pt idx="525">
                  <c:v>12.45</c:v>
                </c:pt>
                <c:pt idx="526">
                  <c:v>12.45</c:v>
                </c:pt>
                <c:pt idx="527">
                  <c:v>12.45</c:v>
                </c:pt>
                <c:pt idx="528">
                  <c:v>12.45</c:v>
                </c:pt>
                <c:pt idx="529">
                  <c:v>12.45</c:v>
                </c:pt>
                <c:pt idx="530">
                  <c:v>12.45</c:v>
                </c:pt>
                <c:pt idx="531">
                  <c:v>12.45</c:v>
                </c:pt>
                <c:pt idx="532">
                  <c:v>12.45</c:v>
                </c:pt>
                <c:pt idx="533">
                  <c:v>12.45</c:v>
                </c:pt>
                <c:pt idx="534">
                  <c:v>12.45</c:v>
                </c:pt>
                <c:pt idx="535">
                  <c:v>12.45</c:v>
                </c:pt>
                <c:pt idx="536">
                  <c:v>12.45</c:v>
                </c:pt>
                <c:pt idx="537">
                  <c:v>12.45</c:v>
                </c:pt>
                <c:pt idx="538">
                  <c:v>12.45</c:v>
                </c:pt>
                <c:pt idx="539">
                  <c:v>12.45</c:v>
                </c:pt>
                <c:pt idx="540">
                  <c:v>12.45</c:v>
                </c:pt>
                <c:pt idx="541">
                  <c:v>12.45</c:v>
                </c:pt>
                <c:pt idx="542">
                  <c:v>12.45</c:v>
                </c:pt>
                <c:pt idx="543">
                  <c:v>12.45</c:v>
                </c:pt>
                <c:pt idx="544">
                  <c:v>12.45</c:v>
                </c:pt>
                <c:pt idx="545">
                  <c:v>12.45</c:v>
                </c:pt>
                <c:pt idx="546">
                  <c:v>12.45</c:v>
                </c:pt>
                <c:pt idx="547">
                  <c:v>12.45</c:v>
                </c:pt>
                <c:pt idx="548">
                  <c:v>12.45</c:v>
                </c:pt>
                <c:pt idx="549">
                  <c:v>12.45</c:v>
                </c:pt>
                <c:pt idx="550">
                  <c:v>12.45</c:v>
                </c:pt>
                <c:pt idx="551">
                  <c:v>12.45</c:v>
                </c:pt>
                <c:pt idx="552">
                  <c:v>12.45</c:v>
                </c:pt>
                <c:pt idx="553">
                  <c:v>12.45</c:v>
                </c:pt>
                <c:pt idx="554">
                  <c:v>12.45</c:v>
                </c:pt>
                <c:pt idx="555">
                  <c:v>12.45</c:v>
                </c:pt>
                <c:pt idx="556">
                  <c:v>12.45</c:v>
                </c:pt>
                <c:pt idx="557">
                  <c:v>12.45</c:v>
                </c:pt>
                <c:pt idx="558">
                  <c:v>12.45</c:v>
                </c:pt>
                <c:pt idx="559">
                  <c:v>12.45</c:v>
                </c:pt>
                <c:pt idx="560">
                  <c:v>12.45</c:v>
                </c:pt>
                <c:pt idx="561">
                  <c:v>12.45</c:v>
                </c:pt>
                <c:pt idx="562">
                  <c:v>12.45</c:v>
                </c:pt>
                <c:pt idx="563">
                  <c:v>12.45</c:v>
                </c:pt>
                <c:pt idx="564">
                  <c:v>12.45</c:v>
                </c:pt>
                <c:pt idx="565">
                  <c:v>12.45</c:v>
                </c:pt>
                <c:pt idx="566">
                  <c:v>12.45</c:v>
                </c:pt>
                <c:pt idx="567">
                  <c:v>12.45</c:v>
                </c:pt>
                <c:pt idx="568">
                  <c:v>12.45</c:v>
                </c:pt>
                <c:pt idx="569">
                  <c:v>12.45</c:v>
                </c:pt>
                <c:pt idx="570">
                  <c:v>12.45</c:v>
                </c:pt>
                <c:pt idx="571">
                  <c:v>12.45</c:v>
                </c:pt>
                <c:pt idx="572">
                  <c:v>12.45</c:v>
                </c:pt>
                <c:pt idx="573">
                  <c:v>12.45</c:v>
                </c:pt>
                <c:pt idx="574">
                  <c:v>12.45</c:v>
                </c:pt>
                <c:pt idx="575">
                  <c:v>12.45</c:v>
                </c:pt>
                <c:pt idx="576">
                  <c:v>12.45</c:v>
                </c:pt>
                <c:pt idx="577">
                  <c:v>12.45</c:v>
                </c:pt>
                <c:pt idx="578">
                  <c:v>12.45</c:v>
                </c:pt>
                <c:pt idx="579">
                  <c:v>12.45</c:v>
                </c:pt>
                <c:pt idx="580">
                  <c:v>12.45</c:v>
                </c:pt>
                <c:pt idx="581">
                  <c:v>12.45</c:v>
                </c:pt>
                <c:pt idx="582">
                  <c:v>12.45</c:v>
                </c:pt>
                <c:pt idx="583">
                  <c:v>12.45</c:v>
                </c:pt>
                <c:pt idx="584">
                  <c:v>12.45</c:v>
                </c:pt>
                <c:pt idx="585">
                  <c:v>12.45</c:v>
                </c:pt>
                <c:pt idx="586">
                  <c:v>12.45</c:v>
                </c:pt>
                <c:pt idx="587">
                  <c:v>12.45</c:v>
                </c:pt>
                <c:pt idx="588">
                  <c:v>12.45</c:v>
                </c:pt>
                <c:pt idx="589">
                  <c:v>12.45</c:v>
                </c:pt>
                <c:pt idx="590">
                  <c:v>12.45</c:v>
                </c:pt>
                <c:pt idx="591">
                  <c:v>12.45</c:v>
                </c:pt>
                <c:pt idx="592">
                  <c:v>12.45</c:v>
                </c:pt>
                <c:pt idx="593">
                  <c:v>12.45</c:v>
                </c:pt>
                <c:pt idx="594">
                  <c:v>12.45</c:v>
                </c:pt>
                <c:pt idx="595">
                  <c:v>12.45</c:v>
                </c:pt>
                <c:pt idx="596">
                  <c:v>12.45</c:v>
                </c:pt>
                <c:pt idx="597">
                  <c:v>12.45</c:v>
                </c:pt>
                <c:pt idx="598">
                  <c:v>12.45</c:v>
                </c:pt>
                <c:pt idx="599">
                  <c:v>12.45</c:v>
                </c:pt>
                <c:pt idx="600">
                  <c:v>12.45</c:v>
                </c:pt>
                <c:pt idx="601">
                  <c:v>12.45</c:v>
                </c:pt>
                <c:pt idx="602">
                  <c:v>12.45</c:v>
                </c:pt>
                <c:pt idx="603">
                  <c:v>12.45</c:v>
                </c:pt>
                <c:pt idx="604">
                  <c:v>12.45</c:v>
                </c:pt>
                <c:pt idx="605">
                  <c:v>12.45</c:v>
                </c:pt>
                <c:pt idx="606">
                  <c:v>12.45</c:v>
                </c:pt>
                <c:pt idx="607">
                  <c:v>12.45</c:v>
                </c:pt>
                <c:pt idx="608">
                  <c:v>12.45</c:v>
                </c:pt>
                <c:pt idx="609">
                  <c:v>12.45</c:v>
                </c:pt>
                <c:pt idx="610">
                  <c:v>12.45</c:v>
                </c:pt>
                <c:pt idx="611">
                  <c:v>12.45</c:v>
                </c:pt>
                <c:pt idx="612">
                  <c:v>12.45</c:v>
                </c:pt>
                <c:pt idx="613">
                  <c:v>12.45</c:v>
                </c:pt>
                <c:pt idx="614">
                  <c:v>12.45</c:v>
                </c:pt>
                <c:pt idx="615">
                  <c:v>12.45</c:v>
                </c:pt>
                <c:pt idx="616">
                  <c:v>12.45</c:v>
                </c:pt>
                <c:pt idx="617">
                  <c:v>12.45</c:v>
                </c:pt>
                <c:pt idx="618">
                  <c:v>12.45</c:v>
                </c:pt>
                <c:pt idx="619">
                  <c:v>12.45</c:v>
                </c:pt>
                <c:pt idx="620">
                  <c:v>12.45</c:v>
                </c:pt>
                <c:pt idx="621">
                  <c:v>12.45</c:v>
                </c:pt>
                <c:pt idx="622">
                  <c:v>12.45</c:v>
                </c:pt>
                <c:pt idx="623">
                  <c:v>12.45</c:v>
                </c:pt>
                <c:pt idx="624">
                  <c:v>12.45</c:v>
                </c:pt>
                <c:pt idx="625">
                  <c:v>12.45</c:v>
                </c:pt>
                <c:pt idx="626">
                  <c:v>12.45</c:v>
                </c:pt>
                <c:pt idx="627">
                  <c:v>12.45</c:v>
                </c:pt>
                <c:pt idx="628">
                  <c:v>12.45</c:v>
                </c:pt>
                <c:pt idx="629">
                  <c:v>12.45</c:v>
                </c:pt>
                <c:pt idx="630">
                  <c:v>12.45</c:v>
                </c:pt>
                <c:pt idx="631">
                  <c:v>12.45</c:v>
                </c:pt>
                <c:pt idx="632">
                  <c:v>12.45</c:v>
                </c:pt>
                <c:pt idx="633">
                  <c:v>12.45</c:v>
                </c:pt>
                <c:pt idx="634">
                  <c:v>12.45</c:v>
                </c:pt>
                <c:pt idx="635">
                  <c:v>12.45</c:v>
                </c:pt>
                <c:pt idx="636">
                  <c:v>12.45</c:v>
                </c:pt>
                <c:pt idx="637">
                  <c:v>12.45</c:v>
                </c:pt>
                <c:pt idx="638">
                  <c:v>12.45</c:v>
                </c:pt>
                <c:pt idx="639">
                  <c:v>12.45</c:v>
                </c:pt>
                <c:pt idx="640">
                  <c:v>12.45</c:v>
                </c:pt>
                <c:pt idx="641">
                  <c:v>12.45</c:v>
                </c:pt>
                <c:pt idx="642">
                  <c:v>12.45</c:v>
                </c:pt>
                <c:pt idx="643">
                  <c:v>12.45</c:v>
                </c:pt>
                <c:pt idx="644">
                  <c:v>12.45</c:v>
                </c:pt>
                <c:pt idx="645">
                  <c:v>12.45</c:v>
                </c:pt>
                <c:pt idx="646">
                  <c:v>12.45</c:v>
                </c:pt>
                <c:pt idx="647">
                  <c:v>12.45</c:v>
                </c:pt>
                <c:pt idx="648">
                  <c:v>12.45</c:v>
                </c:pt>
                <c:pt idx="649">
                  <c:v>12.45</c:v>
                </c:pt>
                <c:pt idx="650">
                  <c:v>12.45</c:v>
                </c:pt>
                <c:pt idx="651">
                  <c:v>12.45</c:v>
                </c:pt>
                <c:pt idx="652">
                  <c:v>12.45</c:v>
                </c:pt>
                <c:pt idx="653">
                  <c:v>12.45</c:v>
                </c:pt>
                <c:pt idx="654">
                  <c:v>12.45</c:v>
                </c:pt>
                <c:pt idx="655">
                  <c:v>12.45</c:v>
                </c:pt>
                <c:pt idx="656">
                  <c:v>12.45</c:v>
                </c:pt>
                <c:pt idx="657">
                  <c:v>12.45</c:v>
                </c:pt>
                <c:pt idx="658">
                  <c:v>12.45</c:v>
                </c:pt>
                <c:pt idx="659">
                  <c:v>12.45</c:v>
                </c:pt>
                <c:pt idx="660">
                  <c:v>12.45</c:v>
                </c:pt>
                <c:pt idx="661">
                  <c:v>12.45</c:v>
                </c:pt>
                <c:pt idx="662">
                  <c:v>12.45</c:v>
                </c:pt>
                <c:pt idx="663">
                  <c:v>12.45</c:v>
                </c:pt>
                <c:pt idx="664">
                  <c:v>12.45</c:v>
                </c:pt>
                <c:pt idx="665">
                  <c:v>12.45</c:v>
                </c:pt>
                <c:pt idx="666">
                  <c:v>12.45</c:v>
                </c:pt>
                <c:pt idx="667">
                  <c:v>12.45</c:v>
                </c:pt>
                <c:pt idx="668">
                  <c:v>12.45</c:v>
                </c:pt>
                <c:pt idx="669">
                  <c:v>12.45</c:v>
                </c:pt>
                <c:pt idx="670">
                  <c:v>12.45</c:v>
                </c:pt>
                <c:pt idx="671">
                  <c:v>12.45</c:v>
                </c:pt>
                <c:pt idx="672">
                  <c:v>12.45</c:v>
                </c:pt>
                <c:pt idx="673">
                  <c:v>12.45</c:v>
                </c:pt>
                <c:pt idx="674">
                  <c:v>12.45</c:v>
                </c:pt>
                <c:pt idx="675">
                  <c:v>12.45</c:v>
                </c:pt>
                <c:pt idx="676">
                  <c:v>12.45</c:v>
                </c:pt>
                <c:pt idx="677">
                  <c:v>12.45</c:v>
                </c:pt>
                <c:pt idx="678">
                  <c:v>12.45</c:v>
                </c:pt>
                <c:pt idx="679">
                  <c:v>12.45</c:v>
                </c:pt>
                <c:pt idx="680">
                  <c:v>12.45</c:v>
                </c:pt>
                <c:pt idx="681">
                  <c:v>12.45</c:v>
                </c:pt>
                <c:pt idx="682">
                  <c:v>12.45</c:v>
                </c:pt>
                <c:pt idx="683">
                  <c:v>12.45</c:v>
                </c:pt>
                <c:pt idx="684">
                  <c:v>12.45</c:v>
                </c:pt>
                <c:pt idx="685">
                  <c:v>12.45</c:v>
                </c:pt>
                <c:pt idx="686">
                  <c:v>12.45</c:v>
                </c:pt>
                <c:pt idx="687">
                  <c:v>12.45</c:v>
                </c:pt>
                <c:pt idx="688">
                  <c:v>12.45</c:v>
                </c:pt>
                <c:pt idx="689">
                  <c:v>12.45</c:v>
                </c:pt>
                <c:pt idx="690">
                  <c:v>12.45</c:v>
                </c:pt>
                <c:pt idx="691">
                  <c:v>12.45</c:v>
                </c:pt>
                <c:pt idx="692">
                  <c:v>12.45</c:v>
                </c:pt>
                <c:pt idx="693">
                  <c:v>12.45</c:v>
                </c:pt>
                <c:pt idx="694">
                  <c:v>12.45</c:v>
                </c:pt>
                <c:pt idx="695">
                  <c:v>12.45</c:v>
                </c:pt>
                <c:pt idx="696">
                  <c:v>12.45</c:v>
                </c:pt>
                <c:pt idx="697">
                  <c:v>12.45</c:v>
                </c:pt>
                <c:pt idx="698">
                  <c:v>12.45</c:v>
                </c:pt>
                <c:pt idx="699">
                  <c:v>17.32</c:v>
                </c:pt>
                <c:pt idx="700">
                  <c:v>17.18</c:v>
                </c:pt>
                <c:pt idx="701">
                  <c:v>15.26</c:v>
                </c:pt>
                <c:pt idx="702">
                  <c:v>15.26</c:v>
                </c:pt>
                <c:pt idx="703">
                  <c:v>15.26</c:v>
                </c:pt>
                <c:pt idx="704">
                  <c:v>15.26</c:v>
                </c:pt>
                <c:pt idx="705">
                  <c:v>15.26</c:v>
                </c:pt>
                <c:pt idx="706">
                  <c:v>15.26</c:v>
                </c:pt>
                <c:pt idx="707">
                  <c:v>15.26</c:v>
                </c:pt>
                <c:pt idx="708">
                  <c:v>15.26</c:v>
                </c:pt>
                <c:pt idx="709">
                  <c:v>15.26</c:v>
                </c:pt>
                <c:pt idx="710">
                  <c:v>15.26</c:v>
                </c:pt>
                <c:pt idx="711">
                  <c:v>15.26</c:v>
                </c:pt>
                <c:pt idx="712">
                  <c:v>15.26</c:v>
                </c:pt>
                <c:pt idx="713">
                  <c:v>15.26</c:v>
                </c:pt>
                <c:pt idx="714">
                  <c:v>15.26</c:v>
                </c:pt>
                <c:pt idx="715">
                  <c:v>15.26</c:v>
                </c:pt>
                <c:pt idx="716">
                  <c:v>15.26</c:v>
                </c:pt>
                <c:pt idx="717">
                  <c:v>15.26</c:v>
                </c:pt>
                <c:pt idx="718">
                  <c:v>15.26</c:v>
                </c:pt>
                <c:pt idx="719">
                  <c:v>15.26</c:v>
                </c:pt>
                <c:pt idx="720">
                  <c:v>15.26</c:v>
                </c:pt>
                <c:pt idx="721">
                  <c:v>15.26</c:v>
                </c:pt>
                <c:pt idx="722">
                  <c:v>15.26</c:v>
                </c:pt>
                <c:pt idx="723">
                  <c:v>15.26</c:v>
                </c:pt>
                <c:pt idx="724">
                  <c:v>15.26</c:v>
                </c:pt>
                <c:pt idx="725">
                  <c:v>15.26</c:v>
                </c:pt>
                <c:pt idx="726">
                  <c:v>15.26</c:v>
                </c:pt>
                <c:pt idx="727">
                  <c:v>15.26</c:v>
                </c:pt>
                <c:pt idx="728">
                  <c:v>15.26</c:v>
                </c:pt>
                <c:pt idx="729">
                  <c:v>15.26</c:v>
                </c:pt>
                <c:pt idx="730">
                  <c:v>15.26</c:v>
                </c:pt>
                <c:pt idx="731">
                  <c:v>15.26</c:v>
                </c:pt>
                <c:pt idx="732">
                  <c:v>15.26</c:v>
                </c:pt>
                <c:pt idx="733">
                  <c:v>15.26</c:v>
                </c:pt>
                <c:pt idx="734">
                  <c:v>15.26</c:v>
                </c:pt>
                <c:pt idx="735">
                  <c:v>15.26</c:v>
                </c:pt>
                <c:pt idx="736">
                  <c:v>15.26</c:v>
                </c:pt>
                <c:pt idx="737">
                  <c:v>15.26</c:v>
                </c:pt>
                <c:pt idx="738">
                  <c:v>15.26</c:v>
                </c:pt>
                <c:pt idx="739">
                  <c:v>16.25</c:v>
                </c:pt>
                <c:pt idx="740">
                  <c:v>16.940000000000001</c:v>
                </c:pt>
                <c:pt idx="741">
                  <c:v>16.940000000000001</c:v>
                </c:pt>
                <c:pt idx="742">
                  <c:v>16.940000000000001</c:v>
                </c:pt>
                <c:pt idx="743">
                  <c:v>16.940000000000001</c:v>
                </c:pt>
                <c:pt idx="744">
                  <c:v>16.940000000000001</c:v>
                </c:pt>
                <c:pt idx="745">
                  <c:v>16.940000000000001</c:v>
                </c:pt>
                <c:pt idx="746">
                  <c:v>16.940000000000001</c:v>
                </c:pt>
                <c:pt idx="747">
                  <c:v>17.28</c:v>
                </c:pt>
                <c:pt idx="748">
                  <c:v>17.28</c:v>
                </c:pt>
                <c:pt idx="749">
                  <c:v>17.28</c:v>
                </c:pt>
                <c:pt idx="750">
                  <c:v>17.28</c:v>
                </c:pt>
                <c:pt idx="751">
                  <c:v>17.28</c:v>
                </c:pt>
                <c:pt idx="752">
                  <c:v>17.28</c:v>
                </c:pt>
                <c:pt idx="753">
                  <c:v>17.28</c:v>
                </c:pt>
                <c:pt idx="754">
                  <c:v>17.28</c:v>
                </c:pt>
                <c:pt idx="755">
                  <c:v>17.45</c:v>
                </c:pt>
                <c:pt idx="756">
                  <c:v>17.45</c:v>
                </c:pt>
                <c:pt idx="757">
                  <c:v>17.45</c:v>
                </c:pt>
                <c:pt idx="758">
                  <c:v>17.45</c:v>
                </c:pt>
                <c:pt idx="759">
                  <c:v>17.45</c:v>
                </c:pt>
                <c:pt idx="760">
                  <c:v>17.45</c:v>
                </c:pt>
                <c:pt idx="761">
                  <c:v>17.45</c:v>
                </c:pt>
                <c:pt idx="762">
                  <c:v>17.45</c:v>
                </c:pt>
                <c:pt idx="763">
                  <c:v>17.45</c:v>
                </c:pt>
                <c:pt idx="764">
                  <c:v>17.45</c:v>
                </c:pt>
                <c:pt idx="765">
                  <c:v>17.45</c:v>
                </c:pt>
                <c:pt idx="766">
                  <c:v>17.45</c:v>
                </c:pt>
                <c:pt idx="767">
                  <c:v>17.45</c:v>
                </c:pt>
                <c:pt idx="768">
                  <c:v>17.45</c:v>
                </c:pt>
                <c:pt idx="769">
                  <c:v>17.45</c:v>
                </c:pt>
                <c:pt idx="770">
                  <c:v>17.45</c:v>
                </c:pt>
                <c:pt idx="771">
                  <c:v>17.45</c:v>
                </c:pt>
                <c:pt idx="772">
                  <c:v>17.45</c:v>
                </c:pt>
                <c:pt idx="773">
                  <c:v>17.45</c:v>
                </c:pt>
                <c:pt idx="774">
                  <c:v>17.45</c:v>
                </c:pt>
                <c:pt idx="775">
                  <c:v>17.45</c:v>
                </c:pt>
                <c:pt idx="776">
                  <c:v>17.45</c:v>
                </c:pt>
                <c:pt idx="777">
                  <c:v>17.45</c:v>
                </c:pt>
                <c:pt idx="778">
                  <c:v>17.45</c:v>
                </c:pt>
                <c:pt idx="779">
                  <c:v>17.45</c:v>
                </c:pt>
                <c:pt idx="780">
                  <c:v>17.45</c:v>
                </c:pt>
                <c:pt idx="781">
                  <c:v>17.45</c:v>
                </c:pt>
                <c:pt idx="782">
                  <c:v>17.45</c:v>
                </c:pt>
                <c:pt idx="783">
                  <c:v>17.45</c:v>
                </c:pt>
                <c:pt idx="784">
                  <c:v>17.45</c:v>
                </c:pt>
                <c:pt idx="785">
                  <c:v>17.45</c:v>
                </c:pt>
                <c:pt idx="786">
                  <c:v>17.45</c:v>
                </c:pt>
                <c:pt idx="787">
                  <c:v>17.45</c:v>
                </c:pt>
                <c:pt idx="788">
                  <c:v>17.45</c:v>
                </c:pt>
                <c:pt idx="789">
                  <c:v>17.45</c:v>
                </c:pt>
                <c:pt idx="790">
                  <c:v>17.45</c:v>
                </c:pt>
                <c:pt idx="791">
                  <c:v>17.45</c:v>
                </c:pt>
                <c:pt idx="792">
                  <c:v>17.45</c:v>
                </c:pt>
                <c:pt idx="793">
                  <c:v>17.45</c:v>
                </c:pt>
                <c:pt idx="794">
                  <c:v>17.45</c:v>
                </c:pt>
                <c:pt idx="795">
                  <c:v>17.45</c:v>
                </c:pt>
                <c:pt idx="796">
                  <c:v>17.45</c:v>
                </c:pt>
                <c:pt idx="797">
                  <c:v>17.45</c:v>
                </c:pt>
                <c:pt idx="798">
                  <c:v>17.45</c:v>
                </c:pt>
                <c:pt idx="799">
                  <c:v>17.45</c:v>
                </c:pt>
                <c:pt idx="800">
                  <c:v>17.45</c:v>
                </c:pt>
                <c:pt idx="801">
                  <c:v>17.45</c:v>
                </c:pt>
                <c:pt idx="802">
                  <c:v>17.45</c:v>
                </c:pt>
                <c:pt idx="803">
                  <c:v>17.45</c:v>
                </c:pt>
                <c:pt idx="804">
                  <c:v>17.45</c:v>
                </c:pt>
                <c:pt idx="805">
                  <c:v>17.45</c:v>
                </c:pt>
                <c:pt idx="806">
                  <c:v>17.45</c:v>
                </c:pt>
                <c:pt idx="807">
                  <c:v>17.45</c:v>
                </c:pt>
                <c:pt idx="808">
                  <c:v>17.45</c:v>
                </c:pt>
                <c:pt idx="809">
                  <c:v>17.45</c:v>
                </c:pt>
                <c:pt idx="810">
                  <c:v>17.45</c:v>
                </c:pt>
                <c:pt idx="811">
                  <c:v>17.45</c:v>
                </c:pt>
                <c:pt idx="812">
                  <c:v>17.45</c:v>
                </c:pt>
                <c:pt idx="813">
                  <c:v>17.45</c:v>
                </c:pt>
                <c:pt idx="814">
                  <c:v>14</c:v>
                </c:pt>
                <c:pt idx="815">
                  <c:v>14</c:v>
                </c:pt>
                <c:pt idx="816">
                  <c:v>14</c:v>
                </c:pt>
                <c:pt idx="817">
                  <c:v>14</c:v>
                </c:pt>
                <c:pt idx="818">
                  <c:v>14</c:v>
                </c:pt>
                <c:pt idx="819">
                  <c:v>14</c:v>
                </c:pt>
                <c:pt idx="820">
                  <c:v>14</c:v>
                </c:pt>
                <c:pt idx="821">
                  <c:v>14</c:v>
                </c:pt>
                <c:pt idx="822">
                  <c:v>16.8</c:v>
                </c:pt>
                <c:pt idx="823">
                  <c:v>16.8</c:v>
                </c:pt>
                <c:pt idx="824">
                  <c:v>16.8</c:v>
                </c:pt>
                <c:pt idx="825">
                  <c:v>16.8</c:v>
                </c:pt>
                <c:pt idx="826">
                  <c:v>16.8</c:v>
                </c:pt>
                <c:pt idx="827">
                  <c:v>16.8</c:v>
                </c:pt>
                <c:pt idx="828">
                  <c:v>16.8</c:v>
                </c:pt>
                <c:pt idx="829">
                  <c:v>16.8</c:v>
                </c:pt>
                <c:pt idx="830">
                  <c:v>16.8</c:v>
                </c:pt>
                <c:pt idx="831">
                  <c:v>18</c:v>
                </c:pt>
                <c:pt idx="832">
                  <c:v>18</c:v>
                </c:pt>
                <c:pt idx="833">
                  <c:v>18</c:v>
                </c:pt>
                <c:pt idx="834">
                  <c:v>18</c:v>
                </c:pt>
                <c:pt idx="835">
                  <c:v>17.8</c:v>
                </c:pt>
                <c:pt idx="836">
                  <c:v>17.8</c:v>
                </c:pt>
                <c:pt idx="837">
                  <c:v>17.8</c:v>
                </c:pt>
                <c:pt idx="838">
                  <c:v>17.8</c:v>
                </c:pt>
                <c:pt idx="839">
                  <c:v>17.8</c:v>
                </c:pt>
                <c:pt idx="840">
                  <c:v>17.8</c:v>
                </c:pt>
                <c:pt idx="841">
                  <c:v>17.8</c:v>
                </c:pt>
                <c:pt idx="842">
                  <c:v>17.8</c:v>
                </c:pt>
                <c:pt idx="843">
                  <c:v>17.8</c:v>
                </c:pt>
                <c:pt idx="844">
                  <c:v>17.8</c:v>
                </c:pt>
                <c:pt idx="845">
                  <c:v>17.8</c:v>
                </c:pt>
                <c:pt idx="846">
                  <c:v>17.8</c:v>
                </c:pt>
                <c:pt idx="847">
                  <c:v>17.8</c:v>
                </c:pt>
                <c:pt idx="848">
                  <c:v>17.8</c:v>
                </c:pt>
                <c:pt idx="849">
                  <c:v>17.8</c:v>
                </c:pt>
                <c:pt idx="850">
                  <c:v>17.8</c:v>
                </c:pt>
                <c:pt idx="851">
                  <c:v>17.8</c:v>
                </c:pt>
                <c:pt idx="852">
                  <c:v>17.8</c:v>
                </c:pt>
                <c:pt idx="853">
                  <c:v>17.8</c:v>
                </c:pt>
                <c:pt idx="854">
                  <c:v>17.8</c:v>
                </c:pt>
                <c:pt idx="855">
                  <c:v>17.8</c:v>
                </c:pt>
                <c:pt idx="856">
                  <c:v>17.8</c:v>
                </c:pt>
                <c:pt idx="857">
                  <c:v>17.8</c:v>
                </c:pt>
                <c:pt idx="858">
                  <c:v>17.8</c:v>
                </c:pt>
                <c:pt idx="859">
                  <c:v>17.8</c:v>
                </c:pt>
                <c:pt idx="860">
                  <c:v>17.8</c:v>
                </c:pt>
                <c:pt idx="861">
                  <c:v>17.8</c:v>
                </c:pt>
                <c:pt idx="862">
                  <c:v>17.8</c:v>
                </c:pt>
                <c:pt idx="863">
                  <c:v>17.8</c:v>
                </c:pt>
                <c:pt idx="864">
                  <c:v>17.8</c:v>
                </c:pt>
                <c:pt idx="865">
                  <c:v>17.8</c:v>
                </c:pt>
                <c:pt idx="866">
                  <c:v>17.8</c:v>
                </c:pt>
                <c:pt idx="867">
                  <c:v>17.8</c:v>
                </c:pt>
                <c:pt idx="868">
                  <c:v>17.8</c:v>
                </c:pt>
                <c:pt idx="869">
                  <c:v>17.8</c:v>
                </c:pt>
                <c:pt idx="870">
                  <c:v>17.8</c:v>
                </c:pt>
                <c:pt idx="871">
                  <c:v>17.8</c:v>
                </c:pt>
                <c:pt idx="872">
                  <c:v>17.8</c:v>
                </c:pt>
                <c:pt idx="873">
                  <c:v>17.8</c:v>
                </c:pt>
                <c:pt idx="874">
                  <c:v>17.8</c:v>
                </c:pt>
                <c:pt idx="875">
                  <c:v>17.8</c:v>
                </c:pt>
                <c:pt idx="876">
                  <c:v>17.8</c:v>
                </c:pt>
                <c:pt idx="877">
                  <c:v>17.8</c:v>
                </c:pt>
                <c:pt idx="878">
                  <c:v>17.8</c:v>
                </c:pt>
                <c:pt idx="879">
                  <c:v>17.8</c:v>
                </c:pt>
                <c:pt idx="880">
                  <c:v>17.8</c:v>
                </c:pt>
                <c:pt idx="881">
                  <c:v>17.8</c:v>
                </c:pt>
                <c:pt idx="882">
                  <c:v>17.8</c:v>
                </c:pt>
                <c:pt idx="883">
                  <c:v>17.8</c:v>
                </c:pt>
                <c:pt idx="884">
                  <c:v>17.8</c:v>
                </c:pt>
                <c:pt idx="885">
                  <c:v>15.59</c:v>
                </c:pt>
                <c:pt idx="886">
                  <c:v>15.59</c:v>
                </c:pt>
                <c:pt idx="887">
                  <c:v>15.92</c:v>
                </c:pt>
                <c:pt idx="888">
                  <c:v>15.92</c:v>
                </c:pt>
                <c:pt idx="889">
                  <c:v>15.92</c:v>
                </c:pt>
                <c:pt idx="890">
                  <c:v>16.25</c:v>
                </c:pt>
                <c:pt idx="891">
                  <c:v>16.25</c:v>
                </c:pt>
                <c:pt idx="892">
                  <c:v>16.579999999999998</c:v>
                </c:pt>
                <c:pt idx="893">
                  <c:v>16.579999999999998</c:v>
                </c:pt>
                <c:pt idx="894">
                  <c:v>16.940000000000001</c:v>
                </c:pt>
                <c:pt idx="895">
                  <c:v>16.940000000000001</c:v>
                </c:pt>
                <c:pt idx="896">
                  <c:v>17.05</c:v>
                </c:pt>
                <c:pt idx="897">
                  <c:v>17.05</c:v>
                </c:pt>
                <c:pt idx="898">
                  <c:v>17.05</c:v>
                </c:pt>
                <c:pt idx="899">
                  <c:v>17.05</c:v>
                </c:pt>
                <c:pt idx="900">
                  <c:v>17.11</c:v>
                </c:pt>
                <c:pt idx="901">
                  <c:v>17.11</c:v>
                </c:pt>
                <c:pt idx="902">
                  <c:v>17.11</c:v>
                </c:pt>
                <c:pt idx="903">
                  <c:v>17.11</c:v>
                </c:pt>
                <c:pt idx="904">
                  <c:v>17.18</c:v>
                </c:pt>
                <c:pt idx="905">
                  <c:v>17.18</c:v>
                </c:pt>
                <c:pt idx="906">
                  <c:v>17.18</c:v>
                </c:pt>
                <c:pt idx="907">
                  <c:v>17.239999999999998</c:v>
                </c:pt>
                <c:pt idx="908">
                  <c:v>17.239999999999998</c:v>
                </c:pt>
                <c:pt idx="909">
                  <c:v>17.239999999999998</c:v>
                </c:pt>
                <c:pt idx="910">
                  <c:v>17.32</c:v>
                </c:pt>
                <c:pt idx="911">
                  <c:v>17.32</c:v>
                </c:pt>
                <c:pt idx="912">
                  <c:v>17.32</c:v>
                </c:pt>
                <c:pt idx="913">
                  <c:v>17.32</c:v>
                </c:pt>
                <c:pt idx="914">
                  <c:v>17.37</c:v>
                </c:pt>
                <c:pt idx="915">
                  <c:v>17.37</c:v>
                </c:pt>
                <c:pt idx="916">
                  <c:v>17.37</c:v>
                </c:pt>
                <c:pt idx="917">
                  <c:v>17.37</c:v>
                </c:pt>
                <c:pt idx="918">
                  <c:v>17.440000000000001</c:v>
                </c:pt>
                <c:pt idx="919">
                  <c:v>17.440000000000001</c:v>
                </c:pt>
                <c:pt idx="920">
                  <c:v>17.440000000000001</c:v>
                </c:pt>
                <c:pt idx="921">
                  <c:v>17.440000000000001</c:v>
                </c:pt>
                <c:pt idx="922">
                  <c:v>17.5</c:v>
                </c:pt>
                <c:pt idx="923">
                  <c:v>17.5</c:v>
                </c:pt>
                <c:pt idx="924">
                  <c:v>17.5</c:v>
                </c:pt>
                <c:pt idx="925">
                  <c:v>17.5</c:v>
                </c:pt>
                <c:pt idx="926">
                  <c:v>17.8</c:v>
                </c:pt>
                <c:pt idx="927">
                  <c:v>17.8</c:v>
                </c:pt>
                <c:pt idx="928">
                  <c:v>17.8</c:v>
                </c:pt>
                <c:pt idx="929">
                  <c:v>17.8</c:v>
                </c:pt>
                <c:pt idx="930">
                  <c:v>17.8</c:v>
                </c:pt>
                <c:pt idx="931">
                  <c:v>17.8</c:v>
                </c:pt>
                <c:pt idx="932">
                  <c:v>17.8</c:v>
                </c:pt>
                <c:pt idx="933">
                  <c:v>17.8</c:v>
                </c:pt>
                <c:pt idx="934">
                  <c:v>17.8</c:v>
                </c:pt>
                <c:pt idx="935">
                  <c:v>17.8</c:v>
                </c:pt>
                <c:pt idx="936">
                  <c:v>17.8</c:v>
                </c:pt>
                <c:pt idx="937">
                  <c:v>17.8</c:v>
                </c:pt>
                <c:pt idx="938">
                  <c:v>17.8</c:v>
                </c:pt>
                <c:pt idx="939">
                  <c:v>17.8</c:v>
                </c:pt>
                <c:pt idx="940">
                  <c:v>17.8</c:v>
                </c:pt>
                <c:pt idx="941">
                  <c:v>17.8</c:v>
                </c:pt>
                <c:pt idx="942">
                  <c:v>12.45</c:v>
                </c:pt>
                <c:pt idx="943">
                  <c:v>12.45</c:v>
                </c:pt>
                <c:pt idx="944">
                  <c:v>12.45</c:v>
                </c:pt>
                <c:pt idx="945">
                  <c:v>12.45</c:v>
                </c:pt>
                <c:pt idx="946">
                  <c:v>12.45</c:v>
                </c:pt>
                <c:pt idx="947">
                  <c:v>12.45</c:v>
                </c:pt>
                <c:pt idx="948">
                  <c:v>12.97</c:v>
                </c:pt>
                <c:pt idx="949">
                  <c:v>12.97</c:v>
                </c:pt>
                <c:pt idx="950">
                  <c:v>12.97</c:v>
                </c:pt>
                <c:pt idx="951">
                  <c:v>12.97</c:v>
                </c:pt>
                <c:pt idx="952">
                  <c:v>12.97</c:v>
                </c:pt>
                <c:pt idx="953">
                  <c:v>12.97</c:v>
                </c:pt>
                <c:pt idx="954">
                  <c:v>12.97</c:v>
                </c:pt>
                <c:pt idx="955">
                  <c:v>13.48</c:v>
                </c:pt>
                <c:pt idx="956">
                  <c:v>13.48</c:v>
                </c:pt>
                <c:pt idx="957">
                  <c:v>13.48</c:v>
                </c:pt>
                <c:pt idx="958">
                  <c:v>13.48</c:v>
                </c:pt>
                <c:pt idx="959">
                  <c:v>13.48</c:v>
                </c:pt>
                <c:pt idx="960">
                  <c:v>13.48</c:v>
                </c:pt>
                <c:pt idx="961">
                  <c:v>14</c:v>
                </c:pt>
                <c:pt idx="962">
                  <c:v>14</c:v>
                </c:pt>
                <c:pt idx="963">
                  <c:v>14</c:v>
                </c:pt>
                <c:pt idx="964">
                  <c:v>14</c:v>
                </c:pt>
                <c:pt idx="965">
                  <c:v>14</c:v>
                </c:pt>
                <c:pt idx="966">
                  <c:v>14</c:v>
                </c:pt>
                <c:pt idx="967">
                  <c:v>16.8</c:v>
                </c:pt>
                <c:pt idx="968">
                  <c:v>16.8</c:v>
                </c:pt>
                <c:pt idx="969">
                  <c:v>16.8</c:v>
                </c:pt>
                <c:pt idx="970">
                  <c:v>16.8</c:v>
                </c:pt>
                <c:pt idx="971">
                  <c:v>16.8</c:v>
                </c:pt>
                <c:pt idx="972">
                  <c:v>18</c:v>
                </c:pt>
                <c:pt idx="973">
                  <c:v>18</c:v>
                </c:pt>
                <c:pt idx="974">
                  <c:v>18</c:v>
                </c:pt>
                <c:pt idx="975">
                  <c:v>18</c:v>
                </c:pt>
                <c:pt idx="976">
                  <c:v>17.8</c:v>
                </c:pt>
                <c:pt idx="977">
                  <c:v>17.8</c:v>
                </c:pt>
                <c:pt idx="978">
                  <c:v>17.8</c:v>
                </c:pt>
                <c:pt idx="979">
                  <c:v>17.8</c:v>
                </c:pt>
                <c:pt idx="980">
                  <c:v>17.5</c:v>
                </c:pt>
                <c:pt idx="981">
                  <c:v>17.440000000000001</c:v>
                </c:pt>
                <c:pt idx="982">
                  <c:v>17.440000000000001</c:v>
                </c:pt>
                <c:pt idx="983">
                  <c:v>17.37</c:v>
                </c:pt>
                <c:pt idx="984">
                  <c:v>17.37</c:v>
                </c:pt>
                <c:pt idx="985">
                  <c:v>17.32</c:v>
                </c:pt>
                <c:pt idx="986">
                  <c:v>17.239999999999998</c:v>
                </c:pt>
                <c:pt idx="987">
                  <c:v>17.18</c:v>
                </c:pt>
                <c:pt idx="988">
                  <c:v>17.18</c:v>
                </c:pt>
                <c:pt idx="989">
                  <c:v>17.18</c:v>
                </c:pt>
                <c:pt idx="990">
                  <c:v>17.05</c:v>
                </c:pt>
                <c:pt idx="991">
                  <c:v>17.05</c:v>
                </c:pt>
                <c:pt idx="992">
                  <c:v>17.11</c:v>
                </c:pt>
                <c:pt idx="993">
                  <c:v>17.11</c:v>
                </c:pt>
                <c:pt idx="994">
                  <c:v>17.18</c:v>
                </c:pt>
                <c:pt idx="995">
                  <c:v>17.239999999999998</c:v>
                </c:pt>
                <c:pt idx="996">
                  <c:v>17.239999999999998</c:v>
                </c:pt>
                <c:pt idx="997">
                  <c:v>17.32</c:v>
                </c:pt>
                <c:pt idx="998">
                  <c:v>17.32</c:v>
                </c:pt>
                <c:pt idx="999">
                  <c:v>17.32</c:v>
                </c:pt>
                <c:pt idx="1000">
                  <c:v>17.37</c:v>
                </c:pt>
                <c:pt idx="1001">
                  <c:v>17.37</c:v>
                </c:pt>
                <c:pt idx="1002">
                  <c:v>17.440000000000001</c:v>
                </c:pt>
                <c:pt idx="1003">
                  <c:v>17.440000000000001</c:v>
                </c:pt>
                <c:pt idx="1004">
                  <c:v>17.5</c:v>
                </c:pt>
                <c:pt idx="1005">
                  <c:v>17.8</c:v>
                </c:pt>
                <c:pt idx="1006">
                  <c:v>17.8</c:v>
                </c:pt>
                <c:pt idx="1007">
                  <c:v>18</c:v>
                </c:pt>
                <c:pt idx="1008">
                  <c:v>18</c:v>
                </c:pt>
                <c:pt idx="1009">
                  <c:v>16.8</c:v>
                </c:pt>
                <c:pt idx="1010">
                  <c:v>15.92</c:v>
                </c:pt>
                <c:pt idx="1011">
                  <c:v>15.92</c:v>
                </c:pt>
                <c:pt idx="1012">
                  <c:v>16.25</c:v>
                </c:pt>
                <c:pt idx="1013">
                  <c:v>16.25</c:v>
                </c:pt>
                <c:pt idx="1014">
                  <c:v>16.25</c:v>
                </c:pt>
                <c:pt idx="1015">
                  <c:v>16.579999999999998</c:v>
                </c:pt>
                <c:pt idx="1016">
                  <c:v>16.579999999999998</c:v>
                </c:pt>
                <c:pt idx="1017">
                  <c:v>16.579999999999998</c:v>
                </c:pt>
                <c:pt idx="1018">
                  <c:v>16.940000000000001</c:v>
                </c:pt>
                <c:pt idx="1019">
                  <c:v>16.940000000000001</c:v>
                </c:pt>
                <c:pt idx="1020">
                  <c:v>16.940000000000001</c:v>
                </c:pt>
                <c:pt idx="1021">
                  <c:v>17.05</c:v>
                </c:pt>
                <c:pt idx="1022">
                  <c:v>17.05</c:v>
                </c:pt>
                <c:pt idx="1023">
                  <c:v>17.11</c:v>
                </c:pt>
                <c:pt idx="1024">
                  <c:v>17.11</c:v>
                </c:pt>
                <c:pt idx="1025">
                  <c:v>17.11</c:v>
                </c:pt>
                <c:pt idx="1026">
                  <c:v>17.11</c:v>
                </c:pt>
                <c:pt idx="1027">
                  <c:v>17.18</c:v>
                </c:pt>
                <c:pt idx="1028">
                  <c:v>17.18</c:v>
                </c:pt>
                <c:pt idx="1029">
                  <c:v>17.18</c:v>
                </c:pt>
                <c:pt idx="1030">
                  <c:v>17.239999999999998</c:v>
                </c:pt>
                <c:pt idx="1031">
                  <c:v>17.239999999999998</c:v>
                </c:pt>
                <c:pt idx="1032">
                  <c:v>17.239999999999998</c:v>
                </c:pt>
                <c:pt idx="1033">
                  <c:v>17.239999999999998</c:v>
                </c:pt>
                <c:pt idx="1034">
                  <c:v>17.32</c:v>
                </c:pt>
                <c:pt idx="1035">
                  <c:v>17.32</c:v>
                </c:pt>
                <c:pt idx="1036">
                  <c:v>17.32</c:v>
                </c:pt>
                <c:pt idx="1037">
                  <c:v>17.37</c:v>
                </c:pt>
                <c:pt idx="1038">
                  <c:v>17.37</c:v>
                </c:pt>
                <c:pt idx="1039">
                  <c:v>17.37</c:v>
                </c:pt>
                <c:pt idx="1040">
                  <c:v>17.37</c:v>
                </c:pt>
                <c:pt idx="1041">
                  <c:v>17.440000000000001</c:v>
                </c:pt>
                <c:pt idx="1042">
                  <c:v>13.48</c:v>
                </c:pt>
                <c:pt idx="1043">
                  <c:v>13.48</c:v>
                </c:pt>
                <c:pt idx="1044">
                  <c:v>13.48</c:v>
                </c:pt>
                <c:pt idx="1045">
                  <c:v>13.48</c:v>
                </c:pt>
                <c:pt idx="1046">
                  <c:v>13.48</c:v>
                </c:pt>
                <c:pt idx="1047">
                  <c:v>13.48</c:v>
                </c:pt>
                <c:pt idx="1048">
                  <c:v>13.48</c:v>
                </c:pt>
                <c:pt idx="1049">
                  <c:v>14</c:v>
                </c:pt>
                <c:pt idx="1050">
                  <c:v>14</c:v>
                </c:pt>
                <c:pt idx="1051">
                  <c:v>14</c:v>
                </c:pt>
                <c:pt idx="1052">
                  <c:v>14</c:v>
                </c:pt>
                <c:pt idx="1053">
                  <c:v>14</c:v>
                </c:pt>
                <c:pt idx="1054">
                  <c:v>14</c:v>
                </c:pt>
                <c:pt idx="1055">
                  <c:v>14</c:v>
                </c:pt>
                <c:pt idx="1056">
                  <c:v>16.8</c:v>
                </c:pt>
                <c:pt idx="1057">
                  <c:v>16.8</c:v>
                </c:pt>
                <c:pt idx="1058">
                  <c:v>16.8</c:v>
                </c:pt>
                <c:pt idx="1059">
                  <c:v>16.8</c:v>
                </c:pt>
                <c:pt idx="1060">
                  <c:v>16.8</c:v>
                </c:pt>
                <c:pt idx="1061">
                  <c:v>16.8</c:v>
                </c:pt>
                <c:pt idx="1062">
                  <c:v>16.8</c:v>
                </c:pt>
                <c:pt idx="1063">
                  <c:v>18</c:v>
                </c:pt>
                <c:pt idx="1064">
                  <c:v>18</c:v>
                </c:pt>
                <c:pt idx="1065">
                  <c:v>18</c:v>
                </c:pt>
                <c:pt idx="1066">
                  <c:v>18</c:v>
                </c:pt>
                <c:pt idx="1067">
                  <c:v>18</c:v>
                </c:pt>
                <c:pt idx="1068">
                  <c:v>17.8</c:v>
                </c:pt>
                <c:pt idx="1069">
                  <c:v>17.8</c:v>
                </c:pt>
                <c:pt idx="1070">
                  <c:v>17.8</c:v>
                </c:pt>
                <c:pt idx="1071">
                  <c:v>17.5</c:v>
                </c:pt>
                <c:pt idx="1072">
                  <c:v>17.5</c:v>
                </c:pt>
                <c:pt idx="1073">
                  <c:v>17.5</c:v>
                </c:pt>
                <c:pt idx="1074">
                  <c:v>17.37</c:v>
                </c:pt>
                <c:pt idx="1075">
                  <c:v>17.32</c:v>
                </c:pt>
                <c:pt idx="1076">
                  <c:v>17.32</c:v>
                </c:pt>
                <c:pt idx="1077">
                  <c:v>17.239999999999998</c:v>
                </c:pt>
                <c:pt idx="1078">
                  <c:v>17.239999999999998</c:v>
                </c:pt>
                <c:pt idx="1079">
                  <c:v>17.18</c:v>
                </c:pt>
                <c:pt idx="1080">
                  <c:v>17.11</c:v>
                </c:pt>
                <c:pt idx="1081">
                  <c:v>17.11</c:v>
                </c:pt>
                <c:pt idx="1082">
                  <c:v>17.05</c:v>
                </c:pt>
                <c:pt idx="1083">
                  <c:v>16.940000000000001</c:v>
                </c:pt>
                <c:pt idx="1084">
                  <c:v>16.579999999999998</c:v>
                </c:pt>
                <c:pt idx="1085">
                  <c:v>16.579999999999998</c:v>
                </c:pt>
                <c:pt idx="1086">
                  <c:v>16.25</c:v>
                </c:pt>
                <c:pt idx="1087">
                  <c:v>15.92</c:v>
                </c:pt>
                <c:pt idx="1088">
                  <c:v>15.59</c:v>
                </c:pt>
                <c:pt idx="1089">
                  <c:v>15.26</c:v>
                </c:pt>
                <c:pt idx="1090">
                  <c:v>18</c:v>
                </c:pt>
                <c:pt idx="1091">
                  <c:v>17.5</c:v>
                </c:pt>
                <c:pt idx="1092">
                  <c:v>17.440000000000001</c:v>
                </c:pt>
                <c:pt idx="1093">
                  <c:v>17.37</c:v>
                </c:pt>
                <c:pt idx="1094">
                  <c:v>17.239999999999998</c:v>
                </c:pt>
                <c:pt idx="1095">
                  <c:v>17.18</c:v>
                </c:pt>
                <c:pt idx="1096">
                  <c:v>12.63</c:v>
                </c:pt>
                <c:pt idx="1097">
                  <c:v>13.22</c:v>
                </c:pt>
                <c:pt idx="1098">
                  <c:v>13.81</c:v>
                </c:pt>
                <c:pt idx="1099">
                  <c:v>14.1</c:v>
                </c:pt>
                <c:pt idx="1100">
                  <c:v>14.39</c:v>
                </c:pt>
                <c:pt idx="1101">
                  <c:v>14.39</c:v>
                </c:pt>
                <c:pt idx="1102">
                  <c:v>14.68</c:v>
                </c:pt>
                <c:pt idx="1103">
                  <c:v>14.97</c:v>
                </c:pt>
                <c:pt idx="1104">
                  <c:v>15.26</c:v>
                </c:pt>
                <c:pt idx="1105">
                  <c:v>15.26</c:v>
                </c:pt>
                <c:pt idx="1106">
                  <c:v>15.59</c:v>
                </c:pt>
                <c:pt idx="1107">
                  <c:v>15.59</c:v>
                </c:pt>
                <c:pt idx="1108">
                  <c:v>15.92</c:v>
                </c:pt>
                <c:pt idx="1109">
                  <c:v>15.92</c:v>
                </c:pt>
                <c:pt idx="1110">
                  <c:v>15.92</c:v>
                </c:pt>
                <c:pt idx="1111">
                  <c:v>16.25</c:v>
                </c:pt>
                <c:pt idx="1112">
                  <c:v>16.579999999999998</c:v>
                </c:pt>
                <c:pt idx="1113">
                  <c:v>16.579999999999998</c:v>
                </c:pt>
                <c:pt idx="1114">
                  <c:v>16.940000000000001</c:v>
                </c:pt>
                <c:pt idx="1115">
                  <c:v>17.05</c:v>
                </c:pt>
                <c:pt idx="1116">
                  <c:v>17.05</c:v>
                </c:pt>
                <c:pt idx="1117">
                  <c:v>17.11</c:v>
                </c:pt>
                <c:pt idx="1118">
                  <c:v>17.11</c:v>
                </c:pt>
                <c:pt idx="1119">
                  <c:v>17.18</c:v>
                </c:pt>
                <c:pt idx="1120">
                  <c:v>17.18</c:v>
                </c:pt>
                <c:pt idx="1121">
                  <c:v>17.239999999999998</c:v>
                </c:pt>
                <c:pt idx="1122">
                  <c:v>17.239999999999998</c:v>
                </c:pt>
                <c:pt idx="1123">
                  <c:v>17.32</c:v>
                </c:pt>
                <c:pt idx="1124">
                  <c:v>17.32</c:v>
                </c:pt>
                <c:pt idx="1125">
                  <c:v>17.37</c:v>
                </c:pt>
                <c:pt idx="1126">
                  <c:v>17.37</c:v>
                </c:pt>
                <c:pt idx="1127">
                  <c:v>17.440000000000001</c:v>
                </c:pt>
                <c:pt idx="1128">
                  <c:v>17.440000000000001</c:v>
                </c:pt>
                <c:pt idx="1129">
                  <c:v>17.5</c:v>
                </c:pt>
                <c:pt idx="1130">
                  <c:v>17.5</c:v>
                </c:pt>
                <c:pt idx="1131">
                  <c:v>17.8</c:v>
                </c:pt>
                <c:pt idx="1132">
                  <c:v>17.8</c:v>
                </c:pt>
                <c:pt idx="1133">
                  <c:v>17.8</c:v>
                </c:pt>
                <c:pt idx="1134">
                  <c:v>17.8</c:v>
                </c:pt>
                <c:pt idx="1135">
                  <c:v>17.8</c:v>
                </c:pt>
                <c:pt idx="1136">
                  <c:v>17.8</c:v>
                </c:pt>
                <c:pt idx="1137">
                  <c:v>17.8</c:v>
                </c:pt>
                <c:pt idx="1138">
                  <c:v>17.5</c:v>
                </c:pt>
                <c:pt idx="1139">
                  <c:v>17.5</c:v>
                </c:pt>
                <c:pt idx="1140">
                  <c:v>17.5</c:v>
                </c:pt>
                <c:pt idx="1141">
                  <c:v>17.5</c:v>
                </c:pt>
                <c:pt idx="1142">
                  <c:v>17.5</c:v>
                </c:pt>
                <c:pt idx="1143">
                  <c:v>17.5</c:v>
                </c:pt>
                <c:pt idx="1144">
                  <c:v>17.5</c:v>
                </c:pt>
                <c:pt idx="1145">
                  <c:v>17.5</c:v>
                </c:pt>
                <c:pt idx="1146">
                  <c:v>17.5</c:v>
                </c:pt>
                <c:pt idx="1147">
                  <c:v>17.5</c:v>
                </c:pt>
                <c:pt idx="1148">
                  <c:v>17.440000000000001</c:v>
                </c:pt>
                <c:pt idx="1149">
                  <c:v>17.440000000000001</c:v>
                </c:pt>
                <c:pt idx="1150">
                  <c:v>17.440000000000001</c:v>
                </c:pt>
                <c:pt idx="1151">
                  <c:v>17.440000000000001</c:v>
                </c:pt>
                <c:pt idx="1152">
                  <c:v>17.440000000000001</c:v>
                </c:pt>
                <c:pt idx="1153">
                  <c:v>17.37</c:v>
                </c:pt>
                <c:pt idx="1154">
                  <c:v>17.37</c:v>
                </c:pt>
                <c:pt idx="1155">
                  <c:v>17.37</c:v>
                </c:pt>
                <c:pt idx="1156">
                  <c:v>17.37</c:v>
                </c:pt>
                <c:pt idx="1157">
                  <c:v>17.37</c:v>
                </c:pt>
                <c:pt idx="1158">
                  <c:v>17.32</c:v>
                </c:pt>
                <c:pt idx="1159">
                  <c:v>17.32</c:v>
                </c:pt>
                <c:pt idx="1160">
                  <c:v>17.32</c:v>
                </c:pt>
                <c:pt idx="1161">
                  <c:v>17.32</c:v>
                </c:pt>
                <c:pt idx="1162">
                  <c:v>17.32</c:v>
                </c:pt>
                <c:pt idx="1163">
                  <c:v>17.239999999999998</c:v>
                </c:pt>
                <c:pt idx="1164">
                  <c:v>17.239999999999998</c:v>
                </c:pt>
                <c:pt idx="1165">
                  <c:v>17.239999999999998</c:v>
                </c:pt>
                <c:pt idx="1166">
                  <c:v>17.239999999999998</c:v>
                </c:pt>
                <c:pt idx="1167">
                  <c:v>17.239999999999998</c:v>
                </c:pt>
                <c:pt idx="1168">
                  <c:v>17.239999999999998</c:v>
                </c:pt>
                <c:pt idx="1169">
                  <c:v>17.239999999999998</c:v>
                </c:pt>
                <c:pt idx="1170">
                  <c:v>17.18</c:v>
                </c:pt>
                <c:pt idx="1171">
                  <c:v>17.18</c:v>
                </c:pt>
                <c:pt idx="1172">
                  <c:v>17.18</c:v>
                </c:pt>
                <c:pt idx="1173">
                  <c:v>17.18</c:v>
                </c:pt>
                <c:pt idx="1174">
                  <c:v>17.11</c:v>
                </c:pt>
                <c:pt idx="1175">
                  <c:v>17.11</c:v>
                </c:pt>
                <c:pt idx="1176">
                  <c:v>17.11</c:v>
                </c:pt>
                <c:pt idx="1177">
                  <c:v>17.11</c:v>
                </c:pt>
                <c:pt idx="1178">
                  <c:v>17.11</c:v>
                </c:pt>
                <c:pt idx="1179">
                  <c:v>17.11</c:v>
                </c:pt>
                <c:pt idx="1180">
                  <c:v>17.05</c:v>
                </c:pt>
                <c:pt idx="1181">
                  <c:v>17.05</c:v>
                </c:pt>
                <c:pt idx="1182">
                  <c:v>17.05</c:v>
                </c:pt>
                <c:pt idx="1183">
                  <c:v>17.05</c:v>
                </c:pt>
                <c:pt idx="1184">
                  <c:v>17.05</c:v>
                </c:pt>
                <c:pt idx="1185">
                  <c:v>17.05</c:v>
                </c:pt>
                <c:pt idx="1186">
                  <c:v>16.940000000000001</c:v>
                </c:pt>
                <c:pt idx="1187">
                  <c:v>16.940000000000001</c:v>
                </c:pt>
                <c:pt idx="1188">
                  <c:v>16.940000000000001</c:v>
                </c:pt>
                <c:pt idx="1189">
                  <c:v>16.940000000000001</c:v>
                </c:pt>
                <c:pt idx="1190">
                  <c:v>16.940000000000001</c:v>
                </c:pt>
                <c:pt idx="1191">
                  <c:v>16.579999999999998</c:v>
                </c:pt>
                <c:pt idx="1192">
                  <c:v>16.579999999999998</c:v>
                </c:pt>
                <c:pt idx="1193">
                  <c:v>16.579999999999998</c:v>
                </c:pt>
                <c:pt idx="1194">
                  <c:v>16.579999999999998</c:v>
                </c:pt>
                <c:pt idx="1195">
                  <c:v>16.579999999999998</c:v>
                </c:pt>
                <c:pt idx="1196">
                  <c:v>16.25</c:v>
                </c:pt>
                <c:pt idx="1197">
                  <c:v>16.25</c:v>
                </c:pt>
                <c:pt idx="1198">
                  <c:v>16.25</c:v>
                </c:pt>
                <c:pt idx="1199">
                  <c:v>16.25</c:v>
                </c:pt>
                <c:pt idx="1200">
                  <c:v>16.25</c:v>
                </c:pt>
                <c:pt idx="1201">
                  <c:v>16.25</c:v>
                </c:pt>
                <c:pt idx="1202">
                  <c:v>15.92</c:v>
                </c:pt>
                <c:pt idx="1203">
                  <c:v>15.92</c:v>
                </c:pt>
                <c:pt idx="1204">
                  <c:v>15.92</c:v>
                </c:pt>
                <c:pt idx="1205">
                  <c:v>15.92</c:v>
                </c:pt>
                <c:pt idx="1206">
                  <c:v>15.92</c:v>
                </c:pt>
                <c:pt idx="1207">
                  <c:v>15.59</c:v>
                </c:pt>
                <c:pt idx="1208">
                  <c:v>15.59</c:v>
                </c:pt>
                <c:pt idx="1209">
                  <c:v>15.59</c:v>
                </c:pt>
                <c:pt idx="1210">
                  <c:v>15.92</c:v>
                </c:pt>
                <c:pt idx="1211">
                  <c:v>16.25</c:v>
                </c:pt>
                <c:pt idx="1212">
                  <c:v>16.579999999999998</c:v>
                </c:pt>
                <c:pt idx="1213">
                  <c:v>16.579999999999998</c:v>
                </c:pt>
                <c:pt idx="1214">
                  <c:v>16.579999999999998</c:v>
                </c:pt>
                <c:pt idx="1215">
                  <c:v>16.579999999999998</c:v>
                </c:pt>
                <c:pt idx="1216">
                  <c:v>16.940000000000001</c:v>
                </c:pt>
                <c:pt idx="1217">
                  <c:v>17.05</c:v>
                </c:pt>
                <c:pt idx="1218">
                  <c:v>17.11</c:v>
                </c:pt>
                <c:pt idx="1219">
                  <c:v>17.18</c:v>
                </c:pt>
                <c:pt idx="1220">
                  <c:v>17.18</c:v>
                </c:pt>
                <c:pt idx="1221">
                  <c:v>17.239999999999998</c:v>
                </c:pt>
                <c:pt idx="1222">
                  <c:v>17.239999999999998</c:v>
                </c:pt>
                <c:pt idx="1223">
                  <c:v>17.32</c:v>
                </c:pt>
                <c:pt idx="1224">
                  <c:v>17.32</c:v>
                </c:pt>
                <c:pt idx="1225">
                  <c:v>17.37</c:v>
                </c:pt>
                <c:pt idx="1226">
                  <c:v>17.37</c:v>
                </c:pt>
                <c:pt idx="1227">
                  <c:v>17.440000000000001</c:v>
                </c:pt>
                <c:pt idx="1228">
                  <c:v>17.440000000000001</c:v>
                </c:pt>
                <c:pt idx="1229">
                  <c:v>17.5</c:v>
                </c:pt>
                <c:pt idx="1230">
                  <c:v>17.5</c:v>
                </c:pt>
                <c:pt idx="1231">
                  <c:v>17.5</c:v>
                </c:pt>
                <c:pt idx="1232">
                  <c:v>17.5</c:v>
                </c:pt>
                <c:pt idx="1233">
                  <c:v>17.5</c:v>
                </c:pt>
                <c:pt idx="1234">
                  <c:v>14.97</c:v>
                </c:pt>
                <c:pt idx="1235">
                  <c:v>14.97</c:v>
                </c:pt>
                <c:pt idx="1236">
                  <c:v>14.97</c:v>
                </c:pt>
                <c:pt idx="1237">
                  <c:v>14.97</c:v>
                </c:pt>
                <c:pt idx="1238">
                  <c:v>14.97</c:v>
                </c:pt>
                <c:pt idx="1239">
                  <c:v>14.97</c:v>
                </c:pt>
                <c:pt idx="1240">
                  <c:v>14.97</c:v>
                </c:pt>
                <c:pt idx="1241">
                  <c:v>14.68</c:v>
                </c:pt>
                <c:pt idx="1242">
                  <c:v>14.68</c:v>
                </c:pt>
                <c:pt idx="1243">
                  <c:v>14.68</c:v>
                </c:pt>
                <c:pt idx="1244">
                  <c:v>14.68</c:v>
                </c:pt>
                <c:pt idx="1245">
                  <c:v>14.68</c:v>
                </c:pt>
                <c:pt idx="1246">
                  <c:v>14.68</c:v>
                </c:pt>
                <c:pt idx="1247">
                  <c:v>14.68</c:v>
                </c:pt>
                <c:pt idx="1248">
                  <c:v>14.68</c:v>
                </c:pt>
                <c:pt idx="1249">
                  <c:v>14.68</c:v>
                </c:pt>
                <c:pt idx="1250">
                  <c:v>14.39</c:v>
                </c:pt>
                <c:pt idx="1251">
                  <c:v>14.39</c:v>
                </c:pt>
                <c:pt idx="1252">
                  <c:v>17.32</c:v>
                </c:pt>
                <c:pt idx="1253">
                  <c:v>17.32</c:v>
                </c:pt>
                <c:pt idx="1254">
                  <c:v>17.32</c:v>
                </c:pt>
                <c:pt idx="1255">
                  <c:v>17.239999999999998</c:v>
                </c:pt>
                <c:pt idx="1256">
                  <c:v>17.239999999999998</c:v>
                </c:pt>
                <c:pt idx="1257">
                  <c:v>17.18</c:v>
                </c:pt>
                <c:pt idx="1258">
                  <c:v>17.11</c:v>
                </c:pt>
                <c:pt idx="1259">
                  <c:v>17.05</c:v>
                </c:pt>
                <c:pt idx="1260">
                  <c:v>17.05</c:v>
                </c:pt>
                <c:pt idx="1261">
                  <c:v>16.940000000000001</c:v>
                </c:pt>
                <c:pt idx="1262">
                  <c:v>16.579999999999998</c:v>
                </c:pt>
                <c:pt idx="1263">
                  <c:v>16.579999999999998</c:v>
                </c:pt>
                <c:pt idx="1264">
                  <c:v>16.579999999999998</c:v>
                </c:pt>
                <c:pt idx="1265">
                  <c:v>16.579999999999998</c:v>
                </c:pt>
                <c:pt idx="1266">
                  <c:v>16.579999999999998</c:v>
                </c:pt>
                <c:pt idx="1267">
                  <c:v>16.579999999999998</c:v>
                </c:pt>
                <c:pt idx="1268">
                  <c:v>16.579999999999998</c:v>
                </c:pt>
                <c:pt idx="1269">
                  <c:v>17.8</c:v>
                </c:pt>
                <c:pt idx="1270">
                  <c:v>17.5</c:v>
                </c:pt>
                <c:pt idx="1271">
                  <c:v>17.440000000000001</c:v>
                </c:pt>
                <c:pt idx="1272">
                  <c:v>17.37</c:v>
                </c:pt>
                <c:pt idx="1273">
                  <c:v>17.239999999999998</c:v>
                </c:pt>
                <c:pt idx="1274">
                  <c:v>17.11</c:v>
                </c:pt>
                <c:pt idx="1275">
                  <c:v>16.940000000000001</c:v>
                </c:pt>
                <c:pt idx="1276">
                  <c:v>16.579999999999998</c:v>
                </c:pt>
                <c:pt idx="1277">
                  <c:v>16.25</c:v>
                </c:pt>
                <c:pt idx="1278">
                  <c:v>15.59</c:v>
                </c:pt>
                <c:pt idx="1279">
                  <c:v>15.26</c:v>
                </c:pt>
                <c:pt idx="1280">
                  <c:v>14.97</c:v>
                </c:pt>
                <c:pt idx="1281">
                  <c:v>14.68</c:v>
                </c:pt>
                <c:pt idx="1282">
                  <c:v>14.39</c:v>
                </c:pt>
                <c:pt idx="1283">
                  <c:v>13.81</c:v>
                </c:pt>
                <c:pt idx="1284">
                  <c:v>13.22</c:v>
                </c:pt>
                <c:pt idx="1285">
                  <c:v>12.04</c:v>
                </c:pt>
                <c:pt idx="1286">
                  <c:v>10.86</c:v>
                </c:pt>
                <c:pt idx="1287">
                  <c:v>9.85</c:v>
                </c:pt>
                <c:pt idx="1288">
                  <c:v>8.9600000000000009</c:v>
                </c:pt>
                <c:pt idx="1289">
                  <c:v>8.0299999999999994</c:v>
                </c:pt>
                <c:pt idx="1290">
                  <c:v>8.0299999999999994</c:v>
                </c:pt>
                <c:pt idx="1291">
                  <c:v>8.0299999999999994</c:v>
                </c:pt>
                <c:pt idx="1292">
                  <c:v>8.0299999999999994</c:v>
                </c:pt>
                <c:pt idx="1293">
                  <c:v>8.0299999999999994</c:v>
                </c:pt>
                <c:pt idx="1294">
                  <c:v>8.0299999999999994</c:v>
                </c:pt>
                <c:pt idx="1295">
                  <c:v>8.0299999999999994</c:v>
                </c:pt>
                <c:pt idx="1296">
                  <c:v>8.0299999999999994</c:v>
                </c:pt>
                <c:pt idx="1297">
                  <c:v>8.0299999999999994</c:v>
                </c:pt>
                <c:pt idx="1298">
                  <c:v>8.0299999999999994</c:v>
                </c:pt>
                <c:pt idx="1299">
                  <c:v>8.0299999999999994</c:v>
                </c:pt>
                <c:pt idx="1300">
                  <c:v>8.0299999999999994</c:v>
                </c:pt>
                <c:pt idx="1301">
                  <c:v>8.0299999999999994</c:v>
                </c:pt>
                <c:pt idx="1302">
                  <c:v>8.0299999999999994</c:v>
                </c:pt>
                <c:pt idx="1303">
                  <c:v>8.0299999999999994</c:v>
                </c:pt>
                <c:pt idx="1304">
                  <c:v>8.0299999999999994</c:v>
                </c:pt>
                <c:pt idx="1305">
                  <c:v>8.0299999999999994</c:v>
                </c:pt>
                <c:pt idx="1306">
                  <c:v>8.0299999999999994</c:v>
                </c:pt>
                <c:pt idx="1307">
                  <c:v>8.0299999999999994</c:v>
                </c:pt>
                <c:pt idx="1308">
                  <c:v>8.0299999999999994</c:v>
                </c:pt>
                <c:pt idx="1309">
                  <c:v>8.0299999999999994</c:v>
                </c:pt>
                <c:pt idx="1310">
                  <c:v>8.0299999999999994</c:v>
                </c:pt>
                <c:pt idx="1311">
                  <c:v>8.0299999999999994</c:v>
                </c:pt>
                <c:pt idx="1312">
                  <c:v>8.0299999999999994</c:v>
                </c:pt>
                <c:pt idx="1313">
                  <c:v>8.0299999999999994</c:v>
                </c:pt>
                <c:pt idx="1314">
                  <c:v>8.0299999999999994</c:v>
                </c:pt>
                <c:pt idx="1315">
                  <c:v>8.0299999999999994</c:v>
                </c:pt>
                <c:pt idx="1316">
                  <c:v>8.0299999999999994</c:v>
                </c:pt>
                <c:pt idx="1317">
                  <c:v>8.0299999999999994</c:v>
                </c:pt>
                <c:pt idx="1318">
                  <c:v>8.0299999999999994</c:v>
                </c:pt>
                <c:pt idx="1319">
                  <c:v>8.0299999999999994</c:v>
                </c:pt>
                <c:pt idx="1320">
                  <c:v>8.0299999999999994</c:v>
                </c:pt>
                <c:pt idx="1321">
                  <c:v>8.0299999999999994</c:v>
                </c:pt>
                <c:pt idx="1322">
                  <c:v>8.0299999999999994</c:v>
                </c:pt>
                <c:pt idx="1323">
                  <c:v>8.0299999999999994</c:v>
                </c:pt>
                <c:pt idx="1324">
                  <c:v>8.0299999999999994</c:v>
                </c:pt>
                <c:pt idx="1325">
                  <c:v>8.0299999999999994</c:v>
                </c:pt>
                <c:pt idx="1326">
                  <c:v>8.0299999999999994</c:v>
                </c:pt>
                <c:pt idx="1327">
                  <c:v>8.0299999999999994</c:v>
                </c:pt>
                <c:pt idx="1328">
                  <c:v>8.0299999999999994</c:v>
                </c:pt>
                <c:pt idx="1329">
                  <c:v>8.0299999999999994</c:v>
                </c:pt>
                <c:pt idx="1330">
                  <c:v>8.0299999999999994</c:v>
                </c:pt>
                <c:pt idx="1331">
                  <c:v>8.0299999999999994</c:v>
                </c:pt>
                <c:pt idx="1332">
                  <c:v>8.0299999999999994</c:v>
                </c:pt>
                <c:pt idx="1333">
                  <c:v>8.0299999999999994</c:v>
                </c:pt>
                <c:pt idx="1334">
                  <c:v>8.0299999999999994</c:v>
                </c:pt>
                <c:pt idx="1335">
                  <c:v>8.0299999999999994</c:v>
                </c:pt>
                <c:pt idx="1336">
                  <c:v>8.0299999999999994</c:v>
                </c:pt>
                <c:pt idx="1337">
                  <c:v>8.0299999999999994</c:v>
                </c:pt>
                <c:pt idx="1338">
                  <c:v>8.0299999999999994</c:v>
                </c:pt>
                <c:pt idx="1339">
                  <c:v>8.0299999999999994</c:v>
                </c:pt>
                <c:pt idx="1340">
                  <c:v>8.0299999999999994</c:v>
                </c:pt>
                <c:pt idx="1341">
                  <c:v>8.9600000000000009</c:v>
                </c:pt>
                <c:pt idx="1342">
                  <c:v>9.64</c:v>
                </c:pt>
                <c:pt idx="1343">
                  <c:v>10.07</c:v>
                </c:pt>
                <c:pt idx="1344">
                  <c:v>10.86</c:v>
                </c:pt>
                <c:pt idx="1345">
                  <c:v>11.45</c:v>
                </c:pt>
                <c:pt idx="1346">
                  <c:v>12.04</c:v>
                </c:pt>
                <c:pt idx="1347">
                  <c:v>13.22</c:v>
                </c:pt>
                <c:pt idx="1348">
                  <c:v>14.1</c:v>
                </c:pt>
                <c:pt idx="1349">
                  <c:v>14.39</c:v>
                </c:pt>
                <c:pt idx="1350">
                  <c:v>14.97</c:v>
                </c:pt>
                <c:pt idx="1351">
                  <c:v>15.26</c:v>
                </c:pt>
                <c:pt idx="1352">
                  <c:v>15.26</c:v>
                </c:pt>
                <c:pt idx="1353">
                  <c:v>15.59</c:v>
                </c:pt>
                <c:pt idx="1354">
                  <c:v>14.39</c:v>
                </c:pt>
                <c:pt idx="1355">
                  <c:v>14.1</c:v>
                </c:pt>
                <c:pt idx="1356">
                  <c:v>12.04</c:v>
                </c:pt>
                <c:pt idx="1357">
                  <c:v>10.07</c:v>
                </c:pt>
                <c:pt idx="1358">
                  <c:v>8.9600000000000009</c:v>
                </c:pt>
                <c:pt idx="1359">
                  <c:v>9.2200000000000006</c:v>
                </c:pt>
                <c:pt idx="1360">
                  <c:v>9.64</c:v>
                </c:pt>
                <c:pt idx="1361">
                  <c:v>10.07</c:v>
                </c:pt>
                <c:pt idx="1362">
                  <c:v>10.28</c:v>
                </c:pt>
                <c:pt idx="1363">
                  <c:v>11.45</c:v>
                </c:pt>
                <c:pt idx="1364">
                  <c:v>12.63</c:v>
                </c:pt>
                <c:pt idx="1365">
                  <c:v>13.81</c:v>
                </c:pt>
                <c:pt idx="1366">
                  <c:v>14.1</c:v>
                </c:pt>
                <c:pt idx="1367">
                  <c:v>12.68</c:v>
                </c:pt>
                <c:pt idx="1368">
                  <c:v>14.97</c:v>
                </c:pt>
                <c:pt idx="1369">
                  <c:v>15.26</c:v>
                </c:pt>
                <c:pt idx="1370">
                  <c:v>15.59</c:v>
                </c:pt>
                <c:pt idx="1371">
                  <c:v>15.92</c:v>
                </c:pt>
                <c:pt idx="1372">
                  <c:v>16.25</c:v>
                </c:pt>
                <c:pt idx="1373">
                  <c:v>16.579999999999998</c:v>
                </c:pt>
                <c:pt idx="1374">
                  <c:v>16.940000000000001</c:v>
                </c:pt>
                <c:pt idx="1375">
                  <c:v>17.05</c:v>
                </c:pt>
                <c:pt idx="1376">
                  <c:v>17.18</c:v>
                </c:pt>
                <c:pt idx="1377">
                  <c:v>17.239999999999998</c:v>
                </c:pt>
                <c:pt idx="1378">
                  <c:v>17.32</c:v>
                </c:pt>
                <c:pt idx="1379">
                  <c:v>17.37</c:v>
                </c:pt>
                <c:pt idx="1380">
                  <c:v>14.39</c:v>
                </c:pt>
                <c:pt idx="1381">
                  <c:v>14.68</c:v>
                </c:pt>
                <c:pt idx="1382">
                  <c:v>14.68</c:v>
                </c:pt>
                <c:pt idx="1383">
                  <c:v>14.97</c:v>
                </c:pt>
                <c:pt idx="1384">
                  <c:v>15.26</c:v>
                </c:pt>
                <c:pt idx="1385">
                  <c:v>15.59</c:v>
                </c:pt>
                <c:pt idx="1386">
                  <c:v>15.92</c:v>
                </c:pt>
                <c:pt idx="1387">
                  <c:v>16.25</c:v>
                </c:pt>
                <c:pt idx="1388">
                  <c:v>16.25</c:v>
                </c:pt>
                <c:pt idx="1389">
                  <c:v>16.25</c:v>
                </c:pt>
                <c:pt idx="1390">
                  <c:v>16.940000000000001</c:v>
                </c:pt>
                <c:pt idx="1391">
                  <c:v>17.11</c:v>
                </c:pt>
                <c:pt idx="1392">
                  <c:v>17.18</c:v>
                </c:pt>
                <c:pt idx="1393">
                  <c:v>17.239999999999998</c:v>
                </c:pt>
                <c:pt idx="1394">
                  <c:v>17.32</c:v>
                </c:pt>
                <c:pt idx="1395">
                  <c:v>17.440000000000001</c:v>
                </c:pt>
                <c:pt idx="1396">
                  <c:v>17.5</c:v>
                </c:pt>
                <c:pt idx="1397">
                  <c:v>17.8</c:v>
                </c:pt>
                <c:pt idx="1398">
                  <c:v>18</c:v>
                </c:pt>
                <c:pt idx="1399">
                  <c:v>15.92</c:v>
                </c:pt>
                <c:pt idx="1400">
                  <c:v>15.92</c:v>
                </c:pt>
                <c:pt idx="1401">
                  <c:v>16.25</c:v>
                </c:pt>
                <c:pt idx="1402">
                  <c:v>16.25</c:v>
                </c:pt>
                <c:pt idx="1403">
                  <c:v>16.579999999999998</c:v>
                </c:pt>
                <c:pt idx="1404">
                  <c:v>16.940000000000001</c:v>
                </c:pt>
                <c:pt idx="1405">
                  <c:v>17.05</c:v>
                </c:pt>
                <c:pt idx="1406">
                  <c:v>17.11</c:v>
                </c:pt>
                <c:pt idx="1407">
                  <c:v>17.18</c:v>
                </c:pt>
                <c:pt idx="1408">
                  <c:v>17.18</c:v>
                </c:pt>
                <c:pt idx="1409">
                  <c:v>17.18</c:v>
                </c:pt>
                <c:pt idx="1410">
                  <c:v>17.239999999999998</c:v>
                </c:pt>
                <c:pt idx="1411">
                  <c:v>17.239999999999998</c:v>
                </c:pt>
                <c:pt idx="1412">
                  <c:v>17.32</c:v>
                </c:pt>
                <c:pt idx="1413">
                  <c:v>17.37</c:v>
                </c:pt>
                <c:pt idx="1414">
                  <c:v>17.440000000000001</c:v>
                </c:pt>
                <c:pt idx="1415">
                  <c:v>17.5</c:v>
                </c:pt>
                <c:pt idx="1416">
                  <c:v>17.5</c:v>
                </c:pt>
                <c:pt idx="1417">
                  <c:v>17.8</c:v>
                </c:pt>
                <c:pt idx="1418">
                  <c:v>18</c:v>
                </c:pt>
                <c:pt idx="1419">
                  <c:v>18</c:v>
                </c:pt>
                <c:pt idx="1420">
                  <c:v>18</c:v>
                </c:pt>
                <c:pt idx="1421">
                  <c:v>18</c:v>
                </c:pt>
                <c:pt idx="1422">
                  <c:v>18</c:v>
                </c:pt>
                <c:pt idx="1423">
                  <c:v>18</c:v>
                </c:pt>
                <c:pt idx="1424">
                  <c:v>18</c:v>
                </c:pt>
                <c:pt idx="1425">
                  <c:v>18</c:v>
                </c:pt>
                <c:pt idx="1426">
                  <c:v>18</c:v>
                </c:pt>
                <c:pt idx="1427">
                  <c:v>18</c:v>
                </c:pt>
                <c:pt idx="1428">
                  <c:v>18</c:v>
                </c:pt>
                <c:pt idx="1429">
                  <c:v>18</c:v>
                </c:pt>
                <c:pt idx="1430">
                  <c:v>18</c:v>
                </c:pt>
                <c:pt idx="1431">
                  <c:v>18</c:v>
                </c:pt>
                <c:pt idx="1432">
                  <c:v>18</c:v>
                </c:pt>
                <c:pt idx="1433">
                  <c:v>18</c:v>
                </c:pt>
                <c:pt idx="1434">
                  <c:v>18</c:v>
                </c:pt>
                <c:pt idx="1435">
                  <c:v>18</c:v>
                </c:pt>
                <c:pt idx="1436">
                  <c:v>18</c:v>
                </c:pt>
                <c:pt idx="1437">
                  <c:v>18</c:v>
                </c:pt>
                <c:pt idx="1438">
                  <c:v>18</c:v>
                </c:pt>
                <c:pt idx="1439">
                  <c:v>18</c:v>
                </c:pt>
                <c:pt idx="1440">
                  <c:v>18</c:v>
                </c:pt>
                <c:pt idx="1441">
                  <c:v>18</c:v>
                </c:pt>
                <c:pt idx="1442">
                  <c:v>18</c:v>
                </c:pt>
                <c:pt idx="1443">
                  <c:v>18</c:v>
                </c:pt>
                <c:pt idx="1444">
                  <c:v>18</c:v>
                </c:pt>
                <c:pt idx="1445">
                  <c:v>18</c:v>
                </c:pt>
                <c:pt idx="1446">
                  <c:v>18</c:v>
                </c:pt>
                <c:pt idx="1447">
                  <c:v>18</c:v>
                </c:pt>
                <c:pt idx="1448">
                  <c:v>18</c:v>
                </c:pt>
                <c:pt idx="1449">
                  <c:v>18</c:v>
                </c:pt>
                <c:pt idx="1450">
                  <c:v>18</c:v>
                </c:pt>
                <c:pt idx="1451">
                  <c:v>18</c:v>
                </c:pt>
                <c:pt idx="1452">
                  <c:v>18</c:v>
                </c:pt>
                <c:pt idx="1453">
                  <c:v>18</c:v>
                </c:pt>
                <c:pt idx="1454">
                  <c:v>18</c:v>
                </c:pt>
                <c:pt idx="1455">
                  <c:v>18</c:v>
                </c:pt>
                <c:pt idx="1456">
                  <c:v>18</c:v>
                </c:pt>
                <c:pt idx="1457">
                  <c:v>18</c:v>
                </c:pt>
                <c:pt idx="1458">
                  <c:v>18</c:v>
                </c:pt>
                <c:pt idx="1459">
                  <c:v>18</c:v>
                </c:pt>
                <c:pt idx="1460">
                  <c:v>18</c:v>
                </c:pt>
                <c:pt idx="1461">
                  <c:v>18</c:v>
                </c:pt>
                <c:pt idx="1462">
                  <c:v>18</c:v>
                </c:pt>
                <c:pt idx="1463">
                  <c:v>18</c:v>
                </c:pt>
                <c:pt idx="1464">
                  <c:v>18</c:v>
                </c:pt>
                <c:pt idx="1465">
                  <c:v>18</c:v>
                </c:pt>
                <c:pt idx="1466">
                  <c:v>18</c:v>
                </c:pt>
                <c:pt idx="1467">
                  <c:v>18</c:v>
                </c:pt>
                <c:pt idx="1468">
                  <c:v>18</c:v>
                </c:pt>
                <c:pt idx="1469">
                  <c:v>18</c:v>
                </c:pt>
                <c:pt idx="1470">
                  <c:v>18</c:v>
                </c:pt>
                <c:pt idx="1471">
                  <c:v>18</c:v>
                </c:pt>
                <c:pt idx="1472">
                  <c:v>17.8</c:v>
                </c:pt>
                <c:pt idx="1473">
                  <c:v>17.5</c:v>
                </c:pt>
                <c:pt idx="1474">
                  <c:v>17.5</c:v>
                </c:pt>
                <c:pt idx="1475">
                  <c:v>17.440000000000001</c:v>
                </c:pt>
                <c:pt idx="1476">
                  <c:v>17.440000000000001</c:v>
                </c:pt>
                <c:pt idx="1477">
                  <c:v>17.37</c:v>
                </c:pt>
                <c:pt idx="1478">
                  <c:v>17.37</c:v>
                </c:pt>
                <c:pt idx="1479">
                  <c:v>17.239999999999998</c:v>
                </c:pt>
                <c:pt idx="1480">
                  <c:v>17.239999999999998</c:v>
                </c:pt>
                <c:pt idx="1481">
                  <c:v>17.18</c:v>
                </c:pt>
                <c:pt idx="1482">
                  <c:v>17.18</c:v>
                </c:pt>
                <c:pt idx="1483">
                  <c:v>17.18</c:v>
                </c:pt>
                <c:pt idx="1484">
                  <c:v>17.18</c:v>
                </c:pt>
                <c:pt idx="1485">
                  <c:v>17.18</c:v>
                </c:pt>
                <c:pt idx="1486">
                  <c:v>17.18</c:v>
                </c:pt>
                <c:pt idx="1487">
                  <c:v>17.18</c:v>
                </c:pt>
                <c:pt idx="1488">
                  <c:v>17.18</c:v>
                </c:pt>
                <c:pt idx="1489">
                  <c:v>17.18</c:v>
                </c:pt>
                <c:pt idx="1490">
                  <c:v>17.18</c:v>
                </c:pt>
                <c:pt idx="1491">
                  <c:v>17.18</c:v>
                </c:pt>
                <c:pt idx="1492">
                  <c:v>17.18</c:v>
                </c:pt>
                <c:pt idx="1493">
                  <c:v>17.18</c:v>
                </c:pt>
                <c:pt idx="1494">
                  <c:v>17.18</c:v>
                </c:pt>
                <c:pt idx="1495">
                  <c:v>17.18</c:v>
                </c:pt>
                <c:pt idx="1496">
                  <c:v>17.18</c:v>
                </c:pt>
                <c:pt idx="1497">
                  <c:v>17.18</c:v>
                </c:pt>
                <c:pt idx="1498">
                  <c:v>17.18</c:v>
                </c:pt>
                <c:pt idx="1499">
                  <c:v>17.18</c:v>
                </c:pt>
                <c:pt idx="1500">
                  <c:v>17.18</c:v>
                </c:pt>
                <c:pt idx="1501">
                  <c:v>17.18</c:v>
                </c:pt>
                <c:pt idx="1502">
                  <c:v>17.18</c:v>
                </c:pt>
                <c:pt idx="1503">
                  <c:v>17.18</c:v>
                </c:pt>
                <c:pt idx="1504">
                  <c:v>17.18</c:v>
                </c:pt>
                <c:pt idx="1505">
                  <c:v>17.18</c:v>
                </c:pt>
                <c:pt idx="1506">
                  <c:v>17.18</c:v>
                </c:pt>
                <c:pt idx="1507">
                  <c:v>17.18</c:v>
                </c:pt>
                <c:pt idx="1508">
                  <c:v>17.18</c:v>
                </c:pt>
                <c:pt idx="1509">
                  <c:v>17.18</c:v>
                </c:pt>
                <c:pt idx="1510">
                  <c:v>17.18</c:v>
                </c:pt>
                <c:pt idx="1511">
                  <c:v>17.18</c:v>
                </c:pt>
                <c:pt idx="1512">
                  <c:v>17.18</c:v>
                </c:pt>
                <c:pt idx="1513">
                  <c:v>17.18</c:v>
                </c:pt>
                <c:pt idx="1514">
                  <c:v>17.18</c:v>
                </c:pt>
                <c:pt idx="1515">
                  <c:v>17.18</c:v>
                </c:pt>
                <c:pt idx="1516">
                  <c:v>17.18</c:v>
                </c:pt>
                <c:pt idx="1517">
                  <c:v>17.18</c:v>
                </c:pt>
                <c:pt idx="1518">
                  <c:v>17.18</c:v>
                </c:pt>
                <c:pt idx="1519">
                  <c:v>17.18</c:v>
                </c:pt>
                <c:pt idx="1520">
                  <c:v>17.18</c:v>
                </c:pt>
                <c:pt idx="1521">
                  <c:v>17.18</c:v>
                </c:pt>
                <c:pt idx="1522">
                  <c:v>17.18</c:v>
                </c:pt>
                <c:pt idx="1523">
                  <c:v>17.18</c:v>
                </c:pt>
                <c:pt idx="1524">
                  <c:v>17.18</c:v>
                </c:pt>
                <c:pt idx="1525">
                  <c:v>17.18</c:v>
                </c:pt>
                <c:pt idx="1526">
                  <c:v>17.18</c:v>
                </c:pt>
                <c:pt idx="1527">
                  <c:v>17.18</c:v>
                </c:pt>
                <c:pt idx="1528">
                  <c:v>17.18</c:v>
                </c:pt>
                <c:pt idx="1529">
                  <c:v>17.18</c:v>
                </c:pt>
                <c:pt idx="1530">
                  <c:v>17.18</c:v>
                </c:pt>
                <c:pt idx="1531">
                  <c:v>17.18</c:v>
                </c:pt>
                <c:pt idx="1532">
                  <c:v>17.18</c:v>
                </c:pt>
                <c:pt idx="1533">
                  <c:v>17.18</c:v>
                </c:pt>
                <c:pt idx="1534">
                  <c:v>17.18</c:v>
                </c:pt>
                <c:pt idx="1535">
                  <c:v>17.18</c:v>
                </c:pt>
                <c:pt idx="1536">
                  <c:v>17.18</c:v>
                </c:pt>
                <c:pt idx="1537">
                  <c:v>17.18</c:v>
                </c:pt>
                <c:pt idx="1538">
                  <c:v>17.18</c:v>
                </c:pt>
                <c:pt idx="1539">
                  <c:v>17.18</c:v>
                </c:pt>
                <c:pt idx="1540">
                  <c:v>17.18</c:v>
                </c:pt>
                <c:pt idx="1541">
                  <c:v>17.18</c:v>
                </c:pt>
                <c:pt idx="1542">
                  <c:v>17.18</c:v>
                </c:pt>
                <c:pt idx="1543">
                  <c:v>17.18</c:v>
                </c:pt>
                <c:pt idx="1544">
                  <c:v>17.18</c:v>
                </c:pt>
                <c:pt idx="1545">
                  <c:v>17.18</c:v>
                </c:pt>
                <c:pt idx="1546">
                  <c:v>17.18</c:v>
                </c:pt>
                <c:pt idx="1547">
                  <c:v>17.18</c:v>
                </c:pt>
                <c:pt idx="1548">
                  <c:v>17.18</c:v>
                </c:pt>
                <c:pt idx="1549">
                  <c:v>17.18</c:v>
                </c:pt>
                <c:pt idx="1550">
                  <c:v>17.18</c:v>
                </c:pt>
                <c:pt idx="1551">
                  <c:v>17.18</c:v>
                </c:pt>
                <c:pt idx="1552">
                  <c:v>17.18</c:v>
                </c:pt>
                <c:pt idx="1553">
                  <c:v>17.18</c:v>
                </c:pt>
                <c:pt idx="1554">
                  <c:v>17.18</c:v>
                </c:pt>
                <c:pt idx="1555">
                  <c:v>17.18</c:v>
                </c:pt>
                <c:pt idx="1556">
                  <c:v>17.18</c:v>
                </c:pt>
                <c:pt idx="1557">
                  <c:v>17.18</c:v>
                </c:pt>
                <c:pt idx="1558">
                  <c:v>17.18</c:v>
                </c:pt>
                <c:pt idx="1559">
                  <c:v>17.18</c:v>
                </c:pt>
                <c:pt idx="1560">
                  <c:v>17.18</c:v>
                </c:pt>
                <c:pt idx="1561">
                  <c:v>17.18</c:v>
                </c:pt>
                <c:pt idx="1562">
                  <c:v>17.18</c:v>
                </c:pt>
                <c:pt idx="1563">
                  <c:v>17.18</c:v>
                </c:pt>
                <c:pt idx="1564">
                  <c:v>17.18</c:v>
                </c:pt>
                <c:pt idx="1565">
                  <c:v>17.18</c:v>
                </c:pt>
                <c:pt idx="1566">
                  <c:v>17.18</c:v>
                </c:pt>
                <c:pt idx="1567">
                  <c:v>17.18</c:v>
                </c:pt>
                <c:pt idx="1568">
                  <c:v>17.18</c:v>
                </c:pt>
                <c:pt idx="1569">
                  <c:v>17.18</c:v>
                </c:pt>
                <c:pt idx="1570">
                  <c:v>17.18</c:v>
                </c:pt>
                <c:pt idx="1571">
                  <c:v>17.18</c:v>
                </c:pt>
                <c:pt idx="1572">
                  <c:v>17.18</c:v>
                </c:pt>
                <c:pt idx="1573">
                  <c:v>17.18</c:v>
                </c:pt>
                <c:pt idx="1574">
                  <c:v>17.18</c:v>
                </c:pt>
                <c:pt idx="1575">
                  <c:v>17.18</c:v>
                </c:pt>
                <c:pt idx="1576">
                  <c:v>17.18</c:v>
                </c:pt>
                <c:pt idx="1577">
                  <c:v>17.18</c:v>
                </c:pt>
                <c:pt idx="1578">
                  <c:v>17.18</c:v>
                </c:pt>
                <c:pt idx="1579">
                  <c:v>17.18</c:v>
                </c:pt>
                <c:pt idx="1580">
                  <c:v>17.18</c:v>
                </c:pt>
                <c:pt idx="1581">
                  <c:v>17.18</c:v>
                </c:pt>
                <c:pt idx="1582">
                  <c:v>17.18</c:v>
                </c:pt>
                <c:pt idx="1583">
                  <c:v>17.18</c:v>
                </c:pt>
                <c:pt idx="1584">
                  <c:v>17.18</c:v>
                </c:pt>
                <c:pt idx="1585">
                  <c:v>17.18</c:v>
                </c:pt>
                <c:pt idx="1586">
                  <c:v>17.18</c:v>
                </c:pt>
                <c:pt idx="1587">
                  <c:v>17.18</c:v>
                </c:pt>
                <c:pt idx="1588">
                  <c:v>17.18</c:v>
                </c:pt>
                <c:pt idx="1589">
                  <c:v>17.18</c:v>
                </c:pt>
                <c:pt idx="1590">
                  <c:v>17.18</c:v>
                </c:pt>
                <c:pt idx="1591">
                  <c:v>17.18</c:v>
                </c:pt>
                <c:pt idx="1592">
                  <c:v>17.18</c:v>
                </c:pt>
                <c:pt idx="1593">
                  <c:v>17.18</c:v>
                </c:pt>
                <c:pt idx="1594">
                  <c:v>17.18</c:v>
                </c:pt>
                <c:pt idx="1595">
                  <c:v>17.18</c:v>
                </c:pt>
                <c:pt idx="1596">
                  <c:v>17.18</c:v>
                </c:pt>
                <c:pt idx="1597">
                  <c:v>17.18</c:v>
                </c:pt>
                <c:pt idx="1598">
                  <c:v>17.18</c:v>
                </c:pt>
                <c:pt idx="1599">
                  <c:v>17.18</c:v>
                </c:pt>
                <c:pt idx="1600">
                  <c:v>17.18</c:v>
                </c:pt>
                <c:pt idx="1601">
                  <c:v>17.18</c:v>
                </c:pt>
                <c:pt idx="1602">
                  <c:v>17.18</c:v>
                </c:pt>
                <c:pt idx="1603">
                  <c:v>17.18</c:v>
                </c:pt>
                <c:pt idx="1604">
                  <c:v>17.18</c:v>
                </c:pt>
                <c:pt idx="1605">
                  <c:v>17.18</c:v>
                </c:pt>
                <c:pt idx="1606">
                  <c:v>17.18</c:v>
                </c:pt>
                <c:pt idx="1607">
                  <c:v>17.18</c:v>
                </c:pt>
                <c:pt idx="1608">
                  <c:v>17.18</c:v>
                </c:pt>
                <c:pt idx="1609">
                  <c:v>17.18</c:v>
                </c:pt>
                <c:pt idx="1610">
                  <c:v>17.18</c:v>
                </c:pt>
                <c:pt idx="1611">
                  <c:v>17.18</c:v>
                </c:pt>
                <c:pt idx="1612">
                  <c:v>17.18</c:v>
                </c:pt>
                <c:pt idx="1613">
                  <c:v>17.18</c:v>
                </c:pt>
                <c:pt idx="1614">
                  <c:v>17.18</c:v>
                </c:pt>
                <c:pt idx="1615">
                  <c:v>17.18</c:v>
                </c:pt>
                <c:pt idx="1616">
                  <c:v>17.18</c:v>
                </c:pt>
                <c:pt idx="1617">
                  <c:v>17.18</c:v>
                </c:pt>
                <c:pt idx="1618">
                  <c:v>17.18</c:v>
                </c:pt>
                <c:pt idx="1619">
                  <c:v>17.18</c:v>
                </c:pt>
                <c:pt idx="1620">
                  <c:v>17.18</c:v>
                </c:pt>
                <c:pt idx="1621">
                  <c:v>17.18</c:v>
                </c:pt>
                <c:pt idx="1622">
                  <c:v>17.18</c:v>
                </c:pt>
                <c:pt idx="1623">
                  <c:v>17.18</c:v>
                </c:pt>
                <c:pt idx="1624">
                  <c:v>17.18</c:v>
                </c:pt>
                <c:pt idx="1625">
                  <c:v>17.18</c:v>
                </c:pt>
                <c:pt idx="1626">
                  <c:v>17.18</c:v>
                </c:pt>
                <c:pt idx="1627">
                  <c:v>17.11</c:v>
                </c:pt>
                <c:pt idx="1628">
                  <c:v>17.11</c:v>
                </c:pt>
                <c:pt idx="1629">
                  <c:v>17.05</c:v>
                </c:pt>
                <c:pt idx="1630">
                  <c:v>17.05</c:v>
                </c:pt>
                <c:pt idx="1631">
                  <c:v>16.940000000000001</c:v>
                </c:pt>
                <c:pt idx="1632">
                  <c:v>16.940000000000001</c:v>
                </c:pt>
                <c:pt idx="1633">
                  <c:v>16.579999999999998</c:v>
                </c:pt>
                <c:pt idx="1634">
                  <c:v>16.25</c:v>
                </c:pt>
                <c:pt idx="1635">
                  <c:v>16.25</c:v>
                </c:pt>
                <c:pt idx="1636">
                  <c:v>15.92</c:v>
                </c:pt>
                <c:pt idx="1637">
                  <c:v>15.92</c:v>
                </c:pt>
                <c:pt idx="1638">
                  <c:v>15.59</c:v>
                </c:pt>
                <c:pt idx="1639">
                  <c:v>15.59</c:v>
                </c:pt>
                <c:pt idx="1640">
                  <c:v>17.8</c:v>
                </c:pt>
                <c:pt idx="1641">
                  <c:v>17.8</c:v>
                </c:pt>
                <c:pt idx="1642">
                  <c:v>17.8</c:v>
                </c:pt>
                <c:pt idx="1643">
                  <c:v>17.8</c:v>
                </c:pt>
                <c:pt idx="1644">
                  <c:v>17.8</c:v>
                </c:pt>
                <c:pt idx="1645">
                  <c:v>17.440000000000001</c:v>
                </c:pt>
                <c:pt idx="1646">
                  <c:v>17.440000000000001</c:v>
                </c:pt>
                <c:pt idx="1647">
                  <c:v>17.440000000000001</c:v>
                </c:pt>
                <c:pt idx="1648">
                  <c:v>17.440000000000001</c:v>
                </c:pt>
                <c:pt idx="1649">
                  <c:v>17.32</c:v>
                </c:pt>
                <c:pt idx="1650">
                  <c:v>17.32</c:v>
                </c:pt>
                <c:pt idx="1651">
                  <c:v>17.32</c:v>
                </c:pt>
                <c:pt idx="1652">
                  <c:v>17.32</c:v>
                </c:pt>
                <c:pt idx="1653">
                  <c:v>17.32</c:v>
                </c:pt>
                <c:pt idx="1654">
                  <c:v>17.239999999999998</c:v>
                </c:pt>
                <c:pt idx="1655">
                  <c:v>17.18</c:v>
                </c:pt>
                <c:pt idx="1656">
                  <c:v>17.18</c:v>
                </c:pt>
                <c:pt idx="1657">
                  <c:v>17.18</c:v>
                </c:pt>
                <c:pt idx="1658">
                  <c:v>17.11</c:v>
                </c:pt>
                <c:pt idx="1659">
                  <c:v>17.11</c:v>
                </c:pt>
                <c:pt idx="1660">
                  <c:v>17.05</c:v>
                </c:pt>
                <c:pt idx="1661">
                  <c:v>17.05</c:v>
                </c:pt>
                <c:pt idx="1662">
                  <c:v>17.05</c:v>
                </c:pt>
                <c:pt idx="1663">
                  <c:v>16.940000000000001</c:v>
                </c:pt>
                <c:pt idx="1664">
                  <c:v>16.940000000000001</c:v>
                </c:pt>
                <c:pt idx="1665">
                  <c:v>16.579999999999998</c:v>
                </c:pt>
                <c:pt idx="1666">
                  <c:v>16.579999999999998</c:v>
                </c:pt>
                <c:pt idx="1667">
                  <c:v>16.579999999999998</c:v>
                </c:pt>
                <c:pt idx="1668">
                  <c:v>16.25</c:v>
                </c:pt>
                <c:pt idx="1669">
                  <c:v>16.25</c:v>
                </c:pt>
                <c:pt idx="1670">
                  <c:v>15.92</c:v>
                </c:pt>
                <c:pt idx="1671">
                  <c:v>15.92</c:v>
                </c:pt>
                <c:pt idx="1672">
                  <c:v>15.59</c:v>
                </c:pt>
                <c:pt idx="1673">
                  <c:v>15.59</c:v>
                </c:pt>
                <c:pt idx="1674">
                  <c:v>15.59</c:v>
                </c:pt>
                <c:pt idx="1675">
                  <c:v>15.26</c:v>
                </c:pt>
                <c:pt idx="1676">
                  <c:v>15.26</c:v>
                </c:pt>
                <c:pt idx="1677">
                  <c:v>15.26</c:v>
                </c:pt>
                <c:pt idx="1678">
                  <c:v>14.97</c:v>
                </c:pt>
                <c:pt idx="1679">
                  <c:v>17.8</c:v>
                </c:pt>
                <c:pt idx="1680">
                  <c:v>17.5</c:v>
                </c:pt>
                <c:pt idx="1681">
                  <c:v>17.440000000000001</c:v>
                </c:pt>
                <c:pt idx="1682">
                  <c:v>17.440000000000001</c:v>
                </c:pt>
                <c:pt idx="1683">
                  <c:v>17.37</c:v>
                </c:pt>
                <c:pt idx="1684">
                  <c:v>17.37</c:v>
                </c:pt>
                <c:pt idx="1685">
                  <c:v>17.32</c:v>
                </c:pt>
                <c:pt idx="1686">
                  <c:v>17.239999999999998</c:v>
                </c:pt>
                <c:pt idx="1687">
                  <c:v>17.18</c:v>
                </c:pt>
                <c:pt idx="1688">
                  <c:v>17.18</c:v>
                </c:pt>
                <c:pt idx="1689">
                  <c:v>17.11</c:v>
                </c:pt>
                <c:pt idx="1690">
                  <c:v>17.11</c:v>
                </c:pt>
                <c:pt idx="1691">
                  <c:v>17.05</c:v>
                </c:pt>
                <c:pt idx="1692">
                  <c:v>17.05</c:v>
                </c:pt>
                <c:pt idx="1693">
                  <c:v>16.940000000000001</c:v>
                </c:pt>
                <c:pt idx="1694">
                  <c:v>16.579999999999998</c:v>
                </c:pt>
                <c:pt idx="1695">
                  <c:v>16.579999999999998</c:v>
                </c:pt>
                <c:pt idx="1696">
                  <c:v>16.25</c:v>
                </c:pt>
                <c:pt idx="1697">
                  <c:v>15.92</c:v>
                </c:pt>
                <c:pt idx="1698">
                  <c:v>15.92</c:v>
                </c:pt>
                <c:pt idx="1699">
                  <c:v>15.59</c:v>
                </c:pt>
                <c:pt idx="1700">
                  <c:v>15.59</c:v>
                </c:pt>
                <c:pt idx="1701">
                  <c:v>15.26</c:v>
                </c:pt>
                <c:pt idx="1702">
                  <c:v>14.97</c:v>
                </c:pt>
                <c:pt idx="1703">
                  <c:v>14.68</c:v>
                </c:pt>
                <c:pt idx="1704">
                  <c:v>14.39</c:v>
                </c:pt>
                <c:pt idx="1705">
                  <c:v>14.1</c:v>
                </c:pt>
                <c:pt idx="1706">
                  <c:v>13.81</c:v>
                </c:pt>
                <c:pt idx="1707">
                  <c:v>12.22</c:v>
                </c:pt>
                <c:pt idx="1708">
                  <c:v>12.63</c:v>
                </c:pt>
                <c:pt idx="1709">
                  <c:v>12.63</c:v>
                </c:pt>
                <c:pt idx="1710">
                  <c:v>12.04</c:v>
                </c:pt>
                <c:pt idx="1711">
                  <c:v>11.45</c:v>
                </c:pt>
                <c:pt idx="1712">
                  <c:v>11.45</c:v>
                </c:pt>
                <c:pt idx="1713">
                  <c:v>10.86</c:v>
                </c:pt>
                <c:pt idx="1714">
                  <c:v>10.28</c:v>
                </c:pt>
                <c:pt idx="1715">
                  <c:v>10.28</c:v>
                </c:pt>
                <c:pt idx="1716">
                  <c:v>10.28</c:v>
                </c:pt>
                <c:pt idx="1717">
                  <c:v>10.28</c:v>
                </c:pt>
                <c:pt idx="1718">
                  <c:v>10.86</c:v>
                </c:pt>
                <c:pt idx="1719">
                  <c:v>12.63</c:v>
                </c:pt>
                <c:pt idx="1720">
                  <c:v>13.81</c:v>
                </c:pt>
                <c:pt idx="1721">
                  <c:v>14.39</c:v>
                </c:pt>
                <c:pt idx="1722">
                  <c:v>14.68</c:v>
                </c:pt>
                <c:pt idx="1723">
                  <c:v>15.26</c:v>
                </c:pt>
                <c:pt idx="1724">
                  <c:v>15.92</c:v>
                </c:pt>
                <c:pt idx="1725">
                  <c:v>16.579999999999998</c:v>
                </c:pt>
                <c:pt idx="1726">
                  <c:v>16.940000000000001</c:v>
                </c:pt>
                <c:pt idx="1727">
                  <c:v>17.11</c:v>
                </c:pt>
                <c:pt idx="1728">
                  <c:v>13.81</c:v>
                </c:pt>
                <c:pt idx="1729">
                  <c:v>13.81</c:v>
                </c:pt>
                <c:pt idx="1730">
                  <c:v>14.39</c:v>
                </c:pt>
                <c:pt idx="1731">
                  <c:v>14.68</c:v>
                </c:pt>
                <c:pt idx="1732">
                  <c:v>14.97</c:v>
                </c:pt>
                <c:pt idx="1733">
                  <c:v>15.26</c:v>
                </c:pt>
                <c:pt idx="1734">
                  <c:v>15.59</c:v>
                </c:pt>
                <c:pt idx="1735">
                  <c:v>15.92</c:v>
                </c:pt>
                <c:pt idx="1736">
                  <c:v>16.579999999999998</c:v>
                </c:pt>
                <c:pt idx="1737">
                  <c:v>16.579999999999998</c:v>
                </c:pt>
                <c:pt idx="1738">
                  <c:v>16.940000000000001</c:v>
                </c:pt>
                <c:pt idx="1739">
                  <c:v>17.05</c:v>
                </c:pt>
                <c:pt idx="1740">
                  <c:v>17.11</c:v>
                </c:pt>
                <c:pt idx="1741">
                  <c:v>17.11</c:v>
                </c:pt>
                <c:pt idx="1742">
                  <c:v>17.18</c:v>
                </c:pt>
                <c:pt idx="1743">
                  <c:v>17.239999999999998</c:v>
                </c:pt>
                <c:pt idx="1744">
                  <c:v>17.32</c:v>
                </c:pt>
                <c:pt idx="1745">
                  <c:v>17.37</c:v>
                </c:pt>
                <c:pt idx="1746">
                  <c:v>17.37</c:v>
                </c:pt>
                <c:pt idx="1747">
                  <c:v>17.440000000000001</c:v>
                </c:pt>
                <c:pt idx="1748">
                  <c:v>17.5</c:v>
                </c:pt>
                <c:pt idx="1749">
                  <c:v>17.8</c:v>
                </c:pt>
                <c:pt idx="1750">
                  <c:v>18</c:v>
                </c:pt>
                <c:pt idx="1751">
                  <c:v>18</c:v>
                </c:pt>
                <c:pt idx="1752">
                  <c:v>15.59</c:v>
                </c:pt>
                <c:pt idx="1753">
                  <c:v>15.92</c:v>
                </c:pt>
                <c:pt idx="1754">
                  <c:v>15.92</c:v>
                </c:pt>
                <c:pt idx="1755">
                  <c:v>16.25</c:v>
                </c:pt>
                <c:pt idx="1756">
                  <c:v>16.25</c:v>
                </c:pt>
                <c:pt idx="1757">
                  <c:v>16.579999999999998</c:v>
                </c:pt>
                <c:pt idx="1758">
                  <c:v>16.579999999999998</c:v>
                </c:pt>
                <c:pt idx="1759">
                  <c:v>16.940000000000001</c:v>
                </c:pt>
                <c:pt idx="1760">
                  <c:v>17.05</c:v>
                </c:pt>
                <c:pt idx="1761">
                  <c:v>17.05</c:v>
                </c:pt>
                <c:pt idx="1762">
                  <c:v>17.11</c:v>
                </c:pt>
                <c:pt idx="1763">
                  <c:v>17.18</c:v>
                </c:pt>
                <c:pt idx="1764">
                  <c:v>17.18</c:v>
                </c:pt>
                <c:pt idx="1765">
                  <c:v>17.18</c:v>
                </c:pt>
                <c:pt idx="1766">
                  <c:v>17.239999999999998</c:v>
                </c:pt>
                <c:pt idx="1767">
                  <c:v>17.239999999999998</c:v>
                </c:pt>
                <c:pt idx="1768">
                  <c:v>17.32</c:v>
                </c:pt>
                <c:pt idx="1769">
                  <c:v>17.37</c:v>
                </c:pt>
                <c:pt idx="1770">
                  <c:v>17.440000000000001</c:v>
                </c:pt>
                <c:pt idx="1771">
                  <c:v>17.440000000000001</c:v>
                </c:pt>
                <c:pt idx="1772">
                  <c:v>17.5</c:v>
                </c:pt>
                <c:pt idx="1773">
                  <c:v>17.5</c:v>
                </c:pt>
                <c:pt idx="1774">
                  <c:v>17.5</c:v>
                </c:pt>
                <c:pt idx="1775">
                  <c:v>17.5</c:v>
                </c:pt>
                <c:pt idx="1776">
                  <c:v>17.8</c:v>
                </c:pt>
                <c:pt idx="1777">
                  <c:v>17.8</c:v>
                </c:pt>
                <c:pt idx="1778">
                  <c:v>17.8</c:v>
                </c:pt>
                <c:pt idx="1779">
                  <c:v>18</c:v>
                </c:pt>
                <c:pt idx="1780">
                  <c:v>18</c:v>
                </c:pt>
                <c:pt idx="1781">
                  <c:v>18</c:v>
                </c:pt>
                <c:pt idx="1782">
                  <c:v>18</c:v>
                </c:pt>
                <c:pt idx="1783">
                  <c:v>18</c:v>
                </c:pt>
                <c:pt idx="1784">
                  <c:v>18</c:v>
                </c:pt>
                <c:pt idx="1785">
                  <c:v>18</c:v>
                </c:pt>
                <c:pt idx="1786">
                  <c:v>18</c:v>
                </c:pt>
                <c:pt idx="1787">
                  <c:v>18</c:v>
                </c:pt>
                <c:pt idx="1788">
                  <c:v>18</c:v>
                </c:pt>
                <c:pt idx="1789">
                  <c:v>18</c:v>
                </c:pt>
                <c:pt idx="1790">
                  <c:v>18</c:v>
                </c:pt>
                <c:pt idx="1791">
                  <c:v>18</c:v>
                </c:pt>
                <c:pt idx="1792">
                  <c:v>18</c:v>
                </c:pt>
                <c:pt idx="1793">
                  <c:v>18</c:v>
                </c:pt>
                <c:pt idx="1794">
                  <c:v>18</c:v>
                </c:pt>
                <c:pt idx="1795">
                  <c:v>18</c:v>
                </c:pt>
                <c:pt idx="1796">
                  <c:v>18</c:v>
                </c:pt>
                <c:pt idx="1797">
                  <c:v>18</c:v>
                </c:pt>
                <c:pt idx="1798">
                  <c:v>18</c:v>
                </c:pt>
                <c:pt idx="1799">
                  <c:v>18</c:v>
                </c:pt>
                <c:pt idx="1800">
                  <c:v>18</c:v>
                </c:pt>
                <c:pt idx="1801">
                  <c:v>18</c:v>
                </c:pt>
                <c:pt idx="1802">
                  <c:v>18</c:v>
                </c:pt>
                <c:pt idx="1803">
                  <c:v>18</c:v>
                </c:pt>
                <c:pt idx="1804">
                  <c:v>18</c:v>
                </c:pt>
                <c:pt idx="1805">
                  <c:v>18</c:v>
                </c:pt>
                <c:pt idx="1806">
                  <c:v>18</c:v>
                </c:pt>
                <c:pt idx="1807">
                  <c:v>18</c:v>
                </c:pt>
                <c:pt idx="1808">
                  <c:v>18</c:v>
                </c:pt>
                <c:pt idx="1809">
                  <c:v>18</c:v>
                </c:pt>
                <c:pt idx="1810">
                  <c:v>18</c:v>
                </c:pt>
                <c:pt idx="1811">
                  <c:v>18</c:v>
                </c:pt>
                <c:pt idx="1812">
                  <c:v>18</c:v>
                </c:pt>
                <c:pt idx="1813">
                  <c:v>18</c:v>
                </c:pt>
                <c:pt idx="1814">
                  <c:v>18</c:v>
                </c:pt>
                <c:pt idx="1815">
                  <c:v>18</c:v>
                </c:pt>
                <c:pt idx="1816">
                  <c:v>18</c:v>
                </c:pt>
                <c:pt idx="1817">
                  <c:v>18</c:v>
                </c:pt>
                <c:pt idx="1818">
                  <c:v>18</c:v>
                </c:pt>
                <c:pt idx="1819">
                  <c:v>18</c:v>
                </c:pt>
                <c:pt idx="1820">
                  <c:v>18</c:v>
                </c:pt>
                <c:pt idx="1821">
                  <c:v>18</c:v>
                </c:pt>
                <c:pt idx="1822">
                  <c:v>18</c:v>
                </c:pt>
                <c:pt idx="1823">
                  <c:v>18</c:v>
                </c:pt>
                <c:pt idx="1824">
                  <c:v>18</c:v>
                </c:pt>
                <c:pt idx="1825">
                  <c:v>18</c:v>
                </c:pt>
                <c:pt idx="1826">
                  <c:v>18</c:v>
                </c:pt>
                <c:pt idx="1827">
                  <c:v>18</c:v>
                </c:pt>
                <c:pt idx="1828">
                  <c:v>18</c:v>
                </c:pt>
                <c:pt idx="1829">
                  <c:v>18</c:v>
                </c:pt>
                <c:pt idx="1830">
                  <c:v>18</c:v>
                </c:pt>
                <c:pt idx="1831">
                  <c:v>18</c:v>
                </c:pt>
                <c:pt idx="1832">
                  <c:v>18</c:v>
                </c:pt>
                <c:pt idx="1833">
                  <c:v>18</c:v>
                </c:pt>
                <c:pt idx="1834">
                  <c:v>18</c:v>
                </c:pt>
                <c:pt idx="1835">
                  <c:v>18</c:v>
                </c:pt>
                <c:pt idx="1836">
                  <c:v>18</c:v>
                </c:pt>
                <c:pt idx="1837">
                  <c:v>18</c:v>
                </c:pt>
                <c:pt idx="1838">
                  <c:v>18</c:v>
                </c:pt>
                <c:pt idx="1839">
                  <c:v>18</c:v>
                </c:pt>
                <c:pt idx="1840">
                  <c:v>18</c:v>
                </c:pt>
                <c:pt idx="1841">
                  <c:v>18</c:v>
                </c:pt>
                <c:pt idx="1842">
                  <c:v>18</c:v>
                </c:pt>
                <c:pt idx="1843">
                  <c:v>18</c:v>
                </c:pt>
                <c:pt idx="1844">
                  <c:v>18</c:v>
                </c:pt>
                <c:pt idx="1845">
                  <c:v>18</c:v>
                </c:pt>
                <c:pt idx="1846">
                  <c:v>18</c:v>
                </c:pt>
                <c:pt idx="1847">
                  <c:v>18</c:v>
                </c:pt>
                <c:pt idx="1848">
                  <c:v>18</c:v>
                </c:pt>
                <c:pt idx="1849">
                  <c:v>18</c:v>
                </c:pt>
                <c:pt idx="1850">
                  <c:v>18</c:v>
                </c:pt>
                <c:pt idx="1851">
                  <c:v>18</c:v>
                </c:pt>
                <c:pt idx="1852">
                  <c:v>18</c:v>
                </c:pt>
                <c:pt idx="1853">
                  <c:v>18</c:v>
                </c:pt>
                <c:pt idx="1854">
                  <c:v>18</c:v>
                </c:pt>
                <c:pt idx="1855">
                  <c:v>18</c:v>
                </c:pt>
                <c:pt idx="1856">
                  <c:v>18</c:v>
                </c:pt>
                <c:pt idx="1857">
                  <c:v>18</c:v>
                </c:pt>
                <c:pt idx="1858">
                  <c:v>18</c:v>
                </c:pt>
                <c:pt idx="1859">
                  <c:v>18</c:v>
                </c:pt>
                <c:pt idx="1860">
                  <c:v>18</c:v>
                </c:pt>
                <c:pt idx="1861">
                  <c:v>18</c:v>
                </c:pt>
                <c:pt idx="1862">
                  <c:v>18</c:v>
                </c:pt>
                <c:pt idx="1863">
                  <c:v>18</c:v>
                </c:pt>
                <c:pt idx="1864">
                  <c:v>18</c:v>
                </c:pt>
                <c:pt idx="1865">
                  <c:v>18</c:v>
                </c:pt>
                <c:pt idx="1866">
                  <c:v>18</c:v>
                </c:pt>
                <c:pt idx="1867">
                  <c:v>18</c:v>
                </c:pt>
                <c:pt idx="1868">
                  <c:v>18</c:v>
                </c:pt>
                <c:pt idx="1869">
                  <c:v>18</c:v>
                </c:pt>
                <c:pt idx="1870">
                  <c:v>18</c:v>
                </c:pt>
                <c:pt idx="1871">
                  <c:v>18</c:v>
                </c:pt>
                <c:pt idx="1872">
                  <c:v>18</c:v>
                </c:pt>
                <c:pt idx="1873">
                  <c:v>18</c:v>
                </c:pt>
                <c:pt idx="1874">
                  <c:v>18</c:v>
                </c:pt>
                <c:pt idx="1875">
                  <c:v>18</c:v>
                </c:pt>
                <c:pt idx="1876">
                  <c:v>18</c:v>
                </c:pt>
                <c:pt idx="1877">
                  <c:v>18</c:v>
                </c:pt>
                <c:pt idx="1878">
                  <c:v>18</c:v>
                </c:pt>
                <c:pt idx="1879">
                  <c:v>18</c:v>
                </c:pt>
                <c:pt idx="1880">
                  <c:v>18</c:v>
                </c:pt>
                <c:pt idx="1881">
                  <c:v>18</c:v>
                </c:pt>
                <c:pt idx="1882">
                  <c:v>18</c:v>
                </c:pt>
                <c:pt idx="1883">
                  <c:v>18</c:v>
                </c:pt>
                <c:pt idx="1884">
                  <c:v>18</c:v>
                </c:pt>
                <c:pt idx="1885">
                  <c:v>18</c:v>
                </c:pt>
                <c:pt idx="1886">
                  <c:v>18</c:v>
                </c:pt>
                <c:pt idx="1887">
                  <c:v>18</c:v>
                </c:pt>
                <c:pt idx="1888">
                  <c:v>18</c:v>
                </c:pt>
                <c:pt idx="1889">
                  <c:v>18</c:v>
                </c:pt>
                <c:pt idx="1890">
                  <c:v>18</c:v>
                </c:pt>
                <c:pt idx="1891">
                  <c:v>18</c:v>
                </c:pt>
                <c:pt idx="1892">
                  <c:v>18</c:v>
                </c:pt>
                <c:pt idx="1893">
                  <c:v>18</c:v>
                </c:pt>
                <c:pt idx="1894">
                  <c:v>18</c:v>
                </c:pt>
                <c:pt idx="1895">
                  <c:v>18</c:v>
                </c:pt>
                <c:pt idx="1896">
                  <c:v>18</c:v>
                </c:pt>
                <c:pt idx="1897">
                  <c:v>18</c:v>
                </c:pt>
                <c:pt idx="1898">
                  <c:v>18</c:v>
                </c:pt>
                <c:pt idx="1899">
                  <c:v>18</c:v>
                </c:pt>
                <c:pt idx="1900">
                  <c:v>18</c:v>
                </c:pt>
                <c:pt idx="1901">
                  <c:v>18</c:v>
                </c:pt>
                <c:pt idx="1902">
                  <c:v>18</c:v>
                </c:pt>
                <c:pt idx="1903">
                  <c:v>18</c:v>
                </c:pt>
                <c:pt idx="1904">
                  <c:v>18</c:v>
                </c:pt>
                <c:pt idx="1905">
                  <c:v>18</c:v>
                </c:pt>
                <c:pt idx="1906">
                  <c:v>18</c:v>
                </c:pt>
                <c:pt idx="1907">
                  <c:v>18</c:v>
                </c:pt>
                <c:pt idx="1908">
                  <c:v>18</c:v>
                </c:pt>
                <c:pt idx="1909">
                  <c:v>18</c:v>
                </c:pt>
                <c:pt idx="1910">
                  <c:v>18</c:v>
                </c:pt>
                <c:pt idx="1911">
                  <c:v>18</c:v>
                </c:pt>
                <c:pt idx="1912">
                  <c:v>18</c:v>
                </c:pt>
                <c:pt idx="1913">
                  <c:v>18</c:v>
                </c:pt>
                <c:pt idx="1914">
                  <c:v>18</c:v>
                </c:pt>
                <c:pt idx="1915">
                  <c:v>18</c:v>
                </c:pt>
                <c:pt idx="1916">
                  <c:v>18</c:v>
                </c:pt>
                <c:pt idx="1917">
                  <c:v>18</c:v>
                </c:pt>
                <c:pt idx="1918">
                  <c:v>18</c:v>
                </c:pt>
                <c:pt idx="1919">
                  <c:v>18</c:v>
                </c:pt>
                <c:pt idx="1920">
                  <c:v>18</c:v>
                </c:pt>
                <c:pt idx="1921">
                  <c:v>18</c:v>
                </c:pt>
                <c:pt idx="1922">
                  <c:v>18</c:v>
                </c:pt>
                <c:pt idx="1923">
                  <c:v>18</c:v>
                </c:pt>
                <c:pt idx="1924">
                  <c:v>18</c:v>
                </c:pt>
                <c:pt idx="1925">
                  <c:v>18</c:v>
                </c:pt>
                <c:pt idx="1926">
                  <c:v>18</c:v>
                </c:pt>
                <c:pt idx="1927">
                  <c:v>18</c:v>
                </c:pt>
                <c:pt idx="1928">
                  <c:v>18</c:v>
                </c:pt>
                <c:pt idx="1929">
                  <c:v>18</c:v>
                </c:pt>
                <c:pt idx="1930">
                  <c:v>18</c:v>
                </c:pt>
                <c:pt idx="1931">
                  <c:v>18</c:v>
                </c:pt>
                <c:pt idx="1932">
                  <c:v>18</c:v>
                </c:pt>
                <c:pt idx="1933">
                  <c:v>18</c:v>
                </c:pt>
                <c:pt idx="1934">
                  <c:v>18</c:v>
                </c:pt>
                <c:pt idx="1935">
                  <c:v>18</c:v>
                </c:pt>
                <c:pt idx="1936">
                  <c:v>18</c:v>
                </c:pt>
                <c:pt idx="1937">
                  <c:v>18</c:v>
                </c:pt>
                <c:pt idx="1938">
                  <c:v>18</c:v>
                </c:pt>
                <c:pt idx="1939">
                  <c:v>18</c:v>
                </c:pt>
                <c:pt idx="1940">
                  <c:v>18</c:v>
                </c:pt>
                <c:pt idx="1941">
                  <c:v>18</c:v>
                </c:pt>
                <c:pt idx="1942">
                  <c:v>18</c:v>
                </c:pt>
                <c:pt idx="1943">
                  <c:v>18</c:v>
                </c:pt>
                <c:pt idx="1944">
                  <c:v>18</c:v>
                </c:pt>
                <c:pt idx="1945">
                  <c:v>18</c:v>
                </c:pt>
                <c:pt idx="1946">
                  <c:v>18</c:v>
                </c:pt>
                <c:pt idx="1947">
                  <c:v>18</c:v>
                </c:pt>
                <c:pt idx="1948">
                  <c:v>18</c:v>
                </c:pt>
                <c:pt idx="1949">
                  <c:v>18</c:v>
                </c:pt>
                <c:pt idx="1950">
                  <c:v>18</c:v>
                </c:pt>
                <c:pt idx="1951">
                  <c:v>18</c:v>
                </c:pt>
                <c:pt idx="1952">
                  <c:v>18</c:v>
                </c:pt>
                <c:pt idx="1953">
                  <c:v>18</c:v>
                </c:pt>
                <c:pt idx="1954">
                  <c:v>18</c:v>
                </c:pt>
                <c:pt idx="1955">
                  <c:v>18</c:v>
                </c:pt>
                <c:pt idx="1956">
                  <c:v>18</c:v>
                </c:pt>
                <c:pt idx="1957">
                  <c:v>18</c:v>
                </c:pt>
                <c:pt idx="1958">
                  <c:v>18</c:v>
                </c:pt>
                <c:pt idx="1959">
                  <c:v>18</c:v>
                </c:pt>
                <c:pt idx="1960">
                  <c:v>18</c:v>
                </c:pt>
                <c:pt idx="1961">
                  <c:v>18</c:v>
                </c:pt>
                <c:pt idx="1962">
                  <c:v>18</c:v>
                </c:pt>
                <c:pt idx="1963">
                  <c:v>18</c:v>
                </c:pt>
                <c:pt idx="1964">
                  <c:v>18</c:v>
                </c:pt>
                <c:pt idx="1965">
                  <c:v>18</c:v>
                </c:pt>
                <c:pt idx="1966">
                  <c:v>18</c:v>
                </c:pt>
                <c:pt idx="1967">
                  <c:v>18</c:v>
                </c:pt>
                <c:pt idx="1968">
                  <c:v>18</c:v>
                </c:pt>
                <c:pt idx="1969">
                  <c:v>18</c:v>
                </c:pt>
                <c:pt idx="1970">
                  <c:v>18</c:v>
                </c:pt>
                <c:pt idx="1971">
                  <c:v>18</c:v>
                </c:pt>
                <c:pt idx="1972">
                  <c:v>18</c:v>
                </c:pt>
                <c:pt idx="1973">
                  <c:v>18</c:v>
                </c:pt>
                <c:pt idx="1974">
                  <c:v>18</c:v>
                </c:pt>
                <c:pt idx="1975">
                  <c:v>18</c:v>
                </c:pt>
                <c:pt idx="1976">
                  <c:v>18</c:v>
                </c:pt>
                <c:pt idx="1977">
                  <c:v>18</c:v>
                </c:pt>
                <c:pt idx="1978">
                  <c:v>18</c:v>
                </c:pt>
                <c:pt idx="1979">
                  <c:v>18</c:v>
                </c:pt>
                <c:pt idx="1980">
                  <c:v>18</c:v>
                </c:pt>
                <c:pt idx="1981">
                  <c:v>18</c:v>
                </c:pt>
                <c:pt idx="1982">
                  <c:v>18</c:v>
                </c:pt>
                <c:pt idx="1983">
                  <c:v>18</c:v>
                </c:pt>
                <c:pt idx="1984">
                  <c:v>18</c:v>
                </c:pt>
                <c:pt idx="1985">
                  <c:v>18</c:v>
                </c:pt>
                <c:pt idx="1986">
                  <c:v>18</c:v>
                </c:pt>
                <c:pt idx="1987">
                  <c:v>18</c:v>
                </c:pt>
                <c:pt idx="1988">
                  <c:v>18</c:v>
                </c:pt>
                <c:pt idx="1989">
                  <c:v>18</c:v>
                </c:pt>
                <c:pt idx="1990">
                  <c:v>18</c:v>
                </c:pt>
                <c:pt idx="1991">
                  <c:v>18</c:v>
                </c:pt>
                <c:pt idx="1992">
                  <c:v>18</c:v>
                </c:pt>
                <c:pt idx="1993">
                  <c:v>18</c:v>
                </c:pt>
                <c:pt idx="1994">
                  <c:v>18</c:v>
                </c:pt>
                <c:pt idx="1995">
                  <c:v>18</c:v>
                </c:pt>
                <c:pt idx="1996">
                  <c:v>18</c:v>
                </c:pt>
                <c:pt idx="1997">
                  <c:v>18</c:v>
                </c:pt>
                <c:pt idx="1998">
                  <c:v>18</c:v>
                </c:pt>
                <c:pt idx="1999">
                  <c:v>18</c:v>
                </c:pt>
                <c:pt idx="2000">
                  <c:v>18</c:v>
                </c:pt>
                <c:pt idx="2001">
                  <c:v>18</c:v>
                </c:pt>
                <c:pt idx="2002">
                  <c:v>18</c:v>
                </c:pt>
                <c:pt idx="2003">
                  <c:v>18</c:v>
                </c:pt>
                <c:pt idx="2004">
                  <c:v>18</c:v>
                </c:pt>
                <c:pt idx="2005">
                  <c:v>18</c:v>
                </c:pt>
                <c:pt idx="2006">
                  <c:v>18</c:v>
                </c:pt>
                <c:pt idx="2007">
                  <c:v>18</c:v>
                </c:pt>
                <c:pt idx="2008">
                  <c:v>18</c:v>
                </c:pt>
                <c:pt idx="2009">
                  <c:v>18</c:v>
                </c:pt>
                <c:pt idx="2010">
                  <c:v>18</c:v>
                </c:pt>
                <c:pt idx="2011">
                  <c:v>18</c:v>
                </c:pt>
                <c:pt idx="2012">
                  <c:v>18</c:v>
                </c:pt>
                <c:pt idx="2013">
                  <c:v>18</c:v>
                </c:pt>
                <c:pt idx="2014">
                  <c:v>18</c:v>
                </c:pt>
                <c:pt idx="2015">
                  <c:v>18</c:v>
                </c:pt>
                <c:pt idx="2016">
                  <c:v>18</c:v>
                </c:pt>
                <c:pt idx="2017">
                  <c:v>18</c:v>
                </c:pt>
                <c:pt idx="2018">
                  <c:v>18</c:v>
                </c:pt>
                <c:pt idx="2019">
                  <c:v>18</c:v>
                </c:pt>
                <c:pt idx="2020">
                  <c:v>18</c:v>
                </c:pt>
                <c:pt idx="2021">
                  <c:v>18</c:v>
                </c:pt>
                <c:pt idx="2022">
                  <c:v>18</c:v>
                </c:pt>
                <c:pt idx="2023">
                  <c:v>18</c:v>
                </c:pt>
                <c:pt idx="2024">
                  <c:v>18</c:v>
                </c:pt>
                <c:pt idx="2025">
                  <c:v>18</c:v>
                </c:pt>
                <c:pt idx="2026">
                  <c:v>18</c:v>
                </c:pt>
                <c:pt idx="2027">
                  <c:v>18</c:v>
                </c:pt>
                <c:pt idx="2028">
                  <c:v>18</c:v>
                </c:pt>
                <c:pt idx="2029">
                  <c:v>18</c:v>
                </c:pt>
                <c:pt idx="2030">
                  <c:v>18</c:v>
                </c:pt>
                <c:pt idx="2031">
                  <c:v>18</c:v>
                </c:pt>
                <c:pt idx="2032">
                  <c:v>18</c:v>
                </c:pt>
                <c:pt idx="2033">
                  <c:v>18</c:v>
                </c:pt>
                <c:pt idx="2034">
                  <c:v>18</c:v>
                </c:pt>
                <c:pt idx="2035">
                  <c:v>18</c:v>
                </c:pt>
                <c:pt idx="2036">
                  <c:v>18</c:v>
                </c:pt>
                <c:pt idx="2037">
                  <c:v>18</c:v>
                </c:pt>
                <c:pt idx="2038">
                  <c:v>18</c:v>
                </c:pt>
                <c:pt idx="2039">
                  <c:v>18</c:v>
                </c:pt>
                <c:pt idx="2040">
                  <c:v>18</c:v>
                </c:pt>
                <c:pt idx="2041">
                  <c:v>18</c:v>
                </c:pt>
                <c:pt idx="2042">
                  <c:v>18</c:v>
                </c:pt>
                <c:pt idx="2043">
                  <c:v>18</c:v>
                </c:pt>
                <c:pt idx="2044">
                  <c:v>18</c:v>
                </c:pt>
                <c:pt idx="2045">
                  <c:v>18</c:v>
                </c:pt>
                <c:pt idx="2046">
                  <c:v>18</c:v>
                </c:pt>
                <c:pt idx="2047">
                  <c:v>18</c:v>
                </c:pt>
                <c:pt idx="2048">
                  <c:v>18</c:v>
                </c:pt>
                <c:pt idx="2049">
                  <c:v>18</c:v>
                </c:pt>
                <c:pt idx="2050">
                  <c:v>18</c:v>
                </c:pt>
                <c:pt idx="2051">
                  <c:v>18</c:v>
                </c:pt>
                <c:pt idx="2052">
                  <c:v>18</c:v>
                </c:pt>
                <c:pt idx="2053">
                  <c:v>18</c:v>
                </c:pt>
                <c:pt idx="2054">
                  <c:v>18</c:v>
                </c:pt>
                <c:pt idx="2055">
                  <c:v>18</c:v>
                </c:pt>
                <c:pt idx="2056">
                  <c:v>18</c:v>
                </c:pt>
                <c:pt idx="2057">
                  <c:v>18</c:v>
                </c:pt>
                <c:pt idx="2058">
                  <c:v>18</c:v>
                </c:pt>
                <c:pt idx="2059">
                  <c:v>18</c:v>
                </c:pt>
                <c:pt idx="2060">
                  <c:v>18</c:v>
                </c:pt>
                <c:pt idx="2061">
                  <c:v>18</c:v>
                </c:pt>
                <c:pt idx="2062">
                  <c:v>18</c:v>
                </c:pt>
                <c:pt idx="2063">
                  <c:v>18</c:v>
                </c:pt>
                <c:pt idx="2064">
                  <c:v>18</c:v>
                </c:pt>
                <c:pt idx="2065">
                  <c:v>18</c:v>
                </c:pt>
                <c:pt idx="2066">
                  <c:v>18</c:v>
                </c:pt>
                <c:pt idx="2067">
                  <c:v>18</c:v>
                </c:pt>
                <c:pt idx="2068">
                  <c:v>18</c:v>
                </c:pt>
                <c:pt idx="2069">
                  <c:v>18</c:v>
                </c:pt>
                <c:pt idx="2070">
                  <c:v>18</c:v>
                </c:pt>
                <c:pt idx="2071">
                  <c:v>18</c:v>
                </c:pt>
                <c:pt idx="2072">
                  <c:v>18</c:v>
                </c:pt>
                <c:pt idx="2073">
                  <c:v>18</c:v>
                </c:pt>
                <c:pt idx="2074">
                  <c:v>18</c:v>
                </c:pt>
                <c:pt idx="2075">
                  <c:v>18</c:v>
                </c:pt>
                <c:pt idx="2076">
                  <c:v>18</c:v>
                </c:pt>
                <c:pt idx="2077">
                  <c:v>18</c:v>
                </c:pt>
                <c:pt idx="2078">
                  <c:v>18</c:v>
                </c:pt>
                <c:pt idx="2079">
                  <c:v>18</c:v>
                </c:pt>
                <c:pt idx="2080">
                  <c:v>18</c:v>
                </c:pt>
                <c:pt idx="2081">
                  <c:v>18</c:v>
                </c:pt>
                <c:pt idx="2082">
                  <c:v>18</c:v>
                </c:pt>
                <c:pt idx="2083">
                  <c:v>18</c:v>
                </c:pt>
                <c:pt idx="2084">
                  <c:v>18</c:v>
                </c:pt>
                <c:pt idx="2085">
                  <c:v>18</c:v>
                </c:pt>
                <c:pt idx="2086">
                  <c:v>18</c:v>
                </c:pt>
                <c:pt idx="2087">
                  <c:v>18</c:v>
                </c:pt>
                <c:pt idx="2088">
                  <c:v>18</c:v>
                </c:pt>
                <c:pt idx="2089">
                  <c:v>18</c:v>
                </c:pt>
                <c:pt idx="2090">
                  <c:v>18</c:v>
                </c:pt>
                <c:pt idx="2091">
                  <c:v>18</c:v>
                </c:pt>
                <c:pt idx="2092">
                  <c:v>18</c:v>
                </c:pt>
                <c:pt idx="2093">
                  <c:v>18</c:v>
                </c:pt>
                <c:pt idx="2094">
                  <c:v>18</c:v>
                </c:pt>
                <c:pt idx="2095">
                  <c:v>18</c:v>
                </c:pt>
                <c:pt idx="2096">
                  <c:v>18</c:v>
                </c:pt>
                <c:pt idx="2097">
                  <c:v>18</c:v>
                </c:pt>
                <c:pt idx="2098">
                  <c:v>18</c:v>
                </c:pt>
                <c:pt idx="2099">
                  <c:v>18</c:v>
                </c:pt>
                <c:pt idx="2100">
                  <c:v>18</c:v>
                </c:pt>
              </c:numCache>
            </c:numRef>
          </c:val>
        </c:ser>
        <c:ser>
          <c:idx val="1"/>
          <c:order val="1"/>
          <c:tx>
            <c:v>Torque</c:v>
          </c:tx>
          <c:marker>
            <c:symbol val="none"/>
          </c:marker>
          <c:cat>
            <c:numRef>
              <c:f>Simulation!$G$4:$G$2104</c:f>
              <c:numCache>
                <c:formatCode>General</c:formatCode>
                <c:ptCount val="2101"/>
                <c:pt idx="0">
                  <c:v>1000</c:v>
                </c:pt>
                <c:pt idx="1">
                  <c:v>1200</c:v>
                </c:pt>
                <c:pt idx="2">
                  <c:v>1400</c:v>
                </c:pt>
                <c:pt idx="3">
                  <c:v>1900</c:v>
                </c:pt>
                <c:pt idx="4">
                  <c:v>2300</c:v>
                </c:pt>
                <c:pt idx="5">
                  <c:v>2500</c:v>
                </c:pt>
                <c:pt idx="6">
                  <c:v>2700</c:v>
                </c:pt>
                <c:pt idx="7">
                  <c:v>3000</c:v>
                </c:pt>
                <c:pt idx="8">
                  <c:v>3200</c:v>
                </c:pt>
                <c:pt idx="9">
                  <c:v>3400</c:v>
                </c:pt>
                <c:pt idx="10">
                  <c:v>3600</c:v>
                </c:pt>
                <c:pt idx="11">
                  <c:v>3800</c:v>
                </c:pt>
                <c:pt idx="12">
                  <c:v>3900</c:v>
                </c:pt>
                <c:pt idx="13">
                  <c:v>4000</c:v>
                </c:pt>
                <c:pt idx="14">
                  <c:v>4200</c:v>
                </c:pt>
                <c:pt idx="15">
                  <c:v>4300</c:v>
                </c:pt>
                <c:pt idx="16">
                  <c:v>4400</c:v>
                </c:pt>
                <c:pt idx="17">
                  <c:v>4500</c:v>
                </c:pt>
                <c:pt idx="18">
                  <c:v>4600</c:v>
                </c:pt>
                <c:pt idx="19">
                  <c:v>4800</c:v>
                </c:pt>
                <c:pt idx="20">
                  <c:v>4900</c:v>
                </c:pt>
                <c:pt idx="21">
                  <c:v>5000</c:v>
                </c:pt>
                <c:pt idx="22">
                  <c:v>5200</c:v>
                </c:pt>
                <c:pt idx="23">
                  <c:v>5300</c:v>
                </c:pt>
                <c:pt idx="24">
                  <c:v>5400</c:v>
                </c:pt>
                <c:pt idx="25">
                  <c:v>5500</c:v>
                </c:pt>
                <c:pt idx="26">
                  <c:v>5600</c:v>
                </c:pt>
                <c:pt idx="27">
                  <c:v>5700</c:v>
                </c:pt>
                <c:pt idx="28">
                  <c:v>5800</c:v>
                </c:pt>
                <c:pt idx="29">
                  <c:v>5900</c:v>
                </c:pt>
                <c:pt idx="30">
                  <c:v>6000</c:v>
                </c:pt>
                <c:pt idx="31">
                  <c:v>6100</c:v>
                </c:pt>
                <c:pt idx="32">
                  <c:v>6200</c:v>
                </c:pt>
                <c:pt idx="33">
                  <c:v>6200</c:v>
                </c:pt>
                <c:pt idx="34">
                  <c:v>6200</c:v>
                </c:pt>
                <c:pt idx="35">
                  <c:v>6300</c:v>
                </c:pt>
                <c:pt idx="36">
                  <c:v>6300</c:v>
                </c:pt>
                <c:pt idx="37">
                  <c:v>6300</c:v>
                </c:pt>
                <c:pt idx="38">
                  <c:v>6400</c:v>
                </c:pt>
                <c:pt idx="39">
                  <c:v>6400</c:v>
                </c:pt>
                <c:pt idx="40">
                  <c:v>6400</c:v>
                </c:pt>
                <c:pt idx="41">
                  <c:v>6500</c:v>
                </c:pt>
                <c:pt idx="42">
                  <c:v>6500</c:v>
                </c:pt>
                <c:pt idx="43">
                  <c:v>6500</c:v>
                </c:pt>
                <c:pt idx="44">
                  <c:v>6500</c:v>
                </c:pt>
                <c:pt idx="45">
                  <c:v>6500</c:v>
                </c:pt>
                <c:pt idx="46">
                  <c:v>6500</c:v>
                </c:pt>
                <c:pt idx="47">
                  <c:v>6500</c:v>
                </c:pt>
                <c:pt idx="48">
                  <c:v>6500</c:v>
                </c:pt>
                <c:pt idx="49">
                  <c:v>6500</c:v>
                </c:pt>
                <c:pt idx="50">
                  <c:v>6500</c:v>
                </c:pt>
                <c:pt idx="51">
                  <c:v>6500</c:v>
                </c:pt>
                <c:pt idx="52">
                  <c:v>6500</c:v>
                </c:pt>
                <c:pt idx="53">
                  <c:v>6500</c:v>
                </c:pt>
                <c:pt idx="54">
                  <c:v>6500</c:v>
                </c:pt>
                <c:pt idx="55">
                  <c:v>6500</c:v>
                </c:pt>
                <c:pt idx="56">
                  <c:v>6500</c:v>
                </c:pt>
                <c:pt idx="57">
                  <c:v>6500</c:v>
                </c:pt>
                <c:pt idx="58">
                  <c:v>6500</c:v>
                </c:pt>
                <c:pt idx="59">
                  <c:v>6500</c:v>
                </c:pt>
                <c:pt idx="60">
                  <c:v>6500</c:v>
                </c:pt>
                <c:pt idx="61">
                  <c:v>6500</c:v>
                </c:pt>
                <c:pt idx="62">
                  <c:v>6500</c:v>
                </c:pt>
                <c:pt idx="63">
                  <c:v>6500</c:v>
                </c:pt>
                <c:pt idx="64">
                  <c:v>6500</c:v>
                </c:pt>
                <c:pt idx="65">
                  <c:v>6500</c:v>
                </c:pt>
                <c:pt idx="66">
                  <c:v>6500</c:v>
                </c:pt>
                <c:pt idx="67">
                  <c:v>6500</c:v>
                </c:pt>
                <c:pt idx="68">
                  <c:v>6500</c:v>
                </c:pt>
                <c:pt idx="69">
                  <c:v>6500</c:v>
                </c:pt>
                <c:pt idx="70">
                  <c:v>6500</c:v>
                </c:pt>
                <c:pt idx="71">
                  <c:v>6500</c:v>
                </c:pt>
                <c:pt idx="72">
                  <c:v>6500</c:v>
                </c:pt>
                <c:pt idx="73">
                  <c:v>6500</c:v>
                </c:pt>
                <c:pt idx="74">
                  <c:v>6500</c:v>
                </c:pt>
                <c:pt idx="75">
                  <c:v>6500</c:v>
                </c:pt>
                <c:pt idx="76">
                  <c:v>6500</c:v>
                </c:pt>
                <c:pt idx="77">
                  <c:v>6500</c:v>
                </c:pt>
                <c:pt idx="78">
                  <c:v>6500</c:v>
                </c:pt>
                <c:pt idx="79">
                  <c:v>6500</c:v>
                </c:pt>
                <c:pt idx="80">
                  <c:v>6500</c:v>
                </c:pt>
                <c:pt idx="81">
                  <c:v>6500</c:v>
                </c:pt>
                <c:pt idx="82">
                  <c:v>6500</c:v>
                </c:pt>
                <c:pt idx="83">
                  <c:v>6500</c:v>
                </c:pt>
                <c:pt idx="84">
                  <c:v>6500</c:v>
                </c:pt>
                <c:pt idx="85">
                  <c:v>6500</c:v>
                </c:pt>
                <c:pt idx="86">
                  <c:v>6500</c:v>
                </c:pt>
                <c:pt idx="87">
                  <c:v>6500</c:v>
                </c:pt>
                <c:pt idx="88">
                  <c:v>6500</c:v>
                </c:pt>
                <c:pt idx="89">
                  <c:v>6500</c:v>
                </c:pt>
                <c:pt idx="90">
                  <c:v>6500</c:v>
                </c:pt>
                <c:pt idx="91">
                  <c:v>6500</c:v>
                </c:pt>
                <c:pt idx="92">
                  <c:v>6500</c:v>
                </c:pt>
                <c:pt idx="93">
                  <c:v>6500</c:v>
                </c:pt>
                <c:pt idx="94">
                  <c:v>6500</c:v>
                </c:pt>
                <c:pt idx="95">
                  <c:v>6500</c:v>
                </c:pt>
                <c:pt idx="96">
                  <c:v>6500</c:v>
                </c:pt>
                <c:pt idx="97">
                  <c:v>6500</c:v>
                </c:pt>
                <c:pt idx="98">
                  <c:v>6500</c:v>
                </c:pt>
                <c:pt idx="99">
                  <c:v>6500</c:v>
                </c:pt>
                <c:pt idx="100">
                  <c:v>6500</c:v>
                </c:pt>
                <c:pt idx="101">
                  <c:v>6500</c:v>
                </c:pt>
                <c:pt idx="102">
                  <c:v>6500</c:v>
                </c:pt>
                <c:pt idx="103">
                  <c:v>6500</c:v>
                </c:pt>
                <c:pt idx="104">
                  <c:v>6500</c:v>
                </c:pt>
                <c:pt idx="105">
                  <c:v>6500</c:v>
                </c:pt>
                <c:pt idx="106">
                  <c:v>6500</c:v>
                </c:pt>
                <c:pt idx="107">
                  <c:v>6500</c:v>
                </c:pt>
                <c:pt idx="108">
                  <c:v>6500</c:v>
                </c:pt>
                <c:pt idx="109">
                  <c:v>6500</c:v>
                </c:pt>
                <c:pt idx="110">
                  <c:v>6500</c:v>
                </c:pt>
                <c:pt idx="111">
                  <c:v>6500</c:v>
                </c:pt>
                <c:pt idx="112">
                  <c:v>6500</c:v>
                </c:pt>
                <c:pt idx="113">
                  <c:v>6500</c:v>
                </c:pt>
                <c:pt idx="114">
                  <c:v>6500</c:v>
                </c:pt>
                <c:pt idx="115">
                  <c:v>6500</c:v>
                </c:pt>
                <c:pt idx="116">
                  <c:v>6500</c:v>
                </c:pt>
                <c:pt idx="117">
                  <c:v>6500</c:v>
                </c:pt>
                <c:pt idx="118">
                  <c:v>6500</c:v>
                </c:pt>
                <c:pt idx="119">
                  <c:v>6500</c:v>
                </c:pt>
                <c:pt idx="120">
                  <c:v>6500</c:v>
                </c:pt>
                <c:pt idx="121">
                  <c:v>6500</c:v>
                </c:pt>
                <c:pt idx="122">
                  <c:v>6500</c:v>
                </c:pt>
                <c:pt idx="123">
                  <c:v>6500</c:v>
                </c:pt>
                <c:pt idx="124">
                  <c:v>6500</c:v>
                </c:pt>
                <c:pt idx="125">
                  <c:v>6500</c:v>
                </c:pt>
                <c:pt idx="126">
                  <c:v>6500</c:v>
                </c:pt>
                <c:pt idx="127">
                  <c:v>6500</c:v>
                </c:pt>
                <c:pt idx="128">
                  <c:v>6500</c:v>
                </c:pt>
                <c:pt idx="129">
                  <c:v>6500</c:v>
                </c:pt>
                <c:pt idx="130">
                  <c:v>6500</c:v>
                </c:pt>
                <c:pt idx="131">
                  <c:v>6500</c:v>
                </c:pt>
                <c:pt idx="132">
                  <c:v>6500</c:v>
                </c:pt>
                <c:pt idx="133">
                  <c:v>6500</c:v>
                </c:pt>
                <c:pt idx="134">
                  <c:v>6500</c:v>
                </c:pt>
                <c:pt idx="135">
                  <c:v>6500</c:v>
                </c:pt>
                <c:pt idx="136">
                  <c:v>6500</c:v>
                </c:pt>
                <c:pt idx="137">
                  <c:v>6500</c:v>
                </c:pt>
                <c:pt idx="138">
                  <c:v>6500</c:v>
                </c:pt>
                <c:pt idx="139">
                  <c:v>6500</c:v>
                </c:pt>
                <c:pt idx="140">
                  <c:v>6500</c:v>
                </c:pt>
                <c:pt idx="141">
                  <c:v>6500</c:v>
                </c:pt>
                <c:pt idx="142">
                  <c:v>6500</c:v>
                </c:pt>
                <c:pt idx="143">
                  <c:v>6500</c:v>
                </c:pt>
                <c:pt idx="144">
                  <c:v>6500</c:v>
                </c:pt>
                <c:pt idx="145">
                  <c:v>6500</c:v>
                </c:pt>
                <c:pt idx="146">
                  <c:v>6600</c:v>
                </c:pt>
                <c:pt idx="147">
                  <c:v>6600</c:v>
                </c:pt>
                <c:pt idx="148">
                  <c:v>6600</c:v>
                </c:pt>
                <c:pt idx="149">
                  <c:v>6600</c:v>
                </c:pt>
                <c:pt idx="150">
                  <c:v>6700</c:v>
                </c:pt>
                <c:pt idx="151">
                  <c:v>6700</c:v>
                </c:pt>
                <c:pt idx="152">
                  <c:v>6700</c:v>
                </c:pt>
                <c:pt idx="153">
                  <c:v>6700</c:v>
                </c:pt>
                <c:pt idx="154">
                  <c:v>6700</c:v>
                </c:pt>
                <c:pt idx="155">
                  <c:v>6800</c:v>
                </c:pt>
                <c:pt idx="156">
                  <c:v>6800</c:v>
                </c:pt>
                <c:pt idx="157">
                  <c:v>6800</c:v>
                </c:pt>
                <c:pt idx="158">
                  <c:v>6800</c:v>
                </c:pt>
                <c:pt idx="159">
                  <c:v>6800</c:v>
                </c:pt>
                <c:pt idx="160">
                  <c:v>7000</c:v>
                </c:pt>
                <c:pt idx="161">
                  <c:v>7000</c:v>
                </c:pt>
                <c:pt idx="162">
                  <c:v>7000</c:v>
                </c:pt>
                <c:pt idx="163">
                  <c:v>7000</c:v>
                </c:pt>
                <c:pt idx="164">
                  <c:v>7000</c:v>
                </c:pt>
                <c:pt idx="165">
                  <c:v>7000</c:v>
                </c:pt>
                <c:pt idx="166">
                  <c:v>7000</c:v>
                </c:pt>
                <c:pt idx="167">
                  <c:v>7000</c:v>
                </c:pt>
                <c:pt idx="168">
                  <c:v>7000</c:v>
                </c:pt>
                <c:pt idx="169">
                  <c:v>7000</c:v>
                </c:pt>
                <c:pt idx="170">
                  <c:v>7000</c:v>
                </c:pt>
                <c:pt idx="171">
                  <c:v>7000</c:v>
                </c:pt>
                <c:pt idx="172">
                  <c:v>7000</c:v>
                </c:pt>
                <c:pt idx="173">
                  <c:v>7000</c:v>
                </c:pt>
                <c:pt idx="174">
                  <c:v>7000</c:v>
                </c:pt>
                <c:pt idx="175">
                  <c:v>7000</c:v>
                </c:pt>
                <c:pt idx="176">
                  <c:v>7000</c:v>
                </c:pt>
                <c:pt idx="177">
                  <c:v>7000</c:v>
                </c:pt>
                <c:pt idx="178">
                  <c:v>7000</c:v>
                </c:pt>
                <c:pt idx="179">
                  <c:v>7000</c:v>
                </c:pt>
                <c:pt idx="180">
                  <c:v>7000</c:v>
                </c:pt>
                <c:pt idx="181">
                  <c:v>7000</c:v>
                </c:pt>
                <c:pt idx="182">
                  <c:v>7000</c:v>
                </c:pt>
                <c:pt idx="183">
                  <c:v>7000</c:v>
                </c:pt>
                <c:pt idx="184">
                  <c:v>7000</c:v>
                </c:pt>
                <c:pt idx="185">
                  <c:v>7000</c:v>
                </c:pt>
                <c:pt idx="186">
                  <c:v>7000</c:v>
                </c:pt>
                <c:pt idx="187">
                  <c:v>7000</c:v>
                </c:pt>
                <c:pt idx="188">
                  <c:v>7000</c:v>
                </c:pt>
                <c:pt idx="189">
                  <c:v>7000</c:v>
                </c:pt>
                <c:pt idx="190">
                  <c:v>7000</c:v>
                </c:pt>
                <c:pt idx="191">
                  <c:v>7000</c:v>
                </c:pt>
                <c:pt idx="192">
                  <c:v>7000</c:v>
                </c:pt>
                <c:pt idx="193">
                  <c:v>7000</c:v>
                </c:pt>
                <c:pt idx="194">
                  <c:v>7000</c:v>
                </c:pt>
                <c:pt idx="195">
                  <c:v>7000</c:v>
                </c:pt>
                <c:pt idx="196">
                  <c:v>7000</c:v>
                </c:pt>
                <c:pt idx="197">
                  <c:v>7000</c:v>
                </c:pt>
                <c:pt idx="198">
                  <c:v>7000</c:v>
                </c:pt>
                <c:pt idx="199">
                  <c:v>7000</c:v>
                </c:pt>
                <c:pt idx="200">
                  <c:v>7000</c:v>
                </c:pt>
                <c:pt idx="201">
                  <c:v>7000</c:v>
                </c:pt>
                <c:pt idx="202">
                  <c:v>7000</c:v>
                </c:pt>
                <c:pt idx="203">
                  <c:v>7000</c:v>
                </c:pt>
                <c:pt idx="204">
                  <c:v>7000</c:v>
                </c:pt>
                <c:pt idx="205">
                  <c:v>7000</c:v>
                </c:pt>
                <c:pt idx="206">
                  <c:v>7000</c:v>
                </c:pt>
                <c:pt idx="207">
                  <c:v>7000</c:v>
                </c:pt>
                <c:pt idx="208">
                  <c:v>7000</c:v>
                </c:pt>
                <c:pt idx="209">
                  <c:v>7000</c:v>
                </c:pt>
                <c:pt idx="210">
                  <c:v>7000</c:v>
                </c:pt>
                <c:pt idx="211">
                  <c:v>7000</c:v>
                </c:pt>
                <c:pt idx="212">
                  <c:v>7000</c:v>
                </c:pt>
                <c:pt idx="213">
                  <c:v>7000</c:v>
                </c:pt>
                <c:pt idx="214">
                  <c:v>7000</c:v>
                </c:pt>
                <c:pt idx="215">
                  <c:v>7000</c:v>
                </c:pt>
                <c:pt idx="216">
                  <c:v>7000</c:v>
                </c:pt>
                <c:pt idx="217">
                  <c:v>7000</c:v>
                </c:pt>
                <c:pt idx="218">
                  <c:v>7000</c:v>
                </c:pt>
                <c:pt idx="219">
                  <c:v>7000</c:v>
                </c:pt>
                <c:pt idx="220">
                  <c:v>7000</c:v>
                </c:pt>
                <c:pt idx="221">
                  <c:v>7000</c:v>
                </c:pt>
                <c:pt idx="222">
                  <c:v>7000</c:v>
                </c:pt>
                <c:pt idx="223">
                  <c:v>7000</c:v>
                </c:pt>
                <c:pt idx="224">
                  <c:v>7000</c:v>
                </c:pt>
                <c:pt idx="225">
                  <c:v>7000</c:v>
                </c:pt>
                <c:pt idx="226">
                  <c:v>7000</c:v>
                </c:pt>
                <c:pt idx="227">
                  <c:v>7000</c:v>
                </c:pt>
                <c:pt idx="228">
                  <c:v>7000</c:v>
                </c:pt>
                <c:pt idx="229">
                  <c:v>7000</c:v>
                </c:pt>
                <c:pt idx="230">
                  <c:v>7000</c:v>
                </c:pt>
                <c:pt idx="231">
                  <c:v>7000</c:v>
                </c:pt>
                <c:pt idx="232">
                  <c:v>7000</c:v>
                </c:pt>
                <c:pt idx="233">
                  <c:v>7000</c:v>
                </c:pt>
                <c:pt idx="234">
                  <c:v>7000</c:v>
                </c:pt>
                <c:pt idx="235">
                  <c:v>7000</c:v>
                </c:pt>
                <c:pt idx="236">
                  <c:v>7000</c:v>
                </c:pt>
                <c:pt idx="237">
                  <c:v>7000</c:v>
                </c:pt>
                <c:pt idx="238">
                  <c:v>7000</c:v>
                </c:pt>
                <c:pt idx="239">
                  <c:v>7000</c:v>
                </c:pt>
                <c:pt idx="240">
                  <c:v>7000</c:v>
                </c:pt>
                <c:pt idx="241">
                  <c:v>7000</c:v>
                </c:pt>
                <c:pt idx="242">
                  <c:v>7000</c:v>
                </c:pt>
                <c:pt idx="243">
                  <c:v>7000</c:v>
                </c:pt>
                <c:pt idx="244">
                  <c:v>7000</c:v>
                </c:pt>
                <c:pt idx="245">
                  <c:v>7000</c:v>
                </c:pt>
                <c:pt idx="246">
                  <c:v>7000</c:v>
                </c:pt>
                <c:pt idx="247">
                  <c:v>7000</c:v>
                </c:pt>
                <c:pt idx="248">
                  <c:v>7000</c:v>
                </c:pt>
                <c:pt idx="249">
                  <c:v>7000</c:v>
                </c:pt>
                <c:pt idx="250">
                  <c:v>7000</c:v>
                </c:pt>
                <c:pt idx="251">
                  <c:v>7000</c:v>
                </c:pt>
                <c:pt idx="252">
                  <c:v>7000</c:v>
                </c:pt>
                <c:pt idx="253">
                  <c:v>7000</c:v>
                </c:pt>
                <c:pt idx="254">
                  <c:v>7000</c:v>
                </c:pt>
                <c:pt idx="255">
                  <c:v>7000</c:v>
                </c:pt>
                <c:pt idx="256">
                  <c:v>7000</c:v>
                </c:pt>
                <c:pt idx="257">
                  <c:v>7000</c:v>
                </c:pt>
                <c:pt idx="258">
                  <c:v>7000</c:v>
                </c:pt>
                <c:pt idx="259">
                  <c:v>7000</c:v>
                </c:pt>
                <c:pt idx="260">
                  <c:v>7000</c:v>
                </c:pt>
                <c:pt idx="261">
                  <c:v>7000</c:v>
                </c:pt>
                <c:pt idx="262">
                  <c:v>7000</c:v>
                </c:pt>
                <c:pt idx="263">
                  <c:v>7000</c:v>
                </c:pt>
                <c:pt idx="264">
                  <c:v>7000</c:v>
                </c:pt>
                <c:pt idx="265">
                  <c:v>7000</c:v>
                </c:pt>
                <c:pt idx="266">
                  <c:v>7000</c:v>
                </c:pt>
                <c:pt idx="267">
                  <c:v>7000</c:v>
                </c:pt>
                <c:pt idx="268">
                  <c:v>7000</c:v>
                </c:pt>
                <c:pt idx="269">
                  <c:v>7000</c:v>
                </c:pt>
                <c:pt idx="270">
                  <c:v>7000</c:v>
                </c:pt>
                <c:pt idx="271">
                  <c:v>7000</c:v>
                </c:pt>
                <c:pt idx="272">
                  <c:v>7000</c:v>
                </c:pt>
                <c:pt idx="273">
                  <c:v>7000</c:v>
                </c:pt>
                <c:pt idx="274">
                  <c:v>7000</c:v>
                </c:pt>
                <c:pt idx="275">
                  <c:v>7000</c:v>
                </c:pt>
                <c:pt idx="276">
                  <c:v>7000</c:v>
                </c:pt>
                <c:pt idx="277">
                  <c:v>7000</c:v>
                </c:pt>
                <c:pt idx="278">
                  <c:v>7000</c:v>
                </c:pt>
                <c:pt idx="279">
                  <c:v>7000</c:v>
                </c:pt>
                <c:pt idx="280">
                  <c:v>7000</c:v>
                </c:pt>
                <c:pt idx="281">
                  <c:v>7000</c:v>
                </c:pt>
                <c:pt idx="282">
                  <c:v>7000</c:v>
                </c:pt>
                <c:pt idx="283">
                  <c:v>7000</c:v>
                </c:pt>
                <c:pt idx="284">
                  <c:v>7000</c:v>
                </c:pt>
                <c:pt idx="285">
                  <c:v>7000</c:v>
                </c:pt>
                <c:pt idx="286">
                  <c:v>7000</c:v>
                </c:pt>
                <c:pt idx="287">
                  <c:v>7000</c:v>
                </c:pt>
                <c:pt idx="288">
                  <c:v>7000</c:v>
                </c:pt>
                <c:pt idx="289">
                  <c:v>7000</c:v>
                </c:pt>
                <c:pt idx="290">
                  <c:v>7000</c:v>
                </c:pt>
                <c:pt idx="291">
                  <c:v>7000</c:v>
                </c:pt>
                <c:pt idx="292">
                  <c:v>7000</c:v>
                </c:pt>
                <c:pt idx="293">
                  <c:v>7000</c:v>
                </c:pt>
                <c:pt idx="294">
                  <c:v>7000</c:v>
                </c:pt>
                <c:pt idx="295">
                  <c:v>7000</c:v>
                </c:pt>
                <c:pt idx="296">
                  <c:v>7000</c:v>
                </c:pt>
                <c:pt idx="297">
                  <c:v>7000</c:v>
                </c:pt>
                <c:pt idx="298">
                  <c:v>7000</c:v>
                </c:pt>
                <c:pt idx="299">
                  <c:v>7000</c:v>
                </c:pt>
                <c:pt idx="300">
                  <c:v>7000</c:v>
                </c:pt>
                <c:pt idx="301">
                  <c:v>7000</c:v>
                </c:pt>
                <c:pt idx="302">
                  <c:v>7000</c:v>
                </c:pt>
                <c:pt idx="303">
                  <c:v>7000</c:v>
                </c:pt>
                <c:pt idx="304">
                  <c:v>7000</c:v>
                </c:pt>
                <c:pt idx="305">
                  <c:v>7000</c:v>
                </c:pt>
                <c:pt idx="306">
                  <c:v>7000</c:v>
                </c:pt>
                <c:pt idx="307">
                  <c:v>7000</c:v>
                </c:pt>
                <c:pt idx="308">
                  <c:v>7000</c:v>
                </c:pt>
                <c:pt idx="309">
                  <c:v>7000</c:v>
                </c:pt>
                <c:pt idx="310">
                  <c:v>7000</c:v>
                </c:pt>
                <c:pt idx="311">
                  <c:v>7000</c:v>
                </c:pt>
                <c:pt idx="312">
                  <c:v>7000</c:v>
                </c:pt>
                <c:pt idx="313">
                  <c:v>7000</c:v>
                </c:pt>
                <c:pt idx="314">
                  <c:v>7000</c:v>
                </c:pt>
                <c:pt idx="315">
                  <c:v>7000</c:v>
                </c:pt>
                <c:pt idx="316">
                  <c:v>7000</c:v>
                </c:pt>
                <c:pt idx="317">
                  <c:v>7000</c:v>
                </c:pt>
                <c:pt idx="318">
                  <c:v>7000</c:v>
                </c:pt>
                <c:pt idx="319">
                  <c:v>7000</c:v>
                </c:pt>
                <c:pt idx="320">
                  <c:v>7000</c:v>
                </c:pt>
                <c:pt idx="321">
                  <c:v>7000</c:v>
                </c:pt>
                <c:pt idx="322">
                  <c:v>7000</c:v>
                </c:pt>
                <c:pt idx="323">
                  <c:v>7000</c:v>
                </c:pt>
                <c:pt idx="324">
                  <c:v>7000</c:v>
                </c:pt>
                <c:pt idx="325">
                  <c:v>7000</c:v>
                </c:pt>
                <c:pt idx="326">
                  <c:v>7000</c:v>
                </c:pt>
                <c:pt idx="327">
                  <c:v>7000</c:v>
                </c:pt>
                <c:pt idx="328">
                  <c:v>7000</c:v>
                </c:pt>
                <c:pt idx="329">
                  <c:v>7000</c:v>
                </c:pt>
                <c:pt idx="330">
                  <c:v>7000</c:v>
                </c:pt>
                <c:pt idx="331">
                  <c:v>7000</c:v>
                </c:pt>
                <c:pt idx="332">
                  <c:v>7000</c:v>
                </c:pt>
                <c:pt idx="333">
                  <c:v>7000</c:v>
                </c:pt>
                <c:pt idx="334">
                  <c:v>7000</c:v>
                </c:pt>
                <c:pt idx="335">
                  <c:v>7000</c:v>
                </c:pt>
                <c:pt idx="336">
                  <c:v>7000</c:v>
                </c:pt>
                <c:pt idx="337">
                  <c:v>7000</c:v>
                </c:pt>
                <c:pt idx="338">
                  <c:v>7000</c:v>
                </c:pt>
                <c:pt idx="339">
                  <c:v>7000</c:v>
                </c:pt>
                <c:pt idx="340">
                  <c:v>7000</c:v>
                </c:pt>
                <c:pt idx="341">
                  <c:v>7000</c:v>
                </c:pt>
                <c:pt idx="342">
                  <c:v>7000</c:v>
                </c:pt>
                <c:pt idx="343">
                  <c:v>7000</c:v>
                </c:pt>
                <c:pt idx="344">
                  <c:v>7000</c:v>
                </c:pt>
                <c:pt idx="345">
                  <c:v>7000</c:v>
                </c:pt>
                <c:pt idx="346">
                  <c:v>7000</c:v>
                </c:pt>
                <c:pt idx="347">
                  <c:v>7000</c:v>
                </c:pt>
                <c:pt idx="348">
                  <c:v>7000</c:v>
                </c:pt>
                <c:pt idx="349">
                  <c:v>7000</c:v>
                </c:pt>
                <c:pt idx="350">
                  <c:v>7000</c:v>
                </c:pt>
                <c:pt idx="351">
                  <c:v>7000</c:v>
                </c:pt>
                <c:pt idx="352">
                  <c:v>7000</c:v>
                </c:pt>
                <c:pt idx="353">
                  <c:v>7000</c:v>
                </c:pt>
                <c:pt idx="354">
                  <c:v>7000</c:v>
                </c:pt>
                <c:pt idx="355">
                  <c:v>7000</c:v>
                </c:pt>
                <c:pt idx="356">
                  <c:v>7000</c:v>
                </c:pt>
                <c:pt idx="357">
                  <c:v>7000</c:v>
                </c:pt>
                <c:pt idx="358">
                  <c:v>7000</c:v>
                </c:pt>
                <c:pt idx="359">
                  <c:v>7000</c:v>
                </c:pt>
                <c:pt idx="360">
                  <c:v>7000</c:v>
                </c:pt>
                <c:pt idx="361">
                  <c:v>7000</c:v>
                </c:pt>
                <c:pt idx="362">
                  <c:v>7000</c:v>
                </c:pt>
                <c:pt idx="363">
                  <c:v>7000</c:v>
                </c:pt>
                <c:pt idx="364">
                  <c:v>7000</c:v>
                </c:pt>
                <c:pt idx="365">
                  <c:v>7000</c:v>
                </c:pt>
                <c:pt idx="366">
                  <c:v>7000</c:v>
                </c:pt>
                <c:pt idx="367">
                  <c:v>7000</c:v>
                </c:pt>
                <c:pt idx="368">
                  <c:v>7000</c:v>
                </c:pt>
                <c:pt idx="369">
                  <c:v>7000</c:v>
                </c:pt>
                <c:pt idx="370">
                  <c:v>7000</c:v>
                </c:pt>
                <c:pt idx="371">
                  <c:v>7000</c:v>
                </c:pt>
                <c:pt idx="372">
                  <c:v>7000</c:v>
                </c:pt>
                <c:pt idx="373">
                  <c:v>7000</c:v>
                </c:pt>
                <c:pt idx="374">
                  <c:v>7000</c:v>
                </c:pt>
                <c:pt idx="375">
                  <c:v>7000</c:v>
                </c:pt>
                <c:pt idx="376">
                  <c:v>7000</c:v>
                </c:pt>
                <c:pt idx="377">
                  <c:v>7000</c:v>
                </c:pt>
                <c:pt idx="378">
                  <c:v>7000</c:v>
                </c:pt>
                <c:pt idx="379">
                  <c:v>7000</c:v>
                </c:pt>
                <c:pt idx="380">
                  <c:v>7000</c:v>
                </c:pt>
                <c:pt idx="381">
                  <c:v>7000</c:v>
                </c:pt>
                <c:pt idx="382">
                  <c:v>7000</c:v>
                </c:pt>
                <c:pt idx="383">
                  <c:v>7000</c:v>
                </c:pt>
                <c:pt idx="384">
                  <c:v>7000</c:v>
                </c:pt>
                <c:pt idx="385">
                  <c:v>7000</c:v>
                </c:pt>
                <c:pt idx="386">
                  <c:v>7000</c:v>
                </c:pt>
                <c:pt idx="387">
                  <c:v>7000</c:v>
                </c:pt>
                <c:pt idx="388">
                  <c:v>7000</c:v>
                </c:pt>
                <c:pt idx="389">
                  <c:v>7000</c:v>
                </c:pt>
                <c:pt idx="390">
                  <c:v>7000</c:v>
                </c:pt>
                <c:pt idx="391">
                  <c:v>7000</c:v>
                </c:pt>
                <c:pt idx="392">
                  <c:v>7000</c:v>
                </c:pt>
                <c:pt idx="393">
                  <c:v>7000</c:v>
                </c:pt>
                <c:pt idx="394">
                  <c:v>7000</c:v>
                </c:pt>
                <c:pt idx="395">
                  <c:v>7000</c:v>
                </c:pt>
                <c:pt idx="396">
                  <c:v>7000</c:v>
                </c:pt>
                <c:pt idx="397">
                  <c:v>7000</c:v>
                </c:pt>
                <c:pt idx="398">
                  <c:v>7000</c:v>
                </c:pt>
                <c:pt idx="399">
                  <c:v>7000</c:v>
                </c:pt>
                <c:pt idx="400">
                  <c:v>7000</c:v>
                </c:pt>
                <c:pt idx="401">
                  <c:v>7000</c:v>
                </c:pt>
                <c:pt idx="402">
                  <c:v>7000</c:v>
                </c:pt>
                <c:pt idx="403">
                  <c:v>7000</c:v>
                </c:pt>
                <c:pt idx="404">
                  <c:v>7000</c:v>
                </c:pt>
                <c:pt idx="405">
                  <c:v>7000</c:v>
                </c:pt>
                <c:pt idx="406">
                  <c:v>7000</c:v>
                </c:pt>
                <c:pt idx="407">
                  <c:v>7000</c:v>
                </c:pt>
                <c:pt idx="408">
                  <c:v>7000</c:v>
                </c:pt>
                <c:pt idx="409">
                  <c:v>7000</c:v>
                </c:pt>
                <c:pt idx="410">
                  <c:v>7000</c:v>
                </c:pt>
                <c:pt idx="411">
                  <c:v>7000</c:v>
                </c:pt>
                <c:pt idx="412">
                  <c:v>7000</c:v>
                </c:pt>
                <c:pt idx="413">
                  <c:v>7000</c:v>
                </c:pt>
                <c:pt idx="414">
                  <c:v>7000</c:v>
                </c:pt>
                <c:pt idx="415">
                  <c:v>7000</c:v>
                </c:pt>
                <c:pt idx="416">
                  <c:v>7000</c:v>
                </c:pt>
                <c:pt idx="417">
                  <c:v>7000</c:v>
                </c:pt>
                <c:pt idx="418">
                  <c:v>7000</c:v>
                </c:pt>
                <c:pt idx="419">
                  <c:v>7000</c:v>
                </c:pt>
                <c:pt idx="420">
                  <c:v>7000</c:v>
                </c:pt>
                <c:pt idx="421">
                  <c:v>7000</c:v>
                </c:pt>
                <c:pt idx="422">
                  <c:v>7000</c:v>
                </c:pt>
                <c:pt idx="423">
                  <c:v>7000</c:v>
                </c:pt>
                <c:pt idx="424">
                  <c:v>7000</c:v>
                </c:pt>
                <c:pt idx="425">
                  <c:v>7000</c:v>
                </c:pt>
                <c:pt idx="426">
                  <c:v>7000</c:v>
                </c:pt>
                <c:pt idx="427">
                  <c:v>7000</c:v>
                </c:pt>
                <c:pt idx="428">
                  <c:v>7000</c:v>
                </c:pt>
                <c:pt idx="429">
                  <c:v>7000</c:v>
                </c:pt>
                <c:pt idx="430">
                  <c:v>7000</c:v>
                </c:pt>
                <c:pt idx="431">
                  <c:v>7000</c:v>
                </c:pt>
                <c:pt idx="432">
                  <c:v>7000</c:v>
                </c:pt>
                <c:pt idx="433">
                  <c:v>7000</c:v>
                </c:pt>
                <c:pt idx="434">
                  <c:v>7000</c:v>
                </c:pt>
                <c:pt idx="435">
                  <c:v>7000</c:v>
                </c:pt>
                <c:pt idx="436">
                  <c:v>7000</c:v>
                </c:pt>
                <c:pt idx="437">
                  <c:v>7000</c:v>
                </c:pt>
                <c:pt idx="438">
                  <c:v>7000</c:v>
                </c:pt>
                <c:pt idx="439">
                  <c:v>7000</c:v>
                </c:pt>
                <c:pt idx="440">
                  <c:v>7000</c:v>
                </c:pt>
                <c:pt idx="441">
                  <c:v>7000</c:v>
                </c:pt>
                <c:pt idx="442">
                  <c:v>7000</c:v>
                </c:pt>
                <c:pt idx="443">
                  <c:v>7000</c:v>
                </c:pt>
                <c:pt idx="444">
                  <c:v>7000</c:v>
                </c:pt>
                <c:pt idx="445">
                  <c:v>7000</c:v>
                </c:pt>
                <c:pt idx="446">
                  <c:v>7000</c:v>
                </c:pt>
                <c:pt idx="447">
                  <c:v>7000</c:v>
                </c:pt>
                <c:pt idx="448">
                  <c:v>7000</c:v>
                </c:pt>
                <c:pt idx="449">
                  <c:v>7000</c:v>
                </c:pt>
                <c:pt idx="450">
                  <c:v>7000</c:v>
                </c:pt>
                <c:pt idx="451">
                  <c:v>7000</c:v>
                </c:pt>
                <c:pt idx="452">
                  <c:v>7000</c:v>
                </c:pt>
                <c:pt idx="453">
                  <c:v>7000</c:v>
                </c:pt>
                <c:pt idx="454">
                  <c:v>7000</c:v>
                </c:pt>
                <c:pt idx="455">
                  <c:v>7000</c:v>
                </c:pt>
                <c:pt idx="456">
                  <c:v>7000</c:v>
                </c:pt>
                <c:pt idx="457">
                  <c:v>7000</c:v>
                </c:pt>
                <c:pt idx="458">
                  <c:v>7000</c:v>
                </c:pt>
                <c:pt idx="459">
                  <c:v>7000</c:v>
                </c:pt>
                <c:pt idx="460">
                  <c:v>7000</c:v>
                </c:pt>
                <c:pt idx="461">
                  <c:v>7000</c:v>
                </c:pt>
                <c:pt idx="462">
                  <c:v>7000</c:v>
                </c:pt>
                <c:pt idx="463">
                  <c:v>7000</c:v>
                </c:pt>
                <c:pt idx="464">
                  <c:v>7000</c:v>
                </c:pt>
                <c:pt idx="465">
                  <c:v>7000</c:v>
                </c:pt>
                <c:pt idx="466">
                  <c:v>7000</c:v>
                </c:pt>
                <c:pt idx="467">
                  <c:v>7000</c:v>
                </c:pt>
                <c:pt idx="468">
                  <c:v>7000</c:v>
                </c:pt>
                <c:pt idx="469">
                  <c:v>7000</c:v>
                </c:pt>
                <c:pt idx="470">
                  <c:v>7000</c:v>
                </c:pt>
                <c:pt idx="471">
                  <c:v>7000</c:v>
                </c:pt>
                <c:pt idx="472">
                  <c:v>7000</c:v>
                </c:pt>
                <c:pt idx="473">
                  <c:v>7000</c:v>
                </c:pt>
                <c:pt idx="474">
                  <c:v>7000</c:v>
                </c:pt>
                <c:pt idx="475">
                  <c:v>7000</c:v>
                </c:pt>
                <c:pt idx="476">
                  <c:v>7000</c:v>
                </c:pt>
                <c:pt idx="477">
                  <c:v>7000</c:v>
                </c:pt>
                <c:pt idx="478">
                  <c:v>7000</c:v>
                </c:pt>
                <c:pt idx="479">
                  <c:v>7000</c:v>
                </c:pt>
                <c:pt idx="480">
                  <c:v>7000</c:v>
                </c:pt>
                <c:pt idx="481">
                  <c:v>7000</c:v>
                </c:pt>
                <c:pt idx="482">
                  <c:v>7000</c:v>
                </c:pt>
                <c:pt idx="483">
                  <c:v>7000</c:v>
                </c:pt>
                <c:pt idx="484">
                  <c:v>7000</c:v>
                </c:pt>
                <c:pt idx="485">
                  <c:v>7000</c:v>
                </c:pt>
                <c:pt idx="486">
                  <c:v>7000</c:v>
                </c:pt>
                <c:pt idx="487">
                  <c:v>7000</c:v>
                </c:pt>
                <c:pt idx="488">
                  <c:v>7000</c:v>
                </c:pt>
                <c:pt idx="489">
                  <c:v>7000</c:v>
                </c:pt>
                <c:pt idx="490">
                  <c:v>7000</c:v>
                </c:pt>
                <c:pt idx="491">
                  <c:v>7000</c:v>
                </c:pt>
                <c:pt idx="492">
                  <c:v>7000</c:v>
                </c:pt>
                <c:pt idx="493">
                  <c:v>7000</c:v>
                </c:pt>
                <c:pt idx="494">
                  <c:v>7000</c:v>
                </c:pt>
                <c:pt idx="495">
                  <c:v>7000</c:v>
                </c:pt>
                <c:pt idx="496">
                  <c:v>7000</c:v>
                </c:pt>
                <c:pt idx="497">
                  <c:v>7000</c:v>
                </c:pt>
                <c:pt idx="498">
                  <c:v>7000</c:v>
                </c:pt>
                <c:pt idx="499">
                  <c:v>7000</c:v>
                </c:pt>
                <c:pt idx="500">
                  <c:v>7000</c:v>
                </c:pt>
                <c:pt idx="501">
                  <c:v>7000</c:v>
                </c:pt>
                <c:pt idx="502">
                  <c:v>7000</c:v>
                </c:pt>
                <c:pt idx="503">
                  <c:v>7000</c:v>
                </c:pt>
                <c:pt idx="504">
                  <c:v>7000</c:v>
                </c:pt>
                <c:pt idx="505">
                  <c:v>7000</c:v>
                </c:pt>
                <c:pt idx="506">
                  <c:v>7000</c:v>
                </c:pt>
                <c:pt idx="507">
                  <c:v>7000</c:v>
                </c:pt>
                <c:pt idx="508">
                  <c:v>7000</c:v>
                </c:pt>
                <c:pt idx="509">
                  <c:v>7000</c:v>
                </c:pt>
                <c:pt idx="510">
                  <c:v>7000</c:v>
                </c:pt>
                <c:pt idx="511">
                  <c:v>7000</c:v>
                </c:pt>
                <c:pt idx="512">
                  <c:v>7000</c:v>
                </c:pt>
                <c:pt idx="513">
                  <c:v>7000</c:v>
                </c:pt>
                <c:pt idx="514">
                  <c:v>7000</c:v>
                </c:pt>
                <c:pt idx="515">
                  <c:v>7000</c:v>
                </c:pt>
                <c:pt idx="516">
                  <c:v>7000</c:v>
                </c:pt>
                <c:pt idx="517">
                  <c:v>7000</c:v>
                </c:pt>
                <c:pt idx="518">
                  <c:v>7000</c:v>
                </c:pt>
                <c:pt idx="519">
                  <c:v>7000</c:v>
                </c:pt>
                <c:pt idx="520">
                  <c:v>7000</c:v>
                </c:pt>
                <c:pt idx="521">
                  <c:v>7000</c:v>
                </c:pt>
                <c:pt idx="522">
                  <c:v>7000</c:v>
                </c:pt>
                <c:pt idx="523">
                  <c:v>7000</c:v>
                </c:pt>
                <c:pt idx="524">
                  <c:v>7000</c:v>
                </c:pt>
                <c:pt idx="525">
                  <c:v>7000</c:v>
                </c:pt>
                <c:pt idx="526">
                  <c:v>7000</c:v>
                </c:pt>
                <c:pt idx="527">
                  <c:v>7000</c:v>
                </c:pt>
                <c:pt idx="528">
                  <c:v>7000</c:v>
                </c:pt>
                <c:pt idx="529">
                  <c:v>7000</c:v>
                </c:pt>
                <c:pt idx="530">
                  <c:v>7000</c:v>
                </c:pt>
                <c:pt idx="531">
                  <c:v>7000</c:v>
                </c:pt>
                <c:pt idx="532">
                  <c:v>7000</c:v>
                </c:pt>
                <c:pt idx="533">
                  <c:v>7000</c:v>
                </c:pt>
                <c:pt idx="534">
                  <c:v>7000</c:v>
                </c:pt>
                <c:pt idx="535">
                  <c:v>7000</c:v>
                </c:pt>
                <c:pt idx="536">
                  <c:v>7000</c:v>
                </c:pt>
                <c:pt idx="537">
                  <c:v>7000</c:v>
                </c:pt>
                <c:pt idx="538">
                  <c:v>7000</c:v>
                </c:pt>
                <c:pt idx="539">
                  <c:v>7000</c:v>
                </c:pt>
                <c:pt idx="540">
                  <c:v>7000</c:v>
                </c:pt>
                <c:pt idx="541">
                  <c:v>7000</c:v>
                </c:pt>
                <c:pt idx="542">
                  <c:v>7000</c:v>
                </c:pt>
                <c:pt idx="543">
                  <c:v>7000</c:v>
                </c:pt>
                <c:pt idx="544">
                  <c:v>7000</c:v>
                </c:pt>
                <c:pt idx="545">
                  <c:v>7000</c:v>
                </c:pt>
                <c:pt idx="546">
                  <c:v>7000</c:v>
                </c:pt>
                <c:pt idx="547">
                  <c:v>7000</c:v>
                </c:pt>
                <c:pt idx="548">
                  <c:v>7000</c:v>
                </c:pt>
                <c:pt idx="549">
                  <c:v>7000</c:v>
                </c:pt>
                <c:pt idx="550">
                  <c:v>7000</c:v>
                </c:pt>
                <c:pt idx="551">
                  <c:v>7000</c:v>
                </c:pt>
                <c:pt idx="552">
                  <c:v>7000</c:v>
                </c:pt>
                <c:pt idx="553">
                  <c:v>7000</c:v>
                </c:pt>
                <c:pt idx="554">
                  <c:v>7000</c:v>
                </c:pt>
                <c:pt idx="555">
                  <c:v>7000</c:v>
                </c:pt>
                <c:pt idx="556">
                  <c:v>7000</c:v>
                </c:pt>
                <c:pt idx="557">
                  <c:v>7000</c:v>
                </c:pt>
                <c:pt idx="558">
                  <c:v>7000</c:v>
                </c:pt>
                <c:pt idx="559">
                  <c:v>7000</c:v>
                </c:pt>
                <c:pt idx="560">
                  <c:v>7000</c:v>
                </c:pt>
                <c:pt idx="561">
                  <c:v>7000</c:v>
                </c:pt>
                <c:pt idx="562">
                  <c:v>7000</c:v>
                </c:pt>
                <c:pt idx="563">
                  <c:v>7000</c:v>
                </c:pt>
                <c:pt idx="564">
                  <c:v>7000</c:v>
                </c:pt>
                <c:pt idx="565">
                  <c:v>7000</c:v>
                </c:pt>
                <c:pt idx="566">
                  <c:v>7000</c:v>
                </c:pt>
                <c:pt idx="567">
                  <c:v>7000</c:v>
                </c:pt>
                <c:pt idx="568">
                  <c:v>7000</c:v>
                </c:pt>
                <c:pt idx="569">
                  <c:v>7000</c:v>
                </c:pt>
                <c:pt idx="570">
                  <c:v>7000</c:v>
                </c:pt>
                <c:pt idx="571">
                  <c:v>7000</c:v>
                </c:pt>
                <c:pt idx="572">
                  <c:v>7000</c:v>
                </c:pt>
                <c:pt idx="573">
                  <c:v>7000</c:v>
                </c:pt>
                <c:pt idx="574">
                  <c:v>7000</c:v>
                </c:pt>
                <c:pt idx="575">
                  <c:v>7000</c:v>
                </c:pt>
                <c:pt idx="576">
                  <c:v>7000</c:v>
                </c:pt>
                <c:pt idx="577">
                  <c:v>7000</c:v>
                </c:pt>
                <c:pt idx="578">
                  <c:v>7000</c:v>
                </c:pt>
                <c:pt idx="579">
                  <c:v>7000</c:v>
                </c:pt>
                <c:pt idx="580">
                  <c:v>7000</c:v>
                </c:pt>
                <c:pt idx="581">
                  <c:v>7000</c:v>
                </c:pt>
                <c:pt idx="582">
                  <c:v>7000</c:v>
                </c:pt>
                <c:pt idx="583">
                  <c:v>7000</c:v>
                </c:pt>
                <c:pt idx="584">
                  <c:v>7000</c:v>
                </c:pt>
                <c:pt idx="585">
                  <c:v>7000</c:v>
                </c:pt>
                <c:pt idx="586">
                  <c:v>7000</c:v>
                </c:pt>
                <c:pt idx="587">
                  <c:v>7000</c:v>
                </c:pt>
                <c:pt idx="588">
                  <c:v>7000</c:v>
                </c:pt>
                <c:pt idx="589">
                  <c:v>7000</c:v>
                </c:pt>
                <c:pt idx="590">
                  <c:v>7000</c:v>
                </c:pt>
                <c:pt idx="591">
                  <c:v>7000</c:v>
                </c:pt>
                <c:pt idx="592">
                  <c:v>7000</c:v>
                </c:pt>
                <c:pt idx="593">
                  <c:v>7000</c:v>
                </c:pt>
                <c:pt idx="594">
                  <c:v>7000</c:v>
                </c:pt>
                <c:pt idx="595">
                  <c:v>7000</c:v>
                </c:pt>
                <c:pt idx="596">
                  <c:v>7000</c:v>
                </c:pt>
                <c:pt idx="597">
                  <c:v>7000</c:v>
                </c:pt>
                <c:pt idx="598">
                  <c:v>7000</c:v>
                </c:pt>
                <c:pt idx="599">
                  <c:v>7000</c:v>
                </c:pt>
                <c:pt idx="600">
                  <c:v>7000</c:v>
                </c:pt>
                <c:pt idx="601">
                  <c:v>7000</c:v>
                </c:pt>
                <c:pt idx="602">
                  <c:v>7000</c:v>
                </c:pt>
                <c:pt idx="603">
                  <c:v>7000</c:v>
                </c:pt>
                <c:pt idx="604">
                  <c:v>7000</c:v>
                </c:pt>
                <c:pt idx="605">
                  <c:v>7000</c:v>
                </c:pt>
                <c:pt idx="606">
                  <c:v>7000</c:v>
                </c:pt>
                <c:pt idx="607">
                  <c:v>7000</c:v>
                </c:pt>
                <c:pt idx="608">
                  <c:v>7000</c:v>
                </c:pt>
                <c:pt idx="609">
                  <c:v>7000</c:v>
                </c:pt>
                <c:pt idx="610">
                  <c:v>7000</c:v>
                </c:pt>
                <c:pt idx="611">
                  <c:v>7000</c:v>
                </c:pt>
                <c:pt idx="612">
                  <c:v>7000</c:v>
                </c:pt>
                <c:pt idx="613">
                  <c:v>7000</c:v>
                </c:pt>
                <c:pt idx="614">
                  <c:v>7000</c:v>
                </c:pt>
                <c:pt idx="615">
                  <c:v>7000</c:v>
                </c:pt>
                <c:pt idx="616">
                  <c:v>7000</c:v>
                </c:pt>
                <c:pt idx="617">
                  <c:v>7000</c:v>
                </c:pt>
                <c:pt idx="618">
                  <c:v>7000</c:v>
                </c:pt>
                <c:pt idx="619">
                  <c:v>7000</c:v>
                </c:pt>
                <c:pt idx="620">
                  <c:v>7000</c:v>
                </c:pt>
                <c:pt idx="621">
                  <c:v>7000</c:v>
                </c:pt>
                <c:pt idx="622">
                  <c:v>7000</c:v>
                </c:pt>
                <c:pt idx="623">
                  <c:v>7000</c:v>
                </c:pt>
                <c:pt idx="624">
                  <c:v>7000</c:v>
                </c:pt>
                <c:pt idx="625">
                  <c:v>7000</c:v>
                </c:pt>
                <c:pt idx="626">
                  <c:v>7000</c:v>
                </c:pt>
                <c:pt idx="627">
                  <c:v>7000</c:v>
                </c:pt>
                <c:pt idx="628">
                  <c:v>7000</c:v>
                </c:pt>
                <c:pt idx="629">
                  <c:v>7000</c:v>
                </c:pt>
                <c:pt idx="630">
                  <c:v>7000</c:v>
                </c:pt>
                <c:pt idx="631">
                  <c:v>7000</c:v>
                </c:pt>
                <c:pt idx="632">
                  <c:v>7000</c:v>
                </c:pt>
                <c:pt idx="633">
                  <c:v>7000</c:v>
                </c:pt>
                <c:pt idx="634">
                  <c:v>7000</c:v>
                </c:pt>
                <c:pt idx="635">
                  <c:v>7000</c:v>
                </c:pt>
                <c:pt idx="636">
                  <c:v>7000</c:v>
                </c:pt>
                <c:pt idx="637">
                  <c:v>7000</c:v>
                </c:pt>
                <c:pt idx="638">
                  <c:v>7000</c:v>
                </c:pt>
                <c:pt idx="639">
                  <c:v>7000</c:v>
                </c:pt>
                <c:pt idx="640">
                  <c:v>7000</c:v>
                </c:pt>
                <c:pt idx="641">
                  <c:v>7000</c:v>
                </c:pt>
                <c:pt idx="642">
                  <c:v>7000</c:v>
                </c:pt>
                <c:pt idx="643">
                  <c:v>7000</c:v>
                </c:pt>
                <c:pt idx="644">
                  <c:v>7000</c:v>
                </c:pt>
                <c:pt idx="645">
                  <c:v>7000</c:v>
                </c:pt>
                <c:pt idx="646">
                  <c:v>7000</c:v>
                </c:pt>
                <c:pt idx="647">
                  <c:v>7000</c:v>
                </c:pt>
                <c:pt idx="648">
                  <c:v>7000</c:v>
                </c:pt>
                <c:pt idx="649">
                  <c:v>7000</c:v>
                </c:pt>
                <c:pt idx="650">
                  <c:v>7000</c:v>
                </c:pt>
                <c:pt idx="651">
                  <c:v>7000</c:v>
                </c:pt>
                <c:pt idx="652">
                  <c:v>7000</c:v>
                </c:pt>
                <c:pt idx="653">
                  <c:v>7000</c:v>
                </c:pt>
                <c:pt idx="654">
                  <c:v>7000</c:v>
                </c:pt>
                <c:pt idx="655">
                  <c:v>7000</c:v>
                </c:pt>
                <c:pt idx="656">
                  <c:v>7000</c:v>
                </c:pt>
                <c:pt idx="657">
                  <c:v>7000</c:v>
                </c:pt>
                <c:pt idx="658">
                  <c:v>7000</c:v>
                </c:pt>
                <c:pt idx="659">
                  <c:v>7000</c:v>
                </c:pt>
                <c:pt idx="660">
                  <c:v>7000</c:v>
                </c:pt>
                <c:pt idx="661">
                  <c:v>7000</c:v>
                </c:pt>
                <c:pt idx="662">
                  <c:v>7000</c:v>
                </c:pt>
                <c:pt idx="663">
                  <c:v>7000</c:v>
                </c:pt>
                <c:pt idx="664">
                  <c:v>7000</c:v>
                </c:pt>
                <c:pt idx="665">
                  <c:v>7000</c:v>
                </c:pt>
                <c:pt idx="666">
                  <c:v>7000</c:v>
                </c:pt>
                <c:pt idx="667">
                  <c:v>7000</c:v>
                </c:pt>
                <c:pt idx="668">
                  <c:v>7000</c:v>
                </c:pt>
                <c:pt idx="669">
                  <c:v>7000</c:v>
                </c:pt>
                <c:pt idx="670">
                  <c:v>7000</c:v>
                </c:pt>
                <c:pt idx="671">
                  <c:v>7000</c:v>
                </c:pt>
                <c:pt idx="672">
                  <c:v>7000</c:v>
                </c:pt>
                <c:pt idx="673">
                  <c:v>7000</c:v>
                </c:pt>
                <c:pt idx="674">
                  <c:v>7000</c:v>
                </c:pt>
                <c:pt idx="675">
                  <c:v>7000</c:v>
                </c:pt>
                <c:pt idx="676">
                  <c:v>7000</c:v>
                </c:pt>
                <c:pt idx="677">
                  <c:v>7000</c:v>
                </c:pt>
                <c:pt idx="678">
                  <c:v>7000</c:v>
                </c:pt>
                <c:pt idx="679">
                  <c:v>7000</c:v>
                </c:pt>
                <c:pt idx="680">
                  <c:v>7000</c:v>
                </c:pt>
                <c:pt idx="681">
                  <c:v>7000</c:v>
                </c:pt>
                <c:pt idx="682">
                  <c:v>7000</c:v>
                </c:pt>
                <c:pt idx="683">
                  <c:v>7000</c:v>
                </c:pt>
                <c:pt idx="684">
                  <c:v>7000</c:v>
                </c:pt>
                <c:pt idx="685">
                  <c:v>7000</c:v>
                </c:pt>
                <c:pt idx="686">
                  <c:v>7000</c:v>
                </c:pt>
                <c:pt idx="687">
                  <c:v>7000</c:v>
                </c:pt>
                <c:pt idx="688">
                  <c:v>7000</c:v>
                </c:pt>
                <c:pt idx="689">
                  <c:v>7000</c:v>
                </c:pt>
                <c:pt idx="690">
                  <c:v>7000</c:v>
                </c:pt>
                <c:pt idx="691">
                  <c:v>7000</c:v>
                </c:pt>
                <c:pt idx="692">
                  <c:v>7000</c:v>
                </c:pt>
                <c:pt idx="693">
                  <c:v>7000</c:v>
                </c:pt>
                <c:pt idx="694">
                  <c:v>7000</c:v>
                </c:pt>
                <c:pt idx="695">
                  <c:v>7000</c:v>
                </c:pt>
                <c:pt idx="696">
                  <c:v>7000</c:v>
                </c:pt>
                <c:pt idx="697">
                  <c:v>7000</c:v>
                </c:pt>
                <c:pt idx="698">
                  <c:v>7000</c:v>
                </c:pt>
                <c:pt idx="699">
                  <c:v>6000</c:v>
                </c:pt>
                <c:pt idx="700">
                  <c:v>5800</c:v>
                </c:pt>
                <c:pt idx="701">
                  <c:v>5000</c:v>
                </c:pt>
                <c:pt idx="702">
                  <c:v>5000</c:v>
                </c:pt>
                <c:pt idx="703">
                  <c:v>5000</c:v>
                </c:pt>
                <c:pt idx="704">
                  <c:v>5000</c:v>
                </c:pt>
                <c:pt idx="705">
                  <c:v>5000</c:v>
                </c:pt>
                <c:pt idx="706">
                  <c:v>5000</c:v>
                </c:pt>
                <c:pt idx="707">
                  <c:v>5000</c:v>
                </c:pt>
                <c:pt idx="708">
                  <c:v>5000</c:v>
                </c:pt>
                <c:pt idx="709">
                  <c:v>5000</c:v>
                </c:pt>
                <c:pt idx="710">
                  <c:v>5000</c:v>
                </c:pt>
                <c:pt idx="711">
                  <c:v>5000</c:v>
                </c:pt>
                <c:pt idx="712">
                  <c:v>5000</c:v>
                </c:pt>
                <c:pt idx="713">
                  <c:v>5000</c:v>
                </c:pt>
                <c:pt idx="714">
                  <c:v>5000</c:v>
                </c:pt>
                <c:pt idx="715">
                  <c:v>5000</c:v>
                </c:pt>
                <c:pt idx="716">
                  <c:v>5000</c:v>
                </c:pt>
                <c:pt idx="717">
                  <c:v>5000</c:v>
                </c:pt>
                <c:pt idx="718">
                  <c:v>5000</c:v>
                </c:pt>
                <c:pt idx="719">
                  <c:v>5000</c:v>
                </c:pt>
                <c:pt idx="720">
                  <c:v>5000</c:v>
                </c:pt>
                <c:pt idx="721">
                  <c:v>5000</c:v>
                </c:pt>
                <c:pt idx="722">
                  <c:v>5000</c:v>
                </c:pt>
                <c:pt idx="723">
                  <c:v>5000</c:v>
                </c:pt>
                <c:pt idx="724">
                  <c:v>5000</c:v>
                </c:pt>
                <c:pt idx="725">
                  <c:v>5000</c:v>
                </c:pt>
                <c:pt idx="726">
                  <c:v>5000</c:v>
                </c:pt>
                <c:pt idx="727">
                  <c:v>5000</c:v>
                </c:pt>
                <c:pt idx="728">
                  <c:v>5000</c:v>
                </c:pt>
                <c:pt idx="729">
                  <c:v>5000</c:v>
                </c:pt>
                <c:pt idx="730">
                  <c:v>5000</c:v>
                </c:pt>
                <c:pt idx="731">
                  <c:v>5000</c:v>
                </c:pt>
                <c:pt idx="732">
                  <c:v>5000</c:v>
                </c:pt>
                <c:pt idx="733">
                  <c:v>5000</c:v>
                </c:pt>
                <c:pt idx="734">
                  <c:v>5000</c:v>
                </c:pt>
                <c:pt idx="735">
                  <c:v>5000</c:v>
                </c:pt>
                <c:pt idx="736">
                  <c:v>5000</c:v>
                </c:pt>
                <c:pt idx="737">
                  <c:v>5000</c:v>
                </c:pt>
                <c:pt idx="738">
                  <c:v>5000</c:v>
                </c:pt>
                <c:pt idx="739">
                  <c:v>5300</c:v>
                </c:pt>
                <c:pt idx="740">
                  <c:v>5500</c:v>
                </c:pt>
                <c:pt idx="741">
                  <c:v>5500</c:v>
                </c:pt>
                <c:pt idx="742">
                  <c:v>5500</c:v>
                </c:pt>
                <c:pt idx="743">
                  <c:v>5500</c:v>
                </c:pt>
                <c:pt idx="744">
                  <c:v>5500</c:v>
                </c:pt>
                <c:pt idx="745">
                  <c:v>5500</c:v>
                </c:pt>
                <c:pt idx="746">
                  <c:v>5500</c:v>
                </c:pt>
                <c:pt idx="747">
                  <c:v>5800</c:v>
                </c:pt>
                <c:pt idx="748">
                  <c:v>5800</c:v>
                </c:pt>
                <c:pt idx="749">
                  <c:v>5800</c:v>
                </c:pt>
                <c:pt idx="750">
                  <c:v>5800</c:v>
                </c:pt>
                <c:pt idx="751">
                  <c:v>5800</c:v>
                </c:pt>
                <c:pt idx="752">
                  <c:v>5800</c:v>
                </c:pt>
                <c:pt idx="753">
                  <c:v>5800</c:v>
                </c:pt>
                <c:pt idx="754">
                  <c:v>5800</c:v>
                </c:pt>
                <c:pt idx="755">
                  <c:v>6000</c:v>
                </c:pt>
                <c:pt idx="756">
                  <c:v>6000</c:v>
                </c:pt>
                <c:pt idx="757">
                  <c:v>6000</c:v>
                </c:pt>
                <c:pt idx="758">
                  <c:v>6000</c:v>
                </c:pt>
                <c:pt idx="759">
                  <c:v>6000</c:v>
                </c:pt>
                <c:pt idx="760">
                  <c:v>6000</c:v>
                </c:pt>
                <c:pt idx="761">
                  <c:v>6000</c:v>
                </c:pt>
                <c:pt idx="762">
                  <c:v>6000</c:v>
                </c:pt>
                <c:pt idx="763">
                  <c:v>6000</c:v>
                </c:pt>
                <c:pt idx="764">
                  <c:v>6000</c:v>
                </c:pt>
                <c:pt idx="765">
                  <c:v>6000</c:v>
                </c:pt>
                <c:pt idx="766">
                  <c:v>6000</c:v>
                </c:pt>
                <c:pt idx="767">
                  <c:v>6000</c:v>
                </c:pt>
                <c:pt idx="768">
                  <c:v>6000</c:v>
                </c:pt>
                <c:pt idx="769">
                  <c:v>6000</c:v>
                </c:pt>
                <c:pt idx="770">
                  <c:v>6000</c:v>
                </c:pt>
                <c:pt idx="771">
                  <c:v>6000</c:v>
                </c:pt>
                <c:pt idx="772">
                  <c:v>6000</c:v>
                </c:pt>
                <c:pt idx="773">
                  <c:v>6000</c:v>
                </c:pt>
                <c:pt idx="774">
                  <c:v>6000</c:v>
                </c:pt>
                <c:pt idx="775">
                  <c:v>6000</c:v>
                </c:pt>
                <c:pt idx="776">
                  <c:v>6000</c:v>
                </c:pt>
                <c:pt idx="777">
                  <c:v>6000</c:v>
                </c:pt>
                <c:pt idx="778">
                  <c:v>6000</c:v>
                </c:pt>
                <c:pt idx="779">
                  <c:v>6000</c:v>
                </c:pt>
                <c:pt idx="780">
                  <c:v>6000</c:v>
                </c:pt>
                <c:pt idx="781">
                  <c:v>6000</c:v>
                </c:pt>
                <c:pt idx="782">
                  <c:v>6000</c:v>
                </c:pt>
                <c:pt idx="783">
                  <c:v>6000</c:v>
                </c:pt>
                <c:pt idx="784">
                  <c:v>6000</c:v>
                </c:pt>
                <c:pt idx="785">
                  <c:v>6000</c:v>
                </c:pt>
                <c:pt idx="786">
                  <c:v>6000</c:v>
                </c:pt>
                <c:pt idx="787">
                  <c:v>6000</c:v>
                </c:pt>
                <c:pt idx="788">
                  <c:v>6000</c:v>
                </c:pt>
                <c:pt idx="789">
                  <c:v>6000</c:v>
                </c:pt>
                <c:pt idx="790">
                  <c:v>6000</c:v>
                </c:pt>
                <c:pt idx="791">
                  <c:v>6000</c:v>
                </c:pt>
                <c:pt idx="792">
                  <c:v>6000</c:v>
                </c:pt>
                <c:pt idx="793">
                  <c:v>6000</c:v>
                </c:pt>
                <c:pt idx="794">
                  <c:v>6000</c:v>
                </c:pt>
                <c:pt idx="795">
                  <c:v>6000</c:v>
                </c:pt>
                <c:pt idx="796">
                  <c:v>6000</c:v>
                </c:pt>
                <c:pt idx="797">
                  <c:v>6000</c:v>
                </c:pt>
                <c:pt idx="798">
                  <c:v>6000</c:v>
                </c:pt>
                <c:pt idx="799">
                  <c:v>6000</c:v>
                </c:pt>
                <c:pt idx="800">
                  <c:v>6000</c:v>
                </c:pt>
                <c:pt idx="801">
                  <c:v>6000</c:v>
                </c:pt>
                <c:pt idx="802">
                  <c:v>6000</c:v>
                </c:pt>
                <c:pt idx="803">
                  <c:v>6000</c:v>
                </c:pt>
                <c:pt idx="804">
                  <c:v>6000</c:v>
                </c:pt>
                <c:pt idx="805">
                  <c:v>6000</c:v>
                </c:pt>
                <c:pt idx="806">
                  <c:v>6000</c:v>
                </c:pt>
                <c:pt idx="807">
                  <c:v>6000</c:v>
                </c:pt>
                <c:pt idx="808">
                  <c:v>6000</c:v>
                </c:pt>
                <c:pt idx="809">
                  <c:v>6000</c:v>
                </c:pt>
                <c:pt idx="810">
                  <c:v>6000</c:v>
                </c:pt>
                <c:pt idx="811">
                  <c:v>6000</c:v>
                </c:pt>
                <c:pt idx="812">
                  <c:v>6000</c:v>
                </c:pt>
                <c:pt idx="813">
                  <c:v>6000</c:v>
                </c:pt>
                <c:pt idx="814">
                  <c:v>6700</c:v>
                </c:pt>
                <c:pt idx="815">
                  <c:v>6700</c:v>
                </c:pt>
                <c:pt idx="816">
                  <c:v>6700</c:v>
                </c:pt>
                <c:pt idx="817">
                  <c:v>6700</c:v>
                </c:pt>
                <c:pt idx="818">
                  <c:v>6700</c:v>
                </c:pt>
                <c:pt idx="819">
                  <c:v>6700</c:v>
                </c:pt>
                <c:pt idx="820">
                  <c:v>6700</c:v>
                </c:pt>
                <c:pt idx="821">
                  <c:v>6700</c:v>
                </c:pt>
                <c:pt idx="822">
                  <c:v>6600</c:v>
                </c:pt>
                <c:pt idx="823">
                  <c:v>6600</c:v>
                </c:pt>
                <c:pt idx="824">
                  <c:v>6600</c:v>
                </c:pt>
                <c:pt idx="825">
                  <c:v>6600</c:v>
                </c:pt>
                <c:pt idx="826">
                  <c:v>6600</c:v>
                </c:pt>
                <c:pt idx="827">
                  <c:v>6600</c:v>
                </c:pt>
                <c:pt idx="828">
                  <c:v>6600</c:v>
                </c:pt>
                <c:pt idx="829">
                  <c:v>6600</c:v>
                </c:pt>
                <c:pt idx="830">
                  <c:v>6600</c:v>
                </c:pt>
                <c:pt idx="831">
                  <c:v>6500</c:v>
                </c:pt>
                <c:pt idx="832">
                  <c:v>6500</c:v>
                </c:pt>
                <c:pt idx="833">
                  <c:v>6500</c:v>
                </c:pt>
                <c:pt idx="834">
                  <c:v>6500</c:v>
                </c:pt>
                <c:pt idx="835">
                  <c:v>6400</c:v>
                </c:pt>
                <c:pt idx="836">
                  <c:v>6400</c:v>
                </c:pt>
                <c:pt idx="837">
                  <c:v>6400</c:v>
                </c:pt>
                <c:pt idx="838">
                  <c:v>6400</c:v>
                </c:pt>
                <c:pt idx="839">
                  <c:v>6400</c:v>
                </c:pt>
                <c:pt idx="840">
                  <c:v>6400</c:v>
                </c:pt>
                <c:pt idx="841">
                  <c:v>6400</c:v>
                </c:pt>
                <c:pt idx="842">
                  <c:v>6400</c:v>
                </c:pt>
                <c:pt idx="843">
                  <c:v>6400</c:v>
                </c:pt>
                <c:pt idx="844">
                  <c:v>6400</c:v>
                </c:pt>
                <c:pt idx="845">
                  <c:v>6400</c:v>
                </c:pt>
                <c:pt idx="846">
                  <c:v>6400</c:v>
                </c:pt>
                <c:pt idx="847">
                  <c:v>6400</c:v>
                </c:pt>
                <c:pt idx="848">
                  <c:v>6400</c:v>
                </c:pt>
                <c:pt idx="849">
                  <c:v>6400</c:v>
                </c:pt>
                <c:pt idx="850">
                  <c:v>6400</c:v>
                </c:pt>
                <c:pt idx="851">
                  <c:v>6400</c:v>
                </c:pt>
                <c:pt idx="852">
                  <c:v>6400</c:v>
                </c:pt>
                <c:pt idx="853">
                  <c:v>6400</c:v>
                </c:pt>
                <c:pt idx="854">
                  <c:v>6400</c:v>
                </c:pt>
                <c:pt idx="855">
                  <c:v>6400</c:v>
                </c:pt>
                <c:pt idx="856">
                  <c:v>6400</c:v>
                </c:pt>
                <c:pt idx="857">
                  <c:v>6400</c:v>
                </c:pt>
                <c:pt idx="858">
                  <c:v>6400</c:v>
                </c:pt>
                <c:pt idx="859">
                  <c:v>6400</c:v>
                </c:pt>
                <c:pt idx="860">
                  <c:v>6400</c:v>
                </c:pt>
                <c:pt idx="861">
                  <c:v>6400</c:v>
                </c:pt>
                <c:pt idx="862">
                  <c:v>6400</c:v>
                </c:pt>
                <c:pt idx="863">
                  <c:v>6400</c:v>
                </c:pt>
                <c:pt idx="864">
                  <c:v>6400</c:v>
                </c:pt>
                <c:pt idx="865">
                  <c:v>6400</c:v>
                </c:pt>
                <c:pt idx="866">
                  <c:v>6400</c:v>
                </c:pt>
                <c:pt idx="867">
                  <c:v>6400</c:v>
                </c:pt>
                <c:pt idx="868">
                  <c:v>6400</c:v>
                </c:pt>
                <c:pt idx="869">
                  <c:v>6400</c:v>
                </c:pt>
                <c:pt idx="870">
                  <c:v>6400</c:v>
                </c:pt>
                <c:pt idx="871">
                  <c:v>6400</c:v>
                </c:pt>
                <c:pt idx="872">
                  <c:v>6400</c:v>
                </c:pt>
                <c:pt idx="873">
                  <c:v>6400</c:v>
                </c:pt>
                <c:pt idx="874">
                  <c:v>6400</c:v>
                </c:pt>
                <c:pt idx="875">
                  <c:v>6400</c:v>
                </c:pt>
                <c:pt idx="876">
                  <c:v>6400</c:v>
                </c:pt>
                <c:pt idx="877">
                  <c:v>6400</c:v>
                </c:pt>
                <c:pt idx="878">
                  <c:v>6400</c:v>
                </c:pt>
                <c:pt idx="879">
                  <c:v>6400</c:v>
                </c:pt>
                <c:pt idx="880">
                  <c:v>6400</c:v>
                </c:pt>
                <c:pt idx="881">
                  <c:v>6400</c:v>
                </c:pt>
                <c:pt idx="882">
                  <c:v>6500</c:v>
                </c:pt>
                <c:pt idx="883">
                  <c:v>6500</c:v>
                </c:pt>
                <c:pt idx="884">
                  <c:v>6500</c:v>
                </c:pt>
                <c:pt idx="885">
                  <c:v>5100</c:v>
                </c:pt>
                <c:pt idx="886">
                  <c:v>5100</c:v>
                </c:pt>
                <c:pt idx="887">
                  <c:v>5200</c:v>
                </c:pt>
                <c:pt idx="888">
                  <c:v>5200</c:v>
                </c:pt>
                <c:pt idx="889">
                  <c:v>5200</c:v>
                </c:pt>
                <c:pt idx="890">
                  <c:v>5300</c:v>
                </c:pt>
                <c:pt idx="891">
                  <c:v>5300</c:v>
                </c:pt>
                <c:pt idx="892">
                  <c:v>5400</c:v>
                </c:pt>
                <c:pt idx="893">
                  <c:v>5400</c:v>
                </c:pt>
                <c:pt idx="894">
                  <c:v>5500</c:v>
                </c:pt>
                <c:pt idx="895">
                  <c:v>5500</c:v>
                </c:pt>
                <c:pt idx="896">
                  <c:v>5600</c:v>
                </c:pt>
                <c:pt idx="897">
                  <c:v>5600</c:v>
                </c:pt>
                <c:pt idx="898">
                  <c:v>5600</c:v>
                </c:pt>
                <c:pt idx="899">
                  <c:v>5600</c:v>
                </c:pt>
                <c:pt idx="900">
                  <c:v>5700</c:v>
                </c:pt>
                <c:pt idx="901">
                  <c:v>5700</c:v>
                </c:pt>
                <c:pt idx="902">
                  <c:v>5700</c:v>
                </c:pt>
                <c:pt idx="903">
                  <c:v>5700</c:v>
                </c:pt>
                <c:pt idx="904">
                  <c:v>5800</c:v>
                </c:pt>
                <c:pt idx="905">
                  <c:v>5800</c:v>
                </c:pt>
                <c:pt idx="906">
                  <c:v>5800</c:v>
                </c:pt>
                <c:pt idx="907">
                  <c:v>5900</c:v>
                </c:pt>
                <c:pt idx="908">
                  <c:v>5900</c:v>
                </c:pt>
                <c:pt idx="909">
                  <c:v>5900</c:v>
                </c:pt>
                <c:pt idx="910">
                  <c:v>6000</c:v>
                </c:pt>
                <c:pt idx="911">
                  <c:v>6000</c:v>
                </c:pt>
                <c:pt idx="912">
                  <c:v>6000</c:v>
                </c:pt>
                <c:pt idx="913">
                  <c:v>6000</c:v>
                </c:pt>
                <c:pt idx="914">
                  <c:v>6100</c:v>
                </c:pt>
                <c:pt idx="915">
                  <c:v>6100</c:v>
                </c:pt>
                <c:pt idx="916">
                  <c:v>6100</c:v>
                </c:pt>
                <c:pt idx="917">
                  <c:v>6100</c:v>
                </c:pt>
                <c:pt idx="918">
                  <c:v>6200</c:v>
                </c:pt>
                <c:pt idx="919">
                  <c:v>6200</c:v>
                </c:pt>
                <c:pt idx="920">
                  <c:v>6200</c:v>
                </c:pt>
                <c:pt idx="921">
                  <c:v>6200</c:v>
                </c:pt>
                <c:pt idx="922">
                  <c:v>6300</c:v>
                </c:pt>
                <c:pt idx="923">
                  <c:v>6300</c:v>
                </c:pt>
                <c:pt idx="924">
                  <c:v>6300</c:v>
                </c:pt>
                <c:pt idx="925">
                  <c:v>6300</c:v>
                </c:pt>
                <c:pt idx="926">
                  <c:v>6400</c:v>
                </c:pt>
                <c:pt idx="927">
                  <c:v>6400</c:v>
                </c:pt>
                <c:pt idx="928">
                  <c:v>6400</c:v>
                </c:pt>
                <c:pt idx="929">
                  <c:v>6500</c:v>
                </c:pt>
                <c:pt idx="930">
                  <c:v>6500</c:v>
                </c:pt>
                <c:pt idx="931">
                  <c:v>6500</c:v>
                </c:pt>
                <c:pt idx="932">
                  <c:v>6500</c:v>
                </c:pt>
                <c:pt idx="933">
                  <c:v>6500</c:v>
                </c:pt>
                <c:pt idx="934">
                  <c:v>6500</c:v>
                </c:pt>
                <c:pt idx="935">
                  <c:v>6500</c:v>
                </c:pt>
                <c:pt idx="936">
                  <c:v>6500</c:v>
                </c:pt>
                <c:pt idx="937">
                  <c:v>6500</c:v>
                </c:pt>
                <c:pt idx="938">
                  <c:v>6500</c:v>
                </c:pt>
                <c:pt idx="939">
                  <c:v>6500</c:v>
                </c:pt>
                <c:pt idx="940">
                  <c:v>6500</c:v>
                </c:pt>
                <c:pt idx="941">
                  <c:v>6500</c:v>
                </c:pt>
                <c:pt idx="942">
                  <c:v>7000</c:v>
                </c:pt>
                <c:pt idx="943">
                  <c:v>7000</c:v>
                </c:pt>
                <c:pt idx="944">
                  <c:v>7000</c:v>
                </c:pt>
                <c:pt idx="945">
                  <c:v>7000</c:v>
                </c:pt>
                <c:pt idx="946">
                  <c:v>7000</c:v>
                </c:pt>
                <c:pt idx="947">
                  <c:v>7000</c:v>
                </c:pt>
                <c:pt idx="948">
                  <c:v>6900</c:v>
                </c:pt>
                <c:pt idx="949">
                  <c:v>6900</c:v>
                </c:pt>
                <c:pt idx="950">
                  <c:v>6900</c:v>
                </c:pt>
                <c:pt idx="951">
                  <c:v>6900</c:v>
                </c:pt>
                <c:pt idx="952">
                  <c:v>6900</c:v>
                </c:pt>
                <c:pt idx="953">
                  <c:v>6900</c:v>
                </c:pt>
                <c:pt idx="954">
                  <c:v>6900</c:v>
                </c:pt>
                <c:pt idx="955">
                  <c:v>6800</c:v>
                </c:pt>
                <c:pt idx="956">
                  <c:v>6800</c:v>
                </c:pt>
                <c:pt idx="957">
                  <c:v>6800</c:v>
                </c:pt>
                <c:pt idx="958">
                  <c:v>6800</c:v>
                </c:pt>
                <c:pt idx="959">
                  <c:v>6800</c:v>
                </c:pt>
                <c:pt idx="960">
                  <c:v>6800</c:v>
                </c:pt>
                <c:pt idx="961">
                  <c:v>6700</c:v>
                </c:pt>
                <c:pt idx="962">
                  <c:v>6700</c:v>
                </c:pt>
                <c:pt idx="963">
                  <c:v>6700</c:v>
                </c:pt>
                <c:pt idx="964">
                  <c:v>6700</c:v>
                </c:pt>
                <c:pt idx="965">
                  <c:v>6700</c:v>
                </c:pt>
                <c:pt idx="966">
                  <c:v>6700</c:v>
                </c:pt>
                <c:pt idx="967">
                  <c:v>6600</c:v>
                </c:pt>
                <c:pt idx="968">
                  <c:v>6600</c:v>
                </c:pt>
                <c:pt idx="969">
                  <c:v>6600</c:v>
                </c:pt>
                <c:pt idx="970">
                  <c:v>6600</c:v>
                </c:pt>
                <c:pt idx="971">
                  <c:v>6600</c:v>
                </c:pt>
                <c:pt idx="972">
                  <c:v>6500</c:v>
                </c:pt>
                <c:pt idx="973">
                  <c:v>6500</c:v>
                </c:pt>
                <c:pt idx="974">
                  <c:v>6500</c:v>
                </c:pt>
                <c:pt idx="975">
                  <c:v>6500</c:v>
                </c:pt>
                <c:pt idx="976">
                  <c:v>6400</c:v>
                </c:pt>
                <c:pt idx="977">
                  <c:v>6400</c:v>
                </c:pt>
                <c:pt idx="978">
                  <c:v>6400</c:v>
                </c:pt>
                <c:pt idx="979">
                  <c:v>6400</c:v>
                </c:pt>
                <c:pt idx="980">
                  <c:v>6300</c:v>
                </c:pt>
                <c:pt idx="981">
                  <c:v>6200</c:v>
                </c:pt>
                <c:pt idx="982">
                  <c:v>6200</c:v>
                </c:pt>
                <c:pt idx="983">
                  <c:v>6100</c:v>
                </c:pt>
                <c:pt idx="984">
                  <c:v>6100</c:v>
                </c:pt>
                <c:pt idx="985">
                  <c:v>6000</c:v>
                </c:pt>
                <c:pt idx="986">
                  <c:v>5900</c:v>
                </c:pt>
                <c:pt idx="987">
                  <c:v>5800</c:v>
                </c:pt>
                <c:pt idx="988">
                  <c:v>5800</c:v>
                </c:pt>
                <c:pt idx="989">
                  <c:v>5800</c:v>
                </c:pt>
                <c:pt idx="990">
                  <c:v>5600</c:v>
                </c:pt>
                <c:pt idx="991">
                  <c:v>5600</c:v>
                </c:pt>
                <c:pt idx="992">
                  <c:v>5700</c:v>
                </c:pt>
                <c:pt idx="993">
                  <c:v>5700</c:v>
                </c:pt>
                <c:pt idx="994">
                  <c:v>5800</c:v>
                </c:pt>
                <c:pt idx="995">
                  <c:v>5900</c:v>
                </c:pt>
                <c:pt idx="996">
                  <c:v>5900</c:v>
                </c:pt>
                <c:pt idx="997">
                  <c:v>6000</c:v>
                </c:pt>
                <c:pt idx="998">
                  <c:v>6000</c:v>
                </c:pt>
                <c:pt idx="999">
                  <c:v>6000</c:v>
                </c:pt>
                <c:pt idx="1000">
                  <c:v>6100</c:v>
                </c:pt>
                <c:pt idx="1001">
                  <c:v>6100</c:v>
                </c:pt>
                <c:pt idx="1002">
                  <c:v>6200</c:v>
                </c:pt>
                <c:pt idx="1003">
                  <c:v>6200</c:v>
                </c:pt>
                <c:pt idx="1004">
                  <c:v>6300</c:v>
                </c:pt>
                <c:pt idx="1005">
                  <c:v>6400</c:v>
                </c:pt>
                <c:pt idx="1006">
                  <c:v>6400</c:v>
                </c:pt>
                <c:pt idx="1007">
                  <c:v>6500</c:v>
                </c:pt>
                <c:pt idx="1008">
                  <c:v>6500</c:v>
                </c:pt>
                <c:pt idx="1009">
                  <c:v>6600</c:v>
                </c:pt>
                <c:pt idx="1010">
                  <c:v>5200</c:v>
                </c:pt>
                <c:pt idx="1011">
                  <c:v>5200</c:v>
                </c:pt>
                <c:pt idx="1012">
                  <c:v>5300</c:v>
                </c:pt>
                <c:pt idx="1013">
                  <c:v>5300</c:v>
                </c:pt>
                <c:pt idx="1014">
                  <c:v>5300</c:v>
                </c:pt>
                <c:pt idx="1015">
                  <c:v>5400</c:v>
                </c:pt>
                <c:pt idx="1016">
                  <c:v>5400</c:v>
                </c:pt>
                <c:pt idx="1017">
                  <c:v>5400</c:v>
                </c:pt>
                <c:pt idx="1018">
                  <c:v>5500</c:v>
                </c:pt>
                <c:pt idx="1019">
                  <c:v>5500</c:v>
                </c:pt>
                <c:pt idx="1020">
                  <c:v>5500</c:v>
                </c:pt>
                <c:pt idx="1021">
                  <c:v>5600</c:v>
                </c:pt>
                <c:pt idx="1022">
                  <c:v>5600</c:v>
                </c:pt>
                <c:pt idx="1023">
                  <c:v>5700</c:v>
                </c:pt>
                <c:pt idx="1024">
                  <c:v>5700</c:v>
                </c:pt>
                <c:pt idx="1025">
                  <c:v>5700</c:v>
                </c:pt>
                <c:pt idx="1026">
                  <c:v>5700</c:v>
                </c:pt>
                <c:pt idx="1027">
                  <c:v>5800</c:v>
                </c:pt>
                <c:pt idx="1028">
                  <c:v>5800</c:v>
                </c:pt>
                <c:pt idx="1029">
                  <c:v>5800</c:v>
                </c:pt>
                <c:pt idx="1030">
                  <c:v>5900</c:v>
                </c:pt>
                <c:pt idx="1031">
                  <c:v>5900</c:v>
                </c:pt>
                <c:pt idx="1032">
                  <c:v>5900</c:v>
                </c:pt>
                <c:pt idx="1033">
                  <c:v>5900</c:v>
                </c:pt>
                <c:pt idx="1034">
                  <c:v>6000</c:v>
                </c:pt>
                <c:pt idx="1035">
                  <c:v>6000</c:v>
                </c:pt>
                <c:pt idx="1036">
                  <c:v>6000</c:v>
                </c:pt>
                <c:pt idx="1037">
                  <c:v>6100</c:v>
                </c:pt>
                <c:pt idx="1038">
                  <c:v>6100</c:v>
                </c:pt>
                <c:pt idx="1039">
                  <c:v>6100</c:v>
                </c:pt>
                <c:pt idx="1040">
                  <c:v>6100</c:v>
                </c:pt>
                <c:pt idx="1041">
                  <c:v>6200</c:v>
                </c:pt>
                <c:pt idx="1042">
                  <c:v>6800</c:v>
                </c:pt>
                <c:pt idx="1043">
                  <c:v>6800</c:v>
                </c:pt>
                <c:pt idx="1044">
                  <c:v>6800</c:v>
                </c:pt>
                <c:pt idx="1045">
                  <c:v>6800</c:v>
                </c:pt>
                <c:pt idx="1046">
                  <c:v>6800</c:v>
                </c:pt>
                <c:pt idx="1047">
                  <c:v>6800</c:v>
                </c:pt>
                <c:pt idx="1048">
                  <c:v>6800</c:v>
                </c:pt>
                <c:pt idx="1049">
                  <c:v>6700</c:v>
                </c:pt>
                <c:pt idx="1050">
                  <c:v>6700</c:v>
                </c:pt>
                <c:pt idx="1051">
                  <c:v>6700</c:v>
                </c:pt>
                <c:pt idx="1052">
                  <c:v>6700</c:v>
                </c:pt>
                <c:pt idx="1053">
                  <c:v>6700</c:v>
                </c:pt>
                <c:pt idx="1054">
                  <c:v>6700</c:v>
                </c:pt>
                <c:pt idx="1055">
                  <c:v>6700</c:v>
                </c:pt>
                <c:pt idx="1056">
                  <c:v>6600</c:v>
                </c:pt>
                <c:pt idx="1057">
                  <c:v>6600</c:v>
                </c:pt>
                <c:pt idx="1058">
                  <c:v>6600</c:v>
                </c:pt>
                <c:pt idx="1059">
                  <c:v>6600</c:v>
                </c:pt>
                <c:pt idx="1060">
                  <c:v>6600</c:v>
                </c:pt>
                <c:pt idx="1061">
                  <c:v>6600</c:v>
                </c:pt>
                <c:pt idx="1062">
                  <c:v>6600</c:v>
                </c:pt>
                <c:pt idx="1063">
                  <c:v>6500</c:v>
                </c:pt>
                <c:pt idx="1064">
                  <c:v>6500</c:v>
                </c:pt>
                <c:pt idx="1065">
                  <c:v>6500</c:v>
                </c:pt>
                <c:pt idx="1066">
                  <c:v>6500</c:v>
                </c:pt>
                <c:pt idx="1067">
                  <c:v>6500</c:v>
                </c:pt>
                <c:pt idx="1068">
                  <c:v>6400</c:v>
                </c:pt>
                <c:pt idx="1069">
                  <c:v>6400</c:v>
                </c:pt>
                <c:pt idx="1070">
                  <c:v>6400</c:v>
                </c:pt>
                <c:pt idx="1071">
                  <c:v>6300</c:v>
                </c:pt>
                <c:pt idx="1072">
                  <c:v>6200</c:v>
                </c:pt>
                <c:pt idx="1073">
                  <c:v>6200</c:v>
                </c:pt>
                <c:pt idx="1074">
                  <c:v>6100</c:v>
                </c:pt>
                <c:pt idx="1075">
                  <c:v>6000</c:v>
                </c:pt>
                <c:pt idx="1076">
                  <c:v>6000</c:v>
                </c:pt>
                <c:pt idx="1077">
                  <c:v>5900</c:v>
                </c:pt>
                <c:pt idx="1078">
                  <c:v>5900</c:v>
                </c:pt>
                <c:pt idx="1079">
                  <c:v>5800</c:v>
                </c:pt>
                <c:pt idx="1080">
                  <c:v>5700</c:v>
                </c:pt>
                <c:pt idx="1081">
                  <c:v>5700</c:v>
                </c:pt>
                <c:pt idx="1082">
                  <c:v>5600</c:v>
                </c:pt>
                <c:pt idx="1083">
                  <c:v>5500</c:v>
                </c:pt>
                <c:pt idx="1084">
                  <c:v>5400</c:v>
                </c:pt>
                <c:pt idx="1085">
                  <c:v>5400</c:v>
                </c:pt>
                <c:pt idx="1086">
                  <c:v>5300</c:v>
                </c:pt>
                <c:pt idx="1087">
                  <c:v>5200</c:v>
                </c:pt>
                <c:pt idx="1088">
                  <c:v>5100</c:v>
                </c:pt>
                <c:pt idx="1089">
                  <c:v>5000</c:v>
                </c:pt>
                <c:pt idx="1090">
                  <c:v>6500</c:v>
                </c:pt>
                <c:pt idx="1091">
                  <c:v>6300</c:v>
                </c:pt>
                <c:pt idx="1092">
                  <c:v>6200</c:v>
                </c:pt>
                <c:pt idx="1093">
                  <c:v>6100</c:v>
                </c:pt>
                <c:pt idx="1094">
                  <c:v>5900</c:v>
                </c:pt>
                <c:pt idx="1095">
                  <c:v>5800</c:v>
                </c:pt>
                <c:pt idx="1096">
                  <c:v>4300</c:v>
                </c:pt>
                <c:pt idx="1097">
                  <c:v>4400</c:v>
                </c:pt>
                <c:pt idx="1098">
                  <c:v>4500</c:v>
                </c:pt>
                <c:pt idx="1099">
                  <c:v>4600</c:v>
                </c:pt>
                <c:pt idx="1100">
                  <c:v>4700</c:v>
                </c:pt>
                <c:pt idx="1101">
                  <c:v>4700</c:v>
                </c:pt>
                <c:pt idx="1102">
                  <c:v>4800</c:v>
                </c:pt>
                <c:pt idx="1103">
                  <c:v>4900</c:v>
                </c:pt>
                <c:pt idx="1104">
                  <c:v>5000</c:v>
                </c:pt>
                <c:pt idx="1105">
                  <c:v>5000</c:v>
                </c:pt>
                <c:pt idx="1106">
                  <c:v>5100</c:v>
                </c:pt>
                <c:pt idx="1107">
                  <c:v>5100</c:v>
                </c:pt>
                <c:pt idx="1108">
                  <c:v>5200</c:v>
                </c:pt>
                <c:pt idx="1109">
                  <c:v>5200</c:v>
                </c:pt>
                <c:pt idx="1110">
                  <c:v>5200</c:v>
                </c:pt>
                <c:pt idx="1111">
                  <c:v>5300</c:v>
                </c:pt>
                <c:pt idx="1112">
                  <c:v>5400</c:v>
                </c:pt>
                <c:pt idx="1113">
                  <c:v>5400</c:v>
                </c:pt>
                <c:pt idx="1114">
                  <c:v>5500</c:v>
                </c:pt>
                <c:pt idx="1115">
                  <c:v>5600</c:v>
                </c:pt>
                <c:pt idx="1116">
                  <c:v>5600</c:v>
                </c:pt>
                <c:pt idx="1117">
                  <c:v>5700</c:v>
                </c:pt>
                <c:pt idx="1118">
                  <c:v>5700</c:v>
                </c:pt>
                <c:pt idx="1119">
                  <c:v>5800</c:v>
                </c:pt>
                <c:pt idx="1120">
                  <c:v>5800</c:v>
                </c:pt>
                <c:pt idx="1121">
                  <c:v>5900</c:v>
                </c:pt>
                <c:pt idx="1122">
                  <c:v>5900</c:v>
                </c:pt>
                <c:pt idx="1123">
                  <c:v>6000</c:v>
                </c:pt>
                <c:pt idx="1124">
                  <c:v>6000</c:v>
                </c:pt>
                <c:pt idx="1125">
                  <c:v>6100</c:v>
                </c:pt>
                <c:pt idx="1126">
                  <c:v>6100</c:v>
                </c:pt>
                <c:pt idx="1127">
                  <c:v>6200</c:v>
                </c:pt>
                <c:pt idx="1128">
                  <c:v>6200</c:v>
                </c:pt>
                <c:pt idx="1129">
                  <c:v>6300</c:v>
                </c:pt>
                <c:pt idx="1130">
                  <c:v>6300</c:v>
                </c:pt>
                <c:pt idx="1131">
                  <c:v>6400</c:v>
                </c:pt>
                <c:pt idx="1132">
                  <c:v>6400</c:v>
                </c:pt>
                <c:pt idx="1133">
                  <c:v>6400</c:v>
                </c:pt>
                <c:pt idx="1134">
                  <c:v>6400</c:v>
                </c:pt>
                <c:pt idx="1135">
                  <c:v>6400</c:v>
                </c:pt>
                <c:pt idx="1136">
                  <c:v>6400</c:v>
                </c:pt>
                <c:pt idx="1137">
                  <c:v>6400</c:v>
                </c:pt>
                <c:pt idx="1138">
                  <c:v>6300</c:v>
                </c:pt>
                <c:pt idx="1139">
                  <c:v>6300</c:v>
                </c:pt>
                <c:pt idx="1140">
                  <c:v>6300</c:v>
                </c:pt>
                <c:pt idx="1141">
                  <c:v>6300</c:v>
                </c:pt>
                <c:pt idx="1142">
                  <c:v>6300</c:v>
                </c:pt>
                <c:pt idx="1143">
                  <c:v>6300</c:v>
                </c:pt>
                <c:pt idx="1144">
                  <c:v>6300</c:v>
                </c:pt>
                <c:pt idx="1145">
                  <c:v>6300</c:v>
                </c:pt>
                <c:pt idx="1146">
                  <c:v>6300</c:v>
                </c:pt>
                <c:pt idx="1147">
                  <c:v>6300</c:v>
                </c:pt>
                <c:pt idx="1148">
                  <c:v>6200</c:v>
                </c:pt>
                <c:pt idx="1149">
                  <c:v>6200</c:v>
                </c:pt>
                <c:pt idx="1150">
                  <c:v>6200</c:v>
                </c:pt>
                <c:pt idx="1151">
                  <c:v>6200</c:v>
                </c:pt>
                <c:pt idx="1152">
                  <c:v>6200</c:v>
                </c:pt>
                <c:pt idx="1153">
                  <c:v>6100</c:v>
                </c:pt>
                <c:pt idx="1154">
                  <c:v>6100</c:v>
                </c:pt>
                <c:pt idx="1155">
                  <c:v>6100</c:v>
                </c:pt>
                <c:pt idx="1156">
                  <c:v>6100</c:v>
                </c:pt>
                <c:pt idx="1157">
                  <c:v>6100</c:v>
                </c:pt>
                <c:pt idx="1158">
                  <c:v>6000</c:v>
                </c:pt>
                <c:pt idx="1159">
                  <c:v>6000</c:v>
                </c:pt>
                <c:pt idx="1160">
                  <c:v>6000</c:v>
                </c:pt>
                <c:pt idx="1161">
                  <c:v>6000</c:v>
                </c:pt>
                <c:pt idx="1162">
                  <c:v>6000</c:v>
                </c:pt>
                <c:pt idx="1163">
                  <c:v>5900</c:v>
                </c:pt>
                <c:pt idx="1164">
                  <c:v>5900</c:v>
                </c:pt>
                <c:pt idx="1165">
                  <c:v>5900</c:v>
                </c:pt>
                <c:pt idx="1166">
                  <c:v>5900</c:v>
                </c:pt>
                <c:pt idx="1167">
                  <c:v>5900</c:v>
                </c:pt>
                <c:pt idx="1168">
                  <c:v>5900</c:v>
                </c:pt>
                <c:pt idx="1169">
                  <c:v>5900</c:v>
                </c:pt>
                <c:pt idx="1170">
                  <c:v>5800</c:v>
                </c:pt>
                <c:pt idx="1171">
                  <c:v>5800</c:v>
                </c:pt>
                <c:pt idx="1172">
                  <c:v>5800</c:v>
                </c:pt>
                <c:pt idx="1173">
                  <c:v>5800</c:v>
                </c:pt>
                <c:pt idx="1174">
                  <c:v>5700</c:v>
                </c:pt>
                <c:pt idx="1175">
                  <c:v>5700</c:v>
                </c:pt>
                <c:pt idx="1176">
                  <c:v>5700</c:v>
                </c:pt>
                <c:pt idx="1177">
                  <c:v>5700</c:v>
                </c:pt>
                <c:pt idx="1178">
                  <c:v>5700</c:v>
                </c:pt>
                <c:pt idx="1179">
                  <c:v>5700</c:v>
                </c:pt>
                <c:pt idx="1180">
                  <c:v>5600</c:v>
                </c:pt>
                <c:pt idx="1181">
                  <c:v>5600</c:v>
                </c:pt>
                <c:pt idx="1182">
                  <c:v>5600</c:v>
                </c:pt>
                <c:pt idx="1183">
                  <c:v>5600</c:v>
                </c:pt>
                <c:pt idx="1184">
                  <c:v>5600</c:v>
                </c:pt>
                <c:pt idx="1185">
                  <c:v>5600</c:v>
                </c:pt>
                <c:pt idx="1186">
                  <c:v>5500</c:v>
                </c:pt>
                <c:pt idx="1187">
                  <c:v>5500</c:v>
                </c:pt>
                <c:pt idx="1188">
                  <c:v>5500</c:v>
                </c:pt>
                <c:pt idx="1189">
                  <c:v>5500</c:v>
                </c:pt>
                <c:pt idx="1190">
                  <c:v>5500</c:v>
                </c:pt>
                <c:pt idx="1191">
                  <c:v>5400</c:v>
                </c:pt>
                <c:pt idx="1192">
                  <c:v>5400</c:v>
                </c:pt>
                <c:pt idx="1193">
                  <c:v>5400</c:v>
                </c:pt>
                <c:pt idx="1194">
                  <c:v>5400</c:v>
                </c:pt>
                <c:pt idx="1195">
                  <c:v>5400</c:v>
                </c:pt>
                <c:pt idx="1196">
                  <c:v>5300</c:v>
                </c:pt>
                <c:pt idx="1197">
                  <c:v>5300</c:v>
                </c:pt>
                <c:pt idx="1198">
                  <c:v>5300</c:v>
                </c:pt>
                <c:pt idx="1199">
                  <c:v>5300</c:v>
                </c:pt>
                <c:pt idx="1200">
                  <c:v>5300</c:v>
                </c:pt>
                <c:pt idx="1201">
                  <c:v>5300</c:v>
                </c:pt>
                <c:pt idx="1202">
                  <c:v>5200</c:v>
                </c:pt>
                <c:pt idx="1203">
                  <c:v>5200</c:v>
                </c:pt>
                <c:pt idx="1204">
                  <c:v>5200</c:v>
                </c:pt>
                <c:pt idx="1205">
                  <c:v>5200</c:v>
                </c:pt>
                <c:pt idx="1206">
                  <c:v>5200</c:v>
                </c:pt>
                <c:pt idx="1207">
                  <c:v>5100</c:v>
                </c:pt>
                <c:pt idx="1208">
                  <c:v>5100</c:v>
                </c:pt>
                <c:pt idx="1209">
                  <c:v>5100</c:v>
                </c:pt>
                <c:pt idx="1210">
                  <c:v>5200</c:v>
                </c:pt>
                <c:pt idx="1211">
                  <c:v>5300</c:v>
                </c:pt>
                <c:pt idx="1212">
                  <c:v>5400</c:v>
                </c:pt>
                <c:pt idx="1213">
                  <c:v>5400</c:v>
                </c:pt>
                <c:pt idx="1214">
                  <c:v>5400</c:v>
                </c:pt>
                <c:pt idx="1215">
                  <c:v>5400</c:v>
                </c:pt>
                <c:pt idx="1216">
                  <c:v>5500</c:v>
                </c:pt>
                <c:pt idx="1217">
                  <c:v>5600</c:v>
                </c:pt>
                <c:pt idx="1218">
                  <c:v>5700</c:v>
                </c:pt>
                <c:pt idx="1219">
                  <c:v>5800</c:v>
                </c:pt>
                <c:pt idx="1220">
                  <c:v>5800</c:v>
                </c:pt>
                <c:pt idx="1221">
                  <c:v>5900</c:v>
                </c:pt>
                <c:pt idx="1222">
                  <c:v>5900</c:v>
                </c:pt>
                <c:pt idx="1223">
                  <c:v>6000</c:v>
                </c:pt>
                <c:pt idx="1224">
                  <c:v>6000</c:v>
                </c:pt>
                <c:pt idx="1225">
                  <c:v>6100</c:v>
                </c:pt>
                <c:pt idx="1226">
                  <c:v>6100</c:v>
                </c:pt>
                <c:pt idx="1227">
                  <c:v>6200</c:v>
                </c:pt>
                <c:pt idx="1228">
                  <c:v>6200</c:v>
                </c:pt>
                <c:pt idx="1229">
                  <c:v>6300</c:v>
                </c:pt>
                <c:pt idx="1230">
                  <c:v>6300</c:v>
                </c:pt>
                <c:pt idx="1231">
                  <c:v>6300</c:v>
                </c:pt>
                <c:pt idx="1232">
                  <c:v>6300</c:v>
                </c:pt>
                <c:pt idx="1233">
                  <c:v>6300</c:v>
                </c:pt>
                <c:pt idx="1234">
                  <c:v>4900</c:v>
                </c:pt>
                <c:pt idx="1235">
                  <c:v>4900</c:v>
                </c:pt>
                <c:pt idx="1236">
                  <c:v>4900</c:v>
                </c:pt>
                <c:pt idx="1237">
                  <c:v>4900</c:v>
                </c:pt>
                <c:pt idx="1238">
                  <c:v>4900</c:v>
                </c:pt>
                <c:pt idx="1239">
                  <c:v>4900</c:v>
                </c:pt>
                <c:pt idx="1240">
                  <c:v>4900</c:v>
                </c:pt>
                <c:pt idx="1241">
                  <c:v>4800</c:v>
                </c:pt>
                <c:pt idx="1242">
                  <c:v>4800</c:v>
                </c:pt>
                <c:pt idx="1243">
                  <c:v>4800</c:v>
                </c:pt>
                <c:pt idx="1244">
                  <c:v>4800</c:v>
                </c:pt>
                <c:pt idx="1245">
                  <c:v>4800</c:v>
                </c:pt>
                <c:pt idx="1246">
                  <c:v>4800</c:v>
                </c:pt>
                <c:pt idx="1247">
                  <c:v>4800</c:v>
                </c:pt>
                <c:pt idx="1248">
                  <c:v>4800</c:v>
                </c:pt>
                <c:pt idx="1249">
                  <c:v>4800</c:v>
                </c:pt>
                <c:pt idx="1250">
                  <c:v>4700</c:v>
                </c:pt>
                <c:pt idx="1251">
                  <c:v>4700</c:v>
                </c:pt>
                <c:pt idx="1252">
                  <c:v>6000</c:v>
                </c:pt>
                <c:pt idx="1253">
                  <c:v>6000</c:v>
                </c:pt>
                <c:pt idx="1254">
                  <c:v>6000</c:v>
                </c:pt>
                <c:pt idx="1255">
                  <c:v>5900</c:v>
                </c:pt>
                <c:pt idx="1256">
                  <c:v>5900</c:v>
                </c:pt>
                <c:pt idx="1257">
                  <c:v>5800</c:v>
                </c:pt>
                <c:pt idx="1258">
                  <c:v>5700</c:v>
                </c:pt>
                <c:pt idx="1259">
                  <c:v>5600</c:v>
                </c:pt>
                <c:pt idx="1260">
                  <c:v>5600</c:v>
                </c:pt>
                <c:pt idx="1261">
                  <c:v>5500</c:v>
                </c:pt>
                <c:pt idx="1262">
                  <c:v>5400</c:v>
                </c:pt>
                <c:pt idx="1263">
                  <c:v>5400</c:v>
                </c:pt>
                <c:pt idx="1264">
                  <c:v>5300</c:v>
                </c:pt>
                <c:pt idx="1265">
                  <c:v>5200</c:v>
                </c:pt>
                <c:pt idx="1266">
                  <c:v>5200</c:v>
                </c:pt>
                <c:pt idx="1267">
                  <c:v>5100</c:v>
                </c:pt>
                <c:pt idx="1268">
                  <c:v>5000</c:v>
                </c:pt>
                <c:pt idx="1269">
                  <c:v>6400</c:v>
                </c:pt>
                <c:pt idx="1270">
                  <c:v>6300</c:v>
                </c:pt>
                <c:pt idx="1271">
                  <c:v>6200</c:v>
                </c:pt>
                <c:pt idx="1272">
                  <c:v>6100</c:v>
                </c:pt>
                <c:pt idx="1273">
                  <c:v>5900</c:v>
                </c:pt>
                <c:pt idx="1274">
                  <c:v>5700</c:v>
                </c:pt>
                <c:pt idx="1275">
                  <c:v>5500</c:v>
                </c:pt>
                <c:pt idx="1276">
                  <c:v>5400</c:v>
                </c:pt>
                <c:pt idx="1277">
                  <c:v>5300</c:v>
                </c:pt>
                <c:pt idx="1278">
                  <c:v>5100</c:v>
                </c:pt>
                <c:pt idx="1279">
                  <c:v>5000</c:v>
                </c:pt>
                <c:pt idx="1280">
                  <c:v>4900</c:v>
                </c:pt>
                <c:pt idx="1281">
                  <c:v>4800</c:v>
                </c:pt>
                <c:pt idx="1282">
                  <c:v>4700</c:v>
                </c:pt>
                <c:pt idx="1283">
                  <c:v>4500</c:v>
                </c:pt>
                <c:pt idx="1284">
                  <c:v>4400</c:v>
                </c:pt>
                <c:pt idx="1285">
                  <c:v>4200</c:v>
                </c:pt>
                <c:pt idx="1286">
                  <c:v>4000</c:v>
                </c:pt>
                <c:pt idx="1287">
                  <c:v>3700</c:v>
                </c:pt>
                <c:pt idx="1288">
                  <c:v>3400</c:v>
                </c:pt>
                <c:pt idx="1289">
                  <c:v>3200</c:v>
                </c:pt>
                <c:pt idx="1290">
                  <c:v>3200</c:v>
                </c:pt>
                <c:pt idx="1291">
                  <c:v>3200</c:v>
                </c:pt>
                <c:pt idx="1292">
                  <c:v>3200</c:v>
                </c:pt>
                <c:pt idx="1293">
                  <c:v>3200</c:v>
                </c:pt>
                <c:pt idx="1294">
                  <c:v>3200</c:v>
                </c:pt>
                <c:pt idx="1295">
                  <c:v>3200</c:v>
                </c:pt>
                <c:pt idx="1296">
                  <c:v>3200</c:v>
                </c:pt>
                <c:pt idx="1297">
                  <c:v>3200</c:v>
                </c:pt>
                <c:pt idx="1298">
                  <c:v>3200</c:v>
                </c:pt>
                <c:pt idx="1299">
                  <c:v>3200</c:v>
                </c:pt>
                <c:pt idx="1300">
                  <c:v>3200</c:v>
                </c:pt>
                <c:pt idx="1301">
                  <c:v>3200</c:v>
                </c:pt>
                <c:pt idx="1302">
                  <c:v>3200</c:v>
                </c:pt>
                <c:pt idx="1303">
                  <c:v>3200</c:v>
                </c:pt>
                <c:pt idx="1304">
                  <c:v>3200</c:v>
                </c:pt>
                <c:pt idx="1305">
                  <c:v>3200</c:v>
                </c:pt>
                <c:pt idx="1306">
                  <c:v>3200</c:v>
                </c:pt>
                <c:pt idx="1307">
                  <c:v>3200</c:v>
                </c:pt>
                <c:pt idx="1308">
                  <c:v>3200</c:v>
                </c:pt>
                <c:pt idx="1309">
                  <c:v>3200</c:v>
                </c:pt>
                <c:pt idx="1310">
                  <c:v>3200</c:v>
                </c:pt>
                <c:pt idx="1311">
                  <c:v>3200</c:v>
                </c:pt>
                <c:pt idx="1312">
                  <c:v>3200</c:v>
                </c:pt>
                <c:pt idx="1313">
                  <c:v>3200</c:v>
                </c:pt>
                <c:pt idx="1314">
                  <c:v>3200</c:v>
                </c:pt>
                <c:pt idx="1315">
                  <c:v>3200</c:v>
                </c:pt>
                <c:pt idx="1316">
                  <c:v>3200</c:v>
                </c:pt>
                <c:pt idx="1317">
                  <c:v>3200</c:v>
                </c:pt>
                <c:pt idx="1318">
                  <c:v>3200</c:v>
                </c:pt>
                <c:pt idx="1319">
                  <c:v>3200</c:v>
                </c:pt>
                <c:pt idx="1320">
                  <c:v>3200</c:v>
                </c:pt>
                <c:pt idx="1321">
                  <c:v>3200</c:v>
                </c:pt>
                <c:pt idx="1322">
                  <c:v>3200</c:v>
                </c:pt>
                <c:pt idx="1323">
                  <c:v>3200</c:v>
                </c:pt>
                <c:pt idx="1324">
                  <c:v>3200</c:v>
                </c:pt>
                <c:pt idx="1325">
                  <c:v>3200</c:v>
                </c:pt>
                <c:pt idx="1326">
                  <c:v>3200</c:v>
                </c:pt>
                <c:pt idx="1327">
                  <c:v>3200</c:v>
                </c:pt>
                <c:pt idx="1328">
                  <c:v>3200</c:v>
                </c:pt>
                <c:pt idx="1329">
                  <c:v>3200</c:v>
                </c:pt>
                <c:pt idx="1330">
                  <c:v>3200</c:v>
                </c:pt>
                <c:pt idx="1331">
                  <c:v>3200</c:v>
                </c:pt>
                <c:pt idx="1332">
                  <c:v>3200</c:v>
                </c:pt>
                <c:pt idx="1333">
                  <c:v>3200</c:v>
                </c:pt>
                <c:pt idx="1334">
                  <c:v>3200</c:v>
                </c:pt>
                <c:pt idx="1335">
                  <c:v>3200</c:v>
                </c:pt>
                <c:pt idx="1336">
                  <c:v>3200</c:v>
                </c:pt>
                <c:pt idx="1337">
                  <c:v>3200</c:v>
                </c:pt>
                <c:pt idx="1338">
                  <c:v>3200</c:v>
                </c:pt>
                <c:pt idx="1339">
                  <c:v>3200</c:v>
                </c:pt>
                <c:pt idx="1340">
                  <c:v>3200</c:v>
                </c:pt>
                <c:pt idx="1341">
                  <c:v>3400</c:v>
                </c:pt>
                <c:pt idx="1342">
                  <c:v>3600</c:v>
                </c:pt>
                <c:pt idx="1343">
                  <c:v>3800</c:v>
                </c:pt>
                <c:pt idx="1344">
                  <c:v>4000</c:v>
                </c:pt>
                <c:pt idx="1345">
                  <c:v>4100</c:v>
                </c:pt>
                <c:pt idx="1346">
                  <c:v>4200</c:v>
                </c:pt>
                <c:pt idx="1347">
                  <c:v>4400</c:v>
                </c:pt>
                <c:pt idx="1348">
                  <c:v>4600</c:v>
                </c:pt>
                <c:pt idx="1349">
                  <c:v>4700</c:v>
                </c:pt>
                <c:pt idx="1350">
                  <c:v>4900</c:v>
                </c:pt>
                <c:pt idx="1351">
                  <c:v>5000</c:v>
                </c:pt>
                <c:pt idx="1352">
                  <c:v>5000</c:v>
                </c:pt>
                <c:pt idx="1353">
                  <c:v>5100</c:v>
                </c:pt>
                <c:pt idx="1354">
                  <c:v>4700</c:v>
                </c:pt>
                <c:pt idx="1355">
                  <c:v>4600</c:v>
                </c:pt>
                <c:pt idx="1356">
                  <c:v>4200</c:v>
                </c:pt>
                <c:pt idx="1357">
                  <c:v>3800</c:v>
                </c:pt>
                <c:pt idx="1358">
                  <c:v>3400</c:v>
                </c:pt>
                <c:pt idx="1359">
                  <c:v>3500</c:v>
                </c:pt>
                <c:pt idx="1360">
                  <c:v>3600</c:v>
                </c:pt>
                <c:pt idx="1361">
                  <c:v>3800</c:v>
                </c:pt>
                <c:pt idx="1362">
                  <c:v>3900</c:v>
                </c:pt>
                <c:pt idx="1363">
                  <c:v>4100</c:v>
                </c:pt>
                <c:pt idx="1364">
                  <c:v>4300</c:v>
                </c:pt>
                <c:pt idx="1365">
                  <c:v>4500</c:v>
                </c:pt>
                <c:pt idx="1366">
                  <c:v>4600</c:v>
                </c:pt>
                <c:pt idx="1367">
                  <c:v>4800</c:v>
                </c:pt>
                <c:pt idx="1368">
                  <c:v>4900</c:v>
                </c:pt>
                <c:pt idx="1369">
                  <c:v>5000</c:v>
                </c:pt>
                <c:pt idx="1370">
                  <c:v>5100</c:v>
                </c:pt>
                <c:pt idx="1371">
                  <c:v>5200</c:v>
                </c:pt>
                <c:pt idx="1372">
                  <c:v>5300</c:v>
                </c:pt>
                <c:pt idx="1373">
                  <c:v>5400</c:v>
                </c:pt>
                <c:pt idx="1374">
                  <c:v>5500</c:v>
                </c:pt>
                <c:pt idx="1375">
                  <c:v>5600</c:v>
                </c:pt>
                <c:pt idx="1376">
                  <c:v>5800</c:v>
                </c:pt>
                <c:pt idx="1377">
                  <c:v>5900</c:v>
                </c:pt>
                <c:pt idx="1378">
                  <c:v>6000</c:v>
                </c:pt>
                <c:pt idx="1379">
                  <c:v>6100</c:v>
                </c:pt>
                <c:pt idx="1380">
                  <c:v>4700</c:v>
                </c:pt>
                <c:pt idx="1381">
                  <c:v>4800</c:v>
                </c:pt>
                <c:pt idx="1382">
                  <c:v>4800</c:v>
                </c:pt>
                <c:pt idx="1383">
                  <c:v>4900</c:v>
                </c:pt>
                <c:pt idx="1384">
                  <c:v>5000</c:v>
                </c:pt>
                <c:pt idx="1385">
                  <c:v>5100</c:v>
                </c:pt>
                <c:pt idx="1386">
                  <c:v>5200</c:v>
                </c:pt>
                <c:pt idx="1387">
                  <c:v>5300</c:v>
                </c:pt>
                <c:pt idx="1388">
                  <c:v>5300</c:v>
                </c:pt>
                <c:pt idx="1389">
                  <c:v>5300</c:v>
                </c:pt>
                <c:pt idx="1390">
                  <c:v>5500</c:v>
                </c:pt>
                <c:pt idx="1391">
                  <c:v>5700</c:v>
                </c:pt>
                <c:pt idx="1392">
                  <c:v>5800</c:v>
                </c:pt>
                <c:pt idx="1393">
                  <c:v>5900</c:v>
                </c:pt>
                <c:pt idx="1394">
                  <c:v>6000</c:v>
                </c:pt>
                <c:pt idx="1395">
                  <c:v>6200</c:v>
                </c:pt>
                <c:pt idx="1396">
                  <c:v>6300</c:v>
                </c:pt>
                <c:pt idx="1397">
                  <c:v>6400</c:v>
                </c:pt>
                <c:pt idx="1398">
                  <c:v>6500</c:v>
                </c:pt>
                <c:pt idx="1399">
                  <c:v>5200</c:v>
                </c:pt>
                <c:pt idx="1400">
                  <c:v>5200</c:v>
                </c:pt>
                <c:pt idx="1401">
                  <c:v>5300</c:v>
                </c:pt>
                <c:pt idx="1402">
                  <c:v>5300</c:v>
                </c:pt>
                <c:pt idx="1403">
                  <c:v>5400</c:v>
                </c:pt>
                <c:pt idx="1404">
                  <c:v>5500</c:v>
                </c:pt>
                <c:pt idx="1405">
                  <c:v>5600</c:v>
                </c:pt>
                <c:pt idx="1406">
                  <c:v>5700</c:v>
                </c:pt>
                <c:pt idx="1407">
                  <c:v>5800</c:v>
                </c:pt>
                <c:pt idx="1408">
                  <c:v>5800</c:v>
                </c:pt>
                <c:pt idx="1409">
                  <c:v>5800</c:v>
                </c:pt>
                <c:pt idx="1410">
                  <c:v>5900</c:v>
                </c:pt>
                <c:pt idx="1411">
                  <c:v>5900</c:v>
                </c:pt>
                <c:pt idx="1412">
                  <c:v>6000</c:v>
                </c:pt>
                <c:pt idx="1413">
                  <c:v>6100</c:v>
                </c:pt>
                <c:pt idx="1414">
                  <c:v>6200</c:v>
                </c:pt>
                <c:pt idx="1415">
                  <c:v>6300</c:v>
                </c:pt>
                <c:pt idx="1416">
                  <c:v>6300</c:v>
                </c:pt>
                <c:pt idx="1417">
                  <c:v>6400</c:v>
                </c:pt>
                <c:pt idx="1418">
                  <c:v>6500</c:v>
                </c:pt>
                <c:pt idx="1419">
                  <c:v>6500</c:v>
                </c:pt>
                <c:pt idx="1420">
                  <c:v>6500</c:v>
                </c:pt>
                <c:pt idx="1421">
                  <c:v>6500</c:v>
                </c:pt>
                <c:pt idx="1422">
                  <c:v>6500</c:v>
                </c:pt>
                <c:pt idx="1423">
                  <c:v>6500</c:v>
                </c:pt>
                <c:pt idx="1424">
                  <c:v>6500</c:v>
                </c:pt>
                <c:pt idx="1425">
                  <c:v>6500</c:v>
                </c:pt>
                <c:pt idx="1426">
                  <c:v>6500</c:v>
                </c:pt>
                <c:pt idx="1427">
                  <c:v>6500</c:v>
                </c:pt>
                <c:pt idx="1428">
                  <c:v>6500</c:v>
                </c:pt>
                <c:pt idx="1429">
                  <c:v>6500</c:v>
                </c:pt>
                <c:pt idx="1430">
                  <c:v>6500</c:v>
                </c:pt>
                <c:pt idx="1431">
                  <c:v>6500</c:v>
                </c:pt>
                <c:pt idx="1432">
                  <c:v>6500</c:v>
                </c:pt>
                <c:pt idx="1433">
                  <c:v>6500</c:v>
                </c:pt>
                <c:pt idx="1434">
                  <c:v>6500</c:v>
                </c:pt>
                <c:pt idx="1435">
                  <c:v>6500</c:v>
                </c:pt>
                <c:pt idx="1436">
                  <c:v>6500</c:v>
                </c:pt>
                <c:pt idx="1437">
                  <c:v>6500</c:v>
                </c:pt>
                <c:pt idx="1438">
                  <c:v>6500</c:v>
                </c:pt>
                <c:pt idx="1439">
                  <c:v>6500</c:v>
                </c:pt>
                <c:pt idx="1440">
                  <c:v>6500</c:v>
                </c:pt>
                <c:pt idx="1441">
                  <c:v>6500</c:v>
                </c:pt>
                <c:pt idx="1442">
                  <c:v>6500</c:v>
                </c:pt>
                <c:pt idx="1443">
                  <c:v>6500</c:v>
                </c:pt>
                <c:pt idx="1444">
                  <c:v>6500</c:v>
                </c:pt>
                <c:pt idx="1445">
                  <c:v>6500</c:v>
                </c:pt>
                <c:pt idx="1446">
                  <c:v>6500</c:v>
                </c:pt>
                <c:pt idx="1447">
                  <c:v>6500</c:v>
                </c:pt>
                <c:pt idx="1448">
                  <c:v>6500</c:v>
                </c:pt>
                <c:pt idx="1449">
                  <c:v>6500</c:v>
                </c:pt>
                <c:pt idx="1450">
                  <c:v>6500</c:v>
                </c:pt>
                <c:pt idx="1451">
                  <c:v>6500</c:v>
                </c:pt>
                <c:pt idx="1452">
                  <c:v>6500</c:v>
                </c:pt>
                <c:pt idx="1453">
                  <c:v>6500</c:v>
                </c:pt>
                <c:pt idx="1454">
                  <c:v>6500</c:v>
                </c:pt>
                <c:pt idx="1455">
                  <c:v>6500</c:v>
                </c:pt>
                <c:pt idx="1456">
                  <c:v>6500</c:v>
                </c:pt>
                <c:pt idx="1457">
                  <c:v>6500</c:v>
                </c:pt>
                <c:pt idx="1458">
                  <c:v>6500</c:v>
                </c:pt>
                <c:pt idx="1459">
                  <c:v>6500</c:v>
                </c:pt>
                <c:pt idx="1460">
                  <c:v>6500</c:v>
                </c:pt>
                <c:pt idx="1461">
                  <c:v>6500</c:v>
                </c:pt>
                <c:pt idx="1462">
                  <c:v>6500</c:v>
                </c:pt>
                <c:pt idx="1463">
                  <c:v>6500</c:v>
                </c:pt>
                <c:pt idx="1464">
                  <c:v>6500</c:v>
                </c:pt>
                <c:pt idx="1465">
                  <c:v>6500</c:v>
                </c:pt>
                <c:pt idx="1466">
                  <c:v>6500</c:v>
                </c:pt>
                <c:pt idx="1467">
                  <c:v>6500</c:v>
                </c:pt>
                <c:pt idx="1468">
                  <c:v>6500</c:v>
                </c:pt>
                <c:pt idx="1469">
                  <c:v>6500</c:v>
                </c:pt>
                <c:pt idx="1470">
                  <c:v>6500</c:v>
                </c:pt>
                <c:pt idx="1471">
                  <c:v>6500</c:v>
                </c:pt>
                <c:pt idx="1472">
                  <c:v>6400</c:v>
                </c:pt>
                <c:pt idx="1473">
                  <c:v>6300</c:v>
                </c:pt>
                <c:pt idx="1474">
                  <c:v>6300</c:v>
                </c:pt>
                <c:pt idx="1475">
                  <c:v>6200</c:v>
                </c:pt>
                <c:pt idx="1476">
                  <c:v>6200</c:v>
                </c:pt>
                <c:pt idx="1477">
                  <c:v>6100</c:v>
                </c:pt>
                <c:pt idx="1478">
                  <c:v>6100</c:v>
                </c:pt>
                <c:pt idx="1479">
                  <c:v>5900</c:v>
                </c:pt>
                <c:pt idx="1480">
                  <c:v>5900</c:v>
                </c:pt>
                <c:pt idx="1481">
                  <c:v>5800</c:v>
                </c:pt>
                <c:pt idx="1482">
                  <c:v>5800</c:v>
                </c:pt>
                <c:pt idx="1483">
                  <c:v>5800</c:v>
                </c:pt>
                <c:pt idx="1484">
                  <c:v>5800</c:v>
                </c:pt>
                <c:pt idx="1485">
                  <c:v>5800</c:v>
                </c:pt>
                <c:pt idx="1486">
                  <c:v>5800</c:v>
                </c:pt>
                <c:pt idx="1487">
                  <c:v>5800</c:v>
                </c:pt>
                <c:pt idx="1488">
                  <c:v>5800</c:v>
                </c:pt>
                <c:pt idx="1489">
                  <c:v>5800</c:v>
                </c:pt>
                <c:pt idx="1490">
                  <c:v>5800</c:v>
                </c:pt>
                <c:pt idx="1491">
                  <c:v>5800</c:v>
                </c:pt>
                <c:pt idx="1492">
                  <c:v>5800</c:v>
                </c:pt>
                <c:pt idx="1493">
                  <c:v>5800</c:v>
                </c:pt>
                <c:pt idx="1494">
                  <c:v>5800</c:v>
                </c:pt>
                <c:pt idx="1495">
                  <c:v>5800</c:v>
                </c:pt>
                <c:pt idx="1496">
                  <c:v>5800</c:v>
                </c:pt>
                <c:pt idx="1497">
                  <c:v>5800</c:v>
                </c:pt>
                <c:pt idx="1498">
                  <c:v>5800</c:v>
                </c:pt>
                <c:pt idx="1499">
                  <c:v>5800</c:v>
                </c:pt>
                <c:pt idx="1500">
                  <c:v>5800</c:v>
                </c:pt>
                <c:pt idx="1501">
                  <c:v>5800</c:v>
                </c:pt>
                <c:pt idx="1502">
                  <c:v>5800</c:v>
                </c:pt>
                <c:pt idx="1503">
                  <c:v>5800</c:v>
                </c:pt>
                <c:pt idx="1504">
                  <c:v>5800</c:v>
                </c:pt>
                <c:pt idx="1505">
                  <c:v>5800</c:v>
                </c:pt>
                <c:pt idx="1506">
                  <c:v>5800</c:v>
                </c:pt>
                <c:pt idx="1507">
                  <c:v>5800</c:v>
                </c:pt>
                <c:pt idx="1508">
                  <c:v>5800</c:v>
                </c:pt>
                <c:pt idx="1509">
                  <c:v>5800</c:v>
                </c:pt>
                <c:pt idx="1510">
                  <c:v>5800</c:v>
                </c:pt>
                <c:pt idx="1511">
                  <c:v>5800</c:v>
                </c:pt>
                <c:pt idx="1512">
                  <c:v>5800</c:v>
                </c:pt>
                <c:pt idx="1513">
                  <c:v>5800</c:v>
                </c:pt>
                <c:pt idx="1514">
                  <c:v>5800</c:v>
                </c:pt>
                <c:pt idx="1515">
                  <c:v>5800</c:v>
                </c:pt>
                <c:pt idx="1516">
                  <c:v>5800</c:v>
                </c:pt>
                <c:pt idx="1517">
                  <c:v>5800</c:v>
                </c:pt>
                <c:pt idx="1518">
                  <c:v>5800</c:v>
                </c:pt>
                <c:pt idx="1519">
                  <c:v>5800</c:v>
                </c:pt>
                <c:pt idx="1520">
                  <c:v>5800</c:v>
                </c:pt>
                <c:pt idx="1521">
                  <c:v>5800</c:v>
                </c:pt>
                <c:pt idx="1522">
                  <c:v>5800</c:v>
                </c:pt>
                <c:pt idx="1523">
                  <c:v>5800</c:v>
                </c:pt>
                <c:pt idx="1524">
                  <c:v>5800</c:v>
                </c:pt>
                <c:pt idx="1525">
                  <c:v>5800</c:v>
                </c:pt>
                <c:pt idx="1526">
                  <c:v>5800</c:v>
                </c:pt>
                <c:pt idx="1527">
                  <c:v>5800</c:v>
                </c:pt>
                <c:pt idx="1528">
                  <c:v>5800</c:v>
                </c:pt>
                <c:pt idx="1529">
                  <c:v>5800</c:v>
                </c:pt>
                <c:pt idx="1530">
                  <c:v>5800</c:v>
                </c:pt>
                <c:pt idx="1531">
                  <c:v>5800</c:v>
                </c:pt>
                <c:pt idx="1532">
                  <c:v>5800</c:v>
                </c:pt>
                <c:pt idx="1533">
                  <c:v>5800</c:v>
                </c:pt>
                <c:pt idx="1534">
                  <c:v>5800</c:v>
                </c:pt>
                <c:pt idx="1535">
                  <c:v>5800</c:v>
                </c:pt>
                <c:pt idx="1536">
                  <c:v>5800</c:v>
                </c:pt>
                <c:pt idx="1537">
                  <c:v>5800</c:v>
                </c:pt>
                <c:pt idx="1538">
                  <c:v>5800</c:v>
                </c:pt>
                <c:pt idx="1539">
                  <c:v>5800</c:v>
                </c:pt>
                <c:pt idx="1540">
                  <c:v>5800</c:v>
                </c:pt>
                <c:pt idx="1541">
                  <c:v>5800</c:v>
                </c:pt>
                <c:pt idx="1542">
                  <c:v>5800</c:v>
                </c:pt>
                <c:pt idx="1543">
                  <c:v>5800</c:v>
                </c:pt>
                <c:pt idx="1544">
                  <c:v>5800</c:v>
                </c:pt>
                <c:pt idx="1545">
                  <c:v>5800</c:v>
                </c:pt>
                <c:pt idx="1546">
                  <c:v>5800</c:v>
                </c:pt>
                <c:pt idx="1547">
                  <c:v>5800</c:v>
                </c:pt>
                <c:pt idx="1548">
                  <c:v>5800</c:v>
                </c:pt>
                <c:pt idx="1549">
                  <c:v>5800</c:v>
                </c:pt>
                <c:pt idx="1550">
                  <c:v>5800</c:v>
                </c:pt>
                <c:pt idx="1551">
                  <c:v>5800</c:v>
                </c:pt>
                <c:pt idx="1552">
                  <c:v>5800</c:v>
                </c:pt>
                <c:pt idx="1553">
                  <c:v>5800</c:v>
                </c:pt>
                <c:pt idx="1554">
                  <c:v>5800</c:v>
                </c:pt>
                <c:pt idx="1555">
                  <c:v>5800</c:v>
                </c:pt>
                <c:pt idx="1556">
                  <c:v>5800</c:v>
                </c:pt>
                <c:pt idx="1557">
                  <c:v>5800</c:v>
                </c:pt>
                <c:pt idx="1558">
                  <c:v>5800</c:v>
                </c:pt>
                <c:pt idx="1559">
                  <c:v>5800</c:v>
                </c:pt>
                <c:pt idx="1560">
                  <c:v>5800</c:v>
                </c:pt>
                <c:pt idx="1561">
                  <c:v>5800</c:v>
                </c:pt>
                <c:pt idx="1562">
                  <c:v>5800</c:v>
                </c:pt>
                <c:pt idx="1563">
                  <c:v>5800</c:v>
                </c:pt>
                <c:pt idx="1564">
                  <c:v>5800</c:v>
                </c:pt>
                <c:pt idx="1565">
                  <c:v>5800</c:v>
                </c:pt>
                <c:pt idx="1566">
                  <c:v>5800</c:v>
                </c:pt>
                <c:pt idx="1567">
                  <c:v>5800</c:v>
                </c:pt>
                <c:pt idx="1568">
                  <c:v>5800</c:v>
                </c:pt>
                <c:pt idx="1569">
                  <c:v>5800</c:v>
                </c:pt>
                <c:pt idx="1570">
                  <c:v>5800</c:v>
                </c:pt>
                <c:pt idx="1571">
                  <c:v>5800</c:v>
                </c:pt>
                <c:pt idx="1572">
                  <c:v>5800</c:v>
                </c:pt>
                <c:pt idx="1573">
                  <c:v>5800</c:v>
                </c:pt>
                <c:pt idx="1574">
                  <c:v>5800</c:v>
                </c:pt>
                <c:pt idx="1575">
                  <c:v>5800</c:v>
                </c:pt>
                <c:pt idx="1576">
                  <c:v>5800</c:v>
                </c:pt>
                <c:pt idx="1577">
                  <c:v>5800</c:v>
                </c:pt>
                <c:pt idx="1578">
                  <c:v>5800</c:v>
                </c:pt>
                <c:pt idx="1579">
                  <c:v>5800</c:v>
                </c:pt>
                <c:pt idx="1580">
                  <c:v>5800</c:v>
                </c:pt>
                <c:pt idx="1581">
                  <c:v>5800</c:v>
                </c:pt>
                <c:pt idx="1582">
                  <c:v>5800</c:v>
                </c:pt>
                <c:pt idx="1583">
                  <c:v>5800</c:v>
                </c:pt>
                <c:pt idx="1584">
                  <c:v>5800</c:v>
                </c:pt>
                <c:pt idx="1585">
                  <c:v>5800</c:v>
                </c:pt>
                <c:pt idx="1586">
                  <c:v>5800</c:v>
                </c:pt>
                <c:pt idx="1587">
                  <c:v>5800</c:v>
                </c:pt>
                <c:pt idx="1588">
                  <c:v>5800</c:v>
                </c:pt>
                <c:pt idx="1589">
                  <c:v>5800</c:v>
                </c:pt>
                <c:pt idx="1590">
                  <c:v>5800</c:v>
                </c:pt>
                <c:pt idx="1591">
                  <c:v>5800</c:v>
                </c:pt>
                <c:pt idx="1592">
                  <c:v>5800</c:v>
                </c:pt>
                <c:pt idx="1593">
                  <c:v>5800</c:v>
                </c:pt>
                <c:pt idx="1594">
                  <c:v>5800</c:v>
                </c:pt>
                <c:pt idx="1595">
                  <c:v>5800</c:v>
                </c:pt>
                <c:pt idx="1596">
                  <c:v>5800</c:v>
                </c:pt>
                <c:pt idx="1597">
                  <c:v>5800</c:v>
                </c:pt>
                <c:pt idx="1598">
                  <c:v>5800</c:v>
                </c:pt>
                <c:pt idx="1599">
                  <c:v>5800</c:v>
                </c:pt>
                <c:pt idx="1600">
                  <c:v>5800</c:v>
                </c:pt>
                <c:pt idx="1601">
                  <c:v>5800</c:v>
                </c:pt>
                <c:pt idx="1602">
                  <c:v>5800</c:v>
                </c:pt>
                <c:pt idx="1603">
                  <c:v>5800</c:v>
                </c:pt>
                <c:pt idx="1604">
                  <c:v>5800</c:v>
                </c:pt>
                <c:pt idx="1605">
                  <c:v>5800</c:v>
                </c:pt>
                <c:pt idx="1606">
                  <c:v>5800</c:v>
                </c:pt>
                <c:pt idx="1607">
                  <c:v>5800</c:v>
                </c:pt>
                <c:pt idx="1608">
                  <c:v>5800</c:v>
                </c:pt>
                <c:pt idx="1609">
                  <c:v>5800</c:v>
                </c:pt>
                <c:pt idx="1610">
                  <c:v>5800</c:v>
                </c:pt>
                <c:pt idx="1611">
                  <c:v>5800</c:v>
                </c:pt>
                <c:pt idx="1612">
                  <c:v>5800</c:v>
                </c:pt>
                <c:pt idx="1613">
                  <c:v>5800</c:v>
                </c:pt>
                <c:pt idx="1614">
                  <c:v>5800</c:v>
                </c:pt>
                <c:pt idx="1615">
                  <c:v>5800</c:v>
                </c:pt>
                <c:pt idx="1616">
                  <c:v>5800</c:v>
                </c:pt>
                <c:pt idx="1617">
                  <c:v>5800</c:v>
                </c:pt>
                <c:pt idx="1618">
                  <c:v>5800</c:v>
                </c:pt>
                <c:pt idx="1619">
                  <c:v>5800</c:v>
                </c:pt>
                <c:pt idx="1620">
                  <c:v>5800</c:v>
                </c:pt>
                <c:pt idx="1621">
                  <c:v>5800</c:v>
                </c:pt>
                <c:pt idx="1622">
                  <c:v>5800</c:v>
                </c:pt>
                <c:pt idx="1623">
                  <c:v>5800</c:v>
                </c:pt>
                <c:pt idx="1624">
                  <c:v>5800</c:v>
                </c:pt>
                <c:pt idx="1625">
                  <c:v>5800</c:v>
                </c:pt>
                <c:pt idx="1626">
                  <c:v>5800</c:v>
                </c:pt>
                <c:pt idx="1627">
                  <c:v>5700</c:v>
                </c:pt>
                <c:pt idx="1628">
                  <c:v>5700</c:v>
                </c:pt>
                <c:pt idx="1629">
                  <c:v>5600</c:v>
                </c:pt>
                <c:pt idx="1630">
                  <c:v>5600</c:v>
                </c:pt>
                <c:pt idx="1631">
                  <c:v>5500</c:v>
                </c:pt>
                <c:pt idx="1632">
                  <c:v>5500</c:v>
                </c:pt>
                <c:pt idx="1633">
                  <c:v>5400</c:v>
                </c:pt>
                <c:pt idx="1634">
                  <c:v>5300</c:v>
                </c:pt>
                <c:pt idx="1635">
                  <c:v>5300</c:v>
                </c:pt>
                <c:pt idx="1636">
                  <c:v>5200</c:v>
                </c:pt>
                <c:pt idx="1637">
                  <c:v>5200</c:v>
                </c:pt>
                <c:pt idx="1638">
                  <c:v>5100</c:v>
                </c:pt>
                <c:pt idx="1639">
                  <c:v>5100</c:v>
                </c:pt>
                <c:pt idx="1640">
                  <c:v>6400</c:v>
                </c:pt>
                <c:pt idx="1641">
                  <c:v>6400</c:v>
                </c:pt>
                <c:pt idx="1642">
                  <c:v>6400</c:v>
                </c:pt>
                <c:pt idx="1643">
                  <c:v>6400</c:v>
                </c:pt>
                <c:pt idx="1644">
                  <c:v>6400</c:v>
                </c:pt>
                <c:pt idx="1645">
                  <c:v>6200</c:v>
                </c:pt>
                <c:pt idx="1646">
                  <c:v>6200</c:v>
                </c:pt>
                <c:pt idx="1647">
                  <c:v>6200</c:v>
                </c:pt>
                <c:pt idx="1648">
                  <c:v>6200</c:v>
                </c:pt>
                <c:pt idx="1649">
                  <c:v>6000</c:v>
                </c:pt>
                <c:pt idx="1650">
                  <c:v>6000</c:v>
                </c:pt>
                <c:pt idx="1651">
                  <c:v>6000</c:v>
                </c:pt>
                <c:pt idx="1652">
                  <c:v>6000</c:v>
                </c:pt>
                <c:pt idx="1653">
                  <c:v>6000</c:v>
                </c:pt>
                <c:pt idx="1654">
                  <c:v>5900</c:v>
                </c:pt>
                <c:pt idx="1655">
                  <c:v>5800</c:v>
                </c:pt>
                <c:pt idx="1656">
                  <c:v>5800</c:v>
                </c:pt>
                <c:pt idx="1657">
                  <c:v>5800</c:v>
                </c:pt>
                <c:pt idx="1658">
                  <c:v>5700</c:v>
                </c:pt>
                <c:pt idx="1659">
                  <c:v>5700</c:v>
                </c:pt>
                <c:pt idx="1660">
                  <c:v>5600</c:v>
                </c:pt>
                <c:pt idx="1661">
                  <c:v>5600</c:v>
                </c:pt>
                <c:pt idx="1662">
                  <c:v>5600</c:v>
                </c:pt>
                <c:pt idx="1663">
                  <c:v>5500</c:v>
                </c:pt>
                <c:pt idx="1664">
                  <c:v>5500</c:v>
                </c:pt>
                <c:pt idx="1665">
                  <c:v>5400</c:v>
                </c:pt>
                <c:pt idx="1666">
                  <c:v>5400</c:v>
                </c:pt>
                <c:pt idx="1667">
                  <c:v>5400</c:v>
                </c:pt>
                <c:pt idx="1668">
                  <c:v>5300</c:v>
                </c:pt>
                <c:pt idx="1669">
                  <c:v>5300</c:v>
                </c:pt>
                <c:pt idx="1670">
                  <c:v>5200</c:v>
                </c:pt>
                <c:pt idx="1671">
                  <c:v>5200</c:v>
                </c:pt>
                <c:pt idx="1672">
                  <c:v>5100</c:v>
                </c:pt>
                <c:pt idx="1673">
                  <c:v>5100</c:v>
                </c:pt>
                <c:pt idx="1674">
                  <c:v>5100</c:v>
                </c:pt>
                <c:pt idx="1675">
                  <c:v>5000</c:v>
                </c:pt>
                <c:pt idx="1676">
                  <c:v>5000</c:v>
                </c:pt>
                <c:pt idx="1677">
                  <c:v>5000</c:v>
                </c:pt>
                <c:pt idx="1678">
                  <c:v>4900</c:v>
                </c:pt>
                <c:pt idx="1679">
                  <c:v>6400</c:v>
                </c:pt>
                <c:pt idx="1680">
                  <c:v>6300</c:v>
                </c:pt>
                <c:pt idx="1681">
                  <c:v>6200</c:v>
                </c:pt>
                <c:pt idx="1682">
                  <c:v>6200</c:v>
                </c:pt>
                <c:pt idx="1683">
                  <c:v>6100</c:v>
                </c:pt>
                <c:pt idx="1684">
                  <c:v>6100</c:v>
                </c:pt>
                <c:pt idx="1685">
                  <c:v>6000</c:v>
                </c:pt>
                <c:pt idx="1686">
                  <c:v>5900</c:v>
                </c:pt>
                <c:pt idx="1687">
                  <c:v>5800</c:v>
                </c:pt>
                <c:pt idx="1688">
                  <c:v>5800</c:v>
                </c:pt>
                <c:pt idx="1689">
                  <c:v>5700</c:v>
                </c:pt>
                <c:pt idx="1690">
                  <c:v>5700</c:v>
                </c:pt>
                <c:pt idx="1691">
                  <c:v>5600</c:v>
                </c:pt>
                <c:pt idx="1692">
                  <c:v>5600</c:v>
                </c:pt>
                <c:pt idx="1693">
                  <c:v>5500</c:v>
                </c:pt>
                <c:pt idx="1694">
                  <c:v>5400</c:v>
                </c:pt>
                <c:pt idx="1695">
                  <c:v>5400</c:v>
                </c:pt>
                <c:pt idx="1696">
                  <c:v>5300</c:v>
                </c:pt>
                <c:pt idx="1697">
                  <c:v>5200</c:v>
                </c:pt>
                <c:pt idx="1698">
                  <c:v>5200</c:v>
                </c:pt>
                <c:pt idx="1699">
                  <c:v>5100</c:v>
                </c:pt>
                <c:pt idx="1700">
                  <c:v>5100</c:v>
                </c:pt>
                <c:pt idx="1701">
                  <c:v>5000</c:v>
                </c:pt>
                <c:pt idx="1702">
                  <c:v>4900</c:v>
                </c:pt>
                <c:pt idx="1703">
                  <c:v>4800</c:v>
                </c:pt>
                <c:pt idx="1704">
                  <c:v>4700</c:v>
                </c:pt>
                <c:pt idx="1705">
                  <c:v>4600</c:v>
                </c:pt>
                <c:pt idx="1706">
                  <c:v>4500</c:v>
                </c:pt>
                <c:pt idx="1707">
                  <c:v>4400</c:v>
                </c:pt>
                <c:pt idx="1708">
                  <c:v>4300</c:v>
                </c:pt>
                <c:pt idx="1709">
                  <c:v>4300</c:v>
                </c:pt>
                <c:pt idx="1710">
                  <c:v>4200</c:v>
                </c:pt>
                <c:pt idx="1711">
                  <c:v>4100</c:v>
                </c:pt>
                <c:pt idx="1712">
                  <c:v>4100</c:v>
                </c:pt>
                <c:pt idx="1713">
                  <c:v>4000</c:v>
                </c:pt>
                <c:pt idx="1714">
                  <c:v>3900</c:v>
                </c:pt>
                <c:pt idx="1715">
                  <c:v>3900</c:v>
                </c:pt>
                <c:pt idx="1716">
                  <c:v>3900</c:v>
                </c:pt>
                <c:pt idx="1717">
                  <c:v>3900</c:v>
                </c:pt>
                <c:pt idx="1718">
                  <c:v>4000</c:v>
                </c:pt>
                <c:pt idx="1719">
                  <c:v>4300</c:v>
                </c:pt>
                <c:pt idx="1720">
                  <c:v>4500</c:v>
                </c:pt>
                <c:pt idx="1721">
                  <c:v>4700</c:v>
                </c:pt>
                <c:pt idx="1722">
                  <c:v>4800</c:v>
                </c:pt>
                <c:pt idx="1723">
                  <c:v>5000</c:v>
                </c:pt>
                <c:pt idx="1724">
                  <c:v>5200</c:v>
                </c:pt>
                <c:pt idx="1725">
                  <c:v>5400</c:v>
                </c:pt>
                <c:pt idx="1726">
                  <c:v>5500</c:v>
                </c:pt>
                <c:pt idx="1727">
                  <c:v>5700</c:v>
                </c:pt>
                <c:pt idx="1728">
                  <c:v>4500</c:v>
                </c:pt>
                <c:pt idx="1729">
                  <c:v>4500</c:v>
                </c:pt>
                <c:pt idx="1730">
                  <c:v>4700</c:v>
                </c:pt>
                <c:pt idx="1731">
                  <c:v>4800</c:v>
                </c:pt>
                <c:pt idx="1732">
                  <c:v>4900</c:v>
                </c:pt>
                <c:pt idx="1733">
                  <c:v>5000</c:v>
                </c:pt>
                <c:pt idx="1734">
                  <c:v>5100</c:v>
                </c:pt>
                <c:pt idx="1735">
                  <c:v>5200</c:v>
                </c:pt>
                <c:pt idx="1736">
                  <c:v>5400</c:v>
                </c:pt>
                <c:pt idx="1737">
                  <c:v>5400</c:v>
                </c:pt>
                <c:pt idx="1738">
                  <c:v>5500</c:v>
                </c:pt>
                <c:pt idx="1739">
                  <c:v>5600</c:v>
                </c:pt>
                <c:pt idx="1740">
                  <c:v>5700</c:v>
                </c:pt>
                <c:pt idx="1741">
                  <c:v>5700</c:v>
                </c:pt>
                <c:pt idx="1742">
                  <c:v>5800</c:v>
                </c:pt>
                <c:pt idx="1743">
                  <c:v>5900</c:v>
                </c:pt>
                <c:pt idx="1744">
                  <c:v>6000</c:v>
                </c:pt>
                <c:pt idx="1745">
                  <c:v>6100</c:v>
                </c:pt>
                <c:pt idx="1746">
                  <c:v>6100</c:v>
                </c:pt>
                <c:pt idx="1747">
                  <c:v>6200</c:v>
                </c:pt>
                <c:pt idx="1748">
                  <c:v>6300</c:v>
                </c:pt>
                <c:pt idx="1749">
                  <c:v>6400</c:v>
                </c:pt>
                <c:pt idx="1750">
                  <c:v>6500</c:v>
                </c:pt>
                <c:pt idx="1751">
                  <c:v>6500</c:v>
                </c:pt>
                <c:pt idx="1752">
                  <c:v>5100</c:v>
                </c:pt>
                <c:pt idx="1753">
                  <c:v>5200</c:v>
                </c:pt>
                <c:pt idx="1754">
                  <c:v>5200</c:v>
                </c:pt>
                <c:pt idx="1755">
                  <c:v>5300</c:v>
                </c:pt>
                <c:pt idx="1756">
                  <c:v>5300</c:v>
                </c:pt>
                <c:pt idx="1757">
                  <c:v>5400</c:v>
                </c:pt>
                <c:pt idx="1758">
                  <c:v>5400</c:v>
                </c:pt>
                <c:pt idx="1759">
                  <c:v>5500</c:v>
                </c:pt>
                <c:pt idx="1760">
                  <c:v>5600</c:v>
                </c:pt>
                <c:pt idx="1761">
                  <c:v>5600</c:v>
                </c:pt>
                <c:pt idx="1762">
                  <c:v>5700</c:v>
                </c:pt>
                <c:pt idx="1763">
                  <c:v>5800</c:v>
                </c:pt>
                <c:pt idx="1764">
                  <c:v>5800</c:v>
                </c:pt>
                <c:pt idx="1765">
                  <c:v>5800</c:v>
                </c:pt>
                <c:pt idx="1766">
                  <c:v>5900</c:v>
                </c:pt>
                <c:pt idx="1767">
                  <c:v>5900</c:v>
                </c:pt>
                <c:pt idx="1768">
                  <c:v>6000</c:v>
                </c:pt>
                <c:pt idx="1769">
                  <c:v>6100</c:v>
                </c:pt>
                <c:pt idx="1770">
                  <c:v>6200</c:v>
                </c:pt>
                <c:pt idx="1771">
                  <c:v>6200</c:v>
                </c:pt>
                <c:pt idx="1772">
                  <c:v>6300</c:v>
                </c:pt>
                <c:pt idx="1773">
                  <c:v>6300</c:v>
                </c:pt>
                <c:pt idx="1774">
                  <c:v>6300</c:v>
                </c:pt>
                <c:pt idx="1775">
                  <c:v>6300</c:v>
                </c:pt>
                <c:pt idx="1776">
                  <c:v>6400</c:v>
                </c:pt>
                <c:pt idx="1777">
                  <c:v>6400</c:v>
                </c:pt>
                <c:pt idx="1778">
                  <c:v>6400</c:v>
                </c:pt>
                <c:pt idx="1779">
                  <c:v>6500</c:v>
                </c:pt>
                <c:pt idx="1780">
                  <c:v>6500</c:v>
                </c:pt>
                <c:pt idx="1781">
                  <c:v>6500</c:v>
                </c:pt>
                <c:pt idx="1782">
                  <c:v>6500</c:v>
                </c:pt>
                <c:pt idx="1783">
                  <c:v>6500</c:v>
                </c:pt>
                <c:pt idx="1784">
                  <c:v>6500</c:v>
                </c:pt>
                <c:pt idx="1785">
                  <c:v>6500</c:v>
                </c:pt>
                <c:pt idx="1786">
                  <c:v>6500</c:v>
                </c:pt>
                <c:pt idx="1787">
                  <c:v>6500</c:v>
                </c:pt>
                <c:pt idx="1788">
                  <c:v>6500</c:v>
                </c:pt>
                <c:pt idx="1789">
                  <c:v>6500</c:v>
                </c:pt>
                <c:pt idx="1790">
                  <c:v>6500</c:v>
                </c:pt>
                <c:pt idx="1791">
                  <c:v>6500</c:v>
                </c:pt>
                <c:pt idx="1792">
                  <c:v>6500</c:v>
                </c:pt>
                <c:pt idx="1793">
                  <c:v>6500</c:v>
                </c:pt>
                <c:pt idx="1794">
                  <c:v>6500</c:v>
                </c:pt>
                <c:pt idx="1795">
                  <c:v>6500</c:v>
                </c:pt>
                <c:pt idx="1796">
                  <c:v>6500</c:v>
                </c:pt>
                <c:pt idx="1797">
                  <c:v>6500</c:v>
                </c:pt>
                <c:pt idx="1798">
                  <c:v>6500</c:v>
                </c:pt>
                <c:pt idx="1799">
                  <c:v>6500</c:v>
                </c:pt>
                <c:pt idx="1800">
                  <c:v>6500</c:v>
                </c:pt>
                <c:pt idx="1801">
                  <c:v>6500</c:v>
                </c:pt>
                <c:pt idx="1802">
                  <c:v>6500</c:v>
                </c:pt>
                <c:pt idx="1803">
                  <c:v>6500</c:v>
                </c:pt>
                <c:pt idx="1804">
                  <c:v>6500</c:v>
                </c:pt>
                <c:pt idx="1805">
                  <c:v>6500</c:v>
                </c:pt>
                <c:pt idx="1806">
                  <c:v>6500</c:v>
                </c:pt>
                <c:pt idx="1807">
                  <c:v>6500</c:v>
                </c:pt>
                <c:pt idx="1808">
                  <c:v>6500</c:v>
                </c:pt>
                <c:pt idx="1809">
                  <c:v>6500</c:v>
                </c:pt>
                <c:pt idx="1810">
                  <c:v>6500</c:v>
                </c:pt>
                <c:pt idx="1811">
                  <c:v>6500</c:v>
                </c:pt>
                <c:pt idx="1812">
                  <c:v>6500</c:v>
                </c:pt>
                <c:pt idx="1813">
                  <c:v>6500</c:v>
                </c:pt>
                <c:pt idx="1814">
                  <c:v>6500</c:v>
                </c:pt>
                <c:pt idx="1815">
                  <c:v>6500</c:v>
                </c:pt>
                <c:pt idx="1816">
                  <c:v>6500</c:v>
                </c:pt>
                <c:pt idx="1817">
                  <c:v>6500</c:v>
                </c:pt>
                <c:pt idx="1818">
                  <c:v>6500</c:v>
                </c:pt>
                <c:pt idx="1819">
                  <c:v>6500</c:v>
                </c:pt>
                <c:pt idx="1820">
                  <c:v>6500</c:v>
                </c:pt>
                <c:pt idx="1821">
                  <c:v>6500</c:v>
                </c:pt>
                <c:pt idx="1822">
                  <c:v>6500</c:v>
                </c:pt>
                <c:pt idx="1823">
                  <c:v>6500</c:v>
                </c:pt>
                <c:pt idx="1824">
                  <c:v>6500</c:v>
                </c:pt>
                <c:pt idx="1825">
                  <c:v>6500</c:v>
                </c:pt>
                <c:pt idx="1826">
                  <c:v>6500</c:v>
                </c:pt>
                <c:pt idx="1827">
                  <c:v>6500</c:v>
                </c:pt>
                <c:pt idx="1828">
                  <c:v>6500</c:v>
                </c:pt>
                <c:pt idx="1829">
                  <c:v>6500</c:v>
                </c:pt>
                <c:pt idx="1830">
                  <c:v>6500</c:v>
                </c:pt>
                <c:pt idx="1831">
                  <c:v>6500</c:v>
                </c:pt>
                <c:pt idx="1832">
                  <c:v>6500</c:v>
                </c:pt>
                <c:pt idx="1833">
                  <c:v>6500</c:v>
                </c:pt>
                <c:pt idx="1834">
                  <c:v>6500</c:v>
                </c:pt>
                <c:pt idx="1835">
                  <c:v>6500</c:v>
                </c:pt>
                <c:pt idx="1836">
                  <c:v>6500</c:v>
                </c:pt>
                <c:pt idx="1837">
                  <c:v>6500</c:v>
                </c:pt>
                <c:pt idx="1838">
                  <c:v>6500</c:v>
                </c:pt>
                <c:pt idx="1839">
                  <c:v>6500</c:v>
                </c:pt>
                <c:pt idx="1840">
                  <c:v>6500</c:v>
                </c:pt>
                <c:pt idx="1841">
                  <c:v>6500</c:v>
                </c:pt>
                <c:pt idx="1842">
                  <c:v>6500</c:v>
                </c:pt>
                <c:pt idx="1843">
                  <c:v>6500</c:v>
                </c:pt>
                <c:pt idx="1844">
                  <c:v>6500</c:v>
                </c:pt>
                <c:pt idx="1845">
                  <c:v>6500</c:v>
                </c:pt>
                <c:pt idx="1846">
                  <c:v>6500</c:v>
                </c:pt>
                <c:pt idx="1847">
                  <c:v>6500</c:v>
                </c:pt>
                <c:pt idx="1848">
                  <c:v>6500</c:v>
                </c:pt>
                <c:pt idx="1849">
                  <c:v>6500</c:v>
                </c:pt>
                <c:pt idx="1850">
                  <c:v>6500</c:v>
                </c:pt>
                <c:pt idx="1851">
                  <c:v>6500</c:v>
                </c:pt>
                <c:pt idx="1852">
                  <c:v>6500</c:v>
                </c:pt>
                <c:pt idx="1853">
                  <c:v>6500</c:v>
                </c:pt>
                <c:pt idx="1854">
                  <c:v>6500</c:v>
                </c:pt>
                <c:pt idx="1855">
                  <c:v>6500</c:v>
                </c:pt>
                <c:pt idx="1856">
                  <c:v>6500</c:v>
                </c:pt>
                <c:pt idx="1857">
                  <c:v>6500</c:v>
                </c:pt>
                <c:pt idx="1858">
                  <c:v>6500</c:v>
                </c:pt>
                <c:pt idx="1859">
                  <c:v>6500</c:v>
                </c:pt>
                <c:pt idx="1860">
                  <c:v>6500</c:v>
                </c:pt>
                <c:pt idx="1861">
                  <c:v>6500</c:v>
                </c:pt>
                <c:pt idx="1862">
                  <c:v>6500</c:v>
                </c:pt>
                <c:pt idx="1863">
                  <c:v>6500</c:v>
                </c:pt>
                <c:pt idx="1864">
                  <c:v>6500</c:v>
                </c:pt>
                <c:pt idx="1865">
                  <c:v>6500</c:v>
                </c:pt>
                <c:pt idx="1866">
                  <c:v>6500</c:v>
                </c:pt>
                <c:pt idx="1867">
                  <c:v>6500</c:v>
                </c:pt>
                <c:pt idx="1868">
                  <c:v>6500</c:v>
                </c:pt>
                <c:pt idx="1869">
                  <c:v>6500</c:v>
                </c:pt>
                <c:pt idx="1870">
                  <c:v>6500</c:v>
                </c:pt>
                <c:pt idx="1871">
                  <c:v>6500</c:v>
                </c:pt>
                <c:pt idx="1872">
                  <c:v>6500</c:v>
                </c:pt>
                <c:pt idx="1873">
                  <c:v>6500</c:v>
                </c:pt>
                <c:pt idx="1874">
                  <c:v>6500</c:v>
                </c:pt>
                <c:pt idx="1875">
                  <c:v>6500</c:v>
                </c:pt>
                <c:pt idx="1876">
                  <c:v>6500</c:v>
                </c:pt>
                <c:pt idx="1877">
                  <c:v>6500</c:v>
                </c:pt>
                <c:pt idx="1878">
                  <c:v>6500</c:v>
                </c:pt>
                <c:pt idx="1879">
                  <c:v>6500</c:v>
                </c:pt>
                <c:pt idx="1880">
                  <c:v>6500</c:v>
                </c:pt>
                <c:pt idx="1881">
                  <c:v>6500</c:v>
                </c:pt>
                <c:pt idx="1882">
                  <c:v>6500</c:v>
                </c:pt>
                <c:pt idx="1883">
                  <c:v>6500</c:v>
                </c:pt>
                <c:pt idx="1884">
                  <c:v>6500</c:v>
                </c:pt>
                <c:pt idx="1885">
                  <c:v>6500</c:v>
                </c:pt>
                <c:pt idx="1886">
                  <c:v>6500</c:v>
                </c:pt>
                <c:pt idx="1887">
                  <c:v>6500</c:v>
                </c:pt>
                <c:pt idx="1888">
                  <c:v>6500</c:v>
                </c:pt>
                <c:pt idx="1889">
                  <c:v>6500</c:v>
                </c:pt>
                <c:pt idx="1890">
                  <c:v>6500</c:v>
                </c:pt>
                <c:pt idx="1891">
                  <c:v>6500</c:v>
                </c:pt>
                <c:pt idx="1892">
                  <c:v>6500</c:v>
                </c:pt>
                <c:pt idx="1893">
                  <c:v>6500</c:v>
                </c:pt>
                <c:pt idx="1894">
                  <c:v>6500</c:v>
                </c:pt>
                <c:pt idx="1895">
                  <c:v>6500</c:v>
                </c:pt>
                <c:pt idx="1896">
                  <c:v>6500</c:v>
                </c:pt>
                <c:pt idx="1897">
                  <c:v>6500</c:v>
                </c:pt>
                <c:pt idx="1898">
                  <c:v>6500</c:v>
                </c:pt>
                <c:pt idx="1899">
                  <c:v>6500</c:v>
                </c:pt>
                <c:pt idx="1900">
                  <c:v>6500</c:v>
                </c:pt>
                <c:pt idx="1901">
                  <c:v>6500</c:v>
                </c:pt>
                <c:pt idx="1902">
                  <c:v>6500</c:v>
                </c:pt>
                <c:pt idx="1903">
                  <c:v>6500</c:v>
                </c:pt>
                <c:pt idx="1904">
                  <c:v>6500</c:v>
                </c:pt>
                <c:pt idx="1905">
                  <c:v>6500</c:v>
                </c:pt>
                <c:pt idx="1906">
                  <c:v>6500</c:v>
                </c:pt>
                <c:pt idx="1907">
                  <c:v>6500</c:v>
                </c:pt>
                <c:pt idx="1908">
                  <c:v>6500</c:v>
                </c:pt>
                <c:pt idx="1909">
                  <c:v>6500</c:v>
                </c:pt>
                <c:pt idx="1910">
                  <c:v>6500</c:v>
                </c:pt>
                <c:pt idx="1911">
                  <c:v>6500</c:v>
                </c:pt>
                <c:pt idx="1912">
                  <c:v>6500</c:v>
                </c:pt>
                <c:pt idx="1913">
                  <c:v>6500</c:v>
                </c:pt>
                <c:pt idx="1914">
                  <c:v>6500</c:v>
                </c:pt>
                <c:pt idx="1915">
                  <c:v>6500</c:v>
                </c:pt>
                <c:pt idx="1916">
                  <c:v>6500</c:v>
                </c:pt>
                <c:pt idx="1917">
                  <c:v>6500</c:v>
                </c:pt>
                <c:pt idx="1918">
                  <c:v>6500</c:v>
                </c:pt>
                <c:pt idx="1919">
                  <c:v>6500</c:v>
                </c:pt>
                <c:pt idx="1920">
                  <c:v>6500</c:v>
                </c:pt>
                <c:pt idx="1921">
                  <c:v>6500</c:v>
                </c:pt>
                <c:pt idx="1922">
                  <c:v>6500</c:v>
                </c:pt>
                <c:pt idx="1923">
                  <c:v>6500</c:v>
                </c:pt>
                <c:pt idx="1924">
                  <c:v>6500</c:v>
                </c:pt>
                <c:pt idx="1925">
                  <c:v>6500</c:v>
                </c:pt>
                <c:pt idx="1926">
                  <c:v>6500</c:v>
                </c:pt>
                <c:pt idx="1927">
                  <c:v>6500</c:v>
                </c:pt>
                <c:pt idx="1928">
                  <c:v>6500</c:v>
                </c:pt>
                <c:pt idx="1929">
                  <c:v>6500</c:v>
                </c:pt>
                <c:pt idx="1930">
                  <c:v>6500</c:v>
                </c:pt>
                <c:pt idx="1931">
                  <c:v>6500</c:v>
                </c:pt>
                <c:pt idx="1932">
                  <c:v>6500</c:v>
                </c:pt>
                <c:pt idx="1933">
                  <c:v>6500</c:v>
                </c:pt>
                <c:pt idx="1934">
                  <c:v>6500</c:v>
                </c:pt>
                <c:pt idx="1935">
                  <c:v>6500</c:v>
                </c:pt>
                <c:pt idx="1936">
                  <c:v>6500</c:v>
                </c:pt>
                <c:pt idx="1937">
                  <c:v>6500</c:v>
                </c:pt>
                <c:pt idx="1938">
                  <c:v>6500</c:v>
                </c:pt>
                <c:pt idx="1939">
                  <c:v>6500</c:v>
                </c:pt>
                <c:pt idx="1940">
                  <c:v>6500</c:v>
                </c:pt>
                <c:pt idx="1941">
                  <c:v>6500</c:v>
                </c:pt>
                <c:pt idx="1942">
                  <c:v>6500</c:v>
                </c:pt>
                <c:pt idx="1943">
                  <c:v>6500</c:v>
                </c:pt>
                <c:pt idx="1944">
                  <c:v>6500</c:v>
                </c:pt>
                <c:pt idx="1945">
                  <c:v>6500</c:v>
                </c:pt>
                <c:pt idx="1946">
                  <c:v>6500</c:v>
                </c:pt>
                <c:pt idx="1947">
                  <c:v>6500</c:v>
                </c:pt>
                <c:pt idx="1948">
                  <c:v>6500</c:v>
                </c:pt>
                <c:pt idx="1949">
                  <c:v>6500</c:v>
                </c:pt>
                <c:pt idx="1950">
                  <c:v>6500</c:v>
                </c:pt>
                <c:pt idx="1951">
                  <c:v>6500</c:v>
                </c:pt>
                <c:pt idx="1952">
                  <c:v>6500</c:v>
                </c:pt>
                <c:pt idx="1953">
                  <c:v>6500</c:v>
                </c:pt>
                <c:pt idx="1954">
                  <c:v>6500</c:v>
                </c:pt>
                <c:pt idx="1955">
                  <c:v>6500</c:v>
                </c:pt>
                <c:pt idx="1956">
                  <c:v>6500</c:v>
                </c:pt>
                <c:pt idx="1957">
                  <c:v>6500</c:v>
                </c:pt>
                <c:pt idx="1958">
                  <c:v>6500</c:v>
                </c:pt>
                <c:pt idx="1959">
                  <c:v>6500</c:v>
                </c:pt>
                <c:pt idx="1960">
                  <c:v>6500</c:v>
                </c:pt>
                <c:pt idx="1961">
                  <c:v>6500</c:v>
                </c:pt>
                <c:pt idx="1962">
                  <c:v>6500</c:v>
                </c:pt>
                <c:pt idx="1963">
                  <c:v>6500</c:v>
                </c:pt>
                <c:pt idx="1964">
                  <c:v>6500</c:v>
                </c:pt>
                <c:pt idx="1965">
                  <c:v>6500</c:v>
                </c:pt>
                <c:pt idx="1966">
                  <c:v>6500</c:v>
                </c:pt>
                <c:pt idx="1967">
                  <c:v>6500</c:v>
                </c:pt>
                <c:pt idx="1968">
                  <c:v>6500</c:v>
                </c:pt>
                <c:pt idx="1969">
                  <c:v>6500</c:v>
                </c:pt>
                <c:pt idx="1970">
                  <c:v>6500</c:v>
                </c:pt>
                <c:pt idx="1971">
                  <c:v>6500</c:v>
                </c:pt>
                <c:pt idx="1972">
                  <c:v>6500</c:v>
                </c:pt>
                <c:pt idx="1973">
                  <c:v>6500</c:v>
                </c:pt>
                <c:pt idx="1974">
                  <c:v>6500</c:v>
                </c:pt>
                <c:pt idx="1975">
                  <c:v>6500</c:v>
                </c:pt>
                <c:pt idx="1976">
                  <c:v>6500</c:v>
                </c:pt>
                <c:pt idx="1977">
                  <c:v>6500</c:v>
                </c:pt>
                <c:pt idx="1978">
                  <c:v>6500</c:v>
                </c:pt>
                <c:pt idx="1979">
                  <c:v>6500</c:v>
                </c:pt>
                <c:pt idx="1980">
                  <c:v>6500</c:v>
                </c:pt>
                <c:pt idx="1981">
                  <c:v>6500</c:v>
                </c:pt>
                <c:pt idx="1982">
                  <c:v>6500</c:v>
                </c:pt>
                <c:pt idx="1983">
                  <c:v>6500</c:v>
                </c:pt>
                <c:pt idx="1984">
                  <c:v>6500</c:v>
                </c:pt>
                <c:pt idx="1985">
                  <c:v>6500</c:v>
                </c:pt>
                <c:pt idx="1986">
                  <c:v>6500</c:v>
                </c:pt>
                <c:pt idx="1987">
                  <c:v>6500</c:v>
                </c:pt>
                <c:pt idx="1988">
                  <c:v>6500</c:v>
                </c:pt>
                <c:pt idx="1989">
                  <c:v>6500</c:v>
                </c:pt>
                <c:pt idx="1990">
                  <c:v>6500</c:v>
                </c:pt>
                <c:pt idx="1991">
                  <c:v>6500</c:v>
                </c:pt>
                <c:pt idx="1992">
                  <c:v>6500</c:v>
                </c:pt>
                <c:pt idx="1993">
                  <c:v>6500</c:v>
                </c:pt>
                <c:pt idx="1994">
                  <c:v>6500</c:v>
                </c:pt>
                <c:pt idx="1995">
                  <c:v>6500</c:v>
                </c:pt>
                <c:pt idx="1996">
                  <c:v>6500</c:v>
                </c:pt>
                <c:pt idx="1997">
                  <c:v>6500</c:v>
                </c:pt>
                <c:pt idx="1998">
                  <c:v>6500</c:v>
                </c:pt>
                <c:pt idx="1999">
                  <c:v>6500</c:v>
                </c:pt>
                <c:pt idx="2000">
                  <c:v>6500</c:v>
                </c:pt>
                <c:pt idx="2001">
                  <c:v>6500</c:v>
                </c:pt>
                <c:pt idx="2002">
                  <c:v>6500</c:v>
                </c:pt>
                <c:pt idx="2003">
                  <c:v>6500</c:v>
                </c:pt>
                <c:pt idx="2004">
                  <c:v>6500</c:v>
                </c:pt>
                <c:pt idx="2005">
                  <c:v>6500</c:v>
                </c:pt>
                <c:pt idx="2006">
                  <c:v>6500</c:v>
                </c:pt>
                <c:pt idx="2007">
                  <c:v>6500</c:v>
                </c:pt>
                <c:pt idx="2008">
                  <c:v>6500</c:v>
                </c:pt>
                <c:pt idx="2009">
                  <c:v>6500</c:v>
                </c:pt>
                <c:pt idx="2010">
                  <c:v>6500</c:v>
                </c:pt>
                <c:pt idx="2011">
                  <c:v>6500</c:v>
                </c:pt>
                <c:pt idx="2012">
                  <c:v>6500</c:v>
                </c:pt>
                <c:pt idx="2013">
                  <c:v>6500</c:v>
                </c:pt>
                <c:pt idx="2014">
                  <c:v>6500</c:v>
                </c:pt>
                <c:pt idx="2015">
                  <c:v>6500</c:v>
                </c:pt>
                <c:pt idx="2016">
                  <c:v>6500</c:v>
                </c:pt>
                <c:pt idx="2017">
                  <c:v>6500</c:v>
                </c:pt>
                <c:pt idx="2018">
                  <c:v>6500</c:v>
                </c:pt>
                <c:pt idx="2019">
                  <c:v>6500</c:v>
                </c:pt>
                <c:pt idx="2020">
                  <c:v>6500</c:v>
                </c:pt>
                <c:pt idx="2021">
                  <c:v>6500</c:v>
                </c:pt>
                <c:pt idx="2022">
                  <c:v>6500</c:v>
                </c:pt>
                <c:pt idx="2023">
                  <c:v>6500</c:v>
                </c:pt>
                <c:pt idx="2024">
                  <c:v>6500</c:v>
                </c:pt>
                <c:pt idx="2025">
                  <c:v>6500</c:v>
                </c:pt>
                <c:pt idx="2026">
                  <c:v>6500</c:v>
                </c:pt>
                <c:pt idx="2027">
                  <c:v>6500</c:v>
                </c:pt>
                <c:pt idx="2028">
                  <c:v>6500</c:v>
                </c:pt>
                <c:pt idx="2029">
                  <c:v>6500</c:v>
                </c:pt>
                <c:pt idx="2030">
                  <c:v>6500</c:v>
                </c:pt>
                <c:pt idx="2031">
                  <c:v>6500</c:v>
                </c:pt>
                <c:pt idx="2032">
                  <c:v>6500</c:v>
                </c:pt>
                <c:pt idx="2033">
                  <c:v>6500</c:v>
                </c:pt>
                <c:pt idx="2034">
                  <c:v>6500</c:v>
                </c:pt>
                <c:pt idx="2035">
                  <c:v>6500</c:v>
                </c:pt>
                <c:pt idx="2036">
                  <c:v>6500</c:v>
                </c:pt>
                <c:pt idx="2037">
                  <c:v>6500</c:v>
                </c:pt>
                <c:pt idx="2038">
                  <c:v>6500</c:v>
                </c:pt>
                <c:pt idx="2039">
                  <c:v>6500</c:v>
                </c:pt>
                <c:pt idx="2040">
                  <c:v>6500</c:v>
                </c:pt>
                <c:pt idx="2041">
                  <c:v>6500</c:v>
                </c:pt>
                <c:pt idx="2042">
                  <c:v>6500</c:v>
                </c:pt>
                <c:pt idx="2043">
                  <c:v>6500</c:v>
                </c:pt>
                <c:pt idx="2044">
                  <c:v>6500</c:v>
                </c:pt>
                <c:pt idx="2045">
                  <c:v>6500</c:v>
                </c:pt>
                <c:pt idx="2046">
                  <c:v>6500</c:v>
                </c:pt>
                <c:pt idx="2047">
                  <c:v>6500</c:v>
                </c:pt>
                <c:pt idx="2048">
                  <c:v>6500</c:v>
                </c:pt>
                <c:pt idx="2049">
                  <c:v>6500</c:v>
                </c:pt>
                <c:pt idx="2050">
                  <c:v>6500</c:v>
                </c:pt>
                <c:pt idx="2051">
                  <c:v>6500</c:v>
                </c:pt>
                <c:pt idx="2052">
                  <c:v>6500</c:v>
                </c:pt>
                <c:pt idx="2053">
                  <c:v>6500</c:v>
                </c:pt>
                <c:pt idx="2054">
                  <c:v>6500</c:v>
                </c:pt>
                <c:pt idx="2055">
                  <c:v>6500</c:v>
                </c:pt>
                <c:pt idx="2056">
                  <c:v>6500</c:v>
                </c:pt>
                <c:pt idx="2057">
                  <c:v>6500</c:v>
                </c:pt>
                <c:pt idx="2058">
                  <c:v>6500</c:v>
                </c:pt>
                <c:pt idx="2059">
                  <c:v>6500</c:v>
                </c:pt>
                <c:pt idx="2060">
                  <c:v>6500</c:v>
                </c:pt>
                <c:pt idx="2061">
                  <c:v>6500</c:v>
                </c:pt>
                <c:pt idx="2062">
                  <c:v>6500</c:v>
                </c:pt>
                <c:pt idx="2063">
                  <c:v>6500</c:v>
                </c:pt>
                <c:pt idx="2064">
                  <c:v>6500</c:v>
                </c:pt>
                <c:pt idx="2065">
                  <c:v>6500</c:v>
                </c:pt>
                <c:pt idx="2066">
                  <c:v>6500</c:v>
                </c:pt>
                <c:pt idx="2067">
                  <c:v>6500</c:v>
                </c:pt>
                <c:pt idx="2068">
                  <c:v>6500</c:v>
                </c:pt>
                <c:pt idx="2069">
                  <c:v>6500</c:v>
                </c:pt>
                <c:pt idx="2070">
                  <c:v>6500</c:v>
                </c:pt>
                <c:pt idx="2071">
                  <c:v>6500</c:v>
                </c:pt>
                <c:pt idx="2072">
                  <c:v>6500</c:v>
                </c:pt>
                <c:pt idx="2073">
                  <c:v>6500</c:v>
                </c:pt>
                <c:pt idx="2074">
                  <c:v>6500</c:v>
                </c:pt>
                <c:pt idx="2075">
                  <c:v>6500</c:v>
                </c:pt>
                <c:pt idx="2076">
                  <c:v>6500</c:v>
                </c:pt>
                <c:pt idx="2077">
                  <c:v>6500</c:v>
                </c:pt>
                <c:pt idx="2078">
                  <c:v>6500</c:v>
                </c:pt>
                <c:pt idx="2079">
                  <c:v>6500</c:v>
                </c:pt>
                <c:pt idx="2080">
                  <c:v>6500</c:v>
                </c:pt>
                <c:pt idx="2081">
                  <c:v>6500</c:v>
                </c:pt>
                <c:pt idx="2082">
                  <c:v>6500</c:v>
                </c:pt>
                <c:pt idx="2083">
                  <c:v>6500</c:v>
                </c:pt>
                <c:pt idx="2084">
                  <c:v>6500</c:v>
                </c:pt>
                <c:pt idx="2085">
                  <c:v>6500</c:v>
                </c:pt>
                <c:pt idx="2086">
                  <c:v>6500</c:v>
                </c:pt>
                <c:pt idx="2087">
                  <c:v>6500</c:v>
                </c:pt>
                <c:pt idx="2088">
                  <c:v>6500</c:v>
                </c:pt>
                <c:pt idx="2089">
                  <c:v>6500</c:v>
                </c:pt>
                <c:pt idx="2090">
                  <c:v>6500</c:v>
                </c:pt>
                <c:pt idx="2091">
                  <c:v>6500</c:v>
                </c:pt>
                <c:pt idx="2092">
                  <c:v>6500</c:v>
                </c:pt>
                <c:pt idx="2093">
                  <c:v>6500</c:v>
                </c:pt>
                <c:pt idx="2094">
                  <c:v>6500</c:v>
                </c:pt>
                <c:pt idx="2095">
                  <c:v>6500</c:v>
                </c:pt>
                <c:pt idx="2096">
                  <c:v>6500</c:v>
                </c:pt>
                <c:pt idx="2097">
                  <c:v>6500</c:v>
                </c:pt>
                <c:pt idx="2098">
                  <c:v>6500</c:v>
                </c:pt>
                <c:pt idx="2099">
                  <c:v>6500</c:v>
                </c:pt>
                <c:pt idx="2100">
                  <c:v>6500</c:v>
                </c:pt>
              </c:numCache>
            </c:numRef>
          </c:cat>
          <c:val>
            <c:numRef>
              <c:f>Simulation!$J$4:$J$2104</c:f>
              <c:numCache>
                <c:formatCode>General</c:formatCode>
                <c:ptCount val="2101"/>
                <c:pt idx="0">
                  <c:v>4.8441671718994009E-3</c:v>
                </c:pt>
                <c:pt idx="1">
                  <c:v>6.1145737586475266E-3</c:v>
                </c:pt>
                <c:pt idx="2">
                  <c:v>7.0728911438447117E-3</c:v>
                </c:pt>
                <c:pt idx="3">
                  <c:v>1.0948117756924343E-2</c:v>
                </c:pt>
                <c:pt idx="4">
                  <c:v>1.3132524813844922E-2</c:v>
                </c:pt>
                <c:pt idx="5">
                  <c:v>1.4931432929854622E-2</c:v>
                </c:pt>
                <c:pt idx="6">
                  <c:v>1.5645921203356995E-2</c:v>
                </c:pt>
                <c:pt idx="7">
                  <c:v>1.7025822854175834E-2</c:v>
                </c:pt>
                <c:pt idx="8">
                  <c:v>1.7876223524978023E-2</c:v>
                </c:pt>
                <c:pt idx="9">
                  <c:v>1.8773243019125703E-2</c:v>
                </c:pt>
                <c:pt idx="10">
                  <c:v>1.9075887065813001E-2</c:v>
                </c:pt>
                <c:pt idx="11">
                  <c:v>1.8878004419902075E-2</c:v>
                </c:pt>
                <c:pt idx="12">
                  <c:v>1.8777540922747294E-2</c:v>
                </c:pt>
                <c:pt idx="13">
                  <c:v>1.9341049811333631E-2</c:v>
                </c:pt>
                <c:pt idx="14">
                  <c:v>2.0421489058007274E-2</c:v>
                </c:pt>
                <c:pt idx="15">
                  <c:v>2.0924018940181068E-2</c:v>
                </c:pt>
                <c:pt idx="16">
                  <c:v>2.1403706554983314E-2</c:v>
                </c:pt>
                <c:pt idx="17">
                  <c:v>2.1862074720238798E-2</c:v>
                </c:pt>
                <c:pt idx="18">
                  <c:v>2.1835919796605357E-2</c:v>
                </c:pt>
                <c:pt idx="19">
                  <c:v>2.1786879314792649E-2</c:v>
                </c:pt>
                <c:pt idx="20">
                  <c:v>2.1763860313125459E-2</c:v>
                </c:pt>
                <c:pt idx="21">
                  <c:v>2.174176207152495E-2</c:v>
                </c:pt>
                <c:pt idx="22">
                  <c:v>2.1809711927782367E-2</c:v>
                </c:pt>
                <c:pt idx="23">
                  <c:v>2.1841763746771711E-2</c:v>
                </c:pt>
                <c:pt idx="24">
                  <c:v>2.187262846135404E-2</c:v>
                </c:pt>
                <c:pt idx="25">
                  <c:v>2.1941227778603172E-2</c:v>
                </c:pt>
                <c:pt idx="26">
                  <c:v>2.1689351439307978E-2</c:v>
                </c:pt>
                <c:pt idx="27">
                  <c:v>2.1383823609700394E-2</c:v>
                </c:pt>
                <c:pt idx="28">
                  <c:v>2.1101113593618586E-2</c:v>
                </c:pt>
                <c:pt idx="29">
                  <c:v>2.0815912772568706E-2</c:v>
                </c:pt>
                <c:pt idx="30">
                  <c:v>2.0563964563063142E-2</c:v>
                </c:pt>
                <c:pt idx="31">
                  <c:v>2.0285241990330903E-2</c:v>
                </c:pt>
                <c:pt idx="32">
                  <c:v>2.0038490388502264E-2</c:v>
                </c:pt>
                <c:pt idx="33">
                  <c:v>2.0038490388502264E-2</c:v>
                </c:pt>
                <c:pt idx="34">
                  <c:v>2.0038490388502264E-2</c:v>
                </c:pt>
                <c:pt idx="35">
                  <c:v>1.9788264591092321E-2</c:v>
                </c:pt>
                <c:pt idx="36">
                  <c:v>1.9788264591092321E-2</c:v>
                </c:pt>
                <c:pt idx="37">
                  <c:v>1.9788264591092321E-2</c:v>
                </c:pt>
                <c:pt idx="38">
                  <c:v>1.9812999921831186E-2</c:v>
                </c:pt>
                <c:pt idx="39">
                  <c:v>1.9812999921831186E-2</c:v>
                </c:pt>
                <c:pt idx="40">
                  <c:v>1.9812999921831186E-2</c:v>
                </c:pt>
                <c:pt idx="41">
                  <c:v>1.972737762311973E-2</c:v>
                </c:pt>
                <c:pt idx="42">
                  <c:v>1.972737762311973E-2</c:v>
                </c:pt>
                <c:pt idx="43">
                  <c:v>1.972737762311973E-2</c:v>
                </c:pt>
                <c:pt idx="44">
                  <c:v>1.972737762311973E-2</c:v>
                </c:pt>
                <c:pt idx="45">
                  <c:v>1.972737762311973E-2</c:v>
                </c:pt>
                <c:pt idx="46">
                  <c:v>1.972737762311973E-2</c:v>
                </c:pt>
                <c:pt idx="47">
                  <c:v>1.972737762311973E-2</c:v>
                </c:pt>
                <c:pt idx="48">
                  <c:v>1.972737762311973E-2</c:v>
                </c:pt>
                <c:pt idx="49">
                  <c:v>1.972737762311973E-2</c:v>
                </c:pt>
                <c:pt idx="50">
                  <c:v>1.972737762311973E-2</c:v>
                </c:pt>
                <c:pt idx="51">
                  <c:v>1.972737762311973E-2</c:v>
                </c:pt>
                <c:pt idx="52">
                  <c:v>1.972737762311973E-2</c:v>
                </c:pt>
                <c:pt idx="53">
                  <c:v>1.972737762311973E-2</c:v>
                </c:pt>
                <c:pt idx="54">
                  <c:v>1.972737762311973E-2</c:v>
                </c:pt>
                <c:pt idx="55">
                  <c:v>1.972737762311973E-2</c:v>
                </c:pt>
                <c:pt idx="56">
                  <c:v>1.972737762311973E-2</c:v>
                </c:pt>
                <c:pt idx="57">
                  <c:v>1.972737762311973E-2</c:v>
                </c:pt>
                <c:pt idx="58">
                  <c:v>1.972737762311973E-2</c:v>
                </c:pt>
                <c:pt idx="59">
                  <c:v>1.972737762311973E-2</c:v>
                </c:pt>
                <c:pt idx="60">
                  <c:v>1.972737762311973E-2</c:v>
                </c:pt>
                <c:pt idx="61">
                  <c:v>1.972737762311973E-2</c:v>
                </c:pt>
                <c:pt idx="62">
                  <c:v>1.972737762311973E-2</c:v>
                </c:pt>
                <c:pt idx="63">
                  <c:v>1.972737762311973E-2</c:v>
                </c:pt>
                <c:pt idx="64">
                  <c:v>1.972737762311973E-2</c:v>
                </c:pt>
                <c:pt idx="65">
                  <c:v>1.972737762311973E-2</c:v>
                </c:pt>
                <c:pt idx="66">
                  <c:v>1.972737762311973E-2</c:v>
                </c:pt>
                <c:pt idx="67">
                  <c:v>1.972737762311973E-2</c:v>
                </c:pt>
                <c:pt idx="68">
                  <c:v>1.972737762311973E-2</c:v>
                </c:pt>
                <c:pt idx="69">
                  <c:v>1.972737762311973E-2</c:v>
                </c:pt>
                <c:pt idx="70">
                  <c:v>1.972737762311973E-2</c:v>
                </c:pt>
                <c:pt idx="71">
                  <c:v>1.972737762311973E-2</c:v>
                </c:pt>
                <c:pt idx="72">
                  <c:v>1.972737762311973E-2</c:v>
                </c:pt>
                <c:pt idx="73">
                  <c:v>1.972737762311973E-2</c:v>
                </c:pt>
                <c:pt idx="74">
                  <c:v>1.972737762311973E-2</c:v>
                </c:pt>
                <c:pt idx="75">
                  <c:v>1.972737762311973E-2</c:v>
                </c:pt>
                <c:pt idx="76">
                  <c:v>1.972737762311973E-2</c:v>
                </c:pt>
                <c:pt idx="77">
                  <c:v>1.972737762311973E-2</c:v>
                </c:pt>
                <c:pt idx="78">
                  <c:v>1.972737762311973E-2</c:v>
                </c:pt>
                <c:pt idx="79">
                  <c:v>1.972737762311973E-2</c:v>
                </c:pt>
                <c:pt idx="80">
                  <c:v>1.972737762311973E-2</c:v>
                </c:pt>
                <c:pt idx="81">
                  <c:v>1.972737762311973E-2</c:v>
                </c:pt>
                <c:pt idx="82">
                  <c:v>1.972737762311973E-2</c:v>
                </c:pt>
                <c:pt idx="83">
                  <c:v>1.972737762311973E-2</c:v>
                </c:pt>
                <c:pt idx="84">
                  <c:v>1.972737762311973E-2</c:v>
                </c:pt>
                <c:pt idx="85">
                  <c:v>1.972737762311973E-2</c:v>
                </c:pt>
                <c:pt idx="86">
                  <c:v>1.972737762311973E-2</c:v>
                </c:pt>
                <c:pt idx="87">
                  <c:v>1.972737762311973E-2</c:v>
                </c:pt>
                <c:pt idx="88">
                  <c:v>1.972737762311973E-2</c:v>
                </c:pt>
                <c:pt idx="89">
                  <c:v>1.972737762311973E-2</c:v>
                </c:pt>
                <c:pt idx="90">
                  <c:v>1.972737762311973E-2</c:v>
                </c:pt>
                <c:pt idx="91">
                  <c:v>1.972737762311973E-2</c:v>
                </c:pt>
                <c:pt idx="92">
                  <c:v>1.972737762311973E-2</c:v>
                </c:pt>
                <c:pt idx="93">
                  <c:v>1.972737762311973E-2</c:v>
                </c:pt>
                <c:pt idx="94">
                  <c:v>1.972737762311973E-2</c:v>
                </c:pt>
                <c:pt idx="95">
                  <c:v>1.972737762311973E-2</c:v>
                </c:pt>
                <c:pt idx="96">
                  <c:v>1.972737762311973E-2</c:v>
                </c:pt>
                <c:pt idx="97">
                  <c:v>1.972737762311973E-2</c:v>
                </c:pt>
                <c:pt idx="98">
                  <c:v>1.972737762311973E-2</c:v>
                </c:pt>
                <c:pt idx="99">
                  <c:v>1.972737762311973E-2</c:v>
                </c:pt>
                <c:pt idx="100">
                  <c:v>1.972737762311973E-2</c:v>
                </c:pt>
                <c:pt idx="101">
                  <c:v>1.972737762311973E-2</c:v>
                </c:pt>
                <c:pt idx="102">
                  <c:v>1.972737762311973E-2</c:v>
                </c:pt>
                <c:pt idx="103">
                  <c:v>1.972737762311973E-2</c:v>
                </c:pt>
                <c:pt idx="104">
                  <c:v>1.972737762311973E-2</c:v>
                </c:pt>
                <c:pt idx="105">
                  <c:v>1.972737762311973E-2</c:v>
                </c:pt>
                <c:pt idx="106">
                  <c:v>1.972737762311973E-2</c:v>
                </c:pt>
                <c:pt idx="107">
                  <c:v>1.972737762311973E-2</c:v>
                </c:pt>
                <c:pt idx="108">
                  <c:v>1.972737762311973E-2</c:v>
                </c:pt>
                <c:pt idx="109">
                  <c:v>1.972737762311973E-2</c:v>
                </c:pt>
                <c:pt idx="110">
                  <c:v>1.972737762311973E-2</c:v>
                </c:pt>
                <c:pt idx="111">
                  <c:v>1.972737762311973E-2</c:v>
                </c:pt>
                <c:pt idx="112">
                  <c:v>1.972737762311973E-2</c:v>
                </c:pt>
                <c:pt idx="113">
                  <c:v>1.972737762311973E-2</c:v>
                </c:pt>
                <c:pt idx="114">
                  <c:v>1.972737762311973E-2</c:v>
                </c:pt>
                <c:pt idx="115">
                  <c:v>1.972737762311973E-2</c:v>
                </c:pt>
                <c:pt idx="116">
                  <c:v>1.972737762311973E-2</c:v>
                </c:pt>
                <c:pt idx="117">
                  <c:v>1.972737762311973E-2</c:v>
                </c:pt>
                <c:pt idx="118">
                  <c:v>1.972737762311973E-2</c:v>
                </c:pt>
                <c:pt idx="119">
                  <c:v>1.972737762311973E-2</c:v>
                </c:pt>
                <c:pt idx="120">
                  <c:v>1.972737762311973E-2</c:v>
                </c:pt>
                <c:pt idx="121">
                  <c:v>1.972737762311973E-2</c:v>
                </c:pt>
                <c:pt idx="122">
                  <c:v>1.972737762311973E-2</c:v>
                </c:pt>
                <c:pt idx="123">
                  <c:v>1.972737762311973E-2</c:v>
                </c:pt>
                <c:pt idx="124">
                  <c:v>1.972737762311973E-2</c:v>
                </c:pt>
                <c:pt idx="125">
                  <c:v>1.972737762311973E-2</c:v>
                </c:pt>
                <c:pt idx="126">
                  <c:v>1.972737762311973E-2</c:v>
                </c:pt>
                <c:pt idx="127">
                  <c:v>1.972737762311973E-2</c:v>
                </c:pt>
                <c:pt idx="128">
                  <c:v>1.972737762311973E-2</c:v>
                </c:pt>
                <c:pt idx="129">
                  <c:v>1.972737762311973E-2</c:v>
                </c:pt>
                <c:pt idx="130">
                  <c:v>1.972737762311973E-2</c:v>
                </c:pt>
                <c:pt idx="131">
                  <c:v>1.972737762311973E-2</c:v>
                </c:pt>
                <c:pt idx="132">
                  <c:v>1.972737762311973E-2</c:v>
                </c:pt>
                <c:pt idx="133">
                  <c:v>1.972737762311973E-2</c:v>
                </c:pt>
                <c:pt idx="134">
                  <c:v>1.972737762311973E-2</c:v>
                </c:pt>
                <c:pt idx="135">
                  <c:v>1.972737762311973E-2</c:v>
                </c:pt>
                <c:pt idx="136">
                  <c:v>1.972737762311973E-2</c:v>
                </c:pt>
                <c:pt idx="137">
                  <c:v>1.972737762311973E-2</c:v>
                </c:pt>
                <c:pt idx="138">
                  <c:v>1.972737762311973E-2</c:v>
                </c:pt>
                <c:pt idx="139">
                  <c:v>1.972737762311973E-2</c:v>
                </c:pt>
                <c:pt idx="140">
                  <c:v>1.972737762311973E-2</c:v>
                </c:pt>
                <c:pt idx="141">
                  <c:v>1.972737762311973E-2</c:v>
                </c:pt>
                <c:pt idx="142">
                  <c:v>1.972737762311973E-2</c:v>
                </c:pt>
                <c:pt idx="143">
                  <c:v>1.972737762311973E-2</c:v>
                </c:pt>
                <c:pt idx="144">
                  <c:v>1.972737762311973E-2</c:v>
                </c:pt>
                <c:pt idx="145">
                  <c:v>1.972737762311973E-2</c:v>
                </c:pt>
                <c:pt idx="146">
                  <c:v>1.8133246098019147E-2</c:v>
                </c:pt>
                <c:pt idx="147">
                  <c:v>1.8133246098019147E-2</c:v>
                </c:pt>
                <c:pt idx="148">
                  <c:v>1.8133246098019147E-2</c:v>
                </c:pt>
                <c:pt idx="149">
                  <c:v>1.8133246098019147E-2</c:v>
                </c:pt>
                <c:pt idx="150">
                  <c:v>1.4885500528224672E-2</c:v>
                </c:pt>
                <c:pt idx="151">
                  <c:v>1.4885500528224672E-2</c:v>
                </c:pt>
                <c:pt idx="152">
                  <c:v>1.4885500528224672E-2</c:v>
                </c:pt>
                <c:pt idx="153">
                  <c:v>1.4885500528224672E-2</c:v>
                </c:pt>
                <c:pt idx="154">
                  <c:v>1.4885500528224672E-2</c:v>
                </c:pt>
                <c:pt idx="155">
                  <c:v>1.4121836824654826E-2</c:v>
                </c:pt>
                <c:pt idx="156">
                  <c:v>1.4121836824654826E-2</c:v>
                </c:pt>
                <c:pt idx="157">
                  <c:v>1.4121836824654826E-2</c:v>
                </c:pt>
                <c:pt idx="158">
                  <c:v>1.4121836824654826E-2</c:v>
                </c:pt>
                <c:pt idx="159">
                  <c:v>1.4121836824654826E-2</c:v>
                </c:pt>
                <c:pt idx="160">
                  <c:v>1.2670143128182253E-2</c:v>
                </c:pt>
                <c:pt idx="161">
                  <c:v>1.2670143128182253E-2</c:v>
                </c:pt>
                <c:pt idx="162">
                  <c:v>1.2670143128182253E-2</c:v>
                </c:pt>
                <c:pt idx="163">
                  <c:v>1.2670143128182253E-2</c:v>
                </c:pt>
                <c:pt idx="164">
                  <c:v>1.2670143128182253E-2</c:v>
                </c:pt>
                <c:pt idx="165">
                  <c:v>1.2670143128182253E-2</c:v>
                </c:pt>
                <c:pt idx="166">
                  <c:v>1.2670143128182253E-2</c:v>
                </c:pt>
                <c:pt idx="167">
                  <c:v>1.2670143128182253E-2</c:v>
                </c:pt>
                <c:pt idx="168">
                  <c:v>1.2670143128182253E-2</c:v>
                </c:pt>
                <c:pt idx="169">
                  <c:v>1.2670143128182253E-2</c:v>
                </c:pt>
                <c:pt idx="170">
                  <c:v>1.2670143128182253E-2</c:v>
                </c:pt>
                <c:pt idx="171">
                  <c:v>1.2670143128182253E-2</c:v>
                </c:pt>
                <c:pt idx="172">
                  <c:v>1.2670143128182253E-2</c:v>
                </c:pt>
                <c:pt idx="173">
                  <c:v>1.2670143128182253E-2</c:v>
                </c:pt>
                <c:pt idx="174">
                  <c:v>1.2670143128182253E-2</c:v>
                </c:pt>
                <c:pt idx="175">
                  <c:v>1.2670143128182253E-2</c:v>
                </c:pt>
                <c:pt idx="176">
                  <c:v>1.2670143128182253E-2</c:v>
                </c:pt>
                <c:pt idx="177">
                  <c:v>1.2670143128182253E-2</c:v>
                </c:pt>
                <c:pt idx="178">
                  <c:v>1.2670143128182253E-2</c:v>
                </c:pt>
                <c:pt idx="179">
                  <c:v>1.2670143128182253E-2</c:v>
                </c:pt>
                <c:pt idx="180">
                  <c:v>1.2670143128182253E-2</c:v>
                </c:pt>
                <c:pt idx="181">
                  <c:v>1.2670143128182253E-2</c:v>
                </c:pt>
                <c:pt idx="182">
                  <c:v>1.2670143128182253E-2</c:v>
                </c:pt>
                <c:pt idx="183">
                  <c:v>1.2670143128182253E-2</c:v>
                </c:pt>
                <c:pt idx="184">
                  <c:v>1.2670143128182253E-2</c:v>
                </c:pt>
                <c:pt idx="185">
                  <c:v>1.2670143128182253E-2</c:v>
                </c:pt>
                <c:pt idx="186">
                  <c:v>1.2670143128182253E-2</c:v>
                </c:pt>
                <c:pt idx="187">
                  <c:v>1.2670143128182253E-2</c:v>
                </c:pt>
                <c:pt idx="188">
                  <c:v>1.2670143128182253E-2</c:v>
                </c:pt>
                <c:pt idx="189">
                  <c:v>1.2670143128182253E-2</c:v>
                </c:pt>
                <c:pt idx="190">
                  <c:v>1.2670143128182253E-2</c:v>
                </c:pt>
                <c:pt idx="191">
                  <c:v>1.2670143128182253E-2</c:v>
                </c:pt>
                <c:pt idx="192">
                  <c:v>1.2670143128182253E-2</c:v>
                </c:pt>
                <c:pt idx="193">
                  <c:v>1.2670143128182253E-2</c:v>
                </c:pt>
                <c:pt idx="194">
                  <c:v>1.2670143128182253E-2</c:v>
                </c:pt>
                <c:pt idx="195">
                  <c:v>1.2670143128182253E-2</c:v>
                </c:pt>
                <c:pt idx="196">
                  <c:v>1.2670143128182253E-2</c:v>
                </c:pt>
                <c:pt idx="197">
                  <c:v>1.2670143128182253E-2</c:v>
                </c:pt>
                <c:pt idx="198">
                  <c:v>1.2670143128182253E-2</c:v>
                </c:pt>
                <c:pt idx="199">
                  <c:v>1.2670143128182253E-2</c:v>
                </c:pt>
                <c:pt idx="200">
                  <c:v>1.2670143128182253E-2</c:v>
                </c:pt>
                <c:pt idx="201">
                  <c:v>1.2670143128182253E-2</c:v>
                </c:pt>
                <c:pt idx="202">
                  <c:v>1.2670143128182253E-2</c:v>
                </c:pt>
                <c:pt idx="203">
                  <c:v>1.2670143128182253E-2</c:v>
                </c:pt>
                <c:pt idx="204">
                  <c:v>1.2670143128182253E-2</c:v>
                </c:pt>
                <c:pt idx="205">
                  <c:v>1.2670143128182253E-2</c:v>
                </c:pt>
                <c:pt idx="206">
                  <c:v>1.2670143128182253E-2</c:v>
                </c:pt>
                <c:pt idx="207">
                  <c:v>1.2670143128182253E-2</c:v>
                </c:pt>
                <c:pt idx="208">
                  <c:v>1.2670143128182253E-2</c:v>
                </c:pt>
                <c:pt idx="209">
                  <c:v>1.2670143128182253E-2</c:v>
                </c:pt>
                <c:pt idx="210">
                  <c:v>1.2670143128182253E-2</c:v>
                </c:pt>
                <c:pt idx="211">
                  <c:v>1.2670143128182253E-2</c:v>
                </c:pt>
                <c:pt idx="212">
                  <c:v>1.2670143128182253E-2</c:v>
                </c:pt>
                <c:pt idx="213">
                  <c:v>1.2670143128182253E-2</c:v>
                </c:pt>
                <c:pt idx="214">
                  <c:v>1.2670143128182253E-2</c:v>
                </c:pt>
                <c:pt idx="215">
                  <c:v>1.2670143128182253E-2</c:v>
                </c:pt>
                <c:pt idx="216">
                  <c:v>1.2670143128182253E-2</c:v>
                </c:pt>
                <c:pt idx="217">
                  <c:v>1.2670143128182253E-2</c:v>
                </c:pt>
                <c:pt idx="218">
                  <c:v>1.2670143128182253E-2</c:v>
                </c:pt>
                <c:pt idx="219">
                  <c:v>1.2670143128182253E-2</c:v>
                </c:pt>
                <c:pt idx="220">
                  <c:v>1.2670143128182253E-2</c:v>
                </c:pt>
                <c:pt idx="221">
                  <c:v>1.2670143128182253E-2</c:v>
                </c:pt>
                <c:pt idx="222">
                  <c:v>1.2670143128182253E-2</c:v>
                </c:pt>
                <c:pt idx="223">
                  <c:v>1.2670143128182253E-2</c:v>
                </c:pt>
                <c:pt idx="224">
                  <c:v>1.2670143128182253E-2</c:v>
                </c:pt>
                <c:pt idx="225">
                  <c:v>1.2670143128182253E-2</c:v>
                </c:pt>
                <c:pt idx="226">
                  <c:v>1.2670143128182253E-2</c:v>
                </c:pt>
                <c:pt idx="227">
                  <c:v>1.2670143128182253E-2</c:v>
                </c:pt>
                <c:pt idx="228">
                  <c:v>1.2670143128182253E-2</c:v>
                </c:pt>
                <c:pt idx="229">
                  <c:v>1.2670143128182253E-2</c:v>
                </c:pt>
                <c:pt idx="230">
                  <c:v>1.2670143128182253E-2</c:v>
                </c:pt>
                <c:pt idx="231">
                  <c:v>1.2670143128182253E-2</c:v>
                </c:pt>
                <c:pt idx="232">
                  <c:v>1.2670143128182253E-2</c:v>
                </c:pt>
                <c:pt idx="233">
                  <c:v>1.2670143128182253E-2</c:v>
                </c:pt>
                <c:pt idx="234">
                  <c:v>1.2670143128182253E-2</c:v>
                </c:pt>
                <c:pt idx="235">
                  <c:v>1.2670143128182253E-2</c:v>
                </c:pt>
                <c:pt idx="236">
                  <c:v>1.2670143128182253E-2</c:v>
                </c:pt>
                <c:pt idx="237">
                  <c:v>1.2670143128182253E-2</c:v>
                </c:pt>
                <c:pt idx="238">
                  <c:v>1.2670143128182253E-2</c:v>
                </c:pt>
                <c:pt idx="239">
                  <c:v>1.2670143128182253E-2</c:v>
                </c:pt>
                <c:pt idx="240">
                  <c:v>1.2670143128182253E-2</c:v>
                </c:pt>
                <c:pt idx="241">
                  <c:v>1.2670143128182253E-2</c:v>
                </c:pt>
                <c:pt idx="242">
                  <c:v>1.2670143128182253E-2</c:v>
                </c:pt>
                <c:pt idx="243">
                  <c:v>1.2670143128182253E-2</c:v>
                </c:pt>
                <c:pt idx="244">
                  <c:v>1.2670143128182253E-2</c:v>
                </c:pt>
                <c:pt idx="245">
                  <c:v>1.2670143128182253E-2</c:v>
                </c:pt>
                <c:pt idx="246">
                  <c:v>1.2670143128182253E-2</c:v>
                </c:pt>
                <c:pt idx="247">
                  <c:v>1.2670143128182253E-2</c:v>
                </c:pt>
                <c:pt idx="248">
                  <c:v>1.2670143128182253E-2</c:v>
                </c:pt>
                <c:pt idx="249">
                  <c:v>1.2670143128182253E-2</c:v>
                </c:pt>
                <c:pt idx="250">
                  <c:v>1.2670143128182253E-2</c:v>
                </c:pt>
                <c:pt idx="251">
                  <c:v>1.2670143128182253E-2</c:v>
                </c:pt>
                <c:pt idx="252">
                  <c:v>1.2670143128182253E-2</c:v>
                </c:pt>
                <c:pt idx="253">
                  <c:v>1.2670143128182253E-2</c:v>
                </c:pt>
                <c:pt idx="254">
                  <c:v>1.2670143128182253E-2</c:v>
                </c:pt>
                <c:pt idx="255">
                  <c:v>1.2670143128182253E-2</c:v>
                </c:pt>
                <c:pt idx="256">
                  <c:v>1.2670143128182253E-2</c:v>
                </c:pt>
                <c:pt idx="257">
                  <c:v>1.2670143128182253E-2</c:v>
                </c:pt>
                <c:pt idx="258">
                  <c:v>1.2670143128182253E-2</c:v>
                </c:pt>
                <c:pt idx="259">
                  <c:v>1.2670143128182253E-2</c:v>
                </c:pt>
                <c:pt idx="260">
                  <c:v>1.2670143128182253E-2</c:v>
                </c:pt>
                <c:pt idx="261">
                  <c:v>1.2670143128182253E-2</c:v>
                </c:pt>
                <c:pt idx="262">
                  <c:v>1.2670143128182253E-2</c:v>
                </c:pt>
                <c:pt idx="263">
                  <c:v>1.2670143128182253E-2</c:v>
                </c:pt>
                <c:pt idx="264">
                  <c:v>1.2670143128182253E-2</c:v>
                </c:pt>
                <c:pt idx="265">
                  <c:v>1.2670143128182253E-2</c:v>
                </c:pt>
                <c:pt idx="266">
                  <c:v>1.2670143128182253E-2</c:v>
                </c:pt>
                <c:pt idx="267">
                  <c:v>1.2670143128182253E-2</c:v>
                </c:pt>
                <c:pt idx="268">
                  <c:v>1.2670143128182253E-2</c:v>
                </c:pt>
                <c:pt idx="269">
                  <c:v>1.2670143128182253E-2</c:v>
                </c:pt>
                <c:pt idx="270">
                  <c:v>1.2670143128182253E-2</c:v>
                </c:pt>
                <c:pt idx="271">
                  <c:v>1.2670143128182253E-2</c:v>
                </c:pt>
                <c:pt idx="272">
                  <c:v>1.2670143128182253E-2</c:v>
                </c:pt>
                <c:pt idx="273">
                  <c:v>1.2670143128182253E-2</c:v>
                </c:pt>
                <c:pt idx="274">
                  <c:v>1.2670143128182253E-2</c:v>
                </c:pt>
                <c:pt idx="275">
                  <c:v>1.2670143128182253E-2</c:v>
                </c:pt>
                <c:pt idx="276">
                  <c:v>1.2670143128182253E-2</c:v>
                </c:pt>
                <c:pt idx="277">
                  <c:v>1.2670143128182253E-2</c:v>
                </c:pt>
                <c:pt idx="278">
                  <c:v>1.2670143128182253E-2</c:v>
                </c:pt>
                <c:pt idx="279">
                  <c:v>1.2670143128182253E-2</c:v>
                </c:pt>
                <c:pt idx="280">
                  <c:v>1.2670143128182253E-2</c:v>
                </c:pt>
                <c:pt idx="281">
                  <c:v>1.2670143128182253E-2</c:v>
                </c:pt>
                <c:pt idx="282">
                  <c:v>1.2670143128182253E-2</c:v>
                </c:pt>
                <c:pt idx="283">
                  <c:v>1.2670143128182253E-2</c:v>
                </c:pt>
                <c:pt idx="284">
                  <c:v>1.2670143128182253E-2</c:v>
                </c:pt>
                <c:pt idx="285">
                  <c:v>1.2670143128182253E-2</c:v>
                </c:pt>
                <c:pt idx="286">
                  <c:v>1.2670143128182253E-2</c:v>
                </c:pt>
                <c:pt idx="287">
                  <c:v>1.2670143128182253E-2</c:v>
                </c:pt>
                <c:pt idx="288">
                  <c:v>1.2670143128182253E-2</c:v>
                </c:pt>
                <c:pt idx="289">
                  <c:v>1.2670143128182253E-2</c:v>
                </c:pt>
                <c:pt idx="290">
                  <c:v>1.2670143128182253E-2</c:v>
                </c:pt>
                <c:pt idx="291">
                  <c:v>1.2670143128182253E-2</c:v>
                </c:pt>
                <c:pt idx="292">
                  <c:v>1.2670143128182253E-2</c:v>
                </c:pt>
                <c:pt idx="293">
                  <c:v>1.2670143128182253E-2</c:v>
                </c:pt>
                <c:pt idx="294">
                  <c:v>1.2670143128182253E-2</c:v>
                </c:pt>
                <c:pt idx="295">
                  <c:v>1.2670143128182253E-2</c:v>
                </c:pt>
                <c:pt idx="296">
                  <c:v>1.2670143128182253E-2</c:v>
                </c:pt>
                <c:pt idx="297">
                  <c:v>1.2670143128182253E-2</c:v>
                </c:pt>
                <c:pt idx="298">
                  <c:v>1.2670143128182253E-2</c:v>
                </c:pt>
                <c:pt idx="299">
                  <c:v>1.2670143128182253E-2</c:v>
                </c:pt>
                <c:pt idx="300">
                  <c:v>1.2670143128182253E-2</c:v>
                </c:pt>
                <c:pt idx="301">
                  <c:v>1.2670143128182253E-2</c:v>
                </c:pt>
                <c:pt idx="302">
                  <c:v>1.2670143128182253E-2</c:v>
                </c:pt>
                <c:pt idx="303">
                  <c:v>1.2670143128182253E-2</c:v>
                </c:pt>
                <c:pt idx="304">
                  <c:v>1.2670143128182253E-2</c:v>
                </c:pt>
                <c:pt idx="305">
                  <c:v>1.2670143128182253E-2</c:v>
                </c:pt>
                <c:pt idx="306">
                  <c:v>1.2670143128182253E-2</c:v>
                </c:pt>
                <c:pt idx="307">
                  <c:v>1.2670143128182253E-2</c:v>
                </c:pt>
                <c:pt idx="308">
                  <c:v>1.2670143128182253E-2</c:v>
                </c:pt>
                <c:pt idx="309">
                  <c:v>1.2670143128182253E-2</c:v>
                </c:pt>
                <c:pt idx="310">
                  <c:v>1.2670143128182253E-2</c:v>
                </c:pt>
                <c:pt idx="311">
                  <c:v>1.2670143128182253E-2</c:v>
                </c:pt>
                <c:pt idx="312">
                  <c:v>1.2670143128182253E-2</c:v>
                </c:pt>
                <c:pt idx="313">
                  <c:v>1.2670143128182253E-2</c:v>
                </c:pt>
                <c:pt idx="314">
                  <c:v>1.2670143128182253E-2</c:v>
                </c:pt>
                <c:pt idx="315">
                  <c:v>1.2670143128182253E-2</c:v>
                </c:pt>
                <c:pt idx="316">
                  <c:v>1.2670143128182253E-2</c:v>
                </c:pt>
                <c:pt idx="317">
                  <c:v>1.2670143128182253E-2</c:v>
                </c:pt>
                <c:pt idx="318">
                  <c:v>1.2670143128182253E-2</c:v>
                </c:pt>
                <c:pt idx="319">
                  <c:v>1.2670143128182253E-2</c:v>
                </c:pt>
                <c:pt idx="320">
                  <c:v>1.2670143128182253E-2</c:v>
                </c:pt>
                <c:pt idx="321">
                  <c:v>1.2670143128182253E-2</c:v>
                </c:pt>
                <c:pt idx="322">
                  <c:v>1.2670143128182253E-2</c:v>
                </c:pt>
                <c:pt idx="323">
                  <c:v>1.2670143128182253E-2</c:v>
                </c:pt>
                <c:pt idx="324">
                  <c:v>1.2670143128182253E-2</c:v>
                </c:pt>
                <c:pt idx="325">
                  <c:v>1.2670143128182253E-2</c:v>
                </c:pt>
                <c:pt idx="326">
                  <c:v>1.2670143128182253E-2</c:v>
                </c:pt>
                <c:pt idx="327">
                  <c:v>1.2670143128182253E-2</c:v>
                </c:pt>
                <c:pt idx="328">
                  <c:v>1.2670143128182253E-2</c:v>
                </c:pt>
                <c:pt idx="329">
                  <c:v>1.2670143128182253E-2</c:v>
                </c:pt>
                <c:pt idx="330">
                  <c:v>1.2670143128182253E-2</c:v>
                </c:pt>
                <c:pt idx="331">
                  <c:v>1.2670143128182253E-2</c:v>
                </c:pt>
                <c:pt idx="332">
                  <c:v>1.2670143128182253E-2</c:v>
                </c:pt>
                <c:pt idx="333">
                  <c:v>1.2670143128182253E-2</c:v>
                </c:pt>
                <c:pt idx="334">
                  <c:v>1.2670143128182253E-2</c:v>
                </c:pt>
                <c:pt idx="335">
                  <c:v>1.2670143128182253E-2</c:v>
                </c:pt>
                <c:pt idx="336">
                  <c:v>1.2670143128182253E-2</c:v>
                </c:pt>
                <c:pt idx="337">
                  <c:v>1.2670143128182253E-2</c:v>
                </c:pt>
                <c:pt idx="338">
                  <c:v>1.2670143128182253E-2</c:v>
                </c:pt>
                <c:pt idx="339">
                  <c:v>1.2670143128182253E-2</c:v>
                </c:pt>
                <c:pt idx="340">
                  <c:v>1.2670143128182253E-2</c:v>
                </c:pt>
                <c:pt idx="341">
                  <c:v>1.2670143128182253E-2</c:v>
                </c:pt>
                <c:pt idx="342">
                  <c:v>1.2670143128182253E-2</c:v>
                </c:pt>
                <c:pt idx="343">
                  <c:v>1.2670143128182253E-2</c:v>
                </c:pt>
                <c:pt idx="344">
                  <c:v>1.2670143128182253E-2</c:v>
                </c:pt>
                <c:pt idx="345">
                  <c:v>1.2670143128182253E-2</c:v>
                </c:pt>
                <c:pt idx="346">
                  <c:v>1.2670143128182253E-2</c:v>
                </c:pt>
                <c:pt idx="347">
                  <c:v>1.2670143128182253E-2</c:v>
                </c:pt>
                <c:pt idx="348">
                  <c:v>1.2670143128182253E-2</c:v>
                </c:pt>
                <c:pt idx="349">
                  <c:v>1.2670143128182253E-2</c:v>
                </c:pt>
                <c:pt idx="350">
                  <c:v>1.2670143128182253E-2</c:v>
                </c:pt>
                <c:pt idx="351">
                  <c:v>1.2670143128182253E-2</c:v>
                </c:pt>
                <c:pt idx="352">
                  <c:v>1.2670143128182253E-2</c:v>
                </c:pt>
                <c:pt idx="353">
                  <c:v>1.2670143128182253E-2</c:v>
                </c:pt>
                <c:pt idx="354">
                  <c:v>1.2670143128182253E-2</c:v>
                </c:pt>
                <c:pt idx="355">
                  <c:v>1.2670143128182253E-2</c:v>
                </c:pt>
                <c:pt idx="356">
                  <c:v>1.2670143128182253E-2</c:v>
                </c:pt>
                <c:pt idx="357">
                  <c:v>1.2670143128182253E-2</c:v>
                </c:pt>
                <c:pt idx="358">
                  <c:v>1.2670143128182253E-2</c:v>
                </c:pt>
                <c:pt idx="359">
                  <c:v>1.2670143128182253E-2</c:v>
                </c:pt>
                <c:pt idx="360">
                  <c:v>1.2670143128182253E-2</c:v>
                </c:pt>
                <c:pt idx="361">
                  <c:v>1.2670143128182253E-2</c:v>
                </c:pt>
                <c:pt idx="362">
                  <c:v>1.2670143128182253E-2</c:v>
                </c:pt>
                <c:pt idx="363">
                  <c:v>1.2670143128182253E-2</c:v>
                </c:pt>
                <c:pt idx="364">
                  <c:v>1.2670143128182253E-2</c:v>
                </c:pt>
                <c:pt idx="365">
                  <c:v>1.2670143128182253E-2</c:v>
                </c:pt>
                <c:pt idx="366">
                  <c:v>1.2670143128182253E-2</c:v>
                </c:pt>
                <c:pt idx="367">
                  <c:v>1.2670143128182253E-2</c:v>
                </c:pt>
                <c:pt idx="368">
                  <c:v>1.2670143128182253E-2</c:v>
                </c:pt>
                <c:pt idx="369">
                  <c:v>1.2670143128182253E-2</c:v>
                </c:pt>
                <c:pt idx="370">
                  <c:v>1.2670143128182253E-2</c:v>
                </c:pt>
                <c:pt idx="371">
                  <c:v>1.2670143128182253E-2</c:v>
                </c:pt>
                <c:pt idx="372">
                  <c:v>1.2670143128182253E-2</c:v>
                </c:pt>
                <c:pt idx="373">
                  <c:v>1.2670143128182253E-2</c:v>
                </c:pt>
                <c:pt idx="374">
                  <c:v>1.2670143128182253E-2</c:v>
                </c:pt>
                <c:pt idx="375">
                  <c:v>1.2670143128182253E-2</c:v>
                </c:pt>
                <c:pt idx="376">
                  <c:v>1.2670143128182253E-2</c:v>
                </c:pt>
                <c:pt idx="377">
                  <c:v>1.2670143128182253E-2</c:v>
                </c:pt>
                <c:pt idx="378">
                  <c:v>1.2670143128182253E-2</c:v>
                </c:pt>
                <c:pt idx="379">
                  <c:v>1.2670143128182253E-2</c:v>
                </c:pt>
                <c:pt idx="380">
                  <c:v>1.2670143128182253E-2</c:v>
                </c:pt>
                <c:pt idx="381">
                  <c:v>1.2670143128182253E-2</c:v>
                </c:pt>
                <c:pt idx="382">
                  <c:v>1.2670143128182253E-2</c:v>
                </c:pt>
                <c:pt idx="383">
                  <c:v>1.2670143128182253E-2</c:v>
                </c:pt>
                <c:pt idx="384">
                  <c:v>1.2670143128182253E-2</c:v>
                </c:pt>
                <c:pt idx="385">
                  <c:v>1.2670143128182253E-2</c:v>
                </c:pt>
                <c:pt idx="386">
                  <c:v>1.2670143128182253E-2</c:v>
                </c:pt>
                <c:pt idx="387">
                  <c:v>1.2670143128182253E-2</c:v>
                </c:pt>
                <c:pt idx="388">
                  <c:v>1.2670143128182253E-2</c:v>
                </c:pt>
                <c:pt idx="389">
                  <c:v>1.2670143128182253E-2</c:v>
                </c:pt>
                <c:pt idx="390">
                  <c:v>1.2670143128182253E-2</c:v>
                </c:pt>
                <c:pt idx="391">
                  <c:v>1.2670143128182253E-2</c:v>
                </c:pt>
                <c:pt idx="392">
                  <c:v>1.2670143128182253E-2</c:v>
                </c:pt>
                <c:pt idx="393">
                  <c:v>1.2670143128182253E-2</c:v>
                </c:pt>
                <c:pt idx="394">
                  <c:v>1.2670143128182253E-2</c:v>
                </c:pt>
                <c:pt idx="395">
                  <c:v>1.2670143128182253E-2</c:v>
                </c:pt>
                <c:pt idx="396">
                  <c:v>1.2670143128182253E-2</c:v>
                </c:pt>
                <c:pt idx="397">
                  <c:v>1.2670143128182253E-2</c:v>
                </c:pt>
                <c:pt idx="398">
                  <c:v>1.2670143128182253E-2</c:v>
                </c:pt>
                <c:pt idx="399">
                  <c:v>1.2670143128182253E-2</c:v>
                </c:pt>
                <c:pt idx="400">
                  <c:v>1.2670143128182253E-2</c:v>
                </c:pt>
                <c:pt idx="401">
                  <c:v>1.2670143128182253E-2</c:v>
                </c:pt>
                <c:pt idx="402">
                  <c:v>1.2670143128182253E-2</c:v>
                </c:pt>
                <c:pt idx="403">
                  <c:v>1.2670143128182253E-2</c:v>
                </c:pt>
                <c:pt idx="404">
                  <c:v>1.2670143128182253E-2</c:v>
                </c:pt>
                <c:pt idx="405">
                  <c:v>1.2670143128182253E-2</c:v>
                </c:pt>
                <c:pt idx="406">
                  <c:v>1.2670143128182253E-2</c:v>
                </c:pt>
                <c:pt idx="407">
                  <c:v>1.2670143128182253E-2</c:v>
                </c:pt>
                <c:pt idx="408">
                  <c:v>1.2670143128182253E-2</c:v>
                </c:pt>
                <c:pt idx="409">
                  <c:v>1.2670143128182253E-2</c:v>
                </c:pt>
                <c:pt idx="410">
                  <c:v>1.2670143128182253E-2</c:v>
                </c:pt>
                <c:pt idx="411">
                  <c:v>1.2670143128182253E-2</c:v>
                </c:pt>
                <c:pt idx="412">
                  <c:v>1.2670143128182253E-2</c:v>
                </c:pt>
                <c:pt idx="413">
                  <c:v>1.2670143128182253E-2</c:v>
                </c:pt>
                <c:pt idx="414">
                  <c:v>1.2670143128182253E-2</c:v>
                </c:pt>
                <c:pt idx="415">
                  <c:v>1.2670143128182253E-2</c:v>
                </c:pt>
                <c:pt idx="416">
                  <c:v>1.2670143128182253E-2</c:v>
                </c:pt>
                <c:pt idx="417">
                  <c:v>1.2670143128182253E-2</c:v>
                </c:pt>
                <c:pt idx="418">
                  <c:v>1.2670143128182253E-2</c:v>
                </c:pt>
                <c:pt idx="419">
                  <c:v>1.2670143128182253E-2</c:v>
                </c:pt>
                <c:pt idx="420">
                  <c:v>1.2670143128182253E-2</c:v>
                </c:pt>
                <c:pt idx="421">
                  <c:v>1.2670143128182253E-2</c:v>
                </c:pt>
                <c:pt idx="422">
                  <c:v>1.2670143128182253E-2</c:v>
                </c:pt>
                <c:pt idx="423">
                  <c:v>1.2670143128182253E-2</c:v>
                </c:pt>
                <c:pt idx="424">
                  <c:v>1.2670143128182253E-2</c:v>
                </c:pt>
                <c:pt idx="425">
                  <c:v>1.2670143128182253E-2</c:v>
                </c:pt>
                <c:pt idx="426">
                  <c:v>1.2670143128182253E-2</c:v>
                </c:pt>
                <c:pt idx="427">
                  <c:v>1.2670143128182253E-2</c:v>
                </c:pt>
                <c:pt idx="428">
                  <c:v>1.2670143128182253E-2</c:v>
                </c:pt>
                <c:pt idx="429">
                  <c:v>1.2670143128182253E-2</c:v>
                </c:pt>
                <c:pt idx="430">
                  <c:v>1.2670143128182253E-2</c:v>
                </c:pt>
                <c:pt idx="431">
                  <c:v>1.2670143128182253E-2</c:v>
                </c:pt>
                <c:pt idx="432">
                  <c:v>1.2670143128182253E-2</c:v>
                </c:pt>
                <c:pt idx="433">
                  <c:v>1.2670143128182253E-2</c:v>
                </c:pt>
                <c:pt idx="434">
                  <c:v>1.2670143128182253E-2</c:v>
                </c:pt>
                <c:pt idx="435">
                  <c:v>1.2670143128182253E-2</c:v>
                </c:pt>
                <c:pt idx="436">
                  <c:v>1.2670143128182253E-2</c:v>
                </c:pt>
                <c:pt idx="437">
                  <c:v>1.2670143128182253E-2</c:v>
                </c:pt>
                <c:pt idx="438">
                  <c:v>1.2670143128182253E-2</c:v>
                </c:pt>
                <c:pt idx="439">
                  <c:v>1.2670143128182253E-2</c:v>
                </c:pt>
                <c:pt idx="440">
                  <c:v>1.2670143128182253E-2</c:v>
                </c:pt>
                <c:pt idx="441">
                  <c:v>1.2670143128182253E-2</c:v>
                </c:pt>
                <c:pt idx="442">
                  <c:v>1.2670143128182253E-2</c:v>
                </c:pt>
                <c:pt idx="443">
                  <c:v>1.2670143128182253E-2</c:v>
                </c:pt>
                <c:pt idx="444">
                  <c:v>1.2670143128182253E-2</c:v>
                </c:pt>
                <c:pt idx="445">
                  <c:v>1.2670143128182253E-2</c:v>
                </c:pt>
                <c:pt idx="446">
                  <c:v>1.2670143128182253E-2</c:v>
                </c:pt>
                <c:pt idx="447">
                  <c:v>1.2670143128182253E-2</c:v>
                </c:pt>
                <c:pt idx="448">
                  <c:v>1.2670143128182253E-2</c:v>
                </c:pt>
                <c:pt idx="449">
                  <c:v>1.2670143128182253E-2</c:v>
                </c:pt>
                <c:pt idx="450">
                  <c:v>1.2670143128182253E-2</c:v>
                </c:pt>
                <c:pt idx="451">
                  <c:v>1.2670143128182253E-2</c:v>
                </c:pt>
                <c:pt idx="452">
                  <c:v>1.2670143128182253E-2</c:v>
                </c:pt>
                <c:pt idx="453">
                  <c:v>1.2670143128182253E-2</c:v>
                </c:pt>
                <c:pt idx="454">
                  <c:v>1.2670143128182253E-2</c:v>
                </c:pt>
                <c:pt idx="455">
                  <c:v>1.2670143128182253E-2</c:v>
                </c:pt>
                <c:pt idx="456">
                  <c:v>1.2670143128182253E-2</c:v>
                </c:pt>
                <c:pt idx="457">
                  <c:v>1.2670143128182253E-2</c:v>
                </c:pt>
                <c:pt idx="458">
                  <c:v>1.2670143128182253E-2</c:v>
                </c:pt>
                <c:pt idx="459">
                  <c:v>1.2670143128182253E-2</c:v>
                </c:pt>
                <c:pt idx="460">
                  <c:v>1.2670143128182253E-2</c:v>
                </c:pt>
                <c:pt idx="461">
                  <c:v>1.2670143128182253E-2</c:v>
                </c:pt>
                <c:pt idx="462">
                  <c:v>1.2670143128182253E-2</c:v>
                </c:pt>
                <c:pt idx="463">
                  <c:v>1.2670143128182253E-2</c:v>
                </c:pt>
                <c:pt idx="464">
                  <c:v>1.2670143128182253E-2</c:v>
                </c:pt>
                <c:pt idx="465">
                  <c:v>1.2670143128182253E-2</c:v>
                </c:pt>
                <c:pt idx="466">
                  <c:v>1.2670143128182253E-2</c:v>
                </c:pt>
                <c:pt idx="467">
                  <c:v>1.2670143128182253E-2</c:v>
                </c:pt>
                <c:pt idx="468">
                  <c:v>1.2670143128182253E-2</c:v>
                </c:pt>
                <c:pt idx="469">
                  <c:v>1.2670143128182253E-2</c:v>
                </c:pt>
                <c:pt idx="470">
                  <c:v>1.2670143128182253E-2</c:v>
                </c:pt>
                <c:pt idx="471">
                  <c:v>1.2670143128182253E-2</c:v>
                </c:pt>
                <c:pt idx="472">
                  <c:v>1.2670143128182253E-2</c:v>
                </c:pt>
                <c:pt idx="473">
                  <c:v>1.2670143128182253E-2</c:v>
                </c:pt>
                <c:pt idx="474">
                  <c:v>1.2670143128182253E-2</c:v>
                </c:pt>
                <c:pt idx="475">
                  <c:v>1.2670143128182253E-2</c:v>
                </c:pt>
                <c:pt idx="476">
                  <c:v>1.2670143128182253E-2</c:v>
                </c:pt>
                <c:pt idx="477">
                  <c:v>1.2670143128182253E-2</c:v>
                </c:pt>
                <c:pt idx="478">
                  <c:v>1.2670143128182253E-2</c:v>
                </c:pt>
                <c:pt idx="479">
                  <c:v>1.2670143128182253E-2</c:v>
                </c:pt>
                <c:pt idx="480">
                  <c:v>1.2670143128182253E-2</c:v>
                </c:pt>
                <c:pt idx="481">
                  <c:v>1.2670143128182253E-2</c:v>
                </c:pt>
                <c:pt idx="482">
                  <c:v>1.2670143128182253E-2</c:v>
                </c:pt>
                <c:pt idx="483">
                  <c:v>1.2670143128182253E-2</c:v>
                </c:pt>
                <c:pt idx="484">
                  <c:v>1.2670143128182253E-2</c:v>
                </c:pt>
                <c:pt idx="485">
                  <c:v>1.2670143128182253E-2</c:v>
                </c:pt>
                <c:pt idx="486">
                  <c:v>1.2670143128182253E-2</c:v>
                </c:pt>
                <c:pt idx="487">
                  <c:v>1.2670143128182253E-2</c:v>
                </c:pt>
                <c:pt idx="488">
                  <c:v>1.2670143128182253E-2</c:v>
                </c:pt>
                <c:pt idx="489">
                  <c:v>1.2670143128182253E-2</c:v>
                </c:pt>
                <c:pt idx="490">
                  <c:v>1.2670143128182253E-2</c:v>
                </c:pt>
                <c:pt idx="491">
                  <c:v>1.2670143128182253E-2</c:v>
                </c:pt>
                <c:pt idx="492">
                  <c:v>1.2670143128182253E-2</c:v>
                </c:pt>
                <c:pt idx="493">
                  <c:v>1.2670143128182253E-2</c:v>
                </c:pt>
                <c:pt idx="494">
                  <c:v>1.2670143128182253E-2</c:v>
                </c:pt>
                <c:pt idx="495">
                  <c:v>1.2670143128182253E-2</c:v>
                </c:pt>
                <c:pt idx="496">
                  <c:v>1.2670143128182253E-2</c:v>
                </c:pt>
                <c:pt idx="497">
                  <c:v>1.2670143128182253E-2</c:v>
                </c:pt>
                <c:pt idx="498">
                  <c:v>1.2670143128182253E-2</c:v>
                </c:pt>
                <c:pt idx="499">
                  <c:v>1.2670143128182253E-2</c:v>
                </c:pt>
                <c:pt idx="500">
                  <c:v>1.2670143128182253E-2</c:v>
                </c:pt>
                <c:pt idx="501">
                  <c:v>1.2670143128182253E-2</c:v>
                </c:pt>
                <c:pt idx="502">
                  <c:v>1.2670143128182253E-2</c:v>
                </c:pt>
                <c:pt idx="503">
                  <c:v>1.2670143128182253E-2</c:v>
                </c:pt>
                <c:pt idx="504">
                  <c:v>1.2670143128182253E-2</c:v>
                </c:pt>
                <c:pt idx="505">
                  <c:v>1.2670143128182253E-2</c:v>
                </c:pt>
                <c:pt idx="506">
                  <c:v>1.2670143128182253E-2</c:v>
                </c:pt>
                <c:pt idx="507">
                  <c:v>1.2670143128182253E-2</c:v>
                </c:pt>
                <c:pt idx="508">
                  <c:v>1.2670143128182253E-2</c:v>
                </c:pt>
                <c:pt idx="509">
                  <c:v>1.2670143128182253E-2</c:v>
                </c:pt>
                <c:pt idx="510">
                  <c:v>1.2670143128182253E-2</c:v>
                </c:pt>
                <c:pt idx="511">
                  <c:v>1.2670143128182253E-2</c:v>
                </c:pt>
                <c:pt idx="512">
                  <c:v>1.2670143128182253E-2</c:v>
                </c:pt>
                <c:pt idx="513">
                  <c:v>1.2670143128182253E-2</c:v>
                </c:pt>
                <c:pt idx="514">
                  <c:v>1.2670143128182253E-2</c:v>
                </c:pt>
                <c:pt idx="515">
                  <c:v>1.2670143128182253E-2</c:v>
                </c:pt>
                <c:pt idx="516">
                  <c:v>1.2670143128182253E-2</c:v>
                </c:pt>
                <c:pt idx="517">
                  <c:v>1.2670143128182253E-2</c:v>
                </c:pt>
                <c:pt idx="518">
                  <c:v>1.2670143128182253E-2</c:v>
                </c:pt>
                <c:pt idx="519">
                  <c:v>1.2670143128182253E-2</c:v>
                </c:pt>
                <c:pt idx="520">
                  <c:v>1.2670143128182253E-2</c:v>
                </c:pt>
                <c:pt idx="521">
                  <c:v>1.2670143128182253E-2</c:v>
                </c:pt>
                <c:pt idx="522">
                  <c:v>1.2670143128182253E-2</c:v>
                </c:pt>
                <c:pt idx="523">
                  <c:v>1.2670143128182253E-2</c:v>
                </c:pt>
                <c:pt idx="524">
                  <c:v>1.2670143128182253E-2</c:v>
                </c:pt>
                <c:pt idx="525">
                  <c:v>1.2670143128182253E-2</c:v>
                </c:pt>
                <c:pt idx="526">
                  <c:v>1.2670143128182253E-2</c:v>
                </c:pt>
                <c:pt idx="527">
                  <c:v>1.2670143128182253E-2</c:v>
                </c:pt>
                <c:pt idx="528">
                  <c:v>1.2670143128182253E-2</c:v>
                </c:pt>
                <c:pt idx="529">
                  <c:v>1.2670143128182253E-2</c:v>
                </c:pt>
                <c:pt idx="530">
                  <c:v>1.2670143128182253E-2</c:v>
                </c:pt>
                <c:pt idx="531">
                  <c:v>1.2670143128182253E-2</c:v>
                </c:pt>
                <c:pt idx="532">
                  <c:v>1.2670143128182253E-2</c:v>
                </c:pt>
                <c:pt idx="533">
                  <c:v>1.2670143128182253E-2</c:v>
                </c:pt>
                <c:pt idx="534">
                  <c:v>1.2670143128182253E-2</c:v>
                </c:pt>
                <c:pt idx="535">
                  <c:v>1.2670143128182253E-2</c:v>
                </c:pt>
                <c:pt idx="536">
                  <c:v>1.2670143128182253E-2</c:v>
                </c:pt>
                <c:pt idx="537">
                  <c:v>1.2670143128182253E-2</c:v>
                </c:pt>
                <c:pt idx="538">
                  <c:v>1.2670143128182253E-2</c:v>
                </c:pt>
                <c:pt idx="539">
                  <c:v>1.2670143128182253E-2</c:v>
                </c:pt>
                <c:pt idx="540">
                  <c:v>1.2670143128182253E-2</c:v>
                </c:pt>
                <c:pt idx="541">
                  <c:v>1.2670143128182253E-2</c:v>
                </c:pt>
                <c:pt idx="542">
                  <c:v>1.2670143128182253E-2</c:v>
                </c:pt>
                <c:pt idx="543">
                  <c:v>1.2670143128182253E-2</c:v>
                </c:pt>
                <c:pt idx="544">
                  <c:v>1.2670143128182253E-2</c:v>
                </c:pt>
                <c:pt idx="545">
                  <c:v>1.2670143128182253E-2</c:v>
                </c:pt>
                <c:pt idx="546">
                  <c:v>1.2670143128182253E-2</c:v>
                </c:pt>
                <c:pt idx="547">
                  <c:v>1.2670143128182253E-2</c:v>
                </c:pt>
                <c:pt idx="548">
                  <c:v>1.2670143128182253E-2</c:v>
                </c:pt>
                <c:pt idx="549">
                  <c:v>1.2670143128182253E-2</c:v>
                </c:pt>
                <c:pt idx="550">
                  <c:v>1.2670143128182253E-2</c:v>
                </c:pt>
                <c:pt idx="551">
                  <c:v>1.2670143128182253E-2</c:v>
                </c:pt>
                <c:pt idx="552">
                  <c:v>1.2670143128182253E-2</c:v>
                </c:pt>
                <c:pt idx="553">
                  <c:v>1.2670143128182253E-2</c:v>
                </c:pt>
                <c:pt idx="554">
                  <c:v>1.2670143128182253E-2</c:v>
                </c:pt>
                <c:pt idx="555">
                  <c:v>1.2670143128182253E-2</c:v>
                </c:pt>
                <c:pt idx="556">
                  <c:v>1.2670143128182253E-2</c:v>
                </c:pt>
                <c:pt idx="557">
                  <c:v>1.2670143128182253E-2</c:v>
                </c:pt>
                <c:pt idx="558">
                  <c:v>1.2670143128182253E-2</c:v>
                </c:pt>
                <c:pt idx="559">
                  <c:v>1.2670143128182253E-2</c:v>
                </c:pt>
                <c:pt idx="560">
                  <c:v>1.2670143128182253E-2</c:v>
                </c:pt>
                <c:pt idx="561">
                  <c:v>1.2670143128182253E-2</c:v>
                </c:pt>
                <c:pt idx="562">
                  <c:v>1.2670143128182253E-2</c:v>
                </c:pt>
                <c:pt idx="563">
                  <c:v>1.2670143128182253E-2</c:v>
                </c:pt>
                <c:pt idx="564">
                  <c:v>1.2670143128182253E-2</c:v>
                </c:pt>
                <c:pt idx="565">
                  <c:v>1.2670143128182253E-2</c:v>
                </c:pt>
                <c:pt idx="566">
                  <c:v>1.2670143128182253E-2</c:v>
                </c:pt>
                <c:pt idx="567">
                  <c:v>1.2670143128182253E-2</c:v>
                </c:pt>
                <c:pt idx="568">
                  <c:v>1.2670143128182253E-2</c:v>
                </c:pt>
                <c:pt idx="569">
                  <c:v>1.2670143128182253E-2</c:v>
                </c:pt>
                <c:pt idx="570">
                  <c:v>1.2670143128182253E-2</c:v>
                </c:pt>
                <c:pt idx="571">
                  <c:v>1.2670143128182253E-2</c:v>
                </c:pt>
                <c:pt idx="572">
                  <c:v>1.2670143128182253E-2</c:v>
                </c:pt>
                <c:pt idx="573">
                  <c:v>1.2670143128182253E-2</c:v>
                </c:pt>
                <c:pt idx="574">
                  <c:v>1.2670143128182253E-2</c:v>
                </c:pt>
                <c:pt idx="575">
                  <c:v>1.2670143128182253E-2</c:v>
                </c:pt>
                <c:pt idx="576">
                  <c:v>1.2670143128182253E-2</c:v>
                </c:pt>
                <c:pt idx="577">
                  <c:v>1.2670143128182253E-2</c:v>
                </c:pt>
                <c:pt idx="578">
                  <c:v>1.2670143128182253E-2</c:v>
                </c:pt>
                <c:pt idx="579">
                  <c:v>1.2670143128182253E-2</c:v>
                </c:pt>
                <c:pt idx="580">
                  <c:v>1.2670143128182253E-2</c:v>
                </c:pt>
                <c:pt idx="581">
                  <c:v>1.2670143128182253E-2</c:v>
                </c:pt>
                <c:pt idx="582">
                  <c:v>1.2670143128182253E-2</c:v>
                </c:pt>
                <c:pt idx="583">
                  <c:v>1.2670143128182253E-2</c:v>
                </c:pt>
                <c:pt idx="584">
                  <c:v>1.2670143128182253E-2</c:v>
                </c:pt>
                <c:pt idx="585">
                  <c:v>1.2670143128182253E-2</c:v>
                </c:pt>
                <c:pt idx="586">
                  <c:v>1.2670143128182253E-2</c:v>
                </c:pt>
                <c:pt idx="587">
                  <c:v>1.2670143128182253E-2</c:v>
                </c:pt>
                <c:pt idx="588">
                  <c:v>1.2670143128182253E-2</c:v>
                </c:pt>
                <c:pt idx="589">
                  <c:v>1.2670143128182253E-2</c:v>
                </c:pt>
                <c:pt idx="590">
                  <c:v>1.2670143128182253E-2</c:v>
                </c:pt>
                <c:pt idx="591">
                  <c:v>1.2670143128182253E-2</c:v>
                </c:pt>
                <c:pt idx="592">
                  <c:v>1.2670143128182253E-2</c:v>
                </c:pt>
                <c:pt idx="593">
                  <c:v>1.2670143128182253E-2</c:v>
                </c:pt>
                <c:pt idx="594">
                  <c:v>1.2670143128182253E-2</c:v>
                </c:pt>
                <c:pt idx="595">
                  <c:v>1.2670143128182253E-2</c:v>
                </c:pt>
                <c:pt idx="596">
                  <c:v>1.2670143128182253E-2</c:v>
                </c:pt>
                <c:pt idx="597">
                  <c:v>1.2670143128182253E-2</c:v>
                </c:pt>
                <c:pt idx="598">
                  <c:v>1.2670143128182253E-2</c:v>
                </c:pt>
                <c:pt idx="599">
                  <c:v>1.2670143128182253E-2</c:v>
                </c:pt>
                <c:pt idx="600">
                  <c:v>1.2670143128182253E-2</c:v>
                </c:pt>
                <c:pt idx="601">
                  <c:v>1.2670143128182253E-2</c:v>
                </c:pt>
                <c:pt idx="602">
                  <c:v>1.2670143128182253E-2</c:v>
                </c:pt>
                <c:pt idx="603">
                  <c:v>1.2670143128182253E-2</c:v>
                </c:pt>
                <c:pt idx="604">
                  <c:v>1.2670143128182253E-2</c:v>
                </c:pt>
                <c:pt idx="605">
                  <c:v>1.2670143128182253E-2</c:v>
                </c:pt>
                <c:pt idx="606">
                  <c:v>1.2670143128182253E-2</c:v>
                </c:pt>
                <c:pt idx="607">
                  <c:v>1.2670143128182253E-2</c:v>
                </c:pt>
                <c:pt idx="608">
                  <c:v>1.2670143128182253E-2</c:v>
                </c:pt>
                <c:pt idx="609">
                  <c:v>1.2670143128182253E-2</c:v>
                </c:pt>
                <c:pt idx="610">
                  <c:v>1.2670143128182253E-2</c:v>
                </c:pt>
                <c:pt idx="611">
                  <c:v>1.2670143128182253E-2</c:v>
                </c:pt>
                <c:pt idx="612">
                  <c:v>1.2670143128182253E-2</c:v>
                </c:pt>
                <c:pt idx="613">
                  <c:v>1.2670143128182253E-2</c:v>
                </c:pt>
                <c:pt idx="614">
                  <c:v>1.2670143128182253E-2</c:v>
                </c:pt>
                <c:pt idx="615">
                  <c:v>1.2670143128182253E-2</c:v>
                </c:pt>
                <c:pt idx="616">
                  <c:v>1.2670143128182253E-2</c:v>
                </c:pt>
                <c:pt idx="617">
                  <c:v>1.2670143128182253E-2</c:v>
                </c:pt>
                <c:pt idx="618">
                  <c:v>1.2670143128182253E-2</c:v>
                </c:pt>
                <c:pt idx="619">
                  <c:v>1.2670143128182253E-2</c:v>
                </c:pt>
                <c:pt idx="620">
                  <c:v>1.2670143128182253E-2</c:v>
                </c:pt>
                <c:pt idx="621">
                  <c:v>1.2670143128182253E-2</c:v>
                </c:pt>
                <c:pt idx="622">
                  <c:v>1.2670143128182253E-2</c:v>
                </c:pt>
                <c:pt idx="623">
                  <c:v>1.2670143128182253E-2</c:v>
                </c:pt>
                <c:pt idx="624">
                  <c:v>1.2670143128182253E-2</c:v>
                </c:pt>
                <c:pt idx="625">
                  <c:v>1.2670143128182253E-2</c:v>
                </c:pt>
                <c:pt idx="626">
                  <c:v>1.2670143128182253E-2</c:v>
                </c:pt>
                <c:pt idx="627">
                  <c:v>1.2670143128182253E-2</c:v>
                </c:pt>
                <c:pt idx="628">
                  <c:v>1.2670143128182253E-2</c:v>
                </c:pt>
                <c:pt idx="629">
                  <c:v>1.2670143128182253E-2</c:v>
                </c:pt>
                <c:pt idx="630">
                  <c:v>1.2670143128182253E-2</c:v>
                </c:pt>
                <c:pt idx="631">
                  <c:v>1.2670143128182253E-2</c:v>
                </c:pt>
                <c:pt idx="632">
                  <c:v>1.2670143128182253E-2</c:v>
                </c:pt>
                <c:pt idx="633">
                  <c:v>1.2670143128182253E-2</c:v>
                </c:pt>
                <c:pt idx="634">
                  <c:v>1.2670143128182253E-2</c:v>
                </c:pt>
                <c:pt idx="635">
                  <c:v>1.2670143128182253E-2</c:v>
                </c:pt>
                <c:pt idx="636">
                  <c:v>1.2670143128182253E-2</c:v>
                </c:pt>
                <c:pt idx="637">
                  <c:v>1.2670143128182253E-2</c:v>
                </c:pt>
                <c:pt idx="638">
                  <c:v>1.2670143128182253E-2</c:v>
                </c:pt>
                <c:pt idx="639">
                  <c:v>1.2670143128182253E-2</c:v>
                </c:pt>
                <c:pt idx="640">
                  <c:v>1.2670143128182253E-2</c:v>
                </c:pt>
                <c:pt idx="641">
                  <c:v>1.2670143128182253E-2</c:v>
                </c:pt>
                <c:pt idx="642">
                  <c:v>1.2670143128182253E-2</c:v>
                </c:pt>
                <c:pt idx="643">
                  <c:v>1.2670143128182253E-2</c:v>
                </c:pt>
                <c:pt idx="644">
                  <c:v>1.2670143128182253E-2</c:v>
                </c:pt>
                <c:pt idx="645">
                  <c:v>1.2670143128182253E-2</c:v>
                </c:pt>
                <c:pt idx="646">
                  <c:v>1.2670143128182253E-2</c:v>
                </c:pt>
                <c:pt idx="647">
                  <c:v>1.2670143128182253E-2</c:v>
                </c:pt>
                <c:pt idx="648">
                  <c:v>1.2670143128182253E-2</c:v>
                </c:pt>
                <c:pt idx="649">
                  <c:v>1.2670143128182253E-2</c:v>
                </c:pt>
                <c:pt idx="650">
                  <c:v>1.2670143128182253E-2</c:v>
                </c:pt>
                <c:pt idx="651">
                  <c:v>1.2670143128182253E-2</c:v>
                </c:pt>
                <c:pt idx="652">
                  <c:v>1.2670143128182253E-2</c:v>
                </c:pt>
                <c:pt idx="653">
                  <c:v>1.2670143128182253E-2</c:v>
                </c:pt>
                <c:pt idx="654">
                  <c:v>1.2670143128182253E-2</c:v>
                </c:pt>
                <c:pt idx="655">
                  <c:v>1.2670143128182253E-2</c:v>
                </c:pt>
                <c:pt idx="656">
                  <c:v>1.2670143128182253E-2</c:v>
                </c:pt>
                <c:pt idx="657">
                  <c:v>1.2670143128182253E-2</c:v>
                </c:pt>
                <c:pt idx="658">
                  <c:v>1.2670143128182253E-2</c:v>
                </c:pt>
                <c:pt idx="659">
                  <c:v>1.2670143128182253E-2</c:v>
                </c:pt>
                <c:pt idx="660">
                  <c:v>1.2670143128182253E-2</c:v>
                </c:pt>
                <c:pt idx="661">
                  <c:v>1.2670143128182253E-2</c:v>
                </c:pt>
                <c:pt idx="662">
                  <c:v>1.2670143128182253E-2</c:v>
                </c:pt>
                <c:pt idx="663">
                  <c:v>1.2670143128182253E-2</c:v>
                </c:pt>
                <c:pt idx="664">
                  <c:v>1.2670143128182253E-2</c:v>
                </c:pt>
                <c:pt idx="665">
                  <c:v>1.2670143128182253E-2</c:v>
                </c:pt>
                <c:pt idx="666">
                  <c:v>1.2670143128182253E-2</c:v>
                </c:pt>
                <c:pt idx="667">
                  <c:v>1.2670143128182253E-2</c:v>
                </c:pt>
                <c:pt idx="668">
                  <c:v>1.2670143128182253E-2</c:v>
                </c:pt>
                <c:pt idx="669">
                  <c:v>1.2670143128182253E-2</c:v>
                </c:pt>
                <c:pt idx="670">
                  <c:v>1.2670143128182253E-2</c:v>
                </c:pt>
                <c:pt idx="671">
                  <c:v>1.2670143128182253E-2</c:v>
                </c:pt>
                <c:pt idx="672">
                  <c:v>1.2670143128182253E-2</c:v>
                </c:pt>
                <c:pt idx="673">
                  <c:v>1.2670143128182253E-2</c:v>
                </c:pt>
                <c:pt idx="674">
                  <c:v>1.2670143128182253E-2</c:v>
                </c:pt>
                <c:pt idx="675">
                  <c:v>1.2670143128182253E-2</c:v>
                </c:pt>
                <c:pt idx="676">
                  <c:v>1.2670143128182253E-2</c:v>
                </c:pt>
                <c:pt idx="677">
                  <c:v>1.2670143128182253E-2</c:v>
                </c:pt>
                <c:pt idx="678">
                  <c:v>1.2670143128182253E-2</c:v>
                </c:pt>
                <c:pt idx="679">
                  <c:v>1.2670143128182253E-2</c:v>
                </c:pt>
                <c:pt idx="680">
                  <c:v>1.2670143128182253E-2</c:v>
                </c:pt>
                <c:pt idx="681">
                  <c:v>1.2670143128182253E-2</c:v>
                </c:pt>
                <c:pt idx="682">
                  <c:v>1.2670143128182253E-2</c:v>
                </c:pt>
                <c:pt idx="683">
                  <c:v>1.2670143128182253E-2</c:v>
                </c:pt>
                <c:pt idx="684">
                  <c:v>1.2670143128182253E-2</c:v>
                </c:pt>
                <c:pt idx="685">
                  <c:v>1.2670143128182253E-2</c:v>
                </c:pt>
                <c:pt idx="686">
                  <c:v>1.2670143128182253E-2</c:v>
                </c:pt>
                <c:pt idx="687">
                  <c:v>1.2670143128182253E-2</c:v>
                </c:pt>
                <c:pt idx="688">
                  <c:v>1.2670143128182253E-2</c:v>
                </c:pt>
                <c:pt idx="689">
                  <c:v>1.2670143128182253E-2</c:v>
                </c:pt>
                <c:pt idx="690">
                  <c:v>1.2670143128182253E-2</c:v>
                </c:pt>
                <c:pt idx="691">
                  <c:v>1.2670143128182253E-2</c:v>
                </c:pt>
                <c:pt idx="692">
                  <c:v>1.2670143128182253E-2</c:v>
                </c:pt>
                <c:pt idx="693">
                  <c:v>1.2670143128182253E-2</c:v>
                </c:pt>
                <c:pt idx="694">
                  <c:v>1.2670143128182253E-2</c:v>
                </c:pt>
                <c:pt idx="695">
                  <c:v>1.2670143128182253E-2</c:v>
                </c:pt>
                <c:pt idx="696">
                  <c:v>1.2670143128182253E-2</c:v>
                </c:pt>
                <c:pt idx="697">
                  <c:v>1.2670143128182253E-2</c:v>
                </c:pt>
                <c:pt idx="698">
                  <c:v>1.2670143128182253E-2</c:v>
                </c:pt>
                <c:pt idx="699">
                  <c:v>2.0563964563063142E-2</c:v>
                </c:pt>
                <c:pt idx="700">
                  <c:v>2.1101113593618586E-2</c:v>
                </c:pt>
                <c:pt idx="701">
                  <c:v>2.174176207152495E-2</c:v>
                </c:pt>
                <c:pt idx="702">
                  <c:v>2.174176207152495E-2</c:v>
                </c:pt>
                <c:pt idx="703">
                  <c:v>2.174176207152495E-2</c:v>
                </c:pt>
                <c:pt idx="704">
                  <c:v>2.174176207152495E-2</c:v>
                </c:pt>
                <c:pt idx="705">
                  <c:v>2.174176207152495E-2</c:v>
                </c:pt>
                <c:pt idx="706">
                  <c:v>2.174176207152495E-2</c:v>
                </c:pt>
                <c:pt idx="707">
                  <c:v>2.174176207152495E-2</c:v>
                </c:pt>
                <c:pt idx="708">
                  <c:v>2.174176207152495E-2</c:v>
                </c:pt>
                <c:pt idx="709">
                  <c:v>2.174176207152495E-2</c:v>
                </c:pt>
                <c:pt idx="710">
                  <c:v>2.174176207152495E-2</c:v>
                </c:pt>
                <c:pt idx="711">
                  <c:v>2.174176207152495E-2</c:v>
                </c:pt>
                <c:pt idx="712">
                  <c:v>2.174176207152495E-2</c:v>
                </c:pt>
                <c:pt idx="713">
                  <c:v>2.174176207152495E-2</c:v>
                </c:pt>
                <c:pt idx="714">
                  <c:v>2.174176207152495E-2</c:v>
                </c:pt>
                <c:pt idx="715">
                  <c:v>2.174176207152495E-2</c:v>
                </c:pt>
                <c:pt idx="716">
                  <c:v>2.174176207152495E-2</c:v>
                </c:pt>
                <c:pt idx="717">
                  <c:v>2.174176207152495E-2</c:v>
                </c:pt>
                <c:pt idx="718">
                  <c:v>2.174176207152495E-2</c:v>
                </c:pt>
                <c:pt idx="719">
                  <c:v>2.174176207152495E-2</c:v>
                </c:pt>
                <c:pt idx="720">
                  <c:v>2.174176207152495E-2</c:v>
                </c:pt>
                <c:pt idx="721">
                  <c:v>2.174176207152495E-2</c:v>
                </c:pt>
                <c:pt idx="722">
                  <c:v>2.174176207152495E-2</c:v>
                </c:pt>
                <c:pt idx="723">
                  <c:v>2.174176207152495E-2</c:v>
                </c:pt>
                <c:pt idx="724">
                  <c:v>2.174176207152495E-2</c:v>
                </c:pt>
                <c:pt idx="725">
                  <c:v>2.174176207152495E-2</c:v>
                </c:pt>
                <c:pt idx="726">
                  <c:v>2.174176207152495E-2</c:v>
                </c:pt>
                <c:pt idx="727">
                  <c:v>2.174176207152495E-2</c:v>
                </c:pt>
                <c:pt idx="728">
                  <c:v>2.174176207152495E-2</c:v>
                </c:pt>
                <c:pt idx="729">
                  <c:v>2.174176207152495E-2</c:v>
                </c:pt>
                <c:pt idx="730">
                  <c:v>2.174176207152495E-2</c:v>
                </c:pt>
                <c:pt idx="731">
                  <c:v>2.174176207152495E-2</c:v>
                </c:pt>
                <c:pt idx="732">
                  <c:v>2.174176207152495E-2</c:v>
                </c:pt>
                <c:pt idx="733">
                  <c:v>2.174176207152495E-2</c:v>
                </c:pt>
                <c:pt idx="734">
                  <c:v>2.174176207152495E-2</c:v>
                </c:pt>
                <c:pt idx="735">
                  <c:v>2.174176207152495E-2</c:v>
                </c:pt>
                <c:pt idx="736">
                  <c:v>2.174176207152495E-2</c:v>
                </c:pt>
                <c:pt idx="737">
                  <c:v>2.174176207152495E-2</c:v>
                </c:pt>
                <c:pt idx="738">
                  <c:v>2.174176207152495E-2</c:v>
                </c:pt>
                <c:pt idx="739">
                  <c:v>2.1841763746771711E-2</c:v>
                </c:pt>
                <c:pt idx="740">
                  <c:v>2.1941227778603172E-2</c:v>
                </c:pt>
                <c:pt idx="741">
                  <c:v>2.1941227778603172E-2</c:v>
                </c:pt>
                <c:pt idx="742">
                  <c:v>2.1941227778603172E-2</c:v>
                </c:pt>
                <c:pt idx="743">
                  <c:v>2.1941227778603172E-2</c:v>
                </c:pt>
                <c:pt idx="744">
                  <c:v>2.1941227778603172E-2</c:v>
                </c:pt>
                <c:pt idx="745">
                  <c:v>2.1941227778603172E-2</c:v>
                </c:pt>
                <c:pt idx="746">
                  <c:v>2.1941227778603172E-2</c:v>
                </c:pt>
                <c:pt idx="747">
                  <c:v>2.1223937304873642E-2</c:v>
                </c:pt>
                <c:pt idx="748">
                  <c:v>2.1223937304873642E-2</c:v>
                </c:pt>
                <c:pt idx="749">
                  <c:v>2.1223937304873642E-2</c:v>
                </c:pt>
                <c:pt idx="750">
                  <c:v>2.1223937304873642E-2</c:v>
                </c:pt>
                <c:pt idx="751">
                  <c:v>2.1223937304873642E-2</c:v>
                </c:pt>
                <c:pt idx="752">
                  <c:v>2.1223937304873642E-2</c:v>
                </c:pt>
                <c:pt idx="753">
                  <c:v>2.1223937304873642E-2</c:v>
                </c:pt>
                <c:pt idx="754">
                  <c:v>2.1223937304873642E-2</c:v>
                </c:pt>
                <c:pt idx="755">
                  <c:v>2.0718313026873662E-2</c:v>
                </c:pt>
                <c:pt idx="756">
                  <c:v>2.0718313026873662E-2</c:v>
                </c:pt>
                <c:pt idx="757">
                  <c:v>2.0718313026873662E-2</c:v>
                </c:pt>
                <c:pt idx="758">
                  <c:v>2.0718313026873662E-2</c:v>
                </c:pt>
                <c:pt idx="759">
                  <c:v>2.0718313026873662E-2</c:v>
                </c:pt>
                <c:pt idx="760">
                  <c:v>2.0718313026873662E-2</c:v>
                </c:pt>
                <c:pt idx="761">
                  <c:v>2.0718313026873662E-2</c:v>
                </c:pt>
                <c:pt idx="762">
                  <c:v>2.0718313026873662E-2</c:v>
                </c:pt>
                <c:pt idx="763">
                  <c:v>2.0718313026873662E-2</c:v>
                </c:pt>
                <c:pt idx="764">
                  <c:v>2.0718313026873662E-2</c:v>
                </c:pt>
                <c:pt idx="765">
                  <c:v>2.0718313026873662E-2</c:v>
                </c:pt>
                <c:pt idx="766">
                  <c:v>2.0718313026873662E-2</c:v>
                </c:pt>
                <c:pt idx="767">
                  <c:v>2.0718313026873662E-2</c:v>
                </c:pt>
                <c:pt idx="768">
                  <c:v>2.0718313026873662E-2</c:v>
                </c:pt>
                <c:pt idx="769">
                  <c:v>2.0718313026873662E-2</c:v>
                </c:pt>
                <c:pt idx="770">
                  <c:v>2.0718313026873662E-2</c:v>
                </c:pt>
                <c:pt idx="771">
                  <c:v>2.0718313026873662E-2</c:v>
                </c:pt>
                <c:pt idx="772">
                  <c:v>2.0718313026873662E-2</c:v>
                </c:pt>
                <c:pt idx="773">
                  <c:v>2.0718313026873662E-2</c:v>
                </c:pt>
                <c:pt idx="774">
                  <c:v>2.0718313026873662E-2</c:v>
                </c:pt>
                <c:pt idx="775">
                  <c:v>2.0718313026873662E-2</c:v>
                </c:pt>
                <c:pt idx="776">
                  <c:v>2.0718313026873662E-2</c:v>
                </c:pt>
                <c:pt idx="777">
                  <c:v>2.0718313026873662E-2</c:v>
                </c:pt>
                <c:pt idx="778">
                  <c:v>2.0718313026873662E-2</c:v>
                </c:pt>
                <c:pt idx="779">
                  <c:v>2.0718313026873662E-2</c:v>
                </c:pt>
                <c:pt idx="780">
                  <c:v>2.0718313026873662E-2</c:v>
                </c:pt>
                <c:pt idx="781">
                  <c:v>2.0718313026873662E-2</c:v>
                </c:pt>
                <c:pt idx="782">
                  <c:v>2.0718313026873662E-2</c:v>
                </c:pt>
                <c:pt idx="783">
                  <c:v>2.0718313026873662E-2</c:v>
                </c:pt>
                <c:pt idx="784">
                  <c:v>2.0718313026873662E-2</c:v>
                </c:pt>
                <c:pt idx="785">
                  <c:v>2.0718313026873662E-2</c:v>
                </c:pt>
                <c:pt idx="786">
                  <c:v>2.0718313026873662E-2</c:v>
                </c:pt>
                <c:pt idx="787">
                  <c:v>2.0718313026873662E-2</c:v>
                </c:pt>
                <c:pt idx="788">
                  <c:v>2.0718313026873662E-2</c:v>
                </c:pt>
                <c:pt idx="789">
                  <c:v>2.0718313026873662E-2</c:v>
                </c:pt>
                <c:pt idx="790">
                  <c:v>2.0718313026873662E-2</c:v>
                </c:pt>
                <c:pt idx="791">
                  <c:v>2.0718313026873662E-2</c:v>
                </c:pt>
                <c:pt idx="792">
                  <c:v>2.0718313026873662E-2</c:v>
                </c:pt>
                <c:pt idx="793">
                  <c:v>2.0718313026873662E-2</c:v>
                </c:pt>
                <c:pt idx="794">
                  <c:v>2.0718313026873662E-2</c:v>
                </c:pt>
                <c:pt idx="795">
                  <c:v>2.0718313026873662E-2</c:v>
                </c:pt>
                <c:pt idx="796">
                  <c:v>2.0718313026873662E-2</c:v>
                </c:pt>
                <c:pt idx="797">
                  <c:v>2.0718313026873662E-2</c:v>
                </c:pt>
                <c:pt idx="798">
                  <c:v>2.0718313026873662E-2</c:v>
                </c:pt>
                <c:pt idx="799">
                  <c:v>2.0718313026873662E-2</c:v>
                </c:pt>
                <c:pt idx="800">
                  <c:v>2.0718313026873662E-2</c:v>
                </c:pt>
                <c:pt idx="801">
                  <c:v>2.0718313026873662E-2</c:v>
                </c:pt>
                <c:pt idx="802">
                  <c:v>2.0718313026873662E-2</c:v>
                </c:pt>
                <c:pt idx="803">
                  <c:v>2.0718313026873662E-2</c:v>
                </c:pt>
                <c:pt idx="804">
                  <c:v>2.0718313026873662E-2</c:v>
                </c:pt>
                <c:pt idx="805">
                  <c:v>2.0718313026873662E-2</c:v>
                </c:pt>
                <c:pt idx="806">
                  <c:v>2.0718313026873662E-2</c:v>
                </c:pt>
                <c:pt idx="807">
                  <c:v>2.0718313026873662E-2</c:v>
                </c:pt>
                <c:pt idx="808">
                  <c:v>2.0718313026873662E-2</c:v>
                </c:pt>
                <c:pt idx="809">
                  <c:v>2.0718313026873662E-2</c:v>
                </c:pt>
                <c:pt idx="810">
                  <c:v>2.0718313026873662E-2</c:v>
                </c:pt>
                <c:pt idx="811">
                  <c:v>2.0718313026873662E-2</c:v>
                </c:pt>
                <c:pt idx="812">
                  <c:v>2.0718313026873662E-2</c:v>
                </c:pt>
                <c:pt idx="813">
                  <c:v>2.0718313026873662E-2</c:v>
                </c:pt>
                <c:pt idx="814">
                  <c:v>1.4885500528224672E-2</c:v>
                </c:pt>
                <c:pt idx="815">
                  <c:v>1.4885500528224672E-2</c:v>
                </c:pt>
                <c:pt idx="816">
                  <c:v>1.4885500528224672E-2</c:v>
                </c:pt>
                <c:pt idx="817">
                  <c:v>1.4885500528224672E-2</c:v>
                </c:pt>
                <c:pt idx="818">
                  <c:v>1.4885500528224672E-2</c:v>
                </c:pt>
                <c:pt idx="819">
                  <c:v>1.4885500528224672E-2</c:v>
                </c:pt>
                <c:pt idx="820">
                  <c:v>1.4885500528224672E-2</c:v>
                </c:pt>
                <c:pt idx="821">
                  <c:v>1.4885500528224672E-2</c:v>
                </c:pt>
                <c:pt idx="822">
                  <c:v>1.8133246098019147E-2</c:v>
                </c:pt>
                <c:pt idx="823">
                  <c:v>1.8133246098019147E-2</c:v>
                </c:pt>
                <c:pt idx="824">
                  <c:v>1.8133246098019147E-2</c:v>
                </c:pt>
                <c:pt idx="825">
                  <c:v>1.8133246098019147E-2</c:v>
                </c:pt>
                <c:pt idx="826">
                  <c:v>1.8133246098019147E-2</c:v>
                </c:pt>
                <c:pt idx="827">
                  <c:v>1.8133246098019147E-2</c:v>
                </c:pt>
                <c:pt idx="828">
                  <c:v>1.8133246098019147E-2</c:v>
                </c:pt>
                <c:pt idx="829">
                  <c:v>1.8133246098019147E-2</c:v>
                </c:pt>
                <c:pt idx="830">
                  <c:v>1.8133246098019147E-2</c:v>
                </c:pt>
                <c:pt idx="831">
                  <c:v>1.972737762311973E-2</c:v>
                </c:pt>
                <c:pt idx="832">
                  <c:v>1.972737762311973E-2</c:v>
                </c:pt>
                <c:pt idx="833">
                  <c:v>1.972737762311973E-2</c:v>
                </c:pt>
                <c:pt idx="834">
                  <c:v>1.972737762311973E-2</c:v>
                </c:pt>
                <c:pt idx="835">
                  <c:v>1.9812999921831186E-2</c:v>
                </c:pt>
                <c:pt idx="836">
                  <c:v>1.9812999921831186E-2</c:v>
                </c:pt>
                <c:pt idx="837">
                  <c:v>1.9812999921831186E-2</c:v>
                </c:pt>
                <c:pt idx="838">
                  <c:v>1.9812999921831186E-2</c:v>
                </c:pt>
                <c:pt idx="839">
                  <c:v>1.9812999921831186E-2</c:v>
                </c:pt>
                <c:pt idx="840">
                  <c:v>1.9812999921831186E-2</c:v>
                </c:pt>
                <c:pt idx="841">
                  <c:v>1.9812999921831186E-2</c:v>
                </c:pt>
                <c:pt idx="842">
                  <c:v>1.9812999921831186E-2</c:v>
                </c:pt>
                <c:pt idx="843">
                  <c:v>1.9812999921831186E-2</c:v>
                </c:pt>
                <c:pt idx="844">
                  <c:v>1.9812999921831186E-2</c:v>
                </c:pt>
                <c:pt idx="845">
                  <c:v>1.9812999921831186E-2</c:v>
                </c:pt>
                <c:pt idx="846">
                  <c:v>1.9812999921831186E-2</c:v>
                </c:pt>
                <c:pt idx="847">
                  <c:v>1.9812999921831186E-2</c:v>
                </c:pt>
                <c:pt idx="848">
                  <c:v>1.9812999921831186E-2</c:v>
                </c:pt>
                <c:pt idx="849">
                  <c:v>1.9812999921831186E-2</c:v>
                </c:pt>
                <c:pt idx="850">
                  <c:v>1.9812999921831186E-2</c:v>
                </c:pt>
                <c:pt idx="851">
                  <c:v>1.9812999921831186E-2</c:v>
                </c:pt>
                <c:pt idx="852">
                  <c:v>1.9812999921831186E-2</c:v>
                </c:pt>
                <c:pt idx="853">
                  <c:v>1.9812999921831186E-2</c:v>
                </c:pt>
                <c:pt idx="854">
                  <c:v>1.9812999921831186E-2</c:v>
                </c:pt>
                <c:pt idx="855">
                  <c:v>1.9812999921831186E-2</c:v>
                </c:pt>
                <c:pt idx="856">
                  <c:v>1.9812999921831186E-2</c:v>
                </c:pt>
                <c:pt idx="857">
                  <c:v>1.9812999921831186E-2</c:v>
                </c:pt>
                <c:pt idx="858">
                  <c:v>1.9812999921831186E-2</c:v>
                </c:pt>
                <c:pt idx="859">
                  <c:v>1.9812999921831186E-2</c:v>
                </c:pt>
                <c:pt idx="860">
                  <c:v>1.9812999921831186E-2</c:v>
                </c:pt>
                <c:pt idx="861">
                  <c:v>1.9812999921831186E-2</c:v>
                </c:pt>
                <c:pt idx="862">
                  <c:v>1.9812999921831186E-2</c:v>
                </c:pt>
                <c:pt idx="863">
                  <c:v>1.9812999921831186E-2</c:v>
                </c:pt>
                <c:pt idx="864">
                  <c:v>1.9812999921831186E-2</c:v>
                </c:pt>
                <c:pt idx="865">
                  <c:v>1.9812999921831186E-2</c:v>
                </c:pt>
                <c:pt idx="866">
                  <c:v>1.9812999921831186E-2</c:v>
                </c:pt>
                <c:pt idx="867">
                  <c:v>1.9812999921831186E-2</c:v>
                </c:pt>
                <c:pt idx="868">
                  <c:v>1.9812999921831186E-2</c:v>
                </c:pt>
                <c:pt idx="869">
                  <c:v>1.9812999921831186E-2</c:v>
                </c:pt>
                <c:pt idx="870">
                  <c:v>1.9812999921831186E-2</c:v>
                </c:pt>
                <c:pt idx="871">
                  <c:v>1.9812999921831186E-2</c:v>
                </c:pt>
                <c:pt idx="872">
                  <c:v>1.9812999921831186E-2</c:v>
                </c:pt>
                <c:pt idx="873">
                  <c:v>1.9812999921831186E-2</c:v>
                </c:pt>
                <c:pt idx="874">
                  <c:v>1.9812999921831186E-2</c:v>
                </c:pt>
                <c:pt idx="875">
                  <c:v>1.9812999921831186E-2</c:v>
                </c:pt>
                <c:pt idx="876">
                  <c:v>1.9812999921831186E-2</c:v>
                </c:pt>
                <c:pt idx="877">
                  <c:v>1.9812999921831186E-2</c:v>
                </c:pt>
                <c:pt idx="878">
                  <c:v>1.9812999921831186E-2</c:v>
                </c:pt>
                <c:pt idx="879">
                  <c:v>1.9812999921831186E-2</c:v>
                </c:pt>
                <c:pt idx="880">
                  <c:v>1.9812999921831186E-2</c:v>
                </c:pt>
                <c:pt idx="881">
                  <c:v>1.9812999921831186E-2</c:v>
                </c:pt>
                <c:pt idx="882">
                  <c:v>1.9508184538418398E-2</c:v>
                </c:pt>
                <c:pt idx="883">
                  <c:v>1.9508184538418398E-2</c:v>
                </c:pt>
                <c:pt idx="884">
                  <c:v>1.9508184538418398E-2</c:v>
                </c:pt>
                <c:pt idx="885">
                  <c:v>2.1776403174715003E-2</c:v>
                </c:pt>
                <c:pt idx="886">
                  <c:v>2.1776403174715003E-2</c:v>
                </c:pt>
                <c:pt idx="887">
                  <c:v>2.1809711927782367E-2</c:v>
                </c:pt>
                <c:pt idx="888">
                  <c:v>2.1809711927782367E-2</c:v>
                </c:pt>
                <c:pt idx="889">
                  <c:v>2.1809711927782367E-2</c:v>
                </c:pt>
                <c:pt idx="890">
                  <c:v>2.1841763746771711E-2</c:v>
                </c:pt>
                <c:pt idx="891">
                  <c:v>2.1841763746771711E-2</c:v>
                </c:pt>
                <c:pt idx="892">
                  <c:v>2.187262846135404E-2</c:v>
                </c:pt>
                <c:pt idx="893">
                  <c:v>2.187262846135404E-2</c:v>
                </c:pt>
                <c:pt idx="894">
                  <c:v>2.1941227778603172E-2</c:v>
                </c:pt>
                <c:pt idx="895">
                  <c:v>2.1941227778603172E-2</c:v>
                </c:pt>
                <c:pt idx="896">
                  <c:v>2.1689351439307978E-2</c:v>
                </c:pt>
                <c:pt idx="897">
                  <c:v>2.1689351439307978E-2</c:v>
                </c:pt>
                <c:pt idx="898">
                  <c:v>2.1689351439307978E-2</c:v>
                </c:pt>
                <c:pt idx="899">
                  <c:v>2.1689351439307978E-2</c:v>
                </c:pt>
                <c:pt idx="900">
                  <c:v>2.1383823609700394E-2</c:v>
                </c:pt>
                <c:pt idx="901">
                  <c:v>2.1383823609700394E-2</c:v>
                </c:pt>
                <c:pt idx="902">
                  <c:v>2.1383823609700394E-2</c:v>
                </c:pt>
                <c:pt idx="903">
                  <c:v>2.1383823609700394E-2</c:v>
                </c:pt>
                <c:pt idx="904">
                  <c:v>2.1101113593618586E-2</c:v>
                </c:pt>
                <c:pt idx="905">
                  <c:v>2.1101113593618586E-2</c:v>
                </c:pt>
                <c:pt idx="906">
                  <c:v>2.1101113593618586E-2</c:v>
                </c:pt>
                <c:pt idx="907">
                  <c:v>2.0815912772568706E-2</c:v>
                </c:pt>
                <c:pt idx="908">
                  <c:v>2.0815912772568706E-2</c:v>
                </c:pt>
                <c:pt idx="909">
                  <c:v>2.0815912772568706E-2</c:v>
                </c:pt>
                <c:pt idx="910">
                  <c:v>2.0563964563063142E-2</c:v>
                </c:pt>
                <c:pt idx="911">
                  <c:v>2.0563964563063142E-2</c:v>
                </c:pt>
                <c:pt idx="912">
                  <c:v>2.0563964563063142E-2</c:v>
                </c:pt>
                <c:pt idx="913">
                  <c:v>2.0563964563063142E-2</c:v>
                </c:pt>
                <c:pt idx="914">
                  <c:v>2.0285241990330903E-2</c:v>
                </c:pt>
                <c:pt idx="915">
                  <c:v>2.0285241990330903E-2</c:v>
                </c:pt>
                <c:pt idx="916">
                  <c:v>2.0285241990330903E-2</c:v>
                </c:pt>
                <c:pt idx="917">
                  <c:v>2.0285241990330903E-2</c:v>
                </c:pt>
                <c:pt idx="918">
                  <c:v>2.0038490388502264E-2</c:v>
                </c:pt>
                <c:pt idx="919">
                  <c:v>2.0038490388502264E-2</c:v>
                </c:pt>
                <c:pt idx="920">
                  <c:v>2.0038490388502264E-2</c:v>
                </c:pt>
                <c:pt idx="921">
                  <c:v>2.0038490388502264E-2</c:v>
                </c:pt>
                <c:pt idx="922">
                  <c:v>1.9788264591092321E-2</c:v>
                </c:pt>
                <c:pt idx="923">
                  <c:v>1.9788264591092321E-2</c:v>
                </c:pt>
                <c:pt idx="924">
                  <c:v>1.9788264591092321E-2</c:v>
                </c:pt>
                <c:pt idx="925">
                  <c:v>1.9788264591092321E-2</c:v>
                </c:pt>
                <c:pt idx="926">
                  <c:v>1.9812999921831186E-2</c:v>
                </c:pt>
                <c:pt idx="927">
                  <c:v>1.9812999921831186E-2</c:v>
                </c:pt>
                <c:pt idx="928">
                  <c:v>1.9812999921831186E-2</c:v>
                </c:pt>
                <c:pt idx="929">
                  <c:v>1.9508184538418398E-2</c:v>
                </c:pt>
                <c:pt idx="930">
                  <c:v>1.9508184538418398E-2</c:v>
                </c:pt>
                <c:pt idx="931">
                  <c:v>1.9508184538418398E-2</c:v>
                </c:pt>
                <c:pt idx="932">
                  <c:v>1.9508184538418398E-2</c:v>
                </c:pt>
                <c:pt idx="933">
                  <c:v>1.9508184538418398E-2</c:v>
                </c:pt>
                <c:pt idx="934">
                  <c:v>1.9508184538418398E-2</c:v>
                </c:pt>
                <c:pt idx="935">
                  <c:v>1.9508184538418398E-2</c:v>
                </c:pt>
                <c:pt idx="936">
                  <c:v>1.9508184538418398E-2</c:v>
                </c:pt>
                <c:pt idx="937">
                  <c:v>1.9508184538418398E-2</c:v>
                </c:pt>
                <c:pt idx="938">
                  <c:v>1.9508184538418398E-2</c:v>
                </c:pt>
                <c:pt idx="939">
                  <c:v>1.9508184538418398E-2</c:v>
                </c:pt>
                <c:pt idx="940">
                  <c:v>1.9508184538418398E-2</c:v>
                </c:pt>
                <c:pt idx="941">
                  <c:v>1.9508184538418398E-2</c:v>
                </c:pt>
                <c:pt idx="942">
                  <c:v>1.2670143128182253E-2</c:v>
                </c:pt>
                <c:pt idx="943">
                  <c:v>1.2670143128182253E-2</c:v>
                </c:pt>
                <c:pt idx="944">
                  <c:v>1.2670143128182253E-2</c:v>
                </c:pt>
                <c:pt idx="945">
                  <c:v>1.2670143128182253E-2</c:v>
                </c:pt>
                <c:pt idx="946">
                  <c:v>1.2670143128182253E-2</c:v>
                </c:pt>
                <c:pt idx="947">
                  <c:v>1.2670143128182253E-2</c:v>
                </c:pt>
                <c:pt idx="948">
                  <c:v>1.3390632612859169E-2</c:v>
                </c:pt>
                <c:pt idx="949">
                  <c:v>1.3390632612859169E-2</c:v>
                </c:pt>
                <c:pt idx="950">
                  <c:v>1.3390632612859169E-2</c:v>
                </c:pt>
                <c:pt idx="951">
                  <c:v>1.3390632612859169E-2</c:v>
                </c:pt>
                <c:pt idx="952">
                  <c:v>1.3390632612859169E-2</c:v>
                </c:pt>
                <c:pt idx="953">
                  <c:v>1.3390632612859169E-2</c:v>
                </c:pt>
                <c:pt idx="954">
                  <c:v>1.3390632612859169E-2</c:v>
                </c:pt>
                <c:pt idx="955">
                  <c:v>1.4121836824654826E-2</c:v>
                </c:pt>
                <c:pt idx="956">
                  <c:v>1.4121836824654826E-2</c:v>
                </c:pt>
                <c:pt idx="957">
                  <c:v>1.4121836824654826E-2</c:v>
                </c:pt>
                <c:pt idx="958">
                  <c:v>1.4121836824654826E-2</c:v>
                </c:pt>
                <c:pt idx="959">
                  <c:v>1.4121836824654826E-2</c:v>
                </c:pt>
                <c:pt idx="960">
                  <c:v>1.4121836824654826E-2</c:v>
                </c:pt>
                <c:pt idx="961">
                  <c:v>1.4885500528224672E-2</c:v>
                </c:pt>
                <c:pt idx="962">
                  <c:v>1.4885500528224672E-2</c:v>
                </c:pt>
                <c:pt idx="963">
                  <c:v>1.4885500528224672E-2</c:v>
                </c:pt>
                <c:pt idx="964">
                  <c:v>1.4885500528224672E-2</c:v>
                </c:pt>
                <c:pt idx="965">
                  <c:v>1.4885500528224672E-2</c:v>
                </c:pt>
                <c:pt idx="966">
                  <c:v>1.4885500528224672E-2</c:v>
                </c:pt>
                <c:pt idx="967">
                  <c:v>1.8133246098019147E-2</c:v>
                </c:pt>
                <c:pt idx="968">
                  <c:v>1.8133246098019147E-2</c:v>
                </c:pt>
                <c:pt idx="969">
                  <c:v>1.8133246098019147E-2</c:v>
                </c:pt>
                <c:pt idx="970">
                  <c:v>1.8133246098019147E-2</c:v>
                </c:pt>
                <c:pt idx="971">
                  <c:v>1.8133246098019147E-2</c:v>
                </c:pt>
                <c:pt idx="972">
                  <c:v>1.972737762311973E-2</c:v>
                </c:pt>
                <c:pt idx="973">
                  <c:v>1.972737762311973E-2</c:v>
                </c:pt>
                <c:pt idx="974">
                  <c:v>1.972737762311973E-2</c:v>
                </c:pt>
                <c:pt idx="975">
                  <c:v>1.972737762311973E-2</c:v>
                </c:pt>
                <c:pt idx="976">
                  <c:v>1.9812999921831186E-2</c:v>
                </c:pt>
                <c:pt idx="977">
                  <c:v>1.9812999921831186E-2</c:v>
                </c:pt>
                <c:pt idx="978">
                  <c:v>1.9812999921831186E-2</c:v>
                </c:pt>
                <c:pt idx="979">
                  <c:v>1.9812999921831186E-2</c:v>
                </c:pt>
                <c:pt idx="980">
                  <c:v>1.9788264591092321E-2</c:v>
                </c:pt>
                <c:pt idx="981">
                  <c:v>2.0038490388502264E-2</c:v>
                </c:pt>
                <c:pt idx="982">
                  <c:v>2.0038490388502264E-2</c:v>
                </c:pt>
                <c:pt idx="983">
                  <c:v>2.0285241990330903E-2</c:v>
                </c:pt>
                <c:pt idx="984">
                  <c:v>2.0285241990330903E-2</c:v>
                </c:pt>
                <c:pt idx="985">
                  <c:v>2.0563964563063142E-2</c:v>
                </c:pt>
                <c:pt idx="986">
                  <c:v>2.0815912772568706E-2</c:v>
                </c:pt>
                <c:pt idx="987">
                  <c:v>2.1101113593618586E-2</c:v>
                </c:pt>
                <c:pt idx="988">
                  <c:v>2.1101113593618586E-2</c:v>
                </c:pt>
                <c:pt idx="989">
                  <c:v>2.1101113593618586E-2</c:v>
                </c:pt>
                <c:pt idx="990">
                  <c:v>2.1689351439307978E-2</c:v>
                </c:pt>
                <c:pt idx="991">
                  <c:v>2.1689351439307978E-2</c:v>
                </c:pt>
                <c:pt idx="992">
                  <c:v>2.1383823609700394E-2</c:v>
                </c:pt>
                <c:pt idx="993">
                  <c:v>2.1383823609700394E-2</c:v>
                </c:pt>
                <c:pt idx="994">
                  <c:v>2.1101113593618586E-2</c:v>
                </c:pt>
                <c:pt idx="995">
                  <c:v>2.0815912772568706E-2</c:v>
                </c:pt>
                <c:pt idx="996">
                  <c:v>2.0815912772568706E-2</c:v>
                </c:pt>
                <c:pt idx="997">
                  <c:v>2.0563964563063142E-2</c:v>
                </c:pt>
                <c:pt idx="998">
                  <c:v>2.0563964563063142E-2</c:v>
                </c:pt>
                <c:pt idx="999">
                  <c:v>2.0563964563063142E-2</c:v>
                </c:pt>
                <c:pt idx="1000">
                  <c:v>2.0285241990330903E-2</c:v>
                </c:pt>
                <c:pt idx="1001">
                  <c:v>2.0285241990330903E-2</c:v>
                </c:pt>
                <c:pt idx="1002">
                  <c:v>2.0038490388502264E-2</c:v>
                </c:pt>
                <c:pt idx="1003">
                  <c:v>2.0038490388502264E-2</c:v>
                </c:pt>
                <c:pt idx="1004">
                  <c:v>1.9788264591092321E-2</c:v>
                </c:pt>
                <c:pt idx="1005">
                  <c:v>1.9812999921831186E-2</c:v>
                </c:pt>
                <c:pt idx="1006">
                  <c:v>1.9812999921831186E-2</c:v>
                </c:pt>
                <c:pt idx="1007">
                  <c:v>1.972737762311973E-2</c:v>
                </c:pt>
                <c:pt idx="1008">
                  <c:v>1.972737762311973E-2</c:v>
                </c:pt>
                <c:pt idx="1009">
                  <c:v>1.8133246098019147E-2</c:v>
                </c:pt>
                <c:pt idx="1010">
                  <c:v>2.1809711927782367E-2</c:v>
                </c:pt>
                <c:pt idx="1011">
                  <c:v>2.1809711927782367E-2</c:v>
                </c:pt>
                <c:pt idx="1012">
                  <c:v>2.1841763746771711E-2</c:v>
                </c:pt>
                <c:pt idx="1013">
                  <c:v>2.1841763746771711E-2</c:v>
                </c:pt>
                <c:pt idx="1014">
                  <c:v>2.1841763746771711E-2</c:v>
                </c:pt>
                <c:pt idx="1015">
                  <c:v>2.187262846135404E-2</c:v>
                </c:pt>
                <c:pt idx="1016">
                  <c:v>2.187262846135404E-2</c:v>
                </c:pt>
                <c:pt idx="1017">
                  <c:v>2.187262846135404E-2</c:v>
                </c:pt>
                <c:pt idx="1018">
                  <c:v>2.1941227778603172E-2</c:v>
                </c:pt>
                <c:pt idx="1019">
                  <c:v>2.1941227778603172E-2</c:v>
                </c:pt>
                <c:pt idx="1020">
                  <c:v>2.1941227778603172E-2</c:v>
                </c:pt>
                <c:pt idx="1021">
                  <c:v>2.1689351439307978E-2</c:v>
                </c:pt>
                <c:pt idx="1022">
                  <c:v>2.1689351439307978E-2</c:v>
                </c:pt>
                <c:pt idx="1023">
                  <c:v>2.1383823609700394E-2</c:v>
                </c:pt>
                <c:pt idx="1024">
                  <c:v>2.1383823609700394E-2</c:v>
                </c:pt>
                <c:pt idx="1025">
                  <c:v>2.1383823609700394E-2</c:v>
                </c:pt>
                <c:pt idx="1026">
                  <c:v>2.1383823609700394E-2</c:v>
                </c:pt>
                <c:pt idx="1027">
                  <c:v>2.1101113593618586E-2</c:v>
                </c:pt>
                <c:pt idx="1028">
                  <c:v>2.1101113593618586E-2</c:v>
                </c:pt>
                <c:pt idx="1029">
                  <c:v>2.1101113593618586E-2</c:v>
                </c:pt>
                <c:pt idx="1030">
                  <c:v>2.0815912772568706E-2</c:v>
                </c:pt>
                <c:pt idx="1031">
                  <c:v>2.0815912772568706E-2</c:v>
                </c:pt>
                <c:pt idx="1032">
                  <c:v>2.0815912772568706E-2</c:v>
                </c:pt>
                <c:pt idx="1033">
                  <c:v>2.0815912772568706E-2</c:v>
                </c:pt>
                <c:pt idx="1034">
                  <c:v>2.0563964563063142E-2</c:v>
                </c:pt>
                <c:pt idx="1035">
                  <c:v>2.0563964563063142E-2</c:v>
                </c:pt>
                <c:pt idx="1036">
                  <c:v>2.0563964563063142E-2</c:v>
                </c:pt>
                <c:pt idx="1037">
                  <c:v>2.0285241990330903E-2</c:v>
                </c:pt>
                <c:pt idx="1038">
                  <c:v>2.0285241990330903E-2</c:v>
                </c:pt>
                <c:pt idx="1039">
                  <c:v>2.0285241990330903E-2</c:v>
                </c:pt>
                <c:pt idx="1040">
                  <c:v>2.0285241990330903E-2</c:v>
                </c:pt>
                <c:pt idx="1041">
                  <c:v>2.0038490388502264E-2</c:v>
                </c:pt>
                <c:pt idx="1042">
                  <c:v>1.4121836824654826E-2</c:v>
                </c:pt>
                <c:pt idx="1043">
                  <c:v>1.4121836824654826E-2</c:v>
                </c:pt>
                <c:pt idx="1044">
                  <c:v>1.4121836824654826E-2</c:v>
                </c:pt>
                <c:pt idx="1045">
                  <c:v>1.4121836824654826E-2</c:v>
                </c:pt>
                <c:pt idx="1046">
                  <c:v>1.4121836824654826E-2</c:v>
                </c:pt>
                <c:pt idx="1047">
                  <c:v>1.4121836824654826E-2</c:v>
                </c:pt>
                <c:pt idx="1048">
                  <c:v>1.4121836824654826E-2</c:v>
                </c:pt>
                <c:pt idx="1049">
                  <c:v>1.4885500528224672E-2</c:v>
                </c:pt>
                <c:pt idx="1050">
                  <c:v>1.4885500528224672E-2</c:v>
                </c:pt>
                <c:pt idx="1051">
                  <c:v>1.4885500528224672E-2</c:v>
                </c:pt>
                <c:pt idx="1052">
                  <c:v>1.4885500528224672E-2</c:v>
                </c:pt>
                <c:pt idx="1053">
                  <c:v>1.4885500528224672E-2</c:v>
                </c:pt>
                <c:pt idx="1054">
                  <c:v>1.4885500528224672E-2</c:v>
                </c:pt>
                <c:pt idx="1055">
                  <c:v>1.4885500528224672E-2</c:v>
                </c:pt>
                <c:pt idx="1056">
                  <c:v>1.8133246098019147E-2</c:v>
                </c:pt>
                <c:pt idx="1057">
                  <c:v>1.8133246098019147E-2</c:v>
                </c:pt>
                <c:pt idx="1058">
                  <c:v>1.8133246098019147E-2</c:v>
                </c:pt>
                <c:pt idx="1059">
                  <c:v>1.8133246098019147E-2</c:v>
                </c:pt>
                <c:pt idx="1060">
                  <c:v>1.8133246098019147E-2</c:v>
                </c:pt>
                <c:pt idx="1061">
                  <c:v>1.8133246098019147E-2</c:v>
                </c:pt>
                <c:pt idx="1062">
                  <c:v>1.8133246098019147E-2</c:v>
                </c:pt>
                <c:pt idx="1063">
                  <c:v>1.972737762311973E-2</c:v>
                </c:pt>
                <c:pt idx="1064">
                  <c:v>1.972737762311973E-2</c:v>
                </c:pt>
                <c:pt idx="1065">
                  <c:v>1.972737762311973E-2</c:v>
                </c:pt>
                <c:pt idx="1066">
                  <c:v>1.972737762311973E-2</c:v>
                </c:pt>
                <c:pt idx="1067">
                  <c:v>1.972737762311973E-2</c:v>
                </c:pt>
                <c:pt idx="1068">
                  <c:v>1.9812999921831186E-2</c:v>
                </c:pt>
                <c:pt idx="1069">
                  <c:v>1.9812999921831186E-2</c:v>
                </c:pt>
                <c:pt idx="1070">
                  <c:v>1.9812999921831186E-2</c:v>
                </c:pt>
                <c:pt idx="1071">
                  <c:v>1.9788264591092321E-2</c:v>
                </c:pt>
                <c:pt idx="1072">
                  <c:v>2.0107430149013162E-2</c:v>
                </c:pt>
                <c:pt idx="1073">
                  <c:v>2.0107430149013162E-2</c:v>
                </c:pt>
                <c:pt idx="1074">
                  <c:v>2.0285241990330903E-2</c:v>
                </c:pt>
                <c:pt idx="1075">
                  <c:v>2.0563964563063142E-2</c:v>
                </c:pt>
                <c:pt idx="1076">
                  <c:v>2.0563964563063142E-2</c:v>
                </c:pt>
                <c:pt idx="1077">
                  <c:v>2.0815912772568706E-2</c:v>
                </c:pt>
                <c:pt idx="1078">
                  <c:v>2.0815912772568706E-2</c:v>
                </c:pt>
                <c:pt idx="1079">
                  <c:v>2.1101113593618586E-2</c:v>
                </c:pt>
                <c:pt idx="1080">
                  <c:v>2.1383823609700394E-2</c:v>
                </c:pt>
                <c:pt idx="1081">
                  <c:v>2.1383823609700394E-2</c:v>
                </c:pt>
                <c:pt idx="1082">
                  <c:v>2.1689351439307978E-2</c:v>
                </c:pt>
                <c:pt idx="1083">
                  <c:v>2.1941227778603172E-2</c:v>
                </c:pt>
                <c:pt idx="1084">
                  <c:v>2.187262846135404E-2</c:v>
                </c:pt>
                <c:pt idx="1085">
                  <c:v>2.187262846135404E-2</c:v>
                </c:pt>
                <c:pt idx="1086">
                  <c:v>2.1841763746771711E-2</c:v>
                </c:pt>
                <c:pt idx="1087">
                  <c:v>2.1809711927782367E-2</c:v>
                </c:pt>
                <c:pt idx="1088">
                  <c:v>2.1776403174715003E-2</c:v>
                </c:pt>
                <c:pt idx="1089">
                  <c:v>2.174176207152495E-2</c:v>
                </c:pt>
                <c:pt idx="1090">
                  <c:v>1.972737762311973E-2</c:v>
                </c:pt>
                <c:pt idx="1091">
                  <c:v>1.9788264591092321E-2</c:v>
                </c:pt>
                <c:pt idx="1092">
                  <c:v>2.0038490388502264E-2</c:v>
                </c:pt>
                <c:pt idx="1093">
                  <c:v>2.0285241990330903E-2</c:v>
                </c:pt>
                <c:pt idx="1094">
                  <c:v>2.0815912772568706E-2</c:v>
                </c:pt>
                <c:pt idx="1095">
                  <c:v>2.1101113593618586E-2</c:v>
                </c:pt>
                <c:pt idx="1096">
                  <c:v>2.0924018940181068E-2</c:v>
                </c:pt>
                <c:pt idx="1097">
                  <c:v>2.1403706554983314E-2</c:v>
                </c:pt>
                <c:pt idx="1098">
                  <c:v>2.1862074720238798E-2</c:v>
                </c:pt>
                <c:pt idx="1099">
                  <c:v>2.1835919796605357E-2</c:v>
                </c:pt>
                <c:pt idx="1100">
                  <c:v>2.1810877848445674E-2</c:v>
                </c:pt>
                <c:pt idx="1101">
                  <c:v>2.1810877848445674E-2</c:v>
                </c:pt>
                <c:pt idx="1102">
                  <c:v>2.1786879314792649E-2</c:v>
                </c:pt>
                <c:pt idx="1103">
                  <c:v>2.1763860313125459E-2</c:v>
                </c:pt>
                <c:pt idx="1104">
                  <c:v>2.174176207152495E-2</c:v>
                </c:pt>
                <c:pt idx="1105">
                  <c:v>2.174176207152495E-2</c:v>
                </c:pt>
                <c:pt idx="1106">
                  <c:v>2.1776403174715003E-2</c:v>
                </c:pt>
                <c:pt idx="1107">
                  <c:v>2.1776403174715003E-2</c:v>
                </c:pt>
                <c:pt idx="1108">
                  <c:v>2.1809711927782367E-2</c:v>
                </c:pt>
                <c:pt idx="1109">
                  <c:v>2.1809711927782367E-2</c:v>
                </c:pt>
                <c:pt idx="1110">
                  <c:v>2.1809711927782367E-2</c:v>
                </c:pt>
                <c:pt idx="1111">
                  <c:v>2.1841763746771711E-2</c:v>
                </c:pt>
                <c:pt idx="1112">
                  <c:v>2.187262846135404E-2</c:v>
                </c:pt>
                <c:pt idx="1113">
                  <c:v>2.187262846135404E-2</c:v>
                </c:pt>
                <c:pt idx="1114">
                  <c:v>2.1941227778603172E-2</c:v>
                </c:pt>
                <c:pt idx="1115">
                  <c:v>2.1689351439307978E-2</c:v>
                </c:pt>
                <c:pt idx="1116">
                  <c:v>2.1689351439307978E-2</c:v>
                </c:pt>
                <c:pt idx="1117">
                  <c:v>2.1383823609700394E-2</c:v>
                </c:pt>
                <c:pt idx="1118">
                  <c:v>2.1383823609700394E-2</c:v>
                </c:pt>
                <c:pt idx="1119">
                  <c:v>2.1101113593618586E-2</c:v>
                </c:pt>
                <c:pt idx="1120">
                  <c:v>2.1101113593618586E-2</c:v>
                </c:pt>
                <c:pt idx="1121">
                  <c:v>2.0815912772568706E-2</c:v>
                </c:pt>
                <c:pt idx="1122">
                  <c:v>2.0815912772568706E-2</c:v>
                </c:pt>
                <c:pt idx="1123">
                  <c:v>2.0563964563063142E-2</c:v>
                </c:pt>
                <c:pt idx="1124">
                  <c:v>2.0563964563063142E-2</c:v>
                </c:pt>
                <c:pt idx="1125">
                  <c:v>2.0285241990330903E-2</c:v>
                </c:pt>
                <c:pt idx="1126">
                  <c:v>2.0285241990330903E-2</c:v>
                </c:pt>
                <c:pt idx="1127">
                  <c:v>2.0038490388502264E-2</c:v>
                </c:pt>
                <c:pt idx="1128">
                  <c:v>2.0038490388502264E-2</c:v>
                </c:pt>
                <c:pt idx="1129">
                  <c:v>1.9788264591092321E-2</c:v>
                </c:pt>
                <c:pt idx="1130">
                  <c:v>1.9788264591092321E-2</c:v>
                </c:pt>
                <c:pt idx="1131">
                  <c:v>1.9812999921831186E-2</c:v>
                </c:pt>
                <c:pt idx="1132">
                  <c:v>1.9812999921831186E-2</c:v>
                </c:pt>
                <c:pt idx="1133">
                  <c:v>1.9812999921831186E-2</c:v>
                </c:pt>
                <c:pt idx="1134">
                  <c:v>1.9812999921831186E-2</c:v>
                </c:pt>
                <c:pt idx="1135">
                  <c:v>1.9812999921831186E-2</c:v>
                </c:pt>
                <c:pt idx="1136">
                  <c:v>1.9812999921831186E-2</c:v>
                </c:pt>
                <c:pt idx="1137">
                  <c:v>1.9812999921831186E-2</c:v>
                </c:pt>
                <c:pt idx="1138">
                  <c:v>1.9788264591092321E-2</c:v>
                </c:pt>
                <c:pt idx="1139">
                  <c:v>1.9788264591092321E-2</c:v>
                </c:pt>
                <c:pt idx="1140">
                  <c:v>1.9788264591092321E-2</c:v>
                </c:pt>
                <c:pt idx="1141">
                  <c:v>1.9788264591092321E-2</c:v>
                </c:pt>
                <c:pt idx="1142">
                  <c:v>1.9788264591092321E-2</c:v>
                </c:pt>
                <c:pt idx="1143">
                  <c:v>1.9788264591092321E-2</c:v>
                </c:pt>
                <c:pt idx="1144">
                  <c:v>1.9788264591092321E-2</c:v>
                </c:pt>
                <c:pt idx="1145">
                  <c:v>1.9788264591092321E-2</c:v>
                </c:pt>
                <c:pt idx="1146">
                  <c:v>1.9788264591092321E-2</c:v>
                </c:pt>
                <c:pt idx="1147">
                  <c:v>1.9788264591092321E-2</c:v>
                </c:pt>
                <c:pt idx="1148">
                  <c:v>2.0038490388502264E-2</c:v>
                </c:pt>
                <c:pt idx="1149">
                  <c:v>2.0038490388502264E-2</c:v>
                </c:pt>
                <c:pt idx="1150">
                  <c:v>2.0038490388502264E-2</c:v>
                </c:pt>
                <c:pt idx="1151">
                  <c:v>2.0038490388502264E-2</c:v>
                </c:pt>
                <c:pt idx="1152">
                  <c:v>2.0038490388502264E-2</c:v>
                </c:pt>
                <c:pt idx="1153">
                  <c:v>2.0285241990330903E-2</c:v>
                </c:pt>
                <c:pt idx="1154">
                  <c:v>2.0285241990330903E-2</c:v>
                </c:pt>
                <c:pt idx="1155">
                  <c:v>2.0285241990330903E-2</c:v>
                </c:pt>
                <c:pt idx="1156">
                  <c:v>2.0285241990330903E-2</c:v>
                </c:pt>
                <c:pt idx="1157">
                  <c:v>2.0285241990330903E-2</c:v>
                </c:pt>
                <c:pt idx="1158">
                  <c:v>2.0563964563063142E-2</c:v>
                </c:pt>
                <c:pt idx="1159">
                  <c:v>2.0563964563063142E-2</c:v>
                </c:pt>
                <c:pt idx="1160">
                  <c:v>2.0563964563063142E-2</c:v>
                </c:pt>
                <c:pt idx="1161">
                  <c:v>2.0563964563063142E-2</c:v>
                </c:pt>
                <c:pt idx="1162">
                  <c:v>2.0563964563063142E-2</c:v>
                </c:pt>
                <c:pt idx="1163">
                  <c:v>2.0815912772568706E-2</c:v>
                </c:pt>
                <c:pt idx="1164">
                  <c:v>2.0815912772568706E-2</c:v>
                </c:pt>
                <c:pt idx="1165">
                  <c:v>2.0815912772568706E-2</c:v>
                </c:pt>
                <c:pt idx="1166">
                  <c:v>2.0815912772568706E-2</c:v>
                </c:pt>
                <c:pt idx="1167">
                  <c:v>2.0815912772568706E-2</c:v>
                </c:pt>
                <c:pt idx="1168">
                  <c:v>2.0815912772568706E-2</c:v>
                </c:pt>
                <c:pt idx="1169">
                  <c:v>2.0815912772568706E-2</c:v>
                </c:pt>
                <c:pt idx="1170">
                  <c:v>2.1101113593618586E-2</c:v>
                </c:pt>
                <c:pt idx="1171">
                  <c:v>2.1101113593618586E-2</c:v>
                </c:pt>
                <c:pt idx="1172">
                  <c:v>2.1101113593618586E-2</c:v>
                </c:pt>
                <c:pt idx="1173">
                  <c:v>2.1101113593618586E-2</c:v>
                </c:pt>
                <c:pt idx="1174">
                  <c:v>2.1383823609700394E-2</c:v>
                </c:pt>
                <c:pt idx="1175">
                  <c:v>2.1383823609700394E-2</c:v>
                </c:pt>
                <c:pt idx="1176">
                  <c:v>2.1383823609700394E-2</c:v>
                </c:pt>
                <c:pt idx="1177">
                  <c:v>2.1383823609700394E-2</c:v>
                </c:pt>
                <c:pt idx="1178">
                  <c:v>2.1383823609700394E-2</c:v>
                </c:pt>
                <c:pt idx="1179">
                  <c:v>2.1383823609700394E-2</c:v>
                </c:pt>
                <c:pt idx="1180">
                  <c:v>2.1689351439307978E-2</c:v>
                </c:pt>
                <c:pt idx="1181">
                  <c:v>2.1689351439307978E-2</c:v>
                </c:pt>
                <c:pt idx="1182">
                  <c:v>2.1689351439307978E-2</c:v>
                </c:pt>
                <c:pt idx="1183">
                  <c:v>2.1689351439307978E-2</c:v>
                </c:pt>
                <c:pt idx="1184">
                  <c:v>2.1689351439307978E-2</c:v>
                </c:pt>
                <c:pt idx="1185">
                  <c:v>2.1689351439307978E-2</c:v>
                </c:pt>
                <c:pt idx="1186">
                  <c:v>2.1941227778603172E-2</c:v>
                </c:pt>
                <c:pt idx="1187">
                  <c:v>2.1941227778603172E-2</c:v>
                </c:pt>
                <c:pt idx="1188">
                  <c:v>2.1941227778603172E-2</c:v>
                </c:pt>
                <c:pt idx="1189">
                  <c:v>2.1941227778603172E-2</c:v>
                </c:pt>
                <c:pt idx="1190">
                  <c:v>2.1941227778603172E-2</c:v>
                </c:pt>
                <c:pt idx="1191">
                  <c:v>2.187262846135404E-2</c:v>
                </c:pt>
                <c:pt idx="1192">
                  <c:v>2.187262846135404E-2</c:v>
                </c:pt>
                <c:pt idx="1193">
                  <c:v>2.187262846135404E-2</c:v>
                </c:pt>
                <c:pt idx="1194">
                  <c:v>2.187262846135404E-2</c:v>
                </c:pt>
                <c:pt idx="1195">
                  <c:v>2.187262846135404E-2</c:v>
                </c:pt>
                <c:pt idx="1196">
                  <c:v>2.1841763746771711E-2</c:v>
                </c:pt>
                <c:pt idx="1197">
                  <c:v>2.1841763746771711E-2</c:v>
                </c:pt>
                <c:pt idx="1198">
                  <c:v>2.1841763746771711E-2</c:v>
                </c:pt>
                <c:pt idx="1199">
                  <c:v>2.1841763746771711E-2</c:v>
                </c:pt>
                <c:pt idx="1200">
                  <c:v>2.1841763746771711E-2</c:v>
                </c:pt>
                <c:pt idx="1201">
                  <c:v>2.1841763746771711E-2</c:v>
                </c:pt>
                <c:pt idx="1202">
                  <c:v>2.1809711927782367E-2</c:v>
                </c:pt>
                <c:pt idx="1203">
                  <c:v>2.1809711927782367E-2</c:v>
                </c:pt>
                <c:pt idx="1204">
                  <c:v>2.1809711927782367E-2</c:v>
                </c:pt>
                <c:pt idx="1205">
                  <c:v>2.1809711927782367E-2</c:v>
                </c:pt>
                <c:pt idx="1206">
                  <c:v>2.1809711927782367E-2</c:v>
                </c:pt>
                <c:pt idx="1207">
                  <c:v>2.1776403174715003E-2</c:v>
                </c:pt>
                <c:pt idx="1208">
                  <c:v>2.1776403174715003E-2</c:v>
                </c:pt>
                <c:pt idx="1209">
                  <c:v>2.1776403174715003E-2</c:v>
                </c:pt>
                <c:pt idx="1210">
                  <c:v>2.1809711927782367E-2</c:v>
                </c:pt>
                <c:pt idx="1211">
                  <c:v>2.1841763746771711E-2</c:v>
                </c:pt>
                <c:pt idx="1212">
                  <c:v>2.187262846135404E-2</c:v>
                </c:pt>
                <c:pt idx="1213">
                  <c:v>2.187262846135404E-2</c:v>
                </c:pt>
                <c:pt idx="1214">
                  <c:v>2.187262846135404E-2</c:v>
                </c:pt>
                <c:pt idx="1215">
                  <c:v>2.187262846135404E-2</c:v>
                </c:pt>
                <c:pt idx="1216">
                  <c:v>2.1941227778603172E-2</c:v>
                </c:pt>
                <c:pt idx="1217">
                  <c:v>2.1689351439307978E-2</c:v>
                </c:pt>
                <c:pt idx="1218">
                  <c:v>2.1383823609700394E-2</c:v>
                </c:pt>
                <c:pt idx="1219">
                  <c:v>2.1101113593618586E-2</c:v>
                </c:pt>
                <c:pt idx="1220">
                  <c:v>2.1101113593618586E-2</c:v>
                </c:pt>
                <c:pt idx="1221">
                  <c:v>2.0815912772568706E-2</c:v>
                </c:pt>
                <c:pt idx="1222">
                  <c:v>2.0815912772568706E-2</c:v>
                </c:pt>
                <c:pt idx="1223">
                  <c:v>2.0563964563063142E-2</c:v>
                </c:pt>
                <c:pt idx="1224">
                  <c:v>2.0563964563063142E-2</c:v>
                </c:pt>
                <c:pt idx="1225">
                  <c:v>2.0285241990330903E-2</c:v>
                </c:pt>
                <c:pt idx="1226">
                  <c:v>2.0285241990330903E-2</c:v>
                </c:pt>
                <c:pt idx="1227">
                  <c:v>2.0038490388502264E-2</c:v>
                </c:pt>
                <c:pt idx="1228">
                  <c:v>2.0038490388502264E-2</c:v>
                </c:pt>
                <c:pt idx="1229">
                  <c:v>1.9788264591092321E-2</c:v>
                </c:pt>
                <c:pt idx="1230">
                  <c:v>1.9788264591092321E-2</c:v>
                </c:pt>
                <c:pt idx="1231">
                  <c:v>1.9788264591092321E-2</c:v>
                </c:pt>
                <c:pt idx="1232">
                  <c:v>1.9788264591092321E-2</c:v>
                </c:pt>
                <c:pt idx="1233">
                  <c:v>1.9788264591092321E-2</c:v>
                </c:pt>
                <c:pt idx="1234">
                  <c:v>2.1763860313125459E-2</c:v>
                </c:pt>
                <c:pt idx="1235">
                  <c:v>2.1763860313125459E-2</c:v>
                </c:pt>
                <c:pt idx="1236">
                  <c:v>2.1763860313125459E-2</c:v>
                </c:pt>
                <c:pt idx="1237">
                  <c:v>2.1763860313125459E-2</c:v>
                </c:pt>
                <c:pt idx="1238">
                  <c:v>2.1763860313125459E-2</c:v>
                </c:pt>
                <c:pt idx="1239">
                  <c:v>2.1763860313125459E-2</c:v>
                </c:pt>
                <c:pt idx="1240">
                  <c:v>2.1763860313125459E-2</c:v>
                </c:pt>
                <c:pt idx="1241">
                  <c:v>2.1786879314792649E-2</c:v>
                </c:pt>
                <c:pt idx="1242">
                  <c:v>2.1786879314792649E-2</c:v>
                </c:pt>
                <c:pt idx="1243">
                  <c:v>2.1786879314792649E-2</c:v>
                </c:pt>
                <c:pt idx="1244">
                  <c:v>2.1786879314792649E-2</c:v>
                </c:pt>
                <c:pt idx="1245">
                  <c:v>2.1786879314792649E-2</c:v>
                </c:pt>
                <c:pt idx="1246">
                  <c:v>2.1786879314792649E-2</c:v>
                </c:pt>
                <c:pt idx="1247">
                  <c:v>2.1786879314792649E-2</c:v>
                </c:pt>
                <c:pt idx="1248">
                  <c:v>2.1786879314792649E-2</c:v>
                </c:pt>
                <c:pt idx="1249">
                  <c:v>2.1786879314792649E-2</c:v>
                </c:pt>
                <c:pt idx="1250">
                  <c:v>2.1810877848445674E-2</c:v>
                </c:pt>
                <c:pt idx="1251">
                  <c:v>2.1810877848445674E-2</c:v>
                </c:pt>
                <c:pt idx="1252">
                  <c:v>2.0563964563063142E-2</c:v>
                </c:pt>
                <c:pt idx="1253">
                  <c:v>2.0563964563063142E-2</c:v>
                </c:pt>
                <c:pt idx="1254">
                  <c:v>2.0563964563063142E-2</c:v>
                </c:pt>
                <c:pt idx="1255">
                  <c:v>2.0815912772568706E-2</c:v>
                </c:pt>
                <c:pt idx="1256">
                  <c:v>2.0815912772568706E-2</c:v>
                </c:pt>
                <c:pt idx="1257">
                  <c:v>2.1101113593618586E-2</c:v>
                </c:pt>
                <c:pt idx="1258">
                  <c:v>2.1383823609700394E-2</c:v>
                </c:pt>
                <c:pt idx="1259">
                  <c:v>2.1689351439307978E-2</c:v>
                </c:pt>
                <c:pt idx="1260">
                  <c:v>2.1689351439307978E-2</c:v>
                </c:pt>
                <c:pt idx="1261">
                  <c:v>2.1941227778603172E-2</c:v>
                </c:pt>
                <c:pt idx="1262">
                  <c:v>2.187262846135404E-2</c:v>
                </c:pt>
                <c:pt idx="1263">
                  <c:v>2.187262846135404E-2</c:v>
                </c:pt>
                <c:pt idx="1264">
                  <c:v>2.2285319564398456E-2</c:v>
                </c:pt>
                <c:pt idx="1265">
                  <c:v>2.2713883402175353E-2</c:v>
                </c:pt>
                <c:pt idx="1266">
                  <c:v>2.2713883402175353E-2</c:v>
                </c:pt>
                <c:pt idx="1267">
                  <c:v>2.3159253664963103E-2</c:v>
                </c:pt>
                <c:pt idx="1268">
                  <c:v>2.3622438738262367E-2</c:v>
                </c:pt>
                <c:pt idx="1269">
                  <c:v>1.9812999921831186E-2</c:v>
                </c:pt>
                <c:pt idx="1270">
                  <c:v>1.9788264591092321E-2</c:v>
                </c:pt>
                <c:pt idx="1271">
                  <c:v>2.0038490388502264E-2</c:v>
                </c:pt>
                <c:pt idx="1272">
                  <c:v>2.0285241990330903E-2</c:v>
                </c:pt>
                <c:pt idx="1273">
                  <c:v>2.0815912772568706E-2</c:v>
                </c:pt>
                <c:pt idx="1274">
                  <c:v>2.1383823609700394E-2</c:v>
                </c:pt>
                <c:pt idx="1275">
                  <c:v>2.1941227778603172E-2</c:v>
                </c:pt>
                <c:pt idx="1276">
                  <c:v>2.187262846135404E-2</c:v>
                </c:pt>
                <c:pt idx="1277">
                  <c:v>2.1841763746771711E-2</c:v>
                </c:pt>
                <c:pt idx="1278">
                  <c:v>2.1776403174715003E-2</c:v>
                </c:pt>
                <c:pt idx="1279">
                  <c:v>2.174176207152495E-2</c:v>
                </c:pt>
                <c:pt idx="1280">
                  <c:v>2.1763860313125459E-2</c:v>
                </c:pt>
                <c:pt idx="1281">
                  <c:v>2.1786879314792649E-2</c:v>
                </c:pt>
                <c:pt idx="1282">
                  <c:v>2.1810877848445674E-2</c:v>
                </c:pt>
                <c:pt idx="1283">
                  <c:v>2.1862074720238798E-2</c:v>
                </c:pt>
                <c:pt idx="1284">
                  <c:v>2.1403706554983314E-2</c:v>
                </c:pt>
                <c:pt idx="1285">
                  <c:v>2.0421489058007274E-2</c:v>
                </c:pt>
                <c:pt idx="1286">
                  <c:v>1.9341049811333631E-2</c:v>
                </c:pt>
                <c:pt idx="1287">
                  <c:v>1.8964644929733342E-2</c:v>
                </c:pt>
                <c:pt idx="1288">
                  <c:v>1.8773243019125703E-2</c:v>
                </c:pt>
                <c:pt idx="1289">
                  <c:v>1.7876223524978023E-2</c:v>
                </c:pt>
                <c:pt idx="1290">
                  <c:v>1.7876223524978023E-2</c:v>
                </c:pt>
                <c:pt idx="1291">
                  <c:v>1.7876223524978023E-2</c:v>
                </c:pt>
                <c:pt idx="1292">
                  <c:v>1.7876223524978023E-2</c:v>
                </c:pt>
                <c:pt idx="1293">
                  <c:v>1.7876223524978023E-2</c:v>
                </c:pt>
                <c:pt idx="1294">
                  <c:v>1.7876223524978023E-2</c:v>
                </c:pt>
                <c:pt idx="1295">
                  <c:v>1.7876223524978023E-2</c:v>
                </c:pt>
                <c:pt idx="1296">
                  <c:v>1.7876223524978023E-2</c:v>
                </c:pt>
                <c:pt idx="1297">
                  <c:v>1.7876223524978023E-2</c:v>
                </c:pt>
                <c:pt idx="1298">
                  <c:v>1.7876223524978023E-2</c:v>
                </c:pt>
                <c:pt idx="1299">
                  <c:v>1.7876223524978023E-2</c:v>
                </c:pt>
                <c:pt idx="1300">
                  <c:v>1.7876223524978023E-2</c:v>
                </c:pt>
                <c:pt idx="1301">
                  <c:v>1.7876223524978023E-2</c:v>
                </c:pt>
                <c:pt idx="1302">
                  <c:v>1.7876223524978023E-2</c:v>
                </c:pt>
                <c:pt idx="1303">
                  <c:v>1.7876223524978023E-2</c:v>
                </c:pt>
                <c:pt idx="1304">
                  <c:v>1.7876223524978023E-2</c:v>
                </c:pt>
                <c:pt idx="1305">
                  <c:v>1.7876223524978023E-2</c:v>
                </c:pt>
                <c:pt idx="1306">
                  <c:v>1.7876223524978023E-2</c:v>
                </c:pt>
                <c:pt idx="1307">
                  <c:v>1.7876223524978023E-2</c:v>
                </c:pt>
                <c:pt idx="1308">
                  <c:v>1.7876223524978023E-2</c:v>
                </c:pt>
                <c:pt idx="1309">
                  <c:v>1.7876223524978023E-2</c:v>
                </c:pt>
                <c:pt idx="1310">
                  <c:v>1.7876223524978023E-2</c:v>
                </c:pt>
                <c:pt idx="1311">
                  <c:v>1.7876223524978023E-2</c:v>
                </c:pt>
                <c:pt idx="1312">
                  <c:v>1.7876223524978023E-2</c:v>
                </c:pt>
                <c:pt idx="1313">
                  <c:v>1.7876223524978023E-2</c:v>
                </c:pt>
                <c:pt idx="1314">
                  <c:v>1.7876223524978023E-2</c:v>
                </c:pt>
                <c:pt idx="1315">
                  <c:v>1.7876223524978023E-2</c:v>
                </c:pt>
                <c:pt idx="1316">
                  <c:v>1.7876223524978023E-2</c:v>
                </c:pt>
                <c:pt idx="1317">
                  <c:v>1.7876223524978023E-2</c:v>
                </c:pt>
                <c:pt idx="1318">
                  <c:v>1.7876223524978023E-2</c:v>
                </c:pt>
                <c:pt idx="1319">
                  <c:v>1.7876223524978023E-2</c:v>
                </c:pt>
                <c:pt idx="1320">
                  <c:v>1.7876223524978023E-2</c:v>
                </c:pt>
                <c:pt idx="1321">
                  <c:v>1.7876223524978023E-2</c:v>
                </c:pt>
                <c:pt idx="1322">
                  <c:v>1.7876223524978023E-2</c:v>
                </c:pt>
                <c:pt idx="1323">
                  <c:v>1.7876223524978023E-2</c:v>
                </c:pt>
                <c:pt idx="1324">
                  <c:v>1.7876223524978023E-2</c:v>
                </c:pt>
                <c:pt idx="1325">
                  <c:v>1.7876223524978023E-2</c:v>
                </c:pt>
                <c:pt idx="1326">
                  <c:v>1.7876223524978023E-2</c:v>
                </c:pt>
                <c:pt idx="1327">
                  <c:v>1.7876223524978023E-2</c:v>
                </c:pt>
                <c:pt idx="1328">
                  <c:v>1.7876223524978023E-2</c:v>
                </c:pt>
                <c:pt idx="1329">
                  <c:v>1.7876223524978023E-2</c:v>
                </c:pt>
                <c:pt idx="1330">
                  <c:v>1.7876223524978023E-2</c:v>
                </c:pt>
                <c:pt idx="1331">
                  <c:v>1.7876223524978023E-2</c:v>
                </c:pt>
                <c:pt idx="1332">
                  <c:v>1.7876223524978023E-2</c:v>
                </c:pt>
                <c:pt idx="1333">
                  <c:v>1.7876223524978023E-2</c:v>
                </c:pt>
                <c:pt idx="1334">
                  <c:v>1.7876223524978023E-2</c:v>
                </c:pt>
                <c:pt idx="1335">
                  <c:v>1.7876223524978023E-2</c:v>
                </c:pt>
                <c:pt idx="1336">
                  <c:v>1.7876223524978023E-2</c:v>
                </c:pt>
                <c:pt idx="1337">
                  <c:v>1.7876223524978023E-2</c:v>
                </c:pt>
                <c:pt idx="1338">
                  <c:v>1.7876223524978023E-2</c:v>
                </c:pt>
                <c:pt idx="1339">
                  <c:v>1.7876223524978023E-2</c:v>
                </c:pt>
                <c:pt idx="1340">
                  <c:v>1.7876223524978023E-2</c:v>
                </c:pt>
                <c:pt idx="1341">
                  <c:v>1.8773243019125703E-2</c:v>
                </c:pt>
                <c:pt idx="1342">
                  <c:v>1.9075887065813001E-2</c:v>
                </c:pt>
                <c:pt idx="1343">
                  <c:v>1.8878004419902075E-2</c:v>
                </c:pt>
                <c:pt idx="1344">
                  <c:v>1.9341049811333631E-2</c:v>
                </c:pt>
                <c:pt idx="1345">
                  <c:v>1.9894445523044521E-2</c:v>
                </c:pt>
                <c:pt idx="1346">
                  <c:v>2.0421489058007274E-2</c:v>
                </c:pt>
                <c:pt idx="1347">
                  <c:v>2.1403706554983314E-2</c:v>
                </c:pt>
                <c:pt idx="1348">
                  <c:v>2.1835919796605357E-2</c:v>
                </c:pt>
                <c:pt idx="1349">
                  <c:v>2.1810877848445674E-2</c:v>
                </c:pt>
                <c:pt idx="1350">
                  <c:v>2.1763860313125459E-2</c:v>
                </c:pt>
                <c:pt idx="1351">
                  <c:v>2.174176207152495E-2</c:v>
                </c:pt>
                <c:pt idx="1352">
                  <c:v>2.174176207152495E-2</c:v>
                </c:pt>
                <c:pt idx="1353">
                  <c:v>2.1776403174715003E-2</c:v>
                </c:pt>
                <c:pt idx="1354">
                  <c:v>2.1810877848445674E-2</c:v>
                </c:pt>
                <c:pt idx="1355">
                  <c:v>2.1835919796605357E-2</c:v>
                </c:pt>
                <c:pt idx="1356">
                  <c:v>2.0421489058007274E-2</c:v>
                </c:pt>
                <c:pt idx="1357">
                  <c:v>1.8878004419902075E-2</c:v>
                </c:pt>
                <c:pt idx="1358">
                  <c:v>1.8773243019125703E-2</c:v>
                </c:pt>
                <c:pt idx="1359">
                  <c:v>1.8766059380215326E-2</c:v>
                </c:pt>
                <c:pt idx="1360">
                  <c:v>1.9075887065813001E-2</c:v>
                </c:pt>
                <c:pt idx="1361">
                  <c:v>1.8878004419902075E-2</c:v>
                </c:pt>
                <c:pt idx="1362">
                  <c:v>1.8777540922747294E-2</c:v>
                </c:pt>
                <c:pt idx="1363">
                  <c:v>1.9894445523044521E-2</c:v>
                </c:pt>
                <c:pt idx="1364">
                  <c:v>2.0924018940181068E-2</c:v>
                </c:pt>
                <c:pt idx="1365">
                  <c:v>2.1862074720238798E-2</c:v>
                </c:pt>
                <c:pt idx="1366">
                  <c:v>2.1835919796605357E-2</c:v>
                </c:pt>
                <c:pt idx="1367">
                  <c:v>1.88186396261288E-2</c:v>
                </c:pt>
                <c:pt idx="1368">
                  <c:v>2.1763860313125459E-2</c:v>
                </c:pt>
                <c:pt idx="1369">
                  <c:v>2.174176207152495E-2</c:v>
                </c:pt>
                <c:pt idx="1370">
                  <c:v>2.1776403174715003E-2</c:v>
                </c:pt>
                <c:pt idx="1371">
                  <c:v>2.1809711927782367E-2</c:v>
                </c:pt>
                <c:pt idx="1372">
                  <c:v>2.1841763746771711E-2</c:v>
                </c:pt>
                <c:pt idx="1373">
                  <c:v>2.187262846135404E-2</c:v>
                </c:pt>
                <c:pt idx="1374">
                  <c:v>2.1941227778603172E-2</c:v>
                </c:pt>
                <c:pt idx="1375">
                  <c:v>2.1689351439307978E-2</c:v>
                </c:pt>
                <c:pt idx="1376">
                  <c:v>2.1101113593618586E-2</c:v>
                </c:pt>
                <c:pt idx="1377">
                  <c:v>2.0815912772568706E-2</c:v>
                </c:pt>
                <c:pt idx="1378">
                  <c:v>2.0563964563063142E-2</c:v>
                </c:pt>
                <c:pt idx="1379">
                  <c:v>2.0285241990330903E-2</c:v>
                </c:pt>
                <c:pt idx="1380">
                  <c:v>2.1810877848445674E-2</c:v>
                </c:pt>
                <c:pt idx="1381">
                  <c:v>2.1786879314792649E-2</c:v>
                </c:pt>
                <c:pt idx="1382">
                  <c:v>2.1786879314792649E-2</c:v>
                </c:pt>
                <c:pt idx="1383">
                  <c:v>2.1763860313125459E-2</c:v>
                </c:pt>
                <c:pt idx="1384">
                  <c:v>2.174176207152495E-2</c:v>
                </c:pt>
                <c:pt idx="1385">
                  <c:v>2.1776403174715003E-2</c:v>
                </c:pt>
                <c:pt idx="1386">
                  <c:v>2.1809711927782367E-2</c:v>
                </c:pt>
                <c:pt idx="1387">
                  <c:v>2.1841763746771711E-2</c:v>
                </c:pt>
                <c:pt idx="1388">
                  <c:v>2.1841763746771711E-2</c:v>
                </c:pt>
                <c:pt idx="1389">
                  <c:v>2.1841763746771711E-2</c:v>
                </c:pt>
                <c:pt idx="1390">
                  <c:v>2.1941227778603172E-2</c:v>
                </c:pt>
                <c:pt idx="1391">
                  <c:v>2.1383823609700394E-2</c:v>
                </c:pt>
                <c:pt idx="1392">
                  <c:v>2.1101113593618586E-2</c:v>
                </c:pt>
                <c:pt idx="1393">
                  <c:v>2.0815912772568706E-2</c:v>
                </c:pt>
                <c:pt idx="1394">
                  <c:v>2.0563964563063142E-2</c:v>
                </c:pt>
                <c:pt idx="1395">
                  <c:v>2.0038490388502264E-2</c:v>
                </c:pt>
                <c:pt idx="1396">
                  <c:v>1.9788264591092321E-2</c:v>
                </c:pt>
                <c:pt idx="1397">
                  <c:v>1.9812999921831186E-2</c:v>
                </c:pt>
                <c:pt idx="1398">
                  <c:v>1.972737762311973E-2</c:v>
                </c:pt>
                <c:pt idx="1399">
                  <c:v>2.1809711927782367E-2</c:v>
                </c:pt>
                <c:pt idx="1400">
                  <c:v>2.1809711927782367E-2</c:v>
                </c:pt>
                <c:pt idx="1401">
                  <c:v>2.1841763746771711E-2</c:v>
                </c:pt>
                <c:pt idx="1402">
                  <c:v>2.1841763746771711E-2</c:v>
                </c:pt>
                <c:pt idx="1403">
                  <c:v>2.187262846135404E-2</c:v>
                </c:pt>
                <c:pt idx="1404">
                  <c:v>2.1941227778603172E-2</c:v>
                </c:pt>
                <c:pt idx="1405">
                  <c:v>2.1689351439307978E-2</c:v>
                </c:pt>
                <c:pt idx="1406">
                  <c:v>2.1383823609700394E-2</c:v>
                </c:pt>
                <c:pt idx="1407">
                  <c:v>2.1101113593618586E-2</c:v>
                </c:pt>
                <c:pt idx="1408">
                  <c:v>2.1101113593618586E-2</c:v>
                </c:pt>
                <c:pt idx="1409">
                  <c:v>2.1101113593618586E-2</c:v>
                </c:pt>
                <c:pt idx="1410">
                  <c:v>2.0815912772568706E-2</c:v>
                </c:pt>
                <c:pt idx="1411">
                  <c:v>2.0815912772568706E-2</c:v>
                </c:pt>
                <c:pt idx="1412">
                  <c:v>2.0563964563063142E-2</c:v>
                </c:pt>
                <c:pt idx="1413">
                  <c:v>2.0285241990330903E-2</c:v>
                </c:pt>
                <c:pt idx="1414">
                  <c:v>2.0038490388502264E-2</c:v>
                </c:pt>
                <c:pt idx="1415">
                  <c:v>1.9788264591092321E-2</c:v>
                </c:pt>
                <c:pt idx="1416">
                  <c:v>1.9788264591092321E-2</c:v>
                </c:pt>
                <c:pt idx="1417">
                  <c:v>1.9812999921831186E-2</c:v>
                </c:pt>
                <c:pt idx="1418">
                  <c:v>1.972737762311973E-2</c:v>
                </c:pt>
                <c:pt idx="1419">
                  <c:v>1.972737762311973E-2</c:v>
                </c:pt>
                <c:pt idx="1420">
                  <c:v>1.972737762311973E-2</c:v>
                </c:pt>
                <c:pt idx="1421">
                  <c:v>1.972737762311973E-2</c:v>
                </c:pt>
                <c:pt idx="1422">
                  <c:v>1.972737762311973E-2</c:v>
                </c:pt>
                <c:pt idx="1423">
                  <c:v>1.972737762311973E-2</c:v>
                </c:pt>
                <c:pt idx="1424">
                  <c:v>1.972737762311973E-2</c:v>
                </c:pt>
                <c:pt idx="1425">
                  <c:v>1.972737762311973E-2</c:v>
                </c:pt>
                <c:pt idx="1426">
                  <c:v>1.972737762311973E-2</c:v>
                </c:pt>
                <c:pt idx="1427">
                  <c:v>1.972737762311973E-2</c:v>
                </c:pt>
                <c:pt idx="1428">
                  <c:v>1.972737762311973E-2</c:v>
                </c:pt>
                <c:pt idx="1429">
                  <c:v>1.972737762311973E-2</c:v>
                </c:pt>
                <c:pt idx="1430">
                  <c:v>1.972737762311973E-2</c:v>
                </c:pt>
                <c:pt idx="1431">
                  <c:v>1.972737762311973E-2</c:v>
                </c:pt>
                <c:pt idx="1432">
                  <c:v>1.972737762311973E-2</c:v>
                </c:pt>
                <c:pt idx="1433">
                  <c:v>1.972737762311973E-2</c:v>
                </c:pt>
                <c:pt idx="1434">
                  <c:v>1.972737762311973E-2</c:v>
                </c:pt>
                <c:pt idx="1435">
                  <c:v>1.972737762311973E-2</c:v>
                </c:pt>
                <c:pt idx="1436">
                  <c:v>1.972737762311973E-2</c:v>
                </c:pt>
                <c:pt idx="1437">
                  <c:v>1.972737762311973E-2</c:v>
                </c:pt>
                <c:pt idx="1438">
                  <c:v>1.972737762311973E-2</c:v>
                </c:pt>
                <c:pt idx="1439">
                  <c:v>1.972737762311973E-2</c:v>
                </c:pt>
                <c:pt idx="1440">
                  <c:v>1.972737762311973E-2</c:v>
                </c:pt>
                <c:pt idx="1441">
                  <c:v>1.972737762311973E-2</c:v>
                </c:pt>
                <c:pt idx="1442">
                  <c:v>1.972737762311973E-2</c:v>
                </c:pt>
                <c:pt idx="1443">
                  <c:v>1.972737762311973E-2</c:v>
                </c:pt>
                <c:pt idx="1444">
                  <c:v>1.972737762311973E-2</c:v>
                </c:pt>
                <c:pt idx="1445">
                  <c:v>1.972737762311973E-2</c:v>
                </c:pt>
                <c:pt idx="1446">
                  <c:v>1.972737762311973E-2</c:v>
                </c:pt>
                <c:pt idx="1447">
                  <c:v>1.972737762311973E-2</c:v>
                </c:pt>
                <c:pt idx="1448">
                  <c:v>1.972737762311973E-2</c:v>
                </c:pt>
                <c:pt idx="1449">
                  <c:v>1.972737762311973E-2</c:v>
                </c:pt>
                <c:pt idx="1450">
                  <c:v>1.972737762311973E-2</c:v>
                </c:pt>
                <c:pt idx="1451">
                  <c:v>1.972737762311973E-2</c:v>
                </c:pt>
                <c:pt idx="1452">
                  <c:v>1.972737762311973E-2</c:v>
                </c:pt>
                <c:pt idx="1453">
                  <c:v>1.972737762311973E-2</c:v>
                </c:pt>
                <c:pt idx="1454">
                  <c:v>1.972737762311973E-2</c:v>
                </c:pt>
                <c:pt idx="1455">
                  <c:v>1.972737762311973E-2</c:v>
                </c:pt>
                <c:pt idx="1456">
                  <c:v>1.972737762311973E-2</c:v>
                </c:pt>
                <c:pt idx="1457">
                  <c:v>1.972737762311973E-2</c:v>
                </c:pt>
                <c:pt idx="1458">
                  <c:v>1.972737762311973E-2</c:v>
                </c:pt>
                <c:pt idx="1459">
                  <c:v>1.972737762311973E-2</c:v>
                </c:pt>
                <c:pt idx="1460">
                  <c:v>1.972737762311973E-2</c:v>
                </c:pt>
                <c:pt idx="1461">
                  <c:v>1.972737762311973E-2</c:v>
                </c:pt>
                <c:pt idx="1462">
                  <c:v>1.972737762311973E-2</c:v>
                </c:pt>
                <c:pt idx="1463">
                  <c:v>1.972737762311973E-2</c:v>
                </c:pt>
                <c:pt idx="1464">
                  <c:v>1.972737762311973E-2</c:v>
                </c:pt>
                <c:pt idx="1465">
                  <c:v>1.972737762311973E-2</c:v>
                </c:pt>
                <c:pt idx="1466">
                  <c:v>1.972737762311973E-2</c:v>
                </c:pt>
                <c:pt idx="1467">
                  <c:v>1.972737762311973E-2</c:v>
                </c:pt>
                <c:pt idx="1468">
                  <c:v>1.972737762311973E-2</c:v>
                </c:pt>
                <c:pt idx="1469">
                  <c:v>1.972737762311973E-2</c:v>
                </c:pt>
                <c:pt idx="1470">
                  <c:v>1.972737762311973E-2</c:v>
                </c:pt>
                <c:pt idx="1471">
                  <c:v>1.972737762311973E-2</c:v>
                </c:pt>
                <c:pt idx="1472">
                  <c:v>1.9812999921831186E-2</c:v>
                </c:pt>
                <c:pt idx="1473">
                  <c:v>1.9788264591092321E-2</c:v>
                </c:pt>
                <c:pt idx="1474">
                  <c:v>1.9788264591092321E-2</c:v>
                </c:pt>
                <c:pt idx="1475">
                  <c:v>2.0038490388502264E-2</c:v>
                </c:pt>
                <c:pt idx="1476">
                  <c:v>2.0038490388502264E-2</c:v>
                </c:pt>
                <c:pt idx="1477">
                  <c:v>2.0285241990330903E-2</c:v>
                </c:pt>
                <c:pt idx="1478">
                  <c:v>2.0285241990330903E-2</c:v>
                </c:pt>
                <c:pt idx="1479">
                  <c:v>2.0815912772568706E-2</c:v>
                </c:pt>
                <c:pt idx="1480">
                  <c:v>2.0815912772568706E-2</c:v>
                </c:pt>
                <c:pt idx="1481">
                  <c:v>2.1101113593618586E-2</c:v>
                </c:pt>
                <c:pt idx="1482">
                  <c:v>2.1101113593618586E-2</c:v>
                </c:pt>
                <c:pt idx="1483">
                  <c:v>2.1101113593618586E-2</c:v>
                </c:pt>
                <c:pt idx="1484">
                  <c:v>2.1101113593618586E-2</c:v>
                </c:pt>
                <c:pt idx="1485">
                  <c:v>2.1101113593618586E-2</c:v>
                </c:pt>
                <c:pt idx="1486">
                  <c:v>2.1101113593618586E-2</c:v>
                </c:pt>
                <c:pt idx="1487">
                  <c:v>2.1101113593618586E-2</c:v>
                </c:pt>
                <c:pt idx="1488">
                  <c:v>2.1101113593618586E-2</c:v>
                </c:pt>
                <c:pt idx="1489">
                  <c:v>2.1101113593618586E-2</c:v>
                </c:pt>
                <c:pt idx="1490">
                  <c:v>2.1101113593618586E-2</c:v>
                </c:pt>
                <c:pt idx="1491">
                  <c:v>2.1101113593618586E-2</c:v>
                </c:pt>
                <c:pt idx="1492">
                  <c:v>2.1101113593618586E-2</c:v>
                </c:pt>
                <c:pt idx="1493">
                  <c:v>2.1101113593618586E-2</c:v>
                </c:pt>
                <c:pt idx="1494">
                  <c:v>2.1101113593618586E-2</c:v>
                </c:pt>
                <c:pt idx="1495">
                  <c:v>2.1101113593618586E-2</c:v>
                </c:pt>
                <c:pt idx="1496">
                  <c:v>2.1101113593618586E-2</c:v>
                </c:pt>
                <c:pt idx="1497">
                  <c:v>2.1101113593618586E-2</c:v>
                </c:pt>
                <c:pt idx="1498">
                  <c:v>2.1101113593618586E-2</c:v>
                </c:pt>
                <c:pt idx="1499">
                  <c:v>2.1101113593618586E-2</c:v>
                </c:pt>
                <c:pt idx="1500">
                  <c:v>2.1101113593618586E-2</c:v>
                </c:pt>
                <c:pt idx="1501">
                  <c:v>2.1101113593618586E-2</c:v>
                </c:pt>
                <c:pt idx="1502">
                  <c:v>2.1101113593618586E-2</c:v>
                </c:pt>
                <c:pt idx="1503">
                  <c:v>2.1101113593618586E-2</c:v>
                </c:pt>
                <c:pt idx="1504">
                  <c:v>2.1101113593618586E-2</c:v>
                </c:pt>
                <c:pt idx="1505">
                  <c:v>2.1101113593618586E-2</c:v>
                </c:pt>
                <c:pt idx="1506">
                  <c:v>2.1101113593618586E-2</c:v>
                </c:pt>
                <c:pt idx="1507">
                  <c:v>2.1101113593618586E-2</c:v>
                </c:pt>
                <c:pt idx="1508">
                  <c:v>2.1101113593618586E-2</c:v>
                </c:pt>
                <c:pt idx="1509">
                  <c:v>2.1101113593618586E-2</c:v>
                </c:pt>
                <c:pt idx="1510">
                  <c:v>2.1101113593618586E-2</c:v>
                </c:pt>
                <c:pt idx="1511">
                  <c:v>2.1101113593618586E-2</c:v>
                </c:pt>
                <c:pt idx="1512">
                  <c:v>2.1101113593618586E-2</c:v>
                </c:pt>
                <c:pt idx="1513">
                  <c:v>2.1101113593618586E-2</c:v>
                </c:pt>
                <c:pt idx="1514">
                  <c:v>2.1101113593618586E-2</c:v>
                </c:pt>
                <c:pt idx="1515">
                  <c:v>2.1101113593618586E-2</c:v>
                </c:pt>
                <c:pt idx="1516">
                  <c:v>2.1101113593618586E-2</c:v>
                </c:pt>
                <c:pt idx="1517">
                  <c:v>2.1101113593618586E-2</c:v>
                </c:pt>
                <c:pt idx="1518">
                  <c:v>2.1101113593618586E-2</c:v>
                </c:pt>
                <c:pt idx="1519">
                  <c:v>2.1101113593618586E-2</c:v>
                </c:pt>
                <c:pt idx="1520">
                  <c:v>2.1101113593618586E-2</c:v>
                </c:pt>
                <c:pt idx="1521">
                  <c:v>2.1101113593618586E-2</c:v>
                </c:pt>
                <c:pt idx="1522">
                  <c:v>2.1101113593618586E-2</c:v>
                </c:pt>
                <c:pt idx="1523">
                  <c:v>2.1101113593618586E-2</c:v>
                </c:pt>
                <c:pt idx="1524">
                  <c:v>2.1101113593618586E-2</c:v>
                </c:pt>
                <c:pt idx="1525">
                  <c:v>2.1101113593618586E-2</c:v>
                </c:pt>
                <c:pt idx="1526">
                  <c:v>2.1101113593618586E-2</c:v>
                </c:pt>
                <c:pt idx="1527">
                  <c:v>2.1101113593618586E-2</c:v>
                </c:pt>
                <c:pt idx="1528">
                  <c:v>2.1101113593618586E-2</c:v>
                </c:pt>
                <c:pt idx="1529">
                  <c:v>2.1101113593618586E-2</c:v>
                </c:pt>
                <c:pt idx="1530">
                  <c:v>2.1101113593618586E-2</c:v>
                </c:pt>
                <c:pt idx="1531">
                  <c:v>2.1101113593618586E-2</c:v>
                </c:pt>
                <c:pt idx="1532">
                  <c:v>2.1101113593618586E-2</c:v>
                </c:pt>
                <c:pt idx="1533">
                  <c:v>2.1101113593618586E-2</c:v>
                </c:pt>
                <c:pt idx="1534">
                  <c:v>2.1101113593618586E-2</c:v>
                </c:pt>
                <c:pt idx="1535">
                  <c:v>2.1101113593618586E-2</c:v>
                </c:pt>
                <c:pt idx="1536">
                  <c:v>2.1101113593618586E-2</c:v>
                </c:pt>
                <c:pt idx="1537">
                  <c:v>2.1101113593618586E-2</c:v>
                </c:pt>
                <c:pt idx="1538">
                  <c:v>2.1101113593618586E-2</c:v>
                </c:pt>
                <c:pt idx="1539">
                  <c:v>2.1101113593618586E-2</c:v>
                </c:pt>
                <c:pt idx="1540">
                  <c:v>2.1101113593618586E-2</c:v>
                </c:pt>
                <c:pt idx="1541">
                  <c:v>2.1101113593618586E-2</c:v>
                </c:pt>
                <c:pt idx="1542">
                  <c:v>2.1101113593618586E-2</c:v>
                </c:pt>
                <c:pt idx="1543">
                  <c:v>2.1101113593618586E-2</c:v>
                </c:pt>
                <c:pt idx="1544">
                  <c:v>2.1101113593618586E-2</c:v>
                </c:pt>
                <c:pt idx="1545">
                  <c:v>2.1101113593618586E-2</c:v>
                </c:pt>
                <c:pt idx="1546">
                  <c:v>2.1101113593618586E-2</c:v>
                </c:pt>
                <c:pt idx="1547">
                  <c:v>2.1101113593618586E-2</c:v>
                </c:pt>
                <c:pt idx="1548">
                  <c:v>2.1101113593618586E-2</c:v>
                </c:pt>
                <c:pt idx="1549">
                  <c:v>2.1101113593618586E-2</c:v>
                </c:pt>
                <c:pt idx="1550">
                  <c:v>2.1101113593618586E-2</c:v>
                </c:pt>
                <c:pt idx="1551">
                  <c:v>2.1101113593618586E-2</c:v>
                </c:pt>
                <c:pt idx="1552">
                  <c:v>2.1101113593618586E-2</c:v>
                </c:pt>
                <c:pt idx="1553">
                  <c:v>2.1101113593618586E-2</c:v>
                </c:pt>
                <c:pt idx="1554">
                  <c:v>2.1101113593618586E-2</c:v>
                </c:pt>
                <c:pt idx="1555">
                  <c:v>2.1101113593618586E-2</c:v>
                </c:pt>
                <c:pt idx="1556">
                  <c:v>2.1101113593618586E-2</c:v>
                </c:pt>
                <c:pt idx="1557">
                  <c:v>2.1101113593618586E-2</c:v>
                </c:pt>
                <c:pt idx="1558">
                  <c:v>2.1101113593618586E-2</c:v>
                </c:pt>
                <c:pt idx="1559">
                  <c:v>2.1101113593618586E-2</c:v>
                </c:pt>
                <c:pt idx="1560">
                  <c:v>2.1101113593618586E-2</c:v>
                </c:pt>
                <c:pt idx="1561">
                  <c:v>2.1101113593618586E-2</c:v>
                </c:pt>
                <c:pt idx="1562">
                  <c:v>2.1101113593618586E-2</c:v>
                </c:pt>
                <c:pt idx="1563">
                  <c:v>2.1101113593618586E-2</c:v>
                </c:pt>
                <c:pt idx="1564">
                  <c:v>2.1101113593618586E-2</c:v>
                </c:pt>
                <c:pt idx="1565">
                  <c:v>2.1101113593618586E-2</c:v>
                </c:pt>
                <c:pt idx="1566">
                  <c:v>2.1101113593618586E-2</c:v>
                </c:pt>
                <c:pt idx="1567">
                  <c:v>2.1101113593618586E-2</c:v>
                </c:pt>
                <c:pt idx="1568">
                  <c:v>2.1101113593618586E-2</c:v>
                </c:pt>
                <c:pt idx="1569">
                  <c:v>2.1101113593618586E-2</c:v>
                </c:pt>
                <c:pt idx="1570">
                  <c:v>2.1101113593618586E-2</c:v>
                </c:pt>
                <c:pt idx="1571">
                  <c:v>2.1101113593618586E-2</c:v>
                </c:pt>
                <c:pt idx="1572">
                  <c:v>2.1101113593618586E-2</c:v>
                </c:pt>
                <c:pt idx="1573">
                  <c:v>2.1101113593618586E-2</c:v>
                </c:pt>
                <c:pt idx="1574">
                  <c:v>2.1101113593618586E-2</c:v>
                </c:pt>
                <c:pt idx="1575">
                  <c:v>2.1101113593618586E-2</c:v>
                </c:pt>
                <c:pt idx="1576">
                  <c:v>2.1101113593618586E-2</c:v>
                </c:pt>
                <c:pt idx="1577">
                  <c:v>2.1101113593618586E-2</c:v>
                </c:pt>
                <c:pt idx="1578">
                  <c:v>2.1101113593618586E-2</c:v>
                </c:pt>
                <c:pt idx="1579">
                  <c:v>2.1101113593618586E-2</c:v>
                </c:pt>
                <c:pt idx="1580">
                  <c:v>2.1101113593618586E-2</c:v>
                </c:pt>
                <c:pt idx="1581">
                  <c:v>2.1101113593618586E-2</c:v>
                </c:pt>
                <c:pt idx="1582">
                  <c:v>2.1101113593618586E-2</c:v>
                </c:pt>
                <c:pt idx="1583">
                  <c:v>2.1101113593618586E-2</c:v>
                </c:pt>
                <c:pt idx="1584">
                  <c:v>2.1101113593618586E-2</c:v>
                </c:pt>
                <c:pt idx="1585">
                  <c:v>2.1101113593618586E-2</c:v>
                </c:pt>
                <c:pt idx="1586">
                  <c:v>2.1101113593618586E-2</c:v>
                </c:pt>
                <c:pt idx="1587">
                  <c:v>2.1101113593618586E-2</c:v>
                </c:pt>
                <c:pt idx="1588">
                  <c:v>2.1101113593618586E-2</c:v>
                </c:pt>
                <c:pt idx="1589">
                  <c:v>2.1101113593618586E-2</c:v>
                </c:pt>
                <c:pt idx="1590">
                  <c:v>2.1101113593618586E-2</c:v>
                </c:pt>
                <c:pt idx="1591">
                  <c:v>2.1101113593618586E-2</c:v>
                </c:pt>
                <c:pt idx="1592">
                  <c:v>2.1101113593618586E-2</c:v>
                </c:pt>
                <c:pt idx="1593">
                  <c:v>2.1101113593618586E-2</c:v>
                </c:pt>
                <c:pt idx="1594">
                  <c:v>2.1101113593618586E-2</c:v>
                </c:pt>
                <c:pt idx="1595">
                  <c:v>2.1101113593618586E-2</c:v>
                </c:pt>
                <c:pt idx="1596">
                  <c:v>2.1101113593618586E-2</c:v>
                </c:pt>
                <c:pt idx="1597">
                  <c:v>2.1101113593618586E-2</c:v>
                </c:pt>
                <c:pt idx="1598">
                  <c:v>2.1101113593618586E-2</c:v>
                </c:pt>
                <c:pt idx="1599">
                  <c:v>2.1101113593618586E-2</c:v>
                </c:pt>
                <c:pt idx="1600">
                  <c:v>2.1101113593618586E-2</c:v>
                </c:pt>
                <c:pt idx="1601">
                  <c:v>2.1101113593618586E-2</c:v>
                </c:pt>
                <c:pt idx="1602">
                  <c:v>2.1101113593618586E-2</c:v>
                </c:pt>
                <c:pt idx="1603">
                  <c:v>2.1101113593618586E-2</c:v>
                </c:pt>
                <c:pt idx="1604">
                  <c:v>2.1101113593618586E-2</c:v>
                </c:pt>
                <c:pt idx="1605">
                  <c:v>2.1101113593618586E-2</c:v>
                </c:pt>
                <c:pt idx="1606">
                  <c:v>2.1101113593618586E-2</c:v>
                </c:pt>
                <c:pt idx="1607">
                  <c:v>2.1101113593618586E-2</c:v>
                </c:pt>
                <c:pt idx="1608">
                  <c:v>2.1101113593618586E-2</c:v>
                </c:pt>
                <c:pt idx="1609">
                  <c:v>2.1101113593618586E-2</c:v>
                </c:pt>
                <c:pt idx="1610">
                  <c:v>2.1101113593618586E-2</c:v>
                </c:pt>
                <c:pt idx="1611">
                  <c:v>2.1101113593618586E-2</c:v>
                </c:pt>
                <c:pt idx="1612">
                  <c:v>2.1101113593618586E-2</c:v>
                </c:pt>
                <c:pt idx="1613">
                  <c:v>2.1101113593618586E-2</c:v>
                </c:pt>
                <c:pt idx="1614">
                  <c:v>2.1101113593618586E-2</c:v>
                </c:pt>
                <c:pt idx="1615">
                  <c:v>2.1101113593618586E-2</c:v>
                </c:pt>
                <c:pt idx="1616">
                  <c:v>2.1101113593618586E-2</c:v>
                </c:pt>
                <c:pt idx="1617">
                  <c:v>2.1101113593618586E-2</c:v>
                </c:pt>
                <c:pt idx="1618">
                  <c:v>2.1101113593618586E-2</c:v>
                </c:pt>
                <c:pt idx="1619">
                  <c:v>2.1101113593618586E-2</c:v>
                </c:pt>
                <c:pt idx="1620">
                  <c:v>2.1101113593618586E-2</c:v>
                </c:pt>
                <c:pt idx="1621">
                  <c:v>2.1101113593618586E-2</c:v>
                </c:pt>
                <c:pt idx="1622">
                  <c:v>2.1101113593618586E-2</c:v>
                </c:pt>
                <c:pt idx="1623">
                  <c:v>2.1101113593618586E-2</c:v>
                </c:pt>
                <c:pt idx="1624">
                  <c:v>2.1101113593618586E-2</c:v>
                </c:pt>
                <c:pt idx="1625">
                  <c:v>2.1101113593618586E-2</c:v>
                </c:pt>
                <c:pt idx="1626">
                  <c:v>2.1101113593618586E-2</c:v>
                </c:pt>
                <c:pt idx="1627">
                  <c:v>2.1383823609700394E-2</c:v>
                </c:pt>
                <c:pt idx="1628">
                  <c:v>2.1383823609700394E-2</c:v>
                </c:pt>
                <c:pt idx="1629">
                  <c:v>2.1689351439307978E-2</c:v>
                </c:pt>
                <c:pt idx="1630">
                  <c:v>2.1689351439307978E-2</c:v>
                </c:pt>
                <c:pt idx="1631">
                  <c:v>2.1941227778603172E-2</c:v>
                </c:pt>
                <c:pt idx="1632">
                  <c:v>2.1941227778603172E-2</c:v>
                </c:pt>
                <c:pt idx="1633">
                  <c:v>2.187262846135404E-2</c:v>
                </c:pt>
                <c:pt idx="1634">
                  <c:v>2.1841763746771711E-2</c:v>
                </c:pt>
                <c:pt idx="1635">
                  <c:v>2.1841763746771711E-2</c:v>
                </c:pt>
                <c:pt idx="1636">
                  <c:v>2.1809711927782367E-2</c:v>
                </c:pt>
                <c:pt idx="1637">
                  <c:v>2.1809711927782367E-2</c:v>
                </c:pt>
                <c:pt idx="1638">
                  <c:v>2.1776403174715003E-2</c:v>
                </c:pt>
                <c:pt idx="1639">
                  <c:v>2.1776403174715003E-2</c:v>
                </c:pt>
                <c:pt idx="1640">
                  <c:v>1.9812999921831186E-2</c:v>
                </c:pt>
                <c:pt idx="1641">
                  <c:v>1.9812999921831186E-2</c:v>
                </c:pt>
                <c:pt idx="1642">
                  <c:v>1.9812999921831186E-2</c:v>
                </c:pt>
                <c:pt idx="1643">
                  <c:v>1.9812999921831186E-2</c:v>
                </c:pt>
                <c:pt idx="1644">
                  <c:v>1.9812999921831186E-2</c:v>
                </c:pt>
                <c:pt idx="1645">
                  <c:v>2.0038490388502264E-2</c:v>
                </c:pt>
                <c:pt idx="1646">
                  <c:v>2.0038490388502264E-2</c:v>
                </c:pt>
                <c:pt idx="1647">
                  <c:v>2.0038490388502264E-2</c:v>
                </c:pt>
                <c:pt idx="1648">
                  <c:v>2.0038490388502264E-2</c:v>
                </c:pt>
                <c:pt idx="1649">
                  <c:v>2.0563964563063142E-2</c:v>
                </c:pt>
                <c:pt idx="1650">
                  <c:v>2.0563964563063142E-2</c:v>
                </c:pt>
                <c:pt idx="1651">
                  <c:v>2.0563964563063142E-2</c:v>
                </c:pt>
                <c:pt idx="1652">
                  <c:v>2.0563964563063142E-2</c:v>
                </c:pt>
                <c:pt idx="1653">
                  <c:v>2.0563964563063142E-2</c:v>
                </c:pt>
                <c:pt idx="1654">
                  <c:v>2.0815912772568706E-2</c:v>
                </c:pt>
                <c:pt idx="1655">
                  <c:v>2.1101113593618586E-2</c:v>
                </c:pt>
                <c:pt idx="1656">
                  <c:v>2.1101113593618586E-2</c:v>
                </c:pt>
                <c:pt idx="1657">
                  <c:v>2.1101113593618586E-2</c:v>
                </c:pt>
                <c:pt idx="1658">
                  <c:v>2.1383823609700394E-2</c:v>
                </c:pt>
                <c:pt idx="1659">
                  <c:v>2.1383823609700394E-2</c:v>
                </c:pt>
                <c:pt idx="1660">
                  <c:v>2.1689351439307978E-2</c:v>
                </c:pt>
                <c:pt idx="1661">
                  <c:v>2.1689351439307978E-2</c:v>
                </c:pt>
                <c:pt idx="1662">
                  <c:v>2.1689351439307978E-2</c:v>
                </c:pt>
                <c:pt idx="1663">
                  <c:v>2.1941227778603172E-2</c:v>
                </c:pt>
                <c:pt idx="1664">
                  <c:v>2.1941227778603172E-2</c:v>
                </c:pt>
                <c:pt idx="1665">
                  <c:v>2.187262846135404E-2</c:v>
                </c:pt>
                <c:pt idx="1666">
                  <c:v>2.187262846135404E-2</c:v>
                </c:pt>
                <c:pt idx="1667">
                  <c:v>2.187262846135404E-2</c:v>
                </c:pt>
                <c:pt idx="1668">
                  <c:v>2.1841763746771711E-2</c:v>
                </c:pt>
                <c:pt idx="1669">
                  <c:v>2.1841763746771711E-2</c:v>
                </c:pt>
                <c:pt idx="1670">
                  <c:v>2.1809711927782367E-2</c:v>
                </c:pt>
                <c:pt idx="1671">
                  <c:v>2.1809711927782367E-2</c:v>
                </c:pt>
                <c:pt idx="1672">
                  <c:v>2.1776403174715003E-2</c:v>
                </c:pt>
                <c:pt idx="1673">
                  <c:v>2.1776403174715003E-2</c:v>
                </c:pt>
                <c:pt idx="1674">
                  <c:v>2.1776403174715003E-2</c:v>
                </c:pt>
                <c:pt idx="1675">
                  <c:v>2.174176207152495E-2</c:v>
                </c:pt>
                <c:pt idx="1676">
                  <c:v>2.174176207152495E-2</c:v>
                </c:pt>
                <c:pt idx="1677">
                  <c:v>2.174176207152495E-2</c:v>
                </c:pt>
                <c:pt idx="1678">
                  <c:v>2.1763860313125459E-2</c:v>
                </c:pt>
                <c:pt idx="1679">
                  <c:v>1.9812999921831186E-2</c:v>
                </c:pt>
                <c:pt idx="1680">
                  <c:v>1.9788264591092321E-2</c:v>
                </c:pt>
                <c:pt idx="1681">
                  <c:v>2.0038490388502264E-2</c:v>
                </c:pt>
                <c:pt idx="1682">
                  <c:v>2.0038490388502264E-2</c:v>
                </c:pt>
                <c:pt idx="1683">
                  <c:v>2.0285241990330903E-2</c:v>
                </c:pt>
                <c:pt idx="1684">
                  <c:v>2.0285241990330903E-2</c:v>
                </c:pt>
                <c:pt idx="1685">
                  <c:v>2.0563964563063142E-2</c:v>
                </c:pt>
                <c:pt idx="1686">
                  <c:v>2.0815912772568706E-2</c:v>
                </c:pt>
                <c:pt idx="1687">
                  <c:v>2.1101113593618586E-2</c:v>
                </c:pt>
                <c:pt idx="1688">
                  <c:v>2.1101113593618586E-2</c:v>
                </c:pt>
                <c:pt idx="1689">
                  <c:v>2.1383823609700394E-2</c:v>
                </c:pt>
                <c:pt idx="1690">
                  <c:v>2.1383823609700394E-2</c:v>
                </c:pt>
                <c:pt idx="1691">
                  <c:v>2.1689351439307978E-2</c:v>
                </c:pt>
                <c:pt idx="1692">
                  <c:v>2.1689351439307978E-2</c:v>
                </c:pt>
                <c:pt idx="1693">
                  <c:v>2.1941227778603172E-2</c:v>
                </c:pt>
                <c:pt idx="1694">
                  <c:v>2.187262846135404E-2</c:v>
                </c:pt>
                <c:pt idx="1695">
                  <c:v>2.187262846135404E-2</c:v>
                </c:pt>
                <c:pt idx="1696">
                  <c:v>2.1841763746771711E-2</c:v>
                </c:pt>
                <c:pt idx="1697">
                  <c:v>2.1809711927782367E-2</c:v>
                </c:pt>
                <c:pt idx="1698">
                  <c:v>2.1809711927782367E-2</c:v>
                </c:pt>
                <c:pt idx="1699">
                  <c:v>2.1776403174715003E-2</c:v>
                </c:pt>
                <c:pt idx="1700">
                  <c:v>2.1776403174715003E-2</c:v>
                </c:pt>
                <c:pt idx="1701">
                  <c:v>2.174176207152495E-2</c:v>
                </c:pt>
                <c:pt idx="1702">
                  <c:v>2.1763860313125459E-2</c:v>
                </c:pt>
                <c:pt idx="1703">
                  <c:v>2.1786879314792649E-2</c:v>
                </c:pt>
                <c:pt idx="1704">
                  <c:v>2.1810877848445674E-2</c:v>
                </c:pt>
                <c:pt idx="1705">
                  <c:v>2.1835919796605357E-2</c:v>
                </c:pt>
                <c:pt idx="1706">
                  <c:v>2.1862074720238798E-2</c:v>
                </c:pt>
                <c:pt idx="1707">
                  <c:v>1.9784666724803033E-2</c:v>
                </c:pt>
                <c:pt idx="1708">
                  <c:v>2.0924018940181068E-2</c:v>
                </c:pt>
                <c:pt idx="1709">
                  <c:v>2.0924018940181068E-2</c:v>
                </c:pt>
                <c:pt idx="1710">
                  <c:v>2.0421489058007274E-2</c:v>
                </c:pt>
                <c:pt idx="1711">
                  <c:v>1.9894445523044521E-2</c:v>
                </c:pt>
                <c:pt idx="1712">
                  <c:v>1.9894445523044521E-2</c:v>
                </c:pt>
                <c:pt idx="1713">
                  <c:v>1.9341049811333631E-2</c:v>
                </c:pt>
                <c:pt idx="1714">
                  <c:v>1.8777540922747294E-2</c:v>
                </c:pt>
                <c:pt idx="1715">
                  <c:v>1.8777540922747294E-2</c:v>
                </c:pt>
                <c:pt idx="1716">
                  <c:v>1.8777540922747294E-2</c:v>
                </c:pt>
                <c:pt idx="1717">
                  <c:v>1.8777540922747294E-2</c:v>
                </c:pt>
                <c:pt idx="1718">
                  <c:v>1.9341049811333631E-2</c:v>
                </c:pt>
                <c:pt idx="1719">
                  <c:v>2.0924018940181068E-2</c:v>
                </c:pt>
                <c:pt idx="1720">
                  <c:v>2.1862074720238798E-2</c:v>
                </c:pt>
                <c:pt idx="1721">
                  <c:v>2.1810877848445674E-2</c:v>
                </c:pt>
                <c:pt idx="1722">
                  <c:v>2.1786879314792649E-2</c:v>
                </c:pt>
                <c:pt idx="1723">
                  <c:v>2.174176207152495E-2</c:v>
                </c:pt>
                <c:pt idx="1724">
                  <c:v>2.1809711927782367E-2</c:v>
                </c:pt>
                <c:pt idx="1725">
                  <c:v>2.187262846135404E-2</c:v>
                </c:pt>
                <c:pt idx="1726">
                  <c:v>2.1941227778603172E-2</c:v>
                </c:pt>
                <c:pt idx="1727">
                  <c:v>2.1383823609700394E-2</c:v>
                </c:pt>
                <c:pt idx="1728">
                  <c:v>2.1862074720238798E-2</c:v>
                </c:pt>
                <c:pt idx="1729">
                  <c:v>2.1862074720238798E-2</c:v>
                </c:pt>
                <c:pt idx="1730">
                  <c:v>2.1810877848445674E-2</c:v>
                </c:pt>
                <c:pt idx="1731">
                  <c:v>2.1786879314792649E-2</c:v>
                </c:pt>
                <c:pt idx="1732">
                  <c:v>2.1763860313125459E-2</c:v>
                </c:pt>
                <c:pt idx="1733">
                  <c:v>2.174176207152495E-2</c:v>
                </c:pt>
                <c:pt idx="1734">
                  <c:v>2.1776403174715003E-2</c:v>
                </c:pt>
                <c:pt idx="1735">
                  <c:v>2.1809711927782367E-2</c:v>
                </c:pt>
                <c:pt idx="1736">
                  <c:v>2.187262846135404E-2</c:v>
                </c:pt>
                <c:pt idx="1737">
                  <c:v>2.187262846135404E-2</c:v>
                </c:pt>
                <c:pt idx="1738">
                  <c:v>2.1941227778603172E-2</c:v>
                </c:pt>
                <c:pt idx="1739">
                  <c:v>2.1689351439307978E-2</c:v>
                </c:pt>
                <c:pt idx="1740">
                  <c:v>2.1383823609700394E-2</c:v>
                </c:pt>
                <c:pt idx="1741">
                  <c:v>2.1383823609700394E-2</c:v>
                </c:pt>
                <c:pt idx="1742">
                  <c:v>2.1101113593618586E-2</c:v>
                </c:pt>
                <c:pt idx="1743">
                  <c:v>2.0815912772568706E-2</c:v>
                </c:pt>
                <c:pt idx="1744">
                  <c:v>2.0563964563063142E-2</c:v>
                </c:pt>
                <c:pt idx="1745">
                  <c:v>2.0285241990330903E-2</c:v>
                </c:pt>
                <c:pt idx="1746">
                  <c:v>2.0285241990330903E-2</c:v>
                </c:pt>
                <c:pt idx="1747">
                  <c:v>2.0038490388502264E-2</c:v>
                </c:pt>
                <c:pt idx="1748">
                  <c:v>1.9788264591092321E-2</c:v>
                </c:pt>
                <c:pt idx="1749">
                  <c:v>1.9812999921831186E-2</c:v>
                </c:pt>
                <c:pt idx="1750">
                  <c:v>1.972737762311973E-2</c:v>
                </c:pt>
                <c:pt idx="1751">
                  <c:v>1.972737762311973E-2</c:v>
                </c:pt>
                <c:pt idx="1752">
                  <c:v>2.1776403174715003E-2</c:v>
                </c:pt>
                <c:pt idx="1753">
                  <c:v>2.1809711927782367E-2</c:v>
                </c:pt>
                <c:pt idx="1754">
                  <c:v>2.1809711927782367E-2</c:v>
                </c:pt>
                <c:pt idx="1755">
                  <c:v>2.1841763746771711E-2</c:v>
                </c:pt>
                <c:pt idx="1756">
                  <c:v>2.1841763746771711E-2</c:v>
                </c:pt>
                <c:pt idx="1757">
                  <c:v>2.187262846135404E-2</c:v>
                </c:pt>
                <c:pt idx="1758">
                  <c:v>2.187262846135404E-2</c:v>
                </c:pt>
                <c:pt idx="1759">
                  <c:v>2.1941227778603172E-2</c:v>
                </c:pt>
                <c:pt idx="1760">
                  <c:v>2.1689351439307978E-2</c:v>
                </c:pt>
                <c:pt idx="1761">
                  <c:v>2.1689351439307978E-2</c:v>
                </c:pt>
                <c:pt idx="1762">
                  <c:v>2.1383823609700394E-2</c:v>
                </c:pt>
                <c:pt idx="1763">
                  <c:v>2.1101113593618586E-2</c:v>
                </c:pt>
                <c:pt idx="1764">
                  <c:v>2.1101113593618586E-2</c:v>
                </c:pt>
                <c:pt idx="1765">
                  <c:v>2.1101113593618586E-2</c:v>
                </c:pt>
                <c:pt idx="1766">
                  <c:v>2.0815912772568706E-2</c:v>
                </c:pt>
                <c:pt idx="1767">
                  <c:v>2.0815912772568706E-2</c:v>
                </c:pt>
                <c:pt idx="1768">
                  <c:v>2.0563964563063142E-2</c:v>
                </c:pt>
                <c:pt idx="1769">
                  <c:v>2.0285241990330903E-2</c:v>
                </c:pt>
                <c:pt idx="1770">
                  <c:v>2.0038490388502264E-2</c:v>
                </c:pt>
                <c:pt idx="1771">
                  <c:v>2.0038490388502264E-2</c:v>
                </c:pt>
                <c:pt idx="1772">
                  <c:v>1.9788264591092321E-2</c:v>
                </c:pt>
                <c:pt idx="1773">
                  <c:v>1.9788264591092321E-2</c:v>
                </c:pt>
                <c:pt idx="1774">
                  <c:v>1.9788264591092321E-2</c:v>
                </c:pt>
                <c:pt idx="1775">
                  <c:v>1.9788264591092321E-2</c:v>
                </c:pt>
                <c:pt idx="1776">
                  <c:v>1.9812999921831186E-2</c:v>
                </c:pt>
                <c:pt idx="1777">
                  <c:v>1.9812999921831186E-2</c:v>
                </c:pt>
                <c:pt idx="1778">
                  <c:v>1.9812999921831186E-2</c:v>
                </c:pt>
                <c:pt idx="1779">
                  <c:v>1.972737762311973E-2</c:v>
                </c:pt>
                <c:pt idx="1780">
                  <c:v>1.972737762311973E-2</c:v>
                </c:pt>
                <c:pt idx="1781">
                  <c:v>1.972737762311973E-2</c:v>
                </c:pt>
                <c:pt idx="1782">
                  <c:v>1.972737762311973E-2</c:v>
                </c:pt>
                <c:pt idx="1783">
                  <c:v>1.972737762311973E-2</c:v>
                </c:pt>
                <c:pt idx="1784">
                  <c:v>1.972737762311973E-2</c:v>
                </c:pt>
                <c:pt idx="1785">
                  <c:v>1.972737762311973E-2</c:v>
                </c:pt>
                <c:pt idx="1786">
                  <c:v>1.972737762311973E-2</c:v>
                </c:pt>
                <c:pt idx="1787">
                  <c:v>1.972737762311973E-2</c:v>
                </c:pt>
                <c:pt idx="1788">
                  <c:v>1.972737762311973E-2</c:v>
                </c:pt>
                <c:pt idx="1789">
                  <c:v>1.972737762311973E-2</c:v>
                </c:pt>
                <c:pt idx="1790">
                  <c:v>1.972737762311973E-2</c:v>
                </c:pt>
                <c:pt idx="1791">
                  <c:v>1.972737762311973E-2</c:v>
                </c:pt>
                <c:pt idx="1792">
                  <c:v>1.972737762311973E-2</c:v>
                </c:pt>
                <c:pt idx="1793">
                  <c:v>1.972737762311973E-2</c:v>
                </c:pt>
                <c:pt idx="1794">
                  <c:v>1.972737762311973E-2</c:v>
                </c:pt>
                <c:pt idx="1795">
                  <c:v>1.972737762311973E-2</c:v>
                </c:pt>
                <c:pt idx="1796">
                  <c:v>1.972737762311973E-2</c:v>
                </c:pt>
                <c:pt idx="1797">
                  <c:v>1.972737762311973E-2</c:v>
                </c:pt>
                <c:pt idx="1798">
                  <c:v>1.972737762311973E-2</c:v>
                </c:pt>
                <c:pt idx="1799">
                  <c:v>1.972737762311973E-2</c:v>
                </c:pt>
                <c:pt idx="1800">
                  <c:v>1.972737762311973E-2</c:v>
                </c:pt>
                <c:pt idx="1801">
                  <c:v>1.972737762311973E-2</c:v>
                </c:pt>
                <c:pt idx="1802">
                  <c:v>1.972737762311973E-2</c:v>
                </c:pt>
                <c:pt idx="1803">
                  <c:v>1.972737762311973E-2</c:v>
                </c:pt>
                <c:pt idx="1804">
                  <c:v>1.972737762311973E-2</c:v>
                </c:pt>
                <c:pt idx="1805">
                  <c:v>1.972737762311973E-2</c:v>
                </c:pt>
                <c:pt idx="1806">
                  <c:v>1.972737762311973E-2</c:v>
                </c:pt>
                <c:pt idx="1807">
                  <c:v>1.972737762311973E-2</c:v>
                </c:pt>
                <c:pt idx="1808">
                  <c:v>1.972737762311973E-2</c:v>
                </c:pt>
                <c:pt idx="1809">
                  <c:v>1.972737762311973E-2</c:v>
                </c:pt>
                <c:pt idx="1810">
                  <c:v>1.972737762311973E-2</c:v>
                </c:pt>
                <c:pt idx="1811">
                  <c:v>1.972737762311973E-2</c:v>
                </c:pt>
                <c:pt idx="1812">
                  <c:v>1.972737762311973E-2</c:v>
                </c:pt>
                <c:pt idx="1813">
                  <c:v>1.972737762311973E-2</c:v>
                </c:pt>
                <c:pt idx="1814">
                  <c:v>1.972737762311973E-2</c:v>
                </c:pt>
                <c:pt idx="1815">
                  <c:v>1.972737762311973E-2</c:v>
                </c:pt>
                <c:pt idx="1816">
                  <c:v>1.972737762311973E-2</c:v>
                </c:pt>
                <c:pt idx="1817">
                  <c:v>1.972737762311973E-2</c:v>
                </c:pt>
                <c:pt idx="1818">
                  <c:v>1.972737762311973E-2</c:v>
                </c:pt>
                <c:pt idx="1819">
                  <c:v>1.972737762311973E-2</c:v>
                </c:pt>
                <c:pt idx="1820">
                  <c:v>1.972737762311973E-2</c:v>
                </c:pt>
                <c:pt idx="1821">
                  <c:v>1.972737762311973E-2</c:v>
                </c:pt>
                <c:pt idx="1822">
                  <c:v>1.972737762311973E-2</c:v>
                </c:pt>
                <c:pt idx="1823">
                  <c:v>1.972737762311973E-2</c:v>
                </c:pt>
                <c:pt idx="1824">
                  <c:v>1.972737762311973E-2</c:v>
                </c:pt>
                <c:pt idx="1825">
                  <c:v>1.972737762311973E-2</c:v>
                </c:pt>
                <c:pt idx="1826">
                  <c:v>1.972737762311973E-2</c:v>
                </c:pt>
                <c:pt idx="1827">
                  <c:v>1.972737762311973E-2</c:v>
                </c:pt>
                <c:pt idx="1828">
                  <c:v>1.972737762311973E-2</c:v>
                </c:pt>
                <c:pt idx="1829">
                  <c:v>1.972737762311973E-2</c:v>
                </c:pt>
                <c:pt idx="1830">
                  <c:v>1.972737762311973E-2</c:v>
                </c:pt>
                <c:pt idx="1831">
                  <c:v>1.972737762311973E-2</c:v>
                </c:pt>
                <c:pt idx="1832">
                  <c:v>1.972737762311973E-2</c:v>
                </c:pt>
                <c:pt idx="1833">
                  <c:v>1.972737762311973E-2</c:v>
                </c:pt>
                <c:pt idx="1834">
                  <c:v>1.972737762311973E-2</c:v>
                </c:pt>
                <c:pt idx="1835">
                  <c:v>1.972737762311973E-2</c:v>
                </c:pt>
                <c:pt idx="1836">
                  <c:v>1.972737762311973E-2</c:v>
                </c:pt>
                <c:pt idx="1837">
                  <c:v>1.972737762311973E-2</c:v>
                </c:pt>
                <c:pt idx="1838">
                  <c:v>1.972737762311973E-2</c:v>
                </c:pt>
                <c:pt idx="1839">
                  <c:v>1.972737762311973E-2</c:v>
                </c:pt>
                <c:pt idx="1840">
                  <c:v>1.972737762311973E-2</c:v>
                </c:pt>
                <c:pt idx="1841">
                  <c:v>1.972737762311973E-2</c:v>
                </c:pt>
                <c:pt idx="1842">
                  <c:v>1.972737762311973E-2</c:v>
                </c:pt>
                <c:pt idx="1843">
                  <c:v>1.972737762311973E-2</c:v>
                </c:pt>
                <c:pt idx="1844">
                  <c:v>1.972737762311973E-2</c:v>
                </c:pt>
                <c:pt idx="1845">
                  <c:v>1.972737762311973E-2</c:v>
                </c:pt>
                <c:pt idx="1846">
                  <c:v>1.972737762311973E-2</c:v>
                </c:pt>
                <c:pt idx="1847">
                  <c:v>1.972737762311973E-2</c:v>
                </c:pt>
                <c:pt idx="1848">
                  <c:v>1.972737762311973E-2</c:v>
                </c:pt>
                <c:pt idx="1849">
                  <c:v>1.972737762311973E-2</c:v>
                </c:pt>
                <c:pt idx="1850">
                  <c:v>1.972737762311973E-2</c:v>
                </c:pt>
                <c:pt idx="1851">
                  <c:v>1.972737762311973E-2</c:v>
                </c:pt>
                <c:pt idx="1852">
                  <c:v>1.972737762311973E-2</c:v>
                </c:pt>
                <c:pt idx="1853">
                  <c:v>1.972737762311973E-2</c:v>
                </c:pt>
                <c:pt idx="1854">
                  <c:v>1.972737762311973E-2</c:v>
                </c:pt>
                <c:pt idx="1855">
                  <c:v>1.972737762311973E-2</c:v>
                </c:pt>
                <c:pt idx="1856">
                  <c:v>1.972737762311973E-2</c:v>
                </c:pt>
                <c:pt idx="1857">
                  <c:v>1.972737762311973E-2</c:v>
                </c:pt>
                <c:pt idx="1858">
                  <c:v>1.972737762311973E-2</c:v>
                </c:pt>
                <c:pt idx="1859">
                  <c:v>1.972737762311973E-2</c:v>
                </c:pt>
                <c:pt idx="1860">
                  <c:v>1.972737762311973E-2</c:v>
                </c:pt>
                <c:pt idx="1861">
                  <c:v>1.972737762311973E-2</c:v>
                </c:pt>
                <c:pt idx="1862">
                  <c:v>1.972737762311973E-2</c:v>
                </c:pt>
                <c:pt idx="1863">
                  <c:v>1.972737762311973E-2</c:v>
                </c:pt>
                <c:pt idx="1864">
                  <c:v>1.972737762311973E-2</c:v>
                </c:pt>
                <c:pt idx="1865">
                  <c:v>1.972737762311973E-2</c:v>
                </c:pt>
                <c:pt idx="1866">
                  <c:v>1.972737762311973E-2</c:v>
                </c:pt>
                <c:pt idx="1867">
                  <c:v>1.972737762311973E-2</c:v>
                </c:pt>
                <c:pt idx="1868">
                  <c:v>1.972737762311973E-2</c:v>
                </c:pt>
                <c:pt idx="1869">
                  <c:v>1.972737762311973E-2</c:v>
                </c:pt>
                <c:pt idx="1870">
                  <c:v>1.972737762311973E-2</c:v>
                </c:pt>
                <c:pt idx="1871">
                  <c:v>1.972737762311973E-2</c:v>
                </c:pt>
                <c:pt idx="1872">
                  <c:v>1.972737762311973E-2</c:v>
                </c:pt>
                <c:pt idx="1873">
                  <c:v>1.972737762311973E-2</c:v>
                </c:pt>
                <c:pt idx="1874">
                  <c:v>1.972737762311973E-2</c:v>
                </c:pt>
                <c:pt idx="1875">
                  <c:v>1.972737762311973E-2</c:v>
                </c:pt>
                <c:pt idx="1876">
                  <c:v>1.972737762311973E-2</c:v>
                </c:pt>
                <c:pt idx="1877">
                  <c:v>1.972737762311973E-2</c:v>
                </c:pt>
                <c:pt idx="1878">
                  <c:v>1.972737762311973E-2</c:v>
                </c:pt>
                <c:pt idx="1879">
                  <c:v>1.972737762311973E-2</c:v>
                </c:pt>
                <c:pt idx="1880">
                  <c:v>1.972737762311973E-2</c:v>
                </c:pt>
                <c:pt idx="1881">
                  <c:v>1.972737762311973E-2</c:v>
                </c:pt>
                <c:pt idx="1882">
                  <c:v>1.972737762311973E-2</c:v>
                </c:pt>
                <c:pt idx="1883">
                  <c:v>1.972737762311973E-2</c:v>
                </c:pt>
                <c:pt idx="1884">
                  <c:v>1.972737762311973E-2</c:v>
                </c:pt>
                <c:pt idx="1885">
                  <c:v>1.972737762311973E-2</c:v>
                </c:pt>
                <c:pt idx="1886">
                  <c:v>1.972737762311973E-2</c:v>
                </c:pt>
                <c:pt idx="1887">
                  <c:v>1.972737762311973E-2</c:v>
                </c:pt>
                <c:pt idx="1888">
                  <c:v>1.972737762311973E-2</c:v>
                </c:pt>
                <c:pt idx="1889">
                  <c:v>1.972737762311973E-2</c:v>
                </c:pt>
                <c:pt idx="1890">
                  <c:v>1.972737762311973E-2</c:v>
                </c:pt>
                <c:pt idx="1891">
                  <c:v>1.972737762311973E-2</c:v>
                </c:pt>
                <c:pt idx="1892">
                  <c:v>1.972737762311973E-2</c:v>
                </c:pt>
                <c:pt idx="1893">
                  <c:v>1.972737762311973E-2</c:v>
                </c:pt>
                <c:pt idx="1894">
                  <c:v>1.972737762311973E-2</c:v>
                </c:pt>
                <c:pt idx="1895">
                  <c:v>1.972737762311973E-2</c:v>
                </c:pt>
                <c:pt idx="1896">
                  <c:v>1.972737762311973E-2</c:v>
                </c:pt>
                <c:pt idx="1897">
                  <c:v>1.972737762311973E-2</c:v>
                </c:pt>
                <c:pt idx="1898">
                  <c:v>1.972737762311973E-2</c:v>
                </c:pt>
                <c:pt idx="1899">
                  <c:v>1.972737762311973E-2</c:v>
                </c:pt>
                <c:pt idx="1900">
                  <c:v>1.972737762311973E-2</c:v>
                </c:pt>
                <c:pt idx="1901">
                  <c:v>1.972737762311973E-2</c:v>
                </c:pt>
                <c:pt idx="1902">
                  <c:v>1.972737762311973E-2</c:v>
                </c:pt>
                <c:pt idx="1903">
                  <c:v>1.972737762311973E-2</c:v>
                </c:pt>
                <c:pt idx="1904">
                  <c:v>1.972737762311973E-2</c:v>
                </c:pt>
                <c:pt idx="1905">
                  <c:v>1.972737762311973E-2</c:v>
                </c:pt>
                <c:pt idx="1906">
                  <c:v>1.972737762311973E-2</c:v>
                </c:pt>
                <c:pt idx="1907">
                  <c:v>1.972737762311973E-2</c:v>
                </c:pt>
                <c:pt idx="1908">
                  <c:v>1.972737762311973E-2</c:v>
                </c:pt>
                <c:pt idx="1909">
                  <c:v>1.972737762311973E-2</c:v>
                </c:pt>
                <c:pt idx="1910">
                  <c:v>1.972737762311973E-2</c:v>
                </c:pt>
                <c:pt idx="1911">
                  <c:v>1.972737762311973E-2</c:v>
                </c:pt>
                <c:pt idx="1912">
                  <c:v>1.972737762311973E-2</c:v>
                </c:pt>
                <c:pt idx="1913">
                  <c:v>1.972737762311973E-2</c:v>
                </c:pt>
                <c:pt idx="1914">
                  <c:v>1.972737762311973E-2</c:v>
                </c:pt>
                <c:pt idx="1915">
                  <c:v>1.972737762311973E-2</c:v>
                </c:pt>
                <c:pt idx="1916">
                  <c:v>1.972737762311973E-2</c:v>
                </c:pt>
                <c:pt idx="1917">
                  <c:v>1.972737762311973E-2</c:v>
                </c:pt>
                <c:pt idx="1918">
                  <c:v>1.972737762311973E-2</c:v>
                </c:pt>
                <c:pt idx="1919">
                  <c:v>1.972737762311973E-2</c:v>
                </c:pt>
                <c:pt idx="1920">
                  <c:v>1.972737762311973E-2</c:v>
                </c:pt>
                <c:pt idx="1921">
                  <c:v>1.972737762311973E-2</c:v>
                </c:pt>
                <c:pt idx="1922">
                  <c:v>1.972737762311973E-2</c:v>
                </c:pt>
                <c:pt idx="1923">
                  <c:v>1.972737762311973E-2</c:v>
                </c:pt>
                <c:pt idx="1924">
                  <c:v>1.972737762311973E-2</c:v>
                </c:pt>
                <c:pt idx="1925">
                  <c:v>1.972737762311973E-2</c:v>
                </c:pt>
                <c:pt idx="1926">
                  <c:v>1.972737762311973E-2</c:v>
                </c:pt>
                <c:pt idx="1927">
                  <c:v>1.972737762311973E-2</c:v>
                </c:pt>
                <c:pt idx="1928">
                  <c:v>1.972737762311973E-2</c:v>
                </c:pt>
                <c:pt idx="1929">
                  <c:v>1.972737762311973E-2</c:v>
                </c:pt>
                <c:pt idx="1930">
                  <c:v>1.972737762311973E-2</c:v>
                </c:pt>
                <c:pt idx="1931">
                  <c:v>1.972737762311973E-2</c:v>
                </c:pt>
                <c:pt idx="1932">
                  <c:v>1.972737762311973E-2</c:v>
                </c:pt>
                <c:pt idx="1933">
                  <c:v>1.972737762311973E-2</c:v>
                </c:pt>
                <c:pt idx="1934">
                  <c:v>1.972737762311973E-2</c:v>
                </c:pt>
                <c:pt idx="1935">
                  <c:v>1.972737762311973E-2</c:v>
                </c:pt>
                <c:pt idx="1936">
                  <c:v>1.972737762311973E-2</c:v>
                </c:pt>
                <c:pt idx="1937">
                  <c:v>1.972737762311973E-2</c:v>
                </c:pt>
                <c:pt idx="1938">
                  <c:v>1.972737762311973E-2</c:v>
                </c:pt>
                <c:pt idx="1939">
                  <c:v>1.972737762311973E-2</c:v>
                </c:pt>
                <c:pt idx="1940">
                  <c:v>1.972737762311973E-2</c:v>
                </c:pt>
                <c:pt idx="1941">
                  <c:v>1.972737762311973E-2</c:v>
                </c:pt>
                <c:pt idx="1942">
                  <c:v>1.972737762311973E-2</c:v>
                </c:pt>
                <c:pt idx="1943">
                  <c:v>1.972737762311973E-2</c:v>
                </c:pt>
                <c:pt idx="1944">
                  <c:v>1.972737762311973E-2</c:v>
                </c:pt>
                <c:pt idx="1945">
                  <c:v>1.972737762311973E-2</c:v>
                </c:pt>
                <c:pt idx="1946">
                  <c:v>1.972737762311973E-2</c:v>
                </c:pt>
                <c:pt idx="1947">
                  <c:v>1.972737762311973E-2</c:v>
                </c:pt>
                <c:pt idx="1948">
                  <c:v>1.972737762311973E-2</c:v>
                </c:pt>
                <c:pt idx="1949">
                  <c:v>1.972737762311973E-2</c:v>
                </c:pt>
                <c:pt idx="1950">
                  <c:v>1.972737762311973E-2</c:v>
                </c:pt>
                <c:pt idx="1951">
                  <c:v>1.972737762311973E-2</c:v>
                </c:pt>
                <c:pt idx="1952">
                  <c:v>1.972737762311973E-2</c:v>
                </c:pt>
                <c:pt idx="1953">
                  <c:v>1.972737762311973E-2</c:v>
                </c:pt>
                <c:pt idx="1954">
                  <c:v>1.972737762311973E-2</c:v>
                </c:pt>
                <c:pt idx="1955">
                  <c:v>1.972737762311973E-2</c:v>
                </c:pt>
                <c:pt idx="1956">
                  <c:v>1.972737762311973E-2</c:v>
                </c:pt>
                <c:pt idx="1957">
                  <c:v>1.972737762311973E-2</c:v>
                </c:pt>
                <c:pt idx="1958">
                  <c:v>1.972737762311973E-2</c:v>
                </c:pt>
                <c:pt idx="1959">
                  <c:v>1.972737762311973E-2</c:v>
                </c:pt>
                <c:pt idx="1960">
                  <c:v>1.972737762311973E-2</c:v>
                </c:pt>
                <c:pt idx="1961">
                  <c:v>1.972737762311973E-2</c:v>
                </c:pt>
                <c:pt idx="1962">
                  <c:v>1.972737762311973E-2</c:v>
                </c:pt>
                <c:pt idx="1963">
                  <c:v>1.972737762311973E-2</c:v>
                </c:pt>
                <c:pt idx="1964">
                  <c:v>1.972737762311973E-2</c:v>
                </c:pt>
                <c:pt idx="1965">
                  <c:v>1.972737762311973E-2</c:v>
                </c:pt>
                <c:pt idx="1966">
                  <c:v>1.972737762311973E-2</c:v>
                </c:pt>
                <c:pt idx="1967">
                  <c:v>1.972737762311973E-2</c:v>
                </c:pt>
                <c:pt idx="1968">
                  <c:v>1.972737762311973E-2</c:v>
                </c:pt>
                <c:pt idx="1969">
                  <c:v>1.972737762311973E-2</c:v>
                </c:pt>
                <c:pt idx="1970">
                  <c:v>1.972737762311973E-2</c:v>
                </c:pt>
                <c:pt idx="1971">
                  <c:v>1.972737762311973E-2</c:v>
                </c:pt>
                <c:pt idx="1972">
                  <c:v>1.972737762311973E-2</c:v>
                </c:pt>
                <c:pt idx="1973">
                  <c:v>1.972737762311973E-2</c:v>
                </c:pt>
                <c:pt idx="1974">
                  <c:v>1.972737762311973E-2</c:v>
                </c:pt>
                <c:pt idx="1975">
                  <c:v>1.972737762311973E-2</c:v>
                </c:pt>
                <c:pt idx="1976">
                  <c:v>1.972737762311973E-2</c:v>
                </c:pt>
                <c:pt idx="1977">
                  <c:v>1.972737762311973E-2</c:v>
                </c:pt>
                <c:pt idx="1978">
                  <c:v>1.972737762311973E-2</c:v>
                </c:pt>
                <c:pt idx="1979">
                  <c:v>1.972737762311973E-2</c:v>
                </c:pt>
                <c:pt idx="1980">
                  <c:v>1.972737762311973E-2</c:v>
                </c:pt>
                <c:pt idx="1981">
                  <c:v>1.972737762311973E-2</c:v>
                </c:pt>
                <c:pt idx="1982">
                  <c:v>1.972737762311973E-2</c:v>
                </c:pt>
                <c:pt idx="1983">
                  <c:v>1.972737762311973E-2</c:v>
                </c:pt>
                <c:pt idx="1984">
                  <c:v>1.972737762311973E-2</c:v>
                </c:pt>
                <c:pt idx="1985">
                  <c:v>1.972737762311973E-2</c:v>
                </c:pt>
                <c:pt idx="1986">
                  <c:v>1.972737762311973E-2</c:v>
                </c:pt>
                <c:pt idx="1987">
                  <c:v>1.972737762311973E-2</c:v>
                </c:pt>
                <c:pt idx="1988">
                  <c:v>1.972737762311973E-2</c:v>
                </c:pt>
                <c:pt idx="1989">
                  <c:v>1.972737762311973E-2</c:v>
                </c:pt>
                <c:pt idx="1990">
                  <c:v>1.972737762311973E-2</c:v>
                </c:pt>
                <c:pt idx="1991">
                  <c:v>1.972737762311973E-2</c:v>
                </c:pt>
                <c:pt idx="1992">
                  <c:v>1.972737762311973E-2</c:v>
                </c:pt>
                <c:pt idx="1993">
                  <c:v>1.972737762311973E-2</c:v>
                </c:pt>
                <c:pt idx="1994">
                  <c:v>1.972737762311973E-2</c:v>
                </c:pt>
                <c:pt idx="1995">
                  <c:v>1.972737762311973E-2</c:v>
                </c:pt>
                <c:pt idx="1996">
                  <c:v>1.972737762311973E-2</c:v>
                </c:pt>
                <c:pt idx="1997">
                  <c:v>1.972737762311973E-2</c:v>
                </c:pt>
                <c:pt idx="1998">
                  <c:v>1.972737762311973E-2</c:v>
                </c:pt>
                <c:pt idx="1999">
                  <c:v>1.972737762311973E-2</c:v>
                </c:pt>
                <c:pt idx="2000">
                  <c:v>1.972737762311973E-2</c:v>
                </c:pt>
                <c:pt idx="2001">
                  <c:v>1.972737762311973E-2</c:v>
                </c:pt>
                <c:pt idx="2002">
                  <c:v>1.972737762311973E-2</c:v>
                </c:pt>
                <c:pt idx="2003">
                  <c:v>1.972737762311973E-2</c:v>
                </c:pt>
                <c:pt idx="2004">
                  <c:v>1.972737762311973E-2</c:v>
                </c:pt>
                <c:pt idx="2005">
                  <c:v>1.972737762311973E-2</c:v>
                </c:pt>
                <c:pt idx="2006">
                  <c:v>1.972737762311973E-2</c:v>
                </c:pt>
                <c:pt idx="2007">
                  <c:v>1.972737762311973E-2</c:v>
                </c:pt>
                <c:pt idx="2008">
                  <c:v>1.972737762311973E-2</c:v>
                </c:pt>
                <c:pt idx="2009">
                  <c:v>1.972737762311973E-2</c:v>
                </c:pt>
                <c:pt idx="2010">
                  <c:v>1.972737762311973E-2</c:v>
                </c:pt>
                <c:pt idx="2011">
                  <c:v>1.972737762311973E-2</c:v>
                </c:pt>
                <c:pt idx="2012">
                  <c:v>1.972737762311973E-2</c:v>
                </c:pt>
                <c:pt idx="2013">
                  <c:v>1.972737762311973E-2</c:v>
                </c:pt>
                <c:pt idx="2014">
                  <c:v>1.972737762311973E-2</c:v>
                </c:pt>
                <c:pt idx="2015">
                  <c:v>1.972737762311973E-2</c:v>
                </c:pt>
                <c:pt idx="2016">
                  <c:v>1.972737762311973E-2</c:v>
                </c:pt>
                <c:pt idx="2017">
                  <c:v>1.972737762311973E-2</c:v>
                </c:pt>
                <c:pt idx="2018">
                  <c:v>1.972737762311973E-2</c:v>
                </c:pt>
                <c:pt idx="2019">
                  <c:v>1.972737762311973E-2</c:v>
                </c:pt>
                <c:pt idx="2020">
                  <c:v>1.972737762311973E-2</c:v>
                </c:pt>
                <c:pt idx="2021">
                  <c:v>1.972737762311973E-2</c:v>
                </c:pt>
                <c:pt idx="2022">
                  <c:v>1.972737762311973E-2</c:v>
                </c:pt>
                <c:pt idx="2023">
                  <c:v>1.972737762311973E-2</c:v>
                </c:pt>
                <c:pt idx="2024">
                  <c:v>1.972737762311973E-2</c:v>
                </c:pt>
                <c:pt idx="2025">
                  <c:v>1.972737762311973E-2</c:v>
                </c:pt>
                <c:pt idx="2026">
                  <c:v>1.972737762311973E-2</c:v>
                </c:pt>
                <c:pt idx="2027">
                  <c:v>1.972737762311973E-2</c:v>
                </c:pt>
                <c:pt idx="2028">
                  <c:v>1.972737762311973E-2</c:v>
                </c:pt>
                <c:pt idx="2029">
                  <c:v>1.972737762311973E-2</c:v>
                </c:pt>
                <c:pt idx="2030">
                  <c:v>1.972737762311973E-2</c:v>
                </c:pt>
                <c:pt idx="2031">
                  <c:v>1.972737762311973E-2</c:v>
                </c:pt>
                <c:pt idx="2032">
                  <c:v>1.972737762311973E-2</c:v>
                </c:pt>
                <c:pt idx="2033">
                  <c:v>1.972737762311973E-2</c:v>
                </c:pt>
                <c:pt idx="2034">
                  <c:v>1.972737762311973E-2</c:v>
                </c:pt>
                <c:pt idx="2035">
                  <c:v>1.972737762311973E-2</c:v>
                </c:pt>
                <c:pt idx="2036">
                  <c:v>1.972737762311973E-2</c:v>
                </c:pt>
                <c:pt idx="2037">
                  <c:v>1.972737762311973E-2</c:v>
                </c:pt>
                <c:pt idx="2038">
                  <c:v>1.972737762311973E-2</c:v>
                </c:pt>
                <c:pt idx="2039">
                  <c:v>1.972737762311973E-2</c:v>
                </c:pt>
                <c:pt idx="2040">
                  <c:v>1.972737762311973E-2</c:v>
                </c:pt>
                <c:pt idx="2041">
                  <c:v>1.972737762311973E-2</c:v>
                </c:pt>
                <c:pt idx="2042">
                  <c:v>1.972737762311973E-2</c:v>
                </c:pt>
                <c:pt idx="2043">
                  <c:v>1.972737762311973E-2</c:v>
                </c:pt>
                <c:pt idx="2044">
                  <c:v>1.972737762311973E-2</c:v>
                </c:pt>
                <c:pt idx="2045">
                  <c:v>1.972737762311973E-2</c:v>
                </c:pt>
                <c:pt idx="2046">
                  <c:v>1.972737762311973E-2</c:v>
                </c:pt>
                <c:pt idx="2047">
                  <c:v>1.972737762311973E-2</c:v>
                </c:pt>
                <c:pt idx="2048">
                  <c:v>1.972737762311973E-2</c:v>
                </c:pt>
                <c:pt idx="2049">
                  <c:v>1.972737762311973E-2</c:v>
                </c:pt>
                <c:pt idx="2050">
                  <c:v>1.972737762311973E-2</c:v>
                </c:pt>
                <c:pt idx="2051">
                  <c:v>1.972737762311973E-2</c:v>
                </c:pt>
                <c:pt idx="2052">
                  <c:v>1.972737762311973E-2</c:v>
                </c:pt>
                <c:pt idx="2053">
                  <c:v>1.972737762311973E-2</c:v>
                </c:pt>
                <c:pt idx="2054">
                  <c:v>1.972737762311973E-2</c:v>
                </c:pt>
                <c:pt idx="2055">
                  <c:v>1.972737762311973E-2</c:v>
                </c:pt>
                <c:pt idx="2056">
                  <c:v>1.972737762311973E-2</c:v>
                </c:pt>
                <c:pt idx="2057">
                  <c:v>1.972737762311973E-2</c:v>
                </c:pt>
                <c:pt idx="2058">
                  <c:v>1.972737762311973E-2</c:v>
                </c:pt>
                <c:pt idx="2059">
                  <c:v>1.972737762311973E-2</c:v>
                </c:pt>
                <c:pt idx="2060">
                  <c:v>1.972737762311973E-2</c:v>
                </c:pt>
                <c:pt idx="2061">
                  <c:v>1.972737762311973E-2</c:v>
                </c:pt>
                <c:pt idx="2062">
                  <c:v>1.972737762311973E-2</c:v>
                </c:pt>
                <c:pt idx="2063">
                  <c:v>1.972737762311973E-2</c:v>
                </c:pt>
                <c:pt idx="2064">
                  <c:v>1.972737762311973E-2</c:v>
                </c:pt>
                <c:pt idx="2065">
                  <c:v>1.972737762311973E-2</c:v>
                </c:pt>
                <c:pt idx="2066">
                  <c:v>1.972737762311973E-2</c:v>
                </c:pt>
                <c:pt idx="2067">
                  <c:v>1.972737762311973E-2</c:v>
                </c:pt>
                <c:pt idx="2068">
                  <c:v>1.972737762311973E-2</c:v>
                </c:pt>
                <c:pt idx="2069">
                  <c:v>1.972737762311973E-2</c:v>
                </c:pt>
                <c:pt idx="2070">
                  <c:v>1.972737762311973E-2</c:v>
                </c:pt>
                <c:pt idx="2071">
                  <c:v>1.972737762311973E-2</c:v>
                </c:pt>
                <c:pt idx="2072">
                  <c:v>1.972737762311973E-2</c:v>
                </c:pt>
                <c:pt idx="2073">
                  <c:v>1.972737762311973E-2</c:v>
                </c:pt>
                <c:pt idx="2074">
                  <c:v>1.972737762311973E-2</c:v>
                </c:pt>
                <c:pt idx="2075">
                  <c:v>1.972737762311973E-2</c:v>
                </c:pt>
                <c:pt idx="2076">
                  <c:v>1.972737762311973E-2</c:v>
                </c:pt>
                <c:pt idx="2077">
                  <c:v>1.972737762311973E-2</c:v>
                </c:pt>
                <c:pt idx="2078">
                  <c:v>1.972737762311973E-2</c:v>
                </c:pt>
                <c:pt idx="2079">
                  <c:v>1.972737762311973E-2</c:v>
                </c:pt>
                <c:pt idx="2080">
                  <c:v>1.972737762311973E-2</c:v>
                </c:pt>
                <c:pt idx="2081">
                  <c:v>1.972737762311973E-2</c:v>
                </c:pt>
                <c:pt idx="2082">
                  <c:v>1.972737762311973E-2</c:v>
                </c:pt>
                <c:pt idx="2083">
                  <c:v>1.972737762311973E-2</c:v>
                </c:pt>
                <c:pt idx="2084">
                  <c:v>1.972737762311973E-2</c:v>
                </c:pt>
                <c:pt idx="2085">
                  <c:v>1.972737762311973E-2</c:v>
                </c:pt>
                <c:pt idx="2086">
                  <c:v>1.972737762311973E-2</c:v>
                </c:pt>
                <c:pt idx="2087">
                  <c:v>1.972737762311973E-2</c:v>
                </c:pt>
                <c:pt idx="2088">
                  <c:v>1.972737762311973E-2</c:v>
                </c:pt>
                <c:pt idx="2089">
                  <c:v>1.972737762311973E-2</c:v>
                </c:pt>
                <c:pt idx="2090">
                  <c:v>1.972737762311973E-2</c:v>
                </c:pt>
                <c:pt idx="2091">
                  <c:v>1.972737762311973E-2</c:v>
                </c:pt>
                <c:pt idx="2092">
                  <c:v>1.972737762311973E-2</c:v>
                </c:pt>
                <c:pt idx="2093">
                  <c:v>1.972737762311973E-2</c:v>
                </c:pt>
                <c:pt idx="2094">
                  <c:v>1.972737762311973E-2</c:v>
                </c:pt>
                <c:pt idx="2095">
                  <c:v>1.972737762311973E-2</c:v>
                </c:pt>
                <c:pt idx="2096">
                  <c:v>1.972737762311973E-2</c:v>
                </c:pt>
                <c:pt idx="2097">
                  <c:v>1.972737762311973E-2</c:v>
                </c:pt>
                <c:pt idx="2098">
                  <c:v>1.972737762311973E-2</c:v>
                </c:pt>
                <c:pt idx="2099">
                  <c:v>1.972737762311973E-2</c:v>
                </c:pt>
                <c:pt idx="2100">
                  <c:v>1.972737762311973E-2</c:v>
                </c:pt>
              </c:numCache>
            </c:numRef>
          </c:val>
        </c:ser>
        <c:marker val="1"/>
        <c:axId val="163984896"/>
        <c:axId val="163986432"/>
      </c:lineChart>
      <c:catAx>
        <c:axId val="1639848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RPM</a:t>
                </a:r>
              </a:p>
            </c:rich>
          </c:tx>
          <c:layout/>
        </c:title>
        <c:numFmt formatCode="General" sourceLinked="1"/>
        <c:tickLblPos val="nextTo"/>
        <c:crossAx val="163986432"/>
        <c:crosses val="autoZero"/>
        <c:auto val="1"/>
        <c:lblAlgn val="ctr"/>
        <c:lblOffset val="100"/>
      </c:catAx>
      <c:valAx>
        <c:axId val="163986432"/>
        <c:scaling>
          <c:orientation val="minMax"/>
        </c:scaling>
        <c:axPos val="l"/>
        <c:majorGridlines/>
        <c:numFmt formatCode="General" sourceLinked="1"/>
        <c:tickLblPos val="nextTo"/>
        <c:crossAx val="163984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8603904280751034"/>
          <c:y val="0.45562381278916714"/>
          <c:w val="8.0930403930722525E-2"/>
          <c:h val="0.144808115201816"/>
        </c:manualLayout>
      </c:layout>
      <c:overlay val="1"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Speed (m/s) v/s</a:t>
            </a:r>
            <a:r>
              <a:rPr lang="en-US" baseline="0"/>
              <a:t> Distance</a:t>
            </a:r>
            <a:endParaRPr lang="en-US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Simulation!$Q$3</c:f>
              <c:strCache>
                <c:ptCount val="1"/>
                <c:pt idx="0">
                  <c:v>Speed (m/s)</c:v>
                </c:pt>
              </c:strCache>
            </c:strRef>
          </c:tx>
          <c:marker>
            <c:symbol val="none"/>
          </c:marker>
          <c:val>
            <c:numRef>
              <c:f>Simulation!$Q$4:$Q$2104</c:f>
              <c:numCache>
                <c:formatCode>General</c:formatCode>
                <c:ptCount val="2101"/>
                <c:pt idx="0">
                  <c:v>0</c:v>
                </c:pt>
                <c:pt idx="1">
                  <c:v>1.4281175081983275</c:v>
                </c:pt>
                <c:pt idx="2">
                  <c:v>2.0180635212371389</c:v>
                </c:pt>
                <c:pt idx="3">
                  <c:v>2.4696563991438119</c:v>
                </c:pt>
                <c:pt idx="4">
                  <c:v>2.8494573288530671</c:v>
                </c:pt>
                <c:pt idx="5">
                  <c:v>3.1832709149591749</c:v>
                </c:pt>
                <c:pt idx="6">
                  <c:v>3.4843425402200672</c:v>
                </c:pt>
                <c:pt idx="7">
                  <c:v>3.7605471575320628</c:v>
                </c:pt>
                <c:pt idx="8">
                  <c:v>4.0170200161006395</c:v>
                </c:pt>
                <c:pt idx="9">
                  <c:v>4.2573310493130956</c:v>
                </c:pt>
                <c:pt idx="10">
                  <c:v>4.4840816774686933</c:v>
                </c:pt>
                <c:pt idx="11">
                  <c:v>4.6992374096024072</c:v>
                </c:pt>
                <c:pt idx="12">
                  <c:v>4.9043265355031007</c:v>
                </c:pt>
                <c:pt idx="13">
                  <c:v>5.1005654501204827</c:v>
                </c:pt>
                <c:pt idx="14">
                  <c:v>5.2889412378164353</c:v>
                </c:pt>
                <c:pt idx="15">
                  <c:v>5.4702680899131906</c:v>
                </c:pt>
                <c:pt idx="16">
                  <c:v>5.6452270294730695</c:v>
                </c:pt>
                <c:pt idx="17">
                  <c:v>5.8143946115840439</c:v>
                </c:pt>
                <c:pt idx="18">
                  <c:v>5.9782641238208036</c:v>
                </c:pt>
                <c:pt idx="19">
                  <c:v>6.1372615522911564</c:v>
                </c:pt>
                <c:pt idx="20">
                  <c:v>6.291757811689366</c:v>
                </c:pt>
                <c:pt idx="21">
                  <c:v>6.4420782556941889</c:v>
                </c:pt>
                <c:pt idx="22">
                  <c:v>6.5885101725509827</c:v>
                </c:pt>
                <c:pt idx="23">
                  <c:v>6.7313087644158793</c:v>
                </c:pt>
                <c:pt idx="24">
                  <c:v>6.8707019694471381</c:v>
                </c:pt>
                <c:pt idx="25">
                  <c:v>7.0068943892846454</c:v>
                </c:pt>
                <c:pt idx="26">
                  <c:v>7.1400705168756318</c:v>
                </c:pt>
                <c:pt idx="27">
                  <c:v>7.2703974112859564</c:v>
                </c:pt>
                <c:pt idx="28">
                  <c:v>7.3980269311321418</c:v>
                </c:pt>
                <c:pt idx="29">
                  <c:v>7.5230976125679154</c:v>
                </c:pt>
                <c:pt idx="30">
                  <c:v>7.6457362586536464</c:v>
                </c:pt>
                <c:pt idx="31">
                  <c:v>7.7677857485256316</c:v>
                </c:pt>
                <c:pt idx="32">
                  <c:v>7.8875638983945668</c:v>
                </c:pt>
                <c:pt idx="33">
                  <c:v>8.0051738770571514</c:v>
                </c:pt>
                <c:pt idx="34">
                  <c:v>8.120711079754777</c:v>
                </c:pt>
                <c:pt idx="35">
                  <c:v>8.2342639294446176</c:v>
                </c:pt>
                <c:pt idx="36">
                  <c:v>8.345914574708809</c:v>
                </c:pt>
                <c:pt idx="37">
                  <c:v>8.4557395001586251</c:v>
                </c:pt>
                <c:pt idx="38">
                  <c:v>8.5638100623921289</c:v>
                </c:pt>
                <c:pt idx="39">
                  <c:v>8.6701929623204226</c:v>
                </c:pt>
                <c:pt idx="40">
                  <c:v>8.7749506628675622</c:v>
                </c:pt>
                <c:pt idx="41">
                  <c:v>8.8781417595800676</c:v>
                </c:pt>
                <c:pt idx="42">
                  <c:v>8.9798213104827376</c:v>
                </c:pt>
                <c:pt idx="43">
                  <c:v>9.0800411305332052</c:v>
                </c:pt>
                <c:pt idx="44">
                  <c:v>9.1788500552157917</c:v>
                </c:pt>
                <c:pt idx="45">
                  <c:v>9.2762941771422547</c:v>
                </c:pt>
                <c:pt idx="46">
                  <c:v>9.3724170589665707</c:v>
                </c:pt>
                <c:pt idx="47">
                  <c:v>9.4672599254522147</c:v>
                </c:pt>
                <c:pt idx="48">
                  <c:v>9.560861837136688</c:v>
                </c:pt>
                <c:pt idx="49">
                  <c:v>9.653259847706094</c:v>
                </c:pt>
                <c:pt idx="50">
                  <c:v>9.7444891469115689</c:v>
                </c:pt>
                <c:pt idx="51">
                  <c:v>9.83458319062062</c:v>
                </c:pt>
                <c:pt idx="52">
                  <c:v>9.9235738193929475</c:v>
                </c:pt>
                <c:pt idx="53">
                  <c:v>10.011491366796216</c:v>
                </c:pt>
                <c:pt idx="54">
                  <c:v>10.098364758527858</c:v>
                </c:pt>
                <c:pt idx="55">
                  <c:v>10.184221603280426</c:v>
                </c:pt>
                <c:pt idx="56">
                  <c:v>10.26908827617698</c:v>
                </c:pt>
                <c:pt idx="57">
                  <c:v>10.352989995506917</c:v>
                </c:pt>
                <c:pt idx="58">
                  <c:v>10.43595089340919</c:v>
                </c:pt>
                <c:pt idx="59">
                  <c:v>10.518571522725074</c:v>
                </c:pt>
                <c:pt idx="60">
                  <c:v>10.60028402540128</c:v>
                </c:pt>
                <c:pt idx="61">
                  <c:v>10.681110091805913</c:v>
                </c:pt>
                <c:pt idx="62">
                  <c:v>10.761070535244111</c:v>
                </c:pt>
                <c:pt idx="63">
                  <c:v>10.840185341492678</c:v>
                </c:pt>
                <c:pt idx="64">
                  <c:v>10.918473714779882</c:v>
                </c:pt>
                <c:pt idx="65">
                  <c:v>10.995954120517872</c:v>
                </c:pt>
                <c:pt idx="66">
                  <c:v>11.072644325064184</c:v>
                </c:pt>
                <c:pt idx="67">
                  <c:v>11.148561432761424</c:v>
                </c:pt>
                <c:pt idx="68">
                  <c:v>11.223721920479829</c:v>
                </c:pt>
                <c:pt idx="69">
                  <c:v>11.298141669865839</c:v>
                </c:pt>
                <c:pt idx="70">
                  <c:v>11.37183599748051</c:v>
                </c:pt>
                <c:pt idx="71">
                  <c:v>11.444819682994442</c:v>
                </c:pt>
                <c:pt idx="72">
                  <c:v>11.517106995590554</c:v>
                </c:pt>
                <c:pt idx="73">
                  <c:v>11.588711718712242</c:v>
                </c:pt>
                <c:pt idx="74">
                  <c:v>11.659647173282201</c:v>
                </c:pt>
                <c:pt idx="75">
                  <c:v>11.72992623950609</c:v>
                </c:pt>
                <c:pt idx="76">
                  <c:v>11.799561377365272</c:v>
                </c:pt>
                <c:pt idx="77">
                  <c:v>11.86856464589389</c:v>
                </c:pt>
                <c:pt idx="78">
                  <c:v>11.936947721327483</c:v>
                </c:pt>
                <c:pt idx="79">
                  <c:v>12.004721914203007</c:v>
                </c:pt>
                <c:pt idx="80">
                  <c:v>12.071898185483555</c:v>
                </c:pt>
                <c:pt idx="81">
                  <c:v>12.138487161775062</c:v>
                </c:pt>
                <c:pt idx="82">
                  <c:v>12.204499149696856</c:v>
                </c:pt>
                <c:pt idx="83">
                  <c:v>12.269944149463011</c:v>
                </c:pt>
                <c:pt idx="84">
                  <c:v>12.334831867726953</c:v>
                </c:pt>
                <c:pt idx="85">
                  <c:v>12.399171729737711</c:v>
                </c:pt>
                <c:pt idx="86">
                  <c:v>12.462972890852479</c:v>
                </c:pt>
                <c:pt idx="87">
                  <c:v>12.526244247446765</c:v>
                </c:pt>
                <c:pt idx="88">
                  <c:v>12.588994447260317</c:v>
                </c:pt>
                <c:pt idx="89">
                  <c:v>12.651231899214165</c:v>
                </c:pt>
                <c:pt idx="90">
                  <c:v>12.712964782731559</c:v>
                </c:pt>
                <c:pt idx="91">
                  <c:v>12.774201056593165</c:v>
                </c:pt>
                <c:pt idx="92">
                  <c:v>12.834948467354739</c:v>
                </c:pt>
                <c:pt idx="93">
                  <c:v>12.89521455735348</c:v>
                </c:pt>
                <c:pt idx="94">
                  <c:v>12.955006672327448</c:v>
                </c:pt>
                <c:pt idx="95">
                  <c:v>13.0143319686707</c:v>
                </c:pt>
                <c:pt idx="96">
                  <c:v>13.073197420345275</c:v>
                </c:pt>
                <c:pt idx="97">
                  <c:v>13.131609825469743</c:v>
                </c:pt>
                <c:pt idx="98">
                  <c:v>13.18957581260263</c:v>
                </c:pt>
                <c:pt idx="99">
                  <c:v>13.247101846737911</c:v>
                </c:pt>
                <c:pt idx="100">
                  <c:v>13.304194235028563</c:v>
                </c:pt>
                <c:pt idx="101">
                  <c:v>13.360859132253148</c:v>
                </c:pt>
                <c:pt idx="102">
                  <c:v>13.417102546039439</c:v>
                </c:pt>
                <c:pt idx="103">
                  <c:v>13.472930341858193</c:v>
                </c:pt>
                <c:pt idx="104">
                  <c:v>13.528348247799354</c:v>
                </c:pt>
                <c:pt idx="105">
                  <c:v>13.583361859142206</c:v>
                </c:pt>
                <c:pt idx="106">
                  <c:v>13.637976642730258</c:v>
                </c:pt>
                <c:pt idx="107">
                  <c:v>13.692197941161005</c:v>
                </c:pt>
                <c:pt idx="108">
                  <c:v>13.746030976800082</c:v>
                </c:pt>
                <c:pt idx="109">
                  <c:v>13.799480855628753</c:v>
                </c:pt>
                <c:pt idx="110">
                  <c:v>13.852552570933149</c:v>
                </c:pt>
                <c:pt idx="111">
                  <c:v>13.905251006843157</c:v>
                </c:pt>
                <c:pt idx="112">
                  <c:v>13.957580941728409</c:v>
                </c:pt>
                <c:pt idx="113">
                  <c:v>14.0095470514584</c:v>
                </c:pt>
                <c:pt idx="114">
                  <c:v>14.061153912533323</c:v>
                </c:pt>
                <c:pt idx="115">
                  <c:v>14.112406005091874</c:v>
                </c:pt>
                <c:pt idx="116">
                  <c:v>14.163307715801899</c:v>
                </c:pt>
                <c:pt idx="117">
                  <c:v>14.213863340639428</c:v>
                </c:pt>
                <c:pt idx="118">
                  <c:v>14.264077087561347</c:v>
                </c:pt>
                <c:pt idx="119">
                  <c:v>14.31395307907666</c:v>
                </c:pt>
                <c:pt idx="120">
                  <c:v>14.363495354721012</c:v>
                </c:pt>
                <c:pt idx="121">
                  <c:v>14.41270787343892</c:v>
                </c:pt>
                <c:pt idx="122">
                  <c:v>14.461594515877886</c:v>
                </c:pt>
                <c:pt idx="123">
                  <c:v>14.510159086598359</c:v>
                </c:pt>
                <c:pt idx="124">
                  <c:v>14.55840531620332</c:v>
                </c:pt>
                <c:pt idx="125">
                  <c:v>14.606336863391029</c:v>
                </c:pt>
                <c:pt idx="126">
                  <c:v>14.653957316934321</c:v>
                </c:pt>
                <c:pt idx="127">
                  <c:v>14.701270197589647</c:v>
                </c:pt>
                <c:pt idx="128">
                  <c:v>14.748278959938904</c:v>
                </c:pt>
                <c:pt idx="129">
                  <c:v>14.794986994166921</c:v>
                </c:pt>
                <c:pt idx="130">
                  <c:v>14.841397627777354</c:v>
                </c:pt>
                <c:pt idx="131">
                  <c:v>14.887514127249588</c:v>
                </c:pt>
                <c:pt idx="132">
                  <c:v>14.933339699639101</c:v>
                </c:pt>
                <c:pt idx="133">
                  <c:v>14.978877494123665</c:v>
                </c:pt>
                <c:pt idx="134">
                  <c:v>15.024130603497603</c:v>
                </c:pt>
                <c:pt idx="135">
                  <c:v>15.069102065616224</c:v>
                </c:pt>
                <c:pt idx="136">
                  <c:v>15.11379486479248</c:v>
                </c:pt>
                <c:pt idx="137">
                  <c:v>15.158211933147744</c:v>
                </c:pt>
                <c:pt idx="138">
                  <c:v>15.202356151918577</c:v>
                </c:pt>
                <c:pt idx="139">
                  <c:v>15.246230352721211</c:v>
                </c:pt>
                <c:pt idx="140">
                  <c:v>15.289837318775421</c:v>
                </c:pt>
                <c:pt idx="141">
                  <c:v>15.333179786089374</c:v>
                </c:pt>
                <c:pt idx="142">
                  <c:v>15.376260444606991</c:v>
                </c:pt>
                <c:pt idx="143">
                  <c:v>15.419081939319234</c:v>
                </c:pt>
                <c:pt idx="144">
                  <c:v>15.461646871340738</c:v>
                </c:pt>
                <c:pt idx="145">
                  <c:v>15.503957798953079</c:v>
                </c:pt>
                <c:pt idx="146">
                  <c:v>15.546017238615962</c:v>
                </c:pt>
                <c:pt idx="147">
                  <c:v>15.587827665947501</c:v>
                </c:pt>
                <c:pt idx="148">
                  <c:v>15.629391516674788</c:v>
                </c:pt>
                <c:pt idx="149">
                  <c:v>15.670711187555812</c:v>
                </c:pt>
                <c:pt idx="150">
                  <c:v>15.711789037273789</c:v>
                </c:pt>
                <c:pt idx="151">
                  <c:v>15.75262738730494</c:v>
                </c:pt>
                <c:pt idx="152">
                  <c:v>15.793228522760636</c:v>
                </c:pt>
                <c:pt idx="153">
                  <c:v>15.833594693204857</c:v>
                </c:pt>
                <c:pt idx="154">
                  <c:v>15.873728113447861</c:v>
                </c:pt>
                <c:pt idx="155">
                  <c:v>15.91363096431688</c:v>
                </c:pt>
                <c:pt idx="156">
                  <c:v>15.953305393404676</c:v>
                </c:pt>
                <c:pt idx="157">
                  <c:v>15.992753515796725</c:v>
                </c:pt>
                <c:pt idx="158">
                  <c:v>16.031977414777774</c:v>
                </c:pt>
                <c:pt idx="159">
                  <c:v>16.070979142518496</c:v>
                </c:pt>
                <c:pt idx="160">
                  <c:v>16.109760720742909</c:v>
                </c:pt>
                <c:pt idx="161">
                  <c:v>16.148324141377238</c:v>
                </c:pt>
                <c:pt idx="162">
                  <c:v>16.186671367180828</c:v>
                </c:pt>
                <c:pt idx="163">
                  <c:v>16.224804332359749</c:v>
                </c:pt>
                <c:pt idx="164">
                  <c:v>16.262724943163626</c:v>
                </c:pt>
                <c:pt idx="165">
                  <c:v>16.300435078466304</c:v>
                </c:pt>
                <c:pt idx="166">
                  <c:v>16.337936590330834</c:v>
                </c:pt>
                <c:pt idx="167">
                  <c:v>16.37523130455935</c:v>
                </c:pt>
                <c:pt idx="168">
                  <c:v>16.41232102122828</c:v>
                </c:pt>
                <c:pt idx="169">
                  <c:v>16.449207515209416</c:v>
                </c:pt>
                <c:pt idx="170">
                  <c:v>16.485892536677252</c:v>
                </c:pt>
                <c:pt idx="171">
                  <c:v>16.522377811603075</c:v>
                </c:pt>
                <c:pt idx="172">
                  <c:v>16.558665042236218</c:v>
                </c:pt>
                <c:pt idx="173">
                  <c:v>16.594755907572853</c:v>
                </c:pt>
                <c:pt idx="174">
                  <c:v>16.630652063812786</c:v>
                </c:pt>
                <c:pt idx="175">
                  <c:v>16.666355144804545</c:v>
                </c:pt>
                <c:pt idx="176">
                  <c:v>16.701866762479206</c:v>
                </c:pt>
                <c:pt idx="177">
                  <c:v>16.737188507273252</c:v>
                </c:pt>
                <c:pt idx="178">
                  <c:v>16.772321948540839</c:v>
                </c:pt>
                <c:pt idx="179">
                  <c:v>16.807268634955754</c:v>
                </c:pt>
                <c:pt idx="180">
                  <c:v>16.842030094903436</c:v>
                </c:pt>
                <c:pt idx="181">
                  <c:v>16.876607836863297</c:v>
                </c:pt>
                <c:pt idx="182">
                  <c:v>16.911003349781705</c:v>
                </c:pt>
                <c:pt idx="183">
                  <c:v>16.945218103435842</c:v>
                </c:pt>
                <c:pt idx="184">
                  <c:v>16.979253548788751</c:v>
                </c:pt>
                <c:pt idx="185">
                  <c:v>17.013111118335832</c:v>
                </c:pt>
                <c:pt idx="186">
                  <c:v>17.04679222644301</c:v>
                </c:pt>
                <c:pt idx="187">
                  <c:v>17.08029826967687</c:v>
                </c:pt>
                <c:pt idx="188">
                  <c:v>17.113630627126927</c:v>
                </c:pt>
                <c:pt idx="189">
                  <c:v>17.146790660720328</c:v>
                </c:pt>
                <c:pt idx="190">
                  <c:v>17.179779715529158</c:v>
                </c:pt>
                <c:pt idx="191">
                  <c:v>17.212599120070575</c:v>
                </c:pt>
                <c:pt idx="192">
                  <c:v>17.245250186599979</c:v>
                </c:pt>
                <c:pt idx="193">
                  <c:v>17.27773421139743</c:v>
                </c:pt>
                <c:pt idx="194">
                  <c:v>17.310052475047485</c:v>
                </c:pt>
                <c:pt idx="195">
                  <c:v>17.342206242712624</c:v>
                </c:pt>
                <c:pt idx="196">
                  <c:v>17.374196764400502</c:v>
                </c:pt>
                <c:pt idx="197">
                  <c:v>17.406025275225126</c:v>
                </c:pt>
                <c:pt idx="198">
                  <c:v>17.437692995662196</c:v>
                </c:pt>
                <c:pt idx="199">
                  <c:v>17.469201131798705</c:v>
                </c:pt>
                <c:pt idx="200">
                  <c:v>17.500550875577005</c:v>
                </c:pt>
                <c:pt idx="201">
                  <c:v>17.531743405033478</c:v>
                </c:pt>
                <c:pt idx="202">
                  <c:v>17.562779884531921</c:v>
                </c:pt>
                <c:pt idx="203">
                  <c:v>17.593661464991861</c:v>
                </c:pt>
                <c:pt idx="204">
                  <c:v>17.624389284111857</c:v>
                </c:pt>
                <c:pt idx="205">
                  <c:v>17.654964466587984</c:v>
                </c:pt>
                <c:pt idx="206">
                  <c:v>17.685388124327588</c:v>
                </c:pt>
                <c:pt idx="207">
                  <c:v>17.715661356658469</c:v>
                </c:pt>
                <c:pt idx="208">
                  <c:v>17.745785250533576</c:v>
                </c:pt>
                <c:pt idx="209">
                  <c:v>17.775760880731362</c:v>
                </c:pt>
                <c:pt idx="210">
                  <c:v>17.805589310051907</c:v>
                </c:pt>
                <c:pt idx="211">
                  <c:v>17.835271589508899</c:v>
                </c:pt>
                <c:pt idx="212">
                  <c:v>17.864808758517604</c:v>
                </c:pt>
                <c:pt idx="213">
                  <c:v>17.894201845078921</c:v>
                </c:pt>
                <c:pt idx="214">
                  <c:v>17.92345186595961</c:v>
                </c:pt>
                <c:pt idx="215">
                  <c:v>17.952559826868807</c:v>
                </c:pt>
                <c:pt idx="216">
                  <c:v>17.981526722630907</c:v>
                </c:pt>
                <c:pt idx="217">
                  <c:v>18.010353537354924</c:v>
                </c:pt>
                <c:pt idx="218">
                  <c:v>18.039041244600391</c:v>
                </c:pt>
                <c:pt idx="219">
                  <c:v>18.067590807539908</c:v>
                </c:pt>
                <c:pt idx="220">
                  <c:v>18.096003179118419</c:v>
                </c:pt>
                <c:pt idx="221">
                  <c:v>18.124279302209278</c:v>
                </c:pt>
                <c:pt idx="222">
                  <c:v>18.152420109767217</c:v>
                </c:pt>
                <c:pt idx="223">
                  <c:v>18.180426524978262</c:v>
                </c:pt>
                <c:pt idx="224">
                  <c:v>18.208299461406689</c:v>
                </c:pt>
                <c:pt idx="225">
                  <c:v>18.23603982313908</c:v>
                </c:pt>
                <c:pt idx="226">
                  <c:v>18.263648504925566</c:v>
                </c:pt>
                <c:pt idx="227">
                  <c:v>18.291126392318308</c:v>
                </c:pt>
                <c:pt idx="228">
                  <c:v>18.318474361807283</c:v>
                </c:pt>
                <c:pt idx="229">
                  <c:v>18.345693280953455</c:v>
                </c:pt>
                <c:pt idx="230">
                  <c:v>18.372784008519378</c:v>
                </c:pt>
                <c:pt idx="231">
                  <c:v>18.399747394597295</c:v>
                </c:pt>
                <c:pt idx="232">
                  <c:v>18.426584280734801</c:v>
                </c:pt>
                <c:pt idx="233">
                  <c:v>18.453295500058111</c:v>
                </c:pt>
                <c:pt idx="234">
                  <c:v>18.479881877392998</c:v>
                </c:pt>
                <c:pt idx="235">
                  <c:v>18.506344229383469</c:v>
                </c:pt>
                <c:pt idx="236">
                  <c:v>18.532683364608197</c:v>
                </c:pt>
                <c:pt idx="237">
                  <c:v>18.558900083694787</c:v>
                </c:pt>
                <c:pt idx="238">
                  <c:v>18.584995179431935</c:v>
                </c:pt>
                <c:pt idx="239">
                  <c:v>18.610969436879493</c:v>
                </c:pt>
                <c:pt idx="240">
                  <c:v>18.636823633476521</c:v>
                </c:pt>
                <c:pt idx="241">
                  <c:v>18.662558539147337</c:v>
                </c:pt>
                <c:pt idx="242">
                  <c:v>18.688174916405671</c:v>
                </c:pt>
                <c:pt idx="243">
                  <c:v>18.713673520456876</c:v>
                </c:pt>
                <c:pt idx="244">
                  <c:v>18.73905509929833</c:v>
                </c:pt>
                <c:pt idx="245">
                  <c:v>18.764320393818007</c:v>
                </c:pt>
                <c:pt idx="246">
                  <c:v>18.789470137891286</c:v>
                </c:pt>
                <c:pt idx="247">
                  <c:v>18.814505058476026</c:v>
                </c:pt>
                <c:pt idx="248">
                  <c:v>18.839425875705956</c:v>
                </c:pt>
                <c:pt idx="249">
                  <c:v>18.864233302982406</c:v>
                </c:pt>
                <c:pt idx="250">
                  <c:v>18.888928047064407</c:v>
                </c:pt>
                <c:pt idx="251">
                  <c:v>18.913510808157241</c:v>
                </c:pt>
                <c:pt idx="252">
                  <c:v>18.9379822799994</c:v>
                </c:pt>
                <c:pt idx="253">
                  <c:v>18.962343149948062</c:v>
                </c:pt>
                <c:pt idx="254">
                  <c:v>18.986594099063065</c:v>
                </c:pt>
                <c:pt idx="255">
                  <c:v>19.010735802189437</c:v>
                </c:pt>
                <c:pt idx="256">
                  <c:v>19.034768928038499</c:v>
                </c:pt>
                <c:pt idx="257">
                  <c:v>19.058694139267594</c:v>
                </c:pt>
                <c:pt idx="258">
                  <c:v>19.082512092558428</c:v>
                </c:pt>
                <c:pt idx="259">
                  <c:v>19.106223438694101</c:v>
                </c:pt>
                <c:pt idx="260">
                  <c:v>19.129828822634824</c:v>
                </c:pt>
                <c:pt idx="261">
                  <c:v>19.153328883592355</c:v>
                </c:pt>
                <c:pt idx="262">
                  <c:v>19.176724255103192</c:v>
                </c:pt>
                <c:pt idx="263">
                  <c:v>19.200015565100546</c:v>
                </c:pt>
                <c:pt idx="264">
                  <c:v>19.223203435985091</c:v>
                </c:pt>
                <c:pt idx="265">
                  <c:v>19.246288484694567</c:v>
                </c:pt>
                <c:pt idx="266">
                  <c:v>19.269271322772202</c:v>
                </c:pt>
                <c:pt idx="267">
                  <c:v>19.292152556434043</c:v>
                </c:pt>
                <c:pt idx="268">
                  <c:v>19.314932786635154</c:v>
                </c:pt>
                <c:pt idx="269">
                  <c:v>19.337612609134734</c:v>
                </c:pt>
                <c:pt idx="270">
                  <c:v>19.360192614560187</c:v>
                </c:pt>
                <c:pt idx="271">
                  <c:v>19.382673388470153</c:v>
                </c:pt>
                <c:pt idx="272">
                  <c:v>19.405055511416503</c:v>
                </c:pt>
                <c:pt idx="273">
                  <c:v>19.42733955900535</c:v>
                </c:pt>
                <c:pt idx="274">
                  <c:v>19.449526101957083</c:v>
                </c:pt>
                <c:pt idx="275">
                  <c:v>19.471615706165434</c:v>
                </c:pt>
                <c:pt idx="276">
                  <c:v>19.49360893275561</c:v>
                </c:pt>
                <c:pt idx="277">
                  <c:v>19.515506338141503</c:v>
                </c:pt>
                <c:pt idx="278">
                  <c:v>19.537308474081996</c:v>
                </c:pt>
                <c:pt idx="279">
                  <c:v>19.559015887736383</c:v>
                </c:pt>
                <c:pt idx="280">
                  <c:v>19.580629121718914</c:v>
                </c:pt>
                <c:pt idx="281">
                  <c:v>19.602148714152502</c:v>
                </c:pt>
                <c:pt idx="282">
                  <c:v>19.623575198721586</c:v>
                </c:pt>
                <c:pt idx="283">
                  <c:v>19.644909104724171</c:v>
                </c:pt>
                <c:pt idx="284">
                  <c:v>19.666150957123069</c:v>
                </c:pt>
                <c:pt idx="285">
                  <c:v>19.687301276596358</c:v>
                </c:pt>
                <c:pt idx="286">
                  <c:v>19.708360579587051</c:v>
                </c:pt>
                <c:pt idx="287">
                  <c:v>19.729329378352016</c:v>
                </c:pt>
                <c:pt idx="288">
                  <c:v>19.750208181010159</c:v>
                </c:pt>
                <c:pt idx="289">
                  <c:v>19.770997491589867</c:v>
                </c:pt>
                <c:pt idx="290">
                  <c:v>19.791697810075728</c:v>
                </c:pt>
                <c:pt idx="291">
                  <c:v>19.812309632454568</c:v>
                </c:pt>
                <c:pt idx="292">
                  <c:v>19.83283345076077</c:v>
                </c:pt>
                <c:pt idx="293">
                  <c:v>19.853269753120944</c:v>
                </c:pt>
                <c:pt idx="294">
                  <c:v>19.873619023797907</c:v>
                </c:pt>
                <c:pt idx="295">
                  <c:v>19.893881743234033</c:v>
                </c:pt>
                <c:pt idx="296">
                  <c:v>19.914058388093942</c:v>
                </c:pt>
                <c:pt idx="297">
                  <c:v>19.934149431306572</c:v>
                </c:pt>
                <c:pt idx="298">
                  <c:v>19.954155342106631</c:v>
                </c:pt>
                <c:pt idx="299">
                  <c:v>19.974076586075437</c:v>
                </c:pt>
                <c:pt idx="300">
                  <c:v>19.993913625181175</c:v>
                </c:pt>
                <c:pt idx="301">
                  <c:v>20.013666917818551</c:v>
                </c:pt>
                <c:pt idx="302">
                  <c:v>20.033336918847887</c:v>
                </c:pt>
                <c:pt idx="303">
                  <c:v>20.052924079633655</c:v>
                </c:pt>
                <c:pt idx="304">
                  <c:v>20.072428848082431</c:v>
                </c:pt>
                <c:pt idx="305">
                  <c:v>20.091851668680338</c:v>
                </c:pt>
                <c:pt idx="306">
                  <c:v>20.111192982529936</c:v>
                </c:pt>
                <c:pt idx="307">
                  <c:v>20.130453227386585</c:v>
                </c:pt>
                <c:pt idx="308">
                  <c:v>20.149632837694309</c:v>
                </c:pt>
                <c:pt idx="309">
                  <c:v>20.168732244621125</c:v>
                </c:pt>
                <c:pt idx="310">
                  <c:v>20.187751876093913</c:v>
                </c:pt>
                <c:pt idx="311">
                  <c:v>20.206692156832752</c:v>
                </c:pt>
                <c:pt idx="312">
                  <c:v>20.22555350838482</c:v>
                </c:pt>
                <c:pt idx="313">
                  <c:v>20.244336349157788</c:v>
                </c:pt>
                <c:pt idx="314">
                  <c:v>20.263041094452756</c:v>
                </c:pt>
                <c:pt idx="315">
                  <c:v>20.28166815649676</c:v>
                </c:pt>
                <c:pt idx="316">
                  <c:v>20.300217944474785</c:v>
                </c:pt>
                <c:pt idx="317">
                  <c:v>20.318690864561383</c:v>
                </c:pt>
                <c:pt idx="318">
                  <c:v>20.337087319951817</c:v>
                </c:pt>
                <c:pt idx="319">
                  <c:v>20.355407710892816</c:v>
                </c:pt>
                <c:pt idx="320">
                  <c:v>20.373652434712881</c:v>
                </c:pt>
                <c:pt idx="321">
                  <c:v>20.391821885852195</c:v>
                </c:pt>
                <c:pt idx="322">
                  <c:v>20.409916455892134</c:v>
                </c:pt>
                <c:pt idx="323">
                  <c:v>20.427936533584361</c:v>
                </c:pt>
                <c:pt idx="324">
                  <c:v>20.445882504879545</c:v>
                </c:pt>
                <c:pt idx="325">
                  <c:v>20.46375475295569</c:v>
                </c:pt>
                <c:pt idx="326">
                  <c:v>20.481553658246089</c:v>
                </c:pt>
                <c:pt idx="327">
                  <c:v>20.499279598466885</c:v>
                </c:pt>
                <c:pt idx="328">
                  <c:v>20.51693294864431</c:v>
                </c:pt>
                <c:pt idx="329">
                  <c:v>20.534514081141513</c:v>
                </c:pt>
                <c:pt idx="330">
                  <c:v>20.552023365685073</c:v>
                </c:pt>
                <c:pt idx="331">
                  <c:v>20.569461169391147</c:v>
                </c:pt>
                <c:pt idx="332">
                  <c:v>20.58682785679127</c:v>
                </c:pt>
                <c:pt idx="333">
                  <c:v>20.604123789857841</c:v>
                </c:pt>
                <c:pt idx="334">
                  <c:v>20.621349328029243</c:v>
                </c:pt>
                <c:pt idx="335">
                  <c:v>20.638504828234669</c:v>
                </c:pt>
                <c:pt idx="336">
                  <c:v>20.655590644918615</c:v>
                </c:pt>
                <c:pt idx="337">
                  <c:v>20.672607130065042</c:v>
                </c:pt>
                <c:pt idx="338">
                  <c:v>20.68955463322126</c:v>
                </c:pt>
                <c:pt idx="339">
                  <c:v>20.706433501521474</c:v>
                </c:pt>
                <c:pt idx="340">
                  <c:v>20.723244079710046</c:v>
                </c:pt>
                <c:pt idx="341">
                  <c:v>20.739986710164462</c:v>
                </c:pt>
                <c:pt idx="342">
                  <c:v>20.756661732918001</c:v>
                </c:pt>
                <c:pt idx="343">
                  <c:v>20.773269485682111</c:v>
                </c:pt>
                <c:pt idx="344">
                  <c:v>20.789810303868521</c:v>
                </c:pt>
                <c:pt idx="345">
                  <c:v>20.806284520611065</c:v>
                </c:pt>
                <c:pt idx="346">
                  <c:v>20.82269246678722</c:v>
                </c:pt>
                <c:pt idx="347">
                  <c:v>20.839034471039401</c:v>
                </c:pt>
                <c:pt idx="348">
                  <c:v>20.855310859795971</c:v>
                </c:pt>
                <c:pt idx="349">
                  <c:v>20.871521957291989</c:v>
                </c:pt>
                <c:pt idx="350">
                  <c:v>20.88766808558972</c:v>
                </c:pt>
                <c:pt idx="351">
                  <c:v>20.903749564598868</c:v>
                </c:pt>
                <c:pt idx="352">
                  <c:v>20.919766712096575</c:v>
                </c:pt>
                <c:pt idx="353">
                  <c:v>20.935719843747172</c:v>
                </c:pt>
                <c:pt idx="354">
                  <c:v>20.95160927312169</c:v>
                </c:pt>
                <c:pt idx="355">
                  <c:v>20.967435311717118</c:v>
                </c:pt>
                <c:pt idx="356">
                  <c:v>20.98319826897545</c:v>
                </c:pt>
                <c:pt idx="357">
                  <c:v>20.998898452302488</c:v>
                </c:pt>
                <c:pt idx="358">
                  <c:v>21.014536167086408</c:v>
                </c:pt>
                <c:pt idx="359">
                  <c:v>21.030111716716132</c:v>
                </c:pt>
                <c:pt idx="360">
                  <c:v>21.045625402599445</c:v>
                </c:pt>
                <c:pt idx="361">
                  <c:v>21.06107752418092</c:v>
                </c:pt>
                <c:pt idx="362">
                  <c:v>21.076468378959611</c:v>
                </c:pt>
                <c:pt idx="363">
                  <c:v>21.091798262506551</c:v>
                </c:pt>
                <c:pt idx="364">
                  <c:v>21.107067468482025</c:v>
                </c:pt>
                <c:pt idx="365">
                  <c:v>21.12227628865266</c:v>
                </c:pt>
                <c:pt idx="366">
                  <c:v>21.137425012908295</c:v>
                </c:pt>
                <c:pt idx="367">
                  <c:v>21.152513929278655</c:v>
                </c:pt>
                <c:pt idx="368">
                  <c:v>21.167543323949836</c:v>
                </c:pt>
                <c:pt idx="369">
                  <c:v>21.182513481280594</c:v>
                </c:pt>
                <c:pt idx="370">
                  <c:v>21.19742468381844</c:v>
                </c:pt>
                <c:pt idx="371">
                  <c:v>21.212277212315559</c:v>
                </c:pt>
                <c:pt idx="372">
                  <c:v>21.22707134574453</c:v>
                </c:pt>
                <c:pt idx="373">
                  <c:v>21.241807361313864</c:v>
                </c:pt>
                <c:pt idx="374">
                  <c:v>21.256485534483385</c:v>
                </c:pt>
                <c:pt idx="375">
                  <c:v>21.271106138979405</c:v>
                </c:pt>
                <c:pt idx="376">
                  <c:v>21.285669446809745</c:v>
                </c:pt>
                <c:pt idx="377">
                  <c:v>21.300175728278568</c:v>
                </c:pt>
                <c:pt idx="378">
                  <c:v>21.314625252001061</c:v>
                </c:pt>
                <c:pt idx="379">
                  <c:v>21.329018284917939</c:v>
                </c:pt>
                <c:pt idx="380">
                  <c:v>21.343355092309782</c:v>
                </c:pt>
                <c:pt idx="381">
                  <c:v>21.357635937811217</c:v>
                </c:pt>
                <c:pt idx="382">
                  <c:v>21.371861083424935</c:v>
                </c:pt>
                <c:pt idx="383">
                  <c:v>21.38603078953555</c:v>
                </c:pt>
                <c:pt idx="384">
                  <c:v>21.400145314923311</c:v>
                </c:pt>
                <c:pt idx="385">
                  <c:v>21.414204916777649</c:v>
                </c:pt>
                <c:pt idx="386">
                  <c:v>21.42820985071058</c:v>
                </c:pt>
                <c:pt idx="387">
                  <c:v>21.442160370769955</c:v>
                </c:pt>
                <c:pt idx="388">
                  <c:v>21.456056729452566</c:v>
                </c:pt>
                <c:pt idx="389">
                  <c:v>21.469899177717107</c:v>
                </c:pt>
                <c:pt idx="390">
                  <c:v>21.483687964996989</c:v>
                </c:pt>
                <c:pt idx="391">
                  <c:v>21.497423339213015</c:v>
                </c:pt>
                <c:pt idx="392">
                  <c:v>21.511105546785917</c:v>
                </c:pt>
                <c:pt idx="393">
                  <c:v>21.524734832648758</c:v>
                </c:pt>
                <c:pt idx="394">
                  <c:v>21.538311440259196</c:v>
                </c:pt>
                <c:pt idx="395">
                  <c:v>21.551835611611608</c:v>
                </c:pt>
                <c:pt idx="396">
                  <c:v>21.565307587249094</c:v>
                </c:pt>
                <c:pt idx="397">
                  <c:v>21.578727606275343</c:v>
                </c:pt>
                <c:pt idx="398">
                  <c:v>21.592095906366382</c:v>
                </c:pt>
                <c:pt idx="399">
                  <c:v>21.605412723782177</c:v>
                </c:pt>
                <c:pt idx="400">
                  <c:v>21.618678293378135</c:v>
                </c:pt>
                <c:pt idx="401">
                  <c:v>21.631892848616459</c:v>
                </c:pt>
                <c:pt idx="402">
                  <c:v>21.645056621577407</c:v>
                </c:pt>
                <c:pt idx="403">
                  <c:v>21.658169842970402</c:v>
                </c:pt>
                <c:pt idx="404">
                  <c:v>21.671232742145047</c:v>
                </c:pt>
                <c:pt idx="405">
                  <c:v>21.684245547102016</c:v>
                </c:pt>
                <c:pt idx="406">
                  <c:v>21.697208484503829</c:v>
                </c:pt>
                <c:pt idx="407">
                  <c:v>21.710121779685505</c:v>
                </c:pt>
                <c:pt idx="408">
                  <c:v>21.722985656665124</c:v>
                </c:pt>
                <c:pt idx="409">
                  <c:v>21.735800338154263</c:v>
                </c:pt>
                <c:pt idx="410">
                  <c:v>21.748566045568314</c:v>
                </c:pt>
                <c:pt idx="411">
                  <c:v>21.761282999036723</c:v>
                </c:pt>
                <c:pt idx="412">
                  <c:v>21.773951417413095</c:v>
                </c:pt>
                <c:pt idx="413">
                  <c:v>21.786571518285207</c:v>
                </c:pt>
                <c:pt idx="414">
                  <c:v>21.799143517984913</c:v>
                </c:pt>
                <c:pt idx="415">
                  <c:v>21.811667631597953</c:v>
                </c:pt>
                <c:pt idx="416">
                  <c:v>21.824144072973649</c:v>
                </c:pt>
                <c:pt idx="417">
                  <c:v>21.836573054734522</c:v>
                </c:pt>
                <c:pt idx="418">
                  <c:v>21.848954788285784</c:v>
                </c:pt>
                <c:pt idx="419">
                  <c:v>21.861289483824756</c:v>
                </c:pt>
                <c:pt idx="420">
                  <c:v>21.873577350350175</c:v>
                </c:pt>
                <c:pt idx="421">
                  <c:v>21.885818595671413</c:v>
                </c:pt>
                <c:pt idx="422">
                  <c:v>21.898013426417602</c:v>
                </c:pt>
                <c:pt idx="423">
                  <c:v>21.910162048046672</c:v>
                </c:pt>
                <c:pt idx="424">
                  <c:v>21.922264664854278</c:v>
                </c:pt>
                <c:pt idx="425">
                  <c:v>21.934321479982664</c:v>
                </c:pt>
                <c:pt idx="426">
                  <c:v>21.946332695429422</c:v>
                </c:pt>
                <c:pt idx="427">
                  <c:v>21.958298512056164</c:v>
                </c:pt>
                <c:pt idx="428">
                  <c:v>21.970219129597108</c:v>
                </c:pt>
                <c:pt idx="429">
                  <c:v>21.982094746667588</c:v>
                </c:pt>
                <c:pt idx="430">
                  <c:v>21.99392556077246</c:v>
                </c:pt>
                <c:pt idx="431">
                  <c:v>22.005711768314452</c:v>
                </c:pt>
                <c:pt idx="432">
                  <c:v>22.017453564602402</c:v>
                </c:pt>
                <c:pt idx="433">
                  <c:v>22.029151143859437</c:v>
                </c:pt>
                <c:pt idx="434">
                  <c:v>22.040804699231053</c:v>
                </c:pt>
                <c:pt idx="435">
                  <c:v>22.052414422793142</c:v>
                </c:pt>
                <c:pt idx="436">
                  <c:v>22.063980505559911</c:v>
                </c:pt>
                <c:pt idx="437">
                  <c:v>22.075503137491737</c:v>
                </c:pt>
                <c:pt idx="438">
                  <c:v>22.086982507502956</c:v>
                </c:pt>
                <c:pt idx="439">
                  <c:v>22.098418803469553</c:v>
                </c:pt>
                <c:pt idx="440">
                  <c:v>22.1098122122368</c:v>
                </c:pt>
                <c:pt idx="441">
                  <c:v>22.121162919626808</c:v>
                </c:pt>
                <c:pt idx="442">
                  <c:v>22.132471110446001</c:v>
                </c:pt>
                <c:pt idx="443">
                  <c:v>22.143736968492536</c:v>
                </c:pt>
                <c:pt idx="444">
                  <c:v>22.154960676563629</c:v>
                </c:pt>
                <c:pt idx="445">
                  <c:v>22.16614241646284</c:v>
                </c:pt>
                <c:pt idx="446">
                  <c:v>22.177282369007255</c:v>
                </c:pt>
                <c:pt idx="447">
                  <c:v>22.188380714034629</c:v>
                </c:pt>
                <c:pt idx="448">
                  <c:v>22.199437630410436</c:v>
                </c:pt>
                <c:pt idx="449">
                  <c:v>22.210453296034874</c:v>
                </c:pt>
                <c:pt idx="450">
                  <c:v>22.221427887849785</c:v>
                </c:pt>
                <c:pt idx="451">
                  <c:v>22.232361581845531</c:v>
                </c:pt>
                <c:pt idx="452">
                  <c:v>22.243254553067782</c:v>
                </c:pt>
                <c:pt idx="453">
                  <c:v>22.254106975624257</c:v>
                </c:pt>
                <c:pt idx="454">
                  <c:v>22.264919022691391</c:v>
                </c:pt>
                <c:pt idx="455">
                  <c:v>22.275690866520947</c:v>
                </c:pt>
                <c:pt idx="456">
                  <c:v>22.286422678446566</c:v>
                </c:pt>
                <c:pt idx="457">
                  <c:v>22.297114628890252</c:v>
                </c:pt>
                <c:pt idx="458">
                  <c:v>22.3077668873688</c:v>
                </c:pt>
                <c:pt idx="459">
                  <c:v>22.318379622500157</c:v>
                </c:pt>
                <c:pt idx="460">
                  <c:v>22.328953002009744</c:v>
                </c:pt>
                <c:pt idx="461">
                  <c:v>22.339487192736691</c:v>
                </c:pt>
                <c:pt idx="462">
                  <c:v>22.349982360640038</c:v>
                </c:pt>
                <c:pt idx="463">
                  <c:v>22.360438670804868</c:v>
                </c:pt>
                <c:pt idx="464">
                  <c:v>22.370856287448394</c:v>
                </c:pt>
                <c:pt idx="465">
                  <c:v>22.381235373925971</c:v>
                </c:pt>
                <c:pt idx="466">
                  <c:v>22.391576092737075</c:v>
                </c:pt>
                <c:pt idx="467">
                  <c:v>22.401878605531213</c:v>
                </c:pt>
                <c:pt idx="468">
                  <c:v>22.412143073113789</c:v>
                </c:pt>
                <c:pt idx="469">
                  <c:v>22.422369655451906</c:v>
                </c:pt>
                <c:pt idx="470">
                  <c:v>22.432558511680128</c:v>
                </c:pt>
                <c:pt idx="471">
                  <c:v>22.442709800106179</c:v>
                </c:pt>
                <c:pt idx="472">
                  <c:v>22.452823678216603</c:v>
                </c:pt>
                <c:pt idx="473">
                  <c:v>22.462900302682353</c:v>
                </c:pt>
                <c:pt idx="474">
                  <c:v>22.472939829364361</c:v>
                </c:pt>
                <c:pt idx="475">
                  <c:v>22.482942413319027</c:v>
                </c:pt>
                <c:pt idx="476">
                  <c:v>22.492908208803673</c:v>
                </c:pt>
                <c:pt idx="477">
                  <c:v>22.502837369281959</c:v>
                </c:pt>
                <c:pt idx="478">
                  <c:v>22.512730047429226</c:v>
                </c:pt>
                <c:pt idx="479">
                  <c:v>22.522586395137814</c:v>
                </c:pt>
                <c:pt idx="480">
                  <c:v>22.532406563522326</c:v>
                </c:pt>
                <c:pt idx="481">
                  <c:v>22.542190702924838</c:v>
                </c:pt>
                <c:pt idx="482">
                  <c:v>22.551938962920072</c:v>
                </c:pt>
                <c:pt idx="483">
                  <c:v>22.561651492320525</c:v>
                </c:pt>
                <c:pt idx="484">
                  <c:v>22.571328439181549</c:v>
                </c:pt>
                <c:pt idx="485">
                  <c:v>22.580969950806384</c:v>
                </c:pt>
                <c:pt idx="486">
                  <c:v>22.590576173751149</c:v>
                </c:pt>
                <c:pt idx="487">
                  <c:v>22.600147253829796</c:v>
                </c:pt>
                <c:pt idx="488">
                  <c:v>22.609683336119012</c:v>
                </c:pt>
                <c:pt idx="489">
                  <c:v>22.619184564963085</c:v>
                </c:pt>
                <c:pt idx="490">
                  <c:v>22.628651083978724</c:v>
                </c:pt>
                <c:pt idx="491">
                  <c:v>22.638083036059843</c:v>
                </c:pt>
                <c:pt idx="492">
                  <c:v>22.647480563382295</c:v>
                </c:pt>
                <c:pt idx="493">
                  <c:v>22.656843807408574</c:v>
                </c:pt>
                <c:pt idx="494">
                  <c:v>22.666172908892467</c:v>
                </c:pt>
                <c:pt idx="495">
                  <c:v>22.675468007883683</c:v>
                </c:pt>
                <c:pt idx="496">
                  <c:v>22.684729243732423</c:v>
                </c:pt>
                <c:pt idx="497">
                  <c:v>22.693956755093922</c:v>
                </c:pt>
                <c:pt idx="498">
                  <c:v>22.703150679932953</c:v>
                </c:pt>
                <c:pt idx="499">
                  <c:v>22.712311155528297</c:v>
                </c:pt>
                <c:pt idx="500">
                  <c:v>22.721438318477155</c:v>
                </c:pt>
                <c:pt idx="501">
                  <c:v>22.73053230469954</c:v>
                </c:pt>
                <c:pt idx="502">
                  <c:v>22.739593249442635</c:v>
                </c:pt>
                <c:pt idx="503">
                  <c:v>22.748621287285108</c:v>
                </c:pt>
                <c:pt idx="504">
                  <c:v>22.757616552141389</c:v>
                </c:pt>
                <c:pt idx="505">
                  <c:v>22.766579177265903</c:v>
                </c:pt>
                <c:pt idx="506">
                  <c:v>22.775509295257301</c:v>
                </c:pt>
                <c:pt idx="507">
                  <c:v>22.784407038062611</c:v>
                </c:pt>
                <c:pt idx="508">
                  <c:v>22.793272536981384</c:v>
                </c:pt>
                <c:pt idx="509">
                  <c:v>22.802105922669803</c:v>
                </c:pt>
                <c:pt idx="510">
                  <c:v>22.810907325144747</c:v>
                </c:pt>
                <c:pt idx="511">
                  <c:v>22.819676873787834</c:v>
                </c:pt>
                <c:pt idx="512">
                  <c:v>22.828414697349416</c:v>
                </c:pt>
                <c:pt idx="513">
                  <c:v>22.837120923952551</c:v>
                </c:pt>
                <c:pt idx="514">
                  <c:v>22.845795681096945</c:v>
                </c:pt>
                <c:pt idx="515">
                  <c:v>22.854439095662862</c:v>
                </c:pt>
                <c:pt idx="516">
                  <c:v>22.863051293914985</c:v>
                </c:pt>
                <c:pt idx="517">
                  <c:v>22.871632401506265</c:v>
                </c:pt>
                <c:pt idx="518">
                  <c:v>22.880182543481734</c:v>
                </c:pt>
                <c:pt idx="519">
                  <c:v>22.888701844282288</c:v>
                </c:pt>
                <c:pt idx="520">
                  <c:v>22.897190427748424</c:v>
                </c:pt>
                <c:pt idx="521">
                  <c:v>22.90564841712397</c:v>
                </c:pt>
                <c:pt idx="522">
                  <c:v>22.914075935059778</c:v>
                </c:pt>
                <c:pt idx="523">
                  <c:v>22.922473103617364</c:v>
                </c:pt>
                <c:pt idx="524">
                  <c:v>22.930840044272568</c:v>
                </c:pt>
                <c:pt idx="525">
                  <c:v>22.939176877919124</c:v>
                </c:pt>
                <c:pt idx="526">
                  <c:v>22.947483724872253</c:v>
                </c:pt>
                <c:pt idx="527">
                  <c:v>22.955760704872201</c:v>
                </c:pt>
                <c:pt idx="528">
                  <c:v>22.964007937087757</c:v>
                </c:pt>
                <c:pt idx="529">
                  <c:v>22.97222554011973</c:v>
                </c:pt>
                <c:pt idx="530">
                  <c:v>22.980413632004428</c:v>
                </c:pt>
                <c:pt idx="531">
                  <c:v>22.988572330217071</c:v>
                </c:pt>
                <c:pt idx="532">
                  <c:v>22.996701751675214</c:v>
                </c:pt>
                <c:pt idx="533">
                  <c:v>23.004802012742108</c:v>
                </c:pt>
                <c:pt idx="534">
                  <c:v>23.01287322923007</c:v>
                </c:pt>
                <c:pt idx="535">
                  <c:v>23.020915516403797</c:v>
                </c:pt>
                <c:pt idx="536">
                  <c:v>23.028928988983669</c:v>
                </c:pt>
                <c:pt idx="537">
                  <c:v>23.036913761149023</c:v>
                </c:pt>
                <c:pt idx="538">
                  <c:v>23.044869946541407</c:v>
                </c:pt>
                <c:pt idx="539">
                  <c:v>23.052797658267796</c:v>
                </c:pt>
                <c:pt idx="540">
                  <c:v>23.060697008903784</c:v>
                </c:pt>
                <c:pt idx="541">
                  <c:v>23.068568110496773</c:v>
                </c:pt>
                <c:pt idx="542">
                  <c:v>23.076411074569123</c:v>
                </c:pt>
                <c:pt idx="543">
                  <c:v>23.084226012121253</c:v>
                </c:pt>
                <c:pt idx="544">
                  <c:v>23.092013033634764</c:v>
                </c:pt>
                <c:pt idx="545">
                  <c:v>23.09977224907551</c:v>
                </c:pt>
                <c:pt idx="546">
                  <c:v>23.107503767896645</c:v>
                </c:pt>
                <c:pt idx="547">
                  <c:v>23.115207699041658</c:v>
                </c:pt>
                <c:pt idx="548">
                  <c:v>23.122884150947375</c:v>
                </c:pt>
                <c:pt idx="549">
                  <c:v>23.130533231546952</c:v>
                </c:pt>
                <c:pt idx="550">
                  <c:v>23.138155048272822</c:v>
                </c:pt>
                <c:pt idx="551">
                  <c:v>23.145749708059643</c:v>
                </c:pt>
                <c:pt idx="552">
                  <c:v>23.153317317347216</c:v>
                </c:pt>
                <c:pt idx="553">
                  <c:v>23.160857982083368</c:v>
                </c:pt>
                <c:pt idx="554">
                  <c:v>23.168371807726828</c:v>
                </c:pt>
                <c:pt idx="555">
                  <c:v>23.175858899250088</c:v>
                </c:pt>
                <c:pt idx="556">
                  <c:v>23.183319361142217</c:v>
                </c:pt>
                <c:pt idx="557">
                  <c:v>23.190753297411675</c:v>
                </c:pt>
                <c:pt idx="558">
                  <c:v>23.198160811589101</c:v>
                </c:pt>
                <c:pt idx="559">
                  <c:v>23.20554200673007</c:v>
                </c:pt>
                <c:pt idx="560">
                  <c:v>23.21289698541786</c:v>
                </c:pt>
                <c:pt idx="561">
                  <c:v>23.220225849766145</c:v>
                </c:pt>
                <c:pt idx="562">
                  <c:v>23.227528701421722</c:v>
                </c:pt>
                <c:pt idx="563">
                  <c:v>23.234805641567196</c:v>
                </c:pt>
                <c:pt idx="564">
                  <c:v>23.242056770923629</c:v>
                </c:pt>
                <c:pt idx="565">
                  <c:v>23.249282189753188</c:v>
                </c:pt>
                <c:pt idx="566">
                  <c:v>23.256481997861783</c:v>
                </c:pt>
                <c:pt idx="567">
                  <c:v>23.263656294601667</c:v>
                </c:pt>
                <c:pt idx="568">
                  <c:v>23.27080517887401</c:v>
                </c:pt>
                <c:pt idx="569">
                  <c:v>23.277928749131483</c:v>
                </c:pt>
                <c:pt idx="570">
                  <c:v>23.285027103380795</c:v>
                </c:pt>
                <c:pt idx="571">
                  <c:v>23.292100339185236</c:v>
                </c:pt>
                <c:pt idx="572">
                  <c:v>23.29914855366717</c:v>
                </c:pt>
                <c:pt idx="573">
                  <c:v>23.306171843510548</c:v>
                </c:pt>
                <c:pt idx="574">
                  <c:v>23.313170304963371</c:v>
                </c:pt>
                <c:pt idx="575">
                  <c:v>23.320144033840148</c:v>
                </c:pt>
                <c:pt idx="576">
                  <c:v>23.327093125524335</c:v>
                </c:pt>
                <c:pt idx="577">
                  <c:v>23.33401767497077</c:v>
                </c:pt>
                <c:pt idx="578">
                  <c:v>23.340917776708057</c:v>
                </c:pt>
                <c:pt idx="579">
                  <c:v>23.347793524840963</c:v>
                </c:pt>
                <c:pt idx="580">
                  <c:v>23.354645013052792</c:v>
                </c:pt>
                <c:pt idx="581">
                  <c:v>23.361472334607726</c:v>
                </c:pt>
                <c:pt idx="582">
                  <c:v>23.368275582353167</c:v>
                </c:pt>
                <c:pt idx="583">
                  <c:v>23.375054848722069</c:v>
                </c:pt>
                <c:pt idx="584">
                  <c:v>23.381810225735215</c:v>
                </c:pt>
                <c:pt idx="585">
                  <c:v>23.388541805003516</c:v>
                </c:pt>
                <c:pt idx="586">
                  <c:v>23.395249677730295</c:v>
                </c:pt>
                <c:pt idx="587">
                  <c:v>23.401933934713512</c:v>
                </c:pt>
                <c:pt idx="588">
                  <c:v>23.408594666348019</c:v>
                </c:pt>
                <c:pt idx="589">
                  <c:v>23.415231962627789</c:v>
                </c:pt>
                <c:pt idx="590">
                  <c:v>23.421845913148104</c:v>
                </c:pt>
                <c:pt idx="591">
                  <c:v>23.428436607107756</c:v>
                </c:pt>
                <c:pt idx="592">
                  <c:v>23.435004133311221</c:v>
                </c:pt>
                <c:pt idx="593">
                  <c:v>23.441548580170824</c:v>
                </c:pt>
                <c:pt idx="594">
                  <c:v>23.448070035708877</c:v>
                </c:pt>
                <c:pt idx="595">
                  <c:v>23.454568587559805</c:v>
                </c:pt>
                <c:pt idx="596">
                  <c:v>23.46104432297227</c:v>
                </c:pt>
                <c:pt idx="597">
                  <c:v>23.46749732881127</c:v>
                </c:pt>
                <c:pt idx="598">
                  <c:v>23.473927691560213</c:v>
                </c:pt>
                <c:pt idx="599">
                  <c:v>23.480335497323011</c:v>
                </c:pt>
                <c:pt idx="600">
                  <c:v>23.486720831826116</c:v>
                </c:pt>
                <c:pt idx="601">
                  <c:v>23.493083780420569</c:v>
                </c:pt>
                <c:pt idx="602">
                  <c:v>23.49942442808403</c:v>
                </c:pt>
                <c:pt idx="603">
                  <c:v>23.505742859422792</c:v>
                </c:pt>
                <c:pt idx="604">
                  <c:v>23.51203915867378</c:v>
                </c:pt>
                <c:pt idx="605">
                  <c:v>23.51831340970654</c:v>
                </c:pt>
                <c:pt idx="606">
                  <c:v>23.52456569602521</c:v>
                </c:pt>
                <c:pt idx="607">
                  <c:v>23.53079610077048</c:v>
                </c:pt>
                <c:pt idx="608">
                  <c:v>23.53700470672154</c:v>
                </c:pt>
                <c:pt idx="609">
                  <c:v>23.543191596298005</c:v>
                </c:pt>
                <c:pt idx="610">
                  <c:v>23.549356851561853</c:v>
                </c:pt>
                <c:pt idx="611">
                  <c:v>23.555500554219307</c:v>
                </c:pt>
                <c:pt idx="612">
                  <c:v>23.561622785622749</c:v>
                </c:pt>
                <c:pt idx="613">
                  <c:v>23.567723626772594</c:v>
                </c:pt>
                <c:pt idx="614">
                  <c:v>23.573803158319155</c:v>
                </c:pt>
                <c:pt idx="615">
                  <c:v>23.579861460564501</c:v>
                </c:pt>
                <c:pt idx="616">
                  <c:v>23.585898613464298</c:v>
                </c:pt>
                <c:pt idx="617">
                  <c:v>23.591914696629647</c:v>
                </c:pt>
                <c:pt idx="618">
                  <c:v>23.597909789328895</c:v>
                </c:pt>
                <c:pt idx="619">
                  <c:v>23.603883970489441</c:v>
                </c:pt>
                <c:pt idx="620">
                  <c:v>23.609837318699533</c:v>
                </c:pt>
                <c:pt idx="621">
                  <c:v>23.615769912210048</c:v>
                </c:pt>
                <c:pt idx="622">
                  <c:v>23.621681828936261</c:v>
                </c:pt>
                <c:pt idx="623">
                  <c:v>23.627573146459611</c:v>
                </c:pt>
                <c:pt idx="624">
                  <c:v>23.633443942029444</c:v>
                </c:pt>
                <c:pt idx="625">
                  <c:v>23.639294292564742</c:v>
                </c:pt>
                <c:pt idx="626">
                  <c:v>23.645124274655839</c:v>
                </c:pt>
                <c:pt idx="627">
                  <c:v>23.650933964566164</c:v>
                </c:pt>
                <c:pt idx="628">
                  <c:v>23.656723438233918</c:v>
                </c:pt>
                <c:pt idx="629">
                  <c:v>23.662492771273762</c:v>
                </c:pt>
                <c:pt idx="630">
                  <c:v>23.668242038978498</c:v>
                </c:pt>
                <c:pt idx="631">
                  <c:v>23.673971316320749</c:v>
                </c:pt>
                <c:pt idx="632">
                  <c:v>23.6796806779546</c:v>
                </c:pt>
                <c:pt idx="633">
                  <c:v>23.68537019821726</c:v>
                </c:pt>
                <c:pt idx="634">
                  <c:v>23.691039951130676</c:v>
                </c:pt>
                <c:pt idx="635">
                  <c:v>23.69669001040317</c:v>
                </c:pt>
                <c:pt idx="636">
                  <c:v>23.702320449431053</c:v>
                </c:pt>
                <c:pt idx="637">
                  <c:v>23.707931341300224</c:v>
                </c:pt>
                <c:pt idx="638">
                  <c:v>23.713522758787764</c:v>
                </c:pt>
                <c:pt idx="639">
                  <c:v>23.719094774363519</c:v>
                </c:pt>
                <c:pt idx="640">
                  <c:v>23.724647460191676</c:v>
                </c:pt>
                <c:pt idx="641">
                  <c:v>23.73018088813231</c:v>
                </c:pt>
                <c:pt idx="642">
                  <c:v>23.735695129742957</c:v>
                </c:pt>
                <c:pt idx="643">
                  <c:v>23.741190256280142</c:v>
                </c:pt>
                <c:pt idx="644">
                  <c:v>23.746666338700908</c:v>
                </c:pt>
                <c:pt idx="645">
                  <c:v>23.752123447664353</c:v>
                </c:pt>
                <c:pt idx="646">
                  <c:v>23.757561653533127</c:v>
                </c:pt>
                <c:pt idx="647">
                  <c:v>23.762981026374948</c:v>
                </c:pt>
                <c:pt idx="648">
                  <c:v>23.768381635964083</c:v>
                </c:pt>
                <c:pt idx="649">
                  <c:v>23.773763551782835</c:v>
                </c:pt>
                <c:pt idx="650">
                  <c:v>23.779126843023025</c:v>
                </c:pt>
                <c:pt idx="651">
                  <c:v>23.784471578587443</c:v>
                </c:pt>
                <c:pt idx="652">
                  <c:v>23.789797827091316</c:v>
                </c:pt>
                <c:pt idx="653">
                  <c:v>23.795105656863747</c:v>
                </c:pt>
                <c:pt idx="654">
                  <c:v>23.800395135949159</c:v>
                </c:pt>
                <c:pt idx="655">
                  <c:v>23.805666332108707</c:v>
                </c:pt>
                <c:pt idx="656">
                  <c:v>23.810919312821717</c:v>
                </c:pt>
                <c:pt idx="657">
                  <c:v>23.816154145287079</c:v>
                </c:pt>
                <c:pt idx="658">
                  <c:v>23.821370896424661</c:v>
                </c:pt>
                <c:pt idx="659">
                  <c:v>23.826569632876698</c:v>
                </c:pt>
                <c:pt idx="660">
                  <c:v>23.831750421009168</c:v>
                </c:pt>
                <c:pt idx="661">
                  <c:v>23.836913326913177</c:v>
                </c:pt>
                <c:pt idx="662">
                  <c:v>23.842058416406314</c:v>
                </c:pt>
                <c:pt idx="663">
                  <c:v>23.847185755034026</c:v>
                </c:pt>
                <c:pt idx="664">
                  <c:v>23.852295408070948</c:v>
                </c:pt>
                <c:pt idx="665">
                  <c:v>23.857387440522253</c:v>
                </c:pt>
                <c:pt idx="666">
                  <c:v>23.862461917124989</c:v>
                </c:pt>
                <c:pt idx="667">
                  <c:v>23.867518902349399</c:v>
                </c:pt>
                <c:pt idx="668">
                  <c:v>23.872558460400231</c:v>
                </c:pt>
                <c:pt idx="669">
                  <c:v>23.877580655218058</c:v>
                </c:pt>
                <c:pt idx="670">
                  <c:v>23.882585550480567</c:v>
                </c:pt>
                <c:pt idx="671">
                  <c:v>23.887573209603854</c:v>
                </c:pt>
                <c:pt idx="672">
                  <c:v>23.892543695743722</c:v>
                </c:pt>
                <c:pt idx="673">
                  <c:v>23.897497071796931</c:v>
                </c:pt>
                <c:pt idx="674">
                  <c:v>23.902433400402487</c:v>
                </c:pt>
                <c:pt idx="675">
                  <c:v>23.907352743942891</c:v>
                </c:pt>
                <c:pt idx="676">
                  <c:v>23.9122551645454</c:v>
                </c:pt>
                <c:pt idx="677">
                  <c:v>23.917140724083268</c:v>
                </c:pt>
                <c:pt idx="678">
                  <c:v>23.922009484176982</c:v>
                </c:pt>
                <c:pt idx="679">
                  <c:v>23.9268615061955</c:v>
                </c:pt>
                <c:pt idx="680">
                  <c:v>23.931696851257456</c:v>
                </c:pt>
                <c:pt idx="681">
                  <c:v>23.936515580232395</c:v>
                </c:pt>
                <c:pt idx="682">
                  <c:v>23.941317753741973</c:v>
                </c:pt>
                <c:pt idx="683">
                  <c:v>23.946103432161152</c:v>
                </c:pt>
                <c:pt idx="684">
                  <c:v>23.950872675619401</c:v>
                </c:pt>
                <c:pt idx="685">
                  <c:v>23.955625544001879</c:v>
                </c:pt>
                <c:pt idx="686">
                  <c:v>23.960362096950615</c:v>
                </c:pt>
                <c:pt idx="687">
                  <c:v>23.965082393865675</c:v>
                </c:pt>
                <c:pt idx="688">
                  <c:v>23.96978649390633</c:v>
                </c:pt>
                <c:pt idx="689">
                  <c:v>23.974474455992219</c:v>
                </c:pt>
                <c:pt idx="690">
                  <c:v>23.979146338804497</c:v>
                </c:pt>
                <c:pt idx="691">
                  <c:v>23.983802200786968</c:v>
                </c:pt>
                <c:pt idx="692">
                  <c:v>23.988442100147235</c:v>
                </c:pt>
                <c:pt idx="693">
                  <c:v>23.993066094857827</c:v>
                </c:pt>
                <c:pt idx="694">
                  <c:v>23.997674242657322</c:v>
                </c:pt>
                <c:pt idx="695">
                  <c:v>24.00226660105147</c:v>
                </c:pt>
                <c:pt idx="696">
                  <c:v>24.006843227314285</c:v>
                </c:pt>
                <c:pt idx="697">
                  <c:v>24.011404178489169</c:v>
                </c:pt>
                <c:pt idx="698">
                  <c:v>24.015949511390001</c:v>
                </c:pt>
                <c:pt idx="699">
                  <c:v>24.020479282602228</c:v>
                </c:pt>
                <c:pt idx="700">
                  <c:v>24.024993548483945</c:v>
                </c:pt>
                <c:pt idx="701">
                  <c:v>24.029492365166984</c:v>
                </c:pt>
                <c:pt idx="702">
                  <c:v>24.024111152647698</c:v>
                </c:pt>
                <c:pt idx="703">
                  <c:v>24.018707835330869</c:v>
                </c:pt>
                <c:pt idx="704">
                  <c:v>24.013282317137016</c:v>
                </c:pt>
                <c:pt idx="705">
                  <c:v>24.007834501523238</c:v>
                </c:pt>
                <c:pt idx="706">
                  <c:v>24.002364291480564</c:v>
                </c:pt>
                <c:pt idx="707">
                  <c:v>23.996871589531295</c:v>
                </c:pt>
                <c:pt idx="708">
                  <c:v>23.991356297726327</c:v>
                </c:pt>
                <c:pt idx="709">
                  <c:v>23.98581831764244</c:v>
                </c:pt>
                <c:pt idx="710">
                  <c:v>23.980257550379598</c:v>
                </c:pt>
                <c:pt idx="711">
                  <c:v>23.974673896558187</c:v>
                </c:pt>
                <c:pt idx="712">
                  <c:v>23.969067256316283</c:v>
                </c:pt>
                <c:pt idx="713">
                  <c:v>23.963437529306859</c:v>
                </c:pt>
                <c:pt idx="714">
                  <c:v>23.957784614694983</c:v>
                </c:pt>
                <c:pt idx="715">
                  <c:v>23.952108411155024</c:v>
                </c:pt>
                <c:pt idx="716">
                  <c:v>23.946408816867784</c:v>
                </c:pt>
                <c:pt idx="717">
                  <c:v>23.940685729517668</c:v>
                </c:pt>
                <c:pt idx="718">
                  <c:v>23.934939046289777</c:v>
                </c:pt>
                <c:pt idx="719">
                  <c:v>23.929168663867038</c:v>
                </c:pt>
                <c:pt idx="720">
                  <c:v>23.923374478427263</c:v>
                </c:pt>
                <c:pt idx="721">
                  <c:v>23.917556385640211</c:v>
                </c:pt>
                <c:pt idx="722">
                  <c:v>23.911714280664622</c:v>
                </c:pt>
                <c:pt idx="723">
                  <c:v>23.905848058145249</c:v>
                </c:pt>
                <c:pt idx="724">
                  <c:v>23.899957612209825</c:v>
                </c:pt>
                <c:pt idx="725">
                  <c:v>23.904885474052215</c:v>
                </c:pt>
                <c:pt idx="726">
                  <c:v>23.909796381802192</c:v>
                </c:pt>
                <c:pt idx="727">
                  <c:v>23.914690397460351</c:v>
                </c:pt>
                <c:pt idx="728">
                  <c:v>23.919567582773912</c:v>
                </c:pt>
                <c:pt idx="729">
                  <c:v>23.924427999237935</c:v>
                </c:pt>
                <c:pt idx="730">
                  <c:v>23.929271708096561</c:v>
                </c:pt>
                <c:pt idx="731">
                  <c:v>23.934098770344225</c:v>
                </c:pt>
                <c:pt idx="732">
                  <c:v>23.938909246726862</c:v>
                </c:pt>
                <c:pt idx="733">
                  <c:v>23.943703197743119</c:v>
                </c:pt>
                <c:pt idx="734">
                  <c:v>23.948480683645549</c:v>
                </c:pt>
                <c:pt idx="735">
                  <c:v>23.953241764441799</c:v>
                </c:pt>
                <c:pt idx="736">
                  <c:v>23.957986499895796</c:v>
                </c:pt>
                <c:pt idx="737">
                  <c:v>23.96271494952892</c:v>
                </c:pt>
                <c:pt idx="738">
                  <c:v>23.967427172621171</c:v>
                </c:pt>
                <c:pt idx="739">
                  <c:v>23.972123228212336</c:v>
                </c:pt>
                <c:pt idx="740">
                  <c:v>23.976803175103132</c:v>
                </c:pt>
                <c:pt idx="741">
                  <c:v>23.981467071856372</c:v>
                </c:pt>
                <c:pt idx="742">
                  <c:v>23.986114976798081</c:v>
                </c:pt>
                <c:pt idx="743">
                  <c:v>23.99074694801865</c:v>
                </c:pt>
                <c:pt idx="744">
                  <c:v>23.995363043373956</c:v>
                </c:pt>
                <c:pt idx="745">
                  <c:v>23.999963320486479</c:v>
                </c:pt>
                <c:pt idx="746">
                  <c:v>24.004547836746422</c:v>
                </c:pt>
                <c:pt idx="747">
                  <c:v>24.009116649312812</c:v>
                </c:pt>
                <c:pt idx="748">
                  <c:v>24.013669815114607</c:v>
                </c:pt>
                <c:pt idx="749">
                  <c:v>24.018207390851785</c:v>
                </c:pt>
                <c:pt idx="750">
                  <c:v>24.022729432996428</c:v>
                </c:pt>
                <c:pt idx="751">
                  <c:v>24.027235997793813</c:v>
                </c:pt>
                <c:pt idx="752">
                  <c:v>24.031727141263481</c:v>
                </c:pt>
                <c:pt idx="753">
                  <c:v>24.036202919200306</c:v>
                </c:pt>
                <c:pt idx="754">
                  <c:v>24.04066338717556</c:v>
                </c:pt>
                <c:pt idx="755">
                  <c:v>24.045108600537962</c:v>
                </c:pt>
                <c:pt idx="756">
                  <c:v>24.049538614414729</c:v>
                </c:pt>
                <c:pt idx="757">
                  <c:v>24.053953483712633</c:v>
                </c:pt>
                <c:pt idx="758">
                  <c:v>24.058353263119017</c:v>
                </c:pt>
                <c:pt idx="759">
                  <c:v>24.062738007102844</c:v>
                </c:pt>
                <c:pt idx="760">
                  <c:v>24.067107769915719</c:v>
                </c:pt>
                <c:pt idx="761">
                  <c:v>24.071462605592902</c:v>
                </c:pt>
                <c:pt idx="762">
                  <c:v>24.075802567954327</c:v>
                </c:pt>
                <c:pt idx="763">
                  <c:v>24.080127710605602</c:v>
                </c:pt>
                <c:pt idx="764">
                  <c:v>24.084438086939024</c:v>
                </c:pt>
                <c:pt idx="765">
                  <c:v>24.088733750134569</c:v>
                </c:pt>
                <c:pt idx="766">
                  <c:v>24.093014753160876</c:v>
                </c:pt>
                <c:pt idx="767">
                  <c:v>24.097281148776243</c:v>
                </c:pt>
                <c:pt idx="768">
                  <c:v>24.101532989529598</c:v>
                </c:pt>
                <c:pt idx="769">
                  <c:v>24.10577032776148</c:v>
                </c:pt>
                <c:pt idx="770">
                  <c:v>24.109993215604987</c:v>
                </c:pt>
                <c:pt idx="771">
                  <c:v>24.114201704986769</c:v>
                </c:pt>
                <c:pt idx="772">
                  <c:v>24.118395847627966</c:v>
                </c:pt>
                <c:pt idx="773">
                  <c:v>24.12257569504516</c:v>
                </c:pt>
                <c:pt idx="774">
                  <c:v>24.12674129855132</c:v>
                </c:pt>
                <c:pt idx="775">
                  <c:v>24.130892709256749</c:v>
                </c:pt>
                <c:pt idx="776">
                  <c:v>24.135029978070015</c:v>
                </c:pt>
                <c:pt idx="777">
                  <c:v>24.139153155698885</c:v>
                </c:pt>
                <c:pt idx="778">
                  <c:v>24.143262292651244</c:v>
                </c:pt>
                <c:pt idx="779">
                  <c:v>24.147357439236018</c:v>
                </c:pt>
                <c:pt idx="780">
                  <c:v>24.151438645564081</c:v>
                </c:pt>
                <c:pt idx="781">
                  <c:v>24.155505961549178</c:v>
                </c:pt>
                <c:pt idx="782">
                  <c:v>24.159559436908815</c:v>
                </c:pt>
                <c:pt idx="783">
                  <c:v>24.16359912116517</c:v>
                </c:pt>
                <c:pt idx="784">
                  <c:v>24.167625063645978</c:v>
                </c:pt>
                <c:pt idx="785">
                  <c:v>24.171637313485419</c:v>
                </c:pt>
                <c:pt idx="786">
                  <c:v>24.166838112802054</c:v>
                </c:pt>
                <c:pt idx="787">
                  <c:v>24.16201932078474</c:v>
                </c:pt>
                <c:pt idx="788">
                  <c:v>24.157180853333962</c:v>
                </c:pt>
                <c:pt idx="789">
                  <c:v>24.152322625953808</c:v>
                </c:pt>
                <c:pt idx="790">
                  <c:v>24.147444553749807</c:v>
                </c:pt>
                <c:pt idx="791">
                  <c:v>24.142546551426726</c:v>
                </c:pt>
                <c:pt idx="792">
                  <c:v>24.137628533286364</c:v>
                </c:pt>
                <c:pt idx="793">
                  <c:v>24.13269041322533</c:v>
                </c:pt>
                <c:pt idx="794">
                  <c:v>24.127732104732797</c:v>
                </c:pt>
                <c:pt idx="795">
                  <c:v>24.122753520888264</c:v>
                </c:pt>
                <c:pt idx="796">
                  <c:v>24.117754574359274</c:v>
                </c:pt>
                <c:pt idx="797">
                  <c:v>24.112735177399141</c:v>
                </c:pt>
                <c:pt idx="798">
                  <c:v>24.107695241844638</c:v>
                </c:pt>
                <c:pt idx="799">
                  <c:v>24.102634679113685</c:v>
                </c:pt>
                <c:pt idx="800">
                  <c:v>24.097553400203029</c:v>
                </c:pt>
                <c:pt idx="801">
                  <c:v>24.092451315685878</c:v>
                </c:pt>
                <c:pt idx="802">
                  <c:v>24.08732833570955</c:v>
                </c:pt>
                <c:pt idx="803">
                  <c:v>24.082184369993087</c:v>
                </c:pt>
                <c:pt idx="804">
                  <c:v>24.077019327824868</c:v>
                </c:pt>
                <c:pt idx="805">
                  <c:v>24.07183311806018</c:v>
                </c:pt>
                <c:pt idx="806">
                  <c:v>24.066625649118809</c:v>
                </c:pt>
                <c:pt idx="807">
                  <c:v>24.06139682898257</c:v>
                </c:pt>
                <c:pt idx="808">
                  <c:v>24.056146565192861</c:v>
                </c:pt>
                <c:pt idx="809">
                  <c:v>24.050874764848182</c:v>
                </c:pt>
                <c:pt idx="810">
                  <c:v>24.045581334601614</c:v>
                </c:pt>
                <c:pt idx="811">
                  <c:v>24.040266180658339</c:v>
                </c:pt>
                <c:pt idx="812">
                  <c:v>24.034929208773079</c:v>
                </c:pt>
                <c:pt idx="813">
                  <c:v>24.029570324247555</c:v>
                </c:pt>
                <c:pt idx="814">
                  <c:v>24.024189431927919</c:v>
                </c:pt>
                <c:pt idx="815">
                  <c:v>24.018786436202166</c:v>
                </c:pt>
                <c:pt idx="816">
                  <c:v>24.013361240997526</c:v>
                </c:pt>
                <c:pt idx="817">
                  <c:v>24.007913749777838</c:v>
                </c:pt>
                <c:pt idx="818">
                  <c:v>24.002443865540922</c:v>
                </c:pt>
                <c:pt idx="819">
                  <c:v>23.996951490815906</c:v>
                </c:pt>
                <c:pt idx="820">
                  <c:v>23.991436527660543</c:v>
                </c:pt>
                <c:pt idx="821">
                  <c:v>23.985898877658521</c:v>
                </c:pt>
                <c:pt idx="822">
                  <c:v>23.990531589627583</c:v>
                </c:pt>
                <c:pt idx="823">
                  <c:v>23.99514842304222</c:v>
                </c:pt>
                <c:pt idx="824">
                  <c:v>23.999749435535758</c:v>
                </c:pt>
                <c:pt idx="825">
                  <c:v>24.004334684509189</c:v>
                </c:pt>
                <c:pt idx="826">
                  <c:v>24.008904227132284</c:v>
                </c:pt>
                <c:pt idx="827">
                  <c:v>24.013458120344687</c:v>
                </c:pt>
                <c:pt idx="828">
                  <c:v>24.017996420857017</c:v>
                </c:pt>
                <c:pt idx="829">
                  <c:v>24.02251918515195</c:v>
                </c:pt>
                <c:pt idx="830">
                  <c:v>24.027026469485296</c:v>
                </c:pt>
                <c:pt idx="831">
                  <c:v>24.031518329887085</c:v>
                </c:pt>
                <c:pt idx="832">
                  <c:v>24.035994822162632</c:v>
                </c:pt>
                <c:pt idx="833">
                  <c:v>24.040456001893599</c:v>
                </c:pt>
                <c:pt idx="834">
                  <c:v>24.044901924439042</c:v>
                </c:pt>
                <c:pt idx="835">
                  <c:v>24.049332644936474</c:v>
                </c:pt>
                <c:pt idx="836">
                  <c:v>24.053748218302911</c:v>
                </c:pt>
                <c:pt idx="837">
                  <c:v>24.05814869923589</c:v>
                </c:pt>
                <c:pt idx="838">
                  <c:v>24.062534142214524</c:v>
                </c:pt>
                <c:pt idx="839">
                  <c:v>24.066904601500511</c:v>
                </c:pt>
                <c:pt idx="840">
                  <c:v>24.071260131139169</c:v>
                </c:pt>
                <c:pt idx="841">
                  <c:v>24.075600784960432</c:v>
                </c:pt>
                <c:pt idx="842">
                  <c:v>24.079926616579876</c:v>
                </c:pt>
                <c:pt idx="843">
                  <c:v>24.084237679399703</c:v>
                </c:pt>
                <c:pt idx="844">
                  <c:v>24.088534026609754</c:v>
                </c:pt>
                <c:pt idx="845">
                  <c:v>24.092815711188493</c:v>
                </c:pt>
                <c:pt idx="846">
                  <c:v>24.097082785903989</c:v>
                </c:pt>
                <c:pt idx="847">
                  <c:v>24.101335303314901</c:v>
                </c:pt>
                <c:pt idx="848">
                  <c:v>24.105573315771444</c:v>
                </c:pt>
                <c:pt idx="849">
                  <c:v>24.109796875416365</c:v>
                </c:pt>
                <c:pt idx="850">
                  <c:v>24.114006034185902</c:v>
                </c:pt>
                <c:pt idx="851">
                  <c:v>24.118200843810744</c:v>
                </c:pt>
                <c:pt idx="852">
                  <c:v>24.122381355816977</c:v>
                </c:pt>
                <c:pt idx="853">
                  <c:v>24.126547621527035</c:v>
                </c:pt>
                <c:pt idx="854">
                  <c:v>24.130699692060638</c:v>
                </c:pt>
                <c:pt idx="855">
                  <c:v>24.134837618335727</c:v>
                </c:pt>
                <c:pt idx="856">
                  <c:v>24.138961451069395</c:v>
                </c:pt>
                <c:pt idx="857">
                  <c:v>24.14307124077882</c:v>
                </c:pt>
                <c:pt idx="858">
                  <c:v>24.147167037782172</c:v>
                </c:pt>
                <c:pt idx="859">
                  <c:v>24.151248892199529</c:v>
                </c:pt>
                <c:pt idx="860">
                  <c:v>24.155316853953799</c:v>
                </c:pt>
                <c:pt idx="861">
                  <c:v>24.159370972771608</c:v>
                </c:pt>
                <c:pt idx="862">
                  <c:v>24.163411298184204</c:v>
                </c:pt>
                <c:pt idx="863">
                  <c:v>24.167437879528361</c:v>
                </c:pt>
                <c:pt idx="864">
                  <c:v>24.171450765947249</c:v>
                </c:pt>
                <c:pt idx="865">
                  <c:v>24.175450006391337</c:v>
                </c:pt>
                <c:pt idx="866">
                  <c:v>24.179435649619265</c:v>
                </c:pt>
                <c:pt idx="867">
                  <c:v>24.183407744198714</c:v>
                </c:pt>
                <c:pt idx="868">
                  <c:v>24.187366338507275</c:v>
                </c:pt>
                <c:pt idx="869">
                  <c:v>24.191311480733322</c:v>
                </c:pt>
                <c:pt idx="870">
                  <c:v>24.195243218876868</c:v>
                </c:pt>
                <c:pt idx="871">
                  <c:v>24.199161600750415</c:v>
                </c:pt>
                <c:pt idx="872">
                  <c:v>24.203066673979801</c:v>
                </c:pt>
                <c:pt idx="873">
                  <c:v>24.20695848600506</c:v>
                </c:pt>
                <c:pt idx="874">
                  <c:v>24.210837084081252</c:v>
                </c:pt>
                <c:pt idx="875">
                  <c:v>24.214702515279296</c:v>
                </c:pt>
                <c:pt idx="876">
                  <c:v>24.218554826486816</c:v>
                </c:pt>
                <c:pt idx="877">
                  <c:v>24.222394064408949</c:v>
                </c:pt>
                <c:pt idx="878">
                  <c:v>24.21780181306411</c:v>
                </c:pt>
                <c:pt idx="879">
                  <c:v>24.213190856613128</c:v>
                </c:pt>
                <c:pt idx="880">
                  <c:v>24.208561115114854</c:v>
                </c:pt>
                <c:pt idx="881">
                  <c:v>24.203912508254447</c:v>
                </c:pt>
                <c:pt idx="882">
                  <c:v>24.199244955341335</c:v>
                </c:pt>
                <c:pt idx="883">
                  <c:v>24.194558375307178</c:v>
                </c:pt>
                <c:pt idx="884">
                  <c:v>24.189852686703816</c:v>
                </c:pt>
                <c:pt idx="885">
                  <c:v>24.185127807701203</c:v>
                </c:pt>
                <c:pt idx="886">
                  <c:v>24.180383656085326</c:v>
                </c:pt>
                <c:pt idx="887">
                  <c:v>24.184352528390033</c:v>
                </c:pt>
                <c:pt idx="888">
                  <c:v>24.188307911927062</c:v>
                </c:pt>
                <c:pt idx="889">
                  <c:v>24.192249854839805</c:v>
                </c:pt>
                <c:pt idx="890">
                  <c:v>24.196178405083497</c:v>
                </c:pt>
                <c:pt idx="891">
                  <c:v>24.200093610426077</c:v>
                </c:pt>
                <c:pt idx="892">
                  <c:v>24.203995518449016</c:v>
                </c:pt>
                <c:pt idx="893">
                  <c:v>24.207884176548188</c:v>
                </c:pt>
                <c:pt idx="894">
                  <c:v>24.21175963193468</c:v>
                </c:pt>
                <c:pt idx="895">
                  <c:v>24.215621931635649</c:v>
                </c:pt>
                <c:pt idx="896">
                  <c:v>24.219471122495143</c:v>
                </c:pt>
                <c:pt idx="897">
                  <c:v>24.223307251174933</c:v>
                </c:pt>
                <c:pt idx="898">
                  <c:v>24.227130364155322</c:v>
                </c:pt>
                <c:pt idx="899">
                  <c:v>24.230940507735976</c:v>
                </c:pt>
                <c:pt idx="900">
                  <c:v>24.23473772803673</c:v>
                </c:pt>
                <c:pt idx="901">
                  <c:v>24.238522070998389</c:v>
                </c:pt>
                <c:pt idx="902">
                  <c:v>24.242293582383542</c:v>
                </c:pt>
                <c:pt idx="903">
                  <c:v>24.246052307777354</c:v>
                </c:pt>
                <c:pt idx="904">
                  <c:v>24.24979829258837</c:v>
                </c:pt>
                <c:pt idx="905">
                  <c:v>24.253531582049288</c:v>
                </c:pt>
                <c:pt idx="906">
                  <c:v>24.257252221217762</c:v>
                </c:pt>
                <c:pt idx="907">
                  <c:v>24.260960254977174</c:v>
                </c:pt>
                <c:pt idx="908">
                  <c:v>24.264655728037418</c:v>
                </c:pt>
                <c:pt idx="909">
                  <c:v>24.26833868493566</c:v>
                </c:pt>
                <c:pt idx="910">
                  <c:v>24.272009170037126</c:v>
                </c:pt>
                <c:pt idx="911">
                  <c:v>24.275667227535855</c:v>
                </c:pt>
                <c:pt idx="912">
                  <c:v>24.279312901455455</c:v>
                </c:pt>
                <c:pt idx="913">
                  <c:v>24.28294623564987</c:v>
                </c:pt>
                <c:pt idx="914">
                  <c:v>24.286567273804131</c:v>
                </c:pt>
                <c:pt idx="915">
                  <c:v>24.290176059435097</c:v>
                </c:pt>
                <c:pt idx="916">
                  <c:v>24.293772635892211</c:v>
                </c:pt>
                <c:pt idx="917">
                  <c:v>24.297357046358229</c:v>
                </c:pt>
                <c:pt idx="918">
                  <c:v>24.300929333849965</c:v>
                </c:pt>
                <c:pt idx="919">
                  <c:v>24.304489541219013</c:v>
                </c:pt>
                <c:pt idx="920">
                  <c:v>24.308037711152483</c:v>
                </c:pt>
                <c:pt idx="921">
                  <c:v>24.311573886173729</c:v>
                </c:pt>
                <c:pt idx="922">
                  <c:v>24.315098108643063</c:v>
                </c:pt>
                <c:pt idx="923">
                  <c:v>24.318610420758478</c:v>
                </c:pt>
                <c:pt idx="924">
                  <c:v>24.322110864556354</c:v>
                </c:pt>
                <c:pt idx="925">
                  <c:v>24.325599481912175</c:v>
                </c:pt>
                <c:pt idx="926">
                  <c:v>24.329076314541219</c:v>
                </c:pt>
                <c:pt idx="927">
                  <c:v>24.332541403999286</c:v>
                </c:pt>
                <c:pt idx="928">
                  <c:v>24.335994791683373</c:v>
                </c:pt>
                <c:pt idx="929">
                  <c:v>24.339436518832379</c:v>
                </c:pt>
                <c:pt idx="930">
                  <c:v>24.342866626527794</c:v>
                </c:pt>
                <c:pt idx="931">
                  <c:v>24.346285155694389</c:v>
                </c:pt>
                <c:pt idx="932">
                  <c:v>24.349692147100885</c:v>
                </c:pt>
                <c:pt idx="933">
                  <c:v>24.353087641360656</c:v>
                </c:pt>
                <c:pt idx="934">
                  <c:v>24.356471678932387</c:v>
                </c:pt>
                <c:pt idx="935">
                  <c:v>24.359844300120756</c:v>
                </c:pt>
                <c:pt idx="936">
                  <c:v>24.363205545077097</c:v>
                </c:pt>
                <c:pt idx="937">
                  <c:v>24.366555453800071</c:v>
                </c:pt>
                <c:pt idx="938">
                  <c:v>24.369894066136329</c:v>
                </c:pt>
                <c:pt idx="939">
                  <c:v>24.373221421781164</c:v>
                </c:pt>
                <c:pt idx="940">
                  <c:v>24.376537560279171</c:v>
                </c:pt>
                <c:pt idx="941">
                  <c:v>24.379842521024901</c:v>
                </c:pt>
                <c:pt idx="942">
                  <c:v>24.383136343263505</c:v>
                </c:pt>
                <c:pt idx="943">
                  <c:v>24.386419066091378</c:v>
                </c:pt>
                <c:pt idx="944">
                  <c:v>24.389690728456809</c:v>
                </c:pt>
                <c:pt idx="945">
                  <c:v>24.392951369160617</c:v>
                </c:pt>
                <c:pt idx="946">
                  <c:v>24.396201026856772</c:v>
                </c:pt>
                <c:pt idx="947">
                  <c:v>24.399439740053044</c:v>
                </c:pt>
                <c:pt idx="948">
                  <c:v>24.40266754711163</c:v>
                </c:pt>
                <c:pt idx="949">
                  <c:v>24.405884486249768</c:v>
                </c:pt>
                <c:pt idx="950">
                  <c:v>24.409090595540373</c:v>
                </c:pt>
                <c:pt idx="951">
                  <c:v>24.412285912912651</c:v>
                </c:pt>
                <c:pt idx="952">
                  <c:v>24.415470476152702</c:v>
                </c:pt>
                <c:pt idx="953">
                  <c:v>24.418644322904157</c:v>
                </c:pt>
                <c:pt idx="954">
                  <c:v>24.421807490668765</c:v>
                </c:pt>
                <c:pt idx="955">
                  <c:v>24.424960016807017</c:v>
                </c:pt>
                <c:pt idx="956">
                  <c:v>24.428101938538731</c:v>
                </c:pt>
                <c:pt idx="957">
                  <c:v>24.431233292943666</c:v>
                </c:pt>
                <c:pt idx="958">
                  <c:v>24.434354116962115</c:v>
                </c:pt>
                <c:pt idx="959">
                  <c:v>24.437464447395502</c:v>
                </c:pt>
                <c:pt idx="960">
                  <c:v>24.440564320906965</c:v>
                </c:pt>
                <c:pt idx="961">
                  <c:v>24.405970470757993</c:v>
                </c:pt>
                <c:pt idx="962">
                  <c:v>24.371439678051711</c:v>
                </c:pt>
                <c:pt idx="963">
                  <c:v>24.336971847802008</c:v>
                </c:pt>
                <c:pt idx="964">
                  <c:v>24.302566885171426</c:v>
                </c:pt>
                <c:pt idx="965">
                  <c:v>24.268224695470856</c:v>
                </c:pt>
                <c:pt idx="966">
                  <c:v>24.233945184159243</c:v>
                </c:pt>
                <c:pt idx="967">
                  <c:v>24.199728256843283</c:v>
                </c:pt>
                <c:pt idx="968">
                  <c:v>24.165573819277128</c:v>
                </c:pt>
                <c:pt idx="969">
                  <c:v>24.131481777362083</c:v>
                </c:pt>
                <c:pt idx="970">
                  <c:v>24.097452037146308</c:v>
                </c:pt>
                <c:pt idx="971">
                  <c:v>24.063484504824523</c:v>
                </c:pt>
                <c:pt idx="972">
                  <c:v>24.029579086737698</c:v>
                </c:pt>
                <c:pt idx="973">
                  <c:v>23.995735689372776</c:v>
                </c:pt>
                <c:pt idx="974">
                  <c:v>23.961954219362358</c:v>
                </c:pt>
                <c:pt idx="975">
                  <c:v>23.928234583484411</c:v>
                </c:pt>
                <c:pt idx="976">
                  <c:v>23.894576688661971</c:v>
                </c:pt>
                <c:pt idx="977">
                  <c:v>23.860980441962852</c:v>
                </c:pt>
                <c:pt idx="978">
                  <c:v>23.827445750599342</c:v>
                </c:pt>
                <c:pt idx="979">
                  <c:v>23.793972521927905</c:v>
                </c:pt>
                <c:pt idx="980">
                  <c:v>23.760560663448903</c:v>
                </c:pt>
                <c:pt idx="981">
                  <c:v>23.727210082806277</c:v>
                </c:pt>
                <c:pt idx="982">
                  <c:v>23.693920687787269</c:v>
                </c:pt>
                <c:pt idx="983">
                  <c:v>23.660692386322125</c:v>
                </c:pt>
                <c:pt idx="984">
                  <c:v>23.627525086483793</c:v>
                </c:pt>
                <c:pt idx="985">
                  <c:v>23.594418696487637</c:v>
                </c:pt>
                <c:pt idx="986">
                  <c:v>23.561373124691134</c:v>
                </c:pt>
                <c:pt idx="987">
                  <c:v>23.528388279593592</c:v>
                </c:pt>
                <c:pt idx="988">
                  <c:v>23.495464069835851</c:v>
                </c:pt>
                <c:pt idx="989">
                  <c:v>23.462600404199993</c:v>
                </c:pt>
                <c:pt idx="990">
                  <c:v>23.429797191609044</c:v>
                </c:pt>
                <c:pt idx="991">
                  <c:v>23.39705434112669</c:v>
                </c:pt>
                <c:pt idx="992">
                  <c:v>23.364371761956978</c:v>
                </c:pt>
                <c:pt idx="993">
                  <c:v>23.331749363444025</c:v>
                </c:pt>
                <c:pt idx="994">
                  <c:v>23.299187055071734</c:v>
                </c:pt>
                <c:pt idx="995">
                  <c:v>23.266684746463497</c:v>
                </c:pt>
                <c:pt idx="996">
                  <c:v>23.234242347381912</c:v>
                </c:pt>
                <c:pt idx="997">
                  <c:v>23.201859767728479</c:v>
                </c:pt>
                <c:pt idx="998">
                  <c:v>23.169536917543319</c:v>
                </c:pt>
                <c:pt idx="999">
                  <c:v>23.137273707004887</c:v>
                </c:pt>
                <c:pt idx="1000">
                  <c:v>23.105070046429681</c:v>
                </c:pt>
                <c:pt idx="1001">
                  <c:v>23.072925846271946</c:v>
                </c:pt>
                <c:pt idx="1002">
                  <c:v>23.040841017123398</c:v>
                </c:pt>
                <c:pt idx="1003">
                  <c:v>23.008815469712921</c:v>
                </c:pt>
                <c:pt idx="1004">
                  <c:v>22.976849114906294</c:v>
                </c:pt>
                <c:pt idx="1005">
                  <c:v>22.944941863705889</c:v>
                </c:pt>
                <c:pt idx="1006">
                  <c:v>22.913093627250401</c:v>
                </c:pt>
                <c:pt idx="1007">
                  <c:v>22.881304316814546</c:v>
                </c:pt>
                <c:pt idx="1008">
                  <c:v>22.849573843808777</c:v>
                </c:pt>
                <c:pt idx="1009">
                  <c:v>22.817902119779003</c:v>
                </c:pt>
                <c:pt idx="1010">
                  <c:v>22.7862890564063</c:v>
                </c:pt>
                <c:pt idx="1011">
                  <c:v>22.754734565506624</c:v>
                </c:pt>
                <c:pt idx="1012">
                  <c:v>22.723238559030527</c:v>
                </c:pt>
                <c:pt idx="1013">
                  <c:v>22.691800949062873</c:v>
                </c:pt>
                <c:pt idx="1014">
                  <c:v>22.660421647822552</c:v>
                </c:pt>
                <c:pt idx="1015">
                  <c:v>22.629100567662192</c:v>
                </c:pt>
                <c:pt idx="1016">
                  <c:v>22.597837621067885</c:v>
                </c:pt>
                <c:pt idx="1017">
                  <c:v>22.566632720658895</c:v>
                </c:pt>
                <c:pt idx="1018">
                  <c:v>22.535485779187372</c:v>
                </c:pt>
                <c:pt idx="1019">
                  <c:v>22.504396709538074</c:v>
                </c:pt>
                <c:pt idx="1020">
                  <c:v>22.47336542472809</c:v>
                </c:pt>
                <c:pt idx="1021">
                  <c:v>22.442391837906545</c:v>
                </c:pt>
                <c:pt idx="1022">
                  <c:v>22.479434883885027</c:v>
                </c:pt>
                <c:pt idx="1023">
                  <c:v>22.516560450140091</c:v>
                </c:pt>
                <c:pt idx="1024">
                  <c:v>22.553768685222913</c:v>
                </c:pt>
                <c:pt idx="1025">
                  <c:v>22.591059737954829</c:v>
                </c:pt>
                <c:pt idx="1026">
                  <c:v>22.628433757428024</c:v>
                </c:pt>
                <c:pt idx="1027">
                  <c:v>22.665890893006225</c:v>
                </c:pt>
                <c:pt idx="1028">
                  <c:v>22.703431294325394</c:v>
                </c:pt>
                <c:pt idx="1029">
                  <c:v>22.741055111294418</c:v>
                </c:pt>
                <c:pt idx="1030">
                  <c:v>22.778762494095812</c:v>
                </c:pt>
                <c:pt idx="1031">
                  <c:v>22.816553593186406</c:v>
                </c:pt>
                <c:pt idx="1032">
                  <c:v>22.854428559298047</c:v>
                </c:pt>
                <c:pt idx="1033">
                  <c:v>22.892387543438293</c:v>
                </c:pt>
                <c:pt idx="1034">
                  <c:v>22.930430696891118</c:v>
                </c:pt>
                <c:pt idx="1035">
                  <c:v>22.968558171217605</c:v>
                </c:pt>
                <c:pt idx="1036">
                  <c:v>23.006770118256647</c:v>
                </c:pt>
                <c:pt idx="1037">
                  <c:v>23.045066690125644</c:v>
                </c:pt>
                <c:pt idx="1038">
                  <c:v>23.083448039221217</c:v>
                </c:pt>
                <c:pt idx="1039">
                  <c:v>23.121914318219901</c:v>
                </c:pt>
                <c:pt idx="1040">
                  <c:v>23.160465680078854</c:v>
                </c:pt>
                <c:pt idx="1041">
                  <c:v>23.199102278036559</c:v>
                </c:pt>
                <c:pt idx="1042">
                  <c:v>23.237824265613536</c:v>
                </c:pt>
                <c:pt idx="1043">
                  <c:v>23.276631796613035</c:v>
                </c:pt>
                <c:pt idx="1044">
                  <c:v>23.315525025121762</c:v>
                </c:pt>
                <c:pt idx="1045">
                  <c:v>23.354504105510571</c:v>
                </c:pt>
                <c:pt idx="1046">
                  <c:v>23.393569192435187</c:v>
                </c:pt>
                <c:pt idx="1047">
                  <c:v>23.360893029739898</c:v>
                </c:pt>
                <c:pt idx="1048">
                  <c:v>23.328277038050366</c:v>
                </c:pt>
                <c:pt idx="1049">
                  <c:v>23.295721126865363</c:v>
                </c:pt>
                <c:pt idx="1050">
                  <c:v>23.263225205823133</c:v>
                </c:pt>
                <c:pt idx="1051">
                  <c:v>23.230789184701077</c:v>
                </c:pt>
                <c:pt idx="1052">
                  <c:v>23.198412973415486</c:v>
                </c:pt>
                <c:pt idx="1053">
                  <c:v>23.166096482021235</c:v>
                </c:pt>
                <c:pt idx="1054">
                  <c:v>23.133839620711502</c:v>
                </c:pt>
                <c:pt idx="1055">
                  <c:v>23.10164229981747</c:v>
                </c:pt>
                <c:pt idx="1056">
                  <c:v>23.069504429808049</c:v>
                </c:pt>
                <c:pt idx="1057">
                  <c:v>23.037425921289579</c:v>
                </c:pt>
                <c:pt idx="1058">
                  <c:v>23.00540668500555</c:v>
                </c:pt>
                <c:pt idx="1059">
                  <c:v>22.973446631836307</c:v>
                </c:pt>
                <c:pt idx="1060">
                  <c:v>22.94154567279876</c:v>
                </c:pt>
                <c:pt idx="1061">
                  <c:v>22.909703719046107</c:v>
                </c:pt>
                <c:pt idx="1062">
                  <c:v>22.877920681867543</c:v>
                </c:pt>
                <c:pt idx="1063">
                  <c:v>22.846196472687971</c:v>
                </c:pt>
                <c:pt idx="1064">
                  <c:v>22.81453100306771</c:v>
                </c:pt>
                <c:pt idx="1065">
                  <c:v>22.782924184702221</c:v>
                </c:pt>
                <c:pt idx="1066">
                  <c:v>22.751375929421815</c:v>
                </c:pt>
                <c:pt idx="1067">
                  <c:v>22.719886149191371</c:v>
                </c:pt>
                <c:pt idx="1068">
                  <c:v>22.688454756110048</c:v>
                </c:pt>
                <c:pt idx="1069">
                  <c:v>22.657081662410992</c:v>
                </c:pt>
                <c:pt idx="1070">
                  <c:v>22.625766780461074</c:v>
                </c:pt>
                <c:pt idx="1071">
                  <c:v>22.594510022760581</c:v>
                </c:pt>
                <c:pt idx="1072">
                  <c:v>22.563311301942953</c:v>
                </c:pt>
                <c:pt idx="1073">
                  <c:v>22.532170530774483</c:v>
                </c:pt>
                <c:pt idx="1074">
                  <c:v>22.501087622154042</c:v>
                </c:pt>
                <c:pt idx="1075">
                  <c:v>22.470062489112799</c:v>
                </c:pt>
                <c:pt idx="1076">
                  <c:v>22.439095044813932</c:v>
                </c:pt>
                <c:pt idx="1077">
                  <c:v>22.40818520255235</c:v>
                </c:pt>
                <c:pt idx="1078">
                  <c:v>22.377332875754405</c:v>
                </c:pt>
                <c:pt idx="1079">
                  <c:v>22.346537977977619</c:v>
                </c:pt>
                <c:pt idx="1080">
                  <c:v>22.315800422910399</c:v>
                </c:pt>
                <c:pt idx="1081">
                  <c:v>22.285120124371758</c:v>
                </c:pt>
                <c:pt idx="1082">
                  <c:v>22.25449699631103</c:v>
                </c:pt>
                <c:pt idx="1083">
                  <c:v>22.223930952807592</c:v>
                </c:pt>
                <c:pt idx="1084">
                  <c:v>22.193421908070579</c:v>
                </c:pt>
                <c:pt idx="1085">
                  <c:v>22.162969776438622</c:v>
                </c:pt>
                <c:pt idx="1086">
                  <c:v>22.132574472379549</c:v>
                </c:pt>
                <c:pt idx="1087">
                  <c:v>22.102235910490108</c:v>
                </c:pt>
                <c:pt idx="1088">
                  <c:v>22.071954005495705</c:v>
                </c:pt>
                <c:pt idx="1089">
                  <c:v>22.041728672250109</c:v>
                </c:pt>
                <c:pt idx="1090">
                  <c:v>22.01155982573518</c:v>
                </c:pt>
                <c:pt idx="1091">
                  <c:v>21.981447381060587</c:v>
                </c:pt>
                <c:pt idx="1092">
                  <c:v>21.951391253463544</c:v>
                </c:pt>
                <c:pt idx="1093">
                  <c:v>21.921391358308515</c:v>
                </c:pt>
                <c:pt idx="1094">
                  <c:v>21.891447611086946</c:v>
                </c:pt>
                <c:pt idx="1095">
                  <c:v>21.861559927416987</c:v>
                </c:pt>
                <c:pt idx="1096">
                  <c:v>21.831728223043228</c:v>
                </c:pt>
                <c:pt idx="1097">
                  <c:v>21.801952413836403</c:v>
                </c:pt>
                <c:pt idx="1098">
                  <c:v>21.772232415793127</c:v>
                </c:pt>
                <c:pt idx="1099">
                  <c:v>21.742568145035616</c:v>
                </c:pt>
                <c:pt idx="1100">
                  <c:v>21.712959517811413</c:v>
                </c:pt>
                <c:pt idx="1101">
                  <c:v>21.68340645049312</c:v>
                </c:pt>
                <c:pt idx="1102">
                  <c:v>21.738753398215106</c:v>
                </c:pt>
                <c:pt idx="1103">
                  <c:v>21.793781403126602</c:v>
                </c:pt>
                <c:pt idx="1104">
                  <c:v>21.848493450813923</c:v>
                </c:pt>
                <c:pt idx="1105">
                  <c:v>21.902892481414245</c:v>
                </c:pt>
                <c:pt idx="1106">
                  <c:v>21.956981390609005</c:v>
                </c:pt>
                <c:pt idx="1107">
                  <c:v>22.010763030589118</c:v>
                </c:pt>
                <c:pt idx="1108">
                  <c:v>22.06424021099307</c:v>
                </c:pt>
                <c:pt idx="1109">
                  <c:v>22.117415699818732</c:v>
                </c:pt>
                <c:pt idx="1110">
                  <c:v>22.170292224309861</c:v>
                </c:pt>
                <c:pt idx="1111">
                  <c:v>22.222872471818118</c:v>
                </c:pt>
                <c:pt idx="1112">
                  <c:v>22.275159090641406</c:v>
                </c:pt>
                <c:pt idx="1113">
                  <c:v>22.327154690839382</c:v>
                </c:pt>
                <c:pt idx="1114">
                  <c:v>22.378861845026858</c:v>
                </c:pt>
                <c:pt idx="1115">
                  <c:v>22.430283089145824</c:v>
                </c:pt>
                <c:pt idx="1116">
                  <c:v>22.48142092321682</c:v>
                </c:pt>
                <c:pt idx="1117">
                  <c:v>22.532277812070319</c:v>
                </c:pt>
                <c:pt idx="1118">
                  <c:v>22.58285618605877</c:v>
                </c:pt>
                <c:pt idx="1119">
                  <c:v>22.633158441749924</c:v>
                </c:pt>
                <c:pt idx="1120">
                  <c:v>22.68318694260207</c:v>
                </c:pt>
                <c:pt idx="1121">
                  <c:v>22.732944019621716</c:v>
                </c:pt>
                <c:pt idx="1122">
                  <c:v>22.7824319720043</c:v>
                </c:pt>
                <c:pt idx="1123">
                  <c:v>22.831653067758474</c:v>
                </c:pt>
                <c:pt idx="1124">
                  <c:v>22.880609544314442</c:v>
                </c:pt>
                <c:pt idx="1125">
                  <c:v>22.929303609116904</c:v>
                </c:pt>
                <c:pt idx="1126">
                  <c:v>22.977737440203022</c:v>
                </c:pt>
                <c:pt idx="1127">
                  <c:v>23.025913186765909</c:v>
                </c:pt>
                <c:pt idx="1128">
                  <c:v>23.073832969704078</c:v>
                </c:pt>
                <c:pt idx="1129">
                  <c:v>23.121498882157287</c:v>
                </c:pt>
                <c:pt idx="1130">
                  <c:v>23.16891299002916</c:v>
                </c:pt>
                <c:pt idx="1131">
                  <c:v>23.216077332497022</c:v>
                </c:pt>
                <c:pt idx="1132">
                  <c:v>23.26299392250931</c:v>
                </c:pt>
                <c:pt idx="1133">
                  <c:v>23.309664747270926</c:v>
                </c:pt>
                <c:pt idx="1134">
                  <c:v>23.356091768716929</c:v>
                </c:pt>
                <c:pt idx="1135">
                  <c:v>23.402276923974838</c:v>
                </c:pt>
                <c:pt idx="1136">
                  <c:v>23.448222125815956</c:v>
                </c:pt>
                <c:pt idx="1137">
                  <c:v>23.493929263095968</c:v>
                </c:pt>
                <c:pt idx="1138">
                  <c:v>23.539400201185202</c:v>
                </c:pt>
                <c:pt idx="1139">
                  <c:v>23.584636782388774</c:v>
                </c:pt>
                <c:pt idx="1140">
                  <c:v>23.629640826356937</c:v>
                </c:pt>
                <c:pt idx="1141">
                  <c:v>23.674414130485935</c:v>
                </c:pt>
                <c:pt idx="1142">
                  <c:v>23.718958470309616</c:v>
                </c:pt>
                <c:pt idx="1143">
                  <c:v>23.763275599882032</c:v>
                </c:pt>
                <c:pt idx="1144">
                  <c:v>23.807367252151355</c:v>
                </c:pt>
                <c:pt idx="1145">
                  <c:v>23.851235139325269</c:v>
                </c:pt>
                <c:pt idx="1146">
                  <c:v>23.894880953228125</c:v>
                </c:pt>
                <c:pt idx="1147">
                  <c:v>23.938306365650089</c:v>
                </c:pt>
                <c:pt idx="1148">
                  <c:v>23.981513028688468</c:v>
                </c:pt>
                <c:pt idx="1149">
                  <c:v>24.02450257508146</c:v>
                </c:pt>
                <c:pt idx="1150">
                  <c:v>24.067276618534532</c:v>
                </c:pt>
                <c:pt idx="1151">
                  <c:v>24.109836754039588</c:v>
                </c:pt>
                <c:pt idx="1152">
                  <c:v>24.152184558187201</c:v>
                </c:pt>
                <c:pt idx="1153">
                  <c:v>24.194321589471997</c:v>
                </c:pt>
                <c:pt idx="1154">
                  <c:v>24.236249388591439</c:v>
                </c:pt>
                <c:pt idx="1155">
                  <c:v>24.277969478738193</c:v>
                </c:pt>
                <c:pt idx="1156">
                  <c:v>24.319483365886185</c:v>
                </c:pt>
                <c:pt idx="1157">
                  <c:v>24.36079253907058</c:v>
                </c:pt>
                <c:pt idx="1158">
                  <c:v>24.401898470661802</c:v>
                </c:pt>
                <c:pt idx="1159">
                  <c:v>24.44280261663376</c:v>
                </c:pt>
                <c:pt idx="1160">
                  <c:v>24.483506416826451</c:v>
                </c:pt>
                <c:pt idx="1161">
                  <c:v>24.524011295203053</c:v>
                </c:pt>
                <c:pt idx="1162">
                  <c:v>24.564318660101662</c:v>
                </c:pt>
                <c:pt idx="1163">
                  <c:v>24.604429904481822</c:v>
                </c:pt>
                <c:pt idx="1164">
                  <c:v>24.644346406165955</c:v>
                </c:pt>
                <c:pt idx="1165">
                  <c:v>24.684069528075867</c:v>
                </c:pt>
                <c:pt idx="1166">
                  <c:v>24.723600618464374</c:v>
                </c:pt>
                <c:pt idx="1167">
                  <c:v>24.762941011142274</c:v>
                </c:pt>
                <c:pt idx="1168">
                  <c:v>24.80209202570067</c:v>
                </c:pt>
                <c:pt idx="1169">
                  <c:v>24.841054967728866</c:v>
                </c:pt>
                <c:pt idx="1170">
                  <c:v>24.87983112902786</c:v>
                </c:pt>
                <c:pt idx="1171">
                  <c:v>24.918421787819597</c:v>
                </c:pt>
                <c:pt idx="1172">
                  <c:v>24.956828208952057</c:v>
                </c:pt>
                <c:pt idx="1173">
                  <c:v>24.995051644100293</c:v>
                </c:pt>
                <c:pt idx="1174">
                  <c:v>25.03309333196351</c:v>
                </c:pt>
                <c:pt idx="1175">
                  <c:v>25.070954498458288</c:v>
                </c:pt>
                <c:pt idx="1176">
                  <c:v>25.10863635690804</c:v>
                </c:pt>
                <c:pt idx="1177">
                  <c:v>25.146140108228781</c:v>
                </c:pt>
                <c:pt idx="1178">
                  <c:v>25.183466941111327</c:v>
                </c:pt>
                <c:pt idx="1179">
                  <c:v>25.220618032199965</c:v>
                </c:pt>
                <c:pt idx="1180">
                  <c:v>25.257594546267732</c:v>
                </c:pt>
                <c:pt idx="1181">
                  <c:v>25.294397636388332</c:v>
                </c:pt>
                <c:pt idx="1182">
                  <c:v>25.250370521830877</c:v>
                </c:pt>
                <c:pt idx="1183">
                  <c:v>25.206095125543143</c:v>
                </c:pt>
                <c:pt idx="1184">
                  <c:v>25.161569470310276</c:v>
                </c:pt>
                <c:pt idx="1185">
                  <c:v>25.116791554863241</c:v>
                </c:pt>
                <c:pt idx="1186">
                  <c:v>25.071759353454553</c:v>
                </c:pt>
                <c:pt idx="1187">
                  <c:v>25.026470815424148</c:v>
                </c:pt>
                <c:pt idx="1188">
                  <c:v>24.980923864755038</c:v>
                </c:pt>
                <c:pt idx="1189">
                  <c:v>24.935116399618487</c:v>
                </c:pt>
                <c:pt idx="1190">
                  <c:v>24.889046291908404</c:v>
                </c:pt>
                <c:pt idx="1191">
                  <c:v>24.842711386764606</c:v>
                </c:pt>
                <c:pt idx="1192">
                  <c:v>24.796109502084665</c:v>
                </c:pt>
                <c:pt idx="1193">
                  <c:v>24.74923842802394</c:v>
                </c:pt>
                <c:pt idx="1194">
                  <c:v>24.702095926483505</c:v>
                </c:pt>
                <c:pt idx="1195">
                  <c:v>24.654679730585574</c:v>
                </c:pt>
                <c:pt idx="1196">
                  <c:v>24.606987544136025</c:v>
                </c:pt>
                <c:pt idx="1197">
                  <c:v>24.6468916425959</c:v>
                </c:pt>
                <c:pt idx="1198">
                  <c:v>24.686602447910666</c:v>
                </c:pt>
                <c:pt idx="1199">
                  <c:v>24.726121307403133</c:v>
                </c:pt>
                <c:pt idx="1200">
                  <c:v>24.765449553968438</c:v>
                </c:pt>
                <c:pt idx="1201">
                  <c:v>24.804588506296088</c:v>
                </c:pt>
                <c:pt idx="1202">
                  <c:v>24.843539469087574</c:v>
                </c:pt>
                <c:pt idx="1203">
                  <c:v>24.88230373326958</c:v>
                </c:pt>
                <c:pt idx="1204">
                  <c:v>24.92088257620297</c:v>
                </c:pt>
                <c:pt idx="1205">
                  <c:v>24.959277261887621</c:v>
                </c:pt>
                <c:pt idx="1206">
                  <c:v>24.997489041163192</c:v>
                </c:pt>
                <c:pt idx="1207">
                  <c:v>25.035519151905966</c:v>
                </c:pt>
                <c:pt idx="1208">
                  <c:v>25.073368819221827</c:v>
                </c:pt>
                <c:pt idx="1209">
                  <c:v>25.111039255635468</c:v>
                </c:pt>
                <c:pt idx="1210">
                  <c:v>25.14853166127595</c:v>
                </c:pt>
                <c:pt idx="1211">
                  <c:v>25.185847224058648</c:v>
                </c:pt>
                <c:pt idx="1212">
                  <c:v>25.222987119863731</c:v>
                </c:pt>
                <c:pt idx="1213">
                  <c:v>25.259952512711195</c:v>
                </c:pt>
                <c:pt idx="1214">
                  <c:v>25.29674455493258</c:v>
                </c:pt>
                <c:pt idx="1215">
                  <c:v>25.333364387339429</c:v>
                </c:pt>
                <c:pt idx="1216">
                  <c:v>25.369813139388558</c:v>
                </c:pt>
                <c:pt idx="1217">
                  <c:v>25.406091929344221</c:v>
                </c:pt>
                <c:pt idx="1218">
                  <c:v>25.442201864437237</c:v>
                </c:pt>
                <c:pt idx="1219">
                  <c:v>25.47814404102116</c:v>
                </c:pt>
                <c:pt idx="1220">
                  <c:v>25.513919544725546</c:v>
                </c:pt>
                <c:pt idx="1221">
                  <c:v>25.549529450606379</c:v>
                </c:pt>
                <c:pt idx="1222">
                  <c:v>25.584974823293749</c:v>
                </c:pt>
                <c:pt idx="1223">
                  <c:v>25.620256717136808</c:v>
                </c:pt>
                <c:pt idx="1224">
                  <c:v>25.655376176346092</c:v>
                </c:pt>
                <c:pt idx="1225">
                  <c:v>25.690334235133257</c:v>
                </c:pt>
                <c:pt idx="1226">
                  <c:v>25.72513191784828</c:v>
                </c:pt>
                <c:pt idx="1227">
                  <c:v>25.759770239114207</c:v>
                </c:pt>
                <c:pt idx="1228">
                  <c:v>25.794250203959464</c:v>
                </c:pt>
                <c:pt idx="1229">
                  <c:v>25.828572807947829</c:v>
                </c:pt>
                <c:pt idx="1230">
                  <c:v>25.862739037306067</c:v>
                </c:pt>
                <c:pt idx="1231">
                  <c:v>25.89674986904933</c:v>
                </c:pt>
                <c:pt idx="1232">
                  <c:v>25.930606271104327</c:v>
                </c:pt>
                <c:pt idx="1233">
                  <c:v>25.964309202430353</c:v>
                </c:pt>
                <c:pt idx="1234">
                  <c:v>25.923991394717216</c:v>
                </c:pt>
                <c:pt idx="1235">
                  <c:v>25.883453888335179</c:v>
                </c:pt>
                <c:pt idx="1236">
                  <c:v>25.842695039304843</c:v>
                </c:pt>
                <c:pt idx="1237">
                  <c:v>25.801713185218077</c:v>
                </c:pt>
                <c:pt idx="1238">
                  <c:v>25.760506644939635</c:v>
                </c:pt>
                <c:pt idx="1239">
                  <c:v>25.719073718302337</c:v>
                </c:pt>
                <c:pt idx="1240">
                  <c:v>25.677412685795705</c:v>
                </c:pt>
                <c:pt idx="1241">
                  <c:v>25.635521808247816</c:v>
                </c:pt>
                <c:pt idx="1242">
                  <c:v>25.670571077805938</c:v>
                </c:pt>
                <c:pt idx="1243">
                  <c:v>25.705459392811022</c:v>
                </c:pt>
                <c:pt idx="1244">
                  <c:v>25.740187773374217</c:v>
                </c:pt>
                <c:pt idx="1245">
                  <c:v>25.774757229937475</c:v>
                </c:pt>
                <c:pt idx="1246">
                  <c:v>25.809168763404838</c:v>
                </c:pt>
                <c:pt idx="1247">
                  <c:v>25.843423365271381</c:v>
                </c:pt>
                <c:pt idx="1248">
                  <c:v>25.877522017749875</c:v>
                </c:pt>
                <c:pt idx="1249">
                  <c:v>25.911465693895224</c:v>
                </c:pt>
                <c:pt idx="1250">
                  <c:v>25.94525535772668</c:v>
                </c:pt>
                <c:pt idx="1251">
                  <c:v>25.978891964347948</c:v>
                </c:pt>
                <c:pt idx="1252">
                  <c:v>26.01237646006517</c:v>
                </c:pt>
                <c:pt idx="1253">
                  <c:v>26.010347611472245</c:v>
                </c:pt>
                <c:pt idx="1254">
                  <c:v>26.008325169422317</c:v>
                </c:pt>
                <c:pt idx="1255">
                  <c:v>26.006309114168932</c:v>
                </c:pt>
                <c:pt idx="1256">
                  <c:v>26.004299426023518</c:v>
                </c:pt>
                <c:pt idx="1257">
                  <c:v>26.002296085355244</c:v>
                </c:pt>
                <c:pt idx="1258">
                  <c:v>26.000299072590863</c:v>
                </c:pt>
                <c:pt idx="1259">
                  <c:v>25.998308368214563</c:v>
                </c:pt>
                <c:pt idx="1260">
                  <c:v>25.99632395276781</c:v>
                </c:pt>
                <c:pt idx="1261">
                  <c:v>25.994345806849218</c:v>
                </c:pt>
                <c:pt idx="1262">
                  <c:v>25.992373911114367</c:v>
                </c:pt>
                <c:pt idx="1263">
                  <c:v>25.990408246275681</c:v>
                </c:pt>
                <c:pt idx="1264">
                  <c:v>25.988448793102265</c:v>
                </c:pt>
                <c:pt idx="1265">
                  <c:v>25.986495532419752</c:v>
                </c:pt>
                <c:pt idx="1266">
                  <c:v>25.984548445110175</c:v>
                </c:pt>
                <c:pt idx="1267">
                  <c:v>25.982607512111787</c:v>
                </c:pt>
                <c:pt idx="1268">
                  <c:v>25.980672714418937</c:v>
                </c:pt>
                <c:pt idx="1269">
                  <c:v>25.978744033081917</c:v>
                </c:pt>
                <c:pt idx="1270">
                  <c:v>25.976821449206803</c:v>
                </c:pt>
                <c:pt idx="1271">
                  <c:v>25.97490494395532</c:v>
                </c:pt>
                <c:pt idx="1272">
                  <c:v>25.972994498544683</c:v>
                </c:pt>
                <c:pt idx="1273">
                  <c:v>25.971090094247469</c:v>
                </c:pt>
                <c:pt idx="1274">
                  <c:v>25.969191712391453</c:v>
                </c:pt>
                <c:pt idx="1275">
                  <c:v>25.96729933435946</c:v>
                </c:pt>
                <c:pt idx="1276">
                  <c:v>25.965412941589232</c:v>
                </c:pt>
                <c:pt idx="1277">
                  <c:v>25.963532515573277</c:v>
                </c:pt>
                <c:pt idx="1278">
                  <c:v>25.961658037858719</c:v>
                </c:pt>
                <c:pt idx="1279">
                  <c:v>25.959789490047154</c:v>
                </c:pt>
                <c:pt idx="1280">
                  <c:v>25.957926853794511</c:v>
                </c:pt>
                <c:pt idx="1281">
                  <c:v>25.956070110810902</c:v>
                </c:pt>
                <c:pt idx="1282">
                  <c:v>25.954219242860479</c:v>
                </c:pt>
                <c:pt idx="1283">
                  <c:v>25.952374231761286</c:v>
                </c:pt>
                <c:pt idx="1284">
                  <c:v>25.950535059385125</c:v>
                </c:pt>
                <c:pt idx="1285">
                  <c:v>25.948701707657399</c:v>
                </c:pt>
                <c:pt idx="1286">
                  <c:v>25.94687415855698</c:v>
                </c:pt>
                <c:pt idx="1287">
                  <c:v>25.945052394116068</c:v>
                </c:pt>
                <c:pt idx="1288">
                  <c:v>25.94323639642003</c:v>
                </c:pt>
                <c:pt idx="1289">
                  <c:v>25.941426147607277</c:v>
                </c:pt>
                <c:pt idx="1290">
                  <c:v>25.939621629869116</c:v>
                </c:pt>
                <c:pt idx="1291">
                  <c:v>25.937822825449604</c:v>
                </c:pt>
                <c:pt idx="1292">
                  <c:v>25.936029716645415</c:v>
                </c:pt>
                <c:pt idx="1293">
                  <c:v>25.934242285805681</c:v>
                </c:pt>
                <c:pt idx="1294">
                  <c:v>25.932460515331876</c:v>
                </c:pt>
                <c:pt idx="1295">
                  <c:v>25.930684387677655</c:v>
                </c:pt>
                <c:pt idx="1296">
                  <c:v>25.928913885348727</c:v>
                </c:pt>
                <c:pt idx="1297">
                  <c:v>25.927148990902705</c:v>
                </c:pt>
                <c:pt idx="1298">
                  <c:v>25.925389686948975</c:v>
                </c:pt>
                <c:pt idx="1299">
                  <c:v>25.923635956148548</c:v>
                </c:pt>
                <c:pt idx="1300">
                  <c:v>25.921887781213925</c:v>
                </c:pt>
                <c:pt idx="1301">
                  <c:v>25.920145144908965</c:v>
                </c:pt>
                <c:pt idx="1302">
                  <c:v>25.918408030048727</c:v>
                </c:pt>
                <c:pt idx="1303">
                  <c:v>25.916676419499353</c:v>
                </c:pt>
                <c:pt idx="1304">
                  <c:v>25.914950296177917</c:v>
                </c:pt>
                <c:pt idx="1305">
                  <c:v>25.913229643052297</c:v>
                </c:pt>
                <c:pt idx="1306">
                  <c:v>25.911514443141019</c:v>
                </c:pt>
                <c:pt idx="1307">
                  <c:v>25.909804679513151</c:v>
                </c:pt>
                <c:pt idx="1308">
                  <c:v>25.908100335288132</c:v>
                </c:pt>
                <c:pt idx="1309">
                  <c:v>25.906401393635662</c:v>
                </c:pt>
                <c:pt idx="1310">
                  <c:v>25.904707837775547</c:v>
                </c:pt>
                <c:pt idx="1311">
                  <c:v>25.903019650977576</c:v>
                </c:pt>
                <c:pt idx="1312">
                  <c:v>25.901336816561379</c:v>
                </c:pt>
                <c:pt idx="1313">
                  <c:v>25.899659317896287</c:v>
                </c:pt>
                <c:pt idx="1314">
                  <c:v>25.897987138401209</c:v>
                </c:pt>
                <c:pt idx="1315">
                  <c:v>25.896320261544492</c:v>
                </c:pt>
                <c:pt idx="1316">
                  <c:v>25.894658670843778</c:v>
                </c:pt>
                <c:pt idx="1317">
                  <c:v>25.893002349865885</c:v>
                </c:pt>
                <c:pt idx="1318">
                  <c:v>25.891351282226655</c:v>
                </c:pt>
                <c:pt idx="1319">
                  <c:v>25.889705451590842</c:v>
                </c:pt>
                <c:pt idx="1320">
                  <c:v>25.888064841671959</c:v>
                </c:pt>
                <c:pt idx="1321">
                  <c:v>25.886429436232152</c:v>
                </c:pt>
                <c:pt idx="1322">
                  <c:v>25.884799219082073</c:v>
                </c:pt>
                <c:pt idx="1323">
                  <c:v>25.883174174080736</c:v>
                </c:pt>
                <c:pt idx="1324">
                  <c:v>25.881554285135394</c:v>
                </c:pt>
                <c:pt idx="1325">
                  <c:v>25.879939536201402</c:v>
                </c:pt>
                <c:pt idx="1326">
                  <c:v>25.878329911282091</c:v>
                </c:pt>
                <c:pt idx="1327">
                  <c:v>25.876725394428632</c:v>
                </c:pt>
                <c:pt idx="1328">
                  <c:v>25.875125969739905</c:v>
                </c:pt>
                <c:pt idx="1329">
                  <c:v>25.873531621362364</c:v>
                </c:pt>
                <c:pt idx="1330">
                  <c:v>25.871942333489919</c:v>
                </c:pt>
                <c:pt idx="1331">
                  <c:v>25.870358090363791</c:v>
                </c:pt>
                <c:pt idx="1332">
                  <c:v>25.868778876272394</c:v>
                </c:pt>
                <c:pt idx="1333">
                  <c:v>25.867204675551204</c:v>
                </c:pt>
                <c:pt idx="1334">
                  <c:v>25.865635472582614</c:v>
                </c:pt>
                <c:pt idx="1335">
                  <c:v>25.864071251795828</c:v>
                </c:pt>
                <c:pt idx="1336">
                  <c:v>25.862511997666715</c:v>
                </c:pt>
                <c:pt idx="1337">
                  <c:v>25.86095769471769</c:v>
                </c:pt>
                <c:pt idx="1338">
                  <c:v>25.859408327517578</c:v>
                </c:pt>
                <c:pt idx="1339">
                  <c:v>25.857863880681492</c:v>
                </c:pt>
                <c:pt idx="1340">
                  <c:v>25.856324338870703</c:v>
                </c:pt>
                <c:pt idx="1341">
                  <c:v>25.854789686792515</c:v>
                </c:pt>
                <c:pt idx="1342">
                  <c:v>25.853259909200133</c:v>
                </c:pt>
                <c:pt idx="1343">
                  <c:v>25.851734990892545</c:v>
                </c:pt>
                <c:pt idx="1344">
                  <c:v>25.850214916714382</c:v>
                </c:pt>
                <c:pt idx="1345">
                  <c:v>25.848699671555803</c:v>
                </c:pt>
                <c:pt idx="1346">
                  <c:v>25.847189240352368</c:v>
                </c:pt>
                <c:pt idx="1347">
                  <c:v>25.845683608084901</c:v>
                </c:pt>
                <c:pt idx="1348">
                  <c:v>25.844182759779379</c:v>
                </c:pt>
                <c:pt idx="1349">
                  <c:v>25.842686680506802</c:v>
                </c:pt>
                <c:pt idx="1350">
                  <c:v>25.841195355383064</c:v>
                </c:pt>
                <c:pt idx="1351">
                  <c:v>25.839708769568833</c:v>
                </c:pt>
                <c:pt idx="1352">
                  <c:v>25.83822690826943</c:v>
                </c:pt>
                <c:pt idx="1353">
                  <c:v>25.836749756734687</c:v>
                </c:pt>
                <c:pt idx="1354">
                  <c:v>25.835277300258848</c:v>
                </c:pt>
                <c:pt idx="1355">
                  <c:v>25.833809524180431</c:v>
                </c:pt>
                <c:pt idx="1356">
                  <c:v>25.832346413882103</c:v>
                </c:pt>
                <c:pt idx="1357">
                  <c:v>25.830887954790565</c:v>
                </c:pt>
                <c:pt idx="1358">
                  <c:v>25.829434132376434</c:v>
                </c:pt>
                <c:pt idx="1359">
                  <c:v>25.827984932154102</c:v>
                </c:pt>
                <c:pt idx="1360">
                  <c:v>25.826540339681625</c:v>
                </c:pt>
                <c:pt idx="1361">
                  <c:v>25.825100340560606</c:v>
                </c:pt>
                <c:pt idx="1362">
                  <c:v>25.823664920436073</c:v>
                </c:pt>
                <c:pt idx="1363">
                  <c:v>25.822234064996341</c:v>
                </c:pt>
                <c:pt idx="1364">
                  <c:v>25.820807759972912</c:v>
                </c:pt>
                <c:pt idx="1365">
                  <c:v>25.819385991140344</c:v>
                </c:pt>
                <c:pt idx="1366">
                  <c:v>25.817968744316133</c:v>
                </c:pt>
                <c:pt idx="1367">
                  <c:v>25.816556005360589</c:v>
                </c:pt>
                <c:pt idx="1368">
                  <c:v>25.815147760176718</c:v>
                </c:pt>
                <c:pt idx="1369">
                  <c:v>25.813743994710112</c:v>
                </c:pt>
                <c:pt idx="1370">
                  <c:v>25.812344694948813</c:v>
                </c:pt>
                <c:pt idx="1371">
                  <c:v>25.810949846923208</c:v>
                </c:pt>
                <c:pt idx="1372">
                  <c:v>25.809559436705904</c:v>
                </c:pt>
                <c:pt idx="1373">
                  <c:v>25.808173450411605</c:v>
                </c:pt>
                <c:pt idx="1374">
                  <c:v>25.806791874197007</c:v>
                </c:pt>
                <c:pt idx="1375">
                  <c:v>25.805414694260666</c:v>
                </c:pt>
                <c:pt idx="1376">
                  <c:v>25.80404189684289</c:v>
                </c:pt>
                <c:pt idx="1377">
                  <c:v>25.802673468225617</c:v>
                </c:pt>
                <c:pt idx="1378">
                  <c:v>25.8013093947323</c:v>
                </c:pt>
                <c:pt idx="1379">
                  <c:v>25.799949662727791</c:v>
                </c:pt>
                <c:pt idx="1380">
                  <c:v>25.798594258618216</c:v>
                </c:pt>
                <c:pt idx="1381">
                  <c:v>25.797243168850873</c:v>
                </c:pt>
                <c:pt idx="1382">
                  <c:v>25.795896379914108</c:v>
                </c:pt>
                <c:pt idx="1383">
                  <c:v>25.794553878337197</c:v>
                </c:pt>
                <c:pt idx="1384">
                  <c:v>25.793215650690232</c:v>
                </c:pt>
                <c:pt idx="1385">
                  <c:v>25.791881683584013</c:v>
                </c:pt>
                <c:pt idx="1386">
                  <c:v>25.790551963669923</c:v>
                </c:pt>
                <c:pt idx="1387">
                  <c:v>25.789226477639819</c:v>
                </c:pt>
                <c:pt idx="1388">
                  <c:v>25.787905212225919</c:v>
                </c:pt>
                <c:pt idx="1389">
                  <c:v>25.786588154200683</c:v>
                </c:pt>
                <c:pt idx="1390">
                  <c:v>25.785275290376699</c:v>
                </c:pt>
                <c:pt idx="1391">
                  <c:v>25.783966607606576</c:v>
                </c:pt>
                <c:pt idx="1392">
                  <c:v>25.782662092782829</c:v>
                </c:pt>
                <c:pt idx="1393">
                  <c:v>25.781361732837755</c:v>
                </c:pt>
                <c:pt idx="1394">
                  <c:v>25.780065514743338</c:v>
                </c:pt>
                <c:pt idx="1395">
                  <c:v>25.778773425511126</c:v>
                </c:pt>
                <c:pt idx="1396">
                  <c:v>25.777485452192117</c:v>
                </c:pt>
                <c:pt idx="1397">
                  <c:v>25.776201581876649</c:v>
                </c:pt>
                <c:pt idx="1398">
                  <c:v>25.774921801694298</c:v>
                </c:pt>
                <c:pt idx="1399">
                  <c:v>25.773646098813753</c:v>
                </c:pt>
                <c:pt idx="1400">
                  <c:v>25.772374460442713</c:v>
                </c:pt>
                <c:pt idx="1401">
                  <c:v>25.771106873827772</c:v>
                </c:pt>
                <c:pt idx="1402">
                  <c:v>25.769843326254307</c:v>
                </c:pt>
                <c:pt idx="1403">
                  <c:v>25.768583805046376</c:v>
                </c:pt>
                <c:pt idx="1404">
                  <c:v>25.767328297566596</c:v>
                </c:pt>
                <c:pt idx="1405">
                  <c:v>25.766076791216051</c:v>
                </c:pt>
                <c:pt idx="1406">
                  <c:v>25.764829273434167</c:v>
                </c:pt>
                <c:pt idx="1407">
                  <c:v>25.763585731698598</c:v>
                </c:pt>
                <c:pt idx="1408">
                  <c:v>25.762346153525133</c:v>
                </c:pt>
                <c:pt idx="1409">
                  <c:v>25.761110526467586</c:v>
                </c:pt>
                <c:pt idx="1410">
                  <c:v>25.759878838117675</c:v>
                </c:pt>
                <c:pt idx="1411">
                  <c:v>25.758651076104925</c:v>
                </c:pt>
                <c:pt idx="1412">
                  <c:v>25.757427228096549</c:v>
                </c:pt>
                <c:pt idx="1413">
                  <c:v>25.756207281797355</c:v>
                </c:pt>
                <c:pt idx="1414">
                  <c:v>25.754991224949624</c:v>
                </c:pt>
                <c:pt idx="1415">
                  <c:v>25.753779045333015</c:v>
                </c:pt>
                <c:pt idx="1416">
                  <c:v>25.75257073076445</c:v>
                </c:pt>
                <c:pt idx="1417">
                  <c:v>25.751366269098014</c:v>
                </c:pt>
                <c:pt idx="1418">
                  <c:v>25.75016564822484</c:v>
                </c:pt>
                <c:pt idx="1419">
                  <c:v>25.748968856073013</c:v>
                </c:pt>
                <c:pt idx="1420">
                  <c:v>25.747775880607453</c:v>
                </c:pt>
                <c:pt idx="1421">
                  <c:v>25.74658670982982</c:v>
                </c:pt>
                <c:pt idx="1422">
                  <c:v>25.745401331778403</c:v>
                </c:pt>
                <c:pt idx="1423">
                  <c:v>25.744219734528016</c:v>
                </c:pt>
                <c:pt idx="1424">
                  <c:v>25.743041906189887</c:v>
                </c:pt>
                <c:pt idx="1425">
                  <c:v>25.741867834911574</c:v>
                </c:pt>
                <c:pt idx="1426">
                  <c:v>25.740697508876835</c:v>
                </c:pt>
                <c:pt idx="1427">
                  <c:v>25.739530916305537</c:v>
                </c:pt>
                <c:pt idx="1428">
                  <c:v>25.738368045453552</c:v>
                </c:pt>
                <c:pt idx="1429">
                  <c:v>25.737208884612652</c:v>
                </c:pt>
                <c:pt idx="1430">
                  <c:v>25.736053422110409</c:v>
                </c:pt>
                <c:pt idx="1431">
                  <c:v>25.734901646310085</c:v>
                </c:pt>
                <c:pt idx="1432">
                  <c:v>25.733753545610533</c:v>
                </c:pt>
                <c:pt idx="1433">
                  <c:v>25.732609108446098</c:v>
                </c:pt>
                <c:pt idx="1434">
                  <c:v>25.73146832328651</c:v>
                </c:pt>
                <c:pt idx="1435">
                  <c:v>25.730331178636785</c:v>
                </c:pt>
                <c:pt idx="1436">
                  <c:v>25.729197663037116</c:v>
                </c:pt>
                <c:pt idx="1437">
                  <c:v>25.728067765062782</c:v>
                </c:pt>
                <c:pt idx="1438">
                  <c:v>25.726941473324043</c:v>
                </c:pt>
                <c:pt idx="1439">
                  <c:v>25.725818776466038</c:v>
                </c:pt>
                <c:pt idx="1440">
                  <c:v>25.724699663168686</c:v>
                </c:pt>
                <c:pt idx="1441">
                  <c:v>25.723584122146576</c:v>
                </c:pt>
                <c:pt idx="1442">
                  <c:v>25.722472142148884</c:v>
                </c:pt>
                <c:pt idx="1443">
                  <c:v>25.721363711959263</c:v>
                </c:pt>
                <c:pt idx="1444">
                  <c:v>25.720258820395738</c:v>
                </c:pt>
                <c:pt idx="1445">
                  <c:v>25.719157456310619</c:v>
                </c:pt>
                <c:pt idx="1446">
                  <c:v>25.718059608590394</c:v>
                </c:pt>
                <c:pt idx="1447">
                  <c:v>25.716965266155629</c:v>
                </c:pt>
                <c:pt idx="1448">
                  <c:v>25.71587441796088</c:v>
                </c:pt>
                <c:pt idx="1449">
                  <c:v>25.714787052994573</c:v>
                </c:pt>
                <c:pt idx="1450">
                  <c:v>25.713703160278932</c:v>
                </c:pt>
                <c:pt idx="1451">
                  <c:v>25.712622728869867</c:v>
                </c:pt>
                <c:pt idx="1452">
                  <c:v>25.711545747856874</c:v>
                </c:pt>
                <c:pt idx="1453">
                  <c:v>25.71047220636294</c:v>
                </c:pt>
                <c:pt idx="1454">
                  <c:v>25.709402093544448</c:v>
                </c:pt>
                <c:pt idx="1455">
                  <c:v>25.708335398591085</c:v>
                </c:pt>
                <c:pt idx="1456">
                  <c:v>25.707272110725732</c:v>
                </c:pt>
                <c:pt idx="1457">
                  <c:v>25.706212219204382</c:v>
                </c:pt>
                <c:pt idx="1458">
                  <c:v>25.705155713316032</c:v>
                </c:pt>
                <c:pt idx="1459">
                  <c:v>25.704102582382593</c:v>
                </c:pt>
                <c:pt idx="1460">
                  <c:v>25.703052815758795</c:v>
                </c:pt>
                <c:pt idx="1461">
                  <c:v>25.702006402832087</c:v>
                </c:pt>
                <c:pt idx="1462">
                  <c:v>25.700963333022546</c:v>
                </c:pt>
                <c:pt idx="1463">
                  <c:v>25.699923595782781</c:v>
                </c:pt>
                <c:pt idx="1464">
                  <c:v>25.698887180597836</c:v>
                </c:pt>
                <c:pt idx="1465">
                  <c:v>25.697854076985099</c:v>
                </c:pt>
                <c:pt idx="1466">
                  <c:v>25.696824274494205</c:v>
                </c:pt>
                <c:pt idx="1467">
                  <c:v>25.695797762706945</c:v>
                </c:pt>
                <c:pt idx="1468">
                  <c:v>25.694774531237169</c:v>
                </c:pt>
                <c:pt idx="1469">
                  <c:v>25.693754569730693</c:v>
                </c:pt>
                <c:pt idx="1470">
                  <c:v>25.692737867865208</c:v>
                </c:pt>
                <c:pt idx="1471">
                  <c:v>25.69172441535018</c:v>
                </c:pt>
                <c:pt idx="1472">
                  <c:v>25.69071420192677</c:v>
                </c:pt>
                <c:pt idx="1473">
                  <c:v>25.689707217367729</c:v>
                </c:pt>
                <c:pt idx="1474">
                  <c:v>25.688703451477316</c:v>
                </c:pt>
                <c:pt idx="1475">
                  <c:v>25.687702894091196</c:v>
                </c:pt>
                <c:pt idx="1476">
                  <c:v>25.686705535076353</c:v>
                </c:pt>
                <c:pt idx="1477">
                  <c:v>25.685711364330999</c:v>
                </c:pt>
                <c:pt idx="1478">
                  <c:v>25.684720371784483</c:v>
                </c:pt>
                <c:pt idx="1479">
                  <c:v>25.683732547397195</c:v>
                </c:pt>
                <c:pt idx="1480">
                  <c:v>25.682747881160484</c:v>
                </c:pt>
                <c:pt idx="1481">
                  <c:v>25.681766363096557</c:v>
                </c:pt>
                <c:pt idx="1482">
                  <c:v>25.680787983258394</c:v>
                </c:pt>
                <c:pt idx="1483">
                  <c:v>25.679812731729662</c:v>
                </c:pt>
                <c:pt idx="1484">
                  <c:v>25.678840598624618</c:v>
                </c:pt>
                <c:pt idx="1485">
                  <c:v>25.677871574088023</c:v>
                </c:pt>
                <c:pt idx="1486">
                  <c:v>25.676905648295044</c:v>
                </c:pt>
                <c:pt idx="1487">
                  <c:v>25.675942811451179</c:v>
                </c:pt>
                <c:pt idx="1488">
                  <c:v>25.674983053792161</c:v>
                </c:pt>
                <c:pt idx="1489">
                  <c:v>25.674026365583867</c:v>
                </c:pt>
                <c:pt idx="1490">
                  <c:v>25.673072737122226</c:v>
                </c:pt>
                <c:pt idx="1491">
                  <c:v>25.672122158733146</c:v>
                </c:pt>
                <c:pt idx="1492">
                  <c:v>25.671174620772415</c:v>
                </c:pt>
                <c:pt idx="1493">
                  <c:v>25.67023011362561</c:v>
                </c:pt>
                <c:pt idx="1494">
                  <c:v>25.669288627708013</c:v>
                </c:pt>
                <c:pt idx="1495">
                  <c:v>25.66835015346453</c:v>
                </c:pt>
                <c:pt idx="1496">
                  <c:v>25.667414681369589</c:v>
                </c:pt>
                <c:pt idx="1497">
                  <c:v>25.666482201927074</c:v>
                </c:pt>
                <c:pt idx="1498">
                  <c:v>25.665552705670219</c:v>
                </c:pt>
                <c:pt idx="1499">
                  <c:v>25.664626183161527</c:v>
                </c:pt>
                <c:pt idx="1500">
                  <c:v>25.663702624992684</c:v>
                </c:pt>
                <c:pt idx="1501">
                  <c:v>25.662782021784484</c:v>
                </c:pt>
                <c:pt idx="1502">
                  <c:v>25.66186436418673</c:v>
                </c:pt>
                <c:pt idx="1503">
                  <c:v>25.660949642878151</c:v>
                </c:pt>
                <c:pt idx="1504">
                  <c:v>25.660037848566315</c:v>
                </c:pt>
                <c:pt idx="1505">
                  <c:v>25.659128971987553</c:v>
                </c:pt>
                <c:pt idx="1506">
                  <c:v>25.658223003906858</c:v>
                </c:pt>
                <c:pt idx="1507">
                  <c:v>25.657319935117826</c:v>
                </c:pt>
                <c:pt idx="1508">
                  <c:v>25.656419756442542</c:v>
                </c:pt>
                <c:pt idx="1509">
                  <c:v>25.655522458731511</c:v>
                </c:pt>
                <c:pt idx="1510">
                  <c:v>25.654628032863577</c:v>
                </c:pt>
                <c:pt idx="1511">
                  <c:v>25.653736469745834</c:v>
                </c:pt>
                <c:pt idx="1512">
                  <c:v>25.652847760313541</c:v>
                </c:pt>
                <c:pt idx="1513">
                  <c:v>25.651961895530043</c:v>
                </c:pt>
                <c:pt idx="1514">
                  <c:v>25.651078866386683</c:v>
                </c:pt>
                <c:pt idx="1515">
                  <c:v>25.650198663902721</c:v>
                </c:pt>
                <c:pt idx="1516">
                  <c:v>25.649321279125257</c:v>
                </c:pt>
                <c:pt idx="1517">
                  <c:v>25.648446703129142</c:v>
                </c:pt>
                <c:pt idx="1518">
                  <c:v>25.647574927016894</c:v>
                </c:pt>
                <c:pt idx="1519">
                  <c:v>25.646705941918622</c:v>
                </c:pt>
                <c:pt idx="1520">
                  <c:v>25.645839738991945</c:v>
                </c:pt>
                <c:pt idx="1521">
                  <c:v>25.644976309421899</c:v>
                </c:pt>
                <c:pt idx="1522">
                  <c:v>25.644115644420872</c:v>
                </c:pt>
                <c:pt idx="1523">
                  <c:v>25.643257735228509</c:v>
                </c:pt>
                <c:pt idx="1524">
                  <c:v>25.642402573111639</c:v>
                </c:pt>
                <c:pt idx="1525">
                  <c:v>25.641550149364193</c:v>
                </c:pt>
                <c:pt idx="1526">
                  <c:v>25.640700455307115</c:v>
                </c:pt>
                <c:pt idx="1527">
                  <c:v>25.639853482288302</c:v>
                </c:pt>
                <c:pt idx="1528">
                  <c:v>25.639009221682503</c:v>
                </c:pt>
                <c:pt idx="1529">
                  <c:v>25.638167664891245</c:v>
                </c:pt>
                <c:pt idx="1530">
                  <c:v>25.637328803342761</c:v>
                </c:pt>
                <c:pt idx="1531">
                  <c:v>25.636492628491901</c:v>
                </c:pt>
                <c:pt idx="1532">
                  <c:v>25.635659131820063</c:v>
                </c:pt>
                <c:pt idx="1533">
                  <c:v>25.634828304835107</c:v>
                </c:pt>
                <c:pt idx="1534">
                  <c:v>25.634000139071272</c:v>
                </c:pt>
                <c:pt idx="1535">
                  <c:v>25.633174626089104</c:v>
                </c:pt>
                <c:pt idx="1536">
                  <c:v>25.63235175747538</c:v>
                </c:pt>
                <c:pt idx="1537">
                  <c:v>25.631531524843023</c:v>
                </c:pt>
                <c:pt idx="1538">
                  <c:v>25.630713919831031</c:v>
                </c:pt>
                <c:pt idx="1539">
                  <c:v>25.629898934104393</c:v>
                </c:pt>
                <c:pt idx="1540">
                  <c:v>25.629086559354015</c:v>
                </c:pt>
                <c:pt idx="1541">
                  <c:v>25.628276787296638</c:v>
                </c:pt>
                <c:pt idx="1542">
                  <c:v>25.627469609674772</c:v>
                </c:pt>
                <c:pt idx="1543">
                  <c:v>25.626665018256613</c:v>
                </c:pt>
                <c:pt idx="1544">
                  <c:v>25.625863004835953</c:v>
                </c:pt>
                <c:pt idx="1545">
                  <c:v>25.625063561232128</c:v>
                </c:pt>
                <c:pt idx="1546">
                  <c:v>25.624266679289924</c:v>
                </c:pt>
                <c:pt idx="1547">
                  <c:v>25.62347235087951</c:v>
                </c:pt>
                <c:pt idx="1548">
                  <c:v>25.622680567896357</c:v>
                </c:pt>
                <c:pt idx="1549">
                  <c:v>25.62189132226116</c:v>
                </c:pt>
                <c:pt idx="1550">
                  <c:v>25.621104605919776</c:v>
                </c:pt>
                <c:pt idx="1551">
                  <c:v>25.620320410843131</c:v>
                </c:pt>
                <c:pt idx="1552">
                  <c:v>25.619538729027159</c:v>
                </c:pt>
                <c:pt idx="1553">
                  <c:v>25.618759552492715</c:v>
                </c:pt>
                <c:pt idx="1554">
                  <c:v>25.617982873285513</c:v>
                </c:pt>
                <c:pt idx="1555">
                  <c:v>25.617208683476047</c:v>
                </c:pt>
                <c:pt idx="1556">
                  <c:v>25.616436975159509</c:v>
                </c:pt>
                <c:pt idx="1557">
                  <c:v>25.615667740455731</c:v>
                </c:pt>
                <c:pt idx="1558">
                  <c:v>25.614900971509091</c:v>
                </c:pt>
                <c:pt idx="1559">
                  <c:v>25.614136660488455</c:v>
                </c:pt>
                <c:pt idx="1560">
                  <c:v>25.613374799587103</c:v>
                </c:pt>
                <c:pt idx="1561">
                  <c:v>25.612615381022643</c:v>
                </c:pt>
                <c:pt idx="1562">
                  <c:v>25.611858397036958</c:v>
                </c:pt>
                <c:pt idx="1563">
                  <c:v>25.611103839896113</c:v>
                </c:pt>
                <c:pt idx="1564">
                  <c:v>25.610351701890295</c:v>
                </c:pt>
                <c:pt idx="1565">
                  <c:v>25.609601975333732</c:v>
                </c:pt>
                <c:pt idx="1566">
                  <c:v>25.608854652564634</c:v>
                </c:pt>
                <c:pt idx="1567">
                  <c:v>25.608109725945106</c:v>
                </c:pt>
                <c:pt idx="1568">
                  <c:v>25.609000743226275</c:v>
                </c:pt>
                <c:pt idx="1569">
                  <c:v>25.609895188633057</c:v>
                </c:pt>
                <c:pt idx="1570">
                  <c:v>25.610793075235598</c:v>
                </c:pt>
                <c:pt idx="1571">
                  <c:v>25.611694416152957</c:v>
                </c:pt>
                <c:pt idx="1572">
                  <c:v>25.612599224553293</c:v>
                </c:pt>
                <c:pt idx="1573">
                  <c:v>25.613507513654039</c:v>
                </c:pt>
                <c:pt idx="1574">
                  <c:v>25.61441929672208</c:v>
                </c:pt>
                <c:pt idx="1575">
                  <c:v>25.615334587073928</c:v>
                </c:pt>
                <c:pt idx="1576">
                  <c:v>25.616253398075894</c:v>
                </c:pt>
                <c:pt idx="1577">
                  <c:v>25.617175743144291</c:v>
                </c:pt>
                <c:pt idx="1578">
                  <c:v>25.618101635745578</c:v>
                </c:pt>
                <c:pt idx="1579">
                  <c:v>25.619031089396575</c:v>
                </c:pt>
                <c:pt idx="1580">
                  <c:v>25.619964117664622</c:v>
                </c:pt>
                <c:pt idx="1581">
                  <c:v>25.620900734167769</c:v>
                </c:pt>
                <c:pt idx="1582">
                  <c:v>25.621840952574956</c:v>
                </c:pt>
                <c:pt idx="1583">
                  <c:v>25.6227847866062</c:v>
                </c:pt>
                <c:pt idx="1584">
                  <c:v>25.623732250032766</c:v>
                </c:pt>
                <c:pt idx="1585">
                  <c:v>25.624683356677362</c:v>
                </c:pt>
                <c:pt idx="1586">
                  <c:v>25.625638120414326</c:v>
                </c:pt>
                <c:pt idx="1587">
                  <c:v>25.626596555169794</c:v>
                </c:pt>
                <c:pt idx="1588">
                  <c:v>25.627558674921911</c:v>
                </c:pt>
                <c:pt idx="1589">
                  <c:v>25.628524493700994</c:v>
                </c:pt>
                <c:pt idx="1590">
                  <c:v>25.629494025589729</c:v>
                </c:pt>
                <c:pt idx="1591">
                  <c:v>25.630467284723366</c:v>
                </c:pt>
                <c:pt idx="1592">
                  <c:v>25.631444285289888</c:v>
                </c:pt>
                <c:pt idx="1593">
                  <c:v>25.632425041530215</c:v>
                </c:pt>
                <c:pt idx="1594">
                  <c:v>25.63340956773839</c:v>
                </c:pt>
                <c:pt idx="1595">
                  <c:v>25.634397878261769</c:v>
                </c:pt>
                <c:pt idx="1596">
                  <c:v>25.63538998750121</c:v>
                </c:pt>
                <c:pt idx="1597">
                  <c:v>25.636385909911262</c:v>
                </c:pt>
                <c:pt idx="1598">
                  <c:v>25.637385660000358</c:v>
                </c:pt>
                <c:pt idx="1599">
                  <c:v>25.638389252331017</c:v>
                </c:pt>
                <c:pt idx="1600">
                  <c:v>25.639396701520024</c:v>
                </c:pt>
                <c:pt idx="1601">
                  <c:v>25.640408022238628</c:v>
                </c:pt>
                <c:pt idx="1602">
                  <c:v>25.641423229212734</c:v>
                </c:pt>
                <c:pt idx="1603">
                  <c:v>25.642442337223105</c:v>
                </c:pt>
                <c:pt idx="1604">
                  <c:v>25.643465361105555</c:v>
                </c:pt>
                <c:pt idx="1605">
                  <c:v>25.64449231575114</c:v>
                </c:pt>
                <c:pt idx="1606">
                  <c:v>25.645523216106362</c:v>
                </c:pt>
                <c:pt idx="1607">
                  <c:v>25.646558077173356</c:v>
                </c:pt>
                <c:pt idx="1608">
                  <c:v>25.647596914010101</c:v>
                </c:pt>
                <c:pt idx="1609">
                  <c:v>25.648639741730612</c:v>
                </c:pt>
                <c:pt idx="1610">
                  <c:v>25.64968657550514</c:v>
                </c:pt>
                <c:pt idx="1611">
                  <c:v>25.650737430560369</c:v>
                </c:pt>
                <c:pt idx="1612">
                  <c:v>25.651792322179624</c:v>
                </c:pt>
                <c:pt idx="1613">
                  <c:v>25.652851265703063</c:v>
                </c:pt>
                <c:pt idx="1614">
                  <c:v>25.653914276527889</c:v>
                </c:pt>
                <c:pt idx="1615">
                  <c:v>25.654981370108541</c:v>
                </c:pt>
                <c:pt idx="1616">
                  <c:v>25.656052561956908</c:v>
                </c:pt>
                <c:pt idx="1617">
                  <c:v>25.657127867642529</c:v>
                </c:pt>
                <c:pt idx="1618">
                  <c:v>25.6582073027928</c:v>
                </c:pt>
                <c:pt idx="1619">
                  <c:v>25.659290883093167</c:v>
                </c:pt>
                <c:pt idx="1620">
                  <c:v>25.660378624287347</c:v>
                </c:pt>
                <c:pt idx="1621">
                  <c:v>25.661470542177529</c:v>
                </c:pt>
                <c:pt idx="1622">
                  <c:v>25.66256665262458</c:v>
                </c:pt>
                <c:pt idx="1623">
                  <c:v>25.663666971548253</c:v>
                </c:pt>
                <c:pt idx="1624">
                  <c:v>25.664771514927395</c:v>
                </c:pt>
                <c:pt idx="1625">
                  <c:v>25.665880298800158</c:v>
                </c:pt>
                <c:pt idx="1626">
                  <c:v>25.666993339264206</c:v>
                </c:pt>
                <c:pt idx="1627">
                  <c:v>25.668110652476933</c:v>
                </c:pt>
                <c:pt idx="1628">
                  <c:v>25.669232254655661</c:v>
                </c:pt>
                <c:pt idx="1629">
                  <c:v>25.670358162077868</c:v>
                </c:pt>
                <c:pt idx="1630">
                  <c:v>25.671488391081379</c:v>
                </c:pt>
                <c:pt idx="1631">
                  <c:v>25.672622958064601</c:v>
                </c:pt>
                <c:pt idx="1632">
                  <c:v>25.673761879486726</c:v>
                </c:pt>
                <c:pt idx="1633">
                  <c:v>25.674905171867948</c:v>
                </c:pt>
                <c:pt idx="1634">
                  <c:v>25.676052851789674</c:v>
                </c:pt>
                <c:pt idx="1635">
                  <c:v>25.677204935894746</c:v>
                </c:pt>
                <c:pt idx="1636">
                  <c:v>25.678361440887652</c:v>
                </c:pt>
                <c:pt idx="1637">
                  <c:v>25.679522383534749</c:v>
                </c:pt>
                <c:pt idx="1638">
                  <c:v>25.680687780664474</c:v>
                </c:pt>
                <c:pt idx="1639">
                  <c:v>25.681662674784455</c:v>
                </c:pt>
                <c:pt idx="1640">
                  <c:v>25.682640685845058</c:v>
                </c:pt>
                <c:pt idx="1641">
                  <c:v>25.683621823693947</c:v>
                </c:pt>
                <c:pt idx="1642">
                  <c:v>25.705167379539393</c:v>
                </c:pt>
                <c:pt idx="1643">
                  <c:v>25.726764511316507</c:v>
                </c:pt>
                <c:pt idx="1644">
                  <c:v>25.748413314298606</c:v>
                </c:pt>
                <c:pt idx="1645">
                  <c:v>25.770113883855949</c:v>
                </c:pt>
                <c:pt idx="1646">
                  <c:v>25.791866315455767</c:v>
                </c:pt>
                <c:pt idx="1647">
                  <c:v>25.813670704662293</c:v>
                </c:pt>
                <c:pt idx="1648">
                  <c:v>25.835527147136808</c:v>
                </c:pt>
                <c:pt idx="1649">
                  <c:v>25.857435738637662</c:v>
                </c:pt>
                <c:pt idx="1650">
                  <c:v>25.879396575020316</c:v>
                </c:pt>
                <c:pt idx="1651">
                  <c:v>25.901409752237392</c:v>
                </c:pt>
                <c:pt idx="1652">
                  <c:v>25.923475366338689</c:v>
                </c:pt>
                <c:pt idx="1653">
                  <c:v>25.945593513471245</c:v>
                </c:pt>
                <c:pt idx="1654">
                  <c:v>25.967764289879355</c:v>
                </c:pt>
                <c:pt idx="1655">
                  <c:v>25.989987791904632</c:v>
                </c:pt>
                <c:pt idx="1656">
                  <c:v>26.012264115986046</c:v>
                </c:pt>
                <c:pt idx="1657">
                  <c:v>26.034593358659951</c:v>
                </c:pt>
                <c:pt idx="1658">
                  <c:v>26.056975616560159</c:v>
                </c:pt>
                <c:pt idx="1659">
                  <c:v>26.079410986417962</c:v>
                </c:pt>
                <c:pt idx="1660">
                  <c:v>26.101899565062183</c:v>
                </c:pt>
                <c:pt idx="1661">
                  <c:v>26.12444144941923</c:v>
                </c:pt>
                <c:pt idx="1662">
                  <c:v>26.147036736513151</c:v>
                </c:pt>
                <c:pt idx="1663">
                  <c:v>26.169685523465663</c:v>
                </c:pt>
                <c:pt idx="1664">
                  <c:v>26.192387907496226</c:v>
                </c:pt>
                <c:pt idx="1665">
                  <c:v>26.215143985922079</c:v>
                </c:pt>
                <c:pt idx="1666">
                  <c:v>26.237953856158299</c:v>
                </c:pt>
                <c:pt idx="1667">
                  <c:v>26.260817615717862</c:v>
                </c:pt>
                <c:pt idx="1668">
                  <c:v>26.283735362211683</c:v>
                </c:pt>
                <c:pt idx="1669">
                  <c:v>26.306707193348693</c:v>
                </c:pt>
                <c:pt idx="1670">
                  <c:v>26.329733206935874</c:v>
                </c:pt>
                <c:pt idx="1671">
                  <c:v>26.352813500878341</c:v>
                </c:pt>
                <c:pt idx="1672">
                  <c:v>26.375948173179381</c:v>
                </c:pt>
                <c:pt idx="1673">
                  <c:v>26.399137321940529</c:v>
                </c:pt>
                <c:pt idx="1674">
                  <c:v>26.422381045361622</c:v>
                </c:pt>
                <c:pt idx="1675">
                  <c:v>26.445679441740864</c:v>
                </c:pt>
                <c:pt idx="1676">
                  <c:v>26.46903260947489</c:v>
                </c:pt>
                <c:pt idx="1677">
                  <c:v>26.492440647058835</c:v>
                </c:pt>
                <c:pt idx="1678">
                  <c:v>26.515903653086397</c:v>
                </c:pt>
                <c:pt idx="1679">
                  <c:v>26.539421726249905</c:v>
                </c:pt>
                <c:pt idx="1680">
                  <c:v>26.562994965340391</c:v>
                </c:pt>
                <c:pt idx="1681">
                  <c:v>26.586623469247652</c:v>
                </c:pt>
                <c:pt idx="1682">
                  <c:v>26.610307336960332</c:v>
                </c:pt>
                <c:pt idx="1683">
                  <c:v>26.634046667565986</c:v>
                </c:pt>
                <c:pt idx="1684">
                  <c:v>26.65784156025116</c:v>
                </c:pt>
                <c:pt idx="1685">
                  <c:v>26.681692114301459</c:v>
                </c:pt>
                <c:pt idx="1686">
                  <c:v>26.705598429101624</c:v>
                </c:pt>
                <c:pt idx="1687">
                  <c:v>26.729560604135614</c:v>
                </c:pt>
                <c:pt idx="1688">
                  <c:v>26.753578738986679</c:v>
                </c:pt>
                <c:pt idx="1689">
                  <c:v>26.777652933337443</c:v>
                </c:pt>
                <c:pt idx="1690">
                  <c:v>26.801783286969982</c:v>
                </c:pt>
                <c:pt idx="1691">
                  <c:v>26.825969899765905</c:v>
                </c:pt>
                <c:pt idx="1692">
                  <c:v>26.850212871706432</c:v>
                </c:pt>
                <c:pt idx="1693">
                  <c:v>26.874512302872496</c:v>
                </c:pt>
                <c:pt idx="1694">
                  <c:v>26.898868293444806</c:v>
                </c:pt>
                <c:pt idx="1695">
                  <c:v>26.923280943703951</c:v>
                </c:pt>
                <c:pt idx="1696">
                  <c:v>26.947750354030468</c:v>
                </c:pt>
                <c:pt idx="1697">
                  <c:v>26.972276624904957</c:v>
                </c:pt>
                <c:pt idx="1698">
                  <c:v>26.996859856908145</c:v>
                </c:pt>
                <c:pt idx="1699">
                  <c:v>27.021500150720993</c:v>
                </c:pt>
                <c:pt idx="1700">
                  <c:v>27.046197607124782</c:v>
                </c:pt>
                <c:pt idx="1701">
                  <c:v>27.070952327001212</c:v>
                </c:pt>
                <c:pt idx="1702">
                  <c:v>27.095764411332489</c:v>
                </c:pt>
                <c:pt idx="1703">
                  <c:v>27.120633961201424</c:v>
                </c:pt>
                <c:pt idx="1704">
                  <c:v>27.145561077791537</c:v>
                </c:pt>
                <c:pt idx="1705">
                  <c:v>27.170545862387144</c:v>
                </c:pt>
                <c:pt idx="1706">
                  <c:v>27.195588416373464</c:v>
                </c:pt>
                <c:pt idx="1707">
                  <c:v>27.220688841236719</c:v>
                </c:pt>
                <c:pt idx="1708">
                  <c:v>27.245847238564231</c:v>
                </c:pt>
                <c:pt idx="1709">
                  <c:v>27.271063710044537</c:v>
                </c:pt>
                <c:pt idx="1710">
                  <c:v>27.29633835746748</c:v>
                </c:pt>
                <c:pt idx="1711">
                  <c:v>27.321671282724321</c:v>
                </c:pt>
                <c:pt idx="1712">
                  <c:v>27.347062587807844</c:v>
                </c:pt>
                <c:pt idx="1713">
                  <c:v>27.372512374812469</c:v>
                </c:pt>
                <c:pt idx="1714">
                  <c:v>27.398020745934357</c:v>
                </c:pt>
                <c:pt idx="1715">
                  <c:v>27.423587803471523</c:v>
                </c:pt>
                <c:pt idx="1716">
                  <c:v>27.449213649823946</c:v>
                </c:pt>
                <c:pt idx="1717">
                  <c:v>27.474898387493681</c:v>
                </c:pt>
                <c:pt idx="1718">
                  <c:v>27.500642119084979</c:v>
                </c:pt>
                <c:pt idx="1719">
                  <c:v>27.526444947304398</c:v>
                </c:pt>
                <c:pt idx="1720">
                  <c:v>27.552306974960921</c:v>
                </c:pt>
                <c:pt idx="1721">
                  <c:v>27.578228304966075</c:v>
                </c:pt>
                <c:pt idx="1722">
                  <c:v>27.604209040334048</c:v>
                </c:pt>
                <c:pt idx="1723">
                  <c:v>27.630249284181819</c:v>
                </c:pt>
                <c:pt idx="1724">
                  <c:v>27.656349139729262</c:v>
                </c:pt>
                <c:pt idx="1725">
                  <c:v>27.682508710299292</c:v>
                </c:pt>
                <c:pt idx="1726">
                  <c:v>27.708728099317966</c:v>
                </c:pt>
                <c:pt idx="1727">
                  <c:v>27.73500741031463</c:v>
                </c:pt>
                <c:pt idx="1728">
                  <c:v>27.761346746922033</c:v>
                </c:pt>
                <c:pt idx="1729">
                  <c:v>27.78774621287646</c:v>
                </c:pt>
                <c:pt idx="1730">
                  <c:v>27.814205912017858</c:v>
                </c:pt>
                <c:pt idx="1731">
                  <c:v>27.840725948289975</c:v>
                </c:pt>
                <c:pt idx="1732">
                  <c:v>27.867306425740484</c:v>
                </c:pt>
                <c:pt idx="1733">
                  <c:v>27.893947448521118</c:v>
                </c:pt>
                <c:pt idx="1734">
                  <c:v>27.920649120887809</c:v>
                </c:pt>
                <c:pt idx="1735">
                  <c:v>27.947411547200826</c:v>
                </c:pt>
                <c:pt idx="1736">
                  <c:v>27.9742348319249</c:v>
                </c:pt>
                <c:pt idx="1737">
                  <c:v>28.001119079629373</c:v>
                </c:pt>
                <c:pt idx="1738">
                  <c:v>28.028064394988334</c:v>
                </c:pt>
                <c:pt idx="1739">
                  <c:v>28.055070882780772</c:v>
                </c:pt>
                <c:pt idx="1740">
                  <c:v>28.082138647890694</c:v>
                </c:pt>
                <c:pt idx="1741">
                  <c:v>28.109267795307296</c:v>
                </c:pt>
                <c:pt idx="1742">
                  <c:v>28.136458430125089</c:v>
                </c:pt>
                <c:pt idx="1743">
                  <c:v>28.163710657544055</c:v>
                </c:pt>
                <c:pt idx="1744">
                  <c:v>28.191024582869787</c:v>
                </c:pt>
                <c:pt idx="1745">
                  <c:v>28.218400311513651</c:v>
                </c:pt>
                <c:pt idx="1746">
                  <c:v>28.245837948992921</c:v>
                </c:pt>
                <c:pt idx="1747">
                  <c:v>28.273337600930944</c:v>
                </c:pt>
                <c:pt idx="1748">
                  <c:v>28.300899373057284</c:v>
                </c:pt>
                <c:pt idx="1749">
                  <c:v>28.328523371207879</c:v>
                </c:pt>
                <c:pt idx="1750">
                  <c:v>28.356209701325199</c:v>
                </c:pt>
                <c:pt idx="1751">
                  <c:v>28.383958469458399</c:v>
                </c:pt>
                <c:pt idx="1752">
                  <c:v>28.411769781763482</c:v>
                </c:pt>
                <c:pt idx="1753">
                  <c:v>28.439643744503456</c:v>
                </c:pt>
                <c:pt idx="1754">
                  <c:v>28.467580464048496</c:v>
                </c:pt>
                <c:pt idx="1755">
                  <c:v>28.495580046876096</c:v>
                </c:pt>
                <c:pt idx="1756">
                  <c:v>28.523642599571254</c:v>
                </c:pt>
                <c:pt idx="1757">
                  <c:v>28.551768228826617</c:v>
                </c:pt>
                <c:pt idx="1758">
                  <c:v>28.579957041442661</c:v>
                </c:pt>
                <c:pt idx="1759">
                  <c:v>28.608209144327844</c:v>
                </c:pt>
                <c:pt idx="1760">
                  <c:v>28.636524644498788</c:v>
                </c:pt>
                <c:pt idx="1761">
                  <c:v>28.664903649080443</c:v>
                </c:pt>
                <c:pt idx="1762">
                  <c:v>28.693346265306261</c:v>
                </c:pt>
                <c:pt idx="1763">
                  <c:v>28.721852600518368</c:v>
                </c:pt>
                <c:pt idx="1764">
                  <c:v>28.750422762167734</c:v>
                </c:pt>
                <c:pt idx="1765">
                  <c:v>28.779056857814354</c:v>
                </c:pt>
                <c:pt idx="1766">
                  <c:v>28.807754995127425</c:v>
                </c:pt>
                <c:pt idx="1767">
                  <c:v>28.83651728188552</c:v>
                </c:pt>
                <c:pt idx="1768">
                  <c:v>28.865343825976769</c:v>
                </c:pt>
                <c:pt idx="1769">
                  <c:v>28.894234735399039</c:v>
                </c:pt>
                <c:pt idx="1770">
                  <c:v>28.923190118260123</c:v>
                </c:pt>
                <c:pt idx="1771">
                  <c:v>28.95221008277791</c:v>
                </c:pt>
                <c:pt idx="1772">
                  <c:v>28.981294737280582</c:v>
                </c:pt>
                <c:pt idx="1773">
                  <c:v>29.010444190206794</c:v>
                </c:pt>
                <c:pt idx="1774">
                  <c:v>29.039658550105862</c:v>
                </c:pt>
                <c:pt idx="1775">
                  <c:v>29.068937925637957</c:v>
                </c:pt>
                <c:pt idx="1776">
                  <c:v>29.098282425574286</c:v>
                </c:pt>
                <c:pt idx="1777">
                  <c:v>29.127692158797291</c:v>
                </c:pt>
                <c:pt idx="1778">
                  <c:v>29.157167234300836</c:v>
                </c:pt>
                <c:pt idx="1779">
                  <c:v>29.186707761190409</c:v>
                </c:pt>
                <c:pt idx="1780">
                  <c:v>29.216313848683306</c:v>
                </c:pt>
                <c:pt idx="1781">
                  <c:v>29.245985606108839</c:v>
                </c:pt>
                <c:pt idx="1782">
                  <c:v>29.275723142908529</c:v>
                </c:pt>
                <c:pt idx="1783">
                  <c:v>29.305526568636303</c:v>
                </c:pt>
                <c:pt idx="1784">
                  <c:v>29.335395992958698</c:v>
                </c:pt>
                <c:pt idx="1785">
                  <c:v>29.365331525655066</c:v>
                </c:pt>
                <c:pt idx="1786">
                  <c:v>29.395333276617766</c:v>
                </c:pt>
                <c:pt idx="1787">
                  <c:v>29.425401355852387</c:v>
                </c:pt>
                <c:pt idx="1788">
                  <c:v>29.455535873477938</c:v>
                </c:pt>
                <c:pt idx="1789">
                  <c:v>29.485736939727062</c:v>
                </c:pt>
                <c:pt idx="1790">
                  <c:v>29.516004664946241</c:v>
                </c:pt>
                <c:pt idx="1791">
                  <c:v>29.546339159596013</c:v>
                </c:pt>
                <c:pt idx="1792">
                  <c:v>29.576740534251179</c:v>
                </c:pt>
                <c:pt idx="1793">
                  <c:v>29.607208899601016</c:v>
                </c:pt>
                <c:pt idx="1794">
                  <c:v>29.637744366449489</c:v>
                </c:pt>
                <c:pt idx="1795">
                  <c:v>29.668347045715471</c:v>
                </c:pt>
                <c:pt idx="1796">
                  <c:v>29.69901704843296</c:v>
                </c:pt>
                <c:pt idx="1797">
                  <c:v>29.72975448575129</c:v>
                </c:pt>
                <c:pt idx="1798">
                  <c:v>29.760559468935352</c:v>
                </c:pt>
                <c:pt idx="1799">
                  <c:v>29.791432109365825</c:v>
                </c:pt>
                <c:pt idx="1800">
                  <c:v>29.822372518539389</c:v>
                </c:pt>
                <c:pt idx="1801">
                  <c:v>29.853380808068948</c:v>
                </c:pt>
                <c:pt idx="1802">
                  <c:v>29.884457089683863</c:v>
                </c:pt>
                <c:pt idx="1803">
                  <c:v>29.915601475230162</c:v>
                </c:pt>
                <c:pt idx="1804">
                  <c:v>29.946814076670783</c:v>
                </c:pt>
                <c:pt idx="1805">
                  <c:v>29.978095006085798</c:v>
                </c:pt>
                <c:pt idx="1806">
                  <c:v>30.00944437567264</c:v>
                </c:pt>
                <c:pt idx="1807">
                  <c:v>30.04086229774634</c:v>
                </c:pt>
                <c:pt idx="1808">
                  <c:v>30.07234888473975</c:v>
                </c:pt>
                <c:pt idx="1809">
                  <c:v>30.10390424920379</c:v>
                </c:pt>
                <c:pt idx="1810">
                  <c:v>30.135528503807674</c:v>
                </c:pt>
                <c:pt idx="1811">
                  <c:v>30.16722176133915</c:v>
                </c:pt>
                <c:pt idx="1812">
                  <c:v>30.198984134704734</c:v>
                </c:pt>
                <c:pt idx="1813">
                  <c:v>30.230815736929955</c:v>
                </c:pt>
                <c:pt idx="1814">
                  <c:v>30.262716681159596</c:v>
                </c:pt>
                <c:pt idx="1815">
                  <c:v>30.29468708065793</c:v>
                </c:pt>
                <c:pt idx="1816">
                  <c:v>30.326727048808973</c:v>
                </c:pt>
                <c:pt idx="1817">
                  <c:v>30.358836699116711</c:v>
                </c:pt>
                <c:pt idx="1818">
                  <c:v>30.391016145205366</c:v>
                </c:pt>
                <c:pt idx="1819">
                  <c:v>30.423265500819635</c:v>
                </c:pt>
                <c:pt idx="1820">
                  <c:v>30.455584879824933</c:v>
                </c:pt>
                <c:pt idx="1821">
                  <c:v>30.487974396207647</c:v>
                </c:pt>
                <c:pt idx="1822">
                  <c:v>30.520434164075397</c:v>
                </c:pt>
                <c:pt idx="1823">
                  <c:v>30.552964297657269</c:v>
                </c:pt>
                <c:pt idx="1824">
                  <c:v>30.585564911304083</c:v>
                </c:pt>
                <c:pt idx="1825">
                  <c:v>30.61823611948865</c:v>
                </c:pt>
                <c:pt idx="1826">
                  <c:v>30.650978036806016</c:v>
                </c:pt>
                <c:pt idx="1827">
                  <c:v>30.683790777973734</c:v>
                </c:pt>
                <c:pt idx="1828">
                  <c:v>30.716674457832109</c:v>
                </c:pt>
                <c:pt idx="1829">
                  <c:v>30.749629191344468</c:v>
                </c:pt>
                <c:pt idx="1830">
                  <c:v>30.782655093597423</c:v>
                </c:pt>
                <c:pt idx="1831">
                  <c:v>30.815752279801124</c:v>
                </c:pt>
                <c:pt idx="1832">
                  <c:v>30.848920865289529</c:v>
                </c:pt>
                <c:pt idx="1833">
                  <c:v>30.882160965520672</c:v>
                </c:pt>
                <c:pt idx="1834">
                  <c:v>30.915472696076929</c:v>
                </c:pt>
                <c:pt idx="1835">
                  <c:v>30.94885617266528</c:v>
                </c:pt>
                <c:pt idx="1836">
                  <c:v>30.982311511117594</c:v>
                </c:pt>
                <c:pt idx="1837">
                  <c:v>31.015838827390876</c:v>
                </c:pt>
                <c:pt idx="1838">
                  <c:v>31.049438237567561</c:v>
                </c:pt>
                <c:pt idx="1839">
                  <c:v>31.083109857855774</c:v>
                </c:pt>
                <c:pt idx="1840">
                  <c:v>31.116853804589617</c:v>
                </c:pt>
                <c:pt idx="1841">
                  <c:v>31.150670194229424</c:v>
                </c:pt>
                <c:pt idx="1842">
                  <c:v>31.184559143362062</c:v>
                </c:pt>
                <c:pt idx="1843">
                  <c:v>31.218520768701193</c:v>
                </c:pt>
                <c:pt idx="1844">
                  <c:v>31.252555187087562</c:v>
                </c:pt>
                <c:pt idx="1845">
                  <c:v>31.286662515489279</c:v>
                </c:pt>
                <c:pt idx="1846">
                  <c:v>31.320842871002093</c:v>
                </c:pt>
                <c:pt idx="1847">
                  <c:v>31.355096370849683</c:v>
                </c:pt>
                <c:pt idx="1848">
                  <c:v>31.389423132383943</c:v>
                </c:pt>
                <c:pt idx="1849">
                  <c:v>31.423823273085262</c:v>
                </c:pt>
                <c:pt idx="1850">
                  <c:v>31.458296910562819</c:v>
                </c:pt>
                <c:pt idx="1851">
                  <c:v>31.492844162554864</c:v>
                </c:pt>
                <c:pt idx="1852">
                  <c:v>31.527465146929014</c:v>
                </c:pt>
                <c:pt idx="1853">
                  <c:v>31.562159981682548</c:v>
                </c:pt>
                <c:pt idx="1854">
                  <c:v>31.596928784942683</c:v>
                </c:pt>
                <c:pt idx="1855">
                  <c:v>31.631771674966892</c:v>
                </c:pt>
                <c:pt idx="1856">
                  <c:v>31.666688770143171</c:v>
                </c:pt>
                <c:pt idx="1857">
                  <c:v>31.701680188990363</c:v>
                </c:pt>
                <c:pt idx="1858">
                  <c:v>31.736746050158441</c:v>
                </c:pt>
                <c:pt idx="1859">
                  <c:v>31.771886472428804</c:v>
                </c:pt>
                <c:pt idx="1860">
                  <c:v>31.807101574714583</c:v>
                </c:pt>
                <c:pt idx="1861">
                  <c:v>31.842391476060946</c:v>
                </c:pt>
                <c:pt idx="1862">
                  <c:v>31.877756295645391</c:v>
                </c:pt>
                <c:pt idx="1863">
                  <c:v>31.913196152778056</c:v>
                </c:pt>
                <c:pt idx="1864">
                  <c:v>31.948711166902022</c:v>
                </c:pt>
                <c:pt idx="1865">
                  <c:v>31.984301457593627</c:v>
                </c:pt>
                <c:pt idx="1866">
                  <c:v>32.019967144562763</c:v>
                </c:pt>
                <c:pt idx="1867">
                  <c:v>32.055708347653187</c:v>
                </c:pt>
                <c:pt idx="1868">
                  <c:v>32.09152518684283</c:v>
                </c:pt>
                <c:pt idx="1869">
                  <c:v>32.127417782244123</c:v>
                </c:pt>
                <c:pt idx="1870">
                  <c:v>32.163386254104282</c:v>
                </c:pt>
                <c:pt idx="1871">
                  <c:v>32.199430722805658</c:v>
                </c:pt>
                <c:pt idx="1872">
                  <c:v>32.235551308866015</c:v>
                </c:pt>
                <c:pt idx="1873">
                  <c:v>32.271748132938868</c:v>
                </c:pt>
                <c:pt idx="1874">
                  <c:v>32.308021315813797</c:v>
                </c:pt>
                <c:pt idx="1875">
                  <c:v>32.344370978416762</c:v>
                </c:pt>
                <c:pt idx="1876">
                  <c:v>32.380797241810434</c:v>
                </c:pt>
                <c:pt idx="1877">
                  <c:v>32.417300227194495</c:v>
                </c:pt>
                <c:pt idx="1878">
                  <c:v>32.453880055905984</c:v>
                </c:pt>
                <c:pt idx="1879">
                  <c:v>32.490536849419605</c:v>
                </c:pt>
                <c:pt idx="1880">
                  <c:v>32.527270729348061</c:v>
                </c:pt>
                <c:pt idx="1881">
                  <c:v>32.564081817442357</c:v>
                </c:pt>
                <c:pt idx="1882">
                  <c:v>32.600970235592172</c:v>
                </c:pt>
                <c:pt idx="1883">
                  <c:v>32.637936105826149</c:v>
                </c:pt>
                <c:pt idx="1884">
                  <c:v>32.67497955031223</c:v>
                </c:pt>
                <c:pt idx="1885">
                  <c:v>32.71210069135801</c:v>
                </c:pt>
                <c:pt idx="1886">
                  <c:v>32.749299651411036</c:v>
                </c:pt>
                <c:pt idx="1887">
                  <c:v>32.786576553059163</c:v>
                </c:pt>
                <c:pt idx="1888">
                  <c:v>32.823931519030893</c:v>
                </c:pt>
                <c:pt idx="1889">
                  <c:v>32.861364672195691</c:v>
                </c:pt>
                <c:pt idx="1890">
                  <c:v>32.898876135564336</c:v>
                </c:pt>
                <c:pt idx="1891">
                  <c:v>32.936466032289239</c:v>
                </c:pt>
                <c:pt idx="1892">
                  <c:v>32.97413448566482</c:v>
                </c:pt>
                <c:pt idx="1893">
                  <c:v>33.011881619127813</c:v>
                </c:pt>
                <c:pt idx="1894">
                  <c:v>33.049707556257623</c:v>
                </c:pt>
                <c:pt idx="1895">
                  <c:v>33.087612420776658</c:v>
                </c:pt>
                <c:pt idx="1896">
                  <c:v>33.125596336550693</c:v>
                </c:pt>
                <c:pt idx="1897">
                  <c:v>33.163659427589202</c:v>
                </c:pt>
                <c:pt idx="1898">
                  <c:v>33.201801818045709</c:v>
                </c:pt>
                <c:pt idx="1899">
                  <c:v>33.240023632218119</c:v>
                </c:pt>
                <c:pt idx="1900">
                  <c:v>33.278324994549088</c:v>
                </c:pt>
                <c:pt idx="1901">
                  <c:v>33.316706029626367</c:v>
                </c:pt>
                <c:pt idx="1902">
                  <c:v>33.355166862183147</c:v>
                </c:pt>
                <c:pt idx="1903">
                  <c:v>33.393707617098414</c:v>
                </c:pt>
                <c:pt idx="1904">
                  <c:v>33.432328419397301</c:v>
                </c:pt>
                <c:pt idx="1905">
                  <c:v>33.47102939425146</c:v>
                </c:pt>
                <c:pt idx="1906">
                  <c:v>33.509810666979376</c:v>
                </c:pt>
                <c:pt idx="1907">
                  <c:v>33.548672363046776</c:v>
                </c:pt>
                <c:pt idx="1908">
                  <c:v>33.587614608066936</c:v>
                </c:pt>
                <c:pt idx="1909">
                  <c:v>33.626637527801087</c:v>
                </c:pt>
                <c:pt idx="1910">
                  <c:v>33.665741248158739</c:v>
                </c:pt>
                <c:pt idx="1911">
                  <c:v>33.704925895198059</c:v>
                </c:pt>
                <c:pt idx="1912">
                  <c:v>33.744191595126232</c:v>
                </c:pt>
                <c:pt idx="1913">
                  <c:v>33.783538474299824</c:v>
                </c:pt>
                <c:pt idx="1914">
                  <c:v>33.822966659225145</c:v>
                </c:pt>
                <c:pt idx="1915">
                  <c:v>33.86247627655861</c:v>
                </c:pt>
                <c:pt idx="1916">
                  <c:v>33.902067453107122</c:v>
                </c:pt>
                <c:pt idx="1917">
                  <c:v>33.941740315828426</c:v>
                </c:pt>
                <c:pt idx="1918">
                  <c:v>33.981494991831475</c:v>
                </c:pt>
                <c:pt idx="1919">
                  <c:v>34.021331608376819</c:v>
                </c:pt>
                <c:pt idx="1920">
                  <c:v>34.061250292876956</c:v>
                </c:pt>
                <c:pt idx="1921">
                  <c:v>34.101251172896717</c:v>
                </c:pt>
                <c:pt idx="1922">
                  <c:v>34.14133437615363</c:v>
                </c:pt>
                <c:pt idx="1923">
                  <c:v>34.181500030518315</c:v>
                </c:pt>
                <c:pt idx="1924">
                  <c:v>34.221748264014828</c:v>
                </c:pt>
                <c:pt idx="1925">
                  <c:v>34.262079204821063</c:v>
                </c:pt>
                <c:pt idx="1926">
                  <c:v>34.302492981269125</c:v>
                </c:pt>
                <c:pt idx="1927">
                  <c:v>34.342989721845704</c:v>
                </c:pt>
                <c:pt idx="1928">
                  <c:v>34.383569555192466</c:v>
                </c:pt>
                <c:pt idx="1929">
                  <c:v>34.424232610106415</c:v>
                </c:pt>
                <c:pt idx="1930">
                  <c:v>34.464979015540294</c:v>
                </c:pt>
                <c:pt idx="1931">
                  <c:v>34.505808900602958</c:v>
                </c:pt>
                <c:pt idx="1932">
                  <c:v>34.546722394559751</c:v>
                </c:pt>
                <c:pt idx="1933">
                  <c:v>34.587719626832929</c:v>
                </c:pt>
                <c:pt idx="1934">
                  <c:v>34.628800727002002</c:v>
                </c:pt>
                <c:pt idx="1935">
                  <c:v>34.669965824804137</c:v>
                </c:pt>
                <c:pt idx="1936">
                  <c:v>34.711215050134562</c:v>
                </c:pt>
                <c:pt idx="1937">
                  <c:v>34.752548533046941</c:v>
                </c:pt>
                <c:pt idx="1938">
                  <c:v>34.793966403753757</c:v>
                </c:pt>
                <c:pt idx="1939">
                  <c:v>34.835468792626735</c:v>
                </c:pt>
                <c:pt idx="1940">
                  <c:v>34.8770558301972</c:v>
                </c:pt>
                <c:pt idx="1941">
                  <c:v>34.918727647156487</c:v>
                </c:pt>
                <c:pt idx="1942">
                  <c:v>34.990695146989573</c:v>
                </c:pt>
                <c:pt idx="1943">
                  <c:v>35.062747053984964</c:v>
                </c:pt>
                <c:pt idx="1944">
                  <c:v>35.134883598313031</c:v>
                </c:pt>
                <c:pt idx="1945">
                  <c:v>35.207105010068226</c:v>
                </c:pt>
                <c:pt idx="1946">
                  <c:v>35.279411519272145</c:v>
                </c:pt>
                <c:pt idx="1947">
                  <c:v>35.351803355876584</c:v>
                </c:pt>
                <c:pt idx="1948">
                  <c:v>35.424280749766517</c:v>
                </c:pt>
                <c:pt idx="1949">
                  <c:v>35.496843930763113</c:v>
                </c:pt>
                <c:pt idx="1950">
                  <c:v>35.569493128626689</c:v>
                </c:pt>
                <c:pt idx="1951">
                  <c:v>35.642228573059668</c:v>
                </c:pt>
                <c:pt idx="1952">
                  <c:v>35.715050493709462</c:v>
                </c:pt>
                <c:pt idx="1953">
                  <c:v>35.787959120171401</c:v>
                </c:pt>
                <c:pt idx="1954">
                  <c:v>35.860954681991586</c:v>
                </c:pt>
                <c:pt idx="1955">
                  <c:v>35.934037408669752</c:v>
                </c:pt>
                <c:pt idx="1956">
                  <c:v>36.007207529662082</c:v>
                </c:pt>
                <c:pt idx="1957">
                  <c:v>36.080465274384032</c:v>
                </c:pt>
                <c:pt idx="1958">
                  <c:v>36.153810872213079</c:v>
                </c:pt>
                <c:pt idx="1959">
                  <c:v>36.227244552491534</c:v>
                </c:pt>
                <c:pt idx="1960">
                  <c:v>36.300766544529246</c:v>
                </c:pt>
                <c:pt idx="1961">
                  <c:v>36.374377077606333</c:v>
                </c:pt>
                <c:pt idx="1962">
                  <c:v>36.448076380975898</c:v>
                </c:pt>
                <c:pt idx="1963">
                  <c:v>36.521864683866696</c:v>
                </c:pt>
                <c:pt idx="1964">
                  <c:v>36.595742215485778</c:v>
                </c:pt>
                <c:pt idx="1965">
                  <c:v>36.669709205021171</c:v>
                </c:pt>
                <c:pt idx="1966">
                  <c:v>36.743765881644464</c:v>
                </c:pt>
                <c:pt idx="1967">
                  <c:v>36.817912474513427</c:v>
                </c:pt>
                <c:pt idx="1968">
                  <c:v>36.892149212774591</c:v>
                </c:pt>
                <c:pt idx="1969">
                  <c:v>36.966476325565793</c:v>
                </c:pt>
                <c:pt idx="1970">
                  <c:v>37.040894042018756</c:v>
                </c:pt>
                <c:pt idx="1971">
                  <c:v>37.115402591261585</c:v>
                </c:pt>
                <c:pt idx="1972">
                  <c:v>37.190002202421283</c:v>
                </c:pt>
                <c:pt idx="1973">
                  <c:v>37.264693104626247</c:v>
                </c:pt>
                <c:pt idx="1974">
                  <c:v>37.33947552700873</c:v>
                </c:pt>
                <c:pt idx="1975">
                  <c:v>37.414349698707305</c:v>
                </c:pt>
                <c:pt idx="1976">
                  <c:v>37.489315848869296</c:v>
                </c:pt>
                <c:pt idx="1977">
                  <c:v>37.564374206653191</c:v>
                </c:pt>
                <c:pt idx="1978">
                  <c:v>37.639525001231064</c:v>
                </c:pt>
                <c:pt idx="1979">
                  <c:v>37.714768461790939</c:v>
                </c:pt>
                <c:pt idx="1980">
                  <c:v>37.790104817539174</c:v>
                </c:pt>
                <c:pt idx="1981">
                  <c:v>37.865534297702794</c:v>
                </c:pt>
                <c:pt idx="1982">
                  <c:v>37.941057131531849</c:v>
                </c:pt>
                <c:pt idx="1983">
                  <c:v>38.016673548301732</c:v>
                </c:pt>
                <c:pt idx="1984">
                  <c:v>38.092383777315455</c:v>
                </c:pt>
                <c:pt idx="1985">
                  <c:v>38.168188047905971</c:v>
                </c:pt>
                <c:pt idx="1986">
                  <c:v>38.244086589438432</c:v>
                </c:pt>
                <c:pt idx="1987">
                  <c:v>38.320079631312446</c:v>
                </c:pt>
                <c:pt idx="1988">
                  <c:v>38.396167402964323</c:v>
                </c:pt>
                <c:pt idx="1989">
                  <c:v>38.472350133869298</c:v>
                </c:pt>
                <c:pt idx="1990">
                  <c:v>38.548628053543737</c:v>
                </c:pt>
                <c:pt idx="1991">
                  <c:v>38.62500139154735</c:v>
                </c:pt>
                <c:pt idx="1992">
                  <c:v>38.701470377485364</c:v>
                </c:pt>
                <c:pt idx="1993">
                  <c:v>38.778035241010691</c:v>
                </c:pt>
                <c:pt idx="1994">
                  <c:v>38.854696211826088</c:v>
                </c:pt>
                <c:pt idx="1995">
                  <c:v>38.931453519686279</c:v>
                </c:pt>
                <c:pt idx="1996">
                  <c:v>39.00830739440012</c:v>
                </c:pt>
                <c:pt idx="1997">
                  <c:v>39.085258065832676</c:v>
                </c:pt>
                <c:pt idx="1998">
                  <c:v>39.16230576390732</c:v>
                </c:pt>
                <c:pt idx="1999">
                  <c:v>39.239450718607849</c:v>
                </c:pt>
                <c:pt idx="2000">
                  <c:v>39.316693159980524</c:v>
                </c:pt>
                <c:pt idx="2001">
                  <c:v>39.394033318136145</c:v>
                </c:pt>
                <c:pt idx="2002">
                  <c:v>39.471471423252105</c:v>
                </c:pt>
                <c:pt idx="2003">
                  <c:v>39.549007705574397</c:v>
                </c:pt>
                <c:pt idx="2004">
                  <c:v>39.626642395419658</c:v>
                </c:pt>
                <c:pt idx="2005">
                  <c:v>39.704375723177172</c:v>
                </c:pt>
                <c:pt idx="2006">
                  <c:v>39.782207919310864</c:v>
                </c:pt>
                <c:pt idx="2007">
                  <c:v>39.860139214361283</c:v>
                </c:pt>
                <c:pt idx="2008">
                  <c:v>39.938169838947566</c:v>
                </c:pt>
                <c:pt idx="2009">
                  <c:v>40.016300023769411</c:v>
                </c:pt>
                <c:pt idx="2010">
                  <c:v>40.094529999609016</c:v>
                </c:pt>
                <c:pt idx="2011">
                  <c:v>40.17285999733302</c:v>
                </c:pt>
                <c:pt idx="2012">
                  <c:v>40.251290247894424</c:v>
                </c:pt>
                <c:pt idx="2013">
                  <c:v>40.329820982334503</c:v>
                </c:pt>
                <c:pt idx="2014">
                  <c:v>40.408452431784703</c:v>
                </c:pt>
                <c:pt idx="2015">
                  <c:v>40.487184827468539</c:v>
                </c:pt>
                <c:pt idx="2016">
                  <c:v>40.56601840070347</c:v>
                </c:pt>
                <c:pt idx="2017">
                  <c:v>40.64495338290277</c:v>
                </c:pt>
                <c:pt idx="2018">
                  <c:v>40.723990005577384</c:v>
                </c:pt>
                <c:pt idx="2019">
                  <c:v>40.80312850033777</c:v>
                </c:pt>
                <c:pt idx="2020">
                  <c:v>40.882369098895737</c:v>
                </c:pt>
                <c:pt idx="2021">
                  <c:v>40.961712033066277</c:v>
                </c:pt>
                <c:pt idx="2022">
                  <c:v>41.041157534769376</c:v>
                </c:pt>
                <c:pt idx="2023">
                  <c:v>41.120705836031803</c:v>
                </c:pt>
                <c:pt idx="2024">
                  <c:v>41.200357168988937</c:v>
                </c:pt>
                <c:pt idx="2025">
                  <c:v>41.280111765886517</c:v>
                </c:pt>
                <c:pt idx="2026">
                  <c:v>41.35996985908244</c:v>
                </c:pt>
                <c:pt idx="2027">
                  <c:v>41.43993168104852</c:v>
                </c:pt>
                <c:pt idx="2028">
                  <c:v>41.519997464372238</c:v>
                </c:pt>
                <c:pt idx="2029">
                  <c:v>41.600167441758494</c:v>
                </c:pt>
                <c:pt idx="2030">
                  <c:v>41.680441846031322</c:v>
                </c:pt>
                <c:pt idx="2031">
                  <c:v>41.760820910135656</c:v>
                </c:pt>
                <c:pt idx="2032">
                  <c:v>41.841304867139016</c:v>
                </c:pt>
                <c:pt idx="2033">
                  <c:v>41.921893950233226</c:v>
                </c:pt>
                <c:pt idx="2034">
                  <c:v>42.002588392736108</c:v>
                </c:pt>
                <c:pt idx="2035">
                  <c:v>42.083388428093173</c:v>
                </c:pt>
                <c:pt idx="2036">
                  <c:v>42.164294289879308</c:v>
                </c:pt>
                <c:pt idx="2037">
                  <c:v>42.245306211800447</c:v>
                </c:pt>
                <c:pt idx="2038">
                  <c:v>42.32642442769523</c:v>
                </c:pt>
                <c:pt idx="2039">
                  <c:v>42.407649171536647</c:v>
                </c:pt>
                <c:pt idx="2040">
                  <c:v>42.488980677433716</c:v>
                </c:pt>
                <c:pt idx="2041">
                  <c:v>42.570419179633092</c:v>
                </c:pt>
                <c:pt idx="2042">
                  <c:v>42.651964912520704</c:v>
                </c:pt>
                <c:pt idx="2043">
                  <c:v>42.733618110623382</c:v>
                </c:pt>
                <c:pt idx="2044">
                  <c:v>42.815379008610471</c:v>
                </c:pt>
                <c:pt idx="2045">
                  <c:v>42.897247841295417</c:v>
                </c:pt>
                <c:pt idx="2046">
                  <c:v>42.97922484363739</c:v>
                </c:pt>
                <c:pt idx="2047">
                  <c:v>43.061310250742856</c:v>
                </c:pt>
                <c:pt idx="2048">
                  <c:v>43.143504297867175</c:v>
                </c:pt>
                <c:pt idx="2049">
                  <c:v>43.225807220416144</c:v>
                </c:pt>
                <c:pt idx="2050">
                  <c:v>43.308219253947598</c:v>
                </c:pt>
                <c:pt idx="2051">
                  <c:v>43.390740634172957</c:v>
                </c:pt>
                <c:pt idx="2052">
                  <c:v>43.473371596958756</c:v>
                </c:pt>
                <c:pt idx="2053">
                  <c:v>43.556112378328216</c:v>
                </c:pt>
                <c:pt idx="2054">
                  <c:v>43.638963214462777</c:v>
                </c:pt>
                <c:pt idx="2055">
                  <c:v>43.721924341703598</c:v>
                </c:pt>
                <c:pt idx="2056">
                  <c:v>43.804995996553124</c:v>
                </c:pt>
                <c:pt idx="2057">
                  <c:v>43.888178415676563</c:v>
                </c:pt>
                <c:pt idx="2058">
                  <c:v>43.971471835903422</c:v>
                </c:pt>
                <c:pt idx="2059">
                  <c:v>44.054876494228978</c:v>
                </c:pt>
                <c:pt idx="2060">
                  <c:v>44.138392627815797</c:v>
                </c:pt>
                <c:pt idx="2061">
                  <c:v>44.222020473995215</c:v>
                </c:pt>
                <c:pt idx="2062">
                  <c:v>44.305760270268806</c:v>
                </c:pt>
                <c:pt idx="2063">
                  <c:v>44.389612254309881</c:v>
                </c:pt>
                <c:pt idx="2064">
                  <c:v>44.473576663964934</c:v>
                </c:pt>
                <c:pt idx="2065">
                  <c:v>44.557653737255102</c:v>
                </c:pt>
                <c:pt idx="2066">
                  <c:v>44.641843712377636</c:v>
                </c:pt>
                <c:pt idx="2067">
                  <c:v>44.726146827707339</c:v>
                </c:pt>
                <c:pt idx="2068">
                  <c:v>44.810563321798007</c:v>
                </c:pt>
                <c:pt idx="2069">
                  <c:v>44.895093433383863</c:v>
                </c:pt>
                <c:pt idx="2070">
                  <c:v>44.979737401381001</c:v>
                </c:pt>
                <c:pt idx="2071">
                  <c:v>45.064495464888786</c:v>
                </c:pt>
                <c:pt idx="2072">
                  <c:v>45.149367863191287</c:v>
                </c:pt>
                <c:pt idx="2073">
                  <c:v>45.234354835758694</c:v>
                </c:pt>
                <c:pt idx="2074">
                  <c:v>45.319456622248708</c:v>
                </c:pt>
                <c:pt idx="2075">
                  <c:v>45.404673462507944</c:v>
                </c:pt>
                <c:pt idx="2076">
                  <c:v>45.49000559657334</c:v>
                </c:pt>
                <c:pt idx="2077">
                  <c:v>45.575453264673527</c:v>
                </c:pt>
                <c:pt idx="2078">
                  <c:v>45.66101670723021</c:v>
                </c:pt>
                <c:pt idx="2079">
                  <c:v>45.746696164859578</c:v>
                </c:pt>
                <c:pt idx="2080">
                  <c:v>45.832491878373631</c:v>
                </c:pt>
                <c:pt idx="2081">
                  <c:v>45.918404088781564</c:v>
                </c:pt>
                <c:pt idx="2082">
                  <c:v>46.00443303729115</c:v>
                </c:pt>
                <c:pt idx="2083">
                  <c:v>46.090578965310058</c:v>
                </c:pt>
                <c:pt idx="2084">
                  <c:v>46.176842114447233</c:v>
                </c:pt>
                <c:pt idx="2085">
                  <c:v>46.263222726514229</c:v>
                </c:pt>
                <c:pt idx="2086">
                  <c:v>46.349721043526536</c:v>
                </c:pt>
                <c:pt idx="2087">
                  <c:v>46.436337307704946</c:v>
                </c:pt>
                <c:pt idx="2088">
                  <c:v>46.523071761476842</c:v>
                </c:pt>
                <c:pt idx="2089">
                  <c:v>46.60992464747757</c:v>
                </c:pt>
                <c:pt idx="2090">
                  <c:v>46.696896208551728</c:v>
                </c:pt>
                <c:pt idx="2091">
                  <c:v>46.783986687754471</c:v>
                </c:pt>
                <c:pt idx="2092">
                  <c:v>46.871196328352852</c:v>
                </c:pt>
                <c:pt idx="2093">
                  <c:v>46.958525373827108</c:v>
                </c:pt>
                <c:pt idx="2094">
                  <c:v>47.04597406787196</c:v>
                </c:pt>
                <c:pt idx="2095">
                  <c:v>47.133542654397921</c:v>
                </c:pt>
                <c:pt idx="2096">
                  <c:v>47.221231377532582</c:v>
                </c:pt>
                <c:pt idx="2097">
                  <c:v>47.309040481621885</c:v>
                </c:pt>
                <c:pt idx="2098">
                  <c:v>47.396970211231427</c:v>
                </c:pt>
                <c:pt idx="2099">
                  <c:v>47.48502081114772</c:v>
                </c:pt>
                <c:pt idx="2100">
                  <c:v>47.573192526379479</c:v>
                </c:pt>
              </c:numCache>
            </c:numRef>
          </c:val>
        </c:ser>
        <c:marker val="1"/>
        <c:axId val="196110976"/>
        <c:axId val="165151104"/>
      </c:lineChart>
      <c:catAx>
        <c:axId val="1961109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</a:t>
                </a:r>
              </a:p>
            </c:rich>
          </c:tx>
          <c:layout/>
        </c:title>
        <c:tickLblPos val="nextTo"/>
        <c:crossAx val="165151104"/>
        <c:crosses val="autoZero"/>
        <c:auto val="1"/>
        <c:lblAlgn val="ctr"/>
        <c:lblOffset val="100"/>
      </c:catAx>
      <c:valAx>
        <c:axId val="16515110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 (m/s)</a:t>
                </a:r>
              </a:p>
            </c:rich>
          </c:tx>
          <c:layout/>
        </c:title>
        <c:numFmt formatCode="General" sourceLinked="1"/>
        <c:tickLblPos val="nextTo"/>
        <c:crossAx val="19611097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Simulation!$Q$3</c:f>
              <c:strCache>
                <c:ptCount val="1"/>
                <c:pt idx="0">
                  <c:v>Speed (m/s)</c:v>
                </c:pt>
              </c:strCache>
            </c:strRef>
          </c:tx>
          <c:marker>
            <c:symbol val="none"/>
          </c:marker>
          <c:cat>
            <c:numRef>
              <c:f>Simulation!$O$4:$O$2104</c:f>
              <c:numCache>
                <c:formatCode>General</c:formatCode>
                <c:ptCount val="2101"/>
                <c:pt idx="0">
                  <c:v>0</c:v>
                </c:pt>
                <c:pt idx="1">
                  <c:v>1.4004449833565469</c:v>
                </c:pt>
                <c:pt idx="2">
                  <c:v>1.9807975483892748</c:v>
                </c:pt>
                <c:pt idx="3">
                  <c:v>2.4264581590073777</c:v>
                </c:pt>
                <c:pt idx="4">
                  <c:v>2.8024606478192085</c:v>
                </c:pt>
                <c:pt idx="5">
                  <c:v>3.1339856095231267</c:v>
                </c:pt>
                <c:pt idx="6">
                  <c:v>3.4339430100899584</c:v>
                </c:pt>
                <c:pt idx="7">
                  <c:v>3.7099996629083636</c:v>
                </c:pt>
                <c:pt idx="8">
                  <c:v>3.9671494830706822</c:v>
                </c:pt>
                <c:pt idx="9">
                  <c:v>4.2088602811971807</c:v>
                </c:pt>
                <c:pt idx="10">
                  <c:v>4.4376562507402308</c:v>
                </c:pt>
                <c:pt idx="11">
                  <c:v>4.6554424325158088</c:v>
                </c:pt>
                <c:pt idx="12">
                  <c:v>4.8636984519927555</c:v>
                </c:pt>
                <c:pt idx="13">
                  <c:v>5.0636006601199268</c:v>
                </c:pt>
                <c:pt idx="14">
                  <c:v>5.2561025815366742</c:v>
                </c:pt>
                <c:pt idx="15">
                  <c:v>5.4419898469554644</c:v>
                </c:pt>
                <c:pt idx="16">
                  <c:v>5.6219188540324279</c:v>
                </c:pt>
                <c:pt idx="17">
                  <c:v>5.7964446859180523</c:v>
                </c:pt>
                <c:pt idx="18">
                  <c:v>5.9660417246244668</c:v>
                </c:pt>
                <c:pt idx="19">
                  <c:v>6.1311191676893904</c:v>
                </c:pt>
                <c:pt idx="20">
                  <c:v>6.2920329084625397</c:v>
                </c:pt>
                <c:pt idx="21">
                  <c:v>6.4490947702154804</c:v>
                </c:pt>
                <c:pt idx="22">
                  <c:v>6.602579780582686</c:v>
                </c:pt>
                <c:pt idx="23">
                  <c:v>6.7527319717997409</c:v>
                </c:pt>
                <c:pt idx="24">
                  <c:v>6.8997690561788092</c:v>
                </c:pt>
                <c:pt idx="25">
                  <c:v>7.0438862324030334</c:v>
                </c:pt>
                <c:pt idx="26">
                  <c:v>7.1852593123015431</c:v>
                </c:pt>
                <c:pt idx="27">
                  <c:v>7.3240473107184103</c:v>
                </c:pt>
                <c:pt idx="28">
                  <c:v>7.4603946070136509</c:v>
                </c:pt>
                <c:pt idx="29">
                  <c:v>7.5944327617212615</c:v>
                </c:pt>
                <c:pt idx="30">
                  <c:v>7.7262820533002543</c:v>
                </c:pt>
                <c:pt idx="31">
                  <c:v>7.8560382504282336</c:v>
                </c:pt>
                <c:pt idx="32">
                  <c:v>7.9837901081067013</c:v>
                </c:pt>
                <c:pt idx="33">
                  <c:v>8.1096337499170659</c:v>
                </c:pt>
                <c:pt idx="34">
                  <c:v>8.2336579510915353</c:v>
                </c:pt>
                <c:pt idx="35">
                  <c:v>8.3559449004066533</c:v>
                </c:pt>
                <c:pt idx="36">
                  <c:v>8.4765708634805108</c:v>
                </c:pt>
                <c:pt idx="37">
                  <c:v>8.5956067626299699</c:v>
                </c:pt>
                <c:pt idx="38">
                  <c:v>8.7131186857657479</c:v>
                </c:pt>
                <c:pt idx="39">
                  <c:v>8.8291683346564973</c:v>
                </c:pt>
                <c:pt idx="40">
                  <c:v>8.9438134211613942</c:v>
                </c:pt>
                <c:pt idx="41">
                  <c:v>9.0571080186256214</c:v>
                </c:pt>
                <c:pt idx="42">
                  <c:v>9.1691028744864678</c:v>
                </c:pt>
                <c:pt idx="43">
                  <c:v>9.2798456891968275</c:v>
                </c:pt>
                <c:pt idx="44">
                  <c:v>9.3893813657970036</c:v>
                </c:pt>
                <c:pt idx="45">
                  <c:v>9.4977522338226965</c:v>
                </c:pt>
                <c:pt idx="46">
                  <c:v>9.6049982507017333</c:v>
                </c:pt>
                <c:pt idx="47">
                  <c:v>9.7111571833444792</c:v>
                </c:pt>
                <c:pt idx="48">
                  <c:v>9.8162647722570231</c:v>
                </c:pt>
                <c:pt idx="49">
                  <c:v>9.9203548801893415</c:v>
                </c:pt>
                <c:pt idx="50">
                  <c:v>10.023459627062547</c:v>
                </c:pt>
                <c:pt idx="51">
                  <c:v>10.125609512691506</c:v>
                </c:pt>
                <c:pt idx="52">
                  <c:v>10.226833528625097</c:v>
                </c:pt>
                <c:pt idx="53">
                  <c:v>10.327159260260306</c:v>
                </c:pt>
                <c:pt idx="54">
                  <c:v>10.426612980243981</c:v>
                </c:pt>
                <c:pt idx="55">
                  <c:v>10.525219734053543</c:v>
                </c:pt>
                <c:pt idx="56">
                  <c:v>10.623003418542122</c:v>
                </c:pt>
                <c:pt idx="57">
                  <c:v>10.719986854142121</c:v>
                </c:pt>
                <c:pt idx="58">
                  <c:v>10.816191851341681</c:v>
                </c:pt>
                <c:pt idx="59">
                  <c:v>10.911636641744542</c:v>
                </c:pt>
                <c:pt idx="60">
                  <c:v>11.006338743164873</c:v>
                </c:pt>
                <c:pt idx="61">
                  <c:v>11.100317548734894</c:v>
                </c:pt>
                <c:pt idx="62">
                  <c:v>11.193591644069999</c:v>
                </c:pt>
                <c:pt idx="63">
                  <c:v>11.286178853416185</c:v>
                </c:pt>
                <c:pt idx="64">
                  <c:v>11.378096282464893</c:v>
                </c:pt>
                <c:pt idx="65">
                  <c:v>11.469360358124611</c:v>
                </c:pt>
                <c:pt idx="66">
                  <c:v>11.559986865509378</c:v>
                </c:pt>
                <c:pt idx="67">
                  <c:v>11.649990982378496</c:v>
                </c:pt>
                <c:pt idx="68">
                  <c:v>11.739387311238698</c:v>
                </c:pt>
                <c:pt idx="69">
                  <c:v>11.82818990929978</c:v>
                </c:pt>
                <c:pt idx="70">
                  <c:v>11.916412316456396</c:v>
                </c:pt>
                <c:pt idx="71">
                  <c:v>12.004067581452635</c:v>
                </c:pt>
                <c:pt idx="72">
                  <c:v>12.091168286371497</c:v>
                </c:pt>
                <c:pt idx="73">
                  <c:v>12.177726569578402</c:v>
                </c:pt>
                <c:pt idx="74">
                  <c:v>12.263754147236313</c:v>
                </c:pt>
                <c:pt idx="75">
                  <c:v>12.34926233349962</c:v>
                </c:pt>
                <c:pt idx="76">
                  <c:v>12.434262059484555</c:v>
                </c:pt>
                <c:pt idx="77">
                  <c:v>12.518763891105468</c:v>
                </c:pt>
                <c:pt idx="78">
                  <c:v>12.602778045858713</c:v>
                </c:pt>
                <c:pt idx="79">
                  <c:v>12.686314408629</c:v>
                </c:pt>
                <c:pt idx="80">
                  <c:v>12.76938254658687</c:v>
                </c:pt>
                <c:pt idx="81">
                  <c:v>12.85199172324033</c:v>
                </c:pt>
                <c:pt idx="82">
                  <c:v>12.934150911698545</c:v>
                </c:pt>
                <c:pt idx="83">
                  <c:v>13.01586880720094</c:v>
                </c:pt>
                <c:pt idx="84">
                  <c:v>13.097153838960738</c:v>
                </c:pt>
                <c:pt idx="85">
                  <c:v>13.178014181368265</c:v>
                </c:pt>
                <c:pt idx="86">
                  <c:v>13.258457764595741</c:v>
                </c:pt>
                <c:pt idx="87">
                  <c:v>13.338492284642181</c:v>
                </c:pt>
                <c:pt idx="88">
                  <c:v>13.418125212854068</c:v>
                </c:pt>
                <c:pt idx="89">
                  <c:v>13.497363804954864</c:v>
                </c:pt>
                <c:pt idx="90">
                  <c:v>13.576215109613907</c:v>
                </c:pt>
                <c:pt idx="91">
                  <c:v>13.654685976583124</c:v>
                </c:pt>
                <c:pt idx="92">
                  <c:v>13.732783064427833</c:v>
                </c:pt>
                <c:pt idx="93">
                  <c:v>13.810512847876133</c:v>
                </c:pt>
                <c:pt idx="94">
                  <c:v>13.8878816248096</c:v>
                </c:pt>
                <c:pt idx="95">
                  <c:v>13.964895522916446</c:v>
                </c:pt>
                <c:pt idx="96">
                  <c:v>14.041560506026808</c:v>
                </c:pt>
                <c:pt idx="97">
                  <c:v>14.117882380148565</c:v>
                </c:pt>
                <c:pt idx="98">
                  <c:v>14.193866799220748</c:v>
                </c:pt>
                <c:pt idx="99">
                  <c:v>14.269519270600536</c:v>
                </c:pt>
                <c:pt idx="100">
                  <c:v>14.344845160298759</c:v>
                </c:pt>
                <c:pt idx="101">
                  <c:v>14.419849697977803</c:v>
                </c:pt>
                <c:pt idx="102">
                  <c:v>14.494537981725003</c:v>
                </c:pt>
                <c:pt idx="103">
                  <c:v>14.568914982613691</c:v>
                </c:pt>
                <c:pt idx="104">
                  <c:v>14.642985549063312</c:v>
                </c:pt>
                <c:pt idx="105">
                  <c:v>14.716754411009349</c:v>
                </c:pt>
                <c:pt idx="106">
                  <c:v>14.790226183893052</c:v>
                </c:pt>
                <c:pt idx="107">
                  <c:v>14.863405372480411</c:v>
                </c:pt>
                <c:pt idx="108">
                  <c:v>14.936296374519205</c:v>
                </c:pt>
                <c:pt idx="109">
                  <c:v>15.008903484242445</c:v>
                </c:pt>
                <c:pt idx="110">
                  <c:v>15.081230895726</c:v>
                </c:pt>
                <c:pt idx="111">
                  <c:v>15.153282706107756</c:v>
                </c:pt>
                <c:pt idx="112">
                  <c:v>15.225062918675219</c:v>
                </c:pt>
                <c:pt idx="113">
                  <c:v>15.296575445828068</c:v>
                </c:pt>
                <c:pt idx="114">
                  <c:v>15.367824111921784</c:v>
                </c:pt>
                <c:pt idx="115">
                  <c:v>15.438812655998133</c:v>
                </c:pt>
                <c:pt idx="116">
                  <c:v>15.509544734407957</c:v>
                </c:pt>
                <c:pt idx="117">
                  <c:v>15.580023923331407</c:v>
                </c:pt>
                <c:pt idx="118">
                  <c:v>15.650253721200478</c:v>
                </c:pt>
                <c:pt idx="119">
                  <c:v>15.720237551028427</c:v>
                </c:pt>
                <c:pt idx="120">
                  <c:v>15.78997876265041</c:v>
                </c:pt>
                <c:pt idx="121">
                  <c:v>15.859480634879432</c:v>
                </c:pt>
                <c:pt idx="122">
                  <c:v>15.928746377581495</c:v>
                </c:pt>
                <c:pt idx="123">
                  <c:v>15.997779133673587</c:v>
                </c:pt>
                <c:pt idx="124">
                  <c:v>16.066581981048024</c:v>
                </c:pt>
                <c:pt idx="125">
                  <c:v>16.135157934426392</c:v>
                </c:pt>
                <c:pt idx="126">
                  <c:v>16.203509947146237</c:v>
                </c:pt>
                <c:pt idx="127">
                  <c:v>16.271640912883445</c:v>
                </c:pt>
                <c:pt idx="128">
                  <c:v>16.339553667313126</c:v>
                </c:pt>
                <c:pt idx="129">
                  <c:v>16.407250989711635</c:v>
                </c:pt>
                <c:pt idx="130">
                  <c:v>16.474735604502303</c:v>
                </c:pt>
                <c:pt idx="131">
                  <c:v>16.542010182747227</c:v>
                </c:pt>
                <c:pt idx="132">
                  <c:v>16.609077343587426</c:v>
                </c:pt>
                <c:pt idx="133">
                  <c:v>16.675939655633524</c:v>
                </c:pt>
                <c:pt idx="134">
                  <c:v>16.742599638309013</c:v>
                </c:pt>
                <c:pt idx="135">
                  <c:v>16.809059763148067</c:v>
                </c:pt>
                <c:pt idx="136">
                  <c:v>16.875322455049755</c:v>
                </c:pt>
                <c:pt idx="137">
                  <c:v>16.941390093490433</c:v>
                </c:pt>
                <c:pt idx="138">
                  <c:v>17.007265013696021</c:v>
                </c:pt>
                <c:pt idx="139">
                  <c:v>17.072949507775746</c:v>
                </c:pt>
                <c:pt idx="140">
                  <c:v>17.138445825818913</c:v>
                </c:pt>
                <c:pt idx="141">
                  <c:v>17.203756176956141</c:v>
                </c:pt>
                <c:pt idx="142">
                  <c:v>17.268882730386473</c:v>
                </c:pt>
                <c:pt idx="143">
                  <c:v>17.333827616371696</c:v>
                </c:pt>
                <c:pt idx="144">
                  <c:v>17.398592927199129</c:v>
                </c:pt>
                <c:pt idx="145">
                  <c:v>17.463180718114081</c:v>
                </c:pt>
                <c:pt idx="146">
                  <c:v>17.527593008223178</c:v>
                </c:pt>
                <c:pt idx="147">
                  <c:v>17.591831781369596</c:v>
                </c:pt>
                <c:pt idx="148">
                  <c:v>17.655898986981342</c:v>
                </c:pt>
                <c:pt idx="149">
                  <c:v>17.719796540893512</c:v>
                </c:pt>
                <c:pt idx="150">
                  <c:v>17.783526326145534</c:v>
                </c:pt>
                <c:pt idx="151">
                  <c:v>17.84709019375433</c:v>
                </c:pt>
                <c:pt idx="152">
                  <c:v>17.910489963464233</c:v>
                </c:pt>
                <c:pt idx="153">
                  <c:v>17.973727424474557</c:v>
                </c:pt>
                <c:pt idx="154">
                  <c:v>18.036804336145586</c:v>
                </c:pt>
                <c:pt idx="155">
                  <c:v>18.099722428683794</c:v>
                </c:pt>
                <c:pt idx="156">
                  <c:v>18.162483403807009</c:v>
                </c:pt>
                <c:pt idx="157">
                  <c:v>18.22508893539025</c:v>
                </c:pt>
                <c:pt idx="158">
                  <c:v>18.287540670092902</c:v>
                </c:pt>
                <c:pt idx="159">
                  <c:v>18.349840227967906</c:v>
                </c:pt>
                <c:pt idx="160">
                  <c:v>18.411989203053569</c:v>
                </c:pt>
                <c:pt idx="161">
                  <c:v>18.473989163948602</c:v>
                </c:pt>
                <c:pt idx="162">
                  <c:v>18.535841654370959</c:v>
                </c:pt>
                <c:pt idx="163">
                  <c:v>18.597548193701048</c:v>
                </c:pt>
                <c:pt idx="164">
                  <c:v>18.659110277509825</c:v>
                </c:pt>
                <c:pt idx="165">
                  <c:v>18.720529378072285</c:v>
                </c:pt>
                <c:pt idx="166">
                  <c:v>18.781806944866833</c:v>
                </c:pt>
                <c:pt idx="167">
                  <c:v>18.842944405061033</c:v>
                </c:pt>
                <c:pt idx="168">
                  <c:v>18.903943163984152</c:v>
                </c:pt>
                <c:pt idx="169">
                  <c:v>18.964804605586977</c:v>
                </c:pt>
                <c:pt idx="170">
                  <c:v>19.025530092889252</c:v>
                </c:pt>
                <c:pt idx="171">
                  <c:v>19.086120968415212</c:v>
                </c:pt>
                <c:pt idx="172">
                  <c:v>19.146578554617577</c:v>
                </c:pt>
                <c:pt idx="173">
                  <c:v>19.206904154290317</c:v>
                </c:pt>
                <c:pt idx="174">
                  <c:v>19.267099050970668</c:v>
                </c:pt>
                <c:pt idx="175">
                  <c:v>19.327164509330615</c:v>
                </c:pt>
                <c:pt idx="176">
                  <c:v>19.387101775558261</c:v>
                </c:pt>
                <c:pt idx="177">
                  <c:v>19.446912077729358</c:v>
                </c:pt>
                <c:pt idx="178">
                  <c:v>19.506596626169337</c:v>
                </c:pt>
                <c:pt idx="179">
                  <c:v>19.566156613806083</c:v>
                </c:pt>
                <c:pt idx="180">
                  <c:v>19.625593216513806</c:v>
                </c:pt>
                <c:pt idx="181">
                  <c:v>19.684907593448223</c:v>
                </c:pt>
                <c:pt idx="182">
                  <c:v>19.744100887373378</c:v>
                </c:pt>
                <c:pt idx="183">
                  <c:v>19.803174224980278</c:v>
                </c:pt>
                <c:pt idx="184">
                  <c:v>19.86212871719766</c:v>
                </c:pt>
                <c:pt idx="185">
                  <c:v>19.920965459495093</c:v>
                </c:pt>
                <c:pt idx="186">
                  <c:v>19.979685532178635</c:v>
                </c:pt>
                <c:pt idx="187">
                  <c:v>20.038290000679325</c:v>
                </c:pt>
                <c:pt idx="188">
                  <c:v>20.09677991583461</c:v>
                </c:pt>
                <c:pt idx="189">
                  <c:v>20.155156314163058</c:v>
                </c:pt>
                <c:pt idx="190">
                  <c:v>20.213420218132438</c:v>
                </c:pt>
                <c:pt idx="191">
                  <c:v>20.271572636421396</c:v>
                </c:pt>
                <c:pt idx="192">
                  <c:v>20.329614564174932</c:v>
                </c:pt>
                <c:pt idx="193">
                  <c:v>20.387546983253856</c:v>
                </c:pt>
                <c:pt idx="194">
                  <c:v>20.445370862478363</c:v>
                </c:pt>
                <c:pt idx="195">
                  <c:v>20.503087157865913</c:v>
                </c:pt>
                <c:pt idx="196">
                  <c:v>20.56069681286359</c:v>
                </c:pt>
                <c:pt idx="197">
                  <c:v>20.618200758575075</c:v>
                </c:pt>
                <c:pt idx="198">
                  <c:v>20.67559991398241</c:v>
                </c:pt>
                <c:pt idx="199">
                  <c:v>20.732895186162661</c:v>
                </c:pt>
                <c:pt idx="200">
                  <c:v>20.790087470499653</c:v>
                </c:pt>
                <c:pt idx="201">
                  <c:v>20.847177650890924</c:v>
                </c:pt>
                <c:pt idx="202">
                  <c:v>20.904166599949953</c:v>
                </c:pt>
                <c:pt idx="203">
                  <c:v>20.961055179203928</c:v>
                </c:pt>
                <c:pt idx="204">
                  <c:v>21.017844239287015</c:v>
                </c:pt>
                <c:pt idx="205">
                  <c:v>21.074534620129391</c:v>
                </c:pt>
                <c:pt idx="206">
                  <c:v>21.131127151142056</c:v>
                </c:pt>
                <c:pt idx="207">
                  <c:v>21.187622651397611</c:v>
                </c:pt>
                <c:pt idx="208">
                  <c:v>21.244021929807037</c:v>
                </c:pt>
                <c:pt idx="209">
                  <c:v>21.300325785292642</c:v>
                </c:pt>
                <c:pt idx="210">
                  <c:v>21.356535006957259</c:v>
                </c:pt>
                <c:pt idx="211">
                  <c:v>21.412650374249768</c:v>
                </c:pt>
                <c:pt idx="212">
                  <c:v>21.468672657127083</c:v>
                </c:pt>
                <c:pt idx="213">
                  <c:v>21.524602616212665</c:v>
                </c:pt>
                <c:pt idx="214">
                  <c:v>21.580441002951648</c:v>
                </c:pt>
                <c:pt idx="215">
                  <c:v>21.636188559762704</c:v>
                </c:pt>
                <c:pt idx="216">
                  <c:v>21.691846020186663</c:v>
                </c:pt>
                <c:pt idx="217">
                  <c:v>21.747414109032064</c:v>
                </c:pt>
                <c:pt idx="218">
                  <c:v>21.802893542517619</c:v>
                </c:pt>
                <c:pt idx="219">
                  <c:v>21.858285028411728</c:v>
                </c:pt>
                <c:pt idx="220">
                  <c:v>21.913589266169126</c:v>
                </c:pt>
                <c:pt idx="221">
                  <c:v>21.968806947064657</c:v>
                </c:pt>
                <c:pt idx="222">
                  <c:v>22.02393875432438</c:v>
                </c:pt>
                <c:pt idx="223">
                  <c:v>22.078985363253928</c:v>
                </c:pt>
                <c:pt idx="224">
                  <c:v>22.133947441364285</c:v>
                </c:pt>
                <c:pt idx="225">
                  <c:v>22.188825648495019</c:v>
                </c:pt>
                <c:pt idx="226">
                  <c:v>22.24362063693502</c:v>
                </c:pt>
                <c:pt idx="227">
                  <c:v>22.29833305154083</c:v>
                </c:pt>
                <c:pt idx="228">
                  <c:v>22.35296352985258</c:v>
                </c:pt>
                <c:pt idx="229">
                  <c:v>22.407512702207647</c:v>
                </c:pt>
                <c:pt idx="230">
                  <c:v>22.461981191852054</c:v>
                </c:pt>
                <c:pt idx="231">
                  <c:v>22.516369615049658</c:v>
                </c:pt>
                <c:pt idx="232">
                  <c:v>22.57067858118922</c:v>
                </c:pt>
                <c:pt idx="233">
                  <c:v>22.624908692889356</c:v>
                </c:pt>
                <c:pt idx="234">
                  <c:v>22.679060546101447</c:v>
                </c:pt>
                <c:pt idx="235">
                  <c:v>22.733134730210583</c:v>
                </c:pt>
                <c:pt idx="236">
                  <c:v>22.78713182813452</c:v>
                </c:pt>
                <c:pt idx="237">
                  <c:v>22.841052416420744</c:v>
                </c:pt>
                <c:pt idx="238">
                  <c:v>22.894897065341706</c:v>
                </c:pt>
                <c:pt idx="239">
                  <c:v>22.948666338988204</c:v>
                </c:pt>
                <c:pt idx="240">
                  <c:v>23.002360795361028</c:v>
                </c:pt>
                <c:pt idx="241">
                  <c:v>23.05598098646081</c:v>
                </c:pt>
                <c:pt idx="242">
                  <c:v>23.109527458376284</c:v>
                </c:pt>
                <c:pt idx="243">
                  <c:v>23.163000751370777</c:v>
                </c:pt>
                <c:pt idx="244">
                  <c:v>23.216401399967182</c:v>
                </c:pt>
                <c:pt idx="245">
                  <c:v>23.269729933031282</c:v>
                </c:pt>
                <c:pt idx="246">
                  <c:v>23.322986873853573</c:v>
                </c:pt>
                <c:pt idx="247">
                  <c:v>23.37617274022956</c:v>
                </c:pt>
                <c:pt idx="248">
                  <c:v>23.429288044538577</c:v>
                </c:pt>
                <c:pt idx="249">
                  <c:v>23.482333293821188</c:v>
                </c:pt>
                <c:pt idx="250">
                  <c:v>23.535308989855114</c:v>
                </c:pt>
                <c:pt idx="251">
                  <c:v>23.588215629229882</c:v>
                </c:pt>
                <c:pt idx="252">
                  <c:v>23.641053703420031</c:v>
                </c:pt>
                <c:pt idx="253">
                  <c:v>23.693823698857052</c:v>
                </c:pt>
                <c:pt idx="254">
                  <c:v>23.746526097000025</c:v>
                </c:pt>
                <c:pt idx="255">
                  <c:v>23.799161374404981</c:v>
                </c:pt>
                <c:pt idx="256">
                  <c:v>23.851730002793051</c:v>
                </c:pt>
                <c:pt idx="257">
                  <c:v>23.904232449117405</c:v>
                </c:pt>
                <c:pt idx="258">
                  <c:v>23.956669175628985</c:v>
                </c:pt>
                <c:pt idx="259">
                  <c:v>24.009040639941109</c:v>
                </c:pt>
                <c:pt idx="260">
                  <c:v>24.061347295092926</c:v>
                </c:pt>
                <c:pt idx="261">
                  <c:v>24.11358958961177</c:v>
                </c:pt>
                <c:pt idx="262">
                  <c:v>24.165767967574432</c:v>
                </c:pt>
                <c:pt idx="263">
                  <c:v>24.217882868667385</c:v>
                </c:pt>
                <c:pt idx="264">
                  <c:v>24.269934728245921</c:v>
                </c:pt>
                <c:pt idx="265">
                  <c:v>24.321923977392334</c:v>
                </c:pt>
                <c:pt idx="266">
                  <c:v>24.373851042973037</c:v>
                </c:pt>
                <c:pt idx="267">
                  <c:v>24.425716347694795</c:v>
                </c:pt>
                <c:pt idx="268">
                  <c:v>24.477520310159914</c:v>
                </c:pt>
                <c:pt idx="269">
                  <c:v>24.52926334492054</c:v>
                </c:pt>
                <c:pt idx="270">
                  <c:v>24.580945862532037</c:v>
                </c:pt>
                <c:pt idx="271">
                  <c:v>24.632568269605468</c:v>
                </c:pt>
                <c:pt idx="272">
                  <c:v>24.684130968859197</c:v>
                </c:pt>
                <c:pt idx="273">
                  <c:v>24.735634359169609</c:v>
                </c:pt>
                <c:pt idx="274">
                  <c:v>24.787078835621021</c:v>
                </c:pt>
                <c:pt idx="275">
                  <c:v>24.838464789554742</c:v>
                </c:pt>
                <c:pt idx="276">
                  <c:v>24.889792608617338</c:v>
                </c:pt>
                <c:pt idx="277">
                  <c:v>24.941062676808091</c:v>
                </c:pt>
                <c:pt idx="278">
                  <c:v>24.992275374525697</c:v>
                </c:pt>
                <c:pt idx="279">
                  <c:v>25.043431078614169</c:v>
                </c:pt>
                <c:pt idx="280">
                  <c:v>25.094530162408031</c:v>
                </c:pt>
                <c:pt idx="281">
                  <c:v>25.14557299577675</c:v>
                </c:pt>
                <c:pt idx="282">
                  <c:v>25.196559945168485</c:v>
                </c:pt>
                <c:pt idx="283">
                  <c:v>25.247491373653094</c:v>
                </c:pt>
                <c:pt idx="284">
                  <c:v>25.298367640964461</c:v>
                </c:pt>
                <c:pt idx="285">
                  <c:v>25.34918910354218</c:v>
                </c:pt>
                <c:pt idx="286">
                  <c:v>25.399956114572515</c:v>
                </c:pt>
                <c:pt idx="287">
                  <c:v>25.450669024028748</c:v>
                </c:pt>
                <c:pt idx="288">
                  <c:v>25.501328178710907</c:v>
                </c:pt>
                <c:pt idx="289">
                  <c:v>25.551933922284832</c:v>
                </c:pt>
                <c:pt idx="290">
                  <c:v>25.602486595320624</c:v>
                </c:pt>
                <c:pt idx="291">
                  <c:v>25.652986535330538</c:v>
                </c:pt>
                <c:pt idx="292">
                  <c:v>25.703434076806221</c:v>
                </c:pt>
                <c:pt idx="293">
                  <c:v>25.753829551255436</c:v>
                </c:pt>
                <c:pt idx="294">
                  <c:v>25.804173287238154</c:v>
                </c:pt>
                <c:pt idx="295">
                  <c:v>25.854465610402148</c:v>
                </c:pt>
                <c:pt idx="296">
                  <c:v>25.904706843518003</c:v>
                </c:pt>
                <c:pt idx="297">
                  <c:v>25.95489730651359</c:v>
                </c:pt>
                <c:pt idx="298">
                  <c:v>26.005037316508027</c:v>
                </c:pt>
                <c:pt idx="299">
                  <c:v>26.055127187845113</c:v>
                </c:pt>
                <c:pt idx="300">
                  <c:v>26.10516723212627</c:v>
                </c:pt>
                <c:pt idx="301">
                  <c:v>26.15515775824295</c:v>
                </c:pt>
                <c:pt idx="302">
                  <c:v>26.205099072408597</c:v>
                </c:pt>
                <c:pt idx="303">
                  <c:v>26.254991478190117</c:v>
                </c:pt>
                <c:pt idx="304">
                  <c:v>26.304835276538832</c:v>
                </c:pt>
                <c:pt idx="305">
                  <c:v>26.354630765821035</c:v>
                </c:pt>
                <c:pt idx="306">
                  <c:v>26.404378241848072</c:v>
                </c:pt>
                <c:pt idx="307">
                  <c:v>26.454077997905941</c:v>
                </c:pt>
                <c:pt idx="308">
                  <c:v>26.503730324784506</c:v>
                </c:pt>
                <c:pt idx="309">
                  <c:v>26.553335510806228</c:v>
                </c:pt>
                <c:pt idx="310">
                  <c:v>26.602893841854534</c:v>
                </c:pt>
                <c:pt idx="311">
                  <c:v>26.652405601401703</c:v>
                </c:pt>
                <c:pt idx="312">
                  <c:v>26.701871070536416</c:v>
                </c:pt>
                <c:pt idx="313">
                  <c:v>26.751290527990843</c:v>
                </c:pt>
                <c:pt idx="314">
                  <c:v>26.800664250167351</c:v>
                </c:pt>
                <c:pt idx="315">
                  <c:v>26.849992511164888</c:v>
                </c:pt>
                <c:pt idx="316">
                  <c:v>26.899275582804869</c:v>
                </c:pt>
                <c:pt idx="317">
                  <c:v>26.948513734656824</c:v>
                </c:pt>
                <c:pt idx="318">
                  <c:v>26.997707234063551</c:v>
                </c:pt>
                <c:pt idx="319">
                  <c:v>27.04685634616602</c:v>
                </c:pt>
                <c:pt idx="320">
                  <c:v>27.095961333927836</c:v>
                </c:pt>
                <c:pt idx="321">
                  <c:v>27.145022458159403</c:v>
                </c:pt>
                <c:pt idx="322">
                  <c:v>27.194039977541753</c:v>
                </c:pt>
                <c:pt idx="323">
                  <c:v>27.243014148650001</c:v>
                </c:pt>
                <c:pt idx="324">
                  <c:v>27.291945225976487</c:v>
                </c:pt>
                <c:pt idx="325">
                  <c:v>27.340833461953615</c:v>
                </c:pt>
                <c:pt idx="326">
                  <c:v>27.389679106976352</c:v>
                </c:pt>
                <c:pt idx="327">
                  <c:v>27.438482409424385</c:v>
                </c:pt>
                <c:pt idx="328">
                  <c:v>27.487243615684058</c:v>
                </c:pt>
                <c:pt idx="329">
                  <c:v>27.53596297016988</c:v>
                </c:pt>
                <c:pt idx="330">
                  <c:v>27.584640715345863</c:v>
                </c:pt>
                <c:pt idx="331">
                  <c:v>27.633277091746479</c:v>
                </c:pt>
                <c:pt idx="332">
                  <c:v>27.681872337997362</c:v>
                </c:pt>
                <c:pt idx="333">
                  <c:v>27.730426690835746</c:v>
                </c:pt>
                <c:pt idx="334">
                  <c:v>27.778940385130557</c:v>
                </c:pt>
                <c:pt idx="335">
                  <c:v>27.827413653902312</c:v>
                </c:pt>
                <c:pt idx="336">
                  <c:v>27.875846728342708</c:v>
                </c:pt>
                <c:pt idx="337">
                  <c:v>27.924239837833937</c:v>
                </c:pt>
                <c:pt idx="338">
                  <c:v>27.972593209967769</c:v>
                </c:pt>
                <c:pt idx="339">
                  <c:v>28.020907070564359</c:v>
                </c:pt>
                <c:pt idx="340">
                  <c:v>28.069181643690797</c:v>
                </c:pt>
                <c:pt idx="341">
                  <c:v>28.11741715167944</c:v>
                </c:pt>
                <c:pt idx="342">
                  <c:v>28.165613815145971</c:v>
                </c:pt>
                <c:pt idx="343">
                  <c:v>28.213771853007209</c:v>
                </c:pt>
                <c:pt idx="344">
                  <c:v>28.261891482498736</c:v>
                </c:pt>
                <c:pt idx="345">
                  <c:v>28.309972919192241</c:v>
                </c:pt>
                <c:pt idx="346">
                  <c:v>28.358016377012628</c:v>
                </c:pt>
                <c:pt idx="347">
                  <c:v>28.406022068254966</c:v>
                </c:pt>
                <c:pt idx="348">
                  <c:v>28.453990203601151</c:v>
                </c:pt>
                <c:pt idx="349">
                  <c:v>28.501920992136363</c:v>
                </c:pt>
                <c:pt idx="350">
                  <c:v>28.549814641365341</c:v>
                </c:pt>
                <c:pt idx="351">
                  <c:v>28.597671357228414</c:v>
                </c:pt>
                <c:pt idx="352">
                  <c:v>28.645491344117328</c:v>
                </c:pt>
                <c:pt idx="353">
                  <c:v>28.693274804890898</c:v>
                </c:pt>
                <c:pt idx="354">
                  <c:v>28.741021940890423</c:v>
                </c:pt>
                <c:pt idx="355">
                  <c:v>28.788732951954913</c:v>
                </c:pt>
                <c:pt idx="356">
                  <c:v>28.836408036436126</c:v>
                </c:pt>
                <c:pt idx="357">
                  <c:v>28.884047391213436</c:v>
                </c:pt>
                <c:pt idx="358">
                  <c:v>28.931651211708441</c:v>
                </c:pt>
                <c:pt idx="359">
                  <c:v>28.97921969189948</c:v>
                </c:pt>
                <c:pt idx="360">
                  <c:v>29.0267530243359</c:v>
                </c:pt>
                <c:pt idx="361">
                  <c:v>29.074251400152164</c:v>
                </c:pt>
                <c:pt idx="362">
                  <c:v>29.121715009081768</c:v>
                </c:pt>
                <c:pt idx="363">
                  <c:v>29.169144039471018</c:v>
                </c:pt>
                <c:pt idx="364">
                  <c:v>29.216538678292583</c:v>
                </c:pt>
                <c:pt idx="365">
                  <c:v>29.263899111158931</c:v>
                </c:pt>
                <c:pt idx="366">
                  <c:v>29.311225522335576</c:v>
                </c:pt>
                <c:pt idx="367">
                  <c:v>29.358518094754139</c:v>
                </c:pt>
                <c:pt idx="368">
                  <c:v>29.405777010025279</c:v>
                </c:pt>
                <c:pt idx="369">
                  <c:v>29.453002448451446</c:v>
                </c:pt>
                <c:pt idx="370">
                  <c:v>29.500194589039488</c:v>
                </c:pt>
                <c:pt idx="371">
                  <c:v>29.54735360951311</c:v>
                </c:pt>
                <c:pt idx="372">
                  <c:v>29.594479686325155</c:v>
                </c:pt>
                <c:pt idx="373">
                  <c:v>29.641572994669726</c:v>
                </c:pt>
                <c:pt idx="374">
                  <c:v>29.688633708494251</c:v>
                </c:pt>
                <c:pt idx="375">
                  <c:v>29.735662000511265</c:v>
                </c:pt>
                <c:pt idx="376">
                  <c:v>29.782658042210155</c:v>
                </c:pt>
                <c:pt idx="377">
                  <c:v>29.829622003868707</c:v>
                </c:pt>
                <c:pt idx="378">
                  <c:v>29.876554054564551</c:v>
                </c:pt>
                <c:pt idx="379">
                  <c:v>29.923454362186444</c:v>
                </c:pt>
                <c:pt idx="380">
                  <c:v>29.970323093445415</c:v>
                </c:pt>
                <c:pt idx="381">
                  <c:v>30.017160413885804</c:v>
                </c:pt>
                <c:pt idx="382">
                  <c:v>30.063966487896135</c:v>
                </c:pt>
                <c:pt idx="383">
                  <c:v>30.110741478719866</c:v>
                </c:pt>
                <c:pt idx="384">
                  <c:v>30.157485548466067</c:v>
                </c:pt>
                <c:pt idx="385">
                  <c:v>30.204198858119874</c:v>
                </c:pt>
                <c:pt idx="386">
                  <c:v>30.250881567552906</c:v>
                </c:pt>
                <c:pt idx="387">
                  <c:v>30.297533835533503</c:v>
                </c:pt>
                <c:pt idx="388">
                  <c:v>30.344155819736891</c:v>
                </c:pt>
                <c:pt idx="389">
                  <c:v>30.390747676755172</c:v>
                </c:pt>
                <c:pt idx="390">
                  <c:v>30.437309562107263</c:v>
                </c:pt>
                <c:pt idx="391">
                  <c:v>30.483841630248648</c:v>
                </c:pt>
                <c:pt idx="392">
                  <c:v>30.530344034581081</c:v>
                </c:pt>
                <c:pt idx="393">
                  <c:v>30.576816927462136</c:v>
                </c:pt>
                <c:pt idx="394">
                  <c:v>30.623260460214684</c:v>
                </c:pt>
                <c:pt idx="395">
                  <c:v>30.669674783136177</c:v>
                </c:pt>
                <c:pt idx="396">
                  <c:v>30.716060045507948</c:v>
                </c:pt>
                <c:pt idx="397">
                  <c:v>30.762416395604291</c:v>
                </c:pt>
                <c:pt idx="398">
                  <c:v>30.808743980701536</c:v>
                </c:pt>
                <c:pt idx="399">
                  <c:v>30.855042947086929</c:v>
                </c:pt>
                <c:pt idx="400">
                  <c:v>30.901313440067476</c:v>
                </c:pt>
                <c:pt idx="401">
                  <c:v>30.947555603978643</c:v>
                </c:pt>
                <c:pt idx="402">
                  <c:v>30.993769582193011</c:v>
                </c:pt>
                <c:pt idx="403">
                  <c:v>31.039955517128771</c:v>
                </c:pt>
                <c:pt idx="404">
                  <c:v>31.086113550258151</c:v>
                </c:pt>
                <c:pt idx="405">
                  <c:v>31.132243822115765</c:v>
                </c:pt>
                <c:pt idx="406">
                  <c:v>31.178346472306863</c:v>
                </c:pt>
                <c:pt idx="407">
                  <c:v>31.22442163951543</c:v>
                </c:pt>
                <c:pt idx="408">
                  <c:v>31.270469461512295</c:v>
                </c:pt>
                <c:pt idx="409">
                  <c:v>31.316490075163095</c:v>
                </c:pt>
                <c:pt idx="410">
                  <c:v>31.362483616436091</c:v>
                </c:pt>
                <c:pt idx="411">
                  <c:v>31.408450220410046</c:v>
                </c:pt>
                <c:pt idx="412">
                  <c:v>31.454390021281871</c:v>
                </c:pt>
                <c:pt idx="413">
                  <c:v>31.500303152374272</c:v>
                </c:pt>
                <c:pt idx="414">
                  <c:v>31.546189746143256</c:v>
                </c:pt>
                <c:pt idx="415">
                  <c:v>31.592049934185628</c:v>
                </c:pt>
                <c:pt idx="416">
                  <c:v>31.637883847246318</c:v>
                </c:pt>
                <c:pt idx="417">
                  <c:v>31.683691615225715</c:v>
                </c:pt>
                <c:pt idx="418">
                  <c:v>31.729473367186838</c:v>
                </c:pt>
                <c:pt idx="419">
                  <c:v>31.775229231362502</c:v>
                </c:pt>
                <c:pt idx="420">
                  <c:v>31.820959335162367</c:v>
                </c:pt>
                <c:pt idx="421">
                  <c:v>31.866663805179893</c:v>
                </c:pt>
                <c:pt idx="422">
                  <c:v>31.91234276719927</c:v>
                </c:pt>
                <c:pt idx="423">
                  <c:v>31.957996346202254</c:v>
                </c:pt>
                <c:pt idx="424">
                  <c:v>32.00362466637489</c:v>
                </c:pt>
                <c:pt idx="425">
                  <c:v>32.049227851114225</c:v>
                </c:pt>
                <c:pt idx="426">
                  <c:v>32.094806023034927</c:v>
                </c:pt>
                <c:pt idx="427">
                  <c:v>32.140359303975799</c:v>
                </c:pt>
                <c:pt idx="428">
                  <c:v>32.185887815006268</c:v>
                </c:pt>
                <c:pt idx="429">
                  <c:v>32.231391676432786</c:v>
                </c:pt>
                <c:pt idx="430">
                  <c:v>32.276871007805148</c:v>
                </c:pt>
                <c:pt idx="431">
                  <c:v>32.322325927922812</c:v>
                </c:pt>
                <c:pt idx="432">
                  <c:v>32.367756554841058</c:v>
                </c:pt>
                <c:pt idx="433">
                  <c:v>32.413163005877138</c:v>
                </c:pt>
                <c:pt idx="434">
                  <c:v>32.458545397616327</c:v>
                </c:pt>
                <c:pt idx="435">
                  <c:v>32.503903845917982</c:v>
                </c:pt>
                <c:pt idx="436">
                  <c:v>32.549238465921462</c:v>
                </c:pt>
                <c:pt idx="437">
                  <c:v>32.594549372051979</c:v>
                </c:pt>
                <c:pt idx="438">
                  <c:v>32.639836678026498</c:v>
                </c:pt>
                <c:pt idx="439">
                  <c:v>32.68510049685942</c:v>
                </c:pt>
                <c:pt idx="440">
                  <c:v>32.730340940868345</c:v>
                </c:pt>
                <c:pt idx="441">
                  <c:v>32.775558121679701</c:v>
                </c:pt>
                <c:pt idx="442">
                  <c:v>32.820752150234306</c:v>
                </c:pt>
                <c:pt idx="443">
                  <c:v>32.865923136792922</c:v>
                </c:pt>
                <c:pt idx="444">
                  <c:v>32.911071190941705</c:v>
                </c:pt>
                <c:pt idx="445">
                  <c:v>32.956196421597674</c:v>
                </c:pt>
                <c:pt idx="446">
                  <c:v>33.001298937014006</c:v>
                </c:pt>
                <c:pt idx="447">
                  <c:v>33.046378844785394</c:v>
                </c:pt>
                <c:pt idx="448">
                  <c:v>33.09143625185326</c:v>
                </c:pt>
                <c:pt idx="449">
                  <c:v>33.136471264510973</c:v>
                </c:pt>
                <c:pt idx="450">
                  <c:v>33.181483988408992</c:v>
                </c:pt>
                <c:pt idx="451">
                  <c:v>33.226474528559976</c:v>
                </c:pt>
                <c:pt idx="452">
                  <c:v>33.271442989343811</c:v>
                </c:pt>
                <c:pt idx="453">
                  <c:v>33.316389474512611</c:v>
                </c:pt>
                <c:pt idx="454">
                  <c:v>33.361314087195638</c:v>
                </c:pt>
                <c:pt idx="455">
                  <c:v>33.406216929904225</c:v>
                </c:pt>
                <c:pt idx="456">
                  <c:v>33.451098104536612</c:v>
                </c:pt>
                <c:pt idx="457">
                  <c:v>33.495957712382733</c:v>
                </c:pt>
                <c:pt idx="458">
                  <c:v>33.540795854128966</c:v>
                </c:pt>
                <c:pt idx="459">
                  <c:v>33.585612629862837</c:v>
                </c:pt>
                <c:pt idx="460">
                  <c:v>33.630408139077701</c:v>
                </c:pt>
                <c:pt idx="461">
                  <c:v>33.675182480677286</c:v>
                </c:pt>
                <c:pt idx="462">
                  <c:v>33.719935752980319</c:v>
                </c:pt>
                <c:pt idx="463">
                  <c:v>33.764668053725003</c:v>
                </c:pt>
                <c:pt idx="464">
                  <c:v>33.809379480073531</c:v>
                </c:pt>
                <c:pt idx="465">
                  <c:v>33.854070128616478</c:v>
                </c:pt>
                <c:pt idx="466">
                  <c:v>33.898740095377207</c:v>
                </c:pt>
                <c:pt idx="467">
                  <c:v>33.943389475816197</c:v>
                </c:pt>
                <c:pt idx="468">
                  <c:v>33.988018364835398</c:v>
                </c:pt>
                <c:pt idx="469">
                  <c:v>34.0326268567824</c:v>
                </c:pt>
                <c:pt idx="470">
                  <c:v>34.077215045454736</c:v>
                </c:pt>
                <c:pt idx="471">
                  <c:v>34.121783024104012</c:v>
                </c:pt>
                <c:pt idx="472">
                  <c:v>34.166330885440061</c:v>
                </c:pt>
                <c:pt idx="473">
                  <c:v>34.210858721635027</c:v>
                </c:pt>
                <c:pt idx="474">
                  <c:v>34.255366624327458</c:v>
                </c:pt>
                <c:pt idx="475">
                  <c:v>34.299854684626297</c:v>
                </c:pt>
                <c:pt idx="476">
                  <c:v>34.344322993114851</c:v>
                </c:pt>
                <c:pt idx="477">
                  <c:v>34.388771639854781</c:v>
                </c:pt>
                <c:pt idx="478">
                  <c:v>34.433200714389947</c:v>
                </c:pt>
                <c:pt idx="479">
                  <c:v>34.477610305750325</c:v>
                </c:pt>
                <c:pt idx="480">
                  <c:v>34.522000502455825</c:v>
                </c:pt>
                <c:pt idx="481">
                  <c:v>34.56637139252009</c:v>
                </c:pt>
                <c:pt idx="482">
                  <c:v>34.610723063454209</c:v>
                </c:pt>
                <c:pt idx="483">
                  <c:v>34.655055602270508</c:v>
                </c:pt>
                <c:pt idx="484">
                  <c:v>34.699369095486233</c:v>
                </c:pt>
                <c:pt idx="485">
                  <c:v>34.743663629127155</c:v>
                </c:pt>
                <c:pt idx="486">
                  <c:v>34.787939288731216</c:v>
                </c:pt>
                <c:pt idx="487">
                  <c:v>34.832196159352137</c:v>
                </c:pt>
                <c:pt idx="488">
                  <c:v>34.87643432556294</c:v>
                </c:pt>
                <c:pt idx="489">
                  <c:v>34.920653871459471</c:v>
                </c:pt>
                <c:pt idx="490">
                  <c:v>34.964854880663907</c:v>
                </c:pt>
                <c:pt idx="491">
                  <c:v>35.009037436328207</c:v>
                </c:pt>
                <c:pt idx="492">
                  <c:v>35.053201621137525</c:v>
                </c:pt>
                <c:pt idx="493">
                  <c:v>35.097347517313601</c:v>
                </c:pt>
                <c:pt idx="494">
                  <c:v>35.141475206618104</c:v>
                </c:pt>
                <c:pt idx="495">
                  <c:v>35.185584770356016</c:v>
                </c:pt>
                <c:pt idx="496">
                  <c:v>35.229676289378872</c:v>
                </c:pt>
                <c:pt idx="497">
                  <c:v>35.273749844088044</c:v>
                </c:pt>
                <c:pt idx="498">
                  <c:v>35.317805514438007</c:v>
                </c:pt>
                <c:pt idx="499">
                  <c:v>35.361843379939536</c:v>
                </c:pt>
                <c:pt idx="500">
                  <c:v>35.405863519662866</c:v>
                </c:pt>
                <c:pt idx="501">
                  <c:v>35.449866012240832</c:v>
                </c:pt>
                <c:pt idx="502">
                  <c:v>35.493850935872025</c:v>
                </c:pt>
                <c:pt idx="503">
                  <c:v>35.537818368323897</c:v>
                </c:pt>
                <c:pt idx="504">
                  <c:v>35.581768386935806</c:v>
                </c:pt>
                <c:pt idx="505">
                  <c:v>35.625701068621993</c:v>
                </c:pt>
                <c:pt idx="506">
                  <c:v>35.669616489874727</c:v>
                </c:pt>
                <c:pt idx="507">
                  <c:v>35.71351472676718</c:v>
                </c:pt>
                <c:pt idx="508">
                  <c:v>35.757395854956407</c:v>
                </c:pt>
                <c:pt idx="509">
                  <c:v>35.801259949686305</c:v>
                </c:pt>
                <c:pt idx="510">
                  <c:v>35.845107085790502</c:v>
                </c:pt>
                <c:pt idx="511">
                  <c:v>35.888937337695246</c:v>
                </c:pt>
                <c:pt idx="512">
                  <c:v>35.932750779422236</c:v>
                </c:pt>
                <c:pt idx="513">
                  <c:v>35.976547484591435</c:v>
                </c:pt>
                <c:pt idx="514">
                  <c:v>36.020327526423934</c:v>
                </c:pt>
                <c:pt idx="515">
                  <c:v>36.064090977744698</c:v>
                </c:pt>
                <c:pt idx="516">
                  <c:v>36.107837910985296</c:v>
                </c:pt>
                <c:pt idx="517">
                  <c:v>36.151568398186633</c:v>
                </c:pt>
                <c:pt idx="518">
                  <c:v>36.195282511001707</c:v>
                </c:pt>
                <c:pt idx="519">
                  <c:v>36.238980320698268</c:v>
                </c:pt>
                <c:pt idx="520">
                  <c:v>36.282661898161415</c:v>
                </c:pt>
                <c:pt idx="521">
                  <c:v>36.326327313896307</c:v>
                </c:pt>
                <c:pt idx="522">
                  <c:v>36.369976638030764</c:v>
                </c:pt>
                <c:pt idx="523">
                  <c:v>36.413609940317798</c:v>
                </c:pt>
                <c:pt idx="524">
                  <c:v>36.457227290138292</c:v>
                </c:pt>
                <c:pt idx="525">
                  <c:v>36.500828756503402</c:v>
                </c:pt>
                <c:pt idx="526">
                  <c:v>36.544414408057179</c:v>
                </c:pt>
                <c:pt idx="527">
                  <c:v>36.587984313079048</c:v>
                </c:pt>
                <c:pt idx="528">
                  <c:v>36.631538539486293</c:v>
                </c:pt>
                <c:pt idx="529">
                  <c:v>36.675077154836458</c:v>
                </c:pt>
                <c:pt idx="530">
                  <c:v>36.71860022632989</c:v>
                </c:pt>
                <c:pt idx="531">
                  <c:v>36.762107820812041</c:v>
                </c:pt>
                <c:pt idx="532">
                  <c:v>36.805600004775954</c:v>
                </c:pt>
                <c:pt idx="533">
                  <c:v>36.849076844364554</c:v>
                </c:pt>
                <c:pt idx="534">
                  <c:v>36.892538405373102</c:v>
                </c:pt>
                <c:pt idx="535">
                  <c:v>36.935984753251425</c:v>
                </c:pt>
                <c:pt idx="536">
                  <c:v>36.979415953106319</c:v>
                </c:pt>
                <c:pt idx="537">
                  <c:v>37.022832069703774</c:v>
                </c:pt>
                <c:pt idx="538">
                  <c:v>37.066233167471317</c:v>
                </c:pt>
                <c:pt idx="539">
                  <c:v>37.109619310500214</c:v>
                </c:pt>
                <c:pt idx="540">
                  <c:v>37.152990562547693</c:v>
                </c:pt>
                <c:pt idx="541">
                  <c:v>37.196346987039227</c:v>
                </c:pt>
                <c:pt idx="542">
                  <c:v>37.239688647070736</c:v>
                </c:pt>
                <c:pt idx="543">
                  <c:v>37.283015605410668</c:v>
                </c:pt>
                <c:pt idx="544">
                  <c:v>37.326327924502266</c:v>
                </c:pt>
                <c:pt idx="545">
                  <c:v>37.369625666465673</c:v>
                </c:pt>
                <c:pt idx="546">
                  <c:v>37.41290889310006</c:v>
                </c:pt>
                <c:pt idx="547">
                  <c:v>37.456177665885726</c:v>
                </c:pt>
                <c:pt idx="548">
                  <c:v>37.49943204598619</c:v>
                </c:pt>
                <c:pt idx="549">
                  <c:v>37.542672094250328</c:v>
                </c:pt>
                <c:pt idx="550">
                  <c:v>37.585897871214314</c:v>
                </c:pt>
                <c:pt idx="551">
                  <c:v>37.629109437103772</c:v>
                </c:pt>
                <c:pt idx="552">
                  <c:v>37.672306851835749</c:v>
                </c:pt>
                <c:pt idx="553">
                  <c:v>37.715490175020705</c:v>
                </c:pt>
                <c:pt idx="554">
                  <c:v>37.758659465964527</c:v>
                </c:pt>
                <c:pt idx="555">
                  <c:v>37.80181478367053</c:v>
                </c:pt>
                <c:pt idx="556">
                  <c:v>37.844956186841372</c:v>
                </c:pt>
                <c:pt idx="557">
                  <c:v>37.888083733880983</c:v>
                </c:pt>
                <c:pt idx="558">
                  <c:v>37.931197482896565</c:v>
                </c:pt>
                <c:pt idx="559">
                  <c:v>37.974297491700383</c:v>
                </c:pt>
                <c:pt idx="560">
                  <c:v>38.01738381781184</c:v>
                </c:pt>
                <c:pt idx="561">
                  <c:v>38.060456518459155</c:v>
                </c:pt>
                <c:pt idx="562">
                  <c:v>38.103515650581357</c:v>
                </c:pt>
                <c:pt idx="563">
                  <c:v>38.146561270830134</c:v>
                </c:pt>
                <c:pt idx="564">
                  <c:v>38.189593435571602</c:v>
                </c:pt>
                <c:pt idx="565">
                  <c:v>38.232612200888113</c:v>
                </c:pt>
                <c:pt idx="566">
                  <c:v>38.275617622580164</c:v>
                </c:pt>
                <c:pt idx="567">
                  <c:v>38.318609756168129</c:v>
                </c:pt>
                <c:pt idx="568">
                  <c:v>38.361588656893993</c:v>
                </c:pt>
                <c:pt idx="569">
                  <c:v>38.40455437972318</c:v>
                </c:pt>
                <c:pt idx="570">
                  <c:v>38.447506979346244</c:v>
                </c:pt>
                <c:pt idx="571">
                  <c:v>38.490446510180696</c:v>
                </c:pt>
                <c:pt idx="572">
                  <c:v>38.533373026372587</c:v>
                </c:pt>
                <c:pt idx="573">
                  <c:v>38.57628658179835</c:v>
                </c:pt>
                <c:pt idx="574">
                  <c:v>38.619187230066416</c:v>
                </c:pt>
                <c:pt idx="575">
                  <c:v>38.662075024518884</c:v>
                </c:pt>
                <c:pt idx="576">
                  <c:v>38.704950018233227</c:v>
                </c:pt>
                <c:pt idx="577">
                  <c:v>38.747812264023963</c:v>
                </c:pt>
                <c:pt idx="578">
                  <c:v>38.790661814444242</c:v>
                </c:pt>
                <c:pt idx="579">
                  <c:v>38.833498721787478</c:v>
                </c:pt>
                <c:pt idx="580">
                  <c:v>38.876323038089026</c:v>
                </c:pt>
                <c:pt idx="581">
                  <c:v>38.919134815127691</c:v>
                </c:pt>
                <c:pt idx="582">
                  <c:v>38.961934104427371</c:v>
                </c:pt>
                <c:pt idx="583">
                  <c:v>39.004720957258698</c:v>
                </c:pt>
                <c:pt idx="584">
                  <c:v>39.047495424640452</c:v>
                </c:pt>
                <c:pt idx="585">
                  <c:v>39.090257557341204</c:v>
                </c:pt>
                <c:pt idx="586">
                  <c:v>39.133007405880925</c:v>
                </c:pt>
                <c:pt idx="587">
                  <c:v>39.175745020532354</c:v>
                </c:pt>
                <c:pt idx="588">
                  <c:v>39.218470451322609</c:v>
                </c:pt>
                <c:pt idx="589">
                  <c:v>39.261183748034732</c:v>
                </c:pt>
                <c:pt idx="590">
                  <c:v>39.303884960209089</c:v>
                </c:pt>
                <c:pt idx="591">
                  <c:v>39.346574137144898</c:v>
                </c:pt>
                <c:pt idx="592">
                  <c:v>39.389251327901704</c:v>
                </c:pt>
                <c:pt idx="593">
                  <c:v>39.431916581300854</c:v>
                </c:pt>
                <c:pt idx="594">
                  <c:v>39.474569945926916</c:v>
                </c:pt>
                <c:pt idx="595">
                  <c:v>39.517211470129098</c:v>
                </c:pt>
                <c:pt idx="596">
                  <c:v>39.559841202022703</c:v>
                </c:pt>
                <c:pt idx="597">
                  <c:v>39.60245918949056</c:v>
                </c:pt>
                <c:pt idx="598">
                  <c:v>39.645065480184371</c:v>
                </c:pt>
                <c:pt idx="599">
                  <c:v>39.687660121526193</c:v>
                </c:pt>
                <c:pt idx="600">
                  <c:v>39.73024316070974</c:v>
                </c:pt>
                <c:pt idx="601">
                  <c:v>39.772814644701803</c:v>
                </c:pt>
                <c:pt idx="602">
                  <c:v>39.81537462024356</c:v>
                </c:pt>
                <c:pt idx="603">
                  <c:v>39.857923133852012</c:v>
                </c:pt>
                <c:pt idx="604">
                  <c:v>39.900460231821242</c:v>
                </c:pt>
                <c:pt idx="605">
                  <c:v>39.942985960223815</c:v>
                </c:pt>
                <c:pt idx="606">
                  <c:v>39.985500364912035</c:v>
                </c:pt>
                <c:pt idx="607">
                  <c:v>40.028003491519314</c:v>
                </c:pt>
                <c:pt idx="608">
                  <c:v>40.070495385461427</c:v>
                </c:pt>
                <c:pt idx="609">
                  <c:v>40.112976091937824</c:v>
                </c:pt>
                <c:pt idx="610">
                  <c:v>40.155445655932972</c:v>
                </c:pt>
                <c:pt idx="611">
                  <c:v>40.19790412221748</c:v>
                </c:pt>
                <c:pt idx="612">
                  <c:v>40.240351535349518</c:v>
                </c:pt>
                <c:pt idx="613">
                  <c:v>40.282787939676012</c:v>
                </c:pt>
                <c:pt idx="614">
                  <c:v>40.325213379333867</c:v>
                </c:pt>
                <c:pt idx="615">
                  <c:v>40.367627898251222</c:v>
                </c:pt>
                <c:pt idx="616">
                  <c:v>40.410031540148651</c:v>
                </c:pt>
                <c:pt idx="617">
                  <c:v>40.452424348540468</c:v>
                </c:pt>
                <c:pt idx="618">
                  <c:v>40.494806366735837</c:v>
                </c:pt>
                <c:pt idx="619">
                  <c:v>40.53717763784001</c:v>
                </c:pt>
                <c:pt idx="620">
                  <c:v>40.579538204755515</c:v>
                </c:pt>
                <c:pt idx="621">
                  <c:v>40.621888110183342</c:v>
                </c:pt>
                <c:pt idx="622">
                  <c:v>40.664227396624085</c:v>
                </c:pt>
                <c:pt idx="623">
                  <c:v>40.706556106379203</c:v>
                </c:pt>
                <c:pt idx="624">
                  <c:v>40.748874281552112</c:v>
                </c:pt>
                <c:pt idx="625">
                  <c:v>40.791181964049287</c:v>
                </c:pt>
                <c:pt idx="626">
                  <c:v>40.83347919558139</c:v>
                </c:pt>
                <c:pt idx="627">
                  <c:v>40.875766017664596</c:v>
                </c:pt>
                <c:pt idx="628">
                  <c:v>40.91804247162154</c:v>
                </c:pt>
                <c:pt idx="629">
                  <c:v>40.960308598582429</c:v>
                </c:pt>
                <c:pt idx="630">
                  <c:v>41.002564439486186</c:v>
                </c:pt>
                <c:pt idx="631">
                  <c:v>41.044810035081596</c:v>
                </c:pt>
                <c:pt idx="632">
                  <c:v>41.087045425928338</c:v>
                </c:pt>
                <c:pt idx="633">
                  <c:v>41.129270652398141</c:v>
                </c:pt>
                <c:pt idx="634">
                  <c:v>41.171485754675743</c:v>
                </c:pt>
                <c:pt idx="635">
                  <c:v>41.213690772760032</c:v>
                </c:pt>
                <c:pt idx="636">
                  <c:v>41.255885746465125</c:v>
                </c:pt>
                <c:pt idx="637">
                  <c:v>41.298070715421382</c:v>
                </c:pt>
                <c:pt idx="638">
                  <c:v>41.340245719076457</c:v>
                </c:pt>
                <c:pt idx="639">
                  <c:v>41.382410796696341</c:v>
                </c:pt>
                <c:pt idx="640">
                  <c:v>41.424565987366442</c:v>
                </c:pt>
                <c:pt idx="641">
                  <c:v>41.466711329992478</c:v>
                </c:pt>
                <c:pt idx="642">
                  <c:v>41.508846863301656</c:v>
                </c:pt>
                <c:pt idx="643">
                  <c:v>41.550972625843556</c:v>
                </c:pt>
                <c:pt idx="644">
                  <c:v>41.593088655991174</c:v>
                </c:pt>
                <c:pt idx="645">
                  <c:v>41.635194991941944</c:v>
                </c:pt>
                <c:pt idx="646">
                  <c:v>41.677291671718699</c:v>
                </c:pt>
                <c:pt idx="647">
                  <c:v>41.719378733170664</c:v>
                </c:pt>
                <c:pt idx="648">
                  <c:v>41.761456213974405</c:v>
                </c:pt>
                <c:pt idx="649">
                  <c:v>41.803524151634811</c:v>
                </c:pt>
                <c:pt idx="650">
                  <c:v>41.845582583486078</c:v>
                </c:pt>
                <c:pt idx="651">
                  <c:v>41.887631546692589</c:v>
                </c:pt>
                <c:pt idx="652">
                  <c:v>41.929671078249982</c:v>
                </c:pt>
                <c:pt idx="653">
                  <c:v>41.97170121498597</c:v>
                </c:pt>
                <c:pt idx="654">
                  <c:v>42.013721993561397</c:v>
                </c:pt>
                <c:pt idx="655">
                  <c:v>42.055733450470981</c:v>
                </c:pt>
                <c:pt idx="656">
                  <c:v>42.097735622044446</c:v>
                </c:pt>
                <c:pt idx="657">
                  <c:v>42.139728544447273</c:v>
                </c:pt>
                <c:pt idx="658">
                  <c:v>42.18171225368171</c:v>
                </c:pt>
                <c:pt idx="659">
                  <c:v>42.223686785587667</c:v>
                </c:pt>
                <c:pt idx="660">
                  <c:v>42.265652175843535</c:v>
                </c:pt>
                <c:pt idx="661">
                  <c:v>42.307608459967135</c:v>
                </c:pt>
                <c:pt idx="662">
                  <c:v>42.349555673316587</c:v>
                </c:pt>
                <c:pt idx="663">
                  <c:v>42.391493851091248</c:v>
                </c:pt>
                <c:pt idx="664">
                  <c:v>42.433423028332442</c:v>
                </c:pt>
                <c:pt idx="665">
                  <c:v>42.475343239924435</c:v>
                </c:pt>
                <c:pt idx="666">
                  <c:v>42.517254520595309</c:v>
                </c:pt>
                <c:pt idx="667">
                  <c:v>42.559156904917764</c:v>
                </c:pt>
                <c:pt idx="668">
                  <c:v>42.601050427309936</c:v>
                </c:pt>
                <c:pt idx="669">
                  <c:v>42.642935122036327</c:v>
                </c:pt>
                <c:pt idx="670">
                  <c:v>42.684811023208589</c:v>
                </c:pt>
                <c:pt idx="671">
                  <c:v>42.726678164786314</c:v>
                </c:pt>
                <c:pt idx="672">
                  <c:v>42.768536580578022</c:v>
                </c:pt>
                <c:pt idx="673">
                  <c:v>42.810386304241753</c:v>
                </c:pt>
                <c:pt idx="674">
                  <c:v>42.852227369286055</c:v>
                </c:pt>
                <c:pt idx="675">
                  <c:v>42.894059809070697</c:v>
                </c:pt>
                <c:pt idx="676">
                  <c:v>42.935883656807533</c:v>
                </c:pt>
                <c:pt idx="677">
                  <c:v>42.977698945561272</c:v>
                </c:pt>
                <c:pt idx="678">
                  <c:v>43.019505708250264</c:v>
                </c:pt>
                <c:pt idx="679">
                  <c:v>43.061303977647334</c:v>
                </c:pt>
                <c:pt idx="680">
                  <c:v>43.103093786380441</c:v>
                </c:pt>
                <c:pt idx="681">
                  <c:v>43.144875166933609</c:v>
                </c:pt>
                <c:pt idx="682">
                  <c:v>43.186648151647631</c:v>
                </c:pt>
                <c:pt idx="683">
                  <c:v>43.228412772720787</c:v>
                </c:pt>
                <c:pt idx="684">
                  <c:v>43.270169062209696</c:v>
                </c:pt>
                <c:pt idx="685">
                  <c:v>43.311917052030026</c:v>
                </c:pt>
                <c:pt idx="686">
                  <c:v>43.353656773957226</c:v>
                </c:pt>
                <c:pt idx="687">
                  <c:v>43.39538825962731</c:v>
                </c:pt>
                <c:pt idx="688">
                  <c:v>43.437111540537543</c:v>
                </c:pt>
                <c:pt idx="689">
                  <c:v>43.478826648047267</c:v>
                </c:pt>
                <c:pt idx="690">
                  <c:v>43.520533613378618</c:v>
                </c:pt>
                <c:pt idx="691">
                  <c:v>43.562232467617108</c:v>
                </c:pt>
                <c:pt idx="692">
                  <c:v>43.603923241712522</c:v>
                </c:pt>
                <c:pt idx="693">
                  <c:v>43.645605966479557</c:v>
                </c:pt>
                <c:pt idx="694">
                  <c:v>43.687280672598554</c:v>
                </c:pt>
                <c:pt idx="695">
                  <c:v>43.728947390616256</c:v>
                </c:pt>
                <c:pt idx="696">
                  <c:v>43.770606150946321</c:v>
                </c:pt>
                <c:pt idx="697">
                  <c:v>43.81225698387027</c:v>
                </c:pt>
                <c:pt idx="698">
                  <c:v>43.853899919538023</c:v>
                </c:pt>
                <c:pt idx="699">
                  <c:v>43.895534987968645</c:v>
                </c:pt>
                <c:pt idx="700">
                  <c:v>43.93716221905099</c:v>
                </c:pt>
                <c:pt idx="701">
                  <c:v>43.978781642544462</c:v>
                </c:pt>
                <c:pt idx="702">
                  <c:v>44.02040183028457</c:v>
                </c:pt>
                <c:pt idx="703">
                  <c:v>44.062031360818573</c:v>
                </c:pt>
                <c:pt idx="704">
                  <c:v>44.103670276750449</c:v>
                </c:pt>
                <c:pt idx="705">
                  <c:v>44.145318620906039</c:v>
                </c:pt>
                <c:pt idx="706">
                  <c:v>44.186976436334433</c:v>
                </c:pt>
                <c:pt idx="707">
                  <c:v>44.228643766309396</c:v>
                </c:pt>
                <c:pt idx="708">
                  <c:v>44.270320654330732</c:v>
                </c:pt>
                <c:pt idx="709">
                  <c:v>44.312007144125808</c:v>
                </c:pt>
                <c:pt idx="710">
                  <c:v>44.353703279650894</c:v>
                </c:pt>
                <c:pt idx="711">
                  <c:v>44.395409105092718</c:v>
                </c:pt>
                <c:pt idx="712">
                  <c:v>44.437124664869813</c:v>
                </c:pt>
                <c:pt idx="713">
                  <c:v>44.478850003634072</c:v>
                </c:pt>
                <c:pt idx="714">
                  <c:v>44.520585166272262</c:v>
                </c:pt>
                <c:pt idx="715">
                  <c:v>44.562330197907386</c:v>
                </c:pt>
                <c:pt idx="716">
                  <c:v>44.60408514390037</c:v>
                </c:pt>
                <c:pt idx="717">
                  <c:v>44.645850049851425</c:v>
                </c:pt>
                <c:pt idx="718">
                  <c:v>44.687624961601735</c:v>
                </c:pt>
                <c:pt idx="719">
                  <c:v>44.72940992523484</c:v>
                </c:pt>
                <c:pt idx="720">
                  <c:v>44.771204987078313</c:v>
                </c:pt>
                <c:pt idx="721">
                  <c:v>44.813010193705296</c:v>
                </c:pt>
                <c:pt idx="722">
                  <c:v>44.854825591936105</c:v>
                </c:pt>
                <c:pt idx="723">
                  <c:v>44.89665122883973</c:v>
                </c:pt>
                <c:pt idx="724">
                  <c:v>44.938487151735607</c:v>
                </c:pt>
                <c:pt idx="725">
                  <c:v>44.980323917027157</c:v>
                </c:pt>
                <c:pt idx="726">
                  <c:v>45.022152073617853</c:v>
                </c:pt>
                <c:pt idx="727">
                  <c:v>45.06397165464611</c:v>
                </c:pt>
                <c:pt idx="728">
                  <c:v>45.10578269310367</c:v>
                </c:pt>
                <c:pt idx="729">
                  <c:v>45.14758522183628</c:v>
                </c:pt>
                <c:pt idx="730">
                  <c:v>45.189379273544539</c:v>
                </c:pt>
                <c:pt idx="731">
                  <c:v>45.231164880784661</c:v>
                </c:pt>
                <c:pt idx="732">
                  <c:v>45.272942075969212</c:v>
                </c:pt>
                <c:pt idx="733">
                  <c:v>45.314710891367909</c:v>
                </c:pt>
                <c:pt idx="734">
                  <c:v>45.356471359108404</c:v>
                </c:pt>
                <c:pt idx="735">
                  <c:v>45.398223511176994</c:v>
                </c:pt>
                <c:pt idx="736">
                  <c:v>45.439967379419436</c:v>
                </c:pt>
                <c:pt idx="737">
                  <c:v>45.481702995541639</c:v>
                </c:pt>
                <c:pt idx="738">
                  <c:v>45.523430391110438</c:v>
                </c:pt>
                <c:pt idx="739">
                  <c:v>45.565149597554338</c:v>
                </c:pt>
                <c:pt idx="740">
                  <c:v>45.606860646164193</c:v>
                </c:pt>
                <c:pt idx="741">
                  <c:v>45.648563568094069</c:v>
                </c:pt>
                <c:pt idx="742">
                  <c:v>45.69025839436177</c:v>
                </c:pt>
                <c:pt idx="743">
                  <c:v>45.731945155849715</c:v>
                </c:pt>
                <c:pt idx="744">
                  <c:v>45.773623883305625</c:v>
                </c:pt>
                <c:pt idx="745">
                  <c:v>45.815294607343162</c:v>
                </c:pt>
                <c:pt idx="746">
                  <c:v>45.856957358442727</c:v>
                </c:pt>
                <c:pt idx="747">
                  <c:v>45.898612166952091</c:v>
                </c:pt>
                <c:pt idx="748">
                  <c:v>45.940259063087154</c:v>
                </c:pt>
                <c:pt idx="749">
                  <c:v>45.98189807693258</c:v>
                </c:pt>
                <c:pt idx="750">
                  <c:v>46.023529238442471</c:v>
                </c:pt>
                <c:pt idx="751">
                  <c:v>46.065152577441133</c:v>
                </c:pt>
                <c:pt idx="752">
                  <c:v>46.106768123623695</c:v>
                </c:pt>
                <c:pt idx="753">
                  <c:v>46.148375906556801</c:v>
                </c:pt>
                <c:pt idx="754">
                  <c:v>46.18997595567928</c:v>
                </c:pt>
                <c:pt idx="755">
                  <c:v>46.231568300302804</c:v>
                </c:pt>
                <c:pt idx="756">
                  <c:v>46.273152969612489</c:v>
                </c:pt>
                <c:pt idx="757">
                  <c:v>46.314729992667715</c:v>
                </c:pt>
                <c:pt idx="758">
                  <c:v>46.356299398402591</c:v>
                </c:pt>
                <c:pt idx="759">
                  <c:v>46.397861215626726</c:v>
                </c:pt>
                <c:pt idx="760">
                  <c:v>46.439415473025875</c:v>
                </c:pt>
                <c:pt idx="761">
                  <c:v>46.480962199162512</c:v>
                </c:pt>
                <c:pt idx="762">
                  <c:v>46.522501422476481</c:v>
                </c:pt>
                <c:pt idx="763">
                  <c:v>46.564033171285637</c:v>
                </c:pt>
                <c:pt idx="764">
                  <c:v>46.60555747378649</c:v>
                </c:pt>
                <c:pt idx="765">
                  <c:v>46.647074358054873</c:v>
                </c:pt>
                <c:pt idx="766">
                  <c:v>46.68858385204642</c:v>
                </c:pt>
                <c:pt idx="767">
                  <c:v>46.730085983597341</c:v>
                </c:pt>
                <c:pt idx="768">
                  <c:v>46.771580780424927</c:v>
                </c:pt>
                <c:pt idx="769">
                  <c:v>46.813068270128255</c:v>
                </c:pt>
                <c:pt idx="770">
                  <c:v>46.854548480188605</c:v>
                </c:pt>
                <c:pt idx="771">
                  <c:v>46.896021437970305</c:v>
                </c:pt>
                <c:pt idx="772">
                  <c:v>46.937487170721226</c:v>
                </c:pt>
                <c:pt idx="773">
                  <c:v>46.978945705573324</c:v>
                </c:pt>
                <c:pt idx="774">
                  <c:v>47.020397069543208</c:v>
                </c:pt>
                <c:pt idx="775">
                  <c:v>47.061841289532865</c:v>
                </c:pt>
                <c:pt idx="776">
                  <c:v>47.103278392330132</c:v>
                </c:pt>
                <c:pt idx="777">
                  <c:v>47.144708404609318</c:v>
                </c:pt>
                <c:pt idx="778">
                  <c:v>47.186131352931767</c:v>
                </c:pt>
                <c:pt idx="779">
                  <c:v>47.227547263746452</c:v>
                </c:pt>
                <c:pt idx="780">
                  <c:v>47.268956163390428</c:v>
                </c:pt>
                <c:pt idx="781">
                  <c:v>47.310358078089578</c:v>
                </c:pt>
                <c:pt idx="782">
                  <c:v>47.351753033959035</c:v>
                </c:pt>
                <c:pt idx="783">
                  <c:v>47.393141057003852</c:v>
                </c:pt>
                <c:pt idx="784">
                  <c:v>47.434522173119454</c:v>
                </c:pt>
                <c:pt idx="785">
                  <c:v>47.475896408092197</c:v>
                </c:pt>
                <c:pt idx="786">
                  <c:v>47.517271316637874</c:v>
                </c:pt>
                <c:pt idx="787">
                  <c:v>47.558654459261277</c:v>
                </c:pt>
                <c:pt idx="788">
                  <c:v>47.600045872877232</c:v>
                </c:pt>
                <c:pt idx="789">
                  <c:v>47.641445594587424</c:v>
                </c:pt>
                <c:pt idx="790">
                  <c:v>47.682853661681385</c:v>
                </c:pt>
                <c:pt idx="791">
                  <c:v>47.724270111637729</c:v>
                </c:pt>
                <c:pt idx="792">
                  <c:v>47.765694982125261</c:v>
                </c:pt>
                <c:pt idx="793">
                  <c:v>47.807128311004128</c:v>
                </c:pt>
                <c:pt idx="794">
                  <c:v>47.848570136327062</c:v>
                </c:pt>
                <c:pt idx="795">
                  <c:v>47.890020496340398</c:v>
                </c:pt>
                <c:pt idx="796">
                  <c:v>47.931479429485378</c:v>
                </c:pt>
                <c:pt idx="797">
                  <c:v>47.972946974399271</c:v>
                </c:pt>
                <c:pt idx="798">
                  <c:v>48.014423169916633</c:v>
                </c:pt>
                <c:pt idx="799">
                  <c:v>48.055908055070496</c:v>
                </c:pt>
                <c:pt idx="800">
                  <c:v>48.097401669093493</c:v>
                </c:pt>
                <c:pt idx="801">
                  <c:v>48.138904051419267</c:v>
                </c:pt>
                <c:pt idx="802">
                  <c:v>48.180415241683527</c:v>
                </c:pt>
                <c:pt idx="803">
                  <c:v>48.221935279725429</c:v>
                </c:pt>
                <c:pt idx="804">
                  <c:v>48.263464205588676</c:v>
                </c:pt>
                <c:pt idx="805">
                  <c:v>48.30500205952297</c:v>
                </c:pt>
                <c:pt idx="806">
                  <c:v>48.346548881985086</c:v>
                </c:pt>
                <c:pt idx="807">
                  <c:v>48.388104713640338</c:v>
                </c:pt>
                <c:pt idx="808">
                  <c:v>48.429669595363762</c:v>
                </c:pt>
                <c:pt idx="809">
                  <c:v>48.471243568241398</c:v>
                </c:pt>
                <c:pt idx="810">
                  <c:v>48.512826673571752</c:v>
                </c:pt>
                <c:pt idx="811">
                  <c:v>48.554418952866925</c:v>
                </c:pt>
                <c:pt idx="812">
                  <c:v>48.596020447854066</c:v>
                </c:pt>
                <c:pt idx="813">
                  <c:v>48.637631200476704</c:v>
                </c:pt>
                <c:pt idx="814">
                  <c:v>48.679251252896066</c:v>
                </c:pt>
                <c:pt idx="815">
                  <c:v>48.72088064749245</c:v>
                </c:pt>
                <c:pt idx="816">
                  <c:v>48.762519426866632</c:v>
                </c:pt>
                <c:pt idx="817">
                  <c:v>48.804167633841246</c:v>
                </c:pt>
                <c:pt idx="818">
                  <c:v>48.8458253114621</c:v>
                </c:pt>
                <c:pt idx="819">
                  <c:v>48.887492502999656</c:v>
                </c:pt>
                <c:pt idx="820">
                  <c:v>48.929169251950476</c:v>
                </c:pt>
                <c:pt idx="821">
                  <c:v>48.970855602038576</c:v>
                </c:pt>
                <c:pt idx="822">
                  <c:v>49.012542738420322</c:v>
                </c:pt>
                <c:pt idx="823">
                  <c:v>49.054221839341096</c:v>
                </c:pt>
                <c:pt idx="824">
                  <c:v>49.0958929354208</c:v>
                </c:pt>
                <c:pt idx="825">
                  <c:v>49.137556057146</c:v>
                </c:pt>
                <c:pt idx="826">
                  <c:v>49.179211234870642</c:v>
                </c:pt>
                <c:pt idx="827">
                  <c:v>49.220858498816725</c:v>
                </c:pt>
                <c:pt idx="828">
                  <c:v>49.262497879075021</c:v>
                </c:pt>
                <c:pt idx="829">
                  <c:v>49.304129405605735</c:v>
                </c:pt>
                <c:pt idx="830">
                  <c:v>49.345753108239165</c:v>
                </c:pt>
                <c:pt idx="831">
                  <c:v>49.387369016676438</c:v>
                </c:pt>
                <c:pt idx="832">
                  <c:v>49.428977160490177</c:v>
                </c:pt>
                <c:pt idx="833">
                  <c:v>49.470577569125169</c:v>
                </c:pt>
                <c:pt idx="834">
                  <c:v>49.512170271898938</c:v>
                </c:pt>
                <c:pt idx="835">
                  <c:v>49.553755298002514</c:v>
                </c:pt>
                <c:pt idx="836">
                  <c:v>49.595332676501144</c:v>
                </c:pt>
                <c:pt idx="837">
                  <c:v>49.636902436334722</c:v>
                </c:pt>
                <c:pt idx="838">
                  <c:v>49.678464606318677</c:v>
                </c:pt>
                <c:pt idx="839">
                  <c:v>49.720019215144447</c:v>
                </c:pt>
                <c:pt idx="840">
                  <c:v>49.761566291380291</c:v>
                </c:pt>
                <c:pt idx="841">
                  <c:v>49.803105863471707</c:v>
                </c:pt>
                <c:pt idx="842">
                  <c:v>49.844637959742272</c:v>
                </c:pt>
                <c:pt idx="843">
                  <c:v>49.886162608394109</c:v>
                </c:pt>
                <c:pt idx="844">
                  <c:v>49.92767983750862</c:v>
                </c:pt>
                <c:pt idx="845">
                  <c:v>49.969189675047083</c:v>
                </c:pt>
                <c:pt idx="846">
                  <c:v>50.010692148851227</c:v>
                </c:pt>
                <c:pt idx="847">
                  <c:v>50.052187286643893</c:v>
                </c:pt>
                <c:pt idx="848">
                  <c:v>50.093675116029587</c:v>
                </c:pt>
                <c:pt idx="849">
                  <c:v>50.135155664495123</c:v>
                </c:pt>
                <c:pt idx="850">
                  <c:v>50.176628959410266</c:v>
                </c:pt>
                <c:pt idx="851">
                  <c:v>50.218095028028252</c:v>
                </c:pt>
                <c:pt idx="852">
                  <c:v>50.259553897486413</c:v>
                </c:pt>
                <c:pt idx="853">
                  <c:v>50.301005594806774</c:v>
                </c:pt>
                <c:pt idx="854">
                  <c:v>50.342450146896631</c:v>
                </c:pt>
                <c:pt idx="855">
                  <c:v>50.3838875805491</c:v>
                </c:pt>
                <c:pt idx="856">
                  <c:v>50.425317922443746</c:v>
                </c:pt>
                <c:pt idx="857">
                  <c:v>50.466741199147187</c:v>
                </c:pt>
                <c:pt idx="858">
                  <c:v>50.508157437113603</c:v>
                </c:pt>
                <c:pt idx="859">
                  <c:v>50.549566662685272</c:v>
                </c:pt>
                <c:pt idx="860">
                  <c:v>50.590968902093266</c:v>
                </c:pt>
                <c:pt idx="861">
                  <c:v>50.632364181457874</c:v>
                </c:pt>
                <c:pt idx="862">
                  <c:v>50.673752526789194</c:v>
                </c:pt>
                <c:pt idx="863">
                  <c:v>50.715133963987768</c:v>
                </c:pt>
                <c:pt idx="864">
                  <c:v>50.756508518845003</c:v>
                </c:pt>
                <c:pt idx="865">
                  <c:v>50.797876217043836</c:v>
                </c:pt>
                <c:pt idx="866">
                  <c:v>50.839237084159258</c:v>
                </c:pt>
                <c:pt idx="867">
                  <c:v>50.880591145658791</c:v>
                </c:pt>
                <c:pt idx="868">
                  <c:v>50.921938426903012</c:v>
                </c:pt>
                <c:pt idx="869">
                  <c:v>50.963278953146229</c:v>
                </c:pt>
                <c:pt idx="870">
                  <c:v>51.004612749536896</c:v>
                </c:pt>
                <c:pt idx="871">
                  <c:v>51.045939841118148</c:v>
                </c:pt>
                <c:pt idx="872">
                  <c:v>51.087260252828294</c:v>
                </c:pt>
                <c:pt idx="873">
                  <c:v>51.128574009501435</c:v>
                </c:pt>
                <c:pt idx="874">
                  <c:v>51.169881135867925</c:v>
                </c:pt>
                <c:pt idx="875">
                  <c:v>51.211181656554857</c:v>
                </c:pt>
                <c:pt idx="876">
                  <c:v>51.25247559608669</c:v>
                </c:pt>
                <c:pt idx="877">
                  <c:v>51.293762978885574</c:v>
                </c:pt>
                <c:pt idx="878">
                  <c:v>51.335051003505853</c:v>
                </c:pt>
                <c:pt idx="879">
                  <c:v>51.376346873975429</c:v>
                </c:pt>
                <c:pt idx="880">
                  <c:v>51.417650625255824</c:v>
                </c:pt>
                <c:pt idx="881">
                  <c:v>51.458962292483569</c:v>
                </c:pt>
                <c:pt idx="882">
                  <c:v>51.50028191097136</c:v>
                </c:pt>
                <c:pt idx="883">
                  <c:v>51.541609516209064</c:v>
                </c:pt>
                <c:pt idx="884">
                  <c:v>51.582945143864784</c:v>
                </c:pt>
                <c:pt idx="885">
                  <c:v>51.62428882978589</c:v>
                </c:pt>
                <c:pt idx="886">
                  <c:v>51.665640610000132</c:v>
                </c:pt>
                <c:pt idx="887">
                  <c:v>51.706993053077042</c:v>
                </c:pt>
                <c:pt idx="888">
                  <c:v>51.748338721927908</c:v>
                </c:pt>
                <c:pt idx="889">
                  <c:v>51.789677641781665</c:v>
                </c:pt>
                <c:pt idx="890">
                  <c:v>51.831009837761577</c:v>
                </c:pt>
                <c:pt idx="891">
                  <c:v>51.872335334885797</c:v>
                </c:pt>
                <c:pt idx="892">
                  <c:v>51.913654158067729</c:v>
                </c:pt>
                <c:pt idx="893">
                  <c:v>51.954966332116761</c:v>
                </c:pt>
                <c:pt idx="894">
                  <c:v>51.996271881738544</c:v>
                </c:pt>
                <c:pt idx="895">
                  <c:v>52.037570831535675</c:v>
                </c:pt>
                <c:pt idx="896">
                  <c:v>52.07886320600813</c:v>
                </c:pt>
                <c:pt idx="897">
                  <c:v>52.120149029553872</c:v>
                </c:pt>
                <c:pt idx="898">
                  <c:v>52.161428326469164</c:v>
                </c:pt>
                <c:pt idx="899">
                  <c:v>52.202701120949314</c:v>
                </c:pt>
                <c:pt idx="900">
                  <c:v>52.24396743708899</c:v>
                </c:pt>
                <c:pt idx="901">
                  <c:v>52.285227298882731</c:v>
                </c:pt>
                <c:pt idx="902">
                  <c:v>52.326480730225548</c:v>
                </c:pt>
                <c:pt idx="903">
                  <c:v>52.36772775491329</c:v>
                </c:pt>
                <c:pt idx="904">
                  <c:v>52.408968396643274</c:v>
                </c:pt>
                <c:pt idx="905">
                  <c:v>52.450202679014588</c:v>
                </c:pt>
                <c:pt idx="906">
                  <c:v>52.491430625528729</c:v>
                </c:pt>
                <c:pt idx="907">
                  <c:v>52.532652259589987</c:v>
                </c:pt>
                <c:pt idx="908">
                  <c:v>52.573867604505978</c:v>
                </c:pt>
                <c:pt idx="909">
                  <c:v>52.61507668348802</c:v>
                </c:pt>
                <c:pt idx="910">
                  <c:v>52.656279519651768</c:v>
                </c:pt>
                <c:pt idx="911">
                  <c:v>52.697476136017556</c:v>
                </c:pt>
                <c:pt idx="912">
                  <c:v>52.738666555510825</c:v>
                </c:pt>
                <c:pt idx="913">
                  <c:v>52.779850800962691</c:v>
                </c:pt>
                <c:pt idx="914">
                  <c:v>52.821028895110381</c:v>
                </c:pt>
                <c:pt idx="915">
                  <c:v>52.862200860597618</c:v>
                </c:pt>
                <c:pt idx="916">
                  <c:v>52.903366719975182</c:v>
                </c:pt>
                <c:pt idx="917">
                  <c:v>52.94452649570129</c:v>
                </c:pt>
                <c:pt idx="918">
                  <c:v>52.985680210142043</c:v>
                </c:pt>
                <c:pt idx="919">
                  <c:v>53.026827885571862</c:v>
                </c:pt>
                <c:pt idx="920">
                  <c:v>53.06796954417392</c:v>
                </c:pt>
                <c:pt idx="921">
                  <c:v>53.109105208040674</c:v>
                </c:pt>
                <c:pt idx="922">
                  <c:v>53.150234899174215</c:v>
                </c:pt>
                <c:pt idx="923">
                  <c:v>53.191358639486772</c:v>
                </c:pt>
                <c:pt idx="924">
                  <c:v>53.232476450801038</c:v>
                </c:pt>
                <c:pt idx="925">
                  <c:v>53.273588354850737</c:v>
                </c:pt>
                <c:pt idx="926">
                  <c:v>53.314694373280823</c:v>
                </c:pt>
                <c:pt idx="927">
                  <c:v>53.355794527648243</c:v>
                </c:pt>
                <c:pt idx="928">
                  <c:v>53.396888839422026</c:v>
                </c:pt>
                <c:pt idx="929">
                  <c:v>53.437977329983944</c:v>
                </c:pt>
                <c:pt idx="930">
                  <c:v>53.479060020628786</c:v>
                </c:pt>
                <c:pt idx="931">
                  <c:v>53.520136932564881</c:v>
                </c:pt>
                <c:pt idx="932">
                  <c:v>53.56120808691432</c:v>
                </c:pt>
                <c:pt idx="933">
                  <c:v>53.602273504713608</c:v>
                </c:pt>
                <c:pt idx="934">
                  <c:v>53.643333206913937</c:v>
                </c:pt>
                <c:pt idx="935">
                  <c:v>53.684387214381594</c:v>
                </c:pt>
                <c:pt idx="936">
                  <c:v>53.725435547898371</c:v>
                </c:pt>
                <c:pt idx="937">
                  <c:v>53.766478228161986</c:v>
                </c:pt>
                <c:pt idx="938">
                  <c:v>53.807515275786507</c:v>
                </c:pt>
                <c:pt idx="939">
                  <c:v>53.848546711302681</c:v>
                </c:pt>
                <c:pt idx="940">
                  <c:v>53.889572555158352</c:v>
                </c:pt>
                <c:pt idx="941">
                  <c:v>53.930592827718883</c:v>
                </c:pt>
                <c:pt idx="942">
                  <c:v>53.97160754926751</c:v>
                </c:pt>
                <c:pt idx="943">
                  <c:v>54.012616740005704</c:v>
                </c:pt>
                <c:pt idx="944">
                  <c:v>54.053620420053662</c:v>
                </c:pt>
                <c:pt idx="945">
                  <c:v>54.09461860945062</c:v>
                </c:pt>
                <c:pt idx="946">
                  <c:v>54.135611328155143</c:v>
                </c:pt>
                <c:pt idx="947">
                  <c:v>54.176598596045608</c:v>
                </c:pt>
                <c:pt idx="948">
                  <c:v>54.217580432920656</c:v>
                </c:pt>
                <c:pt idx="949">
                  <c:v>54.258556858499354</c:v>
                </c:pt>
                <c:pt idx="950">
                  <c:v>54.299527892421793</c:v>
                </c:pt>
                <c:pt idx="951">
                  <c:v>54.340493554249342</c:v>
                </c:pt>
                <c:pt idx="952">
                  <c:v>54.381453863464913</c:v>
                </c:pt>
                <c:pt idx="953">
                  <c:v>54.422408839473583</c:v>
                </c:pt>
                <c:pt idx="954">
                  <c:v>54.463358501602706</c:v>
                </c:pt>
                <c:pt idx="955">
                  <c:v>54.504302869102467</c:v>
                </c:pt>
                <c:pt idx="956">
                  <c:v>54.545241961146075</c:v>
                </c:pt>
                <c:pt idx="957">
                  <c:v>54.586175796830211</c:v>
                </c:pt>
                <c:pt idx="958">
                  <c:v>54.627104395175373</c:v>
                </c:pt>
                <c:pt idx="959">
                  <c:v>54.668027775126284</c:v>
                </c:pt>
                <c:pt idx="960">
                  <c:v>54.70894595555211</c:v>
                </c:pt>
                <c:pt idx="961">
                  <c:v>54.749890518119962</c:v>
                </c:pt>
                <c:pt idx="962">
                  <c:v>54.790893105053101</c:v>
                </c:pt>
                <c:pt idx="963">
                  <c:v>54.831953774809051</c:v>
                </c:pt>
                <c:pt idx="964">
                  <c:v>54.873072585803122</c:v>
                </c:pt>
                <c:pt idx="965">
                  <c:v>54.914249596407927</c:v>
                </c:pt>
                <c:pt idx="966">
                  <c:v>54.955484864952894</c:v>
                </c:pt>
                <c:pt idx="967">
                  <c:v>54.996778449723749</c:v>
                </c:pt>
                <c:pt idx="968">
                  <c:v>55.038130408962054</c:v>
                </c:pt>
                <c:pt idx="969">
                  <c:v>55.079540800864685</c:v>
                </c:pt>
                <c:pt idx="970">
                  <c:v>55.121009683583353</c:v>
                </c:pt>
                <c:pt idx="971">
                  <c:v>55.162537115224076</c:v>
                </c:pt>
                <c:pt idx="972">
                  <c:v>55.204123153846723</c:v>
                </c:pt>
                <c:pt idx="973">
                  <c:v>55.245767857464472</c:v>
                </c:pt>
                <c:pt idx="974">
                  <c:v>55.287471284043313</c:v>
                </c:pt>
                <c:pt idx="975">
                  <c:v>55.329233491501576</c:v>
                </c:pt>
                <c:pt idx="976">
                  <c:v>55.371054537709391</c:v>
                </c:pt>
                <c:pt idx="977">
                  <c:v>55.412934480488182</c:v>
                </c:pt>
                <c:pt idx="978">
                  <c:v>55.454873377610184</c:v>
                </c:pt>
                <c:pt idx="979">
                  <c:v>55.496871286797905</c:v>
                </c:pt>
                <c:pt idx="980">
                  <c:v>55.538928265723627</c:v>
                </c:pt>
                <c:pt idx="981">
                  <c:v>55.581044372008904</c:v>
                </c:pt>
                <c:pt idx="982">
                  <c:v>55.623219663224027</c:v>
                </c:pt>
                <c:pt idx="983">
                  <c:v>55.665454196887517</c:v>
                </c:pt>
                <c:pt idx="984">
                  <c:v>55.707748030465623</c:v>
                </c:pt>
                <c:pt idx="985">
                  <c:v>55.750101221371779</c:v>
                </c:pt>
                <c:pt idx="986">
                  <c:v>55.792513826966108</c:v>
                </c:pt>
                <c:pt idx="987">
                  <c:v>55.834985904554891</c:v>
                </c:pt>
                <c:pt idx="988">
                  <c:v>55.877517511390039</c:v>
                </c:pt>
                <c:pt idx="989">
                  <c:v>55.920108704668586</c:v>
                </c:pt>
                <c:pt idx="990">
                  <c:v>55.962759541532144</c:v>
                </c:pt>
                <c:pt idx="991">
                  <c:v>56.005470079066399</c:v>
                </c:pt>
                <c:pt idx="992">
                  <c:v>56.048240374300569</c:v>
                </c:pt>
                <c:pt idx="993">
                  <c:v>56.091070484206895</c:v>
                </c:pt>
                <c:pt idx="994">
                  <c:v>56.133960465700085</c:v>
                </c:pt>
                <c:pt idx="995">
                  <c:v>56.176910375636794</c:v>
                </c:pt>
                <c:pt idx="996">
                  <c:v>56.219920270815088</c:v>
                </c:pt>
                <c:pt idx="997">
                  <c:v>56.262990207973942</c:v>
                </c:pt>
                <c:pt idx="998">
                  <c:v>56.306120243792662</c:v>
                </c:pt>
                <c:pt idx="999">
                  <c:v>56.349310434890377</c:v>
                </c:pt>
                <c:pt idx="1000">
                  <c:v>56.392560837825485</c:v>
                </c:pt>
                <c:pt idx="1001">
                  <c:v>56.435871509095136</c:v>
                </c:pt>
                <c:pt idx="1002">
                  <c:v>56.479242505134664</c:v>
                </c:pt>
                <c:pt idx="1003">
                  <c:v>56.522673882317072</c:v>
                </c:pt>
                <c:pt idx="1004">
                  <c:v>56.566165696952474</c:v>
                </c:pt>
                <c:pt idx="1005">
                  <c:v>56.609718005287569</c:v>
                </c:pt>
                <c:pt idx="1006">
                  <c:v>56.653330863505069</c:v>
                </c:pt>
                <c:pt idx="1007">
                  <c:v>56.697004327723178</c:v>
                </c:pt>
                <c:pt idx="1008">
                  <c:v>56.740738453995043</c:v>
                </c:pt>
                <c:pt idx="1009">
                  <c:v>56.784533298308197</c:v>
                </c:pt>
                <c:pt idx="1010">
                  <c:v>56.828388916584011</c:v>
                </c:pt>
                <c:pt idx="1011">
                  <c:v>56.872305364677146</c:v>
                </c:pt>
                <c:pt idx="1012">
                  <c:v>56.916282698375007</c:v>
                </c:pt>
                <c:pt idx="1013">
                  <c:v>56.960320973397174</c:v>
                </c:pt>
                <c:pt idx="1014">
                  <c:v>57.004420245394869</c:v>
                </c:pt>
                <c:pt idx="1015">
                  <c:v>57.048580569950389</c:v>
                </c:pt>
                <c:pt idx="1016">
                  <c:v>57.092802002576541</c:v>
                </c:pt>
                <c:pt idx="1017">
                  <c:v>57.1370845987161</c:v>
                </c:pt>
                <c:pt idx="1018">
                  <c:v>57.181428413741259</c:v>
                </c:pt>
                <c:pt idx="1019">
                  <c:v>57.225833502953044</c:v>
                </c:pt>
                <c:pt idx="1020">
                  <c:v>57.270299921580758</c:v>
                </c:pt>
                <c:pt idx="1021">
                  <c:v>57.314827724781438</c:v>
                </c:pt>
                <c:pt idx="1022">
                  <c:v>57.359349511760101</c:v>
                </c:pt>
                <c:pt idx="1023">
                  <c:v>57.40379791178222</c:v>
                </c:pt>
                <c:pt idx="1024">
                  <c:v>57.448173003741132</c:v>
                </c:pt>
                <c:pt idx="1025">
                  <c:v>57.492474866653367</c:v>
                </c:pt>
                <c:pt idx="1026">
                  <c:v>57.536703579657512</c:v>
                </c:pt>
                <c:pt idx="1027">
                  <c:v>57.580859222013046</c:v>
                </c:pt>
                <c:pt idx="1028">
                  <c:v>57.624941873099218</c:v>
                </c:pt>
                <c:pt idx="1029">
                  <c:v>57.668951612413878</c:v>
                </c:pt>
                <c:pt idx="1030">
                  <c:v>57.712888519572381</c:v>
                </c:pt>
                <c:pt idx="1031">
                  <c:v>57.756752674306419</c:v>
                </c:pt>
                <c:pt idx="1032">
                  <c:v>57.800544156462912</c:v>
                </c:pt>
                <c:pt idx="1033">
                  <c:v>57.844263046002858</c:v>
                </c:pt>
                <c:pt idx="1034">
                  <c:v>57.887909423000238</c:v>
                </c:pt>
                <c:pt idx="1035">
                  <c:v>57.931483367640872</c:v>
                </c:pt>
                <c:pt idx="1036">
                  <c:v>57.974984960221299</c:v>
                </c:pt>
                <c:pt idx="1037">
                  <c:v>58.01841428114767</c:v>
                </c:pt>
                <c:pt idx="1038">
                  <c:v>58.061771410934632</c:v>
                </c:pt>
                <c:pt idx="1039">
                  <c:v>58.105056430204215</c:v>
                </c:pt>
                <c:pt idx="1040">
                  <c:v>58.148269419684738</c:v>
                </c:pt>
                <c:pt idx="1041">
                  <c:v>58.191410460209681</c:v>
                </c:pt>
                <c:pt idx="1042">
                  <c:v>58.234479632716614</c:v>
                </c:pt>
                <c:pt idx="1043">
                  <c:v>58.27747701824606</c:v>
                </c:pt>
                <c:pt idx="1044">
                  <c:v>58.320402697940438</c:v>
                </c:pt>
                <c:pt idx="1045">
                  <c:v>58.363256753042954</c:v>
                </c:pt>
                <c:pt idx="1046">
                  <c:v>58.406039264896506</c:v>
                </c:pt>
                <c:pt idx="1047">
                  <c:v>58.44881593058664</c:v>
                </c:pt>
                <c:pt idx="1048">
                  <c:v>58.49165241701585</c:v>
                </c:pt>
                <c:pt idx="1049">
                  <c:v>58.534548781092688</c:v>
                </c:pt>
                <c:pt idx="1050">
                  <c:v>58.577505079667588</c:v>
                </c:pt>
                <c:pt idx="1051">
                  <c:v>58.620521369532369</c:v>
                </c:pt>
                <c:pt idx="1052">
                  <c:v>58.663597707419655</c:v>
                </c:pt>
                <c:pt idx="1053">
                  <c:v>58.706734150002369</c:v>
                </c:pt>
                <c:pt idx="1054">
                  <c:v>58.749930753893182</c:v>
                </c:pt>
                <c:pt idx="1055">
                  <c:v>58.793187575644005</c:v>
                </c:pt>
                <c:pt idx="1056">
                  <c:v>58.836504671745423</c:v>
                </c:pt>
                <c:pt idx="1057">
                  <c:v>58.879882098626162</c:v>
                </c:pt>
                <c:pt idx="1058">
                  <c:v>58.923319912652538</c:v>
                </c:pt>
                <c:pt idx="1059">
                  <c:v>58.966818170127944</c:v>
                </c:pt>
                <c:pt idx="1060">
                  <c:v>59.010376927292285</c:v>
                </c:pt>
                <c:pt idx="1061">
                  <c:v>59.053996240321432</c:v>
                </c:pt>
                <c:pt idx="1062">
                  <c:v>59.097676165326675</c:v>
                </c:pt>
                <c:pt idx="1063">
                  <c:v>59.14141675835419</c:v>
                </c:pt>
                <c:pt idx="1064">
                  <c:v>59.185218075384498</c:v>
                </c:pt>
                <c:pt idx="1065">
                  <c:v>59.229080172331884</c:v>
                </c:pt>
                <c:pt idx="1066">
                  <c:v>59.27300310504387</c:v>
                </c:pt>
                <c:pt idx="1067">
                  <c:v>59.316986929300654</c:v>
                </c:pt>
                <c:pt idx="1068">
                  <c:v>59.361031700814564</c:v>
                </c:pt>
                <c:pt idx="1069">
                  <c:v>59.405137475229509</c:v>
                </c:pt>
                <c:pt idx="1070">
                  <c:v>59.449304308120404</c:v>
                </c:pt>
                <c:pt idx="1071">
                  <c:v>59.49353225499263</c:v>
                </c:pt>
                <c:pt idx="1072">
                  <c:v>59.53782137128146</c:v>
                </c:pt>
                <c:pt idx="1073">
                  <c:v>59.582171712351524</c:v>
                </c:pt>
                <c:pt idx="1074">
                  <c:v>59.626583333496242</c:v>
                </c:pt>
                <c:pt idx="1075">
                  <c:v>59.671056289937241</c:v>
                </c:pt>
                <c:pt idx="1076">
                  <c:v>59.715590636823819</c:v>
                </c:pt>
                <c:pt idx="1077">
                  <c:v>59.760186429232377</c:v>
                </c:pt>
                <c:pt idx="1078">
                  <c:v>59.804843722165842</c:v>
                </c:pt>
                <c:pt idx="1079">
                  <c:v>59.849562570553118</c:v>
                </c:pt>
                <c:pt idx="1080">
                  <c:v>59.894343029248496</c:v>
                </c:pt>
                <c:pt idx="1081">
                  <c:v>59.939185153031119</c:v>
                </c:pt>
                <c:pt idx="1082">
                  <c:v>59.984088996604378</c:v>
                </c:pt>
                <c:pt idx="1083">
                  <c:v>60.029054614595367</c:v>
                </c:pt>
                <c:pt idx="1084">
                  <c:v>60.074082061554314</c:v>
                </c:pt>
                <c:pt idx="1085">
                  <c:v>60.119171391953984</c:v>
                </c:pt>
                <c:pt idx="1086">
                  <c:v>60.164322660189121</c:v>
                </c:pt>
                <c:pt idx="1087">
                  <c:v>60.209535920575888</c:v>
                </c:pt>
                <c:pt idx="1088">
                  <c:v>60.254811227351269</c:v>
                </c:pt>
                <c:pt idx="1089">
                  <c:v>60.300148634672489</c:v>
                </c:pt>
                <c:pt idx="1090">
                  <c:v>60.345548196616463</c:v>
                </c:pt>
                <c:pt idx="1091">
                  <c:v>60.391009967179201</c:v>
                </c:pt>
                <c:pt idx="1092">
                  <c:v>60.436534000275216</c:v>
                </c:pt>
                <c:pt idx="1093">
                  <c:v>60.482120349736974</c:v>
                </c:pt>
                <c:pt idx="1094">
                  <c:v>60.527769069314289</c:v>
                </c:pt>
                <c:pt idx="1095">
                  <c:v>60.573480212673751</c:v>
                </c:pt>
                <c:pt idx="1096">
                  <c:v>60.619253833398126</c:v>
                </c:pt>
                <c:pt idx="1097">
                  <c:v>60.665089984985798</c:v>
                </c:pt>
                <c:pt idx="1098">
                  <c:v>60.710988720850153</c:v>
                </c:pt>
                <c:pt idx="1099">
                  <c:v>60.756950094319031</c:v>
                </c:pt>
                <c:pt idx="1100">
                  <c:v>60.8029741586341</c:v>
                </c:pt>
                <c:pt idx="1101">
                  <c:v>60.849060966950283</c:v>
                </c:pt>
                <c:pt idx="1102">
                  <c:v>60.895120398516298</c:v>
                </c:pt>
                <c:pt idx="1103">
                  <c:v>60.941063048286793</c:v>
                </c:pt>
                <c:pt idx="1104">
                  <c:v>60.98689017363013</c:v>
                </c:pt>
                <c:pt idx="1105">
                  <c:v>61.032603011232531</c:v>
                </c:pt>
                <c:pt idx="1106">
                  <c:v>61.078202777566467</c:v>
                </c:pt>
                <c:pt idx="1107">
                  <c:v>61.123690669345507</c:v>
                </c:pt>
                <c:pt idx="1108">
                  <c:v>61.169067863966177</c:v>
                </c:pt>
                <c:pt idx="1109">
                  <c:v>61.21433551993718</c:v>
                </c:pt>
                <c:pt idx="1110">
                  <c:v>61.259494777296496</c:v>
                </c:pt>
                <c:pt idx="1111">
                  <c:v>61.304546758016727</c:v>
                </c:pt>
                <c:pt idx="1112">
                  <c:v>61.349492566399121</c:v>
                </c:pt>
                <c:pt idx="1113">
                  <c:v>61.39433328945664</c:v>
                </c:pt>
                <c:pt idx="1114">
                  <c:v>61.439069997286452</c:v>
                </c:pt>
                <c:pt idx="1115">
                  <c:v>61.483703743432201</c:v>
                </c:pt>
                <c:pt idx="1116">
                  <c:v>61.528235565236365</c:v>
                </c:pt>
                <c:pt idx="1117">
                  <c:v>61.572666484183095</c:v>
                </c:pt>
                <c:pt idx="1118">
                  <c:v>61.616997506231769</c:v>
                </c:pt>
                <c:pt idx="1119">
                  <c:v>61.661229622141647</c:v>
                </c:pt>
                <c:pt idx="1120">
                  <c:v>61.70536380778784</c:v>
                </c:pt>
                <c:pt idx="1121">
                  <c:v>61.749401024468924</c:v>
                </c:pt>
                <c:pt idx="1122">
                  <c:v>61.793342219206451</c:v>
                </c:pt>
                <c:pt idx="1123">
                  <c:v>61.837188325036628</c:v>
                </c:pt>
                <c:pt idx="1124">
                  <c:v>61.880940261294356</c:v>
                </c:pt>
                <c:pt idx="1125">
                  <c:v>61.924598933889989</c:v>
                </c:pt>
                <c:pt idx="1126">
                  <c:v>61.968165235578901</c:v>
                </c:pt>
                <c:pt idx="1127">
                  <c:v>62.011640046224201</c:v>
                </c:pt>
                <c:pt idx="1128">
                  <c:v>62.055024233052727</c:v>
                </c:pt>
                <c:pt idx="1129">
                  <c:v>62.098318650904588</c:v>
                </c:pt>
                <c:pt idx="1130">
                  <c:v>62.141524142476413</c:v>
                </c:pt>
                <c:pt idx="1131">
                  <c:v>62.184641538558502</c:v>
                </c:pt>
                <c:pt idx="1132">
                  <c:v>62.227671658266082</c:v>
                </c:pt>
                <c:pt idx="1133">
                  <c:v>62.270615309264855</c:v>
                </c:pt>
                <c:pt idx="1134">
                  <c:v>62.313473287990966</c:v>
                </c:pt>
                <c:pt idx="1135">
                  <c:v>62.356246379865588</c:v>
                </c:pt>
                <c:pt idx="1136">
                  <c:v>62.3989353595043</c:v>
                </c:pt>
                <c:pt idx="1137">
                  <c:v>62.441540990921361</c:v>
                </c:pt>
                <c:pt idx="1138">
                  <c:v>62.484064027729097</c:v>
                </c:pt>
                <c:pt idx="1139">
                  <c:v>62.52650521333247</c:v>
                </c:pt>
                <c:pt idx="1140">
                  <c:v>62.568865281119031</c:v>
                </c:pt>
                <c:pt idx="1141">
                  <c:v>62.611144954644367</c:v>
                </c:pt>
                <c:pt idx="1142">
                  <c:v>62.653344947813167</c:v>
                </c:pt>
                <c:pt idx="1143">
                  <c:v>62.695465965056023</c:v>
                </c:pt>
                <c:pt idx="1144">
                  <c:v>62.737508701502129</c:v>
                </c:pt>
                <c:pt idx="1145">
                  <c:v>62.779473843147947</c:v>
                </c:pt>
                <c:pt idx="1146">
                  <c:v>62.821362067021973</c:v>
                </c:pt>
                <c:pt idx="1147">
                  <c:v>62.863174041345722</c:v>
                </c:pt>
                <c:pt idx="1148">
                  <c:v>62.904910425691035</c:v>
                </c:pt>
                <c:pt idx="1149">
                  <c:v>62.946571871133777</c:v>
                </c:pt>
                <c:pt idx="1150">
                  <c:v>62.988159020404098</c:v>
                </c:pt>
                <c:pt idx="1151">
                  <c:v>63.029672508033237</c:v>
                </c:pt>
                <c:pt idx="1152">
                  <c:v>63.071112960497118</c:v>
                </c:pt>
                <c:pt idx="1153">
                  <c:v>63.112480996356659</c:v>
                </c:pt>
                <c:pt idx="1154">
                  <c:v>63.153777226395036</c:v>
                </c:pt>
                <c:pt idx="1155">
                  <c:v>63.195002253751845</c:v>
                </c:pt>
                <c:pt idx="1156">
                  <c:v>63.236156674054371</c:v>
                </c:pt>
                <c:pt idx="1157">
                  <c:v>63.277241075545945</c:v>
                </c:pt>
                <c:pt idx="1158">
                  <c:v>63.318256039211526</c:v>
                </c:pt>
                <c:pt idx="1159">
                  <c:v>63.359202138900528</c:v>
                </c:pt>
                <c:pt idx="1160">
                  <c:v>63.400079941447053</c:v>
                </c:pt>
                <c:pt idx="1161">
                  <c:v>63.440890006787477</c:v>
                </c:pt>
                <c:pt idx="1162">
                  <c:v>63.481632888075573</c:v>
                </c:pt>
                <c:pt idx="1163">
                  <c:v>63.522309131795161</c:v>
                </c:pt>
                <c:pt idx="1164">
                  <c:v>63.56291927787035</c:v>
                </c:pt>
                <c:pt idx="1165">
                  <c:v>63.603463859773527</c:v>
                </c:pt>
                <c:pt idx="1166">
                  <c:v>63.643943404630996</c:v>
                </c:pt>
                <c:pt idx="1167">
                  <c:v>63.684358433326466</c:v>
                </c:pt>
                <c:pt idx="1168">
                  <c:v>63.724709460602355</c:v>
                </c:pt>
                <c:pt idx="1169">
                  <c:v>63.764996995159031</c:v>
                </c:pt>
                <c:pt idx="1170">
                  <c:v>63.805221539751983</c:v>
                </c:pt>
                <c:pt idx="1171">
                  <c:v>63.845383591286996</c:v>
                </c:pt>
                <c:pt idx="1172">
                  <c:v>63.885483640913407</c:v>
                </c:pt>
                <c:pt idx="1173">
                  <c:v>63.925522174115436</c:v>
                </c:pt>
                <c:pt idx="1174">
                  <c:v>63.965499670801691</c:v>
                </c:pt>
                <c:pt idx="1175">
                  <c:v>64.005416605392867</c:v>
                </c:pt>
                <c:pt idx="1176">
                  <c:v>64.045273446907672</c:v>
                </c:pt>
                <c:pt idx="1177">
                  <c:v>64.085070659047048</c:v>
                </c:pt>
                <c:pt idx="1178">
                  <c:v>64.124808700276731</c:v>
                </c:pt>
                <c:pt idx="1179">
                  <c:v>64.16448802390812</c:v>
                </c:pt>
                <c:pt idx="1180">
                  <c:v>64.204109078177638</c:v>
                </c:pt>
                <c:pt idx="1181">
                  <c:v>64.243672306324484</c:v>
                </c:pt>
                <c:pt idx="1182">
                  <c:v>64.283241188977968</c:v>
                </c:pt>
                <c:pt idx="1183">
                  <c:v>64.322879320074534</c:v>
                </c:pt>
                <c:pt idx="1184">
                  <c:v>64.362587335446065</c:v>
                </c:pt>
                <c:pt idx="1185">
                  <c:v>64.402365879519905</c:v>
                </c:pt>
                <c:pt idx="1186">
                  <c:v>64.44221560547939</c:v>
                </c:pt>
                <c:pt idx="1187">
                  <c:v>64.482137175428235</c:v>
                </c:pt>
                <c:pt idx="1188">
                  <c:v>64.522131260558865</c:v>
                </c:pt>
                <c:pt idx="1189">
                  <c:v>64.562198541324875</c:v>
                </c:pt>
                <c:pt idx="1190">
                  <c:v>64.602339707617674</c:v>
                </c:pt>
                <c:pt idx="1191">
                  <c:v>64.642555458947484</c:v>
                </c:pt>
                <c:pt idx="1192">
                  <c:v>64.682846504628813</c:v>
                </c:pt>
                <c:pt idx="1193">
                  <c:v>64.723213563970518</c:v>
                </c:pt>
                <c:pt idx="1194">
                  <c:v>64.763657366470611</c:v>
                </c:pt>
                <c:pt idx="1195">
                  <c:v>64.804178652016006</c:v>
                </c:pt>
                <c:pt idx="1196">
                  <c:v>64.844778171087228</c:v>
                </c:pt>
                <c:pt idx="1197">
                  <c:v>64.88538410980766</c:v>
                </c:pt>
                <c:pt idx="1198">
                  <c:v>64.925924518243576</c:v>
                </c:pt>
                <c:pt idx="1199">
                  <c:v>64.966399923119127</c:v>
                </c:pt>
                <c:pt idx="1200">
                  <c:v>65.006810844922398</c:v>
                </c:pt>
                <c:pt idx="1201">
                  <c:v>65.047157798006609</c:v>
                </c:pt>
                <c:pt idx="1202">
                  <c:v>65.087441290689185</c:v>
                </c:pt>
                <c:pt idx="1203">
                  <c:v>65.127661825348824</c:v>
                </c:pt>
                <c:pt idx="1204">
                  <c:v>65.167819898520534</c:v>
                </c:pt>
                <c:pt idx="1205">
                  <c:v>65.207916000988774</c:v>
                </c:pt>
                <c:pt idx="1206">
                  <c:v>65.247950617878658</c:v>
                </c:pt>
                <c:pt idx="1207">
                  <c:v>65.287924228745354</c:v>
                </c:pt>
                <c:pt idx="1208">
                  <c:v>65.327837307661667</c:v>
                </c:pt>
                <c:pt idx="1209">
                  <c:v>65.367690323303833</c:v>
                </c:pt>
                <c:pt idx="1210">
                  <c:v>65.407483739035669</c:v>
                </c:pt>
                <c:pt idx="1211">
                  <c:v>65.447218012990973</c:v>
                </c:pt>
                <c:pt idx="1212">
                  <c:v>65.486893598154367</c:v>
                </c:pt>
                <c:pt idx="1213">
                  <c:v>65.52651094244051</c:v>
                </c:pt>
                <c:pt idx="1214">
                  <c:v>65.566070488771715</c:v>
                </c:pt>
                <c:pt idx="1215">
                  <c:v>65.605572675154136</c:v>
                </c:pt>
                <c:pt idx="1216">
                  <c:v>65.645017934752431</c:v>
                </c:pt>
                <c:pt idx="1217">
                  <c:v>65.684406695962949</c:v>
                </c:pt>
                <c:pt idx="1218">
                  <c:v>65.723739382485547</c:v>
                </c:pt>
                <c:pt idx="1219">
                  <c:v>65.763016413394041</c:v>
                </c:pt>
                <c:pt idx="1220">
                  <c:v>65.802238203205249</c:v>
                </c:pt>
                <c:pt idx="1221">
                  <c:v>65.841405161946767</c:v>
                </c:pt>
                <c:pt idx="1222">
                  <c:v>65.88051769522346</c:v>
                </c:pt>
                <c:pt idx="1223">
                  <c:v>65.919576204282649</c:v>
                </c:pt>
                <c:pt idx="1224">
                  <c:v>65.958581086078155</c:v>
                </c:pt>
                <c:pt idx="1225">
                  <c:v>65.997532733333045</c:v>
                </c:pt>
                <c:pt idx="1226">
                  <c:v>66.036431534601306</c:v>
                </c:pt>
                <c:pt idx="1227">
                  <c:v>66.075277874328293</c:v>
                </c:pt>
                <c:pt idx="1228">
                  <c:v>66.114072132910096</c:v>
                </c:pt>
                <c:pt idx="1229">
                  <c:v>66.15281468675181</c:v>
                </c:pt>
                <c:pt idx="1230">
                  <c:v>66.191505908324743</c:v>
                </c:pt>
                <c:pt idx="1231">
                  <c:v>66.230146166222539</c:v>
                </c:pt>
                <c:pt idx="1232">
                  <c:v>66.268735825216368</c:v>
                </c:pt>
                <c:pt idx="1233">
                  <c:v>66.307275246308976</c:v>
                </c:pt>
                <c:pt idx="1234">
                  <c:v>66.345819580522729</c:v>
                </c:pt>
                <c:pt idx="1235">
                  <c:v>66.384424070457968</c:v>
                </c:pt>
                <c:pt idx="1236">
                  <c:v>66.4230892338514</c:v>
                </c:pt>
                <c:pt idx="1237">
                  <c:v>66.461815594918505</c:v>
                </c:pt>
                <c:pt idx="1238">
                  <c:v>66.500603684465233</c:v>
                </c:pt>
                <c:pt idx="1239">
                  <c:v>66.539454040002084</c:v>
                </c:pt>
                <c:pt idx="1240">
                  <c:v>66.578367205860843</c:v>
                </c:pt>
                <c:pt idx="1241">
                  <c:v>66.617343733313817</c:v>
                </c:pt>
                <c:pt idx="1242">
                  <c:v>66.656325458241525</c:v>
                </c:pt>
                <c:pt idx="1243">
                  <c:v>66.695254117806684</c:v>
                </c:pt>
                <c:pt idx="1244">
                  <c:v>66.734130098772368</c:v>
                </c:pt>
                <c:pt idx="1245">
                  <c:v>66.772953783818934</c:v>
                </c:pt>
                <c:pt idx="1246">
                  <c:v>66.811725551602919</c:v>
                </c:pt>
                <c:pt idx="1247">
                  <c:v>66.850445776814809</c:v>
                </c:pt>
                <c:pt idx="1248">
                  <c:v>66.889114830235798</c:v>
                </c:pt>
                <c:pt idx="1249">
                  <c:v>66.927733078793494</c:v>
                </c:pt>
                <c:pt idx="1250">
                  <c:v>66.966300885616633</c:v>
                </c:pt>
                <c:pt idx="1251">
                  <c:v>67.004818610088734</c:v>
                </c:pt>
                <c:pt idx="1252">
                  <c:v>67.043286607900853</c:v>
                </c:pt>
                <c:pt idx="1253">
                  <c:v>67.081731345958957</c:v>
                </c:pt>
                <c:pt idx="1254">
                  <c:v>67.120179078149775</c:v>
                </c:pt>
                <c:pt idx="1255">
                  <c:v>67.15862979548244</c:v>
                </c:pt>
                <c:pt idx="1256">
                  <c:v>67.197083488991041</c:v>
                </c:pt>
                <c:pt idx="1257">
                  <c:v>67.235540149734433</c:v>
                </c:pt>
                <c:pt idx="1258">
                  <c:v>67.273999768796216</c:v>
                </c:pt>
                <c:pt idx="1259">
                  <c:v>67.312462337284714</c:v>
                </c:pt>
                <c:pt idx="1260">
                  <c:v>67.350927846332937</c:v>
                </c:pt>
                <c:pt idx="1261">
                  <c:v>67.389396287098251</c:v>
                </c:pt>
                <c:pt idx="1262">
                  <c:v>67.427867650762849</c:v>
                </c:pt>
                <c:pt idx="1263">
                  <c:v>67.466341928533197</c:v>
                </c:pt>
                <c:pt idx="1264">
                  <c:v>67.504819111640231</c:v>
                </c:pt>
                <c:pt idx="1265">
                  <c:v>67.543299191339329</c:v>
                </c:pt>
                <c:pt idx="1266">
                  <c:v>67.581782158909945</c:v>
                </c:pt>
                <c:pt idx="1267">
                  <c:v>67.62026800565603</c:v>
                </c:pt>
                <c:pt idx="1268">
                  <c:v>67.658756722905665</c:v>
                </c:pt>
                <c:pt idx="1269">
                  <c:v>67.697248302010905</c:v>
                </c:pt>
                <c:pt idx="1270">
                  <c:v>67.735742734348094</c:v>
                </c:pt>
                <c:pt idx="1271">
                  <c:v>67.774240011317517</c:v>
                </c:pt>
                <c:pt idx="1272">
                  <c:v>67.812740124343563</c:v>
                </c:pt>
                <c:pt idx="1273">
                  <c:v>67.851243064874311</c:v>
                </c:pt>
                <c:pt idx="1274">
                  <c:v>67.889748824381783</c:v>
                </c:pt>
                <c:pt idx="1275">
                  <c:v>67.928257394361964</c:v>
                </c:pt>
                <c:pt idx="1276">
                  <c:v>67.966768766334468</c:v>
                </c:pt>
                <c:pt idx="1277">
                  <c:v>68.005282931842572</c:v>
                </c:pt>
                <c:pt idx="1278">
                  <c:v>68.043799882453285</c:v>
                </c:pt>
                <c:pt idx="1279">
                  <c:v>68.082319609757207</c:v>
                </c:pt>
                <c:pt idx="1280">
                  <c:v>68.120842105368411</c:v>
                </c:pt>
                <c:pt idx="1281">
                  <c:v>68.159367360924492</c:v>
                </c:pt>
                <c:pt idx="1282">
                  <c:v>68.197895368086478</c:v>
                </c:pt>
                <c:pt idx="1283">
                  <c:v>68.236426118538773</c:v>
                </c:pt>
                <c:pt idx="1284">
                  <c:v>68.274959603989075</c:v>
                </c:pt>
                <c:pt idx="1285">
                  <c:v>68.313495816168412</c:v>
                </c:pt>
                <c:pt idx="1286">
                  <c:v>68.352034746830995</c:v>
                </c:pt>
                <c:pt idx="1287">
                  <c:v>68.390576387754038</c:v>
                </c:pt>
                <c:pt idx="1288">
                  <c:v>68.429120730738148</c:v>
                </c:pt>
                <c:pt idx="1289">
                  <c:v>68.467667767606784</c:v>
                </c:pt>
                <c:pt idx="1290">
                  <c:v>68.506217490206438</c:v>
                </c:pt>
                <c:pt idx="1291">
                  <c:v>68.544769890406542</c:v>
                </c:pt>
                <c:pt idx="1292">
                  <c:v>68.58332496009939</c:v>
                </c:pt>
                <c:pt idx="1293">
                  <c:v>68.62188269120027</c:v>
                </c:pt>
                <c:pt idx="1294">
                  <c:v>68.660443075647052</c:v>
                </c:pt>
                <c:pt idx="1295">
                  <c:v>68.699006105400471</c:v>
                </c:pt>
                <c:pt idx="1296">
                  <c:v>68.737571772443815</c:v>
                </c:pt>
                <c:pt idx="1297">
                  <c:v>68.77614006878315</c:v>
                </c:pt>
                <c:pt idx="1298">
                  <c:v>68.814710986446883</c:v>
                </c:pt>
                <c:pt idx="1299">
                  <c:v>68.853284517486145</c:v>
                </c:pt>
                <c:pt idx="1300">
                  <c:v>68.891860653974462</c:v>
                </c:pt>
                <c:pt idx="1301">
                  <c:v>68.930439388007656</c:v>
                </c:pt>
                <c:pt idx="1302">
                  <c:v>68.969020711704076</c:v>
                </c:pt>
                <c:pt idx="1303">
                  <c:v>69.007604617204308</c:v>
                </c:pt>
                <c:pt idx="1304">
                  <c:v>69.046191096671194</c:v>
                </c:pt>
                <c:pt idx="1305">
                  <c:v>69.084780142289659</c:v>
                </c:pt>
                <c:pt idx="1306">
                  <c:v>69.12337174626704</c:v>
                </c:pt>
                <c:pt idx="1307">
                  <c:v>69.161965900832399</c:v>
                </c:pt>
                <c:pt idx="1308">
                  <c:v>69.200562598237113</c:v>
                </c:pt>
                <c:pt idx="1309">
                  <c:v>69.239161830754384</c:v>
                </c:pt>
                <c:pt idx="1310">
                  <c:v>69.277763590679427</c:v>
                </c:pt>
                <c:pt idx="1311">
                  <c:v>69.316367870329287</c:v>
                </c:pt>
                <c:pt idx="1312">
                  <c:v>69.354974662042864</c:v>
                </c:pt>
                <c:pt idx="1313">
                  <c:v>69.393583958180912</c:v>
                </c:pt>
                <c:pt idx="1314">
                  <c:v>69.432195751125775</c:v>
                </c:pt>
                <c:pt idx="1315">
                  <c:v>69.470810033281467</c:v>
                </c:pt>
                <c:pt idx="1316">
                  <c:v>69.509426797073715</c:v>
                </c:pt>
                <c:pt idx="1317">
                  <c:v>69.548046034949706</c:v>
                </c:pt>
                <c:pt idx="1318">
                  <c:v>69.586667739378285</c:v>
                </c:pt>
                <c:pt idx="1319">
                  <c:v>69.625291902849511</c:v>
                </c:pt>
                <c:pt idx="1320">
                  <c:v>69.663918517875075</c:v>
                </c:pt>
                <c:pt idx="1321">
                  <c:v>69.702547576987939</c:v>
                </c:pt>
                <c:pt idx="1322">
                  <c:v>69.741179072742355</c:v>
                </c:pt>
                <c:pt idx="1323">
                  <c:v>69.779812997713847</c:v>
                </c:pt>
                <c:pt idx="1324">
                  <c:v>69.818449344499186</c:v>
                </c:pt>
                <c:pt idx="1325">
                  <c:v>69.857088105716258</c:v>
                </c:pt>
                <c:pt idx="1326">
                  <c:v>69.895729274003983</c:v>
                </c:pt>
                <c:pt idx="1327">
                  <c:v>69.934372842022327</c:v>
                </c:pt>
                <c:pt idx="1328">
                  <c:v>69.973018802452316</c:v>
                </c:pt>
                <c:pt idx="1329">
                  <c:v>70.011667147995965</c:v>
                </c:pt>
                <c:pt idx="1330">
                  <c:v>70.050317871376038</c:v>
                </c:pt>
                <c:pt idx="1331">
                  <c:v>70.088970965336301</c:v>
                </c:pt>
                <c:pt idx="1332">
                  <c:v>70.127626422641157</c:v>
                </c:pt>
                <c:pt idx="1333">
                  <c:v>70.166284236075711</c:v>
                </c:pt>
                <c:pt idx="1334">
                  <c:v>70.204944398445974</c:v>
                </c:pt>
                <c:pt idx="1335">
                  <c:v>70.243606902578406</c:v>
                </c:pt>
                <c:pt idx="1336">
                  <c:v>70.282271741320116</c:v>
                </c:pt>
                <c:pt idx="1337">
                  <c:v>70.320938907538704</c:v>
                </c:pt>
                <c:pt idx="1338">
                  <c:v>70.359608394122375</c:v>
                </c:pt>
                <c:pt idx="1339">
                  <c:v>70.398280193979616</c:v>
                </c:pt>
                <c:pt idx="1340">
                  <c:v>70.436954300039446</c:v>
                </c:pt>
                <c:pt idx="1341">
                  <c:v>70.475630705251064</c:v>
                </c:pt>
                <c:pt idx="1342">
                  <c:v>70.514309402584047</c:v>
                </c:pt>
                <c:pt idx="1343">
                  <c:v>70.552990385028096</c:v>
                </c:pt>
                <c:pt idx="1344">
                  <c:v>70.591673645593232</c:v>
                </c:pt>
                <c:pt idx="1345">
                  <c:v>70.630359177309501</c:v>
                </c:pt>
                <c:pt idx="1346">
                  <c:v>70.669046973226997</c:v>
                </c:pt>
                <c:pt idx="1347">
                  <c:v>70.707737026416027</c:v>
                </c:pt>
                <c:pt idx="1348">
                  <c:v>70.746429329966759</c:v>
                </c:pt>
                <c:pt idx="1349">
                  <c:v>70.785123876989232</c:v>
                </c:pt>
                <c:pt idx="1350">
                  <c:v>70.823820660613436</c:v>
                </c:pt>
                <c:pt idx="1351">
                  <c:v>70.862519673989183</c:v>
                </c:pt>
                <c:pt idx="1352">
                  <c:v>70.901220910285943</c:v>
                </c:pt>
                <c:pt idx="1353">
                  <c:v>70.939924362693205</c:v>
                </c:pt>
                <c:pt idx="1354">
                  <c:v>70.978630024419843</c:v>
                </c:pt>
                <c:pt idx="1355">
                  <c:v>71.017337888694527</c:v>
                </c:pt>
                <c:pt idx="1356">
                  <c:v>71.056047948765524</c:v>
                </c:pt>
                <c:pt idx="1357">
                  <c:v>71.094760197900584</c:v>
                </c:pt>
                <c:pt idx="1358">
                  <c:v>71.133474629386768</c:v>
                </c:pt>
                <c:pt idx="1359">
                  <c:v>71.172191236530821</c:v>
                </c:pt>
                <c:pt idx="1360">
                  <c:v>71.2109100126589</c:v>
                </c:pt>
                <c:pt idx="1361">
                  <c:v>71.249630951116302</c:v>
                </c:pt>
                <c:pt idx="1362">
                  <c:v>71.288354045267582</c:v>
                </c:pt>
                <c:pt idx="1363">
                  <c:v>71.32707928849679</c:v>
                </c:pt>
                <c:pt idx="1364">
                  <c:v>71.365806674206951</c:v>
                </c:pt>
                <c:pt idx="1365">
                  <c:v>71.404536195820285</c:v>
                </c:pt>
                <c:pt idx="1366">
                  <c:v>71.44326784677807</c:v>
                </c:pt>
                <c:pt idx="1367">
                  <c:v>71.482001620540743</c:v>
                </c:pt>
                <c:pt idx="1368">
                  <c:v>71.52073751058775</c:v>
                </c:pt>
                <c:pt idx="1369">
                  <c:v>71.559475510417244</c:v>
                </c:pt>
                <c:pt idx="1370">
                  <c:v>71.598215613546571</c:v>
                </c:pt>
                <c:pt idx="1371">
                  <c:v>71.6369578135117</c:v>
                </c:pt>
                <c:pt idx="1372">
                  <c:v>71.675702103867479</c:v>
                </c:pt>
                <c:pt idx="1373">
                  <c:v>71.714448478187606</c:v>
                </c:pt>
                <c:pt idx="1374">
                  <c:v>71.75319693006432</c:v>
                </c:pt>
                <c:pt idx="1375">
                  <c:v>71.791947453108662</c:v>
                </c:pt>
                <c:pt idx="1376">
                  <c:v>71.830700040950191</c:v>
                </c:pt>
                <c:pt idx="1377">
                  <c:v>71.869454687237052</c:v>
                </c:pt>
                <c:pt idx="1378">
                  <c:v>71.908211385635923</c:v>
                </c:pt>
                <c:pt idx="1379">
                  <c:v>71.946970129831897</c:v>
                </c:pt>
                <c:pt idx="1380">
                  <c:v>71.985730913528613</c:v>
                </c:pt>
                <c:pt idx="1381">
                  <c:v>72.024493730447986</c:v>
                </c:pt>
                <c:pt idx="1382">
                  <c:v>72.063258574330163</c:v>
                </c:pt>
                <c:pt idx="1383">
                  <c:v>72.102025438933737</c:v>
                </c:pt>
                <c:pt idx="1384">
                  <c:v>72.140794318035532</c:v>
                </c:pt>
                <c:pt idx="1385">
                  <c:v>72.179565205430436</c:v>
                </c:pt>
                <c:pt idx="1386">
                  <c:v>72.218338094931497</c:v>
                </c:pt>
                <c:pt idx="1387">
                  <c:v>72.257112980369968</c:v>
                </c:pt>
                <c:pt idx="1388">
                  <c:v>72.295889855594936</c:v>
                </c:pt>
                <c:pt idx="1389">
                  <c:v>72.334668714473665</c:v>
                </c:pt>
                <c:pt idx="1390">
                  <c:v>72.373449550891351</c:v>
                </c:pt>
                <c:pt idx="1391">
                  <c:v>72.412232358751069</c:v>
                </c:pt>
                <c:pt idx="1392">
                  <c:v>72.451017131973643</c:v>
                </c:pt>
                <c:pt idx="1393">
                  <c:v>72.489803864497929</c:v>
                </c:pt>
                <c:pt idx="1394">
                  <c:v>72.528592550280365</c:v>
                </c:pt>
                <c:pt idx="1395">
                  <c:v>72.567383183295107</c:v>
                </c:pt>
                <c:pt idx="1396">
                  <c:v>72.606175757534075</c:v>
                </c:pt>
                <c:pt idx="1397">
                  <c:v>72.644970267006926</c:v>
                </c:pt>
                <c:pt idx="1398">
                  <c:v>72.683766705740567</c:v>
                </c:pt>
                <c:pt idx="1399">
                  <c:v>72.722565067779655</c:v>
                </c:pt>
                <c:pt idx="1400">
                  <c:v>72.761365347186299</c:v>
                </c:pt>
                <c:pt idx="1401">
                  <c:v>72.800167538039972</c:v>
                </c:pt>
                <c:pt idx="1402">
                  <c:v>72.838971634437812</c:v>
                </c:pt>
                <c:pt idx="1403">
                  <c:v>72.877777630493995</c:v>
                </c:pt>
                <c:pt idx="1404">
                  <c:v>72.916585520340263</c:v>
                </c:pt>
                <c:pt idx="1405">
                  <c:v>72.955395298125325</c:v>
                </c:pt>
                <c:pt idx="1406">
                  <c:v>72.994206958015155</c:v>
                </c:pt>
                <c:pt idx="1407">
                  <c:v>73.033020494193224</c:v>
                </c:pt>
                <c:pt idx="1408">
                  <c:v>73.071835900859895</c:v>
                </c:pt>
                <c:pt idx="1409">
                  <c:v>73.110653172232475</c:v>
                </c:pt>
                <c:pt idx="1410">
                  <c:v>73.149472302545519</c:v>
                </c:pt>
                <c:pt idx="1411">
                  <c:v>73.188293286050396</c:v>
                </c:pt>
                <c:pt idx="1412">
                  <c:v>73.227116117015683</c:v>
                </c:pt>
                <c:pt idx="1413">
                  <c:v>73.265940789726599</c:v>
                </c:pt>
                <c:pt idx="1414">
                  <c:v>73.304767298485416</c:v>
                </c:pt>
                <c:pt idx="1415">
                  <c:v>73.343595637611045</c:v>
                </c:pt>
                <c:pt idx="1416">
                  <c:v>73.382425801439311</c:v>
                </c:pt>
                <c:pt idx="1417">
                  <c:v>73.421257784322592</c:v>
                </c:pt>
                <c:pt idx="1418">
                  <c:v>73.460091580630106</c:v>
                </c:pt>
                <c:pt idx="1419">
                  <c:v>73.498927184747529</c:v>
                </c:pt>
                <c:pt idx="1420">
                  <c:v>73.537764591077348</c:v>
                </c:pt>
                <c:pt idx="1421">
                  <c:v>73.576603794038377</c:v>
                </c:pt>
                <c:pt idx="1422">
                  <c:v>73.6154447880661</c:v>
                </c:pt>
                <c:pt idx="1423">
                  <c:v>73.654287567612315</c:v>
                </c:pt>
                <c:pt idx="1424">
                  <c:v>73.693132127145532</c:v>
                </c:pt>
                <c:pt idx="1425">
                  <c:v>73.731978461150135</c:v>
                </c:pt>
                <c:pt idx="1426">
                  <c:v>73.770826564127162</c:v>
                </c:pt>
                <c:pt idx="1427">
                  <c:v>73.809676430593967</c:v>
                </c:pt>
                <c:pt idx="1428">
                  <c:v>73.848528055084032</c:v>
                </c:pt>
                <c:pt idx="1429">
                  <c:v>73.887381432147052</c:v>
                </c:pt>
                <c:pt idx="1430">
                  <c:v>73.926236556348869</c:v>
                </c:pt>
                <c:pt idx="1431">
                  <c:v>73.965093422271408</c:v>
                </c:pt>
                <c:pt idx="1432">
                  <c:v>74.003952024512799</c:v>
                </c:pt>
                <c:pt idx="1433">
                  <c:v>74.042812357686969</c:v>
                </c:pt>
                <c:pt idx="1434">
                  <c:v>74.081674416424008</c:v>
                </c:pt>
                <c:pt idx="1435">
                  <c:v>74.120538195369789</c:v>
                </c:pt>
                <c:pt idx="1436">
                  <c:v>74.159403689186334</c:v>
                </c:pt>
                <c:pt idx="1437">
                  <c:v>74.198270892551321</c:v>
                </c:pt>
                <c:pt idx="1438">
                  <c:v>74.237139800158275</c:v>
                </c:pt>
                <c:pt idx="1439">
                  <c:v>74.276010406716409</c:v>
                </c:pt>
                <c:pt idx="1440">
                  <c:v>74.314882706950726</c:v>
                </c:pt>
                <c:pt idx="1441">
                  <c:v>74.35375669560203</c:v>
                </c:pt>
                <c:pt idx="1442">
                  <c:v>74.392632367426614</c:v>
                </c:pt>
                <c:pt idx="1443">
                  <c:v>74.431509717196334</c:v>
                </c:pt>
                <c:pt idx="1444">
                  <c:v>74.470388739698805</c:v>
                </c:pt>
                <c:pt idx="1445">
                  <c:v>74.509269429736989</c:v>
                </c:pt>
                <c:pt idx="1446">
                  <c:v>74.548151782129281</c:v>
                </c:pt>
                <c:pt idx="1447">
                  <c:v>74.587035791709752</c:v>
                </c:pt>
                <c:pt idx="1448">
                  <c:v>74.625921453327479</c:v>
                </c:pt>
                <c:pt idx="1449">
                  <c:v>74.66480876184734</c:v>
                </c:pt>
                <c:pt idx="1450">
                  <c:v>74.703697712149207</c:v>
                </c:pt>
                <c:pt idx="1451">
                  <c:v>74.74258829912813</c:v>
                </c:pt>
                <c:pt idx="1452">
                  <c:v>74.781480517694604</c:v>
                </c:pt>
                <c:pt idx="1453">
                  <c:v>74.820374362774317</c:v>
                </c:pt>
                <c:pt idx="1454">
                  <c:v>74.859269829308104</c:v>
                </c:pt>
                <c:pt idx="1455">
                  <c:v>74.898166912251583</c:v>
                </c:pt>
                <c:pt idx="1456">
                  <c:v>74.937065606575885</c:v>
                </c:pt>
                <c:pt idx="1457">
                  <c:v>74.975965907266783</c:v>
                </c:pt>
                <c:pt idx="1458">
                  <c:v>75.014867809325196</c:v>
                </c:pt>
                <c:pt idx="1459">
                  <c:v>75.053771307766993</c:v>
                </c:pt>
                <c:pt idx="1460">
                  <c:v>75.092676397622824</c:v>
                </c:pt>
                <c:pt idx="1461">
                  <c:v>75.131583073938387</c:v>
                </c:pt>
                <c:pt idx="1462">
                  <c:v>75.170491331773988</c:v>
                </c:pt>
                <c:pt idx="1463">
                  <c:v>75.209401166204827</c:v>
                </c:pt>
                <c:pt idx="1464">
                  <c:v>75.248312572320842</c:v>
                </c:pt>
                <c:pt idx="1465">
                  <c:v>75.287225545226605</c:v>
                </c:pt>
                <c:pt idx="1466">
                  <c:v>75.326140080041355</c:v>
                </c:pt>
                <c:pt idx="1467">
                  <c:v>75.365056171898885</c:v>
                </c:pt>
                <c:pt idx="1468">
                  <c:v>75.403973815947694</c:v>
                </c:pt>
                <c:pt idx="1469">
                  <c:v>75.442893007350662</c:v>
                </c:pt>
                <c:pt idx="1470">
                  <c:v>75.481813741285237</c:v>
                </c:pt>
                <c:pt idx="1471">
                  <c:v>75.520736012943516</c:v>
                </c:pt>
                <c:pt idx="1472">
                  <c:v>75.559659817531639</c:v>
                </c:pt>
                <c:pt idx="1473">
                  <c:v>75.598585150270409</c:v>
                </c:pt>
                <c:pt idx="1474">
                  <c:v>75.637512006394715</c:v>
                </c:pt>
                <c:pt idx="1475">
                  <c:v>75.676440381153924</c:v>
                </c:pt>
                <c:pt idx="1476">
                  <c:v>75.715370269811586</c:v>
                </c:pt>
                <c:pt idx="1477">
                  <c:v>75.754301667645549</c:v>
                </c:pt>
                <c:pt idx="1478">
                  <c:v>75.793234569947685</c:v>
                </c:pt>
                <c:pt idx="1479">
                  <c:v>75.832168972024178</c:v>
                </c:pt>
                <c:pt idx="1480">
                  <c:v>75.87110486919515</c:v>
                </c:pt>
                <c:pt idx="1481">
                  <c:v>75.910042256794924</c:v>
                </c:pt>
                <c:pt idx="1482">
                  <c:v>75.948981130171802</c:v>
                </c:pt>
                <c:pt idx="1483">
                  <c:v>75.987921484687988</c:v>
                </c:pt>
                <c:pt idx="1484">
                  <c:v>76.026863315719609</c:v>
                </c:pt>
                <c:pt idx="1485">
                  <c:v>76.06580661865668</c:v>
                </c:pt>
                <c:pt idx="1486">
                  <c:v>76.104751388903438</c:v>
                </c:pt>
                <c:pt idx="1487">
                  <c:v>76.143697621877578</c:v>
                </c:pt>
                <c:pt idx="1488">
                  <c:v>76.182645313010653</c:v>
                </c:pt>
                <c:pt idx="1489">
                  <c:v>76.221594457747997</c:v>
                </c:pt>
                <c:pt idx="1490">
                  <c:v>76.260545051548888</c:v>
                </c:pt>
                <c:pt idx="1491">
                  <c:v>76.299497089885918</c:v>
                </c:pt>
                <c:pt idx="1492">
                  <c:v>76.338450568245293</c:v>
                </c:pt>
                <c:pt idx="1493">
                  <c:v>76.377405482127116</c:v>
                </c:pt>
                <c:pt idx="1494">
                  <c:v>76.416361827044952</c:v>
                </c:pt>
                <c:pt idx="1495">
                  <c:v>76.455319598525719</c:v>
                </c:pt>
                <c:pt idx="1496">
                  <c:v>76.494278792110165</c:v>
                </c:pt>
                <c:pt idx="1497">
                  <c:v>76.533239403351999</c:v>
                </c:pt>
                <c:pt idx="1498">
                  <c:v>76.572201427818698</c:v>
                </c:pt>
                <c:pt idx="1499">
                  <c:v>76.611164861091098</c:v>
                </c:pt>
                <c:pt idx="1500">
                  <c:v>76.650129698763507</c:v>
                </c:pt>
                <c:pt idx="1501">
                  <c:v>76.689095936443138</c:v>
                </c:pt>
                <c:pt idx="1502">
                  <c:v>76.728063569750546</c:v>
                </c:pt>
                <c:pt idx="1503">
                  <c:v>76.767032594319701</c:v>
                </c:pt>
                <c:pt idx="1504">
                  <c:v>76.806003005797777</c:v>
                </c:pt>
                <c:pt idx="1505">
                  <c:v>76.844974799844877</c:v>
                </c:pt>
                <c:pt idx="1506">
                  <c:v>76.88394797213455</c:v>
                </c:pt>
                <c:pt idx="1507">
                  <c:v>76.922922518352919</c:v>
                </c:pt>
                <c:pt idx="1508">
                  <c:v>76.961898434199583</c:v>
                </c:pt>
                <c:pt idx="1509">
                  <c:v>77.000875715387139</c:v>
                </c:pt>
                <c:pt idx="1510">
                  <c:v>77.03985435764092</c:v>
                </c:pt>
                <c:pt idx="1511">
                  <c:v>77.078834356699318</c:v>
                </c:pt>
                <c:pt idx="1512">
                  <c:v>77.117815708313543</c:v>
                </c:pt>
                <c:pt idx="1513">
                  <c:v>77.156798408247766</c:v>
                </c:pt>
                <c:pt idx="1514">
                  <c:v>77.195782452278934</c:v>
                </c:pt>
                <c:pt idx="1515">
                  <c:v>77.234767836196951</c:v>
                </c:pt>
                <c:pt idx="1516">
                  <c:v>77.273754555804132</c:v>
                </c:pt>
                <c:pt idx="1517">
                  <c:v>77.31274260691562</c:v>
                </c:pt>
                <c:pt idx="1518">
                  <c:v>77.351731985359493</c:v>
                </c:pt>
                <c:pt idx="1519">
                  <c:v>77.390722686976204</c:v>
                </c:pt>
                <c:pt idx="1520">
                  <c:v>77.429714707618743</c:v>
                </c:pt>
                <c:pt idx="1521">
                  <c:v>77.468708043153057</c:v>
                </c:pt>
                <c:pt idx="1522">
                  <c:v>77.507702689457233</c:v>
                </c:pt>
                <c:pt idx="1523">
                  <c:v>77.546698642422001</c:v>
                </c:pt>
                <c:pt idx="1524">
                  <c:v>77.5856958979507</c:v>
                </c:pt>
                <c:pt idx="1525">
                  <c:v>77.624694451958803</c:v>
                </c:pt>
                <c:pt idx="1526">
                  <c:v>77.663694300374615</c:v>
                </c:pt>
                <c:pt idx="1527">
                  <c:v>77.70269543913831</c:v>
                </c:pt>
                <c:pt idx="1528">
                  <c:v>77.741697864202607</c:v>
                </c:pt>
                <c:pt idx="1529">
                  <c:v>77.780701571532717</c:v>
                </c:pt>
                <c:pt idx="1530">
                  <c:v>77.819706557105846</c:v>
                </c:pt>
                <c:pt idx="1531">
                  <c:v>77.85871281691162</c:v>
                </c:pt>
                <c:pt idx="1532">
                  <c:v>77.89772034695153</c:v>
                </c:pt>
                <c:pt idx="1533">
                  <c:v>77.936729143239333</c:v>
                </c:pt>
                <c:pt idx="1534">
                  <c:v>77.975739201801147</c:v>
                </c:pt>
                <c:pt idx="1535">
                  <c:v>78.014750518675086</c:v>
                </c:pt>
                <c:pt idx="1536">
                  <c:v>78.053763089911214</c:v>
                </c:pt>
                <c:pt idx="1537">
                  <c:v>78.092776911571661</c:v>
                </c:pt>
                <c:pt idx="1538">
                  <c:v>78.131791979730465</c:v>
                </c:pt>
                <c:pt idx="1539">
                  <c:v>78.170808290473687</c:v>
                </c:pt>
                <c:pt idx="1540">
                  <c:v>78.209825839899267</c:v>
                </c:pt>
                <c:pt idx="1541">
                  <c:v>78.248844624117211</c:v>
                </c:pt>
                <c:pt idx="1542">
                  <c:v>78.287864639249065</c:v>
                </c:pt>
                <c:pt idx="1543">
                  <c:v>78.32688588142814</c:v>
                </c:pt>
                <c:pt idx="1544">
                  <c:v>78.365908346800069</c:v>
                </c:pt>
                <c:pt idx="1545">
                  <c:v>78.404932031521611</c:v>
                </c:pt>
                <c:pt idx="1546">
                  <c:v>78.443956931761633</c:v>
                </c:pt>
                <c:pt idx="1547">
                  <c:v>78.482983043700443</c:v>
                </c:pt>
                <c:pt idx="1548">
                  <c:v>78.522010363530072</c:v>
                </c:pt>
                <c:pt idx="1549">
                  <c:v>78.56103888745433</c:v>
                </c:pt>
                <c:pt idx="1550">
                  <c:v>78.600068611688258</c:v>
                </c:pt>
                <c:pt idx="1551">
                  <c:v>78.639099532458729</c:v>
                </c:pt>
                <c:pt idx="1552">
                  <c:v>78.678131646004047</c:v>
                </c:pt>
                <c:pt idx="1553">
                  <c:v>78.717164948574109</c:v>
                </c:pt>
                <c:pt idx="1554">
                  <c:v>78.756199436430151</c:v>
                </c:pt>
                <c:pt idx="1555">
                  <c:v>78.795235105844597</c:v>
                </c:pt>
                <c:pt idx="1556">
                  <c:v>78.83427195310172</c:v>
                </c:pt>
                <c:pt idx="1557">
                  <c:v>78.873309974496593</c:v>
                </c:pt>
                <c:pt idx="1558">
                  <c:v>78.91234916633617</c:v>
                </c:pt>
                <c:pt idx="1559">
                  <c:v>78.951389524938406</c:v>
                </c:pt>
                <c:pt idx="1560">
                  <c:v>78.990431046632438</c:v>
                </c:pt>
                <c:pt idx="1561">
                  <c:v>79.029473727758869</c:v>
                </c:pt>
                <c:pt idx="1562">
                  <c:v>79.068517564669037</c:v>
                </c:pt>
                <c:pt idx="1563">
                  <c:v>79.107562553725828</c:v>
                </c:pt>
                <c:pt idx="1564">
                  <c:v>79.146608691303186</c:v>
                </c:pt>
                <c:pt idx="1565">
                  <c:v>79.18565597378624</c:v>
                </c:pt>
                <c:pt idx="1566">
                  <c:v>79.22470439757079</c:v>
                </c:pt>
                <c:pt idx="1567">
                  <c:v>79.263753959064175</c:v>
                </c:pt>
                <c:pt idx="1568">
                  <c:v>79.302803409173279</c:v>
                </c:pt>
                <c:pt idx="1569">
                  <c:v>79.341851498039901</c:v>
                </c:pt>
                <c:pt idx="1570">
                  <c:v>79.380898220522411</c:v>
                </c:pt>
                <c:pt idx="1571">
                  <c:v>79.419943571460053</c:v>
                </c:pt>
                <c:pt idx="1572">
                  <c:v>79.45898754567321</c:v>
                </c:pt>
                <c:pt idx="1573">
                  <c:v>79.498030137963426</c:v>
                </c:pt>
                <c:pt idx="1574">
                  <c:v>79.537071343113141</c:v>
                </c:pt>
                <c:pt idx="1575">
                  <c:v>79.576111155885656</c:v>
                </c:pt>
                <c:pt idx="1576">
                  <c:v>79.615149571024702</c:v>
                </c:pt>
                <c:pt idx="1577">
                  <c:v>79.654186583255395</c:v>
                </c:pt>
                <c:pt idx="1578">
                  <c:v>79.693222187282871</c:v>
                </c:pt>
                <c:pt idx="1579">
                  <c:v>79.732256377793277</c:v>
                </c:pt>
                <c:pt idx="1580">
                  <c:v>79.771289149453168</c:v>
                </c:pt>
                <c:pt idx="1581">
                  <c:v>79.810320496909526</c:v>
                </c:pt>
                <c:pt idx="1582">
                  <c:v>79.849350414789868</c:v>
                </c:pt>
                <c:pt idx="1583">
                  <c:v>79.88837889770204</c:v>
                </c:pt>
                <c:pt idx="1584">
                  <c:v>79.927405940233996</c:v>
                </c:pt>
                <c:pt idx="1585">
                  <c:v>79.966431536953849</c:v>
                </c:pt>
                <c:pt idx="1586">
                  <c:v>80.005455682410144</c:v>
                </c:pt>
                <c:pt idx="1587">
                  <c:v>80.044478371131049</c:v>
                </c:pt>
                <c:pt idx="1588">
                  <c:v>80.083499597625249</c:v>
                </c:pt>
                <c:pt idx="1589">
                  <c:v>80.122519356380934</c:v>
                </c:pt>
                <c:pt idx="1590">
                  <c:v>80.161537641866261</c:v>
                </c:pt>
                <c:pt idx="1591">
                  <c:v>80.200554448529431</c:v>
                </c:pt>
                <c:pt idx="1592">
                  <c:v>80.239569770797914</c:v>
                </c:pt>
                <c:pt idx="1593">
                  <c:v>80.278583603079099</c:v>
                </c:pt>
                <c:pt idx="1594">
                  <c:v>80.317595939759869</c:v>
                </c:pt>
                <c:pt idx="1595">
                  <c:v>80.356606775206757</c:v>
                </c:pt>
                <c:pt idx="1596">
                  <c:v>80.395616103765676</c:v>
                </c:pt>
                <c:pt idx="1597">
                  <c:v>80.434623919761819</c:v>
                </c:pt>
                <c:pt idx="1598">
                  <c:v>80.473630217499647</c:v>
                </c:pt>
                <c:pt idx="1599">
                  <c:v>80.512634991263027</c:v>
                </c:pt>
                <c:pt idx="1600">
                  <c:v>80.551638235315011</c:v>
                </c:pt>
                <c:pt idx="1601">
                  <c:v>80.590639943897528</c:v>
                </c:pt>
                <c:pt idx="1602">
                  <c:v>80.629640111231538</c:v>
                </c:pt>
                <c:pt idx="1603">
                  <c:v>80.668638731517063</c:v>
                </c:pt>
                <c:pt idx="1604">
                  <c:v>80.707635798933012</c:v>
                </c:pt>
                <c:pt idx="1605">
                  <c:v>80.746631307637045</c:v>
                </c:pt>
                <c:pt idx="1606">
                  <c:v>80.785625251765609</c:v>
                </c:pt>
                <c:pt idx="1607">
                  <c:v>80.82461762543366</c:v>
                </c:pt>
                <c:pt idx="1608">
                  <c:v>80.863608422734856</c:v>
                </c:pt>
                <c:pt idx="1609">
                  <c:v>80.902597637741408</c:v>
                </c:pt>
                <c:pt idx="1610">
                  <c:v>80.941585264503942</c:v>
                </c:pt>
                <c:pt idx="1611">
                  <c:v>80.980571297051426</c:v>
                </c:pt>
                <c:pt idx="1612">
                  <c:v>81.019555729391143</c:v>
                </c:pt>
                <c:pt idx="1613">
                  <c:v>81.058538555508548</c:v>
                </c:pt>
                <c:pt idx="1614">
                  <c:v>81.097519769367324</c:v>
                </c:pt>
                <c:pt idx="1615">
                  <c:v>81.136499364909071</c:v>
                </c:pt>
                <c:pt idx="1616">
                  <c:v>81.175477336053589</c:v>
                </c:pt>
                <c:pt idx="1617">
                  <c:v>81.214453676698483</c:v>
                </c:pt>
                <c:pt idx="1618">
                  <c:v>81.253428380719399</c:v>
                </c:pt>
                <c:pt idx="1619">
                  <c:v>81.292401441969503</c:v>
                </c:pt>
                <c:pt idx="1620">
                  <c:v>81.331372854279749</c:v>
                </c:pt>
                <c:pt idx="1621">
                  <c:v>81.370342611458838</c:v>
                </c:pt>
                <c:pt idx="1622">
                  <c:v>81.409310707292931</c:v>
                </c:pt>
                <c:pt idx="1623">
                  <c:v>81.44827713554568</c:v>
                </c:pt>
                <c:pt idx="1624">
                  <c:v>81.487241889958156</c:v>
                </c:pt>
                <c:pt idx="1625">
                  <c:v>81.526204964248691</c:v>
                </c:pt>
                <c:pt idx="1626">
                  <c:v>81.565166352112911</c:v>
                </c:pt>
                <c:pt idx="1627">
                  <c:v>81.604126047223758</c:v>
                </c:pt>
                <c:pt idx="1628">
                  <c:v>81.643084043230985</c:v>
                </c:pt>
                <c:pt idx="1629">
                  <c:v>81.682040333761748</c:v>
                </c:pt>
                <c:pt idx="1630">
                  <c:v>81.720994912419698</c:v>
                </c:pt>
                <c:pt idx="1631">
                  <c:v>81.759947772785637</c:v>
                </c:pt>
                <c:pt idx="1632">
                  <c:v>81.798898908417172</c:v>
                </c:pt>
                <c:pt idx="1633">
                  <c:v>81.837848312848593</c:v>
                </c:pt>
                <c:pt idx="1634">
                  <c:v>81.876795979590739</c:v>
                </c:pt>
                <c:pt idx="1635">
                  <c:v>81.915741902131174</c:v>
                </c:pt>
                <c:pt idx="1636">
                  <c:v>81.954686073933757</c:v>
                </c:pt>
                <c:pt idx="1637">
                  <c:v>81.993628488438929</c:v>
                </c:pt>
                <c:pt idx="1638">
                  <c:v>82.032569139063355</c:v>
                </c:pt>
                <c:pt idx="1639">
                  <c:v>82.071508167014031</c:v>
                </c:pt>
                <c:pt idx="1640">
                  <c:v>82.110445714476924</c:v>
                </c:pt>
                <c:pt idx="1641">
                  <c:v>82.149381776831575</c:v>
                </c:pt>
                <c:pt idx="1642">
                  <c:v>82.188300771246688</c:v>
                </c:pt>
                <c:pt idx="1643">
                  <c:v>82.227187119211294</c:v>
                </c:pt>
                <c:pt idx="1644">
                  <c:v>82.266040797517675</c:v>
                </c:pt>
                <c:pt idx="1645">
                  <c:v>82.304861783069285</c:v>
                </c:pt>
                <c:pt idx="1646">
                  <c:v>82.34365005288106</c:v>
                </c:pt>
                <c:pt idx="1647">
                  <c:v>82.382405584079592</c:v>
                </c:pt>
                <c:pt idx="1648">
                  <c:v>82.421128353903413</c:v>
                </c:pt>
                <c:pt idx="1649">
                  <c:v>82.459818339703205</c:v>
                </c:pt>
                <c:pt idx="1650">
                  <c:v>82.498475518942058</c:v>
                </c:pt>
                <c:pt idx="1651">
                  <c:v>82.5370998691957</c:v>
                </c:pt>
                <c:pt idx="1652">
                  <c:v>82.57569136815269</c:v>
                </c:pt>
                <c:pt idx="1653">
                  <c:v>82.614249993614706</c:v>
                </c:pt>
                <c:pt idx="1654">
                  <c:v>82.652775723496717</c:v>
                </c:pt>
                <c:pt idx="1655">
                  <c:v>82.691268535827234</c:v>
                </c:pt>
                <c:pt idx="1656">
                  <c:v>82.729728408748556</c:v>
                </c:pt>
                <c:pt idx="1657">
                  <c:v>82.768155320516939</c:v>
                </c:pt>
                <c:pt idx="1658">
                  <c:v>82.806549249502865</c:v>
                </c:pt>
                <c:pt idx="1659">
                  <c:v>82.844910174191227</c:v>
                </c:pt>
                <c:pt idx="1660">
                  <c:v>82.883238073181559</c:v>
                </c:pt>
                <c:pt idx="1661">
                  <c:v>82.921532925188231</c:v>
                </c:pt>
                <c:pt idx="1662">
                  <c:v>82.959794709040722</c:v>
                </c:pt>
                <c:pt idx="1663">
                  <c:v>82.998023403683732</c:v>
                </c:pt>
                <c:pt idx="1664">
                  <c:v>83.036218988177481</c:v>
                </c:pt>
                <c:pt idx="1665">
                  <c:v>83.074381441697852</c:v>
                </c:pt>
                <c:pt idx="1666">
                  <c:v>83.112510743536632</c:v>
                </c:pt>
                <c:pt idx="1667">
                  <c:v>83.150606873101708</c:v>
                </c:pt>
                <c:pt idx="1668">
                  <c:v>83.188669809917258</c:v>
                </c:pt>
                <c:pt idx="1669">
                  <c:v>83.226699533623943</c:v>
                </c:pt>
                <c:pt idx="1670">
                  <c:v>83.264696023979113</c:v>
                </c:pt>
                <c:pt idx="1671">
                  <c:v>83.302659260857013</c:v>
                </c:pt>
                <c:pt idx="1672">
                  <c:v>83.340589224248959</c:v>
                </c:pt>
                <c:pt idx="1673">
                  <c:v>83.378485894263548</c:v>
                </c:pt>
                <c:pt idx="1674">
                  <c:v>83.416349251126803</c:v>
                </c:pt>
                <c:pt idx="1675">
                  <c:v>83.454179275182412</c:v>
                </c:pt>
                <c:pt idx="1676">
                  <c:v>83.49197594689187</c:v>
                </c:pt>
                <c:pt idx="1677">
                  <c:v>83.52973924683468</c:v>
                </c:pt>
                <c:pt idx="1678">
                  <c:v>83.567469155708565</c:v>
                </c:pt>
                <c:pt idx="1679">
                  <c:v>83.605165654329582</c:v>
                </c:pt>
                <c:pt idx="1680">
                  <c:v>83.642828723632348</c:v>
                </c:pt>
                <c:pt idx="1681">
                  <c:v>83.6804583446702</c:v>
                </c:pt>
                <c:pt idx="1682">
                  <c:v>83.718054498615359</c:v>
                </c:pt>
                <c:pt idx="1683">
                  <c:v>83.755617166759095</c:v>
                </c:pt>
                <c:pt idx="1684">
                  <c:v>83.793146330511945</c:v>
                </c:pt>
                <c:pt idx="1685">
                  <c:v>83.830641971403807</c:v>
                </c:pt>
                <c:pt idx="1686">
                  <c:v>83.868104071084147</c:v>
                </c:pt>
                <c:pt idx="1687">
                  <c:v>83.905532611322158</c:v>
                </c:pt>
                <c:pt idx="1688">
                  <c:v>83.942927574006916</c:v>
                </c:pt>
                <c:pt idx="1689">
                  <c:v>83.980288941147549</c:v>
                </c:pt>
                <c:pt idx="1690">
                  <c:v>84.017616694873368</c:v>
                </c:pt>
                <c:pt idx="1691">
                  <c:v>84.054910817434049</c:v>
                </c:pt>
                <c:pt idx="1692">
                  <c:v>84.092171291199762</c:v>
                </c:pt>
                <c:pt idx="1693">
                  <c:v>84.129398098661341</c:v>
                </c:pt>
                <c:pt idx="1694">
                  <c:v>84.166591222430412</c:v>
                </c:pt>
                <c:pt idx="1695">
                  <c:v>84.203750645239552</c:v>
                </c:pt>
                <c:pt idx="1696">
                  <c:v>84.24087634994244</c:v>
                </c:pt>
                <c:pt idx="1697">
                  <c:v>84.277968319513988</c:v>
                </c:pt>
                <c:pt idx="1698">
                  <c:v>84.315026537050485</c:v>
                </c:pt>
                <c:pt idx="1699">
                  <c:v>84.352050985769722</c:v>
                </c:pt>
                <c:pt idx="1700">
                  <c:v>84.389041649011148</c:v>
                </c:pt>
                <c:pt idx="1701">
                  <c:v>84.425998510235999</c:v>
                </c:pt>
                <c:pt idx="1702">
                  <c:v>84.462921553027414</c:v>
                </c:pt>
                <c:pt idx="1703">
                  <c:v>84.499810761090586</c:v>
                </c:pt>
                <c:pt idx="1704">
                  <c:v>84.536666118252867</c:v>
                </c:pt>
                <c:pt idx="1705">
                  <c:v>84.573487608463921</c:v>
                </c:pt>
                <c:pt idx="1706">
                  <c:v>84.610275215795809</c:v>
                </c:pt>
                <c:pt idx="1707">
                  <c:v>84.647028924443163</c:v>
                </c:pt>
                <c:pt idx="1708">
                  <c:v>84.683748718723265</c:v>
                </c:pt>
                <c:pt idx="1709">
                  <c:v>84.72043458307617</c:v>
                </c:pt>
                <c:pt idx="1710">
                  <c:v>84.757086502064823</c:v>
                </c:pt>
                <c:pt idx="1711">
                  <c:v>84.793704460375196</c:v>
                </c:pt>
                <c:pt idx="1712">
                  <c:v>84.830288442816354</c:v>
                </c:pt>
                <c:pt idx="1713">
                  <c:v>84.866838434320599</c:v>
                </c:pt>
                <c:pt idx="1714">
                  <c:v>84.903354419943568</c:v>
                </c:pt>
                <c:pt idx="1715">
                  <c:v>84.93983638486435</c:v>
                </c:pt>
                <c:pt idx="1716">
                  <c:v>84.976284314385538</c:v>
                </c:pt>
                <c:pt idx="1717">
                  <c:v>85.012698193933403</c:v>
                </c:pt>
                <c:pt idx="1718">
                  <c:v>85.049078009057922</c:v>
                </c:pt>
                <c:pt idx="1719">
                  <c:v>85.085423745432934</c:v>
                </c:pt>
                <c:pt idx="1720">
                  <c:v>85.121735388856209</c:v>
                </c:pt>
                <c:pt idx="1721">
                  <c:v>85.158012925249523</c:v>
                </c:pt>
                <c:pt idx="1722">
                  <c:v>85.194256340658754</c:v>
                </c:pt>
                <c:pt idx="1723">
                  <c:v>85.230465621254027</c:v>
                </c:pt>
                <c:pt idx="1724">
                  <c:v>85.26664075332971</c:v>
                </c:pt>
                <c:pt idx="1725">
                  <c:v>85.302781723304562</c:v>
                </c:pt>
                <c:pt idx="1726">
                  <c:v>85.33888851772177</c:v>
                </c:pt>
                <c:pt idx="1727">
                  <c:v>85.374961123249093</c:v>
                </c:pt>
                <c:pt idx="1728">
                  <c:v>85.410999526678864</c:v>
                </c:pt>
                <c:pt idx="1729">
                  <c:v>85.447003714928115</c:v>
                </c:pt>
                <c:pt idx="1730">
                  <c:v>85.48297367503865</c:v>
                </c:pt>
                <c:pt idx="1731">
                  <c:v>85.518909394177072</c:v>
                </c:pt>
                <c:pt idx="1732">
                  <c:v>85.554810859634898</c:v>
                </c:pt>
                <c:pt idx="1733">
                  <c:v>85.590678058828615</c:v>
                </c:pt>
                <c:pt idx="1734">
                  <c:v>85.626510979299752</c:v>
                </c:pt>
                <c:pt idx="1735">
                  <c:v>85.662309608714907</c:v>
                </c:pt>
                <c:pt idx="1736">
                  <c:v>85.698073934865832</c:v>
                </c:pt>
                <c:pt idx="1737">
                  <c:v>85.733803945669521</c:v>
                </c:pt>
                <c:pt idx="1738">
                  <c:v>85.769499629168209</c:v>
                </c:pt>
                <c:pt idx="1739">
                  <c:v>85.805160973529482</c:v>
                </c:pt>
                <c:pt idx="1740">
                  <c:v>85.840787967046268</c:v>
                </c:pt>
                <c:pt idx="1741">
                  <c:v>85.876380598136961</c:v>
                </c:pt>
                <c:pt idx="1742">
                  <c:v>85.911938855345412</c:v>
                </c:pt>
                <c:pt idx="1743">
                  <c:v>85.947462727340991</c:v>
                </c:pt>
                <c:pt idx="1744">
                  <c:v>85.982952202918639</c:v>
                </c:pt>
                <c:pt idx="1745">
                  <c:v>86.018407270998921</c:v>
                </c:pt>
                <c:pt idx="1746">
                  <c:v>86.053827920628024</c:v>
                </c:pt>
                <c:pt idx="1747">
                  <c:v>86.089214140977845</c:v>
                </c:pt>
                <c:pt idx="1748">
                  <c:v>86.12456592134599</c:v>
                </c:pt>
                <c:pt idx="1749">
                  <c:v>86.159883251155833</c:v>
                </c:pt>
                <c:pt idx="1750">
                  <c:v>86.195166119956511</c:v>
                </c:pt>
                <c:pt idx="1751">
                  <c:v>86.230414517423014</c:v>
                </c:pt>
                <c:pt idx="1752">
                  <c:v>86.265628433356156</c:v>
                </c:pt>
                <c:pt idx="1753">
                  <c:v>86.300807857682628</c:v>
                </c:pt>
                <c:pt idx="1754">
                  <c:v>86.335952780455003</c:v>
                </c:pt>
                <c:pt idx="1755">
                  <c:v>86.371063191851789</c:v>
                </c:pt>
                <c:pt idx="1756">
                  <c:v>86.406139082177432</c:v>
                </c:pt>
                <c:pt idx="1757">
                  <c:v>86.441180441862315</c:v>
                </c:pt>
                <c:pt idx="1758">
                  <c:v>86.476187261462783</c:v>
                </c:pt>
                <c:pt idx="1759">
                  <c:v>86.511159531661193</c:v>
                </c:pt>
                <c:pt idx="1760">
                  <c:v>86.546097243265862</c:v>
                </c:pt>
                <c:pt idx="1761">
                  <c:v>86.58100038721112</c:v>
                </c:pt>
                <c:pt idx="1762">
                  <c:v>86.615868954557314</c:v>
                </c:pt>
                <c:pt idx="1763">
                  <c:v>86.650702936490802</c:v>
                </c:pt>
                <c:pt idx="1764">
                  <c:v>86.685502324323963</c:v>
                </c:pt>
                <c:pt idx="1765">
                  <c:v>86.720267109495168</c:v>
                </c:pt>
                <c:pt idx="1766">
                  <c:v>86.754997283568827</c:v>
                </c:pt>
                <c:pt idx="1767">
                  <c:v>86.789692838235368</c:v>
                </c:pt>
                <c:pt idx="1768">
                  <c:v>86.824353765311216</c:v>
                </c:pt>
                <c:pt idx="1769">
                  <c:v>86.858980056738787</c:v>
                </c:pt>
                <c:pt idx="1770">
                  <c:v>86.89357170458652</c:v>
                </c:pt>
                <c:pt idx="1771">
                  <c:v>86.928128701048792</c:v>
                </c:pt>
                <c:pt idx="1772">
                  <c:v>86.962651038445983</c:v>
                </c:pt>
                <c:pt idx="1773">
                  <c:v>86.997138709224416</c:v>
                </c:pt>
                <c:pt idx="1774">
                  <c:v>87.031591705956345</c:v>
                </c:pt>
                <c:pt idx="1775">
                  <c:v>87.066010021339935</c:v>
                </c:pt>
                <c:pt idx="1776">
                  <c:v>87.100393648199258</c:v>
                </c:pt>
                <c:pt idx="1777">
                  <c:v>87.134742579484254</c:v>
                </c:pt>
                <c:pt idx="1778">
                  <c:v>87.169056808270682</c:v>
                </c:pt>
                <c:pt idx="1779">
                  <c:v>87.203336327760169</c:v>
                </c:pt>
                <c:pt idx="1780">
                  <c:v>87.237581131280095</c:v>
                </c:pt>
                <c:pt idx="1781">
                  <c:v>87.271791212283603</c:v>
                </c:pt>
                <c:pt idx="1782">
                  <c:v>87.305966564349575</c:v>
                </c:pt>
                <c:pt idx="1783">
                  <c:v>87.340107181182574</c:v>
                </c:pt>
                <c:pt idx="1784">
                  <c:v>87.374213056612817</c:v>
                </c:pt>
                <c:pt idx="1785">
                  <c:v>87.408284184596127</c:v>
                </c:pt>
                <c:pt idx="1786">
                  <c:v>87.442320559213911</c:v>
                </c:pt>
                <c:pt idx="1787">
                  <c:v>87.476322174673101</c:v>
                </c:pt>
                <c:pt idx="1788">
                  <c:v>87.510289025306108</c:v>
                </c:pt>
                <c:pt idx="1789">
                  <c:v>87.544221105570784</c:v>
                </c:pt>
                <c:pt idx="1790">
                  <c:v>87.578118410050379</c:v>
                </c:pt>
                <c:pt idx="1791">
                  <c:v>87.611980933453466</c:v>
                </c:pt>
                <c:pt idx="1792">
                  <c:v>87.645808670613917</c:v>
                </c:pt>
                <c:pt idx="1793">
                  <c:v>87.679601616490828</c:v>
                </c:pt>
                <c:pt idx="1794">
                  <c:v>87.713359766168466</c:v>
                </c:pt>
                <c:pt idx="1795">
                  <c:v>87.74708311485621</c:v>
                </c:pt>
                <c:pt idx="1796">
                  <c:v>87.780771657888508</c:v>
                </c:pt>
                <c:pt idx="1797">
                  <c:v>87.814425390724793</c:v>
                </c:pt>
                <c:pt idx="1798">
                  <c:v>87.848044308949412</c:v>
                </c:pt>
                <c:pt idx="1799">
                  <c:v>87.881628408271595</c:v>
                </c:pt>
                <c:pt idx="1800">
                  <c:v>87.915177684525361</c:v>
                </c:pt>
                <c:pt idx="1801">
                  <c:v>87.948692133669454</c:v>
                </c:pt>
                <c:pt idx="1802">
                  <c:v>87.982171751787263</c:v>
                </c:pt>
                <c:pt idx="1803">
                  <c:v>88.01561653508675</c:v>
                </c:pt>
                <c:pt idx="1804">
                  <c:v>88.049026479900391</c:v>
                </c:pt>
                <c:pt idx="1805">
                  <c:v>88.08240158268508</c:v>
                </c:pt>
                <c:pt idx="1806">
                  <c:v>88.115741840022054</c:v>
                </c:pt>
                <c:pt idx="1807">
                  <c:v>88.149047248616839</c:v>
                </c:pt>
                <c:pt idx="1808">
                  <c:v>88.182317805299107</c:v>
                </c:pt>
                <c:pt idx="1809">
                  <c:v>88.215553507022648</c:v>
                </c:pt>
                <c:pt idx="1810">
                  <c:v>88.248754350865255</c:v>
                </c:pt>
                <c:pt idx="1811">
                  <c:v>88.281920334028655</c:v>
                </c:pt>
                <c:pt idx="1812">
                  <c:v>88.315051453838379</c:v>
                </c:pt>
                <c:pt idx="1813">
                  <c:v>88.348147707743706</c:v>
                </c:pt>
                <c:pt idx="1814">
                  <c:v>88.38120909331758</c:v>
                </c:pt>
                <c:pt idx="1815">
                  <c:v>88.414235608256462</c:v>
                </c:pt>
                <c:pt idx="1816">
                  <c:v>88.447227250380294</c:v>
                </c:pt>
                <c:pt idx="1817">
                  <c:v>88.48018401763234</c:v>
                </c:pt>
                <c:pt idx="1818">
                  <c:v>88.51310590807914</c:v>
                </c:pt>
                <c:pt idx="1819">
                  <c:v>88.545992919910361</c:v>
                </c:pt>
                <c:pt idx="1820">
                  <c:v>88.578845051438719</c:v>
                </c:pt>
                <c:pt idx="1821">
                  <c:v>88.611662301099855</c:v>
                </c:pt>
                <c:pt idx="1822">
                  <c:v>88.644444667452262</c:v>
                </c:pt>
                <c:pt idx="1823">
                  <c:v>88.677192149177117</c:v>
                </c:pt>
                <c:pt idx="1824">
                  <c:v>88.709904745078205</c:v>
                </c:pt>
                <c:pt idx="1825">
                  <c:v>88.742582454081827</c:v>
                </c:pt>
                <c:pt idx="1826">
                  <c:v>88.775225275236636</c:v>
                </c:pt>
                <c:pt idx="1827">
                  <c:v>88.807833207713557</c:v>
                </c:pt>
                <c:pt idx="1828">
                  <c:v>88.840406250805643</c:v>
                </c:pt>
                <c:pt idx="1829">
                  <c:v>88.87294440392796</c:v>
                </c:pt>
                <c:pt idx="1830">
                  <c:v>88.905447666617491</c:v>
                </c:pt>
                <c:pt idx="1831">
                  <c:v>88.937916038532961</c:v>
                </c:pt>
                <c:pt idx="1832">
                  <c:v>88.970349519454757</c:v>
                </c:pt>
                <c:pt idx="1833">
                  <c:v>89.002748109284781</c:v>
                </c:pt>
                <c:pt idx="1834">
                  <c:v>89.035111808046324</c:v>
                </c:pt>
                <c:pt idx="1835">
                  <c:v>89.067440615883925</c:v>
                </c:pt>
                <c:pt idx="1836">
                  <c:v>89.09973453306327</c:v>
                </c:pt>
                <c:pt idx="1837">
                  <c:v>89.131993559971008</c:v>
                </c:pt>
                <c:pt idx="1838">
                  <c:v>89.164217697114665</c:v>
                </c:pt>
                <c:pt idx="1839">
                  <c:v>89.196406945122462</c:v>
                </c:pt>
                <c:pt idx="1840">
                  <c:v>89.228561304743224</c:v>
                </c:pt>
                <c:pt idx="1841">
                  <c:v>89.260680776846172</c:v>
                </c:pt>
                <c:pt idx="1842">
                  <c:v>89.292765362420866</c:v>
                </c:pt>
                <c:pt idx="1843">
                  <c:v>89.324815062576988</c:v>
                </c:pt>
                <c:pt idx="1844">
                  <c:v>89.356829878544232</c:v>
                </c:pt>
                <c:pt idx="1845">
                  <c:v>89.388809811672132</c:v>
                </c:pt>
                <c:pt idx="1846">
                  <c:v>89.420754863429963</c:v>
                </c:pt>
                <c:pt idx="1847">
                  <c:v>89.452665035406525</c:v>
                </c:pt>
                <c:pt idx="1848">
                  <c:v>89.484540329310036</c:v>
                </c:pt>
                <c:pt idx="1849">
                  <c:v>89.516380746967954</c:v>
                </c:pt>
                <c:pt idx="1850">
                  <c:v>89.548186290326839</c:v>
                </c:pt>
                <c:pt idx="1851">
                  <c:v>89.579956961452197</c:v>
                </c:pt>
                <c:pt idx="1852">
                  <c:v>89.611692762528293</c:v>
                </c:pt>
                <c:pt idx="1853">
                  <c:v>89.643393695858023</c:v>
                </c:pt>
                <c:pt idx="1854">
                  <c:v>89.675059763862748</c:v>
                </c:pt>
                <c:pt idx="1855">
                  <c:v>89.706690969082103</c:v>
                </c:pt>
                <c:pt idx="1856">
                  <c:v>89.738287314173846</c:v>
                </c:pt>
                <c:pt idx="1857">
                  <c:v>89.769848801913724</c:v>
                </c:pt>
                <c:pt idx="1858">
                  <c:v>89.801375435195268</c:v>
                </c:pt>
                <c:pt idx="1859">
                  <c:v>89.83286721702963</c:v>
                </c:pt>
                <c:pt idx="1860">
                  <c:v>89.864324150545414</c:v>
                </c:pt>
                <c:pt idx="1861">
                  <c:v>89.895746238988522</c:v>
                </c:pt>
                <c:pt idx="1862">
                  <c:v>89.927133485721939</c:v>
                </c:pt>
                <c:pt idx="1863">
                  <c:v>89.958485894225589</c:v>
                </c:pt>
                <c:pt idx="1864">
                  <c:v>89.98980346809617</c:v>
                </c:pt>
                <c:pt idx="1865">
                  <c:v>90.021086211046935</c:v>
                </c:pt>
                <c:pt idx="1866">
                  <c:v>90.052334126907539</c:v>
                </c:pt>
                <c:pt idx="1867">
                  <c:v>90.083547219623867</c:v>
                </c:pt>
                <c:pt idx="1868">
                  <c:v>90.114725493257822</c:v>
                </c:pt>
                <c:pt idx="1869">
                  <c:v>90.145868951987168</c:v>
                </c:pt>
                <c:pt idx="1870">
                  <c:v>90.176977600105317</c:v>
                </c:pt>
                <c:pt idx="1871">
                  <c:v>90.208051442021187</c:v>
                </c:pt>
                <c:pt idx="1872">
                  <c:v>90.239090482258945</c:v>
                </c:pt>
                <c:pt idx="1873">
                  <c:v>90.270094725457881</c:v>
                </c:pt>
                <c:pt idx="1874">
                  <c:v>90.301064176372179</c:v>
                </c:pt>
                <c:pt idx="1875">
                  <c:v>90.331998839870749</c:v>
                </c:pt>
                <c:pt idx="1876">
                  <c:v>90.362898720937025</c:v>
                </c:pt>
                <c:pt idx="1877">
                  <c:v>90.393763824668753</c:v>
                </c:pt>
                <c:pt idx="1878">
                  <c:v>90.42459415627782</c:v>
                </c:pt>
                <c:pt idx="1879">
                  <c:v>90.455389721090043</c:v>
                </c:pt>
                <c:pt idx="1880">
                  <c:v>90.486150524544968</c:v>
                </c:pt>
                <c:pt idx="1881">
                  <c:v>90.516876572195642</c:v>
                </c:pt>
                <c:pt idx="1882">
                  <c:v>90.547567869708487</c:v>
                </c:pt>
                <c:pt idx="1883">
                  <c:v>90.57822442286303</c:v>
                </c:pt>
                <c:pt idx="1884">
                  <c:v>90.608846237551717</c:v>
                </c:pt>
                <c:pt idx="1885">
                  <c:v>90.639433319779712</c:v>
                </c:pt>
                <c:pt idx="1886">
                  <c:v>90.669985675664677</c:v>
                </c:pt>
                <c:pt idx="1887">
                  <c:v>90.700503311436563</c:v>
                </c:pt>
                <c:pt idx="1888">
                  <c:v>90.730986233437449</c:v>
                </c:pt>
                <c:pt idx="1889">
                  <c:v>90.761434448121264</c:v>
                </c:pt>
                <c:pt idx="1890">
                  <c:v>90.791847962053595</c:v>
                </c:pt>
                <c:pt idx="1891">
                  <c:v>90.822226781911482</c:v>
                </c:pt>
                <c:pt idx="1892">
                  <c:v>90.852570914483223</c:v>
                </c:pt>
                <c:pt idx="1893">
                  <c:v>90.882880366668118</c:v>
                </c:pt>
                <c:pt idx="1894">
                  <c:v>90.913155145476281</c:v>
                </c:pt>
                <c:pt idx="1895">
                  <c:v>90.943395258028389</c:v>
                </c:pt>
                <c:pt idx="1896">
                  <c:v>90.973600711555491</c:v>
                </c:pt>
                <c:pt idx="1897">
                  <c:v>91.003771513398789</c:v>
                </c:pt>
                <c:pt idx="1898">
                  <c:v>91.033907671009416</c:v>
                </c:pt>
                <c:pt idx="1899">
                  <c:v>91.064009191948173</c:v>
                </c:pt>
                <c:pt idx="1900">
                  <c:v>91.094076083885341</c:v>
                </c:pt>
                <c:pt idx="1901">
                  <c:v>91.124108354600466</c:v>
                </c:pt>
                <c:pt idx="1902">
                  <c:v>91.154106011982094</c:v>
                </c:pt>
                <c:pt idx="1903">
                  <c:v>91.184069064027568</c:v>
                </c:pt>
                <c:pt idx="1904">
                  <c:v>91.213997518842802</c:v>
                </c:pt>
                <c:pt idx="1905">
                  <c:v>91.243891384642041</c:v>
                </c:pt>
                <c:pt idx="1906">
                  <c:v>91.273750669747628</c:v>
                </c:pt>
                <c:pt idx="1907">
                  <c:v>91.30357538258977</c:v>
                </c:pt>
                <c:pt idx="1908">
                  <c:v>91.333365531706306</c:v>
                </c:pt>
                <c:pt idx="1909">
                  <c:v>91.363121125742481</c:v>
                </c:pt>
                <c:pt idx="1910">
                  <c:v>91.392842173450703</c:v>
                </c:pt>
                <c:pt idx="1911">
                  <c:v>91.422528683690302</c:v>
                </c:pt>
                <c:pt idx="1912">
                  <c:v>91.452180665427306</c:v>
                </c:pt>
                <c:pt idx="1913">
                  <c:v>91.48179812773418</c:v>
                </c:pt>
                <c:pt idx="1914">
                  <c:v>91.511381079789601</c:v>
                </c:pt>
                <c:pt idx="1915">
                  <c:v>91.54092953087823</c:v>
                </c:pt>
                <c:pt idx="1916">
                  <c:v>91.570443490390431</c:v>
                </c:pt>
                <c:pt idx="1917">
                  <c:v>91.599922967822067</c:v>
                </c:pt>
                <c:pt idx="1918">
                  <c:v>91.629367972774219</c:v>
                </c:pt>
                <c:pt idx="1919">
                  <c:v>91.658778514952971</c:v>
                </c:pt>
                <c:pt idx="1920">
                  <c:v>91.688154604169171</c:v>
                </c:pt>
                <c:pt idx="1921">
                  <c:v>91.717496250338129</c:v>
                </c:pt>
                <c:pt idx="1922">
                  <c:v>91.746803463479438</c:v>
                </c:pt>
                <c:pt idx="1923">
                  <c:v>91.776076253716681</c:v>
                </c:pt>
                <c:pt idx="1924">
                  <c:v>91.805314631277184</c:v>
                </c:pt>
                <c:pt idx="1925">
                  <c:v>91.83451860649177</c:v>
                </c:pt>
                <c:pt idx="1926">
                  <c:v>91.86368818979453</c:v>
                </c:pt>
                <c:pt idx="1927">
                  <c:v>91.892823391722516</c:v>
                </c:pt>
                <c:pt idx="1928">
                  <c:v>91.921924222915564</c:v>
                </c:pt>
                <c:pt idx="1929">
                  <c:v>91.950990694115958</c:v>
                </c:pt>
                <c:pt idx="1930">
                  <c:v>91.98002281616823</c:v>
                </c:pt>
                <c:pt idx="1931">
                  <c:v>92.009020600018857</c:v>
                </c:pt>
                <c:pt idx="1932">
                  <c:v>92.037984056716056</c:v>
                </c:pt>
                <c:pt idx="1933">
                  <c:v>92.066913197409505</c:v>
                </c:pt>
                <c:pt idx="1934">
                  <c:v>92.095808033350067</c:v>
                </c:pt>
                <c:pt idx="1935">
                  <c:v>92.124668575889515</c:v>
                </c:pt>
                <c:pt idx="1936">
                  <c:v>92.153494836480334</c:v>
                </c:pt>
                <c:pt idx="1937">
                  <c:v>92.182286826675409</c:v>
                </c:pt>
                <c:pt idx="1938">
                  <c:v>92.211044558127767</c:v>
                </c:pt>
                <c:pt idx="1939">
                  <c:v>92.239768042590327</c:v>
                </c:pt>
                <c:pt idx="1940">
                  <c:v>92.268457291915624</c:v>
                </c:pt>
                <c:pt idx="1941">
                  <c:v>92.29711231805554</c:v>
                </c:pt>
                <c:pt idx="1942">
                  <c:v>92.325720764815131</c:v>
                </c:pt>
                <c:pt idx="1943">
                  <c:v>92.354270396884061</c:v>
                </c:pt>
                <c:pt idx="1944">
                  <c:v>92.382761386984654</c:v>
                </c:pt>
                <c:pt idx="1945">
                  <c:v>92.411193907013825</c:v>
                </c:pt>
                <c:pt idx="1946">
                  <c:v>92.439568128048961</c:v>
                </c:pt>
                <c:pt idx="1947">
                  <c:v>92.467884220353696</c:v>
                </c:pt>
                <c:pt idx="1948">
                  <c:v>92.496142353383703</c:v>
                </c:pt>
                <c:pt idx="1949">
                  <c:v>92.524342695792384</c:v>
                </c:pt>
                <c:pt idx="1950">
                  <c:v>92.55248541543655</c:v>
                </c:pt>
                <c:pt idx="1951">
                  <c:v>92.580570679381978</c:v>
                </c:pt>
                <c:pt idx="1952">
                  <c:v>92.608598653908984</c:v>
                </c:pt>
                <c:pt idx="1953">
                  <c:v>92.636569504517936</c:v>
                </c:pt>
                <c:pt idx="1954">
                  <c:v>92.664483395934667</c:v>
                </c:pt>
                <c:pt idx="1955">
                  <c:v>92.692340492115889</c:v>
                </c:pt>
                <c:pt idx="1956">
                  <c:v>92.720140956254568</c:v>
                </c:pt>
                <c:pt idx="1957">
                  <c:v>92.747884950785178</c:v>
                </c:pt>
                <c:pt idx="1958">
                  <c:v>92.77557263738899</c:v>
                </c:pt>
                <c:pt idx="1959">
                  <c:v>92.803204176999245</c:v>
                </c:pt>
                <c:pt idx="1960">
                  <c:v>92.830779729806352</c:v>
                </c:pt>
                <c:pt idx="1961">
                  <c:v>92.858299455262951</c:v>
                </c:pt>
                <c:pt idx="1962">
                  <c:v>92.885763512089014</c:v>
                </c:pt>
                <c:pt idx="1963">
                  <c:v>92.913172058276857</c:v>
                </c:pt>
                <c:pt idx="1964">
                  <c:v>92.940525251096105</c:v>
                </c:pt>
                <c:pt idx="1965">
                  <c:v>92.967823247098622</c:v>
                </c:pt>
                <c:pt idx="1966">
                  <c:v>92.995066202123411</c:v>
                </c:pt>
                <c:pt idx="1967">
                  <c:v>93.022254271301449</c:v>
                </c:pt>
                <c:pt idx="1968">
                  <c:v>93.049387609060474</c:v>
                </c:pt>
                <c:pt idx="1969">
                  <c:v>93.076466369129761</c:v>
                </c:pt>
                <c:pt idx="1970">
                  <c:v>93.103490704544825</c:v>
                </c:pt>
                <c:pt idx="1971">
                  <c:v>93.130460767652082</c:v>
                </c:pt>
                <c:pt idx="1972">
                  <c:v>93.15737671011351</c:v>
                </c:pt>
                <c:pt idx="1973">
                  <c:v>93.184238682911229</c:v>
                </c:pt>
                <c:pt idx="1974">
                  <c:v>93.211046836352025</c:v>
                </c:pt>
                <c:pt idx="1975">
                  <c:v>93.23780132007191</c:v>
                </c:pt>
                <c:pt idx="1976">
                  <c:v>93.264502283040528</c:v>
                </c:pt>
                <c:pt idx="1977">
                  <c:v>93.291149873565658</c:v>
                </c:pt>
                <c:pt idx="1978">
                  <c:v>93.317744239297568</c:v>
                </c:pt>
                <c:pt idx="1979">
                  <c:v>93.344285527233353</c:v>
                </c:pt>
                <c:pt idx="1980">
                  <c:v>93.370773883721299</c:v>
                </c:pt>
                <c:pt idx="1981">
                  <c:v>93.397209454465127</c:v>
                </c:pt>
                <c:pt idx="1982">
                  <c:v>93.423592384528234</c:v>
                </c:pt>
                <c:pt idx="1983">
                  <c:v>93.449922818337924</c:v>
                </c:pt>
                <c:pt idx="1984">
                  <c:v>93.476200899689573</c:v>
                </c:pt>
                <c:pt idx="1985">
                  <c:v>93.502426771750748</c:v>
                </c:pt>
                <c:pt idx="1986">
                  <c:v>93.528600577065305</c:v>
                </c:pt>
                <c:pt idx="1987">
                  <c:v>93.55472245755746</c:v>
                </c:pt>
                <c:pt idx="1988">
                  <c:v>93.580792554535833</c:v>
                </c:pt>
                <c:pt idx="1989">
                  <c:v>93.606811008697406</c:v>
                </c:pt>
                <c:pt idx="1990">
                  <c:v>93.63277796013152</c:v>
                </c:pt>
                <c:pt idx="1991">
                  <c:v>93.658693548323768</c:v>
                </c:pt>
                <c:pt idx="1992">
                  <c:v>93.684557912159917</c:v>
                </c:pt>
                <c:pt idx="1993">
                  <c:v>93.710371189929759</c:v>
                </c:pt>
                <c:pt idx="1994">
                  <c:v>93.73613351933092</c:v>
                </c:pt>
                <c:pt idx="1995">
                  <c:v>93.761845037472682</c:v>
                </c:pt>
                <c:pt idx="1996">
                  <c:v>93.787505880879735</c:v>
                </c:pt>
                <c:pt idx="1997">
                  <c:v>93.813116185495915</c:v>
                </c:pt>
                <c:pt idx="1998">
                  <c:v>93.838676086687883</c:v>
                </c:pt>
                <c:pt idx="1999">
                  <c:v>93.864185719248809</c:v>
                </c:pt>
                <c:pt idx="2000">
                  <c:v>93.88964521740202</c:v>
                </c:pt>
                <c:pt idx="2001">
                  <c:v>93.915054714804583</c:v>
                </c:pt>
                <c:pt idx="2002">
                  <c:v>93.940414344550931</c:v>
                </c:pt>
                <c:pt idx="2003">
                  <c:v>93.965724239176339</c:v>
                </c:pt>
                <c:pt idx="2004">
                  <c:v>93.990984530660512</c:v>
                </c:pt>
                <c:pt idx="2005">
                  <c:v>94.016195350431033</c:v>
                </c:pt>
                <c:pt idx="2006">
                  <c:v>94.041356829366848</c:v>
                </c:pt>
                <c:pt idx="2007">
                  <c:v>94.066469097801672</c:v>
                </c:pt>
                <c:pt idx="2008">
                  <c:v>94.091532285527421</c:v>
                </c:pt>
                <c:pt idx="2009">
                  <c:v>94.116546521797559</c:v>
                </c:pt>
                <c:pt idx="2010">
                  <c:v>94.141511935330485</c:v>
                </c:pt>
                <c:pt idx="2011">
                  <c:v>94.166428654312824</c:v>
                </c:pt>
                <c:pt idx="2012">
                  <c:v>94.191296806402732</c:v>
                </c:pt>
                <c:pt idx="2013">
                  <c:v>94.216116518733159</c:v>
                </c:pt>
                <c:pt idx="2014">
                  <c:v>94.240887917915074</c:v>
                </c:pt>
                <c:pt idx="2015">
                  <c:v>94.265611130040725</c:v>
                </c:pt>
                <c:pt idx="2016">
                  <c:v>94.290286280686772</c:v>
                </c:pt>
                <c:pt idx="2017">
                  <c:v>94.314913494917491</c:v>
                </c:pt>
                <c:pt idx="2018">
                  <c:v>94.339492897287897</c:v>
                </c:pt>
                <c:pt idx="2019">
                  <c:v>94.364024611846844</c:v>
                </c:pt>
                <c:pt idx="2020">
                  <c:v>94.388508762140106</c:v>
                </c:pt>
                <c:pt idx="2021">
                  <c:v>94.41294547121349</c:v>
                </c:pt>
                <c:pt idx="2022">
                  <c:v>94.43733486161581</c:v>
                </c:pt>
                <c:pt idx="2023">
                  <c:v>94.461677055401921</c:v>
                </c:pt>
                <c:pt idx="2024">
                  <c:v>94.485972174135725</c:v>
                </c:pt>
                <c:pt idx="2025">
                  <c:v>94.51022033889312</c:v>
                </c:pt>
                <c:pt idx="2026">
                  <c:v>94.534421670264933</c:v>
                </c:pt>
                <c:pt idx="2027">
                  <c:v>94.558576288359873</c:v>
                </c:pt>
                <c:pt idx="2028">
                  <c:v>94.582684312807359</c:v>
                </c:pt>
                <c:pt idx="2029">
                  <c:v>94.606745862760476</c:v>
                </c:pt>
                <c:pt idx="2030">
                  <c:v>94.630761056898749</c:v>
                </c:pt>
                <c:pt idx="2031">
                  <c:v>94.654730013431021</c:v>
                </c:pt>
                <c:pt idx="2032">
                  <c:v>94.678652850098217</c:v>
                </c:pt>
                <c:pt idx="2033">
                  <c:v>94.702529684176156</c:v>
                </c:pt>
                <c:pt idx="2034">
                  <c:v>94.726360632478304</c:v>
                </c:pt>
                <c:pt idx="2035">
                  <c:v>94.750145811358507</c:v>
                </c:pt>
                <c:pt idx="2036">
                  <c:v>94.773885336713704</c:v>
                </c:pt>
                <c:pt idx="2037">
                  <c:v>94.797579323986639</c:v>
                </c:pt>
                <c:pt idx="2038">
                  <c:v>94.821227888168508</c:v>
                </c:pt>
                <c:pt idx="2039">
                  <c:v>94.844831143801642</c:v>
                </c:pt>
                <c:pt idx="2040">
                  <c:v>94.868389204982137</c:v>
                </c:pt>
                <c:pt idx="2041">
                  <c:v>94.89190218536244</c:v>
                </c:pt>
                <c:pt idx="2042">
                  <c:v>94.91537019815398</c:v>
                </c:pt>
                <c:pt idx="2043">
                  <c:v>94.938793356129693</c:v>
                </c:pt>
                <c:pt idx="2044">
                  <c:v>94.962171771626629</c:v>
                </c:pt>
                <c:pt idx="2045">
                  <c:v>94.985505556548446</c:v>
                </c:pt>
                <c:pt idx="2046">
                  <c:v>95.008794822367946</c:v>
                </c:pt>
                <c:pt idx="2047">
                  <c:v>95.032039680129543</c:v>
                </c:pt>
                <c:pt idx="2048">
                  <c:v>95.055240240451752</c:v>
                </c:pt>
                <c:pt idx="2049">
                  <c:v>95.078396613529662</c:v>
                </c:pt>
                <c:pt idx="2050">
                  <c:v>95.101508909137365</c:v>
                </c:pt>
                <c:pt idx="2051">
                  <c:v>95.124577236630344</c:v>
                </c:pt>
                <c:pt idx="2052">
                  <c:v>95.147601704947917</c:v>
                </c:pt>
                <c:pt idx="2053">
                  <c:v>95.170582422615595</c:v>
                </c:pt>
                <c:pt idx="2054">
                  <c:v>95.193519497747459</c:v>
                </c:pt>
                <c:pt idx="2055">
                  <c:v>95.216413038048472</c:v>
                </c:pt>
                <c:pt idx="2056">
                  <c:v>95.239263150816868</c:v>
                </c:pt>
                <c:pt idx="2057">
                  <c:v>95.262069942946411</c:v>
                </c:pt>
                <c:pt idx="2058">
                  <c:v>95.284833520928714</c:v>
                </c:pt>
                <c:pt idx="2059">
                  <c:v>95.30755399085551</c:v>
                </c:pt>
                <c:pt idx="2060">
                  <c:v>95.330231458420897</c:v>
                </c:pt>
                <c:pt idx="2061">
                  <c:v>95.352866028923586</c:v>
                </c:pt>
                <c:pt idx="2062">
                  <c:v>95.375457807269157</c:v>
                </c:pt>
                <c:pt idx="2063">
                  <c:v>95.398006897972238</c:v>
                </c:pt>
                <c:pt idx="2064">
                  <c:v>95.420513405158687</c:v>
                </c:pt>
                <c:pt idx="2065">
                  <c:v>95.442977432567801</c:v>
                </c:pt>
                <c:pt idx="2066">
                  <c:v>95.465399083554445</c:v>
                </c:pt>
                <c:pt idx="2067">
                  <c:v>95.487778461091224</c:v>
                </c:pt>
                <c:pt idx="2068">
                  <c:v>95.510115667770592</c:v>
                </c:pt>
                <c:pt idx="2069">
                  <c:v>95.532410805806961</c:v>
                </c:pt>
                <c:pt idx="2070">
                  <c:v>95.554663977038814</c:v>
                </c:pt>
                <c:pt idx="2071">
                  <c:v>95.576875282930772</c:v>
                </c:pt>
                <c:pt idx="2072">
                  <c:v>95.599044824575685</c:v>
                </c:pt>
                <c:pt idx="2073">
                  <c:v>95.62117270269664</c:v>
                </c:pt>
                <c:pt idx="2074">
                  <c:v>95.643259017649015</c:v>
                </c:pt>
                <c:pt idx="2075">
                  <c:v>95.66530386942253</c:v>
                </c:pt>
                <c:pt idx="2076">
                  <c:v>95.68730735764322</c:v>
                </c:pt>
                <c:pt idx="2077">
                  <c:v>95.709269581575427</c:v>
                </c:pt>
                <c:pt idx="2078">
                  <c:v>95.731190640123785</c:v>
                </c:pt>
                <c:pt idx="2079">
                  <c:v>95.753070631835186</c:v>
                </c:pt>
                <c:pt idx="2080">
                  <c:v>95.774909654900725</c:v>
                </c:pt>
                <c:pt idx="2081">
                  <c:v>95.796707807157631</c:v>
                </c:pt>
                <c:pt idx="2082">
                  <c:v>95.818465186091188</c:v>
                </c:pt>
                <c:pt idx="2083">
                  <c:v>95.840181888836653</c:v>
                </c:pt>
                <c:pt idx="2084">
                  <c:v>95.861858012181116</c:v>
                </c:pt>
                <c:pt idx="2085">
                  <c:v>95.88349365256542</c:v>
                </c:pt>
                <c:pt idx="2086">
                  <c:v>95.905088906085993</c:v>
                </c:pt>
                <c:pt idx="2087">
                  <c:v>95.926643868496711</c:v>
                </c:pt>
                <c:pt idx="2088">
                  <c:v>95.94815863521076</c:v>
                </c:pt>
                <c:pt idx="2089">
                  <c:v>95.969633301302437</c:v>
                </c:pt>
                <c:pt idx="2090">
                  <c:v>95.991067961508961</c:v>
                </c:pt>
                <c:pt idx="2091">
                  <c:v>96.012462710232271</c:v>
                </c:pt>
                <c:pt idx="2092">
                  <c:v>96.033817641540836</c:v>
                </c:pt>
                <c:pt idx="2093">
                  <c:v>96.0551328491714</c:v>
                </c:pt>
                <c:pt idx="2094">
                  <c:v>96.076408426530762</c:v>
                </c:pt>
                <c:pt idx="2095">
                  <c:v>96.097644466697517</c:v>
                </c:pt>
                <c:pt idx="2096">
                  <c:v>96.118841062423812</c:v>
                </c:pt>
                <c:pt idx="2097">
                  <c:v>96.139998306137016</c:v>
                </c:pt>
                <c:pt idx="2098">
                  <c:v>96.161116289941518</c:v>
                </c:pt>
                <c:pt idx="2099">
                  <c:v>96.182195105620337</c:v>
                </c:pt>
                <c:pt idx="2100">
                  <c:v>96.203234844636881</c:v>
                </c:pt>
              </c:numCache>
            </c:numRef>
          </c:cat>
          <c:val>
            <c:numRef>
              <c:f>Simulation!$Q$4:$Q$2104</c:f>
              <c:numCache>
                <c:formatCode>General</c:formatCode>
                <c:ptCount val="2101"/>
                <c:pt idx="0">
                  <c:v>0</c:v>
                </c:pt>
                <c:pt idx="1">
                  <c:v>1.4281175081983275</c:v>
                </c:pt>
                <c:pt idx="2">
                  <c:v>2.0180635212371389</c:v>
                </c:pt>
                <c:pt idx="3">
                  <c:v>2.4696563991438119</c:v>
                </c:pt>
                <c:pt idx="4">
                  <c:v>2.8494573288530671</c:v>
                </c:pt>
                <c:pt idx="5">
                  <c:v>3.1832709149591749</c:v>
                </c:pt>
                <c:pt idx="6">
                  <c:v>3.4843425402200672</c:v>
                </c:pt>
                <c:pt idx="7">
                  <c:v>3.7605471575320628</c:v>
                </c:pt>
                <c:pt idx="8">
                  <c:v>4.0170200161006395</c:v>
                </c:pt>
                <c:pt idx="9">
                  <c:v>4.2573310493130956</c:v>
                </c:pt>
                <c:pt idx="10">
                  <c:v>4.4840816774686933</c:v>
                </c:pt>
                <c:pt idx="11">
                  <c:v>4.6992374096024072</c:v>
                </c:pt>
                <c:pt idx="12">
                  <c:v>4.9043265355031007</c:v>
                </c:pt>
                <c:pt idx="13">
                  <c:v>5.1005654501204827</c:v>
                </c:pt>
                <c:pt idx="14">
                  <c:v>5.2889412378164353</c:v>
                </c:pt>
                <c:pt idx="15">
                  <c:v>5.4702680899131906</c:v>
                </c:pt>
                <c:pt idx="16">
                  <c:v>5.6452270294730695</c:v>
                </c:pt>
                <c:pt idx="17">
                  <c:v>5.8143946115840439</c:v>
                </c:pt>
                <c:pt idx="18">
                  <c:v>5.9782641238208036</c:v>
                </c:pt>
                <c:pt idx="19">
                  <c:v>6.1372615522911564</c:v>
                </c:pt>
                <c:pt idx="20">
                  <c:v>6.291757811689366</c:v>
                </c:pt>
                <c:pt idx="21">
                  <c:v>6.4420782556941889</c:v>
                </c:pt>
                <c:pt idx="22">
                  <c:v>6.5885101725509827</c:v>
                </c:pt>
                <c:pt idx="23">
                  <c:v>6.7313087644158793</c:v>
                </c:pt>
                <c:pt idx="24">
                  <c:v>6.8707019694471381</c:v>
                </c:pt>
                <c:pt idx="25">
                  <c:v>7.0068943892846454</c:v>
                </c:pt>
                <c:pt idx="26">
                  <c:v>7.1400705168756318</c:v>
                </c:pt>
                <c:pt idx="27">
                  <c:v>7.2703974112859564</c:v>
                </c:pt>
                <c:pt idx="28">
                  <c:v>7.3980269311321418</c:v>
                </c:pt>
                <c:pt idx="29">
                  <c:v>7.5230976125679154</c:v>
                </c:pt>
                <c:pt idx="30">
                  <c:v>7.6457362586536464</c:v>
                </c:pt>
                <c:pt idx="31">
                  <c:v>7.7677857485256316</c:v>
                </c:pt>
                <c:pt idx="32">
                  <c:v>7.8875638983945668</c:v>
                </c:pt>
                <c:pt idx="33">
                  <c:v>8.0051738770571514</c:v>
                </c:pt>
                <c:pt idx="34">
                  <c:v>8.120711079754777</c:v>
                </c:pt>
                <c:pt idx="35">
                  <c:v>8.2342639294446176</c:v>
                </c:pt>
                <c:pt idx="36">
                  <c:v>8.345914574708809</c:v>
                </c:pt>
                <c:pt idx="37">
                  <c:v>8.4557395001586251</c:v>
                </c:pt>
                <c:pt idx="38">
                  <c:v>8.5638100623921289</c:v>
                </c:pt>
                <c:pt idx="39">
                  <c:v>8.6701929623204226</c:v>
                </c:pt>
                <c:pt idx="40">
                  <c:v>8.7749506628675622</c:v>
                </c:pt>
                <c:pt idx="41">
                  <c:v>8.8781417595800676</c:v>
                </c:pt>
                <c:pt idx="42">
                  <c:v>8.9798213104827376</c:v>
                </c:pt>
                <c:pt idx="43">
                  <c:v>9.0800411305332052</c:v>
                </c:pt>
                <c:pt idx="44">
                  <c:v>9.1788500552157917</c:v>
                </c:pt>
                <c:pt idx="45">
                  <c:v>9.2762941771422547</c:v>
                </c:pt>
                <c:pt idx="46">
                  <c:v>9.3724170589665707</c:v>
                </c:pt>
                <c:pt idx="47">
                  <c:v>9.4672599254522147</c:v>
                </c:pt>
                <c:pt idx="48">
                  <c:v>9.560861837136688</c:v>
                </c:pt>
                <c:pt idx="49">
                  <c:v>9.653259847706094</c:v>
                </c:pt>
                <c:pt idx="50">
                  <c:v>9.7444891469115689</c:v>
                </c:pt>
                <c:pt idx="51">
                  <c:v>9.83458319062062</c:v>
                </c:pt>
                <c:pt idx="52">
                  <c:v>9.9235738193929475</c:v>
                </c:pt>
                <c:pt idx="53">
                  <c:v>10.011491366796216</c:v>
                </c:pt>
                <c:pt idx="54">
                  <c:v>10.098364758527858</c:v>
                </c:pt>
                <c:pt idx="55">
                  <c:v>10.184221603280426</c:v>
                </c:pt>
                <c:pt idx="56">
                  <c:v>10.26908827617698</c:v>
                </c:pt>
                <c:pt idx="57">
                  <c:v>10.352989995506917</c:v>
                </c:pt>
                <c:pt idx="58">
                  <c:v>10.43595089340919</c:v>
                </c:pt>
                <c:pt idx="59">
                  <c:v>10.518571522725074</c:v>
                </c:pt>
                <c:pt idx="60">
                  <c:v>10.60028402540128</c:v>
                </c:pt>
                <c:pt idx="61">
                  <c:v>10.681110091805913</c:v>
                </c:pt>
                <c:pt idx="62">
                  <c:v>10.761070535244111</c:v>
                </c:pt>
                <c:pt idx="63">
                  <c:v>10.840185341492678</c:v>
                </c:pt>
                <c:pt idx="64">
                  <c:v>10.918473714779882</c:v>
                </c:pt>
                <c:pt idx="65">
                  <c:v>10.995954120517872</c:v>
                </c:pt>
                <c:pt idx="66">
                  <c:v>11.072644325064184</c:v>
                </c:pt>
                <c:pt idx="67">
                  <c:v>11.148561432761424</c:v>
                </c:pt>
                <c:pt idx="68">
                  <c:v>11.223721920479829</c:v>
                </c:pt>
                <c:pt idx="69">
                  <c:v>11.298141669865839</c:v>
                </c:pt>
                <c:pt idx="70">
                  <c:v>11.37183599748051</c:v>
                </c:pt>
                <c:pt idx="71">
                  <c:v>11.444819682994442</c:v>
                </c:pt>
                <c:pt idx="72">
                  <c:v>11.517106995590554</c:v>
                </c:pt>
                <c:pt idx="73">
                  <c:v>11.588711718712242</c:v>
                </c:pt>
                <c:pt idx="74">
                  <c:v>11.659647173282201</c:v>
                </c:pt>
                <c:pt idx="75">
                  <c:v>11.72992623950609</c:v>
                </c:pt>
                <c:pt idx="76">
                  <c:v>11.799561377365272</c:v>
                </c:pt>
                <c:pt idx="77">
                  <c:v>11.86856464589389</c:v>
                </c:pt>
                <c:pt idx="78">
                  <c:v>11.936947721327483</c:v>
                </c:pt>
                <c:pt idx="79">
                  <c:v>12.004721914203007</c:v>
                </c:pt>
                <c:pt idx="80">
                  <c:v>12.071898185483555</c:v>
                </c:pt>
                <c:pt idx="81">
                  <c:v>12.138487161775062</c:v>
                </c:pt>
                <c:pt idx="82">
                  <c:v>12.204499149696856</c:v>
                </c:pt>
                <c:pt idx="83">
                  <c:v>12.269944149463011</c:v>
                </c:pt>
                <c:pt idx="84">
                  <c:v>12.334831867726953</c:v>
                </c:pt>
                <c:pt idx="85">
                  <c:v>12.399171729737711</c:v>
                </c:pt>
                <c:pt idx="86">
                  <c:v>12.462972890852479</c:v>
                </c:pt>
                <c:pt idx="87">
                  <c:v>12.526244247446765</c:v>
                </c:pt>
                <c:pt idx="88">
                  <c:v>12.588994447260317</c:v>
                </c:pt>
                <c:pt idx="89">
                  <c:v>12.651231899214165</c:v>
                </c:pt>
                <c:pt idx="90">
                  <c:v>12.712964782731559</c:v>
                </c:pt>
                <c:pt idx="91">
                  <c:v>12.774201056593165</c:v>
                </c:pt>
                <c:pt idx="92">
                  <c:v>12.834948467354739</c:v>
                </c:pt>
                <c:pt idx="93">
                  <c:v>12.89521455735348</c:v>
                </c:pt>
                <c:pt idx="94">
                  <c:v>12.955006672327448</c:v>
                </c:pt>
                <c:pt idx="95">
                  <c:v>13.0143319686707</c:v>
                </c:pt>
                <c:pt idx="96">
                  <c:v>13.073197420345275</c:v>
                </c:pt>
                <c:pt idx="97">
                  <c:v>13.131609825469743</c:v>
                </c:pt>
                <c:pt idx="98">
                  <c:v>13.18957581260263</c:v>
                </c:pt>
                <c:pt idx="99">
                  <c:v>13.247101846737911</c:v>
                </c:pt>
                <c:pt idx="100">
                  <c:v>13.304194235028563</c:v>
                </c:pt>
                <c:pt idx="101">
                  <c:v>13.360859132253148</c:v>
                </c:pt>
                <c:pt idx="102">
                  <c:v>13.417102546039439</c:v>
                </c:pt>
                <c:pt idx="103">
                  <c:v>13.472930341858193</c:v>
                </c:pt>
                <c:pt idx="104">
                  <c:v>13.528348247799354</c:v>
                </c:pt>
                <c:pt idx="105">
                  <c:v>13.583361859142206</c:v>
                </c:pt>
                <c:pt idx="106">
                  <c:v>13.637976642730258</c:v>
                </c:pt>
                <c:pt idx="107">
                  <c:v>13.692197941161005</c:v>
                </c:pt>
                <c:pt idx="108">
                  <c:v>13.746030976800082</c:v>
                </c:pt>
                <c:pt idx="109">
                  <c:v>13.799480855628753</c:v>
                </c:pt>
                <c:pt idx="110">
                  <c:v>13.852552570933149</c:v>
                </c:pt>
                <c:pt idx="111">
                  <c:v>13.905251006843157</c:v>
                </c:pt>
                <c:pt idx="112">
                  <c:v>13.957580941728409</c:v>
                </c:pt>
                <c:pt idx="113">
                  <c:v>14.0095470514584</c:v>
                </c:pt>
                <c:pt idx="114">
                  <c:v>14.061153912533323</c:v>
                </c:pt>
                <c:pt idx="115">
                  <c:v>14.112406005091874</c:v>
                </c:pt>
                <c:pt idx="116">
                  <c:v>14.163307715801899</c:v>
                </c:pt>
                <c:pt idx="117">
                  <c:v>14.213863340639428</c:v>
                </c:pt>
                <c:pt idx="118">
                  <c:v>14.264077087561347</c:v>
                </c:pt>
                <c:pt idx="119">
                  <c:v>14.31395307907666</c:v>
                </c:pt>
                <c:pt idx="120">
                  <c:v>14.363495354721012</c:v>
                </c:pt>
                <c:pt idx="121">
                  <c:v>14.41270787343892</c:v>
                </c:pt>
                <c:pt idx="122">
                  <c:v>14.461594515877886</c:v>
                </c:pt>
                <c:pt idx="123">
                  <c:v>14.510159086598359</c:v>
                </c:pt>
                <c:pt idx="124">
                  <c:v>14.55840531620332</c:v>
                </c:pt>
                <c:pt idx="125">
                  <c:v>14.606336863391029</c:v>
                </c:pt>
                <c:pt idx="126">
                  <c:v>14.653957316934321</c:v>
                </c:pt>
                <c:pt idx="127">
                  <c:v>14.701270197589647</c:v>
                </c:pt>
                <c:pt idx="128">
                  <c:v>14.748278959938904</c:v>
                </c:pt>
                <c:pt idx="129">
                  <c:v>14.794986994166921</c:v>
                </c:pt>
                <c:pt idx="130">
                  <c:v>14.841397627777354</c:v>
                </c:pt>
                <c:pt idx="131">
                  <c:v>14.887514127249588</c:v>
                </c:pt>
                <c:pt idx="132">
                  <c:v>14.933339699639101</c:v>
                </c:pt>
                <c:pt idx="133">
                  <c:v>14.978877494123665</c:v>
                </c:pt>
                <c:pt idx="134">
                  <c:v>15.024130603497603</c:v>
                </c:pt>
                <c:pt idx="135">
                  <c:v>15.069102065616224</c:v>
                </c:pt>
                <c:pt idx="136">
                  <c:v>15.11379486479248</c:v>
                </c:pt>
                <c:pt idx="137">
                  <c:v>15.158211933147744</c:v>
                </c:pt>
                <c:pt idx="138">
                  <c:v>15.202356151918577</c:v>
                </c:pt>
                <c:pt idx="139">
                  <c:v>15.246230352721211</c:v>
                </c:pt>
                <c:pt idx="140">
                  <c:v>15.289837318775421</c:v>
                </c:pt>
                <c:pt idx="141">
                  <c:v>15.333179786089374</c:v>
                </c:pt>
                <c:pt idx="142">
                  <c:v>15.376260444606991</c:v>
                </c:pt>
                <c:pt idx="143">
                  <c:v>15.419081939319234</c:v>
                </c:pt>
                <c:pt idx="144">
                  <c:v>15.461646871340738</c:v>
                </c:pt>
                <c:pt idx="145">
                  <c:v>15.503957798953079</c:v>
                </c:pt>
                <c:pt idx="146">
                  <c:v>15.546017238615962</c:v>
                </c:pt>
                <c:pt idx="147">
                  <c:v>15.587827665947501</c:v>
                </c:pt>
                <c:pt idx="148">
                  <c:v>15.629391516674788</c:v>
                </c:pt>
                <c:pt idx="149">
                  <c:v>15.670711187555812</c:v>
                </c:pt>
                <c:pt idx="150">
                  <c:v>15.711789037273789</c:v>
                </c:pt>
                <c:pt idx="151">
                  <c:v>15.75262738730494</c:v>
                </c:pt>
                <c:pt idx="152">
                  <c:v>15.793228522760636</c:v>
                </c:pt>
                <c:pt idx="153">
                  <c:v>15.833594693204857</c:v>
                </c:pt>
                <c:pt idx="154">
                  <c:v>15.873728113447861</c:v>
                </c:pt>
                <c:pt idx="155">
                  <c:v>15.91363096431688</c:v>
                </c:pt>
                <c:pt idx="156">
                  <c:v>15.953305393404676</c:v>
                </c:pt>
                <c:pt idx="157">
                  <c:v>15.992753515796725</c:v>
                </c:pt>
                <c:pt idx="158">
                  <c:v>16.031977414777774</c:v>
                </c:pt>
                <c:pt idx="159">
                  <c:v>16.070979142518496</c:v>
                </c:pt>
                <c:pt idx="160">
                  <c:v>16.109760720742909</c:v>
                </c:pt>
                <c:pt idx="161">
                  <c:v>16.148324141377238</c:v>
                </c:pt>
                <c:pt idx="162">
                  <c:v>16.186671367180828</c:v>
                </c:pt>
                <c:pt idx="163">
                  <c:v>16.224804332359749</c:v>
                </c:pt>
                <c:pt idx="164">
                  <c:v>16.262724943163626</c:v>
                </c:pt>
                <c:pt idx="165">
                  <c:v>16.300435078466304</c:v>
                </c:pt>
                <c:pt idx="166">
                  <c:v>16.337936590330834</c:v>
                </c:pt>
                <c:pt idx="167">
                  <c:v>16.37523130455935</c:v>
                </c:pt>
                <c:pt idx="168">
                  <c:v>16.41232102122828</c:v>
                </c:pt>
                <c:pt idx="169">
                  <c:v>16.449207515209416</c:v>
                </c:pt>
                <c:pt idx="170">
                  <c:v>16.485892536677252</c:v>
                </c:pt>
                <c:pt idx="171">
                  <c:v>16.522377811603075</c:v>
                </c:pt>
                <c:pt idx="172">
                  <c:v>16.558665042236218</c:v>
                </c:pt>
                <c:pt idx="173">
                  <c:v>16.594755907572853</c:v>
                </c:pt>
                <c:pt idx="174">
                  <c:v>16.630652063812786</c:v>
                </c:pt>
                <c:pt idx="175">
                  <c:v>16.666355144804545</c:v>
                </c:pt>
                <c:pt idx="176">
                  <c:v>16.701866762479206</c:v>
                </c:pt>
                <c:pt idx="177">
                  <c:v>16.737188507273252</c:v>
                </c:pt>
                <c:pt idx="178">
                  <c:v>16.772321948540839</c:v>
                </c:pt>
                <c:pt idx="179">
                  <c:v>16.807268634955754</c:v>
                </c:pt>
                <c:pt idx="180">
                  <c:v>16.842030094903436</c:v>
                </c:pt>
                <c:pt idx="181">
                  <c:v>16.876607836863297</c:v>
                </c:pt>
                <c:pt idx="182">
                  <c:v>16.911003349781705</c:v>
                </c:pt>
                <c:pt idx="183">
                  <c:v>16.945218103435842</c:v>
                </c:pt>
                <c:pt idx="184">
                  <c:v>16.979253548788751</c:v>
                </c:pt>
                <c:pt idx="185">
                  <c:v>17.013111118335832</c:v>
                </c:pt>
                <c:pt idx="186">
                  <c:v>17.04679222644301</c:v>
                </c:pt>
                <c:pt idx="187">
                  <c:v>17.08029826967687</c:v>
                </c:pt>
                <c:pt idx="188">
                  <c:v>17.113630627126927</c:v>
                </c:pt>
                <c:pt idx="189">
                  <c:v>17.146790660720328</c:v>
                </c:pt>
                <c:pt idx="190">
                  <c:v>17.179779715529158</c:v>
                </c:pt>
                <c:pt idx="191">
                  <c:v>17.212599120070575</c:v>
                </c:pt>
                <c:pt idx="192">
                  <c:v>17.245250186599979</c:v>
                </c:pt>
                <c:pt idx="193">
                  <c:v>17.27773421139743</c:v>
                </c:pt>
                <c:pt idx="194">
                  <c:v>17.310052475047485</c:v>
                </c:pt>
                <c:pt idx="195">
                  <c:v>17.342206242712624</c:v>
                </c:pt>
                <c:pt idx="196">
                  <c:v>17.374196764400502</c:v>
                </c:pt>
                <c:pt idx="197">
                  <c:v>17.406025275225126</c:v>
                </c:pt>
                <c:pt idx="198">
                  <c:v>17.437692995662196</c:v>
                </c:pt>
                <c:pt idx="199">
                  <c:v>17.469201131798705</c:v>
                </c:pt>
                <c:pt idx="200">
                  <c:v>17.500550875577005</c:v>
                </c:pt>
                <c:pt idx="201">
                  <c:v>17.531743405033478</c:v>
                </c:pt>
                <c:pt idx="202">
                  <c:v>17.562779884531921</c:v>
                </c:pt>
                <c:pt idx="203">
                  <c:v>17.593661464991861</c:v>
                </c:pt>
                <c:pt idx="204">
                  <c:v>17.624389284111857</c:v>
                </c:pt>
                <c:pt idx="205">
                  <c:v>17.654964466587984</c:v>
                </c:pt>
                <c:pt idx="206">
                  <c:v>17.685388124327588</c:v>
                </c:pt>
                <c:pt idx="207">
                  <c:v>17.715661356658469</c:v>
                </c:pt>
                <c:pt idx="208">
                  <c:v>17.745785250533576</c:v>
                </c:pt>
                <c:pt idx="209">
                  <c:v>17.775760880731362</c:v>
                </c:pt>
                <c:pt idx="210">
                  <c:v>17.805589310051907</c:v>
                </c:pt>
                <c:pt idx="211">
                  <c:v>17.835271589508899</c:v>
                </c:pt>
                <c:pt idx="212">
                  <c:v>17.864808758517604</c:v>
                </c:pt>
                <c:pt idx="213">
                  <c:v>17.894201845078921</c:v>
                </c:pt>
                <c:pt idx="214">
                  <c:v>17.92345186595961</c:v>
                </c:pt>
                <c:pt idx="215">
                  <c:v>17.952559826868807</c:v>
                </c:pt>
                <c:pt idx="216">
                  <c:v>17.981526722630907</c:v>
                </c:pt>
                <c:pt idx="217">
                  <c:v>18.010353537354924</c:v>
                </c:pt>
                <c:pt idx="218">
                  <c:v>18.039041244600391</c:v>
                </c:pt>
                <c:pt idx="219">
                  <c:v>18.067590807539908</c:v>
                </c:pt>
                <c:pt idx="220">
                  <c:v>18.096003179118419</c:v>
                </c:pt>
                <c:pt idx="221">
                  <c:v>18.124279302209278</c:v>
                </c:pt>
                <c:pt idx="222">
                  <c:v>18.152420109767217</c:v>
                </c:pt>
                <c:pt idx="223">
                  <c:v>18.180426524978262</c:v>
                </c:pt>
                <c:pt idx="224">
                  <c:v>18.208299461406689</c:v>
                </c:pt>
                <c:pt idx="225">
                  <c:v>18.23603982313908</c:v>
                </c:pt>
                <c:pt idx="226">
                  <c:v>18.263648504925566</c:v>
                </c:pt>
                <c:pt idx="227">
                  <c:v>18.291126392318308</c:v>
                </c:pt>
                <c:pt idx="228">
                  <c:v>18.318474361807283</c:v>
                </c:pt>
                <c:pt idx="229">
                  <c:v>18.345693280953455</c:v>
                </c:pt>
                <c:pt idx="230">
                  <c:v>18.372784008519378</c:v>
                </c:pt>
                <c:pt idx="231">
                  <c:v>18.399747394597295</c:v>
                </c:pt>
                <c:pt idx="232">
                  <c:v>18.426584280734801</c:v>
                </c:pt>
                <c:pt idx="233">
                  <c:v>18.453295500058111</c:v>
                </c:pt>
                <c:pt idx="234">
                  <c:v>18.479881877392998</c:v>
                </c:pt>
                <c:pt idx="235">
                  <c:v>18.506344229383469</c:v>
                </c:pt>
                <c:pt idx="236">
                  <c:v>18.532683364608197</c:v>
                </c:pt>
                <c:pt idx="237">
                  <c:v>18.558900083694787</c:v>
                </c:pt>
                <c:pt idx="238">
                  <c:v>18.584995179431935</c:v>
                </c:pt>
                <c:pt idx="239">
                  <c:v>18.610969436879493</c:v>
                </c:pt>
                <c:pt idx="240">
                  <c:v>18.636823633476521</c:v>
                </c:pt>
                <c:pt idx="241">
                  <c:v>18.662558539147337</c:v>
                </c:pt>
                <c:pt idx="242">
                  <c:v>18.688174916405671</c:v>
                </c:pt>
                <c:pt idx="243">
                  <c:v>18.713673520456876</c:v>
                </c:pt>
                <c:pt idx="244">
                  <c:v>18.73905509929833</c:v>
                </c:pt>
                <c:pt idx="245">
                  <c:v>18.764320393818007</c:v>
                </c:pt>
                <c:pt idx="246">
                  <c:v>18.789470137891286</c:v>
                </c:pt>
                <c:pt idx="247">
                  <c:v>18.814505058476026</c:v>
                </c:pt>
                <c:pt idx="248">
                  <c:v>18.839425875705956</c:v>
                </c:pt>
                <c:pt idx="249">
                  <c:v>18.864233302982406</c:v>
                </c:pt>
                <c:pt idx="250">
                  <c:v>18.888928047064407</c:v>
                </c:pt>
                <c:pt idx="251">
                  <c:v>18.913510808157241</c:v>
                </c:pt>
                <c:pt idx="252">
                  <c:v>18.9379822799994</c:v>
                </c:pt>
                <c:pt idx="253">
                  <c:v>18.962343149948062</c:v>
                </c:pt>
                <c:pt idx="254">
                  <c:v>18.986594099063065</c:v>
                </c:pt>
                <c:pt idx="255">
                  <c:v>19.010735802189437</c:v>
                </c:pt>
                <c:pt idx="256">
                  <c:v>19.034768928038499</c:v>
                </c:pt>
                <c:pt idx="257">
                  <c:v>19.058694139267594</c:v>
                </c:pt>
                <c:pt idx="258">
                  <c:v>19.082512092558428</c:v>
                </c:pt>
                <c:pt idx="259">
                  <c:v>19.106223438694101</c:v>
                </c:pt>
                <c:pt idx="260">
                  <c:v>19.129828822634824</c:v>
                </c:pt>
                <c:pt idx="261">
                  <c:v>19.153328883592355</c:v>
                </c:pt>
                <c:pt idx="262">
                  <c:v>19.176724255103192</c:v>
                </c:pt>
                <c:pt idx="263">
                  <c:v>19.200015565100546</c:v>
                </c:pt>
                <c:pt idx="264">
                  <c:v>19.223203435985091</c:v>
                </c:pt>
                <c:pt idx="265">
                  <c:v>19.246288484694567</c:v>
                </c:pt>
                <c:pt idx="266">
                  <c:v>19.269271322772202</c:v>
                </c:pt>
                <c:pt idx="267">
                  <c:v>19.292152556434043</c:v>
                </c:pt>
                <c:pt idx="268">
                  <c:v>19.314932786635154</c:v>
                </c:pt>
                <c:pt idx="269">
                  <c:v>19.337612609134734</c:v>
                </c:pt>
                <c:pt idx="270">
                  <c:v>19.360192614560187</c:v>
                </c:pt>
                <c:pt idx="271">
                  <c:v>19.382673388470153</c:v>
                </c:pt>
                <c:pt idx="272">
                  <c:v>19.405055511416503</c:v>
                </c:pt>
                <c:pt idx="273">
                  <c:v>19.42733955900535</c:v>
                </c:pt>
                <c:pt idx="274">
                  <c:v>19.449526101957083</c:v>
                </c:pt>
                <c:pt idx="275">
                  <c:v>19.471615706165434</c:v>
                </c:pt>
                <c:pt idx="276">
                  <c:v>19.49360893275561</c:v>
                </c:pt>
                <c:pt idx="277">
                  <c:v>19.515506338141503</c:v>
                </c:pt>
                <c:pt idx="278">
                  <c:v>19.537308474081996</c:v>
                </c:pt>
                <c:pt idx="279">
                  <c:v>19.559015887736383</c:v>
                </c:pt>
                <c:pt idx="280">
                  <c:v>19.580629121718914</c:v>
                </c:pt>
                <c:pt idx="281">
                  <c:v>19.602148714152502</c:v>
                </c:pt>
                <c:pt idx="282">
                  <c:v>19.623575198721586</c:v>
                </c:pt>
                <c:pt idx="283">
                  <c:v>19.644909104724171</c:v>
                </c:pt>
                <c:pt idx="284">
                  <c:v>19.666150957123069</c:v>
                </c:pt>
                <c:pt idx="285">
                  <c:v>19.687301276596358</c:v>
                </c:pt>
                <c:pt idx="286">
                  <c:v>19.708360579587051</c:v>
                </c:pt>
                <c:pt idx="287">
                  <c:v>19.729329378352016</c:v>
                </c:pt>
                <c:pt idx="288">
                  <c:v>19.750208181010159</c:v>
                </c:pt>
                <c:pt idx="289">
                  <c:v>19.770997491589867</c:v>
                </c:pt>
                <c:pt idx="290">
                  <c:v>19.791697810075728</c:v>
                </c:pt>
                <c:pt idx="291">
                  <c:v>19.812309632454568</c:v>
                </c:pt>
                <c:pt idx="292">
                  <c:v>19.83283345076077</c:v>
                </c:pt>
                <c:pt idx="293">
                  <c:v>19.853269753120944</c:v>
                </c:pt>
                <c:pt idx="294">
                  <c:v>19.873619023797907</c:v>
                </c:pt>
                <c:pt idx="295">
                  <c:v>19.893881743234033</c:v>
                </c:pt>
                <c:pt idx="296">
                  <c:v>19.914058388093942</c:v>
                </c:pt>
                <c:pt idx="297">
                  <c:v>19.934149431306572</c:v>
                </c:pt>
                <c:pt idx="298">
                  <c:v>19.954155342106631</c:v>
                </c:pt>
                <c:pt idx="299">
                  <c:v>19.974076586075437</c:v>
                </c:pt>
                <c:pt idx="300">
                  <c:v>19.993913625181175</c:v>
                </c:pt>
                <c:pt idx="301">
                  <c:v>20.013666917818551</c:v>
                </c:pt>
                <c:pt idx="302">
                  <c:v>20.033336918847887</c:v>
                </c:pt>
                <c:pt idx="303">
                  <c:v>20.052924079633655</c:v>
                </c:pt>
                <c:pt idx="304">
                  <c:v>20.072428848082431</c:v>
                </c:pt>
                <c:pt idx="305">
                  <c:v>20.091851668680338</c:v>
                </c:pt>
                <c:pt idx="306">
                  <c:v>20.111192982529936</c:v>
                </c:pt>
                <c:pt idx="307">
                  <c:v>20.130453227386585</c:v>
                </c:pt>
                <c:pt idx="308">
                  <c:v>20.149632837694309</c:v>
                </c:pt>
                <c:pt idx="309">
                  <c:v>20.168732244621125</c:v>
                </c:pt>
                <c:pt idx="310">
                  <c:v>20.187751876093913</c:v>
                </c:pt>
                <c:pt idx="311">
                  <c:v>20.206692156832752</c:v>
                </c:pt>
                <c:pt idx="312">
                  <c:v>20.22555350838482</c:v>
                </c:pt>
                <c:pt idx="313">
                  <c:v>20.244336349157788</c:v>
                </c:pt>
                <c:pt idx="314">
                  <c:v>20.263041094452756</c:v>
                </c:pt>
                <c:pt idx="315">
                  <c:v>20.28166815649676</c:v>
                </c:pt>
                <c:pt idx="316">
                  <c:v>20.300217944474785</c:v>
                </c:pt>
                <c:pt idx="317">
                  <c:v>20.318690864561383</c:v>
                </c:pt>
                <c:pt idx="318">
                  <c:v>20.337087319951817</c:v>
                </c:pt>
                <c:pt idx="319">
                  <c:v>20.355407710892816</c:v>
                </c:pt>
                <c:pt idx="320">
                  <c:v>20.373652434712881</c:v>
                </c:pt>
                <c:pt idx="321">
                  <c:v>20.391821885852195</c:v>
                </c:pt>
                <c:pt idx="322">
                  <c:v>20.409916455892134</c:v>
                </c:pt>
                <c:pt idx="323">
                  <c:v>20.427936533584361</c:v>
                </c:pt>
                <c:pt idx="324">
                  <c:v>20.445882504879545</c:v>
                </c:pt>
                <c:pt idx="325">
                  <c:v>20.46375475295569</c:v>
                </c:pt>
                <c:pt idx="326">
                  <c:v>20.481553658246089</c:v>
                </c:pt>
                <c:pt idx="327">
                  <c:v>20.499279598466885</c:v>
                </c:pt>
                <c:pt idx="328">
                  <c:v>20.51693294864431</c:v>
                </c:pt>
                <c:pt idx="329">
                  <c:v>20.534514081141513</c:v>
                </c:pt>
                <c:pt idx="330">
                  <c:v>20.552023365685073</c:v>
                </c:pt>
                <c:pt idx="331">
                  <c:v>20.569461169391147</c:v>
                </c:pt>
                <c:pt idx="332">
                  <c:v>20.58682785679127</c:v>
                </c:pt>
                <c:pt idx="333">
                  <c:v>20.604123789857841</c:v>
                </c:pt>
                <c:pt idx="334">
                  <c:v>20.621349328029243</c:v>
                </c:pt>
                <c:pt idx="335">
                  <c:v>20.638504828234669</c:v>
                </c:pt>
                <c:pt idx="336">
                  <c:v>20.655590644918615</c:v>
                </c:pt>
                <c:pt idx="337">
                  <c:v>20.672607130065042</c:v>
                </c:pt>
                <c:pt idx="338">
                  <c:v>20.68955463322126</c:v>
                </c:pt>
                <c:pt idx="339">
                  <c:v>20.706433501521474</c:v>
                </c:pt>
                <c:pt idx="340">
                  <c:v>20.723244079710046</c:v>
                </c:pt>
                <c:pt idx="341">
                  <c:v>20.739986710164462</c:v>
                </c:pt>
                <c:pt idx="342">
                  <c:v>20.756661732918001</c:v>
                </c:pt>
                <c:pt idx="343">
                  <c:v>20.773269485682111</c:v>
                </c:pt>
                <c:pt idx="344">
                  <c:v>20.789810303868521</c:v>
                </c:pt>
                <c:pt idx="345">
                  <c:v>20.806284520611065</c:v>
                </c:pt>
                <c:pt idx="346">
                  <c:v>20.82269246678722</c:v>
                </c:pt>
                <c:pt idx="347">
                  <c:v>20.839034471039401</c:v>
                </c:pt>
                <c:pt idx="348">
                  <c:v>20.855310859795971</c:v>
                </c:pt>
                <c:pt idx="349">
                  <c:v>20.871521957291989</c:v>
                </c:pt>
                <c:pt idx="350">
                  <c:v>20.88766808558972</c:v>
                </c:pt>
                <c:pt idx="351">
                  <c:v>20.903749564598868</c:v>
                </c:pt>
                <c:pt idx="352">
                  <c:v>20.919766712096575</c:v>
                </c:pt>
                <c:pt idx="353">
                  <c:v>20.935719843747172</c:v>
                </c:pt>
                <c:pt idx="354">
                  <c:v>20.95160927312169</c:v>
                </c:pt>
                <c:pt idx="355">
                  <c:v>20.967435311717118</c:v>
                </c:pt>
                <c:pt idx="356">
                  <c:v>20.98319826897545</c:v>
                </c:pt>
                <c:pt idx="357">
                  <c:v>20.998898452302488</c:v>
                </c:pt>
                <c:pt idx="358">
                  <c:v>21.014536167086408</c:v>
                </c:pt>
                <c:pt idx="359">
                  <c:v>21.030111716716132</c:v>
                </c:pt>
                <c:pt idx="360">
                  <c:v>21.045625402599445</c:v>
                </c:pt>
                <c:pt idx="361">
                  <c:v>21.06107752418092</c:v>
                </c:pt>
                <c:pt idx="362">
                  <c:v>21.076468378959611</c:v>
                </c:pt>
                <c:pt idx="363">
                  <c:v>21.091798262506551</c:v>
                </c:pt>
                <c:pt idx="364">
                  <c:v>21.107067468482025</c:v>
                </c:pt>
                <c:pt idx="365">
                  <c:v>21.12227628865266</c:v>
                </c:pt>
                <c:pt idx="366">
                  <c:v>21.137425012908295</c:v>
                </c:pt>
                <c:pt idx="367">
                  <c:v>21.152513929278655</c:v>
                </c:pt>
                <c:pt idx="368">
                  <c:v>21.167543323949836</c:v>
                </c:pt>
                <c:pt idx="369">
                  <c:v>21.182513481280594</c:v>
                </c:pt>
                <c:pt idx="370">
                  <c:v>21.19742468381844</c:v>
                </c:pt>
                <c:pt idx="371">
                  <c:v>21.212277212315559</c:v>
                </c:pt>
                <c:pt idx="372">
                  <c:v>21.22707134574453</c:v>
                </c:pt>
                <c:pt idx="373">
                  <c:v>21.241807361313864</c:v>
                </c:pt>
                <c:pt idx="374">
                  <c:v>21.256485534483385</c:v>
                </c:pt>
                <c:pt idx="375">
                  <c:v>21.271106138979405</c:v>
                </c:pt>
                <c:pt idx="376">
                  <c:v>21.285669446809745</c:v>
                </c:pt>
                <c:pt idx="377">
                  <c:v>21.300175728278568</c:v>
                </c:pt>
                <c:pt idx="378">
                  <c:v>21.314625252001061</c:v>
                </c:pt>
                <c:pt idx="379">
                  <c:v>21.329018284917939</c:v>
                </c:pt>
                <c:pt idx="380">
                  <c:v>21.343355092309782</c:v>
                </c:pt>
                <c:pt idx="381">
                  <c:v>21.357635937811217</c:v>
                </c:pt>
                <c:pt idx="382">
                  <c:v>21.371861083424935</c:v>
                </c:pt>
                <c:pt idx="383">
                  <c:v>21.38603078953555</c:v>
                </c:pt>
                <c:pt idx="384">
                  <c:v>21.400145314923311</c:v>
                </c:pt>
                <c:pt idx="385">
                  <c:v>21.414204916777649</c:v>
                </c:pt>
                <c:pt idx="386">
                  <c:v>21.42820985071058</c:v>
                </c:pt>
                <c:pt idx="387">
                  <c:v>21.442160370769955</c:v>
                </c:pt>
                <c:pt idx="388">
                  <c:v>21.456056729452566</c:v>
                </c:pt>
                <c:pt idx="389">
                  <c:v>21.469899177717107</c:v>
                </c:pt>
                <c:pt idx="390">
                  <c:v>21.483687964996989</c:v>
                </c:pt>
                <c:pt idx="391">
                  <c:v>21.497423339213015</c:v>
                </c:pt>
                <c:pt idx="392">
                  <c:v>21.511105546785917</c:v>
                </c:pt>
                <c:pt idx="393">
                  <c:v>21.524734832648758</c:v>
                </c:pt>
                <c:pt idx="394">
                  <c:v>21.538311440259196</c:v>
                </c:pt>
                <c:pt idx="395">
                  <c:v>21.551835611611608</c:v>
                </c:pt>
                <c:pt idx="396">
                  <c:v>21.565307587249094</c:v>
                </c:pt>
                <c:pt idx="397">
                  <c:v>21.578727606275343</c:v>
                </c:pt>
                <c:pt idx="398">
                  <c:v>21.592095906366382</c:v>
                </c:pt>
                <c:pt idx="399">
                  <c:v>21.605412723782177</c:v>
                </c:pt>
                <c:pt idx="400">
                  <c:v>21.618678293378135</c:v>
                </c:pt>
                <c:pt idx="401">
                  <c:v>21.631892848616459</c:v>
                </c:pt>
                <c:pt idx="402">
                  <c:v>21.645056621577407</c:v>
                </c:pt>
                <c:pt idx="403">
                  <c:v>21.658169842970402</c:v>
                </c:pt>
                <c:pt idx="404">
                  <c:v>21.671232742145047</c:v>
                </c:pt>
                <c:pt idx="405">
                  <c:v>21.684245547102016</c:v>
                </c:pt>
                <c:pt idx="406">
                  <c:v>21.697208484503829</c:v>
                </c:pt>
                <c:pt idx="407">
                  <c:v>21.710121779685505</c:v>
                </c:pt>
                <c:pt idx="408">
                  <c:v>21.722985656665124</c:v>
                </c:pt>
                <c:pt idx="409">
                  <c:v>21.735800338154263</c:v>
                </c:pt>
                <c:pt idx="410">
                  <c:v>21.748566045568314</c:v>
                </c:pt>
                <c:pt idx="411">
                  <c:v>21.761282999036723</c:v>
                </c:pt>
                <c:pt idx="412">
                  <c:v>21.773951417413095</c:v>
                </c:pt>
                <c:pt idx="413">
                  <c:v>21.786571518285207</c:v>
                </c:pt>
                <c:pt idx="414">
                  <c:v>21.799143517984913</c:v>
                </c:pt>
                <c:pt idx="415">
                  <c:v>21.811667631597953</c:v>
                </c:pt>
                <c:pt idx="416">
                  <c:v>21.824144072973649</c:v>
                </c:pt>
                <c:pt idx="417">
                  <c:v>21.836573054734522</c:v>
                </c:pt>
                <c:pt idx="418">
                  <c:v>21.848954788285784</c:v>
                </c:pt>
                <c:pt idx="419">
                  <c:v>21.861289483824756</c:v>
                </c:pt>
                <c:pt idx="420">
                  <c:v>21.873577350350175</c:v>
                </c:pt>
                <c:pt idx="421">
                  <c:v>21.885818595671413</c:v>
                </c:pt>
                <c:pt idx="422">
                  <c:v>21.898013426417602</c:v>
                </c:pt>
                <c:pt idx="423">
                  <c:v>21.910162048046672</c:v>
                </c:pt>
                <c:pt idx="424">
                  <c:v>21.922264664854278</c:v>
                </c:pt>
                <c:pt idx="425">
                  <c:v>21.934321479982664</c:v>
                </c:pt>
                <c:pt idx="426">
                  <c:v>21.946332695429422</c:v>
                </c:pt>
                <c:pt idx="427">
                  <c:v>21.958298512056164</c:v>
                </c:pt>
                <c:pt idx="428">
                  <c:v>21.970219129597108</c:v>
                </c:pt>
                <c:pt idx="429">
                  <c:v>21.982094746667588</c:v>
                </c:pt>
                <c:pt idx="430">
                  <c:v>21.99392556077246</c:v>
                </c:pt>
                <c:pt idx="431">
                  <c:v>22.005711768314452</c:v>
                </c:pt>
                <c:pt idx="432">
                  <c:v>22.017453564602402</c:v>
                </c:pt>
                <c:pt idx="433">
                  <c:v>22.029151143859437</c:v>
                </c:pt>
                <c:pt idx="434">
                  <c:v>22.040804699231053</c:v>
                </c:pt>
                <c:pt idx="435">
                  <c:v>22.052414422793142</c:v>
                </c:pt>
                <c:pt idx="436">
                  <c:v>22.063980505559911</c:v>
                </c:pt>
                <c:pt idx="437">
                  <c:v>22.075503137491737</c:v>
                </c:pt>
                <c:pt idx="438">
                  <c:v>22.086982507502956</c:v>
                </c:pt>
                <c:pt idx="439">
                  <c:v>22.098418803469553</c:v>
                </c:pt>
                <c:pt idx="440">
                  <c:v>22.1098122122368</c:v>
                </c:pt>
                <c:pt idx="441">
                  <c:v>22.121162919626808</c:v>
                </c:pt>
                <c:pt idx="442">
                  <c:v>22.132471110446001</c:v>
                </c:pt>
                <c:pt idx="443">
                  <c:v>22.143736968492536</c:v>
                </c:pt>
                <c:pt idx="444">
                  <c:v>22.154960676563629</c:v>
                </c:pt>
                <c:pt idx="445">
                  <c:v>22.16614241646284</c:v>
                </c:pt>
                <c:pt idx="446">
                  <c:v>22.177282369007255</c:v>
                </c:pt>
                <c:pt idx="447">
                  <c:v>22.188380714034629</c:v>
                </c:pt>
                <c:pt idx="448">
                  <c:v>22.199437630410436</c:v>
                </c:pt>
                <c:pt idx="449">
                  <c:v>22.210453296034874</c:v>
                </c:pt>
                <c:pt idx="450">
                  <c:v>22.221427887849785</c:v>
                </c:pt>
                <c:pt idx="451">
                  <c:v>22.232361581845531</c:v>
                </c:pt>
                <c:pt idx="452">
                  <c:v>22.243254553067782</c:v>
                </c:pt>
                <c:pt idx="453">
                  <c:v>22.254106975624257</c:v>
                </c:pt>
                <c:pt idx="454">
                  <c:v>22.264919022691391</c:v>
                </c:pt>
                <c:pt idx="455">
                  <c:v>22.275690866520947</c:v>
                </c:pt>
                <c:pt idx="456">
                  <c:v>22.286422678446566</c:v>
                </c:pt>
                <c:pt idx="457">
                  <c:v>22.297114628890252</c:v>
                </c:pt>
                <c:pt idx="458">
                  <c:v>22.3077668873688</c:v>
                </c:pt>
                <c:pt idx="459">
                  <c:v>22.318379622500157</c:v>
                </c:pt>
                <c:pt idx="460">
                  <c:v>22.328953002009744</c:v>
                </c:pt>
                <c:pt idx="461">
                  <c:v>22.339487192736691</c:v>
                </c:pt>
                <c:pt idx="462">
                  <c:v>22.349982360640038</c:v>
                </c:pt>
                <c:pt idx="463">
                  <c:v>22.360438670804868</c:v>
                </c:pt>
                <c:pt idx="464">
                  <c:v>22.370856287448394</c:v>
                </c:pt>
                <c:pt idx="465">
                  <c:v>22.381235373925971</c:v>
                </c:pt>
                <c:pt idx="466">
                  <c:v>22.391576092737075</c:v>
                </c:pt>
                <c:pt idx="467">
                  <c:v>22.401878605531213</c:v>
                </c:pt>
                <c:pt idx="468">
                  <c:v>22.412143073113789</c:v>
                </c:pt>
                <c:pt idx="469">
                  <c:v>22.422369655451906</c:v>
                </c:pt>
                <c:pt idx="470">
                  <c:v>22.432558511680128</c:v>
                </c:pt>
                <c:pt idx="471">
                  <c:v>22.442709800106179</c:v>
                </c:pt>
                <c:pt idx="472">
                  <c:v>22.452823678216603</c:v>
                </c:pt>
                <c:pt idx="473">
                  <c:v>22.462900302682353</c:v>
                </c:pt>
                <c:pt idx="474">
                  <c:v>22.472939829364361</c:v>
                </c:pt>
                <c:pt idx="475">
                  <c:v>22.482942413319027</c:v>
                </c:pt>
                <c:pt idx="476">
                  <c:v>22.492908208803673</c:v>
                </c:pt>
                <c:pt idx="477">
                  <c:v>22.502837369281959</c:v>
                </c:pt>
                <c:pt idx="478">
                  <c:v>22.512730047429226</c:v>
                </c:pt>
                <c:pt idx="479">
                  <c:v>22.522586395137814</c:v>
                </c:pt>
                <c:pt idx="480">
                  <c:v>22.532406563522326</c:v>
                </c:pt>
                <c:pt idx="481">
                  <c:v>22.542190702924838</c:v>
                </c:pt>
                <c:pt idx="482">
                  <c:v>22.551938962920072</c:v>
                </c:pt>
                <c:pt idx="483">
                  <c:v>22.561651492320525</c:v>
                </c:pt>
                <c:pt idx="484">
                  <c:v>22.571328439181549</c:v>
                </c:pt>
                <c:pt idx="485">
                  <c:v>22.580969950806384</c:v>
                </c:pt>
                <c:pt idx="486">
                  <c:v>22.590576173751149</c:v>
                </c:pt>
                <c:pt idx="487">
                  <c:v>22.600147253829796</c:v>
                </c:pt>
                <c:pt idx="488">
                  <c:v>22.609683336119012</c:v>
                </c:pt>
                <c:pt idx="489">
                  <c:v>22.619184564963085</c:v>
                </c:pt>
                <c:pt idx="490">
                  <c:v>22.628651083978724</c:v>
                </c:pt>
                <c:pt idx="491">
                  <c:v>22.638083036059843</c:v>
                </c:pt>
                <c:pt idx="492">
                  <c:v>22.647480563382295</c:v>
                </c:pt>
                <c:pt idx="493">
                  <c:v>22.656843807408574</c:v>
                </c:pt>
                <c:pt idx="494">
                  <c:v>22.666172908892467</c:v>
                </c:pt>
                <c:pt idx="495">
                  <c:v>22.675468007883683</c:v>
                </c:pt>
                <c:pt idx="496">
                  <c:v>22.684729243732423</c:v>
                </c:pt>
                <c:pt idx="497">
                  <c:v>22.693956755093922</c:v>
                </c:pt>
                <c:pt idx="498">
                  <c:v>22.703150679932953</c:v>
                </c:pt>
                <c:pt idx="499">
                  <c:v>22.712311155528297</c:v>
                </c:pt>
                <c:pt idx="500">
                  <c:v>22.721438318477155</c:v>
                </c:pt>
                <c:pt idx="501">
                  <c:v>22.73053230469954</c:v>
                </c:pt>
                <c:pt idx="502">
                  <c:v>22.739593249442635</c:v>
                </c:pt>
                <c:pt idx="503">
                  <c:v>22.748621287285108</c:v>
                </c:pt>
                <c:pt idx="504">
                  <c:v>22.757616552141389</c:v>
                </c:pt>
                <c:pt idx="505">
                  <c:v>22.766579177265903</c:v>
                </c:pt>
                <c:pt idx="506">
                  <c:v>22.775509295257301</c:v>
                </c:pt>
                <c:pt idx="507">
                  <c:v>22.784407038062611</c:v>
                </c:pt>
                <c:pt idx="508">
                  <c:v>22.793272536981384</c:v>
                </c:pt>
                <c:pt idx="509">
                  <c:v>22.802105922669803</c:v>
                </c:pt>
                <c:pt idx="510">
                  <c:v>22.810907325144747</c:v>
                </c:pt>
                <c:pt idx="511">
                  <c:v>22.819676873787834</c:v>
                </c:pt>
                <c:pt idx="512">
                  <c:v>22.828414697349416</c:v>
                </c:pt>
                <c:pt idx="513">
                  <c:v>22.837120923952551</c:v>
                </c:pt>
                <c:pt idx="514">
                  <c:v>22.845795681096945</c:v>
                </c:pt>
                <c:pt idx="515">
                  <c:v>22.854439095662862</c:v>
                </c:pt>
                <c:pt idx="516">
                  <c:v>22.863051293914985</c:v>
                </c:pt>
                <c:pt idx="517">
                  <c:v>22.871632401506265</c:v>
                </c:pt>
                <c:pt idx="518">
                  <c:v>22.880182543481734</c:v>
                </c:pt>
                <c:pt idx="519">
                  <c:v>22.888701844282288</c:v>
                </c:pt>
                <c:pt idx="520">
                  <c:v>22.897190427748424</c:v>
                </c:pt>
                <c:pt idx="521">
                  <c:v>22.90564841712397</c:v>
                </c:pt>
                <c:pt idx="522">
                  <c:v>22.914075935059778</c:v>
                </c:pt>
                <c:pt idx="523">
                  <c:v>22.922473103617364</c:v>
                </c:pt>
                <c:pt idx="524">
                  <c:v>22.930840044272568</c:v>
                </c:pt>
                <c:pt idx="525">
                  <c:v>22.939176877919124</c:v>
                </c:pt>
                <c:pt idx="526">
                  <c:v>22.947483724872253</c:v>
                </c:pt>
                <c:pt idx="527">
                  <c:v>22.955760704872201</c:v>
                </c:pt>
                <c:pt idx="528">
                  <c:v>22.964007937087757</c:v>
                </c:pt>
                <c:pt idx="529">
                  <c:v>22.97222554011973</c:v>
                </c:pt>
                <c:pt idx="530">
                  <c:v>22.980413632004428</c:v>
                </c:pt>
                <c:pt idx="531">
                  <c:v>22.988572330217071</c:v>
                </c:pt>
                <c:pt idx="532">
                  <c:v>22.996701751675214</c:v>
                </c:pt>
                <c:pt idx="533">
                  <c:v>23.004802012742108</c:v>
                </c:pt>
                <c:pt idx="534">
                  <c:v>23.01287322923007</c:v>
                </c:pt>
                <c:pt idx="535">
                  <c:v>23.020915516403797</c:v>
                </c:pt>
                <c:pt idx="536">
                  <c:v>23.028928988983669</c:v>
                </c:pt>
                <c:pt idx="537">
                  <c:v>23.036913761149023</c:v>
                </c:pt>
                <c:pt idx="538">
                  <c:v>23.044869946541407</c:v>
                </c:pt>
                <c:pt idx="539">
                  <c:v>23.052797658267796</c:v>
                </c:pt>
                <c:pt idx="540">
                  <c:v>23.060697008903784</c:v>
                </c:pt>
                <c:pt idx="541">
                  <c:v>23.068568110496773</c:v>
                </c:pt>
                <c:pt idx="542">
                  <c:v>23.076411074569123</c:v>
                </c:pt>
                <c:pt idx="543">
                  <c:v>23.084226012121253</c:v>
                </c:pt>
                <c:pt idx="544">
                  <c:v>23.092013033634764</c:v>
                </c:pt>
                <c:pt idx="545">
                  <c:v>23.09977224907551</c:v>
                </c:pt>
                <c:pt idx="546">
                  <c:v>23.107503767896645</c:v>
                </c:pt>
                <c:pt idx="547">
                  <c:v>23.115207699041658</c:v>
                </c:pt>
                <c:pt idx="548">
                  <c:v>23.122884150947375</c:v>
                </c:pt>
                <c:pt idx="549">
                  <c:v>23.130533231546952</c:v>
                </c:pt>
                <c:pt idx="550">
                  <c:v>23.138155048272822</c:v>
                </c:pt>
                <c:pt idx="551">
                  <c:v>23.145749708059643</c:v>
                </c:pt>
                <c:pt idx="552">
                  <c:v>23.153317317347216</c:v>
                </c:pt>
                <c:pt idx="553">
                  <c:v>23.160857982083368</c:v>
                </c:pt>
                <c:pt idx="554">
                  <c:v>23.168371807726828</c:v>
                </c:pt>
                <c:pt idx="555">
                  <c:v>23.175858899250088</c:v>
                </c:pt>
                <c:pt idx="556">
                  <c:v>23.183319361142217</c:v>
                </c:pt>
                <c:pt idx="557">
                  <c:v>23.190753297411675</c:v>
                </c:pt>
                <c:pt idx="558">
                  <c:v>23.198160811589101</c:v>
                </c:pt>
                <c:pt idx="559">
                  <c:v>23.20554200673007</c:v>
                </c:pt>
                <c:pt idx="560">
                  <c:v>23.21289698541786</c:v>
                </c:pt>
                <c:pt idx="561">
                  <c:v>23.220225849766145</c:v>
                </c:pt>
                <c:pt idx="562">
                  <c:v>23.227528701421722</c:v>
                </c:pt>
                <c:pt idx="563">
                  <c:v>23.234805641567196</c:v>
                </c:pt>
                <c:pt idx="564">
                  <c:v>23.242056770923629</c:v>
                </c:pt>
                <c:pt idx="565">
                  <c:v>23.249282189753188</c:v>
                </c:pt>
                <c:pt idx="566">
                  <c:v>23.256481997861783</c:v>
                </c:pt>
                <c:pt idx="567">
                  <c:v>23.263656294601667</c:v>
                </c:pt>
                <c:pt idx="568">
                  <c:v>23.27080517887401</c:v>
                </c:pt>
                <c:pt idx="569">
                  <c:v>23.277928749131483</c:v>
                </c:pt>
                <c:pt idx="570">
                  <c:v>23.285027103380795</c:v>
                </c:pt>
                <c:pt idx="571">
                  <c:v>23.292100339185236</c:v>
                </c:pt>
                <c:pt idx="572">
                  <c:v>23.29914855366717</c:v>
                </c:pt>
                <c:pt idx="573">
                  <c:v>23.306171843510548</c:v>
                </c:pt>
                <c:pt idx="574">
                  <c:v>23.313170304963371</c:v>
                </c:pt>
                <c:pt idx="575">
                  <c:v>23.320144033840148</c:v>
                </c:pt>
                <c:pt idx="576">
                  <c:v>23.327093125524335</c:v>
                </c:pt>
                <c:pt idx="577">
                  <c:v>23.33401767497077</c:v>
                </c:pt>
                <c:pt idx="578">
                  <c:v>23.340917776708057</c:v>
                </c:pt>
                <c:pt idx="579">
                  <c:v>23.347793524840963</c:v>
                </c:pt>
                <c:pt idx="580">
                  <c:v>23.354645013052792</c:v>
                </c:pt>
                <c:pt idx="581">
                  <c:v>23.361472334607726</c:v>
                </c:pt>
                <c:pt idx="582">
                  <c:v>23.368275582353167</c:v>
                </c:pt>
                <c:pt idx="583">
                  <c:v>23.375054848722069</c:v>
                </c:pt>
                <c:pt idx="584">
                  <c:v>23.381810225735215</c:v>
                </c:pt>
                <c:pt idx="585">
                  <c:v>23.388541805003516</c:v>
                </c:pt>
                <c:pt idx="586">
                  <c:v>23.395249677730295</c:v>
                </c:pt>
                <c:pt idx="587">
                  <c:v>23.401933934713512</c:v>
                </c:pt>
                <c:pt idx="588">
                  <c:v>23.408594666348019</c:v>
                </c:pt>
                <c:pt idx="589">
                  <c:v>23.415231962627789</c:v>
                </c:pt>
                <c:pt idx="590">
                  <c:v>23.421845913148104</c:v>
                </c:pt>
                <c:pt idx="591">
                  <c:v>23.428436607107756</c:v>
                </c:pt>
                <c:pt idx="592">
                  <c:v>23.435004133311221</c:v>
                </c:pt>
                <c:pt idx="593">
                  <c:v>23.441548580170824</c:v>
                </c:pt>
                <c:pt idx="594">
                  <c:v>23.448070035708877</c:v>
                </c:pt>
                <c:pt idx="595">
                  <c:v>23.454568587559805</c:v>
                </c:pt>
                <c:pt idx="596">
                  <c:v>23.46104432297227</c:v>
                </c:pt>
                <c:pt idx="597">
                  <c:v>23.46749732881127</c:v>
                </c:pt>
                <c:pt idx="598">
                  <c:v>23.473927691560213</c:v>
                </c:pt>
                <c:pt idx="599">
                  <c:v>23.480335497323011</c:v>
                </c:pt>
                <c:pt idx="600">
                  <c:v>23.486720831826116</c:v>
                </c:pt>
                <c:pt idx="601">
                  <c:v>23.493083780420569</c:v>
                </c:pt>
                <c:pt idx="602">
                  <c:v>23.49942442808403</c:v>
                </c:pt>
                <c:pt idx="603">
                  <c:v>23.505742859422792</c:v>
                </c:pt>
                <c:pt idx="604">
                  <c:v>23.51203915867378</c:v>
                </c:pt>
                <c:pt idx="605">
                  <c:v>23.51831340970654</c:v>
                </c:pt>
                <c:pt idx="606">
                  <c:v>23.52456569602521</c:v>
                </c:pt>
                <c:pt idx="607">
                  <c:v>23.53079610077048</c:v>
                </c:pt>
                <c:pt idx="608">
                  <c:v>23.53700470672154</c:v>
                </c:pt>
                <c:pt idx="609">
                  <c:v>23.543191596298005</c:v>
                </c:pt>
                <c:pt idx="610">
                  <c:v>23.549356851561853</c:v>
                </c:pt>
                <c:pt idx="611">
                  <c:v>23.555500554219307</c:v>
                </c:pt>
                <c:pt idx="612">
                  <c:v>23.561622785622749</c:v>
                </c:pt>
                <c:pt idx="613">
                  <c:v>23.567723626772594</c:v>
                </c:pt>
                <c:pt idx="614">
                  <c:v>23.573803158319155</c:v>
                </c:pt>
                <c:pt idx="615">
                  <c:v>23.579861460564501</c:v>
                </c:pt>
                <c:pt idx="616">
                  <c:v>23.585898613464298</c:v>
                </c:pt>
                <c:pt idx="617">
                  <c:v>23.591914696629647</c:v>
                </c:pt>
                <c:pt idx="618">
                  <c:v>23.597909789328895</c:v>
                </c:pt>
                <c:pt idx="619">
                  <c:v>23.603883970489441</c:v>
                </c:pt>
                <c:pt idx="620">
                  <c:v>23.609837318699533</c:v>
                </c:pt>
                <c:pt idx="621">
                  <c:v>23.615769912210048</c:v>
                </c:pt>
                <c:pt idx="622">
                  <c:v>23.621681828936261</c:v>
                </c:pt>
                <c:pt idx="623">
                  <c:v>23.627573146459611</c:v>
                </c:pt>
                <c:pt idx="624">
                  <c:v>23.633443942029444</c:v>
                </c:pt>
                <c:pt idx="625">
                  <c:v>23.639294292564742</c:v>
                </c:pt>
                <c:pt idx="626">
                  <c:v>23.645124274655839</c:v>
                </c:pt>
                <c:pt idx="627">
                  <c:v>23.650933964566164</c:v>
                </c:pt>
                <c:pt idx="628">
                  <c:v>23.656723438233918</c:v>
                </c:pt>
                <c:pt idx="629">
                  <c:v>23.662492771273762</c:v>
                </c:pt>
                <c:pt idx="630">
                  <c:v>23.668242038978498</c:v>
                </c:pt>
                <c:pt idx="631">
                  <c:v>23.673971316320749</c:v>
                </c:pt>
                <c:pt idx="632">
                  <c:v>23.6796806779546</c:v>
                </c:pt>
                <c:pt idx="633">
                  <c:v>23.68537019821726</c:v>
                </c:pt>
                <c:pt idx="634">
                  <c:v>23.691039951130676</c:v>
                </c:pt>
                <c:pt idx="635">
                  <c:v>23.69669001040317</c:v>
                </c:pt>
                <c:pt idx="636">
                  <c:v>23.702320449431053</c:v>
                </c:pt>
                <c:pt idx="637">
                  <c:v>23.707931341300224</c:v>
                </c:pt>
                <c:pt idx="638">
                  <c:v>23.713522758787764</c:v>
                </c:pt>
                <c:pt idx="639">
                  <c:v>23.719094774363519</c:v>
                </c:pt>
                <c:pt idx="640">
                  <c:v>23.724647460191676</c:v>
                </c:pt>
                <c:pt idx="641">
                  <c:v>23.73018088813231</c:v>
                </c:pt>
                <c:pt idx="642">
                  <c:v>23.735695129742957</c:v>
                </c:pt>
                <c:pt idx="643">
                  <c:v>23.741190256280142</c:v>
                </c:pt>
                <c:pt idx="644">
                  <c:v>23.746666338700908</c:v>
                </c:pt>
                <c:pt idx="645">
                  <c:v>23.752123447664353</c:v>
                </c:pt>
                <c:pt idx="646">
                  <c:v>23.757561653533127</c:v>
                </c:pt>
                <c:pt idx="647">
                  <c:v>23.762981026374948</c:v>
                </c:pt>
                <c:pt idx="648">
                  <c:v>23.768381635964083</c:v>
                </c:pt>
                <c:pt idx="649">
                  <c:v>23.773763551782835</c:v>
                </c:pt>
                <c:pt idx="650">
                  <c:v>23.779126843023025</c:v>
                </c:pt>
                <c:pt idx="651">
                  <c:v>23.784471578587443</c:v>
                </c:pt>
                <c:pt idx="652">
                  <c:v>23.789797827091316</c:v>
                </c:pt>
                <c:pt idx="653">
                  <c:v>23.795105656863747</c:v>
                </c:pt>
                <c:pt idx="654">
                  <c:v>23.800395135949159</c:v>
                </c:pt>
                <c:pt idx="655">
                  <c:v>23.805666332108707</c:v>
                </c:pt>
                <c:pt idx="656">
                  <c:v>23.810919312821717</c:v>
                </c:pt>
                <c:pt idx="657">
                  <c:v>23.816154145287079</c:v>
                </c:pt>
                <c:pt idx="658">
                  <c:v>23.821370896424661</c:v>
                </c:pt>
                <c:pt idx="659">
                  <c:v>23.826569632876698</c:v>
                </c:pt>
                <c:pt idx="660">
                  <c:v>23.831750421009168</c:v>
                </c:pt>
                <c:pt idx="661">
                  <c:v>23.836913326913177</c:v>
                </c:pt>
                <c:pt idx="662">
                  <c:v>23.842058416406314</c:v>
                </c:pt>
                <c:pt idx="663">
                  <c:v>23.847185755034026</c:v>
                </c:pt>
                <c:pt idx="664">
                  <c:v>23.852295408070948</c:v>
                </c:pt>
                <c:pt idx="665">
                  <c:v>23.857387440522253</c:v>
                </c:pt>
                <c:pt idx="666">
                  <c:v>23.862461917124989</c:v>
                </c:pt>
                <c:pt idx="667">
                  <c:v>23.867518902349399</c:v>
                </c:pt>
                <c:pt idx="668">
                  <c:v>23.872558460400231</c:v>
                </c:pt>
                <c:pt idx="669">
                  <c:v>23.877580655218058</c:v>
                </c:pt>
                <c:pt idx="670">
                  <c:v>23.882585550480567</c:v>
                </c:pt>
                <c:pt idx="671">
                  <c:v>23.887573209603854</c:v>
                </c:pt>
                <c:pt idx="672">
                  <c:v>23.892543695743722</c:v>
                </c:pt>
                <c:pt idx="673">
                  <c:v>23.897497071796931</c:v>
                </c:pt>
                <c:pt idx="674">
                  <c:v>23.902433400402487</c:v>
                </c:pt>
                <c:pt idx="675">
                  <c:v>23.907352743942891</c:v>
                </c:pt>
                <c:pt idx="676">
                  <c:v>23.9122551645454</c:v>
                </c:pt>
                <c:pt idx="677">
                  <c:v>23.917140724083268</c:v>
                </c:pt>
                <c:pt idx="678">
                  <c:v>23.922009484176982</c:v>
                </c:pt>
                <c:pt idx="679">
                  <c:v>23.9268615061955</c:v>
                </c:pt>
                <c:pt idx="680">
                  <c:v>23.931696851257456</c:v>
                </c:pt>
                <c:pt idx="681">
                  <c:v>23.936515580232395</c:v>
                </c:pt>
                <c:pt idx="682">
                  <c:v>23.941317753741973</c:v>
                </c:pt>
                <c:pt idx="683">
                  <c:v>23.946103432161152</c:v>
                </c:pt>
                <c:pt idx="684">
                  <c:v>23.950872675619401</c:v>
                </c:pt>
                <c:pt idx="685">
                  <c:v>23.955625544001879</c:v>
                </c:pt>
                <c:pt idx="686">
                  <c:v>23.960362096950615</c:v>
                </c:pt>
                <c:pt idx="687">
                  <c:v>23.965082393865675</c:v>
                </c:pt>
                <c:pt idx="688">
                  <c:v>23.96978649390633</c:v>
                </c:pt>
                <c:pt idx="689">
                  <c:v>23.974474455992219</c:v>
                </c:pt>
                <c:pt idx="690">
                  <c:v>23.979146338804497</c:v>
                </c:pt>
                <c:pt idx="691">
                  <c:v>23.983802200786968</c:v>
                </c:pt>
                <c:pt idx="692">
                  <c:v>23.988442100147235</c:v>
                </c:pt>
                <c:pt idx="693">
                  <c:v>23.993066094857827</c:v>
                </c:pt>
                <c:pt idx="694">
                  <c:v>23.997674242657322</c:v>
                </c:pt>
                <c:pt idx="695">
                  <c:v>24.00226660105147</c:v>
                </c:pt>
                <c:pt idx="696">
                  <c:v>24.006843227314285</c:v>
                </c:pt>
                <c:pt idx="697">
                  <c:v>24.011404178489169</c:v>
                </c:pt>
                <c:pt idx="698">
                  <c:v>24.015949511390001</c:v>
                </c:pt>
                <c:pt idx="699">
                  <c:v>24.020479282602228</c:v>
                </c:pt>
                <c:pt idx="700">
                  <c:v>24.024993548483945</c:v>
                </c:pt>
                <c:pt idx="701">
                  <c:v>24.029492365166984</c:v>
                </c:pt>
                <c:pt idx="702">
                  <c:v>24.024111152647698</c:v>
                </c:pt>
                <c:pt idx="703">
                  <c:v>24.018707835330869</c:v>
                </c:pt>
                <c:pt idx="704">
                  <c:v>24.013282317137016</c:v>
                </c:pt>
                <c:pt idx="705">
                  <c:v>24.007834501523238</c:v>
                </c:pt>
                <c:pt idx="706">
                  <c:v>24.002364291480564</c:v>
                </c:pt>
                <c:pt idx="707">
                  <c:v>23.996871589531295</c:v>
                </c:pt>
                <c:pt idx="708">
                  <c:v>23.991356297726327</c:v>
                </c:pt>
                <c:pt idx="709">
                  <c:v>23.98581831764244</c:v>
                </c:pt>
                <c:pt idx="710">
                  <c:v>23.980257550379598</c:v>
                </c:pt>
                <c:pt idx="711">
                  <c:v>23.974673896558187</c:v>
                </c:pt>
                <c:pt idx="712">
                  <c:v>23.969067256316283</c:v>
                </c:pt>
                <c:pt idx="713">
                  <c:v>23.963437529306859</c:v>
                </c:pt>
                <c:pt idx="714">
                  <c:v>23.957784614694983</c:v>
                </c:pt>
                <c:pt idx="715">
                  <c:v>23.952108411155024</c:v>
                </c:pt>
                <c:pt idx="716">
                  <c:v>23.946408816867784</c:v>
                </c:pt>
                <c:pt idx="717">
                  <c:v>23.940685729517668</c:v>
                </c:pt>
                <c:pt idx="718">
                  <c:v>23.934939046289777</c:v>
                </c:pt>
                <c:pt idx="719">
                  <c:v>23.929168663867038</c:v>
                </c:pt>
                <c:pt idx="720">
                  <c:v>23.923374478427263</c:v>
                </c:pt>
                <c:pt idx="721">
                  <c:v>23.917556385640211</c:v>
                </c:pt>
                <c:pt idx="722">
                  <c:v>23.911714280664622</c:v>
                </c:pt>
                <c:pt idx="723">
                  <c:v>23.905848058145249</c:v>
                </c:pt>
                <c:pt idx="724">
                  <c:v>23.899957612209825</c:v>
                </c:pt>
                <c:pt idx="725">
                  <c:v>23.904885474052215</c:v>
                </c:pt>
                <c:pt idx="726">
                  <c:v>23.909796381802192</c:v>
                </c:pt>
                <c:pt idx="727">
                  <c:v>23.914690397460351</c:v>
                </c:pt>
                <c:pt idx="728">
                  <c:v>23.919567582773912</c:v>
                </c:pt>
                <c:pt idx="729">
                  <c:v>23.924427999237935</c:v>
                </c:pt>
                <c:pt idx="730">
                  <c:v>23.929271708096561</c:v>
                </c:pt>
                <c:pt idx="731">
                  <c:v>23.934098770344225</c:v>
                </c:pt>
                <c:pt idx="732">
                  <c:v>23.938909246726862</c:v>
                </c:pt>
                <c:pt idx="733">
                  <c:v>23.943703197743119</c:v>
                </c:pt>
                <c:pt idx="734">
                  <c:v>23.948480683645549</c:v>
                </c:pt>
                <c:pt idx="735">
                  <c:v>23.953241764441799</c:v>
                </c:pt>
                <c:pt idx="736">
                  <c:v>23.957986499895796</c:v>
                </c:pt>
                <c:pt idx="737">
                  <c:v>23.96271494952892</c:v>
                </c:pt>
                <c:pt idx="738">
                  <c:v>23.967427172621171</c:v>
                </c:pt>
                <c:pt idx="739">
                  <c:v>23.972123228212336</c:v>
                </c:pt>
                <c:pt idx="740">
                  <c:v>23.976803175103132</c:v>
                </c:pt>
                <c:pt idx="741">
                  <c:v>23.981467071856372</c:v>
                </c:pt>
                <c:pt idx="742">
                  <c:v>23.986114976798081</c:v>
                </c:pt>
                <c:pt idx="743">
                  <c:v>23.99074694801865</c:v>
                </c:pt>
                <c:pt idx="744">
                  <c:v>23.995363043373956</c:v>
                </c:pt>
                <c:pt idx="745">
                  <c:v>23.999963320486479</c:v>
                </c:pt>
                <c:pt idx="746">
                  <c:v>24.004547836746422</c:v>
                </c:pt>
                <c:pt idx="747">
                  <c:v>24.009116649312812</c:v>
                </c:pt>
                <c:pt idx="748">
                  <c:v>24.013669815114607</c:v>
                </c:pt>
                <c:pt idx="749">
                  <c:v>24.018207390851785</c:v>
                </c:pt>
                <c:pt idx="750">
                  <c:v>24.022729432996428</c:v>
                </c:pt>
                <c:pt idx="751">
                  <c:v>24.027235997793813</c:v>
                </c:pt>
                <c:pt idx="752">
                  <c:v>24.031727141263481</c:v>
                </c:pt>
                <c:pt idx="753">
                  <c:v>24.036202919200306</c:v>
                </c:pt>
                <c:pt idx="754">
                  <c:v>24.04066338717556</c:v>
                </c:pt>
                <c:pt idx="755">
                  <c:v>24.045108600537962</c:v>
                </c:pt>
                <c:pt idx="756">
                  <c:v>24.049538614414729</c:v>
                </c:pt>
                <c:pt idx="757">
                  <c:v>24.053953483712633</c:v>
                </c:pt>
                <c:pt idx="758">
                  <c:v>24.058353263119017</c:v>
                </c:pt>
                <c:pt idx="759">
                  <c:v>24.062738007102844</c:v>
                </c:pt>
                <c:pt idx="760">
                  <c:v>24.067107769915719</c:v>
                </c:pt>
                <c:pt idx="761">
                  <c:v>24.071462605592902</c:v>
                </c:pt>
                <c:pt idx="762">
                  <c:v>24.075802567954327</c:v>
                </c:pt>
                <c:pt idx="763">
                  <c:v>24.080127710605602</c:v>
                </c:pt>
                <c:pt idx="764">
                  <c:v>24.084438086939024</c:v>
                </c:pt>
                <c:pt idx="765">
                  <c:v>24.088733750134569</c:v>
                </c:pt>
                <c:pt idx="766">
                  <c:v>24.093014753160876</c:v>
                </c:pt>
                <c:pt idx="767">
                  <c:v>24.097281148776243</c:v>
                </c:pt>
                <c:pt idx="768">
                  <c:v>24.101532989529598</c:v>
                </c:pt>
                <c:pt idx="769">
                  <c:v>24.10577032776148</c:v>
                </c:pt>
                <c:pt idx="770">
                  <c:v>24.109993215604987</c:v>
                </c:pt>
                <c:pt idx="771">
                  <c:v>24.114201704986769</c:v>
                </c:pt>
                <c:pt idx="772">
                  <c:v>24.118395847627966</c:v>
                </c:pt>
                <c:pt idx="773">
                  <c:v>24.12257569504516</c:v>
                </c:pt>
                <c:pt idx="774">
                  <c:v>24.12674129855132</c:v>
                </c:pt>
                <c:pt idx="775">
                  <c:v>24.130892709256749</c:v>
                </c:pt>
                <c:pt idx="776">
                  <c:v>24.135029978070015</c:v>
                </c:pt>
                <c:pt idx="777">
                  <c:v>24.139153155698885</c:v>
                </c:pt>
                <c:pt idx="778">
                  <c:v>24.143262292651244</c:v>
                </c:pt>
                <c:pt idx="779">
                  <c:v>24.147357439236018</c:v>
                </c:pt>
                <c:pt idx="780">
                  <c:v>24.151438645564081</c:v>
                </c:pt>
                <c:pt idx="781">
                  <c:v>24.155505961549178</c:v>
                </c:pt>
                <c:pt idx="782">
                  <c:v>24.159559436908815</c:v>
                </c:pt>
                <c:pt idx="783">
                  <c:v>24.16359912116517</c:v>
                </c:pt>
                <c:pt idx="784">
                  <c:v>24.167625063645978</c:v>
                </c:pt>
                <c:pt idx="785">
                  <c:v>24.171637313485419</c:v>
                </c:pt>
                <c:pt idx="786">
                  <c:v>24.166838112802054</c:v>
                </c:pt>
                <c:pt idx="787">
                  <c:v>24.16201932078474</c:v>
                </c:pt>
                <c:pt idx="788">
                  <c:v>24.157180853333962</c:v>
                </c:pt>
                <c:pt idx="789">
                  <c:v>24.152322625953808</c:v>
                </c:pt>
                <c:pt idx="790">
                  <c:v>24.147444553749807</c:v>
                </c:pt>
                <c:pt idx="791">
                  <c:v>24.142546551426726</c:v>
                </c:pt>
                <c:pt idx="792">
                  <c:v>24.137628533286364</c:v>
                </c:pt>
                <c:pt idx="793">
                  <c:v>24.13269041322533</c:v>
                </c:pt>
                <c:pt idx="794">
                  <c:v>24.127732104732797</c:v>
                </c:pt>
                <c:pt idx="795">
                  <c:v>24.122753520888264</c:v>
                </c:pt>
                <c:pt idx="796">
                  <c:v>24.117754574359274</c:v>
                </c:pt>
                <c:pt idx="797">
                  <c:v>24.112735177399141</c:v>
                </c:pt>
                <c:pt idx="798">
                  <c:v>24.107695241844638</c:v>
                </c:pt>
                <c:pt idx="799">
                  <c:v>24.102634679113685</c:v>
                </c:pt>
                <c:pt idx="800">
                  <c:v>24.097553400203029</c:v>
                </c:pt>
                <c:pt idx="801">
                  <c:v>24.092451315685878</c:v>
                </c:pt>
                <c:pt idx="802">
                  <c:v>24.08732833570955</c:v>
                </c:pt>
                <c:pt idx="803">
                  <c:v>24.082184369993087</c:v>
                </c:pt>
                <c:pt idx="804">
                  <c:v>24.077019327824868</c:v>
                </c:pt>
                <c:pt idx="805">
                  <c:v>24.07183311806018</c:v>
                </c:pt>
                <c:pt idx="806">
                  <c:v>24.066625649118809</c:v>
                </c:pt>
                <c:pt idx="807">
                  <c:v>24.06139682898257</c:v>
                </c:pt>
                <c:pt idx="808">
                  <c:v>24.056146565192861</c:v>
                </c:pt>
                <c:pt idx="809">
                  <c:v>24.050874764848182</c:v>
                </c:pt>
                <c:pt idx="810">
                  <c:v>24.045581334601614</c:v>
                </c:pt>
                <c:pt idx="811">
                  <c:v>24.040266180658339</c:v>
                </c:pt>
                <c:pt idx="812">
                  <c:v>24.034929208773079</c:v>
                </c:pt>
                <c:pt idx="813">
                  <c:v>24.029570324247555</c:v>
                </c:pt>
                <c:pt idx="814">
                  <c:v>24.024189431927919</c:v>
                </c:pt>
                <c:pt idx="815">
                  <c:v>24.018786436202166</c:v>
                </c:pt>
                <c:pt idx="816">
                  <c:v>24.013361240997526</c:v>
                </c:pt>
                <c:pt idx="817">
                  <c:v>24.007913749777838</c:v>
                </c:pt>
                <c:pt idx="818">
                  <c:v>24.002443865540922</c:v>
                </c:pt>
                <c:pt idx="819">
                  <c:v>23.996951490815906</c:v>
                </c:pt>
                <c:pt idx="820">
                  <c:v>23.991436527660543</c:v>
                </c:pt>
                <c:pt idx="821">
                  <c:v>23.985898877658521</c:v>
                </c:pt>
                <c:pt idx="822">
                  <c:v>23.990531589627583</c:v>
                </c:pt>
                <c:pt idx="823">
                  <c:v>23.99514842304222</c:v>
                </c:pt>
                <c:pt idx="824">
                  <c:v>23.999749435535758</c:v>
                </c:pt>
                <c:pt idx="825">
                  <c:v>24.004334684509189</c:v>
                </c:pt>
                <c:pt idx="826">
                  <c:v>24.008904227132284</c:v>
                </c:pt>
                <c:pt idx="827">
                  <c:v>24.013458120344687</c:v>
                </c:pt>
                <c:pt idx="828">
                  <c:v>24.017996420857017</c:v>
                </c:pt>
                <c:pt idx="829">
                  <c:v>24.02251918515195</c:v>
                </c:pt>
                <c:pt idx="830">
                  <c:v>24.027026469485296</c:v>
                </c:pt>
                <c:pt idx="831">
                  <c:v>24.031518329887085</c:v>
                </c:pt>
                <c:pt idx="832">
                  <c:v>24.035994822162632</c:v>
                </c:pt>
                <c:pt idx="833">
                  <c:v>24.040456001893599</c:v>
                </c:pt>
                <c:pt idx="834">
                  <c:v>24.044901924439042</c:v>
                </c:pt>
                <c:pt idx="835">
                  <c:v>24.049332644936474</c:v>
                </c:pt>
                <c:pt idx="836">
                  <c:v>24.053748218302911</c:v>
                </c:pt>
                <c:pt idx="837">
                  <c:v>24.05814869923589</c:v>
                </c:pt>
                <c:pt idx="838">
                  <c:v>24.062534142214524</c:v>
                </c:pt>
                <c:pt idx="839">
                  <c:v>24.066904601500511</c:v>
                </c:pt>
                <c:pt idx="840">
                  <c:v>24.071260131139169</c:v>
                </c:pt>
                <c:pt idx="841">
                  <c:v>24.075600784960432</c:v>
                </c:pt>
                <c:pt idx="842">
                  <c:v>24.079926616579876</c:v>
                </c:pt>
                <c:pt idx="843">
                  <c:v>24.084237679399703</c:v>
                </c:pt>
                <c:pt idx="844">
                  <c:v>24.088534026609754</c:v>
                </c:pt>
                <c:pt idx="845">
                  <c:v>24.092815711188493</c:v>
                </c:pt>
                <c:pt idx="846">
                  <c:v>24.097082785903989</c:v>
                </c:pt>
                <c:pt idx="847">
                  <c:v>24.101335303314901</c:v>
                </c:pt>
                <c:pt idx="848">
                  <c:v>24.105573315771444</c:v>
                </c:pt>
                <c:pt idx="849">
                  <c:v>24.109796875416365</c:v>
                </c:pt>
                <c:pt idx="850">
                  <c:v>24.114006034185902</c:v>
                </c:pt>
                <c:pt idx="851">
                  <c:v>24.118200843810744</c:v>
                </c:pt>
                <c:pt idx="852">
                  <c:v>24.122381355816977</c:v>
                </c:pt>
                <c:pt idx="853">
                  <c:v>24.126547621527035</c:v>
                </c:pt>
                <c:pt idx="854">
                  <c:v>24.130699692060638</c:v>
                </c:pt>
                <c:pt idx="855">
                  <c:v>24.134837618335727</c:v>
                </c:pt>
                <c:pt idx="856">
                  <c:v>24.138961451069395</c:v>
                </c:pt>
                <c:pt idx="857">
                  <c:v>24.14307124077882</c:v>
                </c:pt>
                <c:pt idx="858">
                  <c:v>24.147167037782172</c:v>
                </c:pt>
                <c:pt idx="859">
                  <c:v>24.151248892199529</c:v>
                </c:pt>
                <c:pt idx="860">
                  <c:v>24.155316853953799</c:v>
                </c:pt>
                <c:pt idx="861">
                  <c:v>24.159370972771608</c:v>
                </c:pt>
                <c:pt idx="862">
                  <c:v>24.163411298184204</c:v>
                </c:pt>
                <c:pt idx="863">
                  <c:v>24.167437879528361</c:v>
                </c:pt>
                <c:pt idx="864">
                  <c:v>24.171450765947249</c:v>
                </c:pt>
                <c:pt idx="865">
                  <c:v>24.175450006391337</c:v>
                </c:pt>
                <c:pt idx="866">
                  <c:v>24.179435649619265</c:v>
                </c:pt>
                <c:pt idx="867">
                  <c:v>24.183407744198714</c:v>
                </c:pt>
                <c:pt idx="868">
                  <c:v>24.187366338507275</c:v>
                </c:pt>
                <c:pt idx="869">
                  <c:v>24.191311480733322</c:v>
                </c:pt>
                <c:pt idx="870">
                  <c:v>24.195243218876868</c:v>
                </c:pt>
                <c:pt idx="871">
                  <c:v>24.199161600750415</c:v>
                </c:pt>
                <c:pt idx="872">
                  <c:v>24.203066673979801</c:v>
                </c:pt>
                <c:pt idx="873">
                  <c:v>24.20695848600506</c:v>
                </c:pt>
                <c:pt idx="874">
                  <c:v>24.210837084081252</c:v>
                </c:pt>
                <c:pt idx="875">
                  <c:v>24.214702515279296</c:v>
                </c:pt>
                <c:pt idx="876">
                  <c:v>24.218554826486816</c:v>
                </c:pt>
                <c:pt idx="877">
                  <c:v>24.222394064408949</c:v>
                </c:pt>
                <c:pt idx="878">
                  <c:v>24.21780181306411</c:v>
                </c:pt>
                <c:pt idx="879">
                  <c:v>24.213190856613128</c:v>
                </c:pt>
                <c:pt idx="880">
                  <c:v>24.208561115114854</c:v>
                </c:pt>
                <c:pt idx="881">
                  <c:v>24.203912508254447</c:v>
                </c:pt>
                <c:pt idx="882">
                  <c:v>24.199244955341335</c:v>
                </c:pt>
                <c:pt idx="883">
                  <c:v>24.194558375307178</c:v>
                </c:pt>
                <c:pt idx="884">
                  <c:v>24.189852686703816</c:v>
                </c:pt>
                <c:pt idx="885">
                  <c:v>24.185127807701203</c:v>
                </c:pt>
                <c:pt idx="886">
                  <c:v>24.180383656085326</c:v>
                </c:pt>
                <c:pt idx="887">
                  <c:v>24.184352528390033</c:v>
                </c:pt>
                <c:pt idx="888">
                  <c:v>24.188307911927062</c:v>
                </c:pt>
                <c:pt idx="889">
                  <c:v>24.192249854839805</c:v>
                </c:pt>
                <c:pt idx="890">
                  <c:v>24.196178405083497</c:v>
                </c:pt>
                <c:pt idx="891">
                  <c:v>24.200093610426077</c:v>
                </c:pt>
                <c:pt idx="892">
                  <c:v>24.203995518449016</c:v>
                </c:pt>
                <c:pt idx="893">
                  <c:v>24.207884176548188</c:v>
                </c:pt>
                <c:pt idx="894">
                  <c:v>24.21175963193468</c:v>
                </c:pt>
                <c:pt idx="895">
                  <c:v>24.215621931635649</c:v>
                </c:pt>
                <c:pt idx="896">
                  <c:v>24.219471122495143</c:v>
                </c:pt>
                <c:pt idx="897">
                  <c:v>24.223307251174933</c:v>
                </c:pt>
                <c:pt idx="898">
                  <c:v>24.227130364155322</c:v>
                </c:pt>
                <c:pt idx="899">
                  <c:v>24.230940507735976</c:v>
                </c:pt>
                <c:pt idx="900">
                  <c:v>24.23473772803673</c:v>
                </c:pt>
                <c:pt idx="901">
                  <c:v>24.238522070998389</c:v>
                </c:pt>
                <c:pt idx="902">
                  <c:v>24.242293582383542</c:v>
                </c:pt>
                <c:pt idx="903">
                  <c:v>24.246052307777354</c:v>
                </c:pt>
                <c:pt idx="904">
                  <c:v>24.24979829258837</c:v>
                </c:pt>
                <c:pt idx="905">
                  <c:v>24.253531582049288</c:v>
                </c:pt>
                <c:pt idx="906">
                  <c:v>24.257252221217762</c:v>
                </c:pt>
                <c:pt idx="907">
                  <c:v>24.260960254977174</c:v>
                </c:pt>
                <c:pt idx="908">
                  <c:v>24.264655728037418</c:v>
                </c:pt>
                <c:pt idx="909">
                  <c:v>24.26833868493566</c:v>
                </c:pt>
                <c:pt idx="910">
                  <c:v>24.272009170037126</c:v>
                </c:pt>
                <c:pt idx="911">
                  <c:v>24.275667227535855</c:v>
                </c:pt>
                <c:pt idx="912">
                  <c:v>24.279312901455455</c:v>
                </c:pt>
                <c:pt idx="913">
                  <c:v>24.28294623564987</c:v>
                </c:pt>
                <c:pt idx="914">
                  <c:v>24.286567273804131</c:v>
                </c:pt>
                <c:pt idx="915">
                  <c:v>24.290176059435097</c:v>
                </c:pt>
                <c:pt idx="916">
                  <c:v>24.293772635892211</c:v>
                </c:pt>
                <c:pt idx="917">
                  <c:v>24.297357046358229</c:v>
                </c:pt>
                <c:pt idx="918">
                  <c:v>24.300929333849965</c:v>
                </c:pt>
                <c:pt idx="919">
                  <c:v>24.304489541219013</c:v>
                </c:pt>
                <c:pt idx="920">
                  <c:v>24.308037711152483</c:v>
                </c:pt>
                <c:pt idx="921">
                  <c:v>24.311573886173729</c:v>
                </c:pt>
                <c:pt idx="922">
                  <c:v>24.315098108643063</c:v>
                </c:pt>
                <c:pt idx="923">
                  <c:v>24.318610420758478</c:v>
                </c:pt>
                <c:pt idx="924">
                  <c:v>24.322110864556354</c:v>
                </c:pt>
                <c:pt idx="925">
                  <c:v>24.325599481912175</c:v>
                </c:pt>
                <c:pt idx="926">
                  <c:v>24.329076314541219</c:v>
                </c:pt>
                <c:pt idx="927">
                  <c:v>24.332541403999286</c:v>
                </c:pt>
                <c:pt idx="928">
                  <c:v>24.335994791683373</c:v>
                </c:pt>
                <c:pt idx="929">
                  <c:v>24.339436518832379</c:v>
                </c:pt>
                <c:pt idx="930">
                  <c:v>24.342866626527794</c:v>
                </c:pt>
                <c:pt idx="931">
                  <c:v>24.346285155694389</c:v>
                </c:pt>
                <c:pt idx="932">
                  <c:v>24.349692147100885</c:v>
                </c:pt>
                <c:pt idx="933">
                  <c:v>24.353087641360656</c:v>
                </c:pt>
                <c:pt idx="934">
                  <c:v>24.356471678932387</c:v>
                </c:pt>
                <c:pt idx="935">
                  <c:v>24.359844300120756</c:v>
                </c:pt>
                <c:pt idx="936">
                  <c:v>24.363205545077097</c:v>
                </c:pt>
                <c:pt idx="937">
                  <c:v>24.366555453800071</c:v>
                </c:pt>
                <c:pt idx="938">
                  <c:v>24.369894066136329</c:v>
                </c:pt>
                <c:pt idx="939">
                  <c:v>24.373221421781164</c:v>
                </c:pt>
                <c:pt idx="940">
                  <c:v>24.376537560279171</c:v>
                </c:pt>
                <c:pt idx="941">
                  <c:v>24.379842521024901</c:v>
                </c:pt>
                <c:pt idx="942">
                  <c:v>24.383136343263505</c:v>
                </c:pt>
                <c:pt idx="943">
                  <c:v>24.386419066091378</c:v>
                </c:pt>
                <c:pt idx="944">
                  <c:v>24.389690728456809</c:v>
                </c:pt>
                <c:pt idx="945">
                  <c:v>24.392951369160617</c:v>
                </c:pt>
                <c:pt idx="946">
                  <c:v>24.396201026856772</c:v>
                </c:pt>
                <c:pt idx="947">
                  <c:v>24.399439740053044</c:v>
                </c:pt>
                <c:pt idx="948">
                  <c:v>24.40266754711163</c:v>
                </c:pt>
                <c:pt idx="949">
                  <c:v>24.405884486249768</c:v>
                </c:pt>
                <c:pt idx="950">
                  <c:v>24.409090595540373</c:v>
                </c:pt>
                <c:pt idx="951">
                  <c:v>24.412285912912651</c:v>
                </c:pt>
                <c:pt idx="952">
                  <c:v>24.415470476152702</c:v>
                </c:pt>
                <c:pt idx="953">
                  <c:v>24.418644322904157</c:v>
                </c:pt>
                <c:pt idx="954">
                  <c:v>24.421807490668765</c:v>
                </c:pt>
                <c:pt idx="955">
                  <c:v>24.424960016807017</c:v>
                </c:pt>
                <c:pt idx="956">
                  <c:v>24.428101938538731</c:v>
                </c:pt>
                <c:pt idx="957">
                  <c:v>24.431233292943666</c:v>
                </c:pt>
                <c:pt idx="958">
                  <c:v>24.434354116962115</c:v>
                </c:pt>
                <c:pt idx="959">
                  <c:v>24.437464447395502</c:v>
                </c:pt>
                <c:pt idx="960">
                  <c:v>24.440564320906965</c:v>
                </c:pt>
                <c:pt idx="961">
                  <c:v>24.405970470757993</c:v>
                </c:pt>
                <c:pt idx="962">
                  <c:v>24.371439678051711</c:v>
                </c:pt>
                <c:pt idx="963">
                  <c:v>24.336971847802008</c:v>
                </c:pt>
                <c:pt idx="964">
                  <c:v>24.302566885171426</c:v>
                </c:pt>
                <c:pt idx="965">
                  <c:v>24.268224695470856</c:v>
                </c:pt>
                <c:pt idx="966">
                  <c:v>24.233945184159243</c:v>
                </c:pt>
                <c:pt idx="967">
                  <c:v>24.199728256843283</c:v>
                </c:pt>
                <c:pt idx="968">
                  <c:v>24.165573819277128</c:v>
                </c:pt>
                <c:pt idx="969">
                  <c:v>24.131481777362083</c:v>
                </c:pt>
                <c:pt idx="970">
                  <c:v>24.097452037146308</c:v>
                </c:pt>
                <c:pt idx="971">
                  <c:v>24.063484504824523</c:v>
                </c:pt>
                <c:pt idx="972">
                  <c:v>24.029579086737698</c:v>
                </c:pt>
                <c:pt idx="973">
                  <c:v>23.995735689372776</c:v>
                </c:pt>
                <c:pt idx="974">
                  <c:v>23.961954219362358</c:v>
                </c:pt>
                <c:pt idx="975">
                  <c:v>23.928234583484411</c:v>
                </c:pt>
                <c:pt idx="976">
                  <c:v>23.894576688661971</c:v>
                </c:pt>
                <c:pt idx="977">
                  <c:v>23.860980441962852</c:v>
                </c:pt>
                <c:pt idx="978">
                  <c:v>23.827445750599342</c:v>
                </c:pt>
                <c:pt idx="979">
                  <c:v>23.793972521927905</c:v>
                </c:pt>
                <c:pt idx="980">
                  <c:v>23.760560663448903</c:v>
                </c:pt>
                <c:pt idx="981">
                  <c:v>23.727210082806277</c:v>
                </c:pt>
                <c:pt idx="982">
                  <c:v>23.693920687787269</c:v>
                </c:pt>
                <c:pt idx="983">
                  <c:v>23.660692386322125</c:v>
                </c:pt>
                <c:pt idx="984">
                  <c:v>23.627525086483793</c:v>
                </c:pt>
                <c:pt idx="985">
                  <c:v>23.594418696487637</c:v>
                </c:pt>
                <c:pt idx="986">
                  <c:v>23.561373124691134</c:v>
                </c:pt>
                <c:pt idx="987">
                  <c:v>23.528388279593592</c:v>
                </c:pt>
                <c:pt idx="988">
                  <c:v>23.495464069835851</c:v>
                </c:pt>
                <c:pt idx="989">
                  <c:v>23.462600404199993</c:v>
                </c:pt>
                <c:pt idx="990">
                  <c:v>23.429797191609044</c:v>
                </c:pt>
                <c:pt idx="991">
                  <c:v>23.39705434112669</c:v>
                </c:pt>
                <c:pt idx="992">
                  <c:v>23.364371761956978</c:v>
                </c:pt>
                <c:pt idx="993">
                  <c:v>23.331749363444025</c:v>
                </c:pt>
                <c:pt idx="994">
                  <c:v>23.299187055071734</c:v>
                </c:pt>
                <c:pt idx="995">
                  <c:v>23.266684746463497</c:v>
                </c:pt>
                <c:pt idx="996">
                  <c:v>23.234242347381912</c:v>
                </c:pt>
                <c:pt idx="997">
                  <c:v>23.201859767728479</c:v>
                </c:pt>
                <c:pt idx="998">
                  <c:v>23.169536917543319</c:v>
                </c:pt>
                <c:pt idx="999">
                  <c:v>23.137273707004887</c:v>
                </c:pt>
                <c:pt idx="1000">
                  <c:v>23.105070046429681</c:v>
                </c:pt>
                <c:pt idx="1001">
                  <c:v>23.072925846271946</c:v>
                </c:pt>
                <c:pt idx="1002">
                  <c:v>23.040841017123398</c:v>
                </c:pt>
                <c:pt idx="1003">
                  <c:v>23.008815469712921</c:v>
                </c:pt>
                <c:pt idx="1004">
                  <c:v>22.976849114906294</c:v>
                </c:pt>
                <c:pt idx="1005">
                  <c:v>22.944941863705889</c:v>
                </c:pt>
                <c:pt idx="1006">
                  <c:v>22.913093627250401</c:v>
                </c:pt>
                <c:pt idx="1007">
                  <c:v>22.881304316814546</c:v>
                </c:pt>
                <c:pt idx="1008">
                  <c:v>22.849573843808777</c:v>
                </c:pt>
                <c:pt idx="1009">
                  <c:v>22.817902119779003</c:v>
                </c:pt>
                <c:pt idx="1010">
                  <c:v>22.7862890564063</c:v>
                </c:pt>
                <c:pt idx="1011">
                  <c:v>22.754734565506624</c:v>
                </c:pt>
                <c:pt idx="1012">
                  <c:v>22.723238559030527</c:v>
                </c:pt>
                <c:pt idx="1013">
                  <c:v>22.691800949062873</c:v>
                </c:pt>
                <c:pt idx="1014">
                  <c:v>22.660421647822552</c:v>
                </c:pt>
                <c:pt idx="1015">
                  <c:v>22.629100567662192</c:v>
                </c:pt>
                <c:pt idx="1016">
                  <c:v>22.597837621067885</c:v>
                </c:pt>
                <c:pt idx="1017">
                  <c:v>22.566632720658895</c:v>
                </c:pt>
                <c:pt idx="1018">
                  <c:v>22.535485779187372</c:v>
                </c:pt>
                <c:pt idx="1019">
                  <c:v>22.504396709538074</c:v>
                </c:pt>
                <c:pt idx="1020">
                  <c:v>22.47336542472809</c:v>
                </c:pt>
                <c:pt idx="1021">
                  <c:v>22.442391837906545</c:v>
                </c:pt>
                <c:pt idx="1022">
                  <c:v>22.479434883885027</c:v>
                </c:pt>
                <c:pt idx="1023">
                  <c:v>22.516560450140091</c:v>
                </c:pt>
                <c:pt idx="1024">
                  <c:v>22.553768685222913</c:v>
                </c:pt>
                <c:pt idx="1025">
                  <c:v>22.591059737954829</c:v>
                </c:pt>
                <c:pt idx="1026">
                  <c:v>22.628433757428024</c:v>
                </c:pt>
                <c:pt idx="1027">
                  <c:v>22.665890893006225</c:v>
                </c:pt>
                <c:pt idx="1028">
                  <c:v>22.703431294325394</c:v>
                </c:pt>
                <c:pt idx="1029">
                  <c:v>22.741055111294418</c:v>
                </c:pt>
                <c:pt idx="1030">
                  <c:v>22.778762494095812</c:v>
                </c:pt>
                <c:pt idx="1031">
                  <c:v>22.816553593186406</c:v>
                </c:pt>
                <c:pt idx="1032">
                  <c:v>22.854428559298047</c:v>
                </c:pt>
                <c:pt idx="1033">
                  <c:v>22.892387543438293</c:v>
                </c:pt>
                <c:pt idx="1034">
                  <c:v>22.930430696891118</c:v>
                </c:pt>
                <c:pt idx="1035">
                  <c:v>22.968558171217605</c:v>
                </c:pt>
                <c:pt idx="1036">
                  <c:v>23.006770118256647</c:v>
                </c:pt>
                <c:pt idx="1037">
                  <c:v>23.045066690125644</c:v>
                </c:pt>
                <c:pt idx="1038">
                  <c:v>23.083448039221217</c:v>
                </c:pt>
                <c:pt idx="1039">
                  <c:v>23.121914318219901</c:v>
                </c:pt>
                <c:pt idx="1040">
                  <c:v>23.160465680078854</c:v>
                </c:pt>
                <c:pt idx="1041">
                  <c:v>23.199102278036559</c:v>
                </c:pt>
                <c:pt idx="1042">
                  <c:v>23.237824265613536</c:v>
                </c:pt>
                <c:pt idx="1043">
                  <c:v>23.276631796613035</c:v>
                </c:pt>
                <c:pt idx="1044">
                  <c:v>23.315525025121762</c:v>
                </c:pt>
                <c:pt idx="1045">
                  <c:v>23.354504105510571</c:v>
                </c:pt>
                <c:pt idx="1046">
                  <c:v>23.393569192435187</c:v>
                </c:pt>
                <c:pt idx="1047">
                  <c:v>23.360893029739898</c:v>
                </c:pt>
                <c:pt idx="1048">
                  <c:v>23.328277038050366</c:v>
                </c:pt>
                <c:pt idx="1049">
                  <c:v>23.295721126865363</c:v>
                </c:pt>
                <c:pt idx="1050">
                  <c:v>23.263225205823133</c:v>
                </c:pt>
                <c:pt idx="1051">
                  <c:v>23.230789184701077</c:v>
                </c:pt>
                <c:pt idx="1052">
                  <c:v>23.198412973415486</c:v>
                </c:pt>
                <c:pt idx="1053">
                  <c:v>23.166096482021235</c:v>
                </c:pt>
                <c:pt idx="1054">
                  <c:v>23.133839620711502</c:v>
                </c:pt>
                <c:pt idx="1055">
                  <c:v>23.10164229981747</c:v>
                </c:pt>
                <c:pt idx="1056">
                  <c:v>23.069504429808049</c:v>
                </c:pt>
                <c:pt idx="1057">
                  <c:v>23.037425921289579</c:v>
                </c:pt>
                <c:pt idx="1058">
                  <c:v>23.00540668500555</c:v>
                </c:pt>
                <c:pt idx="1059">
                  <c:v>22.973446631836307</c:v>
                </c:pt>
                <c:pt idx="1060">
                  <c:v>22.94154567279876</c:v>
                </c:pt>
                <c:pt idx="1061">
                  <c:v>22.909703719046107</c:v>
                </c:pt>
                <c:pt idx="1062">
                  <c:v>22.877920681867543</c:v>
                </c:pt>
                <c:pt idx="1063">
                  <c:v>22.846196472687971</c:v>
                </c:pt>
                <c:pt idx="1064">
                  <c:v>22.81453100306771</c:v>
                </c:pt>
                <c:pt idx="1065">
                  <c:v>22.782924184702221</c:v>
                </c:pt>
                <c:pt idx="1066">
                  <c:v>22.751375929421815</c:v>
                </c:pt>
                <c:pt idx="1067">
                  <c:v>22.719886149191371</c:v>
                </c:pt>
                <c:pt idx="1068">
                  <c:v>22.688454756110048</c:v>
                </c:pt>
                <c:pt idx="1069">
                  <c:v>22.657081662410992</c:v>
                </c:pt>
                <c:pt idx="1070">
                  <c:v>22.625766780461074</c:v>
                </c:pt>
                <c:pt idx="1071">
                  <c:v>22.594510022760581</c:v>
                </c:pt>
                <c:pt idx="1072">
                  <c:v>22.563311301942953</c:v>
                </c:pt>
                <c:pt idx="1073">
                  <c:v>22.532170530774483</c:v>
                </c:pt>
                <c:pt idx="1074">
                  <c:v>22.501087622154042</c:v>
                </c:pt>
                <c:pt idx="1075">
                  <c:v>22.470062489112799</c:v>
                </c:pt>
                <c:pt idx="1076">
                  <c:v>22.439095044813932</c:v>
                </c:pt>
                <c:pt idx="1077">
                  <c:v>22.40818520255235</c:v>
                </c:pt>
                <c:pt idx="1078">
                  <c:v>22.377332875754405</c:v>
                </c:pt>
                <c:pt idx="1079">
                  <c:v>22.346537977977619</c:v>
                </c:pt>
                <c:pt idx="1080">
                  <c:v>22.315800422910399</c:v>
                </c:pt>
                <c:pt idx="1081">
                  <c:v>22.285120124371758</c:v>
                </c:pt>
                <c:pt idx="1082">
                  <c:v>22.25449699631103</c:v>
                </c:pt>
                <c:pt idx="1083">
                  <c:v>22.223930952807592</c:v>
                </c:pt>
                <c:pt idx="1084">
                  <c:v>22.193421908070579</c:v>
                </c:pt>
                <c:pt idx="1085">
                  <c:v>22.162969776438622</c:v>
                </c:pt>
                <c:pt idx="1086">
                  <c:v>22.132574472379549</c:v>
                </c:pt>
                <c:pt idx="1087">
                  <c:v>22.102235910490108</c:v>
                </c:pt>
                <c:pt idx="1088">
                  <c:v>22.071954005495705</c:v>
                </c:pt>
                <c:pt idx="1089">
                  <c:v>22.041728672250109</c:v>
                </c:pt>
                <c:pt idx="1090">
                  <c:v>22.01155982573518</c:v>
                </c:pt>
                <c:pt idx="1091">
                  <c:v>21.981447381060587</c:v>
                </c:pt>
                <c:pt idx="1092">
                  <c:v>21.951391253463544</c:v>
                </c:pt>
                <c:pt idx="1093">
                  <c:v>21.921391358308515</c:v>
                </c:pt>
                <c:pt idx="1094">
                  <c:v>21.891447611086946</c:v>
                </c:pt>
                <c:pt idx="1095">
                  <c:v>21.861559927416987</c:v>
                </c:pt>
                <c:pt idx="1096">
                  <c:v>21.831728223043228</c:v>
                </c:pt>
                <c:pt idx="1097">
                  <c:v>21.801952413836403</c:v>
                </c:pt>
                <c:pt idx="1098">
                  <c:v>21.772232415793127</c:v>
                </c:pt>
                <c:pt idx="1099">
                  <c:v>21.742568145035616</c:v>
                </c:pt>
                <c:pt idx="1100">
                  <c:v>21.712959517811413</c:v>
                </c:pt>
                <c:pt idx="1101">
                  <c:v>21.68340645049312</c:v>
                </c:pt>
                <c:pt idx="1102">
                  <c:v>21.738753398215106</c:v>
                </c:pt>
                <c:pt idx="1103">
                  <c:v>21.793781403126602</c:v>
                </c:pt>
                <c:pt idx="1104">
                  <c:v>21.848493450813923</c:v>
                </c:pt>
                <c:pt idx="1105">
                  <c:v>21.902892481414245</c:v>
                </c:pt>
                <c:pt idx="1106">
                  <c:v>21.956981390609005</c:v>
                </c:pt>
                <c:pt idx="1107">
                  <c:v>22.010763030589118</c:v>
                </c:pt>
                <c:pt idx="1108">
                  <c:v>22.06424021099307</c:v>
                </c:pt>
                <c:pt idx="1109">
                  <c:v>22.117415699818732</c:v>
                </c:pt>
                <c:pt idx="1110">
                  <c:v>22.170292224309861</c:v>
                </c:pt>
                <c:pt idx="1111">
                  <c:v>22.222872471818118</c:v>
                </c:pt>
                <c:pt idx="1112">
                  <c:v>22.275159090641406</c:v>
                </c:pt>
                <c:pt idx="1113">
                  <c:v>22.327154690839382</c:v>
                </c:pt>
                <c:pt idx="1114">
                  <c:v>22.378861845026858</c:v>
                </c:pt>
                <c:pt idx="1115">
                  <c:v>22.430283089145824</c:v>
                </c:pt>
                <c:pt idx="1116">
                  <c:v>22.48142092321682</c:v>
                </c:pt>
                <c:pt idx="1117">
                  <c:v>22.532277812070319</c:v>
                </c:pt>
                <c:pt idx="1118">
                  <c:v>22.58285618605877</c:v>
                </c:pt>
                <c:pt idx="1119">
                  <c:v>22.633158441749924</c:v>
                </c:pt>
                <c:pt idx="1120">
                  <c:v>22.68318694260207</c:v>
                </c:pt>
                <c:pt idx="1121">
                  <c:v>22.732944019621716</c:v>
                </c:pt>
                <c:pt idx="1122">
                  <c:v>22.7824319720043</c:v>
                </c:pt>
                <c:pt idx="1123">
                  <c:v>22.831653067758474</c:v>
                </c:pt>
                <c:pt idx="1124">
                  <c:v>22.880609544314442</c:v>
                </c:pt>
                <c:pt idx="1125">
                  <c:v>22.929303609116904</c:v>
                </c:pt>
                <c:pt idx="1126">
                  <c:v>22.977737440203022</c:v>
                </c:pt>
                <c:pt idx="1127">
                  <c:v>23.025913186765909</c:v>
                </c:pt>
                <c:pt idx="1128">
                  <c:v>23.073832969704078</c:v>
                </c:pt>
                <c:pt idx="1129">
                  <c:v>23.121498882157287</c:v>
                </c:pt>
                <c:pt idx="1130">
                  <c:v>23.16891299002916</c:v>
                </c:pt>
                <c:pt idx="1131">
                  <c:v>23.216077332497022</c:v>
                </c:pt>
                <c:pt idx="1132">
                  <c:v>23.26299392250931</c:v>
                </c:pt>
                <c:pt idx="1133">
                  <c:v>23.309664747270926</c:v>
                </c:pt>
                <c:pt idx="1134">
                  <c:v>23.356091768716929</c:v>
                </c:pt>
                <c:pt idx="1135">
                  <c:v>23.402276923974838</c:v>
                </c:pt>
                <c:pt idx="1136">
                  <c:v>23.448222125815956</c:v>
                </c:pt>
                <c:pt idx="1137">
                  <c:v>23.493929263095968</c:v>
                </c:pt>
                <c:pt idx="1138">
                  <c:v>23.539400201185202</c:v>
                </c:pt>
                <c:pt idx="1139">
                  <c:v>23.584636782388774</c:v>
                </c:pt>
                <c:pt idx="1140">
                  <c:v>23.629640826356937</c:v>
                </c:pt>
                <c:pt idx="1141">
                  <c:v>23.674414130485935</c:v>
                </c:pt>
                <c:pt idx="1142">
                  <c:v>23.718958470309616</c:v>
                </c:pt>
                <c:pt idx="1143">
                  <c:v>23.763275599882032</c:v>
                </c:pt>
                <c:pt idx="1144">
                  <c:v>23.807367252151355</c:v>
                </c:pt>
                <c:pt idx="1145">
                  <c:v>23.851235139325269</c:v>
                </c:pt>
                <c:pt idx="1146">
                  <c:v>23.894880953228125</c:v>
                </c:pt>
                <c:pt idx="1147">
                  <c:v>23.938306365650089</c:v>
                </c:pt>
                <c:pt idx="1148">
                  <c:v>23.981513028688468</c:v>
                </c:pt>
                <c:pt idx="1149">
                  <c:v>24.02450257508146</c:v>
                </c:pt>
                <c:pt idx="1150">
                  <c:v>24.067276618534532</c:v>
                </c:pt>
                <c:pt idx="1151">
                  <c:v>24.109836754039588</c:v>
                </c:pt>
                <c:pt idx="1152">
                  <c:v>24.152184558187201</c:v>
                </c:pt>
                <c:pt idx="1153">
                  <c:v>24.194321589471997</c:v>
                </c:pt>
                <c:pt idx="1154">
                  <c:v>24.236249388591439</c:v>
                </c:pt>
                <c:pt idx="1155">
                  <c:v>24.277969478738193</c:v>
                </c:pt>
                <c:pt idx="1156">
                  <c:v>24.319483365886185</c:v>
                </c:pt>
                <c:pt idx="1157">
                  <c:v>24.36079253907058</c:v>
                </c:pt>
                <c:pt idx="1158">
                  <c:v>24.401898470661802</c:v>
                </c:pt>
                <c:pt idx="1159">
                  <c:v>24.44280261663376</c:v>
                </c:pt>
                <c:pt idx="1160">
                  <c:v>24.483506416826451</c:v>
                </c:pt>
                <c:pt idx="1161">
                  <c:v>24.524011295203053</c:v>
                </c:pt>
                <c:pt idx="1162">
                  <c:v>24.564318660101662</c:v>
                </c:pt>
                <c:pt idx="1163">
                  <c:v>24.604429904481822</c:v>
                </c:pt>
                <c:pt idx="1164">
                  <c:v>24.644346406165955</c:v>
                </c:pt>
                <c:pt idx="1165">
                  <c:v>24.684069528075867</c:v>
                </c:pt>
                <c:pt idx="1166">
                  <c:v>24.723600618464374</c:v>
                </c:pt>
                <c:pt idx="1167">
                  <c:v>24.762941011142274</c:v>
                </c:pt>
                <c:pt idx="1168">
                  <c:v>24.80209202570067</c:v>
                </c:pt>
                <c:pt idx="1169">
                  <c:v>24.841054967728866</c:v>
                </c:pt>
                <c:pt idx="1170">
                  <c:v>24.87983112902786</c:v>
                </c:pt>
                <c:pt idx="1171">
                  <c:v>24.918421787819597</c:v>
                </c:pt>
                <c:pt idx="1172">
                  <c:v>24.956828208952057</c:v>
                </c:pt>
                <c:pt idx="1173">
                  <c:v>24.995051644100293</c:v>
                </c:pt>
                <c:pt idx="1174">
                  <c:v>25.03309333196351</c:v>
                </c:pt>
                <c:pt idx="1175">
                  <c:v>25.070954498458288</c:v>
                </c:pt>
                <c:pt idx="1176">
                  <c:v>25.10863635690804</c:v>
                </c:pt>
                <c:pt idx="1177">
                  <c:v>25.146140108228781</c:v>
                </c:pt>
                <c:pt idx="1178">
                  <c:v>25.183466941111327</c:v>
                </c:pt>
                <c:pt idx="1179">
                  <c:v>25.220618032199965</c:v>
                </c:pt>
                <c:pt idx="1180">
                  <c:v>25.257594546267732</c:v>
                </c:pt>
                <c:pt idx="1181">
                  <c:v>25.294397636388332</c:v>
                </c:pt>
                <c:pt idx="1182">
                  <c:v>25.250370521830877</c:v>
                </c:pt>
                <c:pt idx="1183">
                  <c:v>25.206095125543143</c:v>
                </c:pt>
                <c:pt idx="1184">
                  <c:v>25.161569470310276</c:v>
                </c:pt>
                <c:pt idx="1185">
                  <c:v>25.116791554863241</c:v>
                </c:pt>
                <c:pt idx="1186">
                  <c:v>25.071759353454553</c:v>
                </c:pt>
                <c:pt idx="1187">
                  <c:v>25.026470815424148</c:v>
                </c:pt>
                <c:pt idx="1188">
                  <c:v>24.980923864755038</c:v>
                </c:pt>
                <c:pt idx="1189">
                  <c:v>24.935116399618487</c:v>
                </c:pt>
                <c:pt idx="1190">
                  <c:v>24.889046291908404</c:v>
                </c:pt>
                <c:pt idx="1191">
                  <c:v>24.842711386764606</c:v>
                </c:pt>
                <c:pt idx="1192">
                  <c:v>24.796109502084665</c:v>
                </c:pt>
                <c:pt idx="1193">
                  <c:v>24.74923842802394</c:v>
                </c:pt>
                <c:pt idx="1194">
                  <c:v>24.702095926483505</c:v>
                </c:pt>
                <c:pt idx="1195">
                  <c:v>24.654679730585574</c:v>
                </c:pt>
                <c:pt idx="1196">
                  <c:v>24.606987544136025</c:v>
                </c:pt>
                <c:pt idx="1197">
                  <c:v>24.6468916425959</c:v>
                </c:pt>
                <c:pt idx="1198">
                  <c:v>24.686602447910666</c:v>
                </c:pt>
                <c:pt idx="1199">
                  <c:v>24.726121307403133</c:v>
                </c:pt>
                <c:pt idx="1200">
                  <c:v>24.765449553968438</c:v>
                </c:pt>
                <c:pt idx="1201">
                  <c:v>24.804588506296088</c:v>
                </c:pt>
                <c:pt idx="1202">
                  <c:v>24.843539469087574</c:v>
                </c:pt>
                <c:pt idx="1203">
                  <c:v>24.88230373326958</c:v>
                </c:pt>
                <c:pt idx="1204">
                  <c:v>24.92088257620297</c:v>
                </c:pt>
                <c:pt idx="1205">
                  <c:v>24.959277261887621</c:v>
                </c:pt>
                <c:pt idx="1206">
                  <c:v>24.997489041163192</c:v>
                </c:pt>
                <c:pt idx="1207">
                  <c:v>25.035519151905966</c:v>
                </c:pt>
                <c:pt idx="1208">
                  <c:v>25.073368819221827</c:v>
                </c:pt>
                <c:pt idx="1209">
                  <c:v>25.111039255635468</c:v>
                </c:pt>
                <c:pt idx="1210">
                  <c:v>25.14853166127595</c:v>
                </c:pt>
                <c:pt idx="1211">
                  <c:v>25.185847224058648</c:v>
                </c:pt>
                <c:pt idx="1212">
                  <c:v>25.222987119863731</c:v>
                </c:pt>
                <c:pt idx="1213">
                  <c:v>25.259952512711195</c:v>
                </c:pt>
                <c:pt idx="1214">
                  <c:v>25.29674455493258</c:v>
                </c:pt>
                <c:pt idx="1215">
                  <c:v>25.333364387339429</c:v>
                </c:pt>
                <c:pt idx="1216">
                  <c:v>25.369813139388558</c:v>
                </c:pt>
                <c:pt idx="1217">
                  <c:v>25.406091929344221</c:v>
                </c:pt>
                <c:pt idx="1218">
                  <c:v>25.442201864437237</c:v>
                </c:pt>
                <c:pt idx="1219">
                  <c:v>25.47814404102116</c:v>
                </c:pt>
                <c:pt idx="1220">
                  <c:v>25.513919544725546</c:v>
                </c:pt>
                <c:pt idx="1221">
                  <c:v>25.549529450606379</c:v>
                </c:pt>
                <c:pt idx="1222">
                  <c:v>25.584974823293749</c:v>
                </c:pt>
                <c:pt idx="1223">
                  <c:v>25.620256717136808</c:v>
                </c:pt>
                <c:pt idx="1224">
                  <c:v>25.655376176346092</c:v>
                </c:pt>
                <c:pt idx="1225">
                  <c:v>25.690334235133257</c:v>
                </c:pt>
                <c:pt idx="1226">
                  <c:v>25.72513191784828</c:v>
                </c:pt>
                <c:pt idx="1227">
                  <c:v>25.759770239114207</c:v>
                </c:pt>
                <c:pt idx="1228">
                  <c:v>25.794250203959464</c:v>
                </c:pt>
                <c:pt idx="1229">
                  <c:v>25.828572807947829</c:v>
                </c:pt>
                <c:pt idx="1230">
                  <c:v>25.862739037306067</c:v>
                </c:pt>
                <c:pt idx="1231">
                  <c:v>25.89674986904933</c:v>
                </c:pt>
                <c:pt idx="1232">
                  <c:v>25.930606271104327</c:v>
                </c:pt>
                <c:pt idx="1233">
                  <c:v>25.964309202430353</c:v>
                </c:pt>
                <c:pt idx="1234">
                  <c:v>25.923991394717216</c:v>
                </c:pt>
                <c:pt idx="1235">
                  <c:v>25.883453888335179</c:v>
                </c:pt>
                <c:pt idx="1236">
                  <c:v>25.842695039304843</c:v>
                </c:pt>
                <c:pt idx="1237">
                  <c:v>25.801713185218077</c:v>
                </c:pt>
                <c:pt idx="1238">
                  <c:v>25.760506644939635</c:v>
                </c:pt>
                <c:pt idx="1239">
                  <c:v>25.719073718302337</c:v>
                </c:pt>
                <c:pt idx="1240">
                  <c:v>25.677412685795705</c:v>
                </c:pt>
                <c:pt idx="1241">
                  <c:v>25.635521808247816</c:v>
                </c:pt>
                <c:pt idx="1242">
                  <c:v>25.670571077805938</c:v>
                </c:pt>
                <c:pt idx="1243">
                  <c:v>25.705459392811022</c:v>
                </c:pt>
                <c:pt idx="1244">
                  <c:v>25.740187773374217</c:v>
                </c:pt>
                <c:pt idx="1245">
                  <c:v>25.774757229937475</c:v>
                </c:pt>
                <c:pt idx="1246">
                  <c:v>25.809168763404838</c:v>
                </c:pt>
                <c:pt idx="1247">
                  <c:v>25.843423365271381</c:v>
                </c:pt>
                <c:pt idx="1248">
                  <c:v>25.877522017749875</c:v>
                </c:pt>
                <c:pt idx="1249">
                  <c:v>25.911465693895224</c:v>
                </c:pt>
                <c:pt idx="1250">
                  <c:v>25.94525535772668</c:v>
                </c:pt>
                <c:pt idx="1251">
                  <c:v>25.978891964347948</c:v>
                </c:pt>
                <c:pt idx="1252">
                  <c:v>26.01237646006517</c:v>
                </c:pt>
                <c:pt idx="1253">
                  <c:v>26.010347611472245</c:v>
                </c:pt>
                <c:pt idx="1254">
                  <c:v>26.008325169422317</c:v>
                </c:pt>
                <c:pt idx="1255">
                  <c:v>26.006309114168932</c:v>
                </c:pt>
                <c:pt idx="1256">
                  <c:v>26.004299426023518</c:v>
                </c:pt>
                <c:pt idx="1257">
                  <c:v>26.002296085355244</c:v>
                </c:pt>
                <c:pt idx="1258">
                  <c:v>26.000299072590863</c:v>
                </c:pt>
                <c:pt idx="1259">
                  <c:v>25.998308368214563</c:v>
                </c:pt>
                <c:pt idx="1260">
                  <c:v>25.99632395276781</c:v>
                </c:pt>
                <c:pt idx="1261">
                  <c:v>25.994345806849218</c:v>
                </c:pt>
                <c:pt idx="1262">
                  <c:v>25.992373911114367</c:v>
                </c:pt>
                <c:pt idx="1263">
                  <c:v>25.990408246275681</c:v>
                </c:pt>
                <c:pt idx="1264">
                  <c:v>25.988448793102265</c:v>
                </c:pt>
                <c:pt idx="1265">
                  <c:v>25.986495532419752</c:v>
                </c:pt>
                <c:pt idx="1266">
                  <c:v>25.984548445110175</c:v>
                </c:pt>
                <c:pt idx="1267">
                  <c:v>25.982607512111787</c:v>
                </c:pt>
                <c:pt idx="1268">
                  <c:v>25.980672714418937</c:v>
                </c:pt>
                <c:pt idx="1269">
                  <c:v>25.978744033081917</c:v>
                </c:pt>
                <c:pt idx="1270">
                  <c:v>25.976821449206803</c:v>
                </c:pt>
                <c:pt idx="1271">
                  <c:v>25.97490494395532</c:v>
                </c:pt>
                <c:pt idx="1272">
                  <c:v>25.972994498544683</c:v>
                </c:pt>
                <c:pt idx="1273">
                  <c:v>25.971090094247469</c:v>
                </c:pt>
                <c:pt idx="1274">
                  <c:v>25.969191712391453</c:v>
                </c:pt>
                <c:pt idx="1275">
                  <c:v>25.96729933435946</c:v>
                </c:pt>
                <c:pt idx="1276">
                  <c:v>25.965412941589232</c:v>
                </c:pt>
                <c:pt idx="1277">
                  <c:v>25.963532515573277</c:v>
                </c:pt>
                <c:pt idx="1278">
                  <c:v>25.961658037858719</c:v>
                </c:pt>
                <c:pt idx="1279">
                  <c:v>25.959789490047154</c:v>
                </c:pt>
                <c:pt idx="1280">
                  <c:v>25.957926853794511</c:v>
                </c:pt>
                <c:pt idx="1281">
                  <c:v>25.956070110810902</c:v>
                </c:pt>
                <c:pt idx="1282">
                  <c:v>25.954219242860479</c:v>
                </c:pt>
                <c:pt idx="1283">
                  <c:v>25.952374231761286</c:v>
                </c:pt>
                <c:pt idx="1284">
                  <c:v>25.950535059385125</c:v>
                </c:pt>
                <c:pt idx="1285">
                  <c:v>25.948701707657399</c:v>
                </c:pt>
                <c:pt idx="1286">
                  <c:v>25.94687415855698</c:v>
                </c:pt>
                <c:pt idx="1287">
                  <c:v>25.945052394116068</c:v>
                </c:pt>
                <c:pt idx="1288">
                  <c:v>25.94323639642003</c:v>
                </c:pt>
                <c:pt idx="1289">
                  <c:v>25.941426147607277</c:v>
                </c:pt>
                <c:pt idx="1290">
                  <c:v>25.939621629869116</c:v>
                </c:pt>
                <c:pt idx="1291">
                  <c:v>25.937822825449604</c:v>
                </c:pt>
                <c:pt idx="1292">
                  <c:v>25.936029716645415</c:v>
                </c:pt>
                <c:pt idx="1293">
                  <c:v>25.934242285805681</c:v>
                </c:pt>
                <c:pt idx="1294">
                  <c:v>25.932460515331876</c:v>
                </c:pt>
                <c:pt idx="1295">
                  <c:v>25.930684387677655</c:v>
                </c:pt>
                <c:pt idx="1296">
                  <c:v>25.928913885348727</c:v>
                </c:pt>
                <c:pt idx="1297">
                  <c:v>25.927148990902705</c:v>
                </c:pt>
                <c:pt idx="1298">
                  <c:v>25.925389686948975</c:v>
                </c:pt>
                <c:pt idx="1299">
                  <c:v>25.923635956148548</c:v>
                </c:pt>
                <c:pt idx="1300">
                  <c:v>25.921887781213925</c:v>
                </c:pt>
                <c:pt idx="1301">
                  <c:v>25.920145144908965</c:v>
                </c:pt>
                <c:pt idx="1302">
                  <c:v>25.918408030048727</c:v>
                </c:pt>
                <c:pt idx="1303">
                  <c:v>25.916676419499353</c:v>
                </c:pt>
                <c:pt idx="1304">
                  <c:v>25.914950296177917</c:v>
                </c:pt>
                <c:pt idx="1305">
                  <c:v>25.913229643052297</c:v>
                </c:pt>
                <c:pt idx="1306">
                  <c:v>25.911514443141019</c:v>
                </c:pt>
                <c:pt idx="1307">
                  <c:v>25.909804679513151</c:v>
                </c:pt>
                <c:pt idx="1308">
                  <c:v>25.908100335288132</c:v>
                </c:pt>
                <c:pt idx="1309">
                  <c:v>25.906401393635662</c:v>
                </c:pt>
                <c:pt idx="1310">
                  <c:v>25.904707837775547</c:v>
                </c:pt>
                <c:pt idx="1311">
                  <c:v>25.903019650977576</c:v>
                </c:pt>
                <c:pt idx="1312">
                  <c:v>25.901336816561379</c:v>
                </c:pt>
                <c:pt idx="1313">
                  <c:v>25.899659317896287</c:v>
                </c:pt>
                <c:pt idx="1314">
                  <c:v>25.897987138401209</c:v>
                </c:pt>
                <c:pt idx="1315">
                  <c:v>25.896320261544492</c:v>
                </c:pt>
                <c:pt idx="1316">
                  <c:v>25.894658670843778</c:v>
                </c:pt>
                <c:pt idx="1317">
                  <c:v>25.893002349865885</c:v>
                </c:pt>
                <c:pt idx="1318">
                  <c:v>25.891351282226655</c:v>
                </c:pt>
                <c:pt idx="1319">
                  <c:v>25.889705451590842</c:v>
                </c:pt>
                <c:pt idx="1320">
                  <c:v>25.888064841671959</c:v>
                </c:pt>
                <c:pt idx="1321">
                  <c:v>25.886429436232152</c:v>
                </c:pt>
                <c:pt idx="1322">
                  <c:v>25.884799219082073</c:v>
                </c:pt>
                <c:pt idx="1323">
                  <c:v>25.883174174080736</c:v>
                </c:pt>
                <c:pt idx="1324">
                  <c:v>25.881554285135394</c:v>
                </c:pt>
                <c:pt idx="1325">
                  <c:v>25.879939536201402</c:v>
                </c:pt>
                <c:pt idx="1326">
                  <c:v>25.878329911282091</c:v>
                </c:pt>
                <c:pt idx="1327">
                  <c:v>25.876725394428632</c:v>
                </c:pt>
                <c:pt idx="1328">
                  <c:v>25.875125969739905</c:v>
                </c:pt>
                <c:pt idx="1329">
                  <c:v>25.873531621362364</c:v>
                </c:pt>
                <c:pt idx="1330">
                  <c:v>25.871942333489919</c:v>
                </c:pt>
                <c:pt idx="1331">
                  <c:v>25.870358090363791</c:v>
                </c:pt>
                <c:pt idx="1332">
                  <c:v>25.868778876272394</c:v>
                </c:pt>
                <c:pt idx="1333">
                  <c:v>25.867204675551204</c:v>
                </c:pt>
                <c:pt idx="1334">
                  <c:v>25.865635472582614</c:v>
                </c:pt>
                <c:pt idx="1335">
                  <c:v>25.864071251795828</c:v>
                </c:pt>
                <c:pt idx="1336">
                  <c:v>25.862511997666715</c:v>
                </c:pt>
                <c:pt idx="1337">
                  <c:v>25.86095769471769</c:v>
                </c:pt>
                <c:pt idx="1338">
                  <c:v>25.859408327517578</c:v>
                </c:pt>
                <c:pt idx="1339">
                  <c:v>25.857863880681492</c:v>
                </c:pt>
                <c:pt idx="1340">
                  <c:v>25.856324338870703</c:v>
                </c:pt>
                <c:pt idx="1341">
                  <c:v>25.854789686792515</c:v>
                </c:pt>
                <c:pt idx="1342">
                  <c:v>25.853259909200133</c:v>
                </c:pt>
                <c:pt idx="1343">
                  <c:v>25.851734990892545</c:v>
                </c:pt>
                <c:pt idx="1344">
                  <c:v>25.850214916714382</c:v>
                </c:pt>
                <c:pt idx="1345">
                  <c:v>25.848699671555803</c:v>
                </c:pt>
                <c:pt idx="1346">
                  <c:v>25.847189240352368</c:v>
                </c:pt>
                <c:pt idx="1347">
                  <c:v>25.845683608084901</c:v>
                </c:pt>
                <c:pt idx="1348">
                  <c:v>25.844182759779379</c:v>
                </c:pt>
                <c:pt idx="1349">
                  <c:v>25.842686680506802</c:v>
                </c:pt>
                <c:pt idx="1350">
                  <c:v>25.841195355383064</c:v>
                </c:pt>
                <c:pt idx="1351">
                  <c:v>25.839708769568833</c:v>
                </c:pt>
                <c:pt idx="1352">
                  <c:v>25.83822690826943</c:v>
                </c:pt>
                <c:pt idx="1353">
                  <c:v>25.836749756734687</c:v>
                </c:pt>
                <c:pt idx="1354">
                  <c:v>25.835277300258848</c:v>
                </c:pt>
                <c:pt idx="1355">
                  <c:v>25.833809524180431</c:v>
                </c:pt>
                <c:pt idx="1356">
                  <c:v>25.832346413882103</c:v>
                </c:pt>
                <c:pt idx="1357">
                  <c:v>25.830887954790565</c:v>
                </c:pt>
                <c:pt idx="1358">
                  <c:v>25.829434132376434</c:v>
                </c:pt>
                <c:pt idx="1359">
                  <c:v>25.827984932154102</c:v>
                </c:pt>
                <c:pt idx="1360">
                  <c:v>25.826540339681625</c:v>
                </c:pt>
                <c:pt idx="1361">
                  <c:v>25.825100340560606</c:v>
                </c:pt>
                <c:pt idx="1362">
                  <c:v>25.823664920436073</c:v>
                </c:pt>
                <c:pt idx="1363">
                  <c:v>25.822234064996341</c:v>
                </c:pt>
                <c:pt idx="1364">
                  <c:v>25.820807759972912</c:v>
                </c:pt>
                <c:pt idx="1365">
                  <c:v>25.819385991140344</c:v>
                </c:pt>
                <c:pt idx="1366">
                  <c:v>25.817968744316133</c:v>
                </c:pt>
                <c:pt idx="1367">
                  <c:v>25.816556005360589</c:v>
                </c:pt>
                <c:pt idx="1368">
                  <c:v>25.815147760176718</c:v>
                </c:pt>
                <c:pt idx="1369">
                  <c:v>25.813743994710112</c:v>
                </c:pt>
                <c:pt idx="1370">
                  <c:v>25.812344694948813</c:v>
                </c:pt>
                <c:pt idx="1371">
                  <c:v>25.810949846923208</c:v>
                </c:pt>
                <c:pt idx="1372">
                  <c:v>25.809559436705904</c:v>
                </c:pt>
                <c:pt idx="1373">
                  <c:v>25.808173450411605</c:v>
                </c:pt>
                <c:pt idx="1374">
                  <c:v>25.806791874197007</c:v>
                </c:pt>
                <c:pt idx="1375">
                  <c:v>25.805414694260666</c:v>
                </c:pt>
                <c:pt idx="1376">
                  <c:v>25.80404189684289</c:v>
                </c:pt>
                <c:pt idx="1377">
                  <c:v>25.802673468225617</c:v>
                </c:pt>
                <c:pt idx="1378">
                  <c:v>25.8013093947323</c:v>
                </c:pt>
                <c:pt idx="1379">
                  <c:v>25.799949662727791</c:v>
                </c:pt>
                <c:pt idx="1380">
                  <c:v>25.798594258618216</c:v>
                </c:pt>
                <c:pt idx="1381">
                  <c:v>25.797243168850873</c:v>
                </c:pt>
                <c:pt idx="1382">
                  <c:v>25.795896379914108</c:v>
                </c:pt>
                <c:pt idx="1383">
                  <c:v>25.794553878337197</c:v>
                </c:pt>
                <c:pt idx="1384">
                  <c:v>25.793215650690232</c:v>
                </c:pt>
                <c:pt idx="1385">
                  <c:v>25.791881683584013</c:v>
                </c:pt>
                <c:pt idx="1386">
                  <c:v>25.790551963669923</c:v>
                </c:pt>
                <c:pt idx="1387">
                  <c:v>25.789226477639819</c:v>
                </c:pt>
                <c:pt idx="1388">
                  <c:v>25.787905212225919</c:v>
                </c:pt>
                <c:pt idx="1389">
                  <c:v>25.786588154200683</c:v>
                </c:pt>
                <c:pt idx="1390">
                  <c:v>25.785275290376699</c:v>
                </c:pt>
                <c:pt idx="1391">
                  <c:v>25.783966607606576</c:v>
                </c:pt>
                <c:pt idx="1392">
                  <c:v>25.782662092782829</c:v>
                </c:pt>
                <c:pt idx="1393">
                  <c:v>25.781361732837755</c:v>
                </c:pt>
                <c:pt idx="1394">
                  <c:v>25.780065514743338</c:v>
                </c:pt>
                <c:pt idx="1395">
                  <c:v>25.778773425511126</c:v>
                </c:pt>
                <c:pt idx="1396">
                  <c:v>25.777485452192117</c:v>
                </c:pt>
                <c:pt idx="1397">
                  <c:v>25.776201581876649</c:v>
                </c:pt>
                <c:pt idx="1398">
                  <c:v>25.774921801694298</c:v>
                </c:pt>
                <c:pt idx="1399">
                  <c:v>25.773646098813753</c:v>
                </c:pt>
                <c:pt idx="1400">
                  <c:v>25.772374460442713</c:v>
                </c:pt>
                <c:pt idx="1401">
                  <c:v>25.771106873827772</c:v>
                </c:pt>
                <c:pt idx="1402">
                  <c:v>25.769843326254307</c:v>
                </c:pt>
                <c:pt idx="1403">
                  <c:v>25.768583805046376</c:v>
                </c:pt>
                <c:pt idx="1404">
                  <c:v>25.767328297566596</c:v>
                </c:pt>
                <c:pt idx="1405">
                  <c:v>25.766076791216051</c:v>
                </c:pt>
                <c:pt idx="1406">
                  <c:v>25.764829273434167</c:v>
                </c:pt>
                <c:pt idx="1407">
                  <c:v>25.763585731698598</c:v>
                </c:pt>
                <c:pt idx="1408">
                  <c:v>25.762346153525133</c:v>
                </c:pt>
                <c:pt idx="1409">
                  <c:v>25.761110526467586</c:v>
                </c:pt>
                <c:pt idx="1410">
                  <c:v>25.759878838117675</c:v>
                </c:pt>
                <c:pt idx="1411">
                  <c:v>25.758651076104925</c:v>
                </c:pt>
                <c:pt idx="1412">
                  <c:v>25.757427228096549</c:v>
                </c:pt>
                <c:pt idx="1413">
                  <c:v>25.756207281797355</c:v>
                </c:pt>
                <c:pt idx="1414">
                  <c:v>25.754991224949624</c:v>
                </c:pt>
                <c:pt idx="1415">
                  <c:v>25.753779045333015</c:v>
                </c:pt>
                <c:pt idx="1416">
                  <c:v>25.75257073076445</c:v>
                </c:pt>
                <c:pt idx="1417">
                  <c:v>25.751366269098014</c:v>
                </c:pt>
                <c:pt idx="1418">
                  <c:v>25.75016564822484</c:v>
                </c:pt>
                <c:pt idx="1419">
                  <c:v>25.748968856073013</c:v>
                </c:pt>
                <c:pt idx="1420">
                  <c:v>25.747775880607453</c:v>
                </c:pt>
                <c:pt idx="1421">
                  <c:v>25.74658670982982</c:v>
                </c:pt>
                <c:pt idx="1422">
                  <c:v>25.745401331778403</c:v>
                </c:pt>
                <c:pt idx="1423">
                  <c:v>25.744219734528016</c:v>
                </c:pt>
                <c:pt idx="1424">
                  <c:v>25.743041906189887</c:v>
                </c:pt>
                <c:pt idx="1425">
                  <c:v>25.741867834911574</c:v>
                </c:pt>
                <c:pt idx="1426">
                  <c:v>25.740697508876835</c:v>
                </c:pt>
                <c:pt idx="1427">
                  <c:v>25.739530916305537</c:v>
                </c:pt>
                <c:pt idx="1428">
                  <c:v>25.738368045453552</c:v>
                </c:pt>
                <c:pt idx="1429">
                  <c:v>25.737208884612652</c:v>
                </c:pt>
                <c:pt idx="1430">
                  <c:v>25.736053422110409</c:v>
                </c:pt>
                <c:pt idx="1431">
                  <c:v>25.734901646310085</c:v>
                </c:pt>
                <c:pt idx="1432">
                  <c:v>25.733753545610533</c:v>
                </c:pt>
                <c:pt idx="1433">
                  <c:v>25.732609108446098</c:v>
                </c:pt>
                <c:pt idx="1434">
                  <c:v>25.73146832328651</c:v>
                </c:pt>
                <c:pt idx="1435">
                  <c:v>25.730331178636785</c:v>
                </c:pt>
                <c:pt idx="1436">
                  <c:v>25.729197663037116</c:v>
                </c:pt>
                <c:pt idx="1437">
                  <c:v>25.728067765062782</c:v>
                </c:pt>
                <c:pt idx="1438">
                  <c:v>25.726941473324043</c:v>
                </c:pt>
                <c:pt idx="1439">
                  <c:v>25.725818776466038</c:v>
                </c:pt>
                <c:pt idx="1440">
                  <c:v>25.724699663168686</c:v>
                </c:pt>
                <c:pt idx="1441">
                  <c:v>25.723584122146576</c:v>
                </c:pt>
                <c:pt idx="1442">
                  <c:v>25.722472142148884</c:v>
                </c:pt>
                <c:pt idx="1443">
                  <c:v>25.721363711959263</c:v>
                </c:pt>
                <c:pt idx="1444">
                  <c:v>25.720258820395738</c:v>
                </c:pt>
                <c:pt idx="1445">
                  <c:v>25.719157456310619</c:v>
                </c:pt>
                <c:pt idx="1446">
                  <c:v>25.718059608590394</c:v>
                </c:pt>
                <c:pt idx="1447">
                  <c:v>25.716965266155629</c:v>
                </c:pt>
                <c:pt idx="1448">
                  <c:v>25.71587441796088</c:v>
                </c:pt>
                <c:pt idx="1449">
                  <c:v>25.714787052994573</c:v>
                </c:pt>
                <c:pt idx="1450">
                  <c:v>25.713703160278932</c:v>
                </c:pt>
                <c:pt idx="1451">
                  <c:v>25.712622728869867</c:v>
                </c:pt>
                <c:pt idx="1452">
                  <c:v>25.711545747856874</c:v>
                </c:pt>
                <c:pt idx="1453">
                  <c:v>25.71047220636294</c:v>
                </c:pt>
                <c:pt idx="1454">
                  <c:v>25.709402093544448</c:v>
                </c:pt>
                <c:pt idx="1455">
                  <c:v>25.708335398591085</c:v>
                </c:pt>
                <c:pt idx="1456">
                  <c:v>25.707272110725732</c:v>
                </c:pt>
                <c:pt idx="1457">
                  <c:v>25.706212219204382</c:v>
                </c:pt>
                <c:pt idx="1458">
                  <c:v>25.705155713316032</c:v>
                </c:pt>
                <c:pt idx="1459">
                  <c:v>25.704102582382593</c:v>
                </c:pt>
                <c:pt idx="1460">
                  <c:v>25.703052815758795</c:v>
                </c:pt>
                <c:pt idx="1461">
                  <c:v>25.702006402832087</c:v>
                </c:pt>
                <c:pt idx="1462">
                  <c:v>25.700963333022546</c:v>
                </c:pt>
                <c:pt idx="1463">
                  <c:v>25.699923595782781</c:v>
                </c:pt>
                <c:pt idx="1464">
                  <c:v>25.698887180597836</c:v>
                </c:pt>
                <c:pt idx="1465">
                  <c:v>25.697854076985099</c:v>
                </c:pt>
                <c:pt idx="1466">
                  <c:v>25.696824274494205</c:v>
                </c:pt>
                <c:pt idx="1467">
                  <c:v>25.695797762706945</c:v>
                </c:pt>
                <c:pt idx="1468">
                  <c:v>25.694774531237169</c:v>
                </c:pt>
                <c:pt idx="1469">
                  <c:v>25.693754569730693</c:v>
                </c:pt>
                <c:pt idx="1470">
                  <c:v>25.692737867865208</c:v>
                </c:pt>
                <c:pt idx="1471">
                  <c:v>25.69172441535018</c:v>
                </c:pt>
                <c:pt idx="1472">
                  <c:v>25.69071420192677</c:v>
                </c:pt>
                <c:pt idx="1473">
                  <c:v>25.689707217367729</c:v>
                </c:pt>
                <c:pt idx="1474">
                  <c:v>25.688703451477316</c:v>
                </c:pt>
                <c:pt idx="1475">
                  <c:v>25.687702894091196</c:v>
                </c:pt>
                <c:pt idx="1476">
                  <c:v>25.686705535076353</c:v>
                </c:pt>
                <c:pt idx="1477">
                  <c:v>25.685711364330999</c:v>
                </c:pt>
                <c:pt idx="1478">
                  <c:v>25.684720371784483</c:v>
                </c:pt>
                <c:pt idx="1479">
                  <c:v>25.683732547397195</c:v>
                </c:pt>
                <c:pt idx="1480">
                  <c:v>25.682747881160484</c:v>
                </c:pt>
                <c:pt idx="1481">
                  <c:v>25.681766363096557</c:v>
                </c:pt>
                <c:pt idx="1482">
                  <c:v>25.680787983258394</c:v>
                </c:pt>
                <c:pt idx="1483">
                  <c:v>25.679812731729662</c:v>
                </c:pt>
                <c:pt idx="1484">
                  <c:v>25.678840598624618</c:v>
                </c:pt>
                <c:pt idx="1485">
                  <c:v>25.677871574088023</c:v>
                </c:pt>
                <c:pt idx="1486">
                  <c:v>25.676905648295044</c:v>
                </c:pt>
                <c:pt idx="1487">
                  <c:v>25.675942811451179</c:v>
                </c:pt>
                <c:pt idx="1488">
                  <c:v>25.674983053792161</c:v>
                </c:pt>
                <c:pt idx="1489">
                  <c:v>25.674026365583867</c:v>
                </c:pt>
                <c:pt idx="1490">
                  <c:v>25.673072737122226</c:v>
                </c:pt>
                <c:pt idx="1491">
                  <c:v>25.672122158733146</c:v>
                </c:pt>
                <c:pt idx="1492">
                  <c:v>25.671174620772415</c:v>
                </c:pt>
                <c:pt idx="1493">
                  <c:v>25.67023011362561</c:v>
                </c:pt>
                <c:pt idx="1494">
                  <c:v>25.669288627708013</c:v>
                </c:pt>
                <c:pt idx="1495">
                  <c:v>25.66835015346453</c:v>
                </c:pt>
                <c:pt idx="1496">
                  <c:v>25.667414681369589</c:v>
                </c:pt>
                <c:pt idx="1497">
                  <c:v>25.666482201927074</c:v>
                </c:pt>
                <c:pt idx="1498">
                  <c:v>25.665552705670219</c:v>
                </c:pt>
                <c:pt idx="1499">
                  <c:v>25.664626183161527</c:v>
                </c:pt>
                <c:pt idx="1500">
                  <c:v>25.663702624992684</c:v>
                </c:pt>
                <c:pt idx="1501">
                  <c:v>25.662782021784484</c:v>
                </c:pt>
                <c:pt idx="1502">
                  <c:v>25.66186436418673</c:v>
                </c:pt>
                <c:pt idx="1503">
                  <c:v>25.660949642878151</c:v>
                </c:pt>
                <c:pt idx="1504">
                  <c:v>25.660037848566315</c:v>
                </c:pt>
                <c:pt idx="1505">
                  <c:v>25.659128971987553</c:v>
                </c:pt>
                <c:pt idx="1506">
                  <c:v>25.658223003906858</c:v>
                </c:pt>
                <c:pt idx="1507">
                  <c:v>25.657319935117826</c:v>
                </c:pt>
                <c:pt idx="1508">
                  <c:v>25.656419756442542</c:v>
                </c:pt>
                <c:pt idx="1509">
                  <c:v>25.655522458731511</c:v>
                </c:pt>
                <c:pt idx="1510">
                  <c:v>25.654628032863577</c:v>
                </c:pt>
                <c:pt idx="1511">
                  <c:v>25.653736469745834</c:v>
                </c:pt>
                <c:pt idx="1512">
                  <c:v>25.652847760313541</c:v>
                </c:pt>
                <c:pt idx="1513">
                  <c:v>25.651961895530043</c:v>
                </c:pt>
                <c:pt idx="1514">
                  <c:v>25.651078866386683</c:v>
                </c:pt>
                <c:pt idx="1515">
                  <c:v>25.650198663902721</c:v>
                </c:pt>
                <c:pt idx="1516">
                  <c:v>25.649321279125257</c:v>
                </c:pt>
                <c:pt idx="1517">
                  <c:v>25.648446703129142</c:v>
                </c:pt>
                <c:pt idx="1518">
                  <c:v>25.647574927016894</c:v>
                </c:pt>
                <c:pt idx="1519">
                  <c:v>25.646705941918622</c:v>
                </c:pt>
                <c:pt idx="1520">
                  <c:v>25.645839738991945</c:v>
                </c:pt>
                <c:pt idx="1521">
                  <c:v>25.644976309421899</c:v>
                </c:pt>
                <c:pt idx="1522">
                  <c:v>25.644115644420872</c:v>
                </c:pt>
                <c:pt idx="1523">
                  <c:v>25.643257735228509</c:v>
                </c:pt>
                <c:pt idx="1524">
                  <c:v>25.642402573111639</c:v>
                </c:pt>
                <c:pt idx="1525">
                  <c:v>25.641550149364193</c:v>
                </c:pt>
                <c:pt idx="1526">
                  <c:v>25.640700455307115</c:v>
                </c:pt>
                <c:pt idx="1527">
                  <c:v>25.639853482288302</c:v>
                </c:pt>
                <c:pt idx="1528">
                  <c:v>25.639009221682503</c:v>
                </c:pt>
                <c:pt idx="1529">
                  <c:v>25.638167664891245</c:v>
                </c:pt>
                <c:pt idx="1530">
                  <c:v>25.637328803342761</c:v>
                </c:pt>
                <c:pt idx="1531">
                  <c:v>25.636492628491901</c:v>
                </c:pt>
                <c:pt idx="1532">
                  <c:v>25.635659131820063</c:v>
                </c:pt>
                <c:pt idx="1533">
                  <c:v>25.634828304835107</c:v>
                </c:pt>
                <c:pt idx="1534">
                  <c:v>25.634000139071272</c:v>
                </c:pt>
                <c:pt idx="1535">
                  <c:v>25.633174626089104</c:v>
                </c:pt>
                <c:pt idx="1536">
                  <c:v>25.63235175747538</c:v>
                </c:pt>
                <c:pt idx="1537">
                  <c:v>25.631531524843023</c:v>
                </c:pt>
                <c:pt idx="1538">
                  <c:v>25.630713919831031</c:v>
                </c:pt>
                <c:pt idx="1539">
                  <c:v>25.629898934104393</c:v>
                </c:pt>
                <c:pt idx="1540">
                  <c:v>25.629086559354015</c:v>
                </c:pt>
                <c:pt idx="1541">
                  <c:v>25.628276787296638</c:v>
                </c:pt>
                <c:pt idx="1542">
                  <c:v>25.627469609674772</c:v>
                </c:pt>
                <c:pt idx="1543">
                  <c:v>25.626665018256613</c:v>
                </c:pt>
                <c:pt idx="1544">
                  <c:v>25.625863004835953</c:v>
                </c:pt>
                <c:pt idx="1545">
                  <c:v>25.625063561232128</c:v>
                </c:pt>
                <c:pt idx="1546">
                  <c:v>25.624266679289924</c:v>
                </c:pt>
                <c:pt idx="1547">
                  <c:v>25.62347235087951</c:v>
                </c:pt>
                <c:pt idx="1548">
                  <c:v>25.622680567896357</c:v>
                </c:pt>
                <c:pt idx="1549">
                  <c:v>25.62189132226116</c:v>
                </c:pt>
                <c:pt idx="1550">
                  <c:v>25.621104605919776</c:v>
                </c:pt>
                <c:pt idx="1551">
                  <c:v>25.620320410843131</c:v>
                </c:pt>
                <c:pt idx="1552">
                  <c:v>25.619538729027159</c:v>
                </c:pt>
                <c:pt idx="1553">
                  <c:v>25.618759552492715</c:v>
                </c:pt>
                <c:pt idx="1554">
                  <c:v>25.617982873285513</c:v>
                </c:pt>
                <c:pt idx="1555">
                  <c:v>25.617208683476047</c:v>
                </c:pt>
                <c:pt idx="1556">
                  <c:v>25.616436975159509</c:v>
                </c:pt>
                <c:pt idx="1557">
                  <c:v>25.615667740455731</c:v>
                </c:pt>
                <c:pt idx="1558">
                  <c:v>25.614900971509091</c:v>
                </c:pt>
                <c:pt idx="1559">
                  <c:v>25.614136660488455</c:v>
                </c:pt>
                <c:pt idx="1560">
                  <c:v>25.613374799587103</c:v>
                </c:pt>
                <c:pt idx="1561">
                  <c:v>25.612615381022643</c:v>
                </c:pt>
                <c:pt idx="1562">
                  <c:v>25.611858397036958</c:v>
                </c:pt>
                <c:pt idx="1563">
                  <c:v>25.611103839896113</c:v>
                </c:pt>
                <c:pt idx="1564">
                  <c:v>25.610351701890295</c:v>
                </c:pt>
                <c:pt idx="1565">
                  <c:v>25.609601975333732</c:v>
                </c:pt>
                <c:pt idx="1566">
                  <c:v>25.608854652564634</c:v>
                </c:pt>
                <c:pt idx="1567">
                  <c:v>25.608109725945106</c:v>
                </c:pt>
                <c:pt idx="1568">
                  <c:v>25.609000743226275</c:v>
                </c:pt>
                <c:pt idx="1569">
                  <c:v>25.609895188633057</c:v>
                </c:pt>
                <c:pt idx="1570">
                  <c:v>25.610793075235598</c:v>
                </c:pt>
                <c:pt idx="1571">
                  <c:v>25.611694416152957</c:v>
                </c:pt>
                <c:pt idx="1572">
                  <c:v>25.612599224553293</c:v>
                </c:pt>
                <c:pt idx="1573">
                  <c:v>25.613507513654039</c:v>
                </c:pt>
                <c:pt idx="1574">
                  <c:v>25.61441929672208</c:v>
                </c:pt>
                <c:pt idx="1575">
                  <c:v>25.615334587073928</c:v>
                </c:pt>
                <c:pt idx="1576">
                  <c:v>25.616253398075894</c:v>
                </c:pt>
                <c:pt idx="1577">
                  <c:v>25.617175743144291</c:v>
                </c:pt>
                <c:pt idx="1578">
                  <c:v>25.618101635745578</c:v>
                </c:pt>
                <c:pt idx="1579">
                  <c:v>25.619031089396575</c:v>
                </c:pt>
                <c:pt idx="1580">
                  <c:v>25.619964117664622</c:v>
                </c:pt>
                <c:pt idx="1581">
                  <c:v>25.620900734167769</c:v>
                </c:pt>
                <c:pt idx="1582">
                  <c:v>25.621840952574956</c:v>
                </c:pt>
                <c:pt idx="1583">
                  <c:v>25.6227847866062</c:v>
                </c:pt>
                <c:pt idx="1584">
                  <c:v>25.623732250032766</c:v>
                </c:pt>
                <c:pt idx="1585">
                  <c:v>25.624683356677362</c:v>
                </c:pt>
                <c:pt idx="1586">
                  <c:v>25.625638120414326</c:v>
                </c:pt>
                <c:pt idx="1587">
                  <c:v>25.626596555169794</c:v>
                </c:pt>
                <c:pt idx="1588">
                  <c:v>25.627558674921911</c:v>
                </c:pt>
                <c:pt idx="1589">
                  <c:v>25.628524493700994</c:v>
                </c:pt>
                <c:pt idx="1590">
                  <c:v>25.629494025589729</c:v>
                </c:pt>
                <c:pt idx="1591">
                  <c:v>25.630467284723366</c:v>
                </c:pt>
                <c:pt idx="1592">
                  <c:v>25.631444285289888</c:v>
                </c:pt>
                <c:pt idx="1593">
                  <c:v>25.632425041530215</c:v>
                </c:pt>
                <c:pt idx="1594">
                  <c:v>25.63340956773839</c:v>
                </c:pt>
                <c:pt idx="1595">
                  <c:v>25.634397878261769</c:v>
                </c:pt>
                <c:pt idx="1596">
                  <c:v>25.63538998750121</c:v>
                </c:pt>
                <c:pt idx="1597">
                  <c:v>25.636385909911262</c:v>
                </c:pt>
                <c:pt idx="1598">
                  <c:v>25.637385660000358</c:v>
                </c:pt>
                <c:pt idx="1599">
                  <c:v>25.638389252331017</c:v>
                </c:pt>
                <c:pt idx="1600">
                  <c:v>25.639396701520024</c:v>
                </c:pt>
                <c:pt idx="1601">
                  <c:v>25.640408022238628</c:v>
                </c:pt>
                <c:pt idx="1602">
                  <c:v>25.641423229212734</c:v>
                </c:pt>
                <c:pt idx="1603">
                  <c:v>25.642442337223105</c:v>
                </c:pt>
                <c:pt idx="1604">
                  <c:v>25.643465361105555</c:v>
                </c:pt>
                <c:pt idx="1605">
                  <c:v>25.64449231575114</c:v>
                </c:pt>
                <c:pt idx="1606">
                  <c:v>25.645523216106362</c:v>
                </c:pt>
                <c:pt idx="1607">
                  <c:v>25.646558077173356</c:v>
                </c:pt>
                <c:pt idx="1608">
                  <c:v>25.647596914010101</c:v>
                </c:pt>
                <c:pt idx="1609">
                  <c:v>25.648639741730612</c:v>
                </c:pt>
                <c:pt idx="1610">
                  <c:v>25.64968657550514</c:v>
                </c:pt>
                <c:pt idx="1611">
                  <c:v>25.650737430560369</c:v>
                </c:pt>
                <c:pt idx="1612">
                  <c:v>25.651792322179624</c:v>
                </c:pt>
                <c:pt idx="1613">
                  <c:v>25.652851265703063</c:v>
                </c:pt>
                <c:pt idx="1614">
                  <c:v>25.653914276527889</c:v>
                </c:pt>
                <c:pt idx="1615">
                  <c:v>25.654981370108541</c:v>
                </c:pt>
                <c:pt idx="1616">
                  <c:v>25.656052561956908</c:v>
                </c:pt>
                <c:pt idx="1617">
                  <c:v>25.657127867642529</c:v>
                </c:pt>
                <c:pt idx="1618">
                  <c:v>25.6582073027928</c:v>
                </c:pt>
                <c:pt idx="1619">
                  <c:v>25.659290883093167</c:v>
                </c:pt>
                <c:pt idx="1620">
                  <c:v>25.660378624287347</c:v>
                </c:pt>
                <c:pt idx="1621">
                  <c:v>25.661470542177529</c:v>
                </c:pt>
                <c:pt idx="1622">
                  <c:v>25.66256665262458</c:v>
                </c:pt>
                <c:pt idx="1623">
                  <c:v>25.663666971548253</c:v>
                </c:pt>
                <c:pt idx="1624">
                  <c:v>25.664771514927395</c:v>
                </c:pt>
                <c:pt idx="1625">
                  <c:v>25.665880298800158</c:v>
                </c:pt>
                <c:pt idx="1626">
                  <c:v>25.666993339264206</c:v>
                </c:pt>
                <c:pt idx="1627">
                  <c:v>25.668110652476933</c:v>
                </c:pt>
                <c:pt idx="1628">
                  <c:v>25.669232254655661</c:v>
                </c:pt>
                <c:pt idx="1629">
                  <c:v>25.670358162077868</c:v>
                </c:pt>
                <c:pt idx="1630">
                  <c:v>25.671488391081379</c:v>
                </c:pt>
                <c:pt idx="1631">
                  <c:v>25.672622958064601</c:v>
                </c:pt>
                <c:pt idx="1632">
                  <c:v>25.673761879486726</c:v>
                </c:pt>
                <c:pt idx="1633">
                  <c:v>25.674905171867948</c:v>
                </c:pt>
                <c:pt idx="1634">
                  <c:v>25.676052851789674</c:v>
                </c:pt>
                <c:pt idx="1635">
                  <c:v>25.677204935894746</c:v>
                </c:pt>
                <c:pt idx="1636">
                  <c:v>25.678361440887652</c:v>
                </c:pt>
                <c:pt idx="1637">
                  <c:v>25.679522383534749</c:v>
                </c:pt>
                <c:pt idx="1638">
                  <c:v>25.680687780664474</c:v>
                </c:pt>
                <c:pt idx="1639">
                  <c:v>25.681662674784455</c:v>
                </c:pt>
                <c:pt idx="1640">
                  <c:v>25.682640685845058</c:v>
                </c:pt>
                <c:pt idx="1641">
                  <c:v>25.683621823693947</c:v>
                </c:pt>
                <c:pt idx="1642">
                  <c:v>25.705167379539393</c:v>
                </c:pt>
                <c:pt idx="1643">
                  <c:v>25.726764511316507</c:v>
                </c:pt>
                <c:pt idx="1644">
                  <c:v>25.748413314298606</c:v>
                </c:pt>
                <c:pt idx="1645">
                  <c:v>25.770113883855949</c:v>
                </c:pt>
                <c:pt idx="1646">
                  <c:v>25.791866315455767</c:v>
                </c:pt>
                <c:pt idx="1647">
                  <c:v>25.813670704662293</c:v>
                </c:pt>
                <c:pt idx="1648">
                  <c:v>25.835527147136808</c:v>
                </c:pt>
                <c:pt idx="1649">
                  <c:v>25.857435738637662</c:v>
                </c:pt>
                <c:pt idx="1650">
                  <c:v>25.879396575020316</c:v>
                </c:pt>
                <c:pt idx="1651">
                  <c:v>25.901409752237392</c:v>
                </c:pt>
                <c:pt idx="1652">
                  <c:v>25.923475366338689</c:v>
                </c:pt>
                <c:pt idx="1653">
                  <c:v>25.945593513471245</c:v>
                </c:pt>
                <c:pt idx="1654">
                  <c:v>25.967764289879355</c:v>
                </c:pt>
                <c:pt idx="1655">
                  <c:v>25.989987791904632</c:v>
                </c:pt>
                <c:pt idx="1656">
                  <c:v>26.012264115986046</c:v>
                </c:pt>
                <c:pt idx="1657">
                  <c:v>26.034593358659951</c:v>
                </c:pt>
                <c:pt idx="1658">
                  <c:v>26.056975616560159</c:v>
                </c:pt>
                <c:pt idx="1659">
                  <c:v>26.079410986417962</c:v>
                </c:pt>
                <c:pt idx="1660">
                  <c:v>26.101899565062183</c:v>
                </c:pt>
                <c:pt idx="1661">
                  <c:v>26.12444144941923</c:v>
                </c:pt>
                <c:pt idx="1662">
                  <c:v>26.147036736513151</c:v>
                </c:pt>
                <c:pt idx="1663">
                  <c:v>26.169685523465663</c:v>
                </c:pt>
                <c:pt idx="1664">
                  <c:v>26.192387907496226</c:v>
                </c:pt>
                <c:pt idx="1665">
                  <c:v>26.215143985922079</c:v>
                </c:pt>
                <c:pt idx="1666">
                  <c:v>26.237953856158299</c:v>
                </c:pt>
                <c:pt idx="1667">
                  <c:v>26.260817615717862</c:v>
                </c:pt>
                <c:pt idx="1668">
                  <c:v>26.283735362211683</c:v>
                </c:pt>
                <c:pt idx="1669">
                  <c:v>26.306707193348693</c:v>
                </c:pt>
                <c:pt idx="1670">
                  <c:v>26.329733206935874</c:v>
                </c:pt>
                <c:pt idx="1671">
                  <c:v>26.352813500878341</c:v>
                </c:pt>
                <c:pt idx="1672">
                  <c:v>26.375948173179381</c:v>
                </c:pt>
                <c:pt idx="1673">
                  <c:v>26.399137321940529</c:v>
                </c:pt>
                <c:pt idx="1674">
                  <c:v>26.422381045361622</c:v>
                </c:pt>
                <c:pt idx="1675">
                  <c:v>26.445679441740864</c:v>
                </c:pt>
                <c:pt idx="1676">
                  <c:v>26.46903260947489</c:v>
                </c:pt>
                <c:pt idx="1677">
                  <c:v>26.492440647058835</c:v>
                </c:pt>
                <c:pt idx="1678">
                  <c:v>26.515903653086397</c:v>
                </c:pt>
                <c:pt idx="1679">
                  <c:v>26.539421726249905</c:v>
                </c:pt>
                <c:pt idx="1680">
                  <c:v>26.562994965340391</c:v>
                </c:pt>
                <c:pt idx="1681">
                  <c:v>26.586623469247652</c:v>
                </c:pt>
                <c:pt idx="1682">
                  <c:v>26.610307336960332</c:v>
                </c:pt>
                <c:pt idx="1683">
                  <c:v>26.634046667565986</c:v>
                </c:pt>
                <c:pt idx="1684">
                  <c:v>26.65784156025116</c:v>
                </c:pt>
                <c:pt idx="1685">
                  <c:v>26.681692114301459</c:v>
                </c:pt>
                <c:pt idx="1686">
                  <c:v>26.705598429101624</c:v>
                </c:pt>
                <c:pt idx="1687">
                  <c:v>26.729560604135614</c:v>
                </c:pt>
                <c:pt idx="1688">
                  <c:v>26.753578738986679</c:v>
                </c:pt>
                <c:pt idx="1689">
                  <c:v>26.777652933337443</c:v>
                </c:pt>
                <c:pt idx="1690">
                  <c:v>26.801783286969982</c:v>
                </c:pt>
                <c:pt idx="1691">
                  <c:v>26.825969899765905</c:v>
                </c:pt>
                <c:pt idx="1692">
                  <c:v>26.850212871706432</c:v>
                </c:pt>
                <c:pt idx="1693">
                  <c:v>26.874512302872496</c:v>
                </c:pt>
                <c:pt idx="1694">
                  <c:v>26.898868293444806</c:v>
                </c:pt>
                <c:pt idx="1695">
                  <c:v>26.923280943703951</c:v>
                </c:pt>
                <c:pt idx="1696">
                  <c:v>26.947750354030468</c:v>
                </c:pt>
                <c:pt idx="1697">
                  <c:v>26.972276624904957</c:v>
                </c:pt>
                <c:pt idx="1698">
                  <c:v>26.996859856908145</c:v>
                </c:pt>
                <c:pt idx="1699">
                  <c:v>27.021500150720993</c:v>
                </c:pt>
                <c:pt idx="1700">
                  <c:v>27.046197607124782</c:v>
                </c:pt>
                <c:pt idx="1701">
                  <c:v>27.070952327001212</c:v>
                </c:pt>
                <c:pt idx="1702">
                  <c:v>27.095764411332489</c:v>
                </c:pt>
                <c:pt idx="1703">
                  <c:v>27.120633961201424</c:v>
                </c:pt>
                <c:pt idx="1704">
                  <c:v>27.145561077791537</c:v>
                </c:pt>
                <c:pt idx="1705">
                  <c:v>27.170545862387144</c:v>
                </c:pt>
                <c:pt idx="1706">
                  <c:v>27.195588416373464</c:v>
                </c:pt>
                <c:pt idx="1707">
                  <c:v>27.220688841236719</c:v>
                </c:pt>
                <c:pt idx="1708">
                  <c:v>27.245847238564231</c:v>
                </c:pt>
                <c:pt idx="1709">
                  <c:v>27.271063710044537</c:v>
                </c:pt>
                <c:pt idx="1710">
                  <c:v>27.29633835746748</c:v>
                </c:pt>
                <c:pt idx="1711">
                  <c:v>27.321671282724321</c:v>
                </c:pt>
                <c:pt idx="1712">
                  <c:v>27.347062587807844</c:v>
                </c:pt>
                <c:pt idx="1713">
                  <c:v>27.372512374812469</c:v>
                </c:pt>
                <c:pt idx="1714">
                  <c:v>27.398020745934357</c:v>
                </c:pt>
                <c:pt idx="1715">
                  <c:v>27.423587803471523</c:v>
                </c:pt>
                <c:pt idx="1716">
                  <c:v>27.449213649823946</c:v>
                </c:pt>
                <c:pt idx="1717">
                  <c:v>27.474898387493681</c:v>
                </c:pt>
                <c:pt idx="1718">
                  <c:v>27.500642119084979</c:v>
                </c:pt>
                <c:pt idx="1719">
                  <c:v>27.526444947304398</c:v>
                </c:pt>
                <c:pt idx="1720">
                  <c:v>27.552306974960921</c:v>
                </c:pt>
                <c:pt idx="1721">
                  <c:v>27.578228304966075</c:v>
                </c:pt>
                <c:pt idx="1722">
                  <c:v>27.604209040334048</c:v>
                </c:pt>
                <c:pt idx="1723">
                  <c:v>27.630249284181819</c:v>
                </c:pt>
                <c:pt idx="1724">
                  <c:v>27.656349139729262</c:v>
                </c:pt>
                <c:pt idx="1725">
                  <c:v>27.682508710299292</c:v>
                </c:pt>
                <c:pt idx="1726">
                  <c:v>27.708728099317966</c:v>
                </c:pt>
                <c:pt idx="1727">
                  <c:v>27.73500741031463</c:v>
                </c:pt>
                <c:pt idx="1728">
                  <c:v>27.761346746922033</c:v>
                </c:pt>
                <c:pt idx="1729">
                  <c:v>27.78774621287646</c:v>
                </c:pt>
                <c:pt idx="1730">
                  <c:v>27.814205912017858</c:v>
                </c:pt>
                <c:pt idx="1731">
                  <c:v>27.840725948289975</c:v>
                </c:pt>
                <c:pt idx="1732">
                  <c:v>27.867306425740484</c:v>
                </c:pt>
                <c:pt idx="1733">
                  <c:v>27.893947448521118</c:v>
                </c:pt>
                <c:pt idx="1734">
                  <c:v>27.920649120887809</c:v>
                </c:pt>
                <c:pt idx="1735">
                  <c:v>27.947411547200826</c:v>
                </c:pt>
                <c:pt idx="1736">
                  <c:v>27.9742348319249</c:v>
                </c:pt>
                <c:pt idx="1737">
                  <c:v>28.001119079629373</c:v>
                </c:pt>
                <c:pt idx="1738">
                  <c:v>28.028064394988334</c:v>
                </c:pt>
                <c:pt idx="1739">
                  <c:v>28.055070882780772</c:v>
                </c:pt>
                <c:pt idx="1740">
                  <c:v>28.082138647890694</c:v>
                </c:pt>
                <c:pt idx="1741">
                  <c:v>28.109267795307296</c:v>
                </c:pt>
                <c:pt idx="1742">
                  <c:v>28.136458430125089</c:v>
                </c:pt>
                <c:pt idx="1743">
                  <c:v>28.163710657544055</c:v>
                </c:pt>
                <c:pt idx="1744">
                  <c:v>28.191024582869787</c:v>
                </c:pt>
                <c:pt idx="1745">
                  <c:v>28.218400311513651</c:v>
                </c:pt>
                <c:pt idx="1746">
                  <c:v>28.245837948992921</c:v>
                </c:pt>
                <c:pt idx="1747">
                  <c:v>28.273337600930944</c:v>
                </c:pt>
                <c:pt idx="1748">
                  <c:v>28.300899373057284</c:v>
                </c:pt>
                <c:pt idx="1749">
                  <c:v>28.328523371207879</c:v>
                </c:pt>
                <c:pt idx="1750">
                  <c:v>28.356209701325199</c:v>
                </c:pt>
                <c:pt idx="1751">
                  <c:v>28.383958469458399</c:v>
                </c:pt>
                <c:pt idx="1752">
                  <c:v>28.411769781763482</c:v>
                </c:pt>
                <c:pt idx="1753">
                  <c:v>28.439643744503456</c:v>
                </c:pt>
                <c:pt idx="1754">
                  <c:v>28.467580464048496</c:v>
                </c:pt>
                <c:pt idx="1755">
                  <c:v>28.495580046876096</c:v>
                </c:pt>
                <c:pt idx="1756">
                  <c:v>28.523642599571254</c:v>
                </c:pt>
                <c:pt idx="1757">
                  <c:v>28.551768228826617</c:v>
                </c:pt>
                <c:pt idx="1758">
                  <c:v>28.579957041442661</c:v>
                </c:pt>
                <c:pt idx="1759">
                  <c:v>28.608209144327844</c:v>
                </c:pt>
                <c:pt idx="1760">
                  <c:v>28.636524644498788</c:v>
                </c:pt>
                <c:pt idx="1761">
                  <c:v>28.664903649080443</c:v>
                </c:pt>
                <c:pt idx="1762">
                  <c:v>28.693346265306261</c:v>
                </c:pt>
                <c:pt idx="1763">
                  <c:v>28.721852600518368</c:v>
                </c:pt>
                <c:pt idx="1764">
                  <c:v>28.750422762167734</c:v>
                </c:pt>
                <c:pt idx="1765">
                  <c:v>28.779056857814354</c:v>
                </c:pt>
                <c:pt idx="1766">
                  <c:v>28.807754995127425</c:v>
                </c:pt>
                <c:pt idx="1767">
                  <c:v>28.83651728188552</c:v>
                </c:pt>
                <c:pt idx="1768">
                  <c:v>28.865343825976769</c:v>
                </c:pt>
                <c:pt idx="1769">
                  <c:v>28.894234735399039</c:v>
                </c:pt>
                <c:pt idx="1770">
                  <c:v>28.923190118260123</c:v>
                </c:pt>
                <c:pt idx="1771">
                  <c:v>28.95221008277791</c:v>
                </c:pt>
                <c:pt idx="1772">
                  <c:v>28.981294737280582</c:v>
                </c:pt>
                <c:pt idx="1773">
                  <c:v>29.010444190206794</c:v>
                </c:pt>
                <c:pt idx="1774">
                  <c:v>29.039658550105862</c:v>
                </c:pt>
                <c:pt idx="1775">
                  <c:v>29.068937925637957</c:v>
                </c:pt>
                <c:pt idx="1776">
                  <c:v>29.098282425574286</c:v>
                </c:pt>
                <c:pt idx="1777">
                  <c:v>29.127692158797291</c:v>
                </c:pt>
                <c:pt idx="1778">
                  <c:v>29.157167234300836</c:v>
                </c:pt>
                <c:pt idx="1779">
                  <c:v>29.186707761190409</c:v>
                </c:pt>
                <c:pt idx="1780">
                  <c:v>29.216313848683306</c:v>
                </c:pt>
                <c:pt idx="1781">
                  <c:v>29.245985606108839</c:v>
                </c:pt>
                <c:pt idx="1782">
                  <c:v>29.275723142908529</c:v>
                </c:pt>
                <c:pt idx="1783">
                  <c:v>29.305526568636303</c:v>
                </c:pt>
                <c:pt idx="1784">
                  <c:v>29.335395992958698</c:v>
                </c:pt>
                <c:pt idx="1785">
                  <c:v>29.365331525655066</c:v>
                </c:pt>
                <c:pt idx="1786">
                  <c:v>29.395333276617766</c:v>
                </c:pt>
                <c:pt idx="1787">
                  <c:v>29.425401355852387</c:v>
                </c:pt>
                <c:pt idx="1788">
                  <c:v>29.455535873477938</c:v>
                </c:pt>
                <c:pt idx="1789">
                  <c:v>29.485736939727062</c:v>
                </c:pt>
                <c:pt idx="1790">
                  <c:v>29.516004664946241</c:v>
                </c:pt>
                <c:pt idx="1791">
                  <c:v>29.546339159596013</c:v>
                </c:pt>
                <c:pt idx="1792">
                  <c:v>29.576740534251179</c:v>
                </c:pt>
                <c:pt idx="1793">
                  <c:v>29.607208899601016</c:v>
                </c:pt>
                <c:pt idx="1794">
                  <c:v>29.637744366449489</c:v>
                </c:pt>
                <c:pt idx="1795">
                  <c:v>29.668347045715471</c:v>
                </c:pt>
                <c:pt idx="1796">
                  <c:v>29.69901704843296</c:v>
                </c:pt>
                <c:pt idx="1797">
                  <c:v>29.72975448575129</c:v>
                </c:pt>
                <c:pt idx="1798">
                  <c:v>29.760559468935352</c:v>
                </c:pt>
                <c:pt idx="1799">
                  <c:v>29.791432109365825</c:v>
                </c:pt>
                <c:pt idx="1800">
                  <c:v>29.822372518539389</c:v>
                </c:pt>
                <c:pt idx="1801">
                  <c:v>29.853380808068948</c:v>
                </c:pt>
                <c:pt idx="1802">
                  <c:v>29.884457089683863</c:v>
                </c:pt>
                <c:pt idx="1803">
                  <c:v>29.915601475230162</c:v>
                </c:pt>
                <c:pt idx="1804">
                  <c:v>29.946814076670783</c:v>
                </c:pt>
                <c:pt idx="1805">
                  <c:v>29.978095006085798</c:v>
                </c:pt>
                <c:pt idx="1806">
                  <c:v>30.00944437567264</c:v>
                </c:pt>
                <c:pt idx="1807">
                  <c:v>30.04086229774634</c:v>
                </c:pt>
                <c:pt idx="1808">
                  <c:v>30.07234888473975</c:v>
                </c:pt>
                <c:pt idx="1809">
                  <c:v>30.10390424920379</c:v>
                </c:pt>
                <c:pt idx="1810">
                  <c:v>30.135528503807674</c:v>
                </c:pt>
                <c:pt idx="1811">
                  <c:v>30.16722176133915</c:v>
                </c:pt>
                <c:pt idx="1812">
                  <c:v>30.198984134704734</c:v>
                </c:pt>
                <c:pt idx="1813">
                  <c:v>30.230815736929955</c:v>
                </c:pt>
                <c:pt idx="1814">
                  <c:v>30.262716681159596</c:v>
                </c:pt>
                <c:pt idx="1815">
                  <c:v>30.29468708065793</c:v>
                </c:pt>
                <c:pt idx="1816">
                  <c:v>30.326727048808973</c:v>
                </c:pt>
                <c:pt idx="1817">
                  <c:v>30.358836699116711</c:v>
                </c:pt>
                <c:pt idx="1818">
                  <c:v>30.391016145205366</c:v>
                </c:pt>
                <c:pt idx="1819">
                  <c:v>30.423265500819635</c:v>
                </c:pt>
                <c:pt idx="1820">
                  <c:v>30.455584879824933</c:v>
                </c:pt>
                <c:pt idx="1821">
                  <c:v>30.487974396207647</c:v>
                </c:pt>
                <c:pt idx="1822">
                  <c:v>30.520434164075397</c:v>
                </c:pt>
                <c:pt idx="1823">
                  <c:v>30.552964297657269</c:v>
                </c:pt>
                <c:pt idx="1824">
                  <c:v>30.585564911304083</c:v>
                </c:pt>
                <c:pt idx="1825">
                  <c:v>30.61823611948865</c:v>
                </c:pt>
                <c:pt idx="1826">
                  <c:v>30.650978036806016</c:v>
                </c:pt>
                <c:pt idx="1827">
                  <c:v>30.683790777973734</c:v>
                </c:pt>
                <c:pt idx="1828">
                  <c:v>30.716674457832109</c:v>
                </c:pt>
                <c:pt idx="1829">
                  <c:v>30.749629191344468</c:v>
                </c:pt>
                <c:pt idx="1830">
                  <c:v>30.782655093597423</c:v>
                </c:pt>
                <c:pt idx="1831">
                  <c:v>30.815752279801124</c:v>
                </c:pt>
                <c:pt idx="1832">
                  <c:v>30.848920865289529</c:v>
                </c:pt>
                <c:pt idx="1833">
                  <c:v>30.882160965520672</c:v>
                </c:pt>
                <c:pt idx="1834">
                  <c:v>30.915472696076929</c:v>
                </c:pt>
                <c:pt idx="1835">
                  <c:v>30.94885617266528</c:v>
                </c:pt>
                <c:pt idx="1836">
                  <c:v>30.982311511117594</c:v>
                </c:pt>
                <c:pt idx="1837">
                  <c:v>31.015838827390876</c:v>
                </c:pt>
                <c:pt idx="1838">
                  <c:v>31.049438237567561</c:v>
                </c:pt>
                <c:pt idx="1839">
                  <c:v>31.083109857855774</c:v>
                </c:pt>
                <c:pt idx="1840">
                  <c:v>31.116853804589617</c:v>
                </c:pt>
                <c:pt idx="1841">
                  <c:v>31.150670194229424</c:v>
                </c:pt>
                <c:pt idx="1842">
                  <c:v>31.184559143362062</c:v>
                </c:pt>
                <c:pt idx="1843">
                  <c:v>31.218520768701193</c:v>
                </c:pt>
                <c:pt idx="1844">
                  <c:v>31.252555187087562</c:v>
                </c:pt>
                <c:pt idx="1845">
                  <c:v>31.286662515489279</c:v>
                </c:pt>
                <c:pt idx="1846">
                  <c:v>31.320842871002093</c:v>
                </c:pt>
                <c:pt idx="1847">
                  <c:v>31.355096370849683</c:v>
                </c:pt>
                <c:pt idx="1848">
                  <c:v>31.389423132383943</c:v>
                </c:pt>
                <c:pt idx="1849">
                  <c:v>31.423823273085262</c:v>
                </c:pt>
                <c:pt idx="1850">
                  <c:v>31.458296910562819</c:v>
                </c:pt>
                <c:pt idx="1851">
                  <c:v>31.492844162554864</c:v>
                </c:pt>
                <c:pt idx="1852">
                  <c:v>31.527465146929014</c:v>
                </c:pt>
                <c:pt idx="1853">
                  <c:v>31.562159981682548</c:v>
                </c:pt>
                <c:pt idx="1854">
                  <c:v>31.596928784942683</c:v>
                </c:pt>
                <c:pt idx="1855">
                  <c:v>31.631771674966892</c:v>
                </c:pt>
                <c:pt idx="1856">
                  <c:v>31.666688770143171</c:v>
                </c:pt>
                <c:pt idx="1857">
                  <c:v>31.701680188990363</c:v>
                </c:pt>
                <c:pt idx="1858">
                  <c:v>31.736746050158441</c:v>
                </c:pt>
                <c:pt idx="1859">
                  <c:v>31.771886472428804</c:v>
                </c:pt>
                <c:pt idx="1860">
                  <c:v>31.807101574714583</c:v>
                </c:pt>
                <c:pt idx="1861">
                  <c:v>31.842391476060946</c:v>
                </c:pt>
                <c:pt idx="1862">
                  <c:v>31.877756295645391</c:v>
                </c:pt>
                <c:pt idx="1863">
                  <c:v>31.913196152778056</c:v>
                </c:pt>
                <c:pt idx="1864">
                  <c:v>31.948711166902022</c:v>
                </c:pt>
                <c:pt idx="1865">
                  <c:v>31.984301457593627</c:v>
                </c:pt>
                <c:pt idx="1866">
                  <c:v>32.019967144562763</c:v>
                </c:pt>
                <c:pt idx="1867">
                  <c:v>32.055708347653187</c:v>
                </c:pt>
                <c:pt idx="1868">
                  <c:v>32.09152518684283</c:v>
                </c:pt>
                <c:pt idx="1869">
                  <c:v>32.127417782244123</c:v>
                </c:pt>
                <c:pt idx="1870">
                  <c:v>32.163386254104282</c:v>
                </c:pt>
                <c:pt idx="1871">
                  <c:v>32.199430722805658</c:v>
                </c:pt>
                <c:pt idx="1872">
                  <c:v>32.235551308866015</c:v>
                </c:pt>
                <c:pt idx="1873">
                  <c:v>32.271748132938868</c:v>
                </c:pt>
                <c:pt idx="1874">
                  <c:v>32.308021315813797</c:v>
                </c:pt>
                <c:pt idx="1875">
                  <c:v>32.344370978416762</c:v>
                </c:pt>
                <c:pt idx="1876">
                  <c:v>32.380797241810434</c:v>
                </c:pt>
                <c:pt idx="1877">
                  <c:v>32.417300227194495</c:v>
                </c:pt>
                <c:pt idx="1878">
                  <c:v>32.453880055905984</c:v>
                </c:pt>
                <c:pt idx="1879">
                  <c:v>32.490536849419605</c:v>
                </c:pt>
                <c:pt idx="1880">
                  <c:v>32.527270729348061</c:v>
                </c:pt>
                <c:pt idx="1881">
                  <c:v>32.564081817442357</c:v>
                </c:pt>
                <c:pt idx="1882">
                  <c:v>32.600970235592172</c:v>
                </c:pt>
                <c:pt idx="1883">
                  <c:v>32.637936105826149</c:v>
                </c:pt>
                <c:pt idx="1884">
                  <c:v>32.67497955031223</c:v>
                </c:pt>
                <c:pt idx="1885">
                  <c:v>32.71210069135801</c:v>
                </c:pt>
                <c:pt idx="1886">
                  <c:v>32.749299651411036</c:v>
                </c:pt>
                <c:pt idx="1887">
                  <c:v>32.786576553059163</c:v>
                </c:pt>
                <c:pt idx="1888">
                  <c:v>32.823931519030893</c:v>
                </c:pt>
                <c:pt idx="1889">
                  <c:v>32.861364672195691</c:v>
                </c:pt>
                <c:pt idx="1890">
                  <c:v>32.898876135564336</c:v>
                </c:pt>
                <c:pt idx="1891">
                  <c:v>32.936466032289239</c:v>
                </c:pt>
                <c:pt idx="1892">
                  <c:v>32.97413448566482</c:v>
                </c:pt>
                <c:pt idx="1893">
                  <c:v>33.011881619127813</c:v>
                </c:pt>
                <c:pt idx="1894">
                  <c:v>33.049707556257623</c:v>
                </c:pt>
                <c:pt idx="1895">
                  <c:v>33.087612420776658</c:v>
                </c:pt>
                <c:pt idx="1896">
                  <c:v>33.125596336550693</c:v>
                </c:pt>
                <c:pt idx="1897">
                  <c:v>33.163659427589202</c:v>
                </c:pt>
                <c:pt idx="1898">
                  <c:v>33.201801818045709</c:v>
                </c:pt>
                <c:pt idx="1899">
                  <c:v>33.240023632218119</c:v>
                </c:pt>
                <c:pt idx="1900">
                  <c:v>33.278324994549088</c:v>
                </c:pt>
                <c:pt idx="1901">
                  <c:v>33.316706029626367</c:v>
                </c:pt>
                <c:pt idx="1902">
                  <c:v>33.355166862183147</c:v>
                </c:pt>
                <c:pt idx="1903">
                  <c:v>33.393707617098414</c:v>
                </c:pt>
                <c:pt idx="1904">
                  <c:v>33.432328419397301</c:v>
                </c:pt>
                <c:pt idx="1905">
                  <c:v>33.47102939425146</c:v>
                </c:pt>
                <c:pt idx="1906">
                  <c:v>33.509810666979376</c:v>
                </c:pt>
                <c:pt idx="1907">
                  <c:v>33.548672363046776</c:v>
                </c:pt>
                <c:pt idx="1908">
                  <c:v>33.587614608066936</c:v>
                </c:pt>
                <c:pt idx="1909">
                  <c:v>33.626637527801087</c:v>
                </c:pt>
                <c:pt idx="1910">
                  <c:v>33.665741248158739</c:v>
                </c:pt>
                <c:pt idx="1911">
                  <c:v>33.704925895198059</c:v>
                </c:pt>
                <c:pt idx="1912">
                  <c:v>33.744191595126232</c:v>
                </c:pt>
                <c:pt idx="1913">
                  <c:v>33.783538474299824</c:v>
                </c:pt>
                <c:pt idx="1914">
                  <c:v>33.822966659225145</c:v>
                </c:pt>
                <c:pt idx="1915">
                  <c:v>33.86247627655861</c:v>
                </c:pt>
                <c:pt idx="1916">
                  <c:v>33.902067453107122</c:v>
                </c:pt>
                <c:pt idx="1917">
                  <c:v>33.941740315828426</c:v>
                </c:pt>
                <c:pt idx="1918">
                  <c:v>33.981494991831475</c:v>
                </c:pt>
                <c:pt idx="1919">
                  <c:v>34.021331608376819</c:v>
                </c:pt>
                <c:pt idx="1920">
                  <c:v>34.061250292876956</c:v>
                </c:pt>
                <c:pt idx="1921">
                  <c:v>34.101251172896717</c:v>
                </c:pt>
                <c:pt idx="1922">
                  <c:v>34.14133437615363</c:v>
                </c:pt>
                <c:pt idx="1923">
                  <c:v>34.181500030518315</c:v>
                </c:pt>
                <c:pt idx="1924">
                  <c:v>34.221748264014828</c:v>
                </c:pt>
                <c:pt idx="1925">
                  <c:v>34.262079204821063</c:v>
                </c:pt>
                <c:pt idx="1926">
                  <c:v>34.302492981269125</c:v>
                </c:pt>
                <c:pt idx="1927">
                  <c:v>34.342989721845704</c:v>
                </c:pt>
                <c:pt idx="1928">
                  <c:v>34.383569555192466</c:v>
                </c:pt>
                <c:pt idx="1929">
                  <c:v>34.424232610106415</c:v>
                </c:pt>
                <c:pt idx="1930">
                  <c:v>34.464979015540294</c:v>
                </c:pt>
                <c:pt idx="1931">
                  <c:v>34.505808900602958</c:v>
                </c:pt>
                <c:pt idx="1932">
                  <c:v>34.546722394559751</c:v>
                </c:pt>
                <c:pt idx="1933">
                  <c:v>34.587719626832929</c:v>
                </c:pt>
                <c:pt idx="1934">
                  <c:v>34.628800727002002</c:v>
                </c:pt>
                <c:pt idx="1935">
                  <c:v>34.669965824804137</c:v>
                </c:pt>
                <c:pt idx="1936">
                  <c:v>34.711215050134562</c:v>
                </c:pt>
                <c:pt idx="1937">
                  <c:v>34.752548533046941</c:v>
                </c:pt>
                <c:pt idx="1938">
                  <c:v>34.793966403753757</c:v>
                </c:pt>
                <c:pt idx="1939">
                  <c:v>34.835468792626735</c:v>
                </c:pt>
                <c:pt idx="1940">
                  <c:v>34.8770558301972</c:v>
                </c:pt>
                <c:pt idx="1941">
                  <c:v>34.918727647156487</c:v>
                </c:pt>
                <c:pt idx="1942">
                  <c:v>34.990695146989573</c:v>
                </c:pt>
                <c:pt idx="1943">
                  <c:v>35.062747053984964</c:v>
                </c:pt>
                <c:pt idx="1944">
                  <c:v>35.134883598313031</c:v>
                </c:pt>
                <c:pt idx="1945">
                  <c:v>35.207105010068226</c:v>
                </c:pt>
                <c:pt idx="1946">
                  <c:v>35.279411519272145</c:v>
                </c:pt>
                <c:pt idx="1947">
                  <c:v>35.351803355876584</c:v>
                </c:pt>
                <c:pt idx="1948">
                  <c:v>35.424280749766517</c:v>
                </c:pt>
                <c:pt idx="1949">
                  <c:v>35.496843930763113</c:v>
                </c:pt>
                <c:pt idx="1950">
                  <c:v>35.569493128626689</c:v>
                </c:pt>
                <c:pt idx="1951">
                  <c:v>35.642228573059668</c:v>
                </c:pt>
                <c:pt idx="1952">
                  <c:v>35.715050493709462</c:v>
                </c:pt>
                <c:pt idx="1953">
                  <c:v>35.787959120171401</c:v>
                </c:pt>
                <c:pt idx="1954">
                  <c:v>35.860954681991586</c:v>
                </c:pt>
                <c:pt idx="1955">
                  <c:v>35.934037408669752</c:v>
                </c:pt>
                <c:pt idx="1956">
                  <c:v>36.007207529662082</c:v>
                </c:pt>
                <c:pt idx="1957">
                  <c:v>36.080465274384032</c:v>
                </c:pt>
                <c:pt idx="1958">
                  <c:v>36.153810872213079</c:v>
                </c:pt>
                <c:pt idx="1959">
                  <c:v>36.227244552491534</c:v>
                </c:pt>
                <c:pt idx="1960">
                  <c:v>36.300766544529246</c:v>
                </c:pt>
                <c:pt idx="1961">
                  <c:v>36.374377077606333</c:v>
                </c:pt>
                <c:pt idx="1962">
                  <c:v>36.448076380975898</c:v>
                </c:pt>
                <c:pt idx="1963">
                  <c:v>36.521864683866696</c:v>
                </c:pt>
                <c:pt idx="1964">
                  <c:v>36.595742215485778</c:v>
                </c:pt>
                <c:pt idx="1965">
                  <c:v>36.669709205021171</c:v>
                </c:pt>
                <c:pt idx="1966">
                  <c:v>36.743765881644464</c:v>
                </c:pt>
                <c:pt idx="1967">
                  <c:v>36.817912474513427</c:v>
                </c:pt>
                <c:pt idx="1968">
                  <c:v>36.892149212774591</c:v>
                </c:pt>
                <c:pt idx="1969">
                  <c:v>36.966476325565793</c:v>
                </c:pt>
                <c:pt idx="1970">
                  <c:v>37.040894042018756</c:v>
                </c:pt>
                <c:pt idx="1971">
                  <c:v>37.115402591261585</c:v>
                </c:pt>
                <c:pt idx="1972">
                  <c:v>37.190002202421283</c:v>
                </c:pt>
                <c:pt idx="1973">
                  <c:v>37.264693104626247</c:v>
                </c:pt>
                <c:pt idx="1974">
                  <c:v>37.33947552700873</c:v>
                </c:pt>
                <c:pt idx="1975">
                  <c:v>37.414349698707305</c:v>
                </c:pt>
                <c:pt idx="1976">
                  <c:v>37.489315848869296</c:v>
                </c:pt>
                <c:pt idx="1977">
                  <c:v>37.564374206653191</c:v>
                </c:pt>
                <c:pt idx="1978">
                  <c:v>37.639525001231064</c:v>
                </c:pt>
                <c:pt idx="1979">
                  <c:v>37.714768461790939</c:v>
                </c:pt>
                <c:pt idx="1980">
                  <c:v>37.790104817539174</c:v>
                </c:pt>
                <c:pt idx="1981">
                  <c:v>37.865534297702794</c:v>
                </c:pt>
                <c:pt idx="1982">
                  <c:v>37.941057131531849</c:v>
                </c:pt>
                <c:pt idx="1983">
                  <c:v>38.016673548301732</c:v>
                </c:pt>
                <c:pt idx="1984">
                  <c:v>38.092383777315455</c:v>
                </c:pt>
                <c:pt idx="1985">
                  <c:v>38.168188047905971</c:v>
                </c:pt>
                <c:pt idx="1986">
                  <c:v>38.244086589438432</c:v>
                </c:pt>
                <c:pt idx="1987">
                  <c:v>38.320079631312446</c:v>
                </c:pt>
                <c:pt idx="1988">
                  <c:v>38.396167402964323</c:v>
                </c:pt>
                <c:pt idx="1989">
                  <c:v>38.472350133869298</c:v>
                </c:pt>
                <c:pt idx="1990">
                  <c:v>38.548628053543737</c:v>
                </c:pt>
                <c:pt idx="1991">
                  <c:v>38.62500139154735</c:v>
                </c:pt>
                <c:pt idx="1992">
                  <c:v>38.701470377485364</c:v>
                </c:pt>
                <c:pt idx="1993">
                  <c:v>38.778035241010691</c:v>
                </c:pt>
                <c:pt idx="1994">
                  <c:v>38.854696211826088</c:v>
                </c:pt>
                <c:pt idx="1995">
                  <c:v>38.931453519686279</c:v>
                </c:pt>
                <c:pt idx="1996">
                  <c:v>39.00830739440012</c:v>
                </c:pt>
                <c:pt idx="1997">
                  <c:v>39.085258065832676</c:v>
                </c:pt>
                <c:pt idx="1998">
                  <c:v>39.16230576390732</c:v>
                </c:pt>
                <c:pt idx="1999">
                  <c:v>39.239450718607849</c:v>
                </c:pt>
                <c:pt idx="2000">
                  <c:v>39.316693159980524</c:v>
                </c:pt>
                <c:pt idx="2001">
                  <c:v>39.394033318136145</c:v>
                </c:pt>
                <c:pt idx="2002">
                  <c:v>39.471471423252105</c:v>
                </c:pt>
                <c:pt idx="2003">
                  <c:v>39.549007705574397</c:v>
                </c:pt>
                <c:pt idx="2004">
                  <c:v>39.626642395419658</c:v>
                </c:pt>
                <c:pt idx="2005">
                  <c:v>39.704375723177172</c:v>
                </c:pt>
                <c:pt idx="2006">
                  <c:v>39.782207919310864</c:v>
                </c:pt>
                <c:pt idx="2007">
                  <c:v>39.860139214361283</c:v>
                </c:pt>
                <c:pt idx="2008">
                  <c:v>39.938169838947566</c:v>
                </c:pt>
                <c:pt idx="2009">
                  <c:v>40.016300023769411</c:v>
                </c:pt>
                <c:pt idx="2010">
                  <c:v>40.094529999609016</c:v>
                </c:pt>
                <c:pt idx="2011">
                  <c:v>40.17285999733302</c:v>
                </c:pt>
                <c:pt idx="2012">
                  <c:v>40.251290247894424</c:v>
                </c:pt>
                <c:pt idx="2013">
                  <c:v>40.329820982334503</c:v>
                </c:pt>
                <c:pt idx="2014">
                  <c:v>40.408452431784703</c:v>
                </c:pt>
                <c:pt idx="2015">
                  <c:v>40.487184827468539</c:v>
                </c:pt>
                <c:pt idx="2016">
                  <c:v>40.56601840070347</c:v>
                </c:pt>
                <c:pt idx="2017">
                  <c:v>40.64495338290277</c:v>
                </c:pt>
                <c:pt idx="2018">
                  <c:v>40.723990005577384</c:v>
                </c:pt>
                <c:pt idx="2019">
                  <c:v>40.80312850033777</c:v>
                </c:pt>
                <c:pt idx="2020">
                  <c:v>40.882369098895737</c:v>
                </c:pt>
                <c:pt idx="2021">
                  <c:v>40.961712033066277</c:v>
                </c:pt>
                <c:pt idx="2022">
                  <c:v>41.041157534769376</c:v>
                </c:pt>
                <c:pt idx="2023">
                  <c:v>41.120705836031803</c:v>
                </c:pt>
                <c:pt idx="2024">
                  <c:v>41.200357168988937</c:v>
                </c:pt>
                <c:pt idx="2025">
                  <c:v>41.280111765886517</c:v>
                </c:pt>
                <c:pt idx="2026">
                  <c:v>41.35996985908244</c:v>
                </c:pt>
                <c:pt idx="2027">
                  <c:v>41.43993168104852</c:v>
                </c:pt>
                <c:pt idx="2028">
                  <c:v>41.519997464372238</c:v>
                </c:pt>
                <c:pt idx="2029">
                  <c:v>41.600167441758494</c:v>
                </c:pt>
                <c:pt idx="2030">
                  <c:v>41.680441846031322</c:v>
                </c:pt>
                <c:pt idx="2031">
                  <c:v>41.760820910135656</c:v>
                </c:pt>
                <c:pt idx="2032">
                  <c:v>41.841304867139016</c:v>
                </c:pt>
                <c:pt idx="2033">
                  <c:v>41.921893950233226</c:v>
                </c:pt>
                <c:pt idx="2034">
                  <c:v>42.002588392736108</c:v>
                </c:pt>
                <c:pt idx="2035">
                  <c:v>42.083388428093173</c:v>
                </c:pt>
                <c:pt idx="2036">
                  <c:v>42.164294289879308</c:v>
                </c:pt>
                <c:pt idx="2037">
                  <c:v>42.245306211800447</c:v>
                </c:pt>
                <c:pt idx="2038">
                  <c:v>42.32642442769523</c:v>
                </c:pt>
                <c:pt idx="2039">
                  <c:v>42.407649171536647</c:v>
                </c:pt>
                <c:pt idx="2040">
                  <c:v>42.488980677433716</c:v>
                </c:pt>
                <c:pt idx="2041">
                  <c:v>42.570419179633092</c:v>
                </c:pt>
                <c:pt idx="2042">
                  <c:v>42.651964912520704</c:v>
                </c:pt>
                <c:pt idx="2043">
                  <c:v>42.733618110623382</c:v>
                </c:pt>
                <c:pt idx="2044">
                  <c:v>42.815379008610471</c:v>
                </c:pt>
                <c:pt idx="2045">
                  <c:v>42.897247841295417</c:v>
                </c:pt>
                <c:pt idx="2046">
                  <c:v>42.97922484363739</c:v>
                </c:pt>
                <c:pt idx="2047">
                  <c:v>43.061310250742856</c:v>
                </c:pt>
                <c:pt idx="2048">
                  <c:v>43.143504297867175</c:v>
                </c:pt>
                <c:pt idx="2049">
                  <c:v>43.225807220416144</c:v>
                </c:pt>
                <c:pt idx="2050">
                  <c:v>43.308219253947598</c:v>
                </c:pt>
                <c:pt idx="2051">
                  <c:v>43.390740634172957</c:v>
                </c:pt>
                <c:pt idx="2052">
                  <c:v>43.473371596958756</c:v>
                </c:pt>
                <c:pt idx="2053">
                  <c:v>43.556112378328216</c:v>
                </c:pt>
                <c:pt idx="2054">
                  <c:v>43.638963214462777</c:v>
                </c:pt>
                <c:pt idx="2055">
                  <c:v>43.721924341703598</c:v>
                </c:pt>
                <c:pt idx="2056">
                  <c:v>43.804995996553124</c:v>
                </c:pt>
                <c:pt idx="2057">
                  <c:v>43.888178415676563</c:v>
                </c:pt>
                <c:pt idx="2058">
                  <c:v>43.971471835903422</c:v>
                </c:pt>
                <c:pt idx="2059">
                  <c:v>44.054876494228978</c:v>
                </c:pt>
                <c:pt idx="2060">
                  <c:v>44.138392627815797</c:v>
                </c:pt>
                <c:pt idx="2061">
                  <c:v>44.222020473995215</c:v>
                </c:pt>
                <c:pt idx="2062">
                  <c:v>44.305760270268806</c:v>
                </c:pt>
                <c:pt idx="2063">
                  <c:v>44.389612254309881</c:v>
                </c:pt>
                <c:pt idx="2064">
                  <c:v>44.473576663964934</c:v>
                </c:pt>
                <c:pt idx="2065">
                  <c:v>44.557653737255102</c:v>
                </c:pt>
                <c:pt idx="2066">
                  <c:v>44.641843712377636</c:v>
                </c:pt>
                <c:pt idx="2067">
                  <c:v>44.726146827707339</c:v>
                </c:pt>
                <c:pt idx="2068">
                  <c:v>44.810563321798007</c:v>
                </c:pt>
                <c:pt idx="2069">
                  <c:v>44.895093433383863</c:v>
                </c:pt>
                <c:pt idx="2070">
                  <c:v>44.979737401381001</c:v>
                </c:pt>
                <c:pt idx="2071">
                  <c:v>45.064495464888786</c:v>
                </c:pt>
                <c:pt idx="2072">
                  <c:v>45.149367863191287</c:v>
                </c:pt>
                <c:pt idx="2073">
                  <c:v>45.234354835758694</c:v>
                </c:pt>
                <c:pt idx="2074">
                  <c:v>45.319456622248708</c:v>
                </c:pt>
                <c:pt idx="2075">
                  <c:v>45.404673462507944</c:v>
                </c:pt>
                <c:pt idx="2076">
                  <c:v>45.49000559657334</c:v>
                </c:pt>
                <c:pt idx="2077">
                  <c:v>45.575453264673527</c:v>
                </c:pt>
                <c:pt idx="2078">
                  <c:v>45.66101670723021</c:v>
                </c:pt>
                <c:pt idx="2079">
                  <c:v>45.746696164859578</c:v>
                </c:pt>
                <c:pt idx="2080">
                  <c:v>45.832491878373631</c:v>
                </c:pt>
                <c:pt idx="2081">
                  <c:v>45.918404088781564</c:v>
                </c:pt>
                <c:pt idx="2082">
                  <c:v>46.00443303729115</c:v>
                </c:pt>
                <c:pt idx="2083">
                  <c:v>46.090578965310058</c:v>
                </c:pt>
                <c:pt idx="2084">
                  <c:v>46.176842114447233</c:v>
                </c:pt>
                <c:pt idx="2085">
                  <c:v>46.263222726514229</c:v>
                </c:pt>
                <c:pt idx="2086">
                  <c:v>46.349721043526536</c:v>
                </c:pt>
                <c:pt idx="2087">
                  <c:v>46.436337307704946</c:v>
                </c:pt>
                <c:pt idx="2088">
                  <c:v>46.523071761476842</c:v>
                </c:pt>
                <c:pt idx="2089">
                  <c:v>46.60992464747757</c:v>
                </c:pt>
                <c:pt idx="2090">
                  <c:v>46.696896208551728</c:v>
                </c:pt>
                <c:pt idx="2091">
                  <c:v>46.783986687754471</c:v>
                </c:pt>
                <c:pt idx="2092">
                  <c:v>46.871196328352852</c:v>
                </c:pt>
                <c:pt idx="2093">
                  <c:v>46.958525373827108</c:v>
                </c:pt>
                <c:pt idx="2094">
                  <c:v>47.04597406787196</c:v>
                </c:pt>
                <c:pt idx="2095">
                  <c:v>47.133542654397921</c:v>
                </c:pt>
                <c:pt idx="2096">
                  <c:v>47.221231377532582</c:v>
                </c:pt>
                <c:pt idx="2097">
                  <c:v>47.309040481621885</c:v>
                </c:pt>
                <c:pt idx="2098">
                  <c:v>47.396970211231427</c:v>
                </c:pt>
                <c:pt idx="2099">
                  <c:v>47.48502081114772</c:v>
                </c:pt>
                <c:pt idx="2100">
                  <c:v>47.573192526379479</c:v>
                </c:pt>
              </c:numCache>
            </c:numRef>
          </c:val>
        </c:ser>
        <c:marker val="1"/>
        <c:axId val="163802112"/>
        <c:axId val="163816960"/>
      </c:lineChart>
      <c:catAx>
        <c:axId val="163802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Time(s)</a:t>
                </a:r>
              </a:p>
            </c:rich>
          </c:tx>
          <c:layout/>
        </c:title>
        <c:numFmt formatCode="General" sourceLinked="1"/>
        <c:tickLblPos val="nextTo"/>
        <c:crossAx val="163816960"/>
        <c:crosses val="autoZero"/>
        <c:auto val="1"/>
        <c:lblAlgn val="ctr"/>
        <c:lblOffset val="100"/>
      </c:catAx>
      <c:valAx>
        <c:axId val="16381696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Speed(m/s)</a:t>
                </a:r>
              </a:p>
            </c:rich>
          </c:tx>
          <c:layout/>
        </c:title>
        <c:numFmt formatCode="General" sourceLinked="1"/>
        <c:tickLblPos val="nextTo"/>
        <c:crossAx val="1638021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Kinetic Energy(KJ) v/s Distance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Simulation!$Y$3</c:f>
              <c:strCache>
                <c:ptCount val="1"/>
                <c:pt idx="0">
                  <c:v>Kinetic Energy(KJ)</c:v>
                </c:pt>
              </c:strCache>
            </c:strRef>
          </c:tx>
          <c:marker>
            <c:symbol val="none"/>
          </c:marker>
          <c:val>
            <c:numRef>
              <c:f>Simulation!$Y$4:$Y$2104</c:f>
              <c:numCache>
                <c:formatCode>General</c:formatCode>
                <c:ptCount val="2101"/>
                <c:pt idx="0">
                  <c:v>0</c:v>
                </c:pt>
                <c:pt idx="1">
                  <c:v>0.60554191532283452</c:v>
                </c:pt>
                <c:pt idx="2">
                  <c:v>1.209166168450488</c:v>
                </c:pt>
                <c:pt idx="3">
                  <c:v>1.8108788323371225</c:v>
                </c:pt>
                <c:pt idx="4">
                  <c:v>2.4106859607047482</c:v>
                </c:pt>
                <c:pt idx="5">
                  <c:v>3.0085935881041248</c:v>
                </c:pt>
                <c:pt idx="6">
                  <c:v>3.6046077299754797</c:v>
                </c:pt>
                <c:pt idx="7">
                  <c:v>4.1987343827090262</c:v>
                </c:pt>
                <c:pt idx="8">
                  <c:v>4.7909795237052917</c:v>
                </c:pt>
                <c:pt idx="9">
                  <c:v>5.3813491114352505</c:v>
                </c:pt>
                <c:pt idx="10">
                  <c:v>5.9698490855002833</c:v>
                </c:pt>
                <c:pt idx="11">
                  <c:v>6.5564853666919172</c:v>
                </c:pt>
                <c:pt idx="12">
                  <c:v>7.1412638570514142</c:v>
                </c:pt>
                <c:pt idx="13">
                  <c:v>7.7241904399291306</c:v>
                </c:pt>
                <c:pt idx="14">
                  <c:v>8.3052709800437245</c:v>
                </c:pt>
                <c:pt idx="15">
                  <c:v>8.8845113235411457</c:v>
                </c:pt>
                <c:pt idx="16">
                  <c:v>9.4619172980534625</c:v>
                </c:pt>
                <c:pt idx="17">
                  <c:v>10.037494712757491</c:v>
                </c:pt>
                <c:pt idx="18">
                  <c:v>10.611249358433234</c:v>
                </c:pt>
                <c:pt idx="19">
                  <c:v>11.18318700752215</c:v>
                </c:pt>
                <c:pt idx="20">
                  <c:v>11.75331341418523</c:v>
                </c:pt>
                <c:pt idx="21">
                  <c:v>12.321634314360866</c:v>
                </c:pt>
                <c:pt idx="22">
                  <c:v>12.888155425822589</c:v>
                </c:pt>
                <c:pt idx="23">
                  <c:v>13.452882448236586</c:v>
                </c:pt>
                <c:pt idx="24">
                  <c:v>14.015821063219029</c:v>
                </c:pt>
                <c:pt idx="25">
                  <c:v>14.576976934393251</c:v>
                </c:pt>
                <c:pt idx="26">
                  <c:v>15.136355707446729</c:v>
                </c:pt>
                <c:pt idx="27">
                  <c:v>15.693963010187863</c:v>
                </c:pt>
                <c:pt idx="28">
                  <c:v>16.249804452602628</c:v>
                </c:pt>
                <c:pt idx="29">
                  <c:v>16.803885626910986</c:v>
                </c:pt>
                <c:pt idx="30">
                  <c:v>17.108782557864572</c:v>
                </c:pt>
                <c:pt idx="31">
                  <c:v>17.659359901837156</c:v>
                </c:pt>
                <c:pt idx="32">
                  <c:v>18.208168432184095</c:v>
                </c:pt>
                <c:pt idx="33">
                  <c:v>18.755213831488721</c:v>
                </c:pt>
                <c:pt idx="34">
                  <c:v>19.300501764078213</c:v>
                </c:pt>
                <c:pt idx="35">
                  <c:v>19.844037876082233</c:v>
                </c:pt>
                <c:pt idx="36">
                  <c:v>20.385827795491384</c:v>
                </c:pt>
                <c:pt idx="37">
                  <c:v>20.925877132215511</c:v>
                </c:pt>
                <c:pt idx="38">
                  <c:v>21.46419147814175</c:v>
                </c:pt>
                <c:pt idx="39">
                  <c:v>22.00077640719244</c:v>
                </c:pt>
                <c:pt idx="40">
                  <c:v>22.53563747538287</c:v>
                </c:pt>
                <c:pt idx="41">
                  <c:v>23.068780220878768</c:v>
                </c:pt>
                <c:pt idx="42">
                  <c:v>23.60021016405366</c:v>
                </c:pt>
                <c:pt idx="43">
                  <c:v>24.129932807546037</c:v>
                </c:pt>
                <c:pt idx="44">
                  <c:v>24.657953636316318</c:v>
                </c:pt>
                <c:pt idx="45">
                  <c:v>25.184278117703652</c:v>
                </c:pt>
                <c:pt idx="46">
                  <c:v>25.708911701482535</c:v>
                </c:pt>
                <c:pt idx="47">
                  <c:v>26.231859819919229</c:v>
                </c:pt>
                <c:pt idx="48">
                  <c:v>26.753127887828018</c:v>
                </c:pt>
                <c:pt idx="49">
                  <c:v>27.272721302627247</c:v>
                </c:pt>
                <c:pt idx="50">
                  <c:v>27.79064544439526</c:v>
                </c:pt>
                <c:pt idx="51">
                  <c:v>28.30690567592606</c:v>
                </c:pt>
                <c:pt idx="52">
                  <c:v>28.821507342784869</c:v>
                </c:pt>
                <c:pt idx="53">
                  <c:v>29.334455773363462</c:v>
                </c:pt>
                <c:pt idx="54">
                  <c:v>29.845756278935337</c:v>
                </c:pt>
                <c:pt idx="55">
                  <c:v>30.355414153710726</c:v>
                </c:pt>
                <c:pt idx="56">
                  <c:v>30.863434674891401</c:v>
                </c:pt>
                <c:pt idx="57">
                  <c:v>31.369823102725313</c:v>
                </c:pt>
                <c:pt idx="58">
                  <c:v>31.650938640902712</c:v>
                </c:pt>
                <c:pt idx="59">
                  <c:v>32.154078595243874</c:v>
                </c:pt>
                <c:pt idx="60">
                  <c:v>32.655590714197366</c:v>
                </c:pt>
                <c:pt idx="61">
                  <c:v>33.155480264385375</c:v>
                </c:pt>
                <c:pt idx="62">
                  <c:v>33.653752495390712</c:v>
                </c:pt>
                <c:pt idx="63">
                  <c:v>34.150412639811933</c:v>
                </c:pt>
                <c:pt idx="64">
                  <c:v>34.645465913318297</c:v>
                </c:pt>
                <c:pt idx="65">
                  <c:v>35.138917514704517</c:v>
                </c:pt>
                <c:pt idx="66">
                  <c:v>35.630772625945383</c:v>
                </c:pt>
                <c:pt idx="67">
                  <c:v>36.121036412250163</c:v>
                </c:pt>
                <c:pt idx="68">
                  <c:v>36.60971402211684</c:v>
                </c:pt>
                <c:pt idx="69">
                  <c:v>37.096810587386202</c:v>
                </c:pt>
                <c:pt idx="70">
                  <c:v>37.582331223295711</c:v>
                </c:pt>
                <c:pt idx="71">
                  <c:v>38.066281028533226</c:v>
                </c:pt>
                <c:pt idx="72">
                  <c:v>38.548665085290573</c:v>
                </c:pt>
                <c:pt idx="73">
                  <c:v>39.02948845931688</c:v>
                </c:pt>
                <c:pt idx="74">
                  <c:v>39.508756199971799</c:v>
                </c:pt>
                <c:pt idx="75">
                  <c:v>39.986473340278472</c:v>
                </c:pt>
                <c:pt idx="76">
                  <c:v>40.462644896976492</c:v>
                </c:pt>
                <c:pt idx="77">
                  <c:v>40.937275870574496</c:v>
                </c:pt>
                <c:pt idx="78">
                  <c:v>41.41037124540275</c:v>
                </c:pt>
                <c:pt idx="79">
                  <c:v>41.881935989665386</c:v>
                </c:pt>
                <c:pt idx="80">
                  <c:v>42.351975055492694</c:v>
                </c:pt>
                <c:pt idx="81">
                  <c:v>42.820493378993056</c:v>
                </c:pt>
                <c:pt idx="82">
                  <c:v>43.287495880304817</c:v>
                </c:pt>
                <c:pt idx="83">
                  <c:v>43.752987463647898</c:v>
                </c:pt>
                <c:pt idx="84">
                  <c:v>44.216973017375388</c:v>
                </c:pt>
                <c:pt idx="85">
                  <c:v>44.679457414024789</c:v>
                </c:pt>
                <c:pt idx="86">
                  <c:v>45.14044551036924</c:v>
                </c:pt>
                <c:pt idx="87">
                  <c:v>45.599942147468518</c:v>
                </c:pt>
                <c:pt idx="88">
                  <c:v>46.057952150719814</c:v>
                </c:pt>
                <c:pt idx="89">
                  <c:v>46.514480329908501</c:v>
                </c:pt>
                <c:pt idx="90">
                  <c:v>46.969531479258599</c:v>
                </c:pt>
                <c:pt idx="91">
                  <c:v>47.423110377483091</c:v>
                </c:pt>
                <c:pt idx="92">
                  <c:v>47.875221787834157</c:v>
                </c:pt>
                <c:pt idx="93">
                  <c:v>48.325870458153169</c:v>
                </c:pt>
                <c:pt idx="94">
                  <c:v>48.775061120920554</c:v>
                </c:pt>
                <c:pt idx="95">
                  <c:v>49.22279849330549</c:v>
                </c:pt>
                <c:pt idx="96">
                  <c:v>49.669087277215461</c:v>
                </c:pt>
                <c:pt idx="97">
                  <c:v>50.113932159345623</c:v>
                </c:pt>
                <c:pt idx="98">
                  <c:v>50.557337811227995</c:v>
                </c:pt>
                <c:pt idx="99">
                  <c:v>50.999308889280563</c:v>
                </c:pt>
                <c:pt idx="100">
                  <c:v>51.439850034856136</c:v>
                </c:pt>
                <c:pt idx="101">
                  <c:v>51.878965874291133</c:v>
                </c:pt>
                <c:pt idx="102">
                  <c:v>52.316661018954122</c:v>
                </c:pt>
                <c:pt idx="103">
                  <c:v>52.752940065294275</c:v>
                </c:pt>
                <c:pt idx="104">
                  <c:v>53.187807594889613</c:v>
                </c:pt>
                <c:pt idx="105">
                  <c:v>53.621268174495164</c:v>
                </c:pt>
                <c:pt idx="106">
                  <c:v>54.053326356090857</c:v>
                </c:pt>
                <c:pt idx="107">
                  <c:v>54.483986676929405</c:v>
                </c:pt>
                <c:pt idx="108">
                  <c:v>54.913253659583845</c:v>
                </c:pt>
                <c:pt idx="109">
                  <c:v>55.341131811995133</c:v>
                </c:pt>
                <c:pt idx="110">
                  <c:v>55.767625627519436</c:v>
                </c:pt>
                <c:pt idx="111">
                  <c:v>56.192739584975342</c:v>
                </c:pt>
                <c:pt idx="112">
                  <c:v>56.616478148690852</c:v>
                </c:pt>
                <c:pt idx="113">
                  <c:v>57.038845768550324</c:v>
                </c:pt>
                <c:pt idx="114">
                  <c:v>57.459846880041127</c:v>
                </c:pt>
                <c:pt idx="115">
                  <c:v>57.879485904300296</c:v>
                </c:pt>
                <c:pt idx="116">
                  <c:v>58.297767248160909</c:v>
                </c:pt>
                <c:pt idx="117">
                  <c:v>58.714695304198393</c:v>
                </c:pt>
                <c:pt idx="118">
                  <c:v>59.130274450776632</c:v>
                </c:pt>
                <c:pt idx="119">
                  <c:v>59.544509052093979</c:v>
                </c:pt>
                <c:pt idx="120">
                  <c:v>59.957403458229031</c:v>
                </c:pt>
                <c:pt idx="121">
                  <c:v>60.368962005186376</c:v>
                </c:pt>
                <c:pt idx="122">
                  <c:v>60.779189014942084</c:v>
                </c:pt>
                <c:pt idx="123">
                  <c:v>61.188088795489101</c:v>
                </c:pt>
                <c:pt idx="124">
                  <c:v>61.595665640882501</c:v>
                </c:pt>
                <c:pt idx="125">
                  <c:v>62.001923831284579</c:v>
                </c:pt>
                <c:pt idx="126">
                  <c:v>62.406867633009782</c:v>
                </c:pt>
                <c:pt idx="127">
                  <c:v>62.81050129856952</c:v>
                </c:pt>
                <c:pt idx="128">
                  <c:v>63.212829066716871</c:v>
                </c:pt>
                <c:pt idx="129">
                  <c:v>63.613855162490971</c:v>
                </c:pt>
                <c:pt idx="130">
                  <c:v>64.013583797261546</c:v>
                </c:pt>
                <c:pt idx="131">
                  <c:v>64.412019168772986</c:v>
                </c:pt>
                <c:pt idx="132">
                  <c:v>64.809165461188542</c:v>
                </c:pt>
                <c:pt idx="133">
                  <c:v>65.205026845134185</c:v>
                </c:pt>
                <c:pt idx="134">
                  <c:v>65.599607477742495</c:v>
                </c:pt>
                <c:pt idx="135">
                  <c:v>65.99291150269616</c:v>
                </c:pt>
                <c:pt idx="136">
                  <c:v>66.38494305027173</c:v>
                </c:pt>
                <c:pt idx="137">
                  <c:v>66.775706237382735</c:v>
                </c:pt>
                <c:pt idx="138">
                  <c:v>67.165205167623071</c:v>
                </c:pt>
                <c:pt idx="139">
                  <c:v>67.553443931310085</c:v>
                </c:pt>
                <c:pt idx="140">
                  <c:v>67.940426605527463</c:v>
                </c:pt>
                <c:pt idx="141">
                  <c:v>68.326157254168109</c:v>
                </c:pt>
                <c:pt idx="142">
                  <c:v>68.710639927976814</c:v>
                </c:pt>
                <c:pt idx="143">
                  <c:v>69.093878664592737</c:v>
                </c:pt>
                <c:pt idx="144">
                  <c:v>69.475877488591891</c:v>
                </c:pt>
                <c:pt idx="145">
                  <c:v>69.856640411529341</c:v>
                </c:pt>
                <c:pt idx="146">
                  <c:v>70.236171431981376</c:v>
                </c:pt>
                <c:pt idx="147">
                  <c:v>70.614474535587448</c:v>
                </c:pt>
                <c:pt idx="148">
                  <c:v>70.991553695092065</c:v>
                </c:pt>
                <c:pt idx="149">
                  <c:v>71.367412870386516</c:v>
                </c:pt>
                <c:pt idx="150">
                  <c:v>71.742056008550435</c:v>
                </c:pt>
                <c:pt idx="151">
                  <c:v>72.115487043893282</c:v>
                </c:pt>
                <c:pt idx="152">
                  <c:v>72.487709897995614</c:v>
                </c:pt>
                <c:pt idx="153">
                  <c:v>72.858728479750326</c:v>
                </c:pt>
                <c:pt idx="154">
                  <c:v>73.2285466854036</c:v>
                </c:pt>
                <c:pt idx="155">
                  <c:v>73.59716839859594</c:v>
                </c:pt>
                <c:pt idx="156">
                  <c:v>73.964597490402866</c:v>
                </c:pt>
                <c:pt idx="157">
                  <c:v>74.330837819375631</c:v>
                </c:pt>
                <c:pt idx="158">
                  <c:v>74.695893231581707</c:v>
                </c:pt>
                <c:pt idx="159">
                  <c:v>75.059767560645128</c:v>
                </c:pt>
                <c:pt idx="160">
                  <c:v>75.422464627786923</c:v>
                </c:pt>
                <c:pt idx="161">
                  <c:v>75.783988241864975</c:v>
                </c:pt>
                <c:pt idx="162">
                  <c:v>76.144342199414282</c:v>
                </c:pt>
                <c:pt idx="163">
                  <c:v>76.503530284686619</c:v>
                </c:pt>
                <c:pt idx="164">
                  <c:v>76.861556269690439</c:v>
                </c:pt>
                <c:pt idx="165">
                  <c:v>77.218423914230442</c:v>
                </c:pt>
                <c:pt idx="166">
                  <c:v>77.57413696594692</c:v>
                </c:pt>
                <c:pt idx="167">
                  <c:v>77.928699160355322</c:v>
                </c:pt>
                <c:pt idx="168">
                  <c:v>78.282114220885333</c:v>
                </c:pt>
                <c:pt idx="169">
                  <c:v>78.634385858920098</c:v>
                </c:pt>
                <c:pt idx="170">
                  <c:v>78.985517773835042</c:v>
                </c:pt>
                <c:pt idx="171">
                  <c:v>79.335513653036813</c:v>
                </c:pt>
                <c:pt idx="172">
                  <c:v>79.684377172002101</c:v>
                </c:pt>
                <c:pt idx="173">
                  <c:v>80.032111994315969</c:v>
                </c:pt>
                <c:pt idx="174">
                  <c:v>80.378721771710659</c:v>
                </c:pt>
                <c:pt idx="175">
                  <c:v>80.724210144103608</c:v>
                </c:pt>
                <c:pt idx="176">
                  <c:v>81.068580739635976</c:v>
                </c:pt>
                <c:pt idx="177">
                  <c:v>81.411837174710485</c:v>
                </c:pt>
                <c:pt idx="178">
                  <c:v>81.753983054029604</c:v>
                </c:pt>
                <c:pt idx="179">
                  <c:v>82.095021970633312</c:v>
                </c:pt>
                <c:pt idx="180">
                  <c:v>82.434957505936779</c:v>
                </c:pt>
                <c:pt idx="181">
                  <c:v>82.773793229768032</c:v>
                </c:pt>
                <c:pt idx="182">
                  <c:v>83.111532700405519</c:v>
                </c:pt>
                <c:pt idx="183">
                  <c:v>83.448179464615336</c:v>
                </c:pt>
                <c:pt idx="184">
                  <c:v>83.783737057688597</c:v>
                </c:pt>
                <c:pt idx="185">
                  <c:v>84.118209003478469</c:v>
                </c:pt>
                <c:pt idx="186">
                  <c:v>84.451598814437133</c:v>
                </c:pt>
                <c:pt idx="187">
                  <c:v>84.783909991652905</c:v>
                </c:pt>
                <c:pt idx="188">
                  <c:v>85.115146024886712</c:v>
                </c:pt>
                <c:pt idx="189">
                  <c:v>85.445310392608903</c:v>
                </c:pt>
                <c:pt idx="190">
                  <c:v>85.774406562035836</c:v>
                </c:pt>
                <c:pt idx="191">
                  <c:v>86.102437989166077</c:v>
                </c:pt>
                <c:pt idx="192">
                  <c:v>86.429408118816866</c:v>
                </c:pt>
                <c:pt idx="193">
                  <c:v>86.755320384660209</c:v>
                </c:pt>
                <c:pt idx="194">
                  <c:v>87.080178209259103</c:v>
                </c:pt>
                <c:pt idx="195">
                  <c:v>87.403985004103149</c:v>
                </c:pt>
                <c:pt idx="196">
                  <c:v>87.726744169644746</c:v>
                </c:pt>
                <c:pt idx="197">
                  <c:v>88.048459095334508</c:v>
                </c:pt>
                <c:pt idx="198">
                  <c:v>88.369133159657054</c:v>
                </c:pt>
                <c:pt idx="199">
                  <c:v>88.688769730166385</c:v>
                </c:pt>
                <c:pt idx="200">
                  <c:v>89.007372163521225</c:v>
                </c:pt>
                <c:pt idx="201">
                  <c:v>89.324943805520476</c:v>
                </c:pt>
                <c:pt idx="202">
                  <c:v>89.641487991138007</c:v>
                </c:pt>
                <c:pt idx="203">
                  <c:v>89.957008044558023</c:v>
                </c:pt>
                <c:pt idx="204">
                  <c:v>90.271507279209715</c:v>
                </c:pt>
                <c:pt idx="205">
                  <c:v>90.584988997802228</c:v>
                </c:pt>
                <c:pt idx="206">
                  <c:v>90.897456492359211</c:v>
                </c:pt>
                <c:pt idx="207">
                  <c:v>91.208913044253535</c:v>
                </c:pt>
                <c:pt idx="208">
                  <c:v>91.519361924241636</c:v>
                </c:pt>
                <c:pt idx="209">
                  <c:v>91.828806392497867</c:v>
                </c:pt>
                <c:pt idx="210">
                  <c:v>92.137249698648816</c:v>
                </c:pt>
                <c:pt idx="211">
                  <c:v>92.444695081807325</c:v>
                </c:pt>
                <c:pt idx="212">
                  <c:v>92.751145770606598</c:v>
                </c:pt>
                <c:pt idx="213">
                  <c:v>93.056604983234081</c:v>
                </c:pt>
                <c:pt idx="214">
                  <c:v>93.361075927465237</c:v>
                </c:pt>
                <c:pt idx="215">
                  <c:v>93.664561800697257</c:v>
                </c:pt>
                <c:pt idx="216">
                  <c:v>93.967065789982556</c:v>
                </c:pt>
                <c:pt idx="217">
                  <c:v>94.268591072062407</c:v>
                </c:pt>
                <c:pt idx="218">
                  <c:v>94.569140813400153</c:v>
                </c:pt>
                <c:pt idx="219">
                  <c:v>94.868718170214478</c:v>
                </c:pt>
                <c:pt idx="220">
                  <c:v>95.167326288512641</c:v>
                </c:pt>
                <c:pt idx="221">
                  <c:v>95.464968304123445</c:v>
                </c:pt>
                <c:pt idx="222">
                  <c:v>95.761647342730171</c:v>
                </c:pt>
                <c:pt idx="223">
                  <c:v>96.057366519903383</c:v>
                </c:pt>
                <c:pt idx="224">
                  <c:v>96.352128941133699</c:v>
                </c:pt>
                <c:pt idx="225">
                  <c:v>96.645937701864426</c:v>
                </c:pt>
                <c:pt idx="226">
                  <c:v>96.938795887523909</c:v>
                </c:pt>
                <c:pt idx="227">
                  <c:v>97.230706573558152</c:v>
                </c:pt>
                <c:pt idx="228">
                  <c:v>97.521672825462971</c:v>
                </c:pt>
                <c:pt idx="229">
                  <c:v>97.811697698816175</c:v>
                </c:pt>
                <c:pt idx="230">
                  <c:v>98.10078423930976</c:v>
                </c:pt>
                <c:pt idx="231">
                  <c:v>98.38893548278179</c:v>
                </c:pt>
                <c:pt idx="232">
                  <c:v>98.676154455248323</c:v>
                </c:pt>
                <c:pt idx="233">
                  <c:v>98.96244417293525</c:v>
                </c:pt>
                <c:pt idx="234">
                  <c:v>99.247807642309837</c:v>
                </c:pt>
                <c:pt idx="235">
                  <c:v>99.532247860112392</c:v>
                </c:pt>
                <c:pt idx="236">
                  <c:v>99.815767813387737</c:v>
                </c:pt>
                <c:pt idx="237">
                  <c:v>100.09837047951649</c:v>
                </c:pt>
                <c:pt idx="238">
                  <c:v>100.3800588262464</c:v>
                </c:pt>
                <c:pt idx="239">
                  <c:v>100.66083581172356</c:v>
                </c:pt>
                <c:pt idx="240">
                  <c:v>100.94070438452339</c:v>
                </c:pt>
                <c:pt idx="241">
                  <c:v>101.21966748368158</c:v>
                </c:pt>
                <c:pt idx="242">
                  <c:v>101.49772803872507</c:v>
                </c:pt>
                <c:pt idx="243">
                  <c:v>101.77488896970269</c:v>
                </c:pt>
                <c:pt idx="244">
                  <c:v>102.05115318721596</c:v>
                </c:pt>
                <c:pt idx="245">
                  <c:v>102.32652359244946</c:v>
                </c:pt>
                <c:pt idx="246">
                  <c:v>102.60100307720151</c:v>
                </c:pt>
                <c:pt idx="247">
                  <c:v>102.87459452391441</c:v>
                </c:pt>
                <c:pt idx="248">
                  <c:v>103.14730080570476</c:v>
                </c:pt>
                <c:pt idx="249">
                  <c:v>103.41912478639358</c:v>
                </c:pt>
                <c:pt idx="250">
                  <c:v>103.69006932053642</c:v>
                </c:pt>
                <c:pt idx="251">
                  <c:v>103.96013725345335</c:v>
                </c:pt>
                <c:pt idx="252">
                  <c:v>104.22933142125886</c:v>
                </c:pt>
                <c:pt idx="253">
                  <c:v>104.49765465089155</c:v>
                </c:pt>
                <c:pt idx="254">
                  <c:v>104.7651097601439</c:v>
                </c:pt>
                <c:pt idx="255">
                  <c:v>105.03169955769178</c:v>
                </c:pt>
                <c:pt idx="256">
                  <c:v>105.29742684312414</c:v>
                </c:pt>
                <c:pt idx="257">
                  <c:v>105.56229440697213</c:v>
                </c:pt>
                <c:pt idx="258">
                  <c:v>105.82630503073861</c:v>
                </c:pt>
                <c:pt idx="259">
                  <c:v>106.08946148692732</c:v>
                </c:pt>
                <c:pt idx="260">
                  <c:v>106.35176653907193</c:v>
                </c:pt>
                <c:pt idx="261">
                  <c:v>106.6132229417651</c:v>
                </c:pt>
                <c:pt idx="262">
                  <c:v>106.87383344068741</c:v>
                </c:pt>
                <c:pt idx="263">
                  <c:v>107.1336007726362</c:v>
                </c:pt>
                <c:pt idx="264">
                  <c:v>107.39252766555435</c:v>
                </c:pt>
                <c:pt idx="265">
                  <c:v>107.6506168385589</c:v>
                </c:pt>
                <c:pt idx="266">
                  <c:v>107.9078710019694</c:v>
                </c:pt>
                <c:pt idx="267">
                  <c:v>108.16429285733676</c:v>
                </c:pt>
                <c:pt idx="268">
                  <c:v>108.41988509747137</c:v>
                </c:pt>
                <c:pt idx="269">
                  <c:v>108.67465040647137</c:v>
                </c:pt>
                <c:pt idx="270">
                  <c:v>108.92859145975092</c:v>
                </c:pt>
                <c:pt idx="271">
                  <c:v>109.18171092406833</c:v>
                </c:pt>
                <c:pt idx="272">
                  <c:v>109.43401145755392</c:v>
                </c:pt>
                <c:pt idx="273">
                  <c:v>109.68549570973809</c:v>
                </c:pt>
                <c:pt idx="274">
                  <c:v>109.93616632157901</c:v>
                </c:pt>
                <c:pt idx="275">
                  <c:v>110.18602592549045</c:v>
                </c:pt>
                <c:pt idx="276">
                  <c:v>110.43507714536941</c:v>
                </c:pt>
                <c:pt idx="277">
                  <c:v>110.6833225966236</c:v>
                </c:pt>
                <c:pt idx="278">
                  <c:v>110.93076488619904</c:v>
                </c:pt>
                <c:pt idx="279">
                  <c:v>111.17740661260734</c:v>
                </c:pt>
                <c:pt idx="280">
                  <c:v>111.42325036595295</c:v>
                </c:pt>
                <c:pt idx="281">
                  <c:v>111.66829872796045</c:v>
                </c:pt>
                <c:pt idx="282">
                  <c:v>111.91255427200161</c:v>
                </c:pt>
                <c:pt idx="283">
                  <c:v>112.15601956312253</c:v>
                </c:pt>
                <c:pt idx="284">
                  <c:v>112.39869715807033</c:v>
                </c:pt>
                <c:pt idx="285">
                  <c:v>112.64058960532032</c:v>
                </c:pt>
                <c:pt idx="286">
                  <c:v>112.88169944510246</c:v>
                </c:pt>
                <c:pt idx="287">
                  <c:v>113.12202920942818</c:v>
                </c:pt>
                <c:pt idx="288">
                  <c:v>113.36158142211698</c:v>
                </c:pt>
                <c:pt idx="289">
                  <c:v>113.60035859882299</c:v>
                </c:pt>
                <c:pt idx="290">
                  <c:v>113.8383632470612</c:v>
                </c:pt>
                <c:pt idx="291">
                  <c:v>114.07559786623396</c:v>
                </c:pt>
                <c:pt idx="292">
                  <c:v>114.31206494765718</c:v>
                </c:pt>
                <c:pt idx="293">
                  <c:v>114.54776697458642</c:v>
                </c:pt>
                <c:pt idx="294">
                  <c:v>114.78270642224309</c:v>
                </c:pt>
                <c:pt idx="295">
                  <c:v>115.0168857578404</c:v>
                </c:pt>
                <c:pt idx="296">
                  <c:v>115.25030744060916</c:v>
                </c:pt>
                <c:pt idx="297">
                  <c:v>115.4829739218238</c:v>
                </c:pt>
                <c:pt idx="298">
                  <c:v>115.71488764482798</c:v>
                </c:pt>
                <c:pt idx="299">
                  <c:v>115.94605104506024</c:v>
                </c:pt>
                <c:pt idx="300">
                  <c:v>116.17646655007971</c:v>
                </c:pt>
                <c:pt idx="301">
                  <c:v>116.40613657959139</c:v>
                </c:pt>
                <c:pt idx="302">
                  <c:v>116.63506354547175</c:v>
                </c:pt>
                <c:pt idx="303">
                  <c:v>116.86324985179404</c:v>
                </c:pt>
                <c:pt idx="304">
                  <c:v>117.09069789485335</c:v>
                </c:pt>
                <c:pt idx="305">
                  <c:v>117.317410063192</c:v>
                </c:pt>
                <c:pt idx="306">
                  <c:v>117.54338873762453</c:v>
                </c:pt>
                <c:pt idx="307">
                  <c:v>117.76863629126269</c:v>
                </c:pt>
                <c:pt idx="308">
                  <c:v>117.99315508954037</c:v>
                </c:pt>
                <c:pt idx="309">
                  <c:v>118.21694749023844</c:v>
                </c:pt>
                <c:pt idx="310">
                  <c:v>118.44001584350954</c:v>
                </c:pt>
                <c:pt idx="311">
                  <c:v>118.6623624919027</c:v>
                </c:pt>
                <c:pt idx="312">
                  <c:v>118.88398977038803</c:v>
                </c:pt>
                <c:pt idx="313">
                  <c:v>119.10490000638116</c:v>
                </c:pt>
                <c:pt idx="314">
                  <c:v>119.32509551976767</c:v>
                </c:pt>
                <c:pt idx="315">
                  <c:v>119.54457862292757</c:v>
                </c:pt>
                <c:pt idx="316">
                  <c:v>119.76335162075942</c:v>
                </c:pt>
                <c:pt idx="317">
                  <c:v>119.9814168107047</c:v>
                </c:pt>
                <c:pt idx="318">
                  <c:v>120.19877648277181</c:v>
                </c:pt>
                <c:pt idx="319">
                  <c:v>120.41543291956019</c:v>
                </c:pt>
                <c:pt idx="320">
                  <c:v>120.63138839628421</c:v>
                </c:pt>
                <c:pt idx="321">
                  <c:v>120.84664518079714</c:v>
                </c:pt>
                <c:pt idx="322">
                  <c:v>121.06120553361502</c:v>
                </c:pt>
                <c:pt idx="323">
                  <c:v>121.27507170794021</c:v>
                </c:pt>
                <c:pt idx="324">
                  <c:v>121.48824594968521</c:v>
                </c:pt>
                <c:pt idx="325">
                  <c:v>121.70073049749622</c:v>
                </c:pt>
                <c:pt idx="326">
                  <c:v>121.91252758277665</c:v>
                </c:pt>
                <c:pt idx="327">
                  <c:v>122.12363942971044</c:v>
                </c:pt>
                <c:pt idx="328">
                  <c:v>122.33406825528566</c:v>
                </c:pt>
                <c:pt idx="329">
                  <c:v>122.54381626931745</c:v>
                </c:pt>
                <c:pt idx="330">
                  <c:v>122.75288567447157</c:v>
                </c:pt>
                <c:pt idx="331">
                  <c:v>122.96127866628731</c:v>
                </c:pt>
                <c:pt idx="332">
                  <c:v>123.16899743320059</c:v>
                </c:pt>
                <c:pt idx="333">
                  <c:v>123.37604415656708</c:v>
                </c:pt>
                <c:pt idx="334">
                  <c:v>123.58242101068488</c:v>
                </c:pt>
                <c:pt idx="335">
                  <c:v>123.78813016281747</c:v>
                </c:pt>
                <c:pt idx="336">
                  <c:v>123.99317377321661</c:v>
                </c:pt>
                <c:pt idx="337">
                  <c:v>124.1975539951447</c:v>
                </c:pt>
                <c:pt idx="338">
                  <c:v>124.40127297489765</c:v>
                </c:pt>
                <c:pt idx="339">
                  <c:v>124.60433285182741</c:v>
                </c:pt>
                <c:pt idx="340">
                  <c:v>124.80673575836424</c:v>
                </c:pt>
                <c:pt idx="341">
                  <c:v>125.00848382003937</c:v>
                </c:pt>
                <c:pt idx="342">
                  <c:v>125.2095791555071</c:v>
                </c:pt>
                <c:pt idx="343">
                  <c:v>125.41002387656717</c:v>
                </c:pt>
                <c:pt idx="344">
                  <c:v>125.60982008818685</c:v>
                </c:pt>
                <c:pt idx="345">
                  <c:v>125.80896988852321</c:v>
                </c:pt>
                <c:pt idx="346">
                  <c:v>126.00747536894488</c:v>
                </c:pt>
                <c:pt idx="347">
                  <c:v>126.2053386140543</c:v>
                </c:pt>
                <c:pt idx="348">
                  <c:v>126.40256170170947</c:v>
                </c:pt>
                <c:pt idx="349">
                  <c:v>126.59914670304576</c:v>
                </c:pt>
                <c:pt idx="350">
                  <c:v>126.79509568249769</c:v>
                </c:pt>
                <c:pt idx="351">
                  <c:v>126.99041069782058</c:v>
                </c:pt>
                <c:pt idx="352">
                  <c:v>127.18509380011221</c:v>
                </c:pt>
                <c:pt idx="353">
                  <c:v>127.37914703383436</c:v>
                </c:pt>
                <c:pt idx="354">
                  <c:v>127.57257243683426</c:v>
                </c:pt>
                <c:pt idx="355">
                  <c:v>127.76537204036589</c:v>
                </c:pt>
                <c:pt idx="356">
                  <c:v>127.95754786911151</c:v>
                </c:pt>
                <c:pt idx="357">
                  <c:v>128.14910194120279</c:v>
                </c:pt>
                <c:pt idx="358">
                  <c:v>128.34003626824199</c:v>
                </c:pt>
                <c:pt idx="359">
                  <c:v>128.53035285532309</c:v>
                </c:pt>
                <c:pt idx="360">
                  <c:v>128.72005370105308</c:v>
                </c:pt>
                <c:pt idx="361">
                  <c:v>128.90914079757255</c:v>
                </c:pt>
                <c:pt idx="362">
                  <c:v>129.09761613057691</c:v>
                </c:pt>
                <c:pt idx="363">
                  <c:v>129.28548167933712</c:v>
                </c:pt>
                <c:pt idx="364">
                  <c:v>129.47273941672043</c:v>
                </c:pt>
                <c:pt idx="365">
                  <c:v>129.65939130921129</c:v>
                </c:pt>
                <c:pt idx="366">
                  <c:v>129.84543931693182</c:v>
                </c:pt>
                <c:pt idx="367">
                  <c:v>130.03088539366249</c:v>
                </c:pt>
                <c:pt idx="368">
                  <c:v>130.21573148686252</c:v>
                </c:pt>
                <c:pt idx="369">
                  <c:v>130.39997953769043</c:v>
                </c:pt>
                <c:pt idx="370">
                  <c:v>130.5836314810245</c:v>
                </c:pt>
                <c:pt idx="371">
                  <c:v>130.76668924548289</c:v>
                </c:pt>
                <c:pt idx="372">
                  <c:v>130.94915475344408</c:v>
                </c:pt>
                <c:pt idx="373">
                  <c:v>131.13102992106687</c:v>
                </c:pt>
                <c:pt idx="374">
                  <c:v>131.31231665831072</c:v>
                </c:pt>
                <c:pt idx="375">
                  <c:v>131.49301686895566</c:v>
                </c:pt>
                <c:pt idx="376">
                  <c:v>131.67313245062229</c:v>
                </c:pt>
                <c:pt idx="377">
                  <c:v>131.85266529479176</c:v>
                </c:pt>
                <c:pt idx="378">
                  <c:v>132.03161728682565</c:v>
                </c:pt>
                <c:pt idx="379">
                  <c:v>132.20999030598563</c:v>
                </c:pt>
                <c:pt idx="380">
                  <c:v>132.3877862254534</c:v>
                </c:pt>
                <c:pt idx="381">
                  <c:v>132.56500691235019</c:v>
                </c:pt>
                <c:pt idx="382">
                  <c:v>132.7416542277565</c:v>
                </c:pt>
                <c:pt idx="383">
                  <c:v>132.91773002673148</c:v>
                </c:pt>
                <c:pt idx="384">
                  <c:v>133.09323615833259</c:v>
                </c:pt>
                <c:pt idx="385">
                  <c:v>133.2681744656349</c:v>
                </c:pt>
                <c:pt idx="386">
                  <c:v>133.44254678575047</c:v>
                </c:pt>
                <c:pt idx="387">
                  <c:v>133.61635494984768</c:v>
                </c:pt>
                <c:pt idx="388">
                  <c:v>133.78960078317044</c:v>
                </c:pt>
                <c:pt idx="389">
                  <c:v>133.96228610505733</c:v>
                </c:pt>
                <c:pt idx="390">
                  <c:v>134.13441272896077</c:v>
                </c:pt>
                <c:pt idx="391">
                  <c:v>134.30598246246592</c:v>
                </c:pt>
                <c:pt idx="392">
                  <c:v>134.47699710730987</c:v>
                </c:pt>
                <c:pt idx="393">
                  <c:v>134.64745845940041</c:v>
                </c:pt>
                <c:pt idx="394">
                  <c:v>134.81736830883497</c:v>
                </c:pt>
                <c:pt idx="395">
                  <c:v>134.98672843991929</c:v>
                </c:pt>
                <c:pt idx="396">
                  <c:v>135.1555406311864</c:v>
                </c:pt>
                <c:pt idx="397">
                  <c:v>135.32380665541496</c:v>
                </c:pt>
                <c:pt idx="398">
                  <c:v>135.49152827964821</c:v>
                </c:pt>
                <c:pt idx="399">
                  <c:v>135.65870726521234</c:v>
                </c:pt>
                <c:pt idx="400">
                  <c:v>135.82534536773505</c:v>
                </c:pt>
                <c:pt idx="401">
                  <c:v>135.99144433716384</c:v>
                </c:pt>
                <c:pt idx="402">
                  <c:v>136.15700591778472</c:v>
                </c:pt>
                <c:pt idx="403">
                  <c:v>136.32203184824024</c:v>
                </c:pt>
                <c:pt idx="404">
                  <c:v>136.48652386154768</c:v>
                </c:pt>
                <c:pt idx="405">
                  <c:v>136.65048368511759</c:v>
                </c:pt>
                <c:pt idx="406">
                  <c:v>136.81391304077164</c:v>
                </c:pt>
                <c:pt idx="407">
                  <c:v>136.97681364476082</c:v>
                </c:pt>
                <c:pt idx="408">
                  <c:v>137.13918720778344</c:v>
                </c:pt>
                <c:pt idx="409">
                  <c:v>137.30103543500314</c:v>
                </c:pt>
                <c:pt idx="410">
                  <c:v>137.46236002606665</c:v>
                </c:pt>
                <c:pt idx="411">
                  <c:v>137.62316267512182</c:v>
                </c:pt>
                <c:pt idx="412">
                  <c:v>137.78344507083534</c:v>
                </c:pt>
                <c:pt idx="413">
                  <c:v>137.94320889641051</c:v>
                </c:pt>
                <c:pt idx="414">
                  <c:v>138.10245582960474</c:v>
                </c:pt>
                <c:pt idx="415">
                  <c:v>138.26118754274736</c:v>
                </c:pt>
                <c:pt idx="416">
                  <c:v>138.41940570275716</c:v>
                </c:pt>
                <c:pt idx="417">
                  <c:v>138.57711197115981</c:v>
                </c:pt>
                <c:pt idx="418">
                  <c:v>138.73430800410543</c:v>
                </c:pt>
                <c:pt idx="419">
                  <c:v>138.89099545238582</c:v>
                </c:pt>
                <c:pt idx="420">
                  <c:v>139.04717596145198</c:v>
                </c:pt>
                <c:pt idx="421">
                  <c:v>139.20285117143121</c:v>
                </c:pt>
                <c:pt idx="422">
                  <c:v>139.35802271714442</c:v>
                </c:pt>
                <c:pt idx="423">
                  <c:v>139.51269222812346</c:v>
                </c:pt>
                <c:pt idx="424">
                  <c:v>139.66686132862776</c:v>
                </c:pt>
                <c:pt idx="425">
                  <c:v>139.82053163766201</c:v>
                </c:pt>
                <c:pt idx="426">
                  <c:v>139.97370476899266</c:v>
                </c:pt>
                <c:pt idx="427">
                  <c:v>140.12638233116516</c:v>
                </c:pt>
                <c:pt idx="428">
                  <c:v>140.27856592752065</c:v>
                </c:pt>
                <c:pt idx="429">
                  <c:v>140.430257156213</c:v>
                </c:pt>
                <c:pt idx="430">
                  <c:v>140.58145761022533</c:v>
                </c:pt>
                <c:pt idx="431">
                  <c:v>140.7321688773871</c:v>
                </c:pt>
                <c:pt idx="432">
                  <c:v>140.88239254039044</c:v>
                </c:pt>
                <c:pt idx="433">
                  <c:v>141.03213017680693</c:v>
                </c:pt>
                <c:pt idx="434">
                  <c:v>141.18138335910422</c:v>
                </c:pt>
                <c:pt idx="435">
                  <c:v>141.33015365466241</c:v>
                </c:pt>
                <c:pt idx="436">
                  <c:v>141.47844262579059</c:v>
                </c:pt>
                <c:pt idx="437">
                  <c:v>141.62625182974318</c:v>
                </c:pt>
                <c:pt idx="438">
                  <c:v>141.77358281873643</c:v>
                </c:pt>
                <c:pt idx="439">
                  <c:v>141.92043713996452</c:v>
                </c:pt>
                <c:pt idx="440">
                  <c:v>142.06681633561598</c:v>
                </c:pt>
                <c:pt idx="441">
                  <c:v>142.21272194288986</c:v>
                </c:pt>
                <c:pt idx="442">
                  <c:v>142.35815549401167</c:v>
                </c:pt>
                <c:pt idx="443">
                  <c:v>142.5031185162498</c:v>
                </c:pt>
                <c:pt idx="444">
                  <c:v>142.6476125319312</c:v>
                </c:pt>
                <c:pt idx="445">
                  <c:v>142.79163905845778</c:v>
                </c:pt>
                <c:pt idx="446">
                  <c:v>142.93519960832194</c:v>
                </c:pt>
                <c:pt idx="447">
                  <c:v>143.07829568912271</c:v>
                </c:pt>
                <c:pt idx="448">
                  <c:v>143.22092880358156</c:v>
                </c:pt>
                <c:pt idx="449">
                  <c:v>143.36310044955798</c:v>
                </c:pt>
                <c:pt idx="450">
                  <c:v>143.50481212006542</c:v>
                </c:pt>
                <c:pt idx="451">
                  <c:v>143.64606530328695</c:v>
                </c:pt>
                <c:pt idx="452">
                  <c:v>143.78686148259078</c:v>
                </c:pt>
                <c:pt idx="453">
                  <c:v>143.92720213654601</c:v>
                </c:pt>
                <c:pt idx="454">
                  <c:v>144.06708873893791</c:v>
                </c:pt>
                <c:pt idx="455">
                  <c:v>144.20652275878362</c:v>
                </c:pt>
                <c:pt idx="456">
                  <c:v>144.34550566034744</c:v>
                </c:pt>
                <c:pt idx="457">
                  <c:v>144.48403890315626</c:v>
                </c:pt>
                <c:pt idx="458">
                  <c:v>144.62212394201495</c:v>
                </c:pt>
                <c:pt idx="459">
                  <c:v>144.75976222702153</c:v>
                </c:pt>
                <c:pt idx="460">
                  <c:v>144.89695520358242</c:v>
                </c:pt>
                <c:pt idx="461">
                  <c:v>145.03370431242763</c:v>
                </c:pt>
                <c:pt idx="462">
                  <c:v>145.17001098962601</c:v>
                </c:pt>
                <c:pt idx="463">
                  <c:v>145.30587666660003</c:v>
                </c:pt>
                <c:pt idx="464">
                  <c:v>145.44130277014122</c:v>
                </c:pt>
                <c:pt idx="465">
                  <c:v>145.57629072242474</c:v>
                </c:pt>
                <c:pt idx="466">
                  <c:v>145.71084194102465</c:v>
                </c:pt>
                <c:pt idx="467">
                  <c:v>145.84495783892859</c:v>
                </c:pt>
                <c:pt idx="468">
                  <c:v>145.97863982455272</c:v>
                </c:pt>
                <c:pt idx="469">
                  <c:v>146.11188930175646</c:v>
                </c:pt>
                <c:pt idx="470">
                  <c:v>146.24470766985718</c:v>
                </c:pt>
                <c:pt idx="471">
                  <c:v>146.37709632364516</c:v>
                </c:pt>
                <c:pt idx="472">
                  <c:v>146.50905665339783</c:v>
                </c:pt>
                <c:pt idx="473">
                  <c:v>146.64059004489462</c:v>
                </c:pt>
                <c:pt idx="474">
                  <c:v>146.7716978794316</c:v>
                </c:pt>
                <c:pt idx="475">
                  <c:v>146.90238153383578</c:v>
                </c:pt>
                <c:pt idx="476">
                  <c:v>147.03264238047959</c:v>
                </c:pt>
                <c:pt idx="477">
                  <c:v>147.16248178729549</c:v>
                </c:pt>
                <c:pt idx="478">
                  <c:v>147.29190111779002</c:v>
                </c:pt>
                <c:pt idx="479">
                  <c:v>147.42090173105845</c:v>
                </c:pt>
                <c:pt idx="480">
                  <c:v>147.54948498179886</c:v>
                </c:pt>
                <c:pt idx="481">
                  <c:v>147.67765222032634</c:v>
                </c:pt>
                <c:pt idx="482">
                  <c:v>147.80540479258724</c:v>
                </c:pt>
                <c:pt idx="483">
                  <c:v>147.93274404017336</c:v>
                </c:pt>
                <c:pt idx="484">
                  <c:v>148.05967130033599</c:v>
                </c:pt>
                <c:pt idx="485">
                  <c:v>148.18618790599987</c:v>
                </c:pt>
                <c:pt idx="486">
                  <c:v>148.31229518577726</c:v>
                </c:pt>
                <c:pt idx="487">
                  <c:v>148.43799446398199</c:v>
                </c:pt>
                <c:pt idx="488">
                  <c:v>148.56328706064312</c:v>
                </c:pt>
                <c:pt idx="489">
                  <c:v>148.68817429151903</c:v>
                </c:pt>
                <c:pt idx="490">
                  <c:v>148.81265746811113</c:v>
                </c:pt>
                <c:pt idx="491">
                  <c:v>148.93673789767777</c:v>
                </c:pt>
                <c:pt idx="492">
                  <c:v>149.06041688324771</c:v>
                </c:pt>
                <c:pt idx="493">
                  <c:v>149.18369572363397</c:v>
                </c:pt>
                <c:pt idx="494">
                  <c:v>149.30657571344761</c:v>
                </c:pt>
                <c:pt idx="495">
                  <c:v>149.42905814311095</c:v>
                </c:pt>
                <c:pt idx="496">
                  <c:v>149.55114429887146</c:v>
                </c:pt>
                <c:pt idx="497">
                  <c:v>149.6728354628151</c:v>
                </c:pt>
                <c:pt idx="498">
                  <c:v>149.79413291287986</c:v>
                </c:pt>
                <c:pt idx="499">
                  <c:v>149.9150379228692</c:v>
                </c:pt>
                <c:pt idx="500">
                  <c:v>150.03555176246533</c:v>
                </c:pt>
                <c:pt idx="501">
                  <c:v>150.15567569724246</c:v>
                </c:pt>
                <c:pt idx="502">
                  <c:v>150.27541098868039</c:v>
                </c:pt>
                <c:pt idx="503">
                  <c:v>150.39475889417756</c:v>
                </c:pt>
                <c:pt idx="504">
                  <c:v>150.51372066706423</c:v>
                </c:pt>
                <c:pt idx="505">
                  <c:v>150.63229755661575</c:v>
                </c:pt>
                <c:pt idx="506">
                  <c:v>150.75049080806554</c:v>
                </c:pt>
                <c:pt idx="507">
                  <c:v>150.86830166261839</c:v>
                </c:pt>
                <c:pt idx="508">
                  <c:v>150.98573135746312</c:v>
                </c:pt>
                <c:pt idx="509">
                  <c:v>151.10278112578609</c:v>
                </c:pt>
                <c:pt idx="510">
                  <c:v>151.21945219678364</c:v>
                </c:pt>
                <c:pt idx="511">
                  <c:v>151.33574579567548</c:v>
                </c:pt>
                <c:pt idx="512">
                  <c:v>151.45166314371696</c:v>
                </c:pt>
                <c:pt idx="513">
                  <c:v>151.5672054582125</c:v>
                </c:pt>
                <c:pt idx="514">
                  <c:v>151.682373952528</c:v>
                </c:pt>
                <c:pt idx="515">
                  <c:v>151.79716983610376</c:v>
                </c:pt>
                <c:pt idx="516">
                  <c:v>151.91159431446704</c:v>
                </c:pt>
                <c:pt idx="517">
                  <c:v>152.02564858924487</c:v>
                </c:pt>
                <c:pt idx="518">
                  <c:v>152.13933385817649</c:v>
                </c:pt>
                <c:pt idx="519">
                  <c:v>152.25265131512614</c:v>
                </c:pt>
                <c:pt idx="520">
                  <c:v>152.36560215009538</c:v>
                </c:pt>
                <c:pt idx="521">
                  <c:v>152.4781875492358</c:v>
                </c:pt>
                <c:pt idx="522">
                  <c:v>152.59040869486134</c:v>
                </c:pt>
                <c:pt idx="523">
                  <c:v>152.70226676546065</c:v>
                </c:pt>
                <c:pt idx="524">
                  <c:v>152.81376293570972</c:v>
                </c:pt>
                <c:pt idx="525">
                  <c:v>152.92489837648395</c:v>
                </c:pt>
                <c:pt idx="526">
                  <c:v>153.03567425487043</c:v>
                </c:pt>
                <c:pt idx="527">
                  <c:v>153.14609173418054</c:v>
                </c:pt>
                <c:pt idx="528">
                  <c:v>153.25615197396181</c:v>
                </c:pt>
                <c:pt idx="529">
                  <c:v>153.36585613001017</c:v>
                </c:pt>
                <c:pt idx="530">
                  <c:v>153.47520535438233</c:v>
                </c:pt>
                <c:pt idx="531">
                  <c:v>153.58420079540747</c:v>
                </c:pt>
                <c:pt idx="532">
                  <c:v>153.69284359769969</c:v>
                </c:pt>
                <c:pt idx="533">
                  <c:v>153.80113490216974</c:v>
                </c:pt>
                <c:pt idx="534">
                  <c:v>153.90907584603715</c:v>
                </c:pt>
                <c:pt idx="535">
                  <c:v>154.01666756284229</c:v>
                </c:pt>
                <c:pt idx="536">
                  <c:v>154.12391118245787</c:v>
                </c:pt>
                <c:pt idx="537">
                  <c:v>154.23080783110126</c:v>
                </c:pt>
                <c:pt idx="538">
                  <c:v>154.33735863134606</c:v>
                </c:pt>
                <c:pt idx="539">
                  <c:v>154.4435647021339</c:v>
                </c:pt>
                <c:pt idx="540">
                  <c:v>154.5494271587863</c:v>
                </c:pt>
                <c:pt idx="541">
                  <c:v>154.65494711301628</c:v>
                </c:pt>
                <c:pt idx="542">
                  <c:v>154.76012567294018</c:v>
                </c:pt>
                <c:pt idx="543">
                  <c:v>154.86496394308898</c:v>
                </c:pt>
                <c:pt idx="544">
                  <c:v>154.96946302442035</c:v>
                </c:pt>
                <c:pt idx="545">
                  <c:v>155.07362401432982</c:v>
                </c:pt>
                <c:pt idx="546">
                  <c:v>155.17744800666259</c:v>
                </c:pt>
                <c:pt idx="547">
                  <c:v>155.2809360917247</c:v>
                </c:pt>
                <c:pt idx="548">
                  <c:v>155.38408935629477</c:v>
                </c:pt>
                <c:pt idx="549">
                  <c:v>155.48690888363532</c:v>
                </c:pt>
                <c:pt idx="550">
                  <c:v>155.58939575350414</c:v>
                </c:pt>
                <c:pt idx="551">
                  <c:v>155.69155104216551</c:v>
                </c:pt>
                <c:pt idx="552">
                  <c:v>155.79337582240186</c:v>
                </c:pt>
                <c:pt idx="553">
                  <c:v>155.8948711635245</c:v>
                </c:pt>
                <c:pt idx="554">
                  <c:v>155.99603813138529</c:v>
                </c:pt>
                <c:pt idx="555">
                  <c:v>156.0968777883877</c:v>
                </c:pt>
                <c:pt idx="556">
                  <c:v>156.19739119349796</c:v>
                </c:pt>
                <c:pt idx="557">
                  <c:v>156.29757940225599</c:v>
                </c:pt>
                <c:pt idx="558">
                  <c:v>156.39744346678694</c:v>
                </c:pt>
                <c:pt idx="559">
                  <c:v>156.4969844358117</c:v>
                </c:pt>
                <c:pt idx="560">
                  <c:v>156.59620335465837</c:v>
                </c:pt>
                <c:pt idx="561">
                  <c:v>156.695101265273</c:v>
                </c:pt>
                <c:pt idx="562">
                  <c:v>156.79367920623051</c:v>
                </c:pt>
                <c:pt idx="563">
                  <c:v>156.89193821274571</c:v>
                </c:pt>
                <c:pt idx="564">
                  <c:v>156.98987931668421</c:v>
                </c:pt>
                <c:pt idx="565">
                  <c:v>157.08750354657292</c:v>
                </c:pt>
                <c:pt idx="566">
                  <c:v>157.18481192761138</c:v>
                </c:pt>
                <c:pt idx="567">
                  <c:v>157.28180548168211</c:v>
                </c:pt>
                <c:pt idx="568">
                  <c:v>157.37848522736152</c:v>
                </c:pt>
                <c:pt idx="569">
                  <c:v>157.47485217993051</c:v>
                </c:pt>
                <c:pt idx="570">
                  <c:v>157.57090735138519</c:v>
                </c:pt>
                <c:pt idx="571">
                  <c:v>157.66665175044764</c:v>
                </c:pt>
                <c:pt idx="572">
                  <c:v>157.76208638257617</c:v>
                </c:pt>
                <c:pt idx="573">
                  <c:v>157.85721224997627</c:v>
                </c:pt>
                <c:pt idx="574">
                  <c:v>157.9520303516108</c:v>
                </c:pt>
                <c:pt idx="575">
                  <c:v>158.04654168321065</c:v>
                </c:pt>
                <c:pt idx="576">
                  <c:v>158.14074723728518</c:v>
                </c:pt>
                <c:pt idx="577">
                  <c:v>158.23464800313269</c:v>
                </c:pt>
                <c:pt idx="578">
                  <c:v>158.32824496685066</c:v>
                </c:pt>
                <c:pt idx="579">
                  <c:v>158.42153911134628</c:v>
                </c:pt>
                <c:pt idx="580">
                  <c:v>158.51453141634667</c:v>
                </c:pt>
                <c:pt idx="581">
                  <c:v>158.60722285840905</c:v>
                </c:pt>
                <c:pt idx="582">
                  <c:v>158.6996144109313</c:v>
                </c:pt>
                <c:pt idx="583">
                  <c:v>158.79170704416202</c:v>
                </c:pt>
                <c:pt idx="584">
                  <c:v>158.88350172521061</c:v>
                </c:pt>
                <c:pt idx="585">
                  <c:v>158.97499941805751</c:v>
                </c:pt>
                <c:pt idx="586">
                  <c:v>159.06620108356452</c:v>
                </c:pt>
                <c:pt idx="587">
                  <c:v>159.15710767948451</c:v>
                </c:pt>
                <c:pt idx="588">
                  <c:v>159.2477201604718</c:v>
                </c:pt>
                <c:pt idx="589">
                  <c:v>159.33803947809204</c:v>
                </c:pt>
                <c:pt idx="590">
                  <c:v>159.42806658083219</c:v>
                </c:pt>
                <c:pt idx="591">
                  <c:v>159.51780241411058</c:v>
                </c:pt>
                <c:pt idx="592">
                  <c:v>159.60724792028674</c:v>
                </c:pt>
                <c:pt idx="593">
                  <c:v>159.69640403867135</c:v>
                </c:pt>
                <c:pt idx="594">
                  <c:v>159.78527170553613</c:v>
                </c:pt>
                <c:pt idx="595">
                  <c:v>159.87385185412359</c:v>
                </c:pt>
                <c:pt idx="596">
                  <c:v>159.96214541465679</c:v>
                </c:pt>
                <c:pt idx="597">
                  <c:v>160.0501533143493</c:v>
                </c:pt>
                <c:pt idx="598">
                  <c:v>160.13787647741478</c:v>
                </c:pt>
                <c:pt idx="599">
                  <c:v>160.22531582507676</c:v>
                </c:pt>
                <c:pt idx="600">
                  <c:v>160.31247227557833</c:v>
                </c:pt>
                <c:pt idx="601">
                  <c:v>160.39934674419163</c:v>
                </c:pt>
                <c:pt idx="602">
                  <c:v>160.48594014322757</c:v>
                </c:pt>
                <c:pt idx="603">
                  <c:v>160.57225338204555</c:v>
                </c:pt>
                <c:pt idx="604">
                  <c:v>160.65828736706274</c:v>
                </c:pt>
                <c:pt idx="605">
                  <c:v>160.74404300176374</c:v>
                </c:pt>
                <c:pt idx="606">
                  <c:v>160.82952118671022</c:v>
                </c:pt>
                <c:pt idx="607">
                  <c:v>160.91472281954998</c:v>
                </c:pt>
                <c:pt idx="608">
                  <c:v>160.99964879502679</c:v>
                </c:pt>
                <c:pt idx="609">
                  <c:v>161.0843000049895</c:v>
                </c:pt>
                <c:pt idx="610">
                  <c:v>161.16867733840155</c:v>
                </c:pt>
                <c:pt idx="611">
                  <c:v>161.25278168135029</c:v>
                </c:pt>
                <c:pt idx="612">
                  <c:v>161.33661391705621</c:v>
                </c:pt>
                <c:pt idx="613">
                  <c:v>161.42017492588241</c:v>
                </c:pt>
                <c:pt idx="614">
                  <c:v>161.50346558534349</c:v>
                </c:pt>
                <c:pt idx="615">
                  <c:v>161.58648677011519</c:v>
                </c:pt>
                <c:pt idx="616">
                  <c:v>161.66923935204318</c:v>
                </c:pt>
                <c:pt idx="617">
                  <c:v>161.75172420015252</c:v>
                </c:pt>
                <c:pt idx="618">
                  <c:v>161.83394218065675</c:v>
                </c:pt>
                <c:pt idx="619">
                  <c:v>161.91589415696666</c:v>
                </c:pt>
                <c:pt idx="620">
                  <c:v>161.99758098969974</c:v>
                </c:pt>
                <c:pt idx="621">
                  <c:v>162.07900353668913</c:v>
                </c:pt>
                <c:pt idx="622">
                  <c:v>162.16016265299237</c:v>
                </c:pt>
                <c:pt idx="623">
                  <c:v>162.2410591909009</c:v>
                </c:pt>
                <c:pt idx="624">
                  <c:v>162.32169399994856</c:v>
                </c:pt>
                <c:pt idx="625">
                  <c:v>162.40206792692052</c:v>
                </c:pt>
                <c:pt idx="626">
                  <c:v>162.48218181586233</c:v>
                </c:pt>
                <c:pt idx="627">
                  <c:v>162.56203650808894</c:v>
                </c:pt>
                <c:pt idx="628">
                  <c:v>162.64163284219327</c:v>
                </c:pt>
                <c:pt idx="629">
                  <c:v>162.72097165405503</c:v>
                </c:pt>
                <c:pt idx="630">
                  <c:v>162.8000537768495</c:v>
                </c:pt>
                <c:pt idx="631">
                  <c:v>162.87888004105645</c:v>
                </c:pt>
                <c:pt idx="632">
                  <c:v>162.95745127446884</c:v>
                </c:pt>
                <c:pt idx="633">
                  <c:v>163.03576830220129</c:v>
                </c:pt>
                <c:pt idx="634">
                  <c:v>163.11383194669892</c:v>
                </c:pt>
                <c:pt idx="635">
                  <c:v>163.19164302774595</c:v>
                </c:pt>
                <c:pt idx="636">
                  <c:v>163.26920236247432</c:v>
                </c:pt>
                <c:pt idx="637">
                  <c:v>163.34651076537224</c:v>
                </c:pt>
                <c:pt idx="638">
                  <c:v>163.42356904829276</c:v>
                </c:pt>
                <c:pt idx="639">
                  <c:v>163.50037802046231</c:v>
                </c:pt>
                <c:pt idx="640">
                  <c:v>163.57693848848925</c:v>
                </c:pt>
                <c:pt idx="641">
                  <c:v>163.65325125637213</c:v>
                </c:pt>
                <c:pt idx="642">
                  <c:v>163.72931712550849</c:v>
                </c:pt>
                <c:pt idx="643">
                  <c:v>163.8051368947028</c:v>
                </c:pt>
                <c:pt idx="644">
                  <c:v>163.8807113601753</c:v>
                </c:pt>
                <c:pt idx="645">
                  <c:v>163.95604131557016</c:v>
                </c:pt>
                <c:pt idx="646">
                  <c:v>164.03112755196381</c:v>
                </c:pt>
                <c:pt idx="647">
                  <c:v>164.1059708578733</c:v>
                </c:pt>
                <c:pt idx="648">
                  <c:v>164.18057201926445</c:v>
                </c:pt>
                <c:pt idx="649">
                  <c:v>164.25493181956028</c:v>
                </c:pt>
                <c:pt idx="650">
                  <c:v>164.32905103964922</c:v>
                </c:pt>
                <c:pt idx="651">
                  <c:v>164.40293045789301</c:v>
                </c:pt>
                <c:pt idx="652">
                  <c:v>164.47657085013543</c:v>
                </c:pt>
                <c:pt idx="653">
                  <c:v>164.54997298970994</c:v>
                </c:pt>
                <c:pt idx="654">
                  <c:v>164.62313764744809</c:v>
                </c:pt>
                <c:pt idx="655">
                  <c:v>164.69606559168736</c:v>
                </c:pt>
                <c:pt idx="656">
                  <c:v>164.76875758827958</c:v>
                </c:pt>
                <c:pt idx="657">
                  <c:v>164.84121440059857</c:v>
                </c:pt>
                <c:pt idx="658">
                  <c:v>164.91343678954863</c:v>
                </c:pt>
                <c:pt idx="659">
                  <c:v>164.98542551357204</c:v>
                </c:pt>
                <c:pt idx="660">
                  <c:v>165.05718132865735</c:v>
                </c:pt>
                <c:pt idx="661">
                  <c:v>165.12870498834721</c:v>
                </c:pt>
                <c:pt idx="662">
                  <c:v>165.19999724374631</c:v>
                </c:pt>
                <c:pt idx="663">
                  <c:v>165.27105884352923</c:v>
                </c:pt>
                <c:pt idx="664">
                  <c:v>165.34189053394826</c:v>
                </c:pt>
                <c:pt idx="665">
                  <c:v>165.41249305884139</c:v>
                </c:pt>
                <c:pt idx="666">
                  <c:v>165.48286715964005</c:v>
                </c:pt>
                <c:pt idx="667">
                  <c:v>165.55301357537678</c:v>
                </c:pt>
                <c:pt idx="668">
                  <c:v>165.62293304269312</c:v>
                </c:pt>
                <c:pt idx="669">
                  <c:v>165.69262629584745</c:v>
                </c:pt>
                <c:pt idx="670">
                  <c:v>165.76209406672228</c:v>
                </c:pt>
                <c:pt idx="671">
                  <c:v>165.83133708483251</c:v>
                </c:pt>
                <c:pt idx="672">
                  <c:v>165.90035607733267</c:v>
                </c:pt>
                <c:pt idx="673">
                  <c:v>165.96915176902471</c:v>
                </c:pt>
                <c:pt idx="674">
                  <c:v>166.0377248823655</c:v>
                </c:pt>
                <c:pt idx="675">
                  <c:v>166.10607613747467</c:v>
                </c:pt>
                <c:pt idx="676">
                  <c:v>166.17420625214191</c:v>
                </c:pt>
                <c:pt idx="677">
                  <c:v>166.24211594183458</c:v>
                </c:pt>
                <c:pt idx="678">
                  <c:v>166.30980591970538</c:v>
                </c:pt>
                <c:pt idx="679">
                  <c:v>166.37727689659962</c:v>
                </c:pt>
                <c:pt idx="680">
                  <c:v>166.44452958106268</c:v>
                </c:pt>
                <c:pt idx="681">
                  <c:v>166.51156467934769</c:v>
                </c:pt>
                <c:pt idx="682">
                  <c:v>166.57838289542278</c:v>
                </c:pt>
                <c:pt idx="683">
                  <c:v>166.64498493097844</c:v>
                </c:pt>
                <c:pt idx="684">
                  <c:v>166.711371485435</c:v>
                </c:pt>
                <c:pt idx="685">
                  <c:v>166.77754325594987</c:v>
                </c:pt>
                <c:pt idx="686">
                  <c:v>166.84350093742495</c:v>
                </c:pt>
                <c:pt idx="687">
                  <c:v>166.90924522251387</c:v>
                </c:pt>
                <c:pt idx="688">
                  <c:v>166.97477680162925</c:v>
                </c:pt>
                <c:pt idx="689">
                  <c:v>167.04009636295001</c:v>
                </c:pt>
                <c:pt idx="690">
                  <c:v>167.10520459242866</c:v>
                </c:pt>
                <c:pt idx="691">
                  <c:v>167.17010217379823</c:v>
                </c:pt>
                <c:pt idx="692">
                  <c:v>167.23478978857972</c:v>
                </c:pt>
                <c:pt idx="693">
                  <c:v>167.29926811608917</c:v>
                </c:pt>
                <c:pt idx="694">
                  <c:v>167.36353783344484</c:v>
                </c:pt>
                <c:pt idx="695">
                  <c:v>167.4275996155742</c:v>
                </c:pt>
                <c:pt idx="696">
                  <c:v>167.49145413522118</c:v>
                </c:pt>
                <c:pt idx="697">
                  <c:v>167.55510206295295</c:v>
                </c:pt>
                <c:pt idx="698">
                  <c:v>167.61854406716745</c:v>
                </c:pt>
                <c:pt idx="699">
                  <c:v>167.68178081409985</c:v>
                </c:pt>
                <c:pt idx="700">
                  <c:v>167.74481296783</c:v>
                </c:pt>
                <c:pt idx="701">
                  <c:v>167.80764119028908</c:v>
                </c:pt>
                <c:pt idx="702">
                  <c:v>167.73249124911584</c:v>
                </c:pt>
                <c:pt idx="703">
                  <c:v>167.6570495440327</c:v>
                </c:pt>
                <c:pt idx="704">
                  <c:v>167.5813149422884</c:v>
                </c:pt>
                <c:pt idx="705">
                  <c:v>167.50528630673412</c:v>
                </c:pt>
                <c:pt idx="706">
                  <c:v>167.42896249580596</c:v>
                </c:pt>
                <c:pt idx="707">
                  <c:v>167.35234236350809</c:v>
                </c:pt>
                <c:pt idx="708">
                  <c:v>167.27542475939546</c:v>
                </c:pt>
                <c:pt idx="709">
                  <c:v>167.19820852855636</c:v>
                </c:pt>
                <c:pt idx="710">
                  <c:v>167.12069251159539</c:v>
                </c:pt>
                <c:pt idx="711">
                  <c:v>167.04287554461581</c:v>
                </c:pt>
                <c:pt idx="712">
                  <c:v>166.96475645920216</c:v>
                </c:pt>
                <c:pt idx="713">
                  <c:v>166.88633408240264</c:v>
                </c:pt>
                <c:pt idx="714">
                  <c:v>166.80760723671162</c:v>
                </c:pt>
                <c:pt idx="715">
                  <c:v>166.7285747400519</c:v>
                </c:pt>
                <c:pt idx="716">
                  <c:v>166.64923540575688</c:v>
                </c:pt>
                <c:pt idx="717">
                  <c:v>166.56958804255291</c:v>
                </c:pt>
                <c:pt idx="718">
                  <c:v>166.48963145454121</c:v>
                </c:pt>
                <c:pt idx="719">
                  <c:v>166.40936444118009</c:v>
                </c:pt>
                <c:pt idx="720">
                  <c:v>166.32878579726682</c:v>
                </c:pt>
                <c:pt idx="721">
                  <c:v>166.24789431291964</c:v>
                </c:pt>
                <c:pt idx="722">
                  <c:v>166.16668877355929</c:v>
                </c:pt>
                <c:pt idx="723">
                  <c:v>166.08516795989135</c:v>
                </c:pt>
                <c:pt idx="724">
                  <c:v>166.0033306478872</c:v>
                </c:pt>
                <c:pt idx="725">
                  <c:v>166.0717931804879</c:v>
                </c:pt>
                <c:pt idx="726">
                  <c:v>166.1400342126247</c:v>
                </c:pt>
                <c:pt idx="727">
                  <c:v>166.20805446092982</c:v>
                </c:pt>
                <c:pt idx="728">
                  <c:v>166.2758546397169</c:v>
                </c:pt>
                <c:pt idx="729">
                  <c:v>166.34343546098845</c:v>
                </c:pt>
                <c:pt idx="730">
                  <c:v>166.41079763444353</c:v>
                </c:pt>
                <c:pt idx="731">
                  <c:v>166.47794186748507</c:v>
                </c:pt>
                <c:pt idx="732">
                  <c:v>166.54486886522722</c:v>
                </c:pt>
                <c:pt idx="733">
                  <c:v>166.61157933050282</c:v>
                </c:pt>
                <c:pt idx="734">
                  <c:v>166.6780739638709</c:v>
                </c:pt>
                <c:pt idx="735">
                  <c:v>166.74435346362381</c:v>
                </c:pt>
                <c:pt idx="736">
                  <c:v>166.81041852579486</c:v>
                </c:pt>
                <c:pt idx="737">
                  <c:v>166.87626984416525</c:v>
                </c:pt>
                <c:pt idx="738">
                  <c:v>166.94190811027167</c:v>
                </c:pt>
                <c:pt idx="739">
                  <c:v>167.00733401341338</c:v>
                </c:pt>
                <c:pt idx="740">
                  <c:v>167.07254824065959</c:v>
                </c:pt>
                <c:pt idx="741">
                  <c:v>167.13755147685657</c:v>
                </c:pt>
                <c:pt idx="742">
                  <c:v>167.20234440463483</c:v>
                </c:pt>
                <c:pt idx="743">
                  <c:v>167.26692770441633</c:v>
                </c:pt>
                <c:pt idx="744">
                  <c:v>167.33130205442166</c:v>
                </c:pt>
                <c:pt idx="745">
                  <c:v>167.39546813067716</c:v>
                </c:pt>
                <c:pt idx="746">
                  <c:v>167.45942660702187</c:v>
                </c:pt>
                <c:pt idx="747">
                  <c:v>167.52317815511483</c:v>
                </c:pt>
                <c:pt idx="748">
                  <c:v>167.58672344444204</c:v>
                </c:pt>
                <c:pt idx="749">
                  <c:v>167.65006314232338</c:v>
                </c:pt>
                <c:pt idx="750">
                  <c:v>167.71319791391971</c:v>
                </c:pt>
                <c:pt idx="751">
                  <c:v>167.77612842223999</c:v>
                </c:pt>
                <c:pt idx="752">
                  <c:v>167.83885532814799</c:v>
                </c:pt>
                <c:pt idx="753">
                  <c:v>167.90137929036942</c:v>
                </c:pt>
                <c:pt idx="754">
                  <c:v>167.96370096549882</c:v>
                </c:pt>
                <c:pt idx="755">
                  <c:v>168.02582100800623</c:v>
                </c:pt>
                <c:pt idx="756">
                  <c:v>168.08774007024445</c:v>
                </c:pt>
                <c:pt idx="757">
                  <c:v>168.14945880245557</c:v>
                </c:pt>
                <c:pt idx="758">
                  <c:v>168.21097785277792</c:v>
                </c:pt>
                <c:pt idx="759">
                  <c:v>168.27229786725297</c:v>
                </c:pt>
                <c:pt idx="760">
                  <c:v>168.33341948983193</c:v>
                </c:pt>
                <c:pt idx="761">
                  <c:v>168.3943433623827</c:v>
                </c:pt>
                <c:pt idx="762">
                  <c:v>168.45507012469639</c:v>
                </c:pt>
                <c:pt idx="763">
                  <c:v>168.51560041449412</c:v>
                </c:pt>
                <c:pt idx="764">
                  <c:v>168.57593486743394</c:v>
                </c:pt>
                <c:pt idx="765">
                  <c:v>168.6360741171172</c:v>
                </c:pt>
                <c:pt idx="766">
                  <c:v>168.69601879509534</c:v>
                </c:pt>
                <c:pt idx="767">
                  <c:v>168.75576953087653</c:v>
                </c:pt>
                <c:pt idx="768">
                  <c:v>168.81532695193232</c:v>
                </c:pt>
                <c:pt idx="769">
                  <c:v>168.87469168370404</c:v>
                </c:pt>
                <c:pt idx="770">
                  <c:v>168.93386434960942</c:v>
                </c:pt>
                <c:pt idx="771">
                  <c:v>168.99284557104949</c:v>
                </c:pt>
                <c:pt idx="772">
                  <c:v>169.05163596741474</c:v>
                </c:pt>
                <c:pt idx="773">
                  <c:v>169.11023615609159</c:v>
                </c:pt>
                <c:pt idx="774">
                  <c:v>169.16864675246904</c:v>
                </c:pt>
                <c:pt idx="775">
                  <c:v>169.22686836994512</c:v>
                </c:pt>
                <c:pt idx="776">
                  <c:v>169.28490161993335</c:v>
                </c:pt>
                <c:pt idx="777">
                  <c:v>169.34274711186896</c:v>
                </c:pt>
                <c:pt idx="778">
                  <c:v>169.40040545321568</c:v>
                </c:pt>
                <c:pt idx="779">
                  <c:v>169.45787724947164</c:v>
                </c:pt>
                <c:pt idx="780">
                  <c:v>169.51516310417608</c:v>
                </c:pt>
                <c:pt idx="781">
                  <c:v>169.57226361891551</c:v>
                </c:pt>
                <c:pt idx="782">
                  <c:v>169.62917939333028</c:v>
                </c:pt>
                <c:pt idx="783">
                  <c:v>169.68591102512048</c:v>
                </c:pt>
                <c:pt idx="784">
                  <c:v>169.74245911005255</c:v>
                </c:pt>
                <c:pt idx="785">
                  <c:v>169.79882424196535</c:v>
                </c:pt>
                <c:pt idx="786">
                  <c:v>169.73140491699198</c:v>
                </c:pt>
                <c:pt idx="787">
                  <c:v>169.66372384163589</c:v>
                </c:pt>
                <c:pt idx="788">
                  <c:v>169.59577999967127</c:v>
                </c:pt>
                <c:pt idx="789">
                  <c:v>169.52757237092669</c:v>
                </c:pt>
                <c:pt idx="790">
                  <c:v>169.45909993127023</c:v>
                </c:pt>
                <c:pt idx="791">
                  <c:v>169.39036165259364</c:v>
                </c:pt>
                <c:pt idx="792">
                  <c:v>169.32135650279736</c:v>
                </c:pt>
                <c:pt idx="793">
                  <c:v>169.25208344577453</c:v>
                </c:pt>
                <c:pt idx="794">
                  <c:v>169.18254144139576</c:v>
                </c:pt>
                <c:pt idx="795">
                  <c:v>169.11272944549353</c:v>
                </c:pt>
                <c:pt idx="796">
                  <c:v>169.04264640984636</c:v>
                </c:pt>
                <c:pt idx="797">
                  <c:v>168.97229128216313</c:v>
                </c:pt>
                <c:pt idx="798">
                  <c:v>168.90166300606725</c:v>
                </c:pt>
                <c:pt idx="799">
                  <c:v>168.83076052108089</c:v>
                </c:pt>
                <c:pt idx="800">
                  <c:v>168.75958276260903</c:v>
                </c:pt>
                <c:pt idx="801">
                  <c:v>168.68812866192326</c:v>
                </c:pt>
                <c:pt idx="802">
                  <c:v>168.61639714614608</c:v>
                </c:pt>
                <c:pt idx="803">
                  <c:v>168.54438713823453</c:v>
                </c:pt>
                <c:pt idx="804">
                  <c:v>168.4720975569642</c:v>
                </c:pt>
                <c:pt idx="805">
                  <c:v>168.3995273169129</c:v>
                </c:pt>
                <c:pt idx="806">
                  <c:v>168.32667532844425</c:v>
                </c:pt>
                <c:pt idx="807">
                  <c:v>168.25354049769157</c:v>
                </c:pt>
                <c:pt idx="808">
                  <c:v>168.18012172654133</c:v>
                </c:pt>
                <c:pt idx="809">
                  <c:v>168.10641791261659</c:v>
                </c:pt>
                <c:pt idx="810">
                  <c:v>168.03242794926049</c:v>
                </c:pt>
                <c:pt idx="811">
                  <c:v>167.95815072551972</c:v>
                </c:pt>
                <c:pt idx="812">
                  <c:v>167.88358512612783</c:v>
                </c:pt>
                <c:pt idx="813">
                  <c:v>167.80873003148827</c:v>
                </c:pt>
                <c:pt idx="814">
                  <c:v>167.73358431765791</c:v>
                </c:pt>
                <c:pt idx="815">
                  <c:v>167.65814685632992</c:v>
                </c:pt>
                <c:pt idx="816">
                  <c:v>167.58241651481686</c:v>
                </c:pt>
                <c:pt idx="817">
                  <c:v>167.50639215603377</c:v>
                </c:pt>
                <c:pt idx="818">
                  <c:v>167.43007263848108</c:v>
                </c:pt>
                <c:pt idx="819">
                  <c:v>167.35345681622741</c:v>
                </c:pt>
                <c:pt idx="820">
                  <c:v>167.27654353889235</c:v>
                </c:pt>
                <c:pt idx="821">
                  <c:v>167.19933165162922</c:v>
                </c:pt>
                <c:pt idx="822">
                  <c:v>167.26392469873034</c:v>
                </c:pt>
                <c:pt idx="823">
                  <c:v>167.32830876451928</c:v>
                </c:pt>
                <c:pt idx="824">
                  <c:v>167.39248452512442</c:v>
                </c:pt>
                <c:pt idx="825">
                  <c:v>167.45645265448647</c:v>
                </c:pt>
                <c:pt idx="826">
                  <c:v>167.52021382436584</c:v>
                </c:pt>
                <c:pt idx="827">
                  <c:v>167.58376870434958</c:v>
                </c:pt>
                <c:pt idx="828">
                  <c:v>167.64711796185824</c:v>
                </c:pt>
                <c:pt idx="829">
                  <c:v>167.71026226215324</c:v>
                </c:pt>
                <c:pt idx="830">
                  <c:v>167.77320226834343</c:v>
                </c:pt>
                <c:pt idx="831">
                  <c:v>167.83593864139237</c:v>
                </c:pt>
                <c:pt idx="832">
                  <c:v>167.89847204012523</c:v>
                </c:pt>
                <c:pt idx="833">
                  <c:v>167.96080312123556</c:v>
                </c:pt>
                <c:pt idx="834">
                  <c:v>168.02293253929224</c:v>
                </c:pt>
                <c:pt idx="835">
                  <c:v>168.08486094674649</c:v>
                </c:pt>
                <c:pt idx="836">
                  <c:v>168.14658899393862</c:v>
                </c:pt>
                <c:pt idx="837">
                  <c:v>168.20811732910477</c:v>
                </c:pt>
                <c:pt idx="838">
                  <c:v>168.26944659838384</c:v>
                </c:pt>
                <c:pt idx="839">
                  <c:v>168.33057744582425</c:v>
                </c:pt>
                <c:pt idx="840">
                  <c:v>168.39151051339073</c:v>
                </c:pt>
                <c:pt idx="841">
                  <c:v>168.45224644097104</c:v>
                </c:pt>
                <c:pt idx="842">
                  <c:v>168.51278586638256</c:v>
                </c:pt>
                <c:pt idx="843">
                  <c:v>168.57312942537919</c:v>
                </c:pt>
                <c:pt idx="844">
                  <c:v>168.63327775165797</c:v>
                </c:pt>
                <c:pt idx="845">
                  <c:v>168.69323147686566</c:v>
                </c:pt>
                <c:pt idx="846">
                  <c:v>168.7529912306054</c:v>
                </c:pt>
                <c:pt idx="847">
                  <c:v>168.8125576404434</c:v>
                </c:pt>
                <c:pt idx="848">
                  <c:v>168.87193133191545</c:v>
                </c:pt>
                <c:pt idx="849">
                  <c:v>168.93111292853351</c:v>
                </c:pt>
                <c:pt idx="850">
                  <c:v>168.9901030517922</c:v>
                </c:pt>
                <c:pt idx="851">
                  <c:v>169.04890232117546</c:v>
                </c:pt>
                <c:pt idx="852">
                  <c:v>169.10751135416299</c:v>
                </c:pt>
                <c:pt idx="853">
                  <c:v>169.16593076623673</c:v>
                </c:pt>
                <c:pt idx="854">
                  <c:v>169.22416117088719</c:v>
                </c:pt>
                <c:pt idx="855">
                  <c:v>169.28220317962013</c:v>
                </c:pt>
                <c:pt idx="856">
                  <c:v>169.34005740196284</c:v>
                </c:pt>
                <c:pt idx="857">
                  <c:v>169.39772444547066</c:v>
                </c:pt>
                <c:pt idx="858">
                  <c:v>169.45520491573319</c:v>
                </c:pt>
                <c:pt idx="859">
                  <c:v>169.51249941638071</c:v>
                </c:pt>
                <c:pt idx="860">
                  <c:v>169.56960854909062</c:v>
                </c:pt>
                <c:pt idx="861">
                  <c:v>169.62653291359368</c:v>
                </c:pt>
                <c:pt idx="862">
                  <c:v>169.68327310768021</c:v>
                </c:pt>
                <c:pt idx="863">
                  <c:v>169.73982972720651</c:v>
                </c:pt>
                <c:pt idx="864">
                  <c:v>169.79620336610111</c:v>
                </c:pt>
                <c:pt idx="865">
                  <c:v>169.85239461637096</c:v>
                </c:pt>
                <c:pt idx="866">
                  <c:v>169.9084040681077</c:v>
                </c:pt>
                <c:pt idx="867">
                  <c:v>169.96423230949367</c:v>
                </c:pt>
                <c:pt idx="868">
                  <c:v>170.01987992680841</c:v>
                </c:pt>
                <c:pt idx="869">
                  <c:v>170.07534750443455</c:v>
                </c:pt>
                <c:pt idx="870">
                  <c:v>170.13063562486406</c:v>
                </c:pt>
                <c:pt idx="871">
                  <c:v>170.18574486870429</c:v>
                </c:pt>
                <c:pt idx="872">
                  <c:v>170.24067581468424</c:v>
                </c:pt>
                <c:pt idx="873">
                  <c:v>170.29542903966032</c:v>
                </c:pt>
                <c:pt idx="874">
                  <c:v>170.35000511862279</c:v>
                </c:pt>
                <c:pt idx="875">
                  <c:v>170.40440462470153</c:v>
                </c:pt>
                <c:pt idx="876">
                  <c:v>170.45862812917218</c:v>
                </c:pt>
                <c:pt idx="877">
                  <c:v>170.51267620146209</c:v>
                </c:pt>
                <c:pt idx="878">
                  <c:v>170.44802835222907</c:v>
                </c:pt>
                <c:pt idx="879">
                  <c:v>170.38312951265635</c:v>
                </c:pt>
                <c:pt idx="880">
                  <c:v>170.31797870829311</c:v>
                </c:pt>
                <c:pt idx="881">
                  <c:v>170.25257496090524</c:v>
                </c:pt>
                <c:pt idx="882">
                  <c:v>170.18691728846079</c:v>
                </c:pt>
                <c:pt idx="883">
                  <c:v>170.1210047051151</c:v>
                </c:pt>
                <c:pt idx="884">
                  <c:v>170.05483622119604</c:v>
                </c:pt>
                <c:pt idx="885">
                  <c:v>169.98841084318923</c:v>
                </c:pt>
                <c:pt idx="886">
                  <c:v>169.92172757372288</c:v>
                </c:pt>
                <c:pt idx="887">
                  <c:v>169.97751270886425</c:v>
                </c:pt>
                <c:pt idx="888">
                  <c:v>170.0331173593984</c:v>
                </c:pt>
                <c:pt idx="889">
                  <c:v>170.08854210925662</c:v>
                </c:pt>
                <c:pt idx="890">
                  <c:v>170.14378754048107</c:v>
                </c:pt>
                <c:pt idx="891">
                  <c:v>170.19885423323097</c:v>
                </c:pt>
                <c:pt idx="892">
                  <c:v>170.25374276578833</c:v>
                </c:pt>
                <c:pt idx="893">
                  <c:v>170.30845371456428</c:v>
                </c:pt>
                <c:pt idx="894">
                  <c:v>170.36298765410501</c:v>
                </c:pt>
                <c:pt idx="895">
                  <c:v>170.41734515709797</c:v>
                </c:pt>
                <c:pt idx="896">
                  <c:v>170.47152679437758</c:v>
                </c:pt>
                <c:pt idx="897">
                  <c:v>170.52553313493161</c:v>
                </c:pt>
                <c:pt idx="898">
                  <c:v>170.57936474590679</c:v>
                </c:pt>
                <c:pt idx="899">
                  <c:v>170.63302219261502</c:v>
                </c:pt>
                <c:pt idx="900">
                  <c:v>170.68650603853922</c:v>
                </c:pt>
                <c:pt idx="901">
                  <c:v>170.73981684533919</c:v>
                </c:pt>
                <c:pt idx="902">
                  <c:v>170.7929551728576</c:v>
                </c:pt>
                <c:pt idx="903">
                  <c:v>170.84592157912576</c:v>
                </c:pt>
                <c:pt idx="904">
                  <c:v>170.89871662036967</c:v>
                </c:pt>
                <c:pt idx="905">
                  <c:v>170.95134085101571</c:v>
                </c:pt>
                <c:pt idx="906">
                  <c:v>171.00379482369641</c:v>
                </c:pt>
                <c:pt idx="907">
                  <c:v>171.0560790892564</c:v>
                </c:pt>
                <c:pt idx="908">
                  <c:v>171.10819419675821</c:v>
                </c:pt>
                <c:pt idx="909">
                  <c:v>171.16014069348776</c:v>
                </c:pt>
                <c:pt idx="910">
                  <c:v>171.21191912496056</c:v>
                </c:pt>
                <c:pt idx="911">
                  <c:v>171.26353003492699</c:v>
                </c:pt>
                <c:pt idx="912">
                  <c:v>171.31497396537821</c:v>
                </c:pt>
                <c:pt idx="913">
                  <c:v>171.36625145655196</c:v>
                </c:pt>
                <c:pt idx="914">
                  <c:v>171.41736304693802</c:v>
                </c:pt>
                <c:pt idx="915">
                  <c:v>171.46830927328404</c:v>
                </c:pt>
                <c:pt idx="916">
                  <c:v>171.51909067060114</c:v>
                </c:pt>
                <c:pt idx="917">
                  <c:v>171.56970777216935</c:v>
                </c:pt>
                <c:pt idx="918">
                  <c:v>171.62016110954346</c:v>
                </c:pt>
                <c:pt idx="919">
                  <c:v>171.67045121255845</c:v>
                </c:pt>
                <c:pt idx="920">
                  <c:v>171.72057860933504</c:v>
                </c:pt>
                <c:pt idx="921">
                  <c:v>171.7705438262854</c:v>
                </c:pt>
                <c:pt idx="922">
                  <c:v>171.82034738811851</c:v>
                </c:pt>
                <c:pt idx="923">
                  <c:v>171.86998981784578</c:v>
                </c:pt>
                <c:pt idx="924">
                  <c:v>171.91947163678645</c:v>
                </c:pt>
                <c:pt idx="925">
                  <c:v>171.96879336457309</c:v>
                </c:pt>
                <c:pt idx="926">
                  <c:v>172.01795551915714</c:v>
                </c:pt>
                <c:pt idx="927">
                  <c:v>172.06695861681425</c:v>
                </c:pt>
                <c:pt idx="928">
                  <c:v>172.11580317214967</c:v>
                </c:pt>
                <c:pt idx="929">
                  <c:v>172.16448969810386</c:v>
                </c:pt>
                <c:pt idx="930">
                  <c:v>172.21301870595767</c:v>
                </c:pt>
                <c:pt idx="931">
                  <c:v>172.26139070533773</c:v>
                </c:pt>
                <c:pt idx="932">
                  <c:v>172.30960620422184</c:v>
                </c:pt>
                <c:pt idx="933">
                  <c:v>172.35766570894444</c:v>
                </c:pt>
                <c:pt idx="934">
                  <c:v>172.40556972420165</c:v>
                </c:pt>
                <c:pt idx="935">
                  <c:v>172.45331875305686</c:v>
                </c:pt>
                <c:pt idx="936">
                  <c:v>172.50091329694573</c:v>
                </c:pt>
                <c:pt idx="937">
                  <c:v>172.54835385568165</c:v>
                </c:pt>
                <c:pt idx="938">
                  <c:v>172.59564092746103</c:v>
                </c:pt>
                <c:pt idx="939">
                  <c:v>172.6427750088684</c:v>
                </c:pt>
                <c:pt idx="940">
                  <c:v>172.68975659488143</c:v>
                </c:pt>
                <c:pt idx="941">
                  <c:v>172.73658617887682</c:v>
                </c:pt>
                <c:pt idx="942">
                  <c:v>172.78326425263455</c:v>
                </c:pt>
                <c:pt idx="943">
                  <c:v>172.82979130634382</c:v>
                </c:pt>
                <c:pt idx="944">
                  <c:v>172.87616782860781</c:v>
                </c:pt>
                <c:pt idx="945">
                  <c:v>172.92239430644892</c:v>
                </c:pt>
                <c:pt idx="946">
                  <c:v>172.96847122531378</c:v>
                </c:pt>
                <c:pt idx="947">
                  <c:v>173.01439906907848</c:v>
                </c:pt>
                <c:pt idx="948">
                  <c:v>173.06017832005358</c:v>
                </c:pt>
                <c:pt idx="949">
                  <c:v>173.1058094589892</c:v>
                </c:pt>
                <c:pt idx="950">
                  <c:v>173.15129296508022</c:v>
                </c:pt>
                <c:pt idx="951">
                  <c:v>173.19662931597085</c:v>
                </c:pt>
                <c:pt idx="952">
                  <c:v>173.24181898776015</c:v>
                </c:pt>
                <c:pt idx="953">
                  <c:v>173.28686245500691</c:v>
                </c:pt>
                <c:pt idx="954">
                  <c:v>173.33176019073434</c:v>
                </c:pt>
                <c:pt idx="955">
                  <c:v>173.37651266643545</c:v>
                </c:pt>
                <c:pt idx="956">
                  <c:v>173.42112035207762</c:v>
                </c:pt>
                <c:pt idx="957">
                  <c:v>173.46558371610783</c:v>
                </c:pt>
                <c:pt idx="958">
                  <c:v>173.50990322545744</c:v>
                </c:pt>
                <c:pt idx="959">
                  <c:v>173.55407934554714</c:v>
                </c:pt>
                <c:pt idx="960">
                  <c:v>173.59811254029179</c:v>
                </c:pt>
                <c:pt idx="961">
                  <c:v>173.10702920123009</c:v>
                </c:pt>
                <c:pt idx="962">
                  <c:v>172.617534690149</c:v>
                </c:pt>
                <c:pt idx="963">
                  <c:v>172.12962386662906</c:v>
                </c:pt>
                <c:pt idx="964">
                  <c:v>171.64329160688192</c:v>
                </c:pt>
                <c:pt idx="965">
                  <c:v>171.1585328036964</c:v>
                </c:pt>
                <c:pt idx="966">
                  <c:v>170.67534236638502</c:v>
                </c:pt>
                <c:pt idx="967">
                  <c:v>170.1937152207305</c:v>
                </c:pt>
                <c:pt idx="968">
                  <c:v>169.71364630893234</c:v>
                </c:pt>
                <c:pt idx="969">
                  <c:v>169.2351305895539</c:v>
                </c:pt>
                <c:pt idx="970">
                  <c:v>168.75816303746942</c:v>
                </c:pt>
                <c:pt idx="971">
                  <c:v>168.282738643811</c:v>
                </c:pt>
                <c:pt idx="972">
                  <c:v>167.80885241591636</c:v>
                </c:pt>
                <c:pt idx="973">
                  <c:v>167.33649937727625</c:v>
                </c:pt>
                <c:pt idx="974">
                  <c:v>166.86567456748207</c:v>
                </c:pt>
                <c:pt idx="975">
                  <c:v>166.39637304217396</c:v>
                </c:pt>
                <c:pt idx="976">
                  <c:v>165.92858987298888</c:v>
                </c:pt>
                <c:pt idx="977">
                  <c:v>165.46232014750865</c:v>
                </c:pt>
                <c:pt idx="978">
                  <c:v>164.99755896920857</c:v>
                </c:pt>
                <c:pt idx="979">
                  <c:v>164.53430145740583</c:v>
                </c:pt>
                <c:pt idx="980">
                  <c:v>164.07254274720856</c:v>
                </c:pt>
                <c:pt idx="981">
                  <c:v>163.61227798946427</c:v>
                </c:pt>
                <c:pt idx="982">
                  <c:v>163.15350235070949</c:v>
                </c:pt>
                <c:pt idx="983">
                  <c:v>162.69621101311847</c:v>
                </c:pt>
                <c:pt idx="984">
                  <c:v>162.24039917445293</c:v>
                </c:pt>
                <c:pt idx="985">
                  <c:v>161.78606204801153</c:v>
                </c:pt>
                <c:pt idx="986">
                  <c:v>161.33319486257949</c:v>
                </c:pt>
                <c:pt idx="987">
                  <c:v>160.88179286237875</c:v>
                </c:pt>
                <c:pt idx="988">
                  <c:v>160.43185130701772</c:v>
                </c:pt>
                <c:pt idx="989">
                  <c:v>159.98336547144183</c:v>
                </c:pt>
                <c:pt idx="990">
                  <c:v>159.53633064588357</c:v>
                </c:pt>
                <c:pt idx="991">
                  <c:v>159.09074213581326</c:v>
                </c:pt>
                <c:pt idx="992">
                  <c:v>158.64659526188967</c:v>
                </c:pt>
                <c:pt idx="993">
                  <c:v>158.20388535991086</c:v>
                </c:pt>
                <c:pt idx="994">
                  <c:v>157.76260778076525</c:v>
                </c:pt>
                <c:pt idx="995">
                  <c:v>157.3227578903828</c:v>
                </c:pt>
                <c:pt idx="996">
                  <c:v>156.8843310696864</c:v>
                </c:pt>
                <c:pt idx="997">
                  <c:v>156.44732271454313</c:v>
                </c:pt>
                <c:pt idx="998">
                  <c:v>156.01172823571611</c:v>
                </c:pt>
                <c:pt idx="999">
                  <c:v>155.5775430588163</c:v>
                </c:pt>
                <c:pt idx="1000">
                  <c:v>155.14476262425441</c:v>
                </c:pt>
                <c:pt idx="1001">
                  <c:v>154.71338238719304</c:v>
                </c:pt>
                <c:pt idx="1002">
                  <c:v>154.28339781749889</c:v>
                </c:pt>
                <c:pt idx="1003">
                  <c:v>153.8548043996953</c:v>
                </c:pt>
                <c:pt idx="1004">
                  <c:v>153.42759763291477</c:v>
                </c:pt>
                <c:pt idx="1005">
                  <c:v>153.00177303085161</c:v>
                </c:pt>
                <c:pt idx="1006">
                  <c:v>152.57732612171506</c:v>
                </c:pt>
                <c:pt idx="1007">
                  <c:v>152.15425244818215</c:v>
                </c:pt>
                <c:pt idx="1008">
                  <c:v>151.73254756735076</c:v>
                </c:pt>
                <c:pt idx="1009">
                  <c:v>151.3122070506933</c:v>
                </c:pt>
                <c:pt idx="1010">
                  <c:v>150.89322648400997</c:v>
                </c:pt>
                <c:pt idx="1011">
                  <c:v>150.47560146738246</c:v>
                </c:pt>
                <c:pt idx="1012">
                  <c:v>150.05932761512778</c:v>
                </c:pt>
                <c:pt idx="1013">
                  <c:v>149.64440055575216</c:v>
                </c:pt>
                <c:pt idx="1014">
                  <c:v>149.23081593190511</c:v>
                </c:pt>
                <c:pt idx="1015">
                  <c:v>148.81856940033367</c:v>
                </c:pt>
                <c:pt idx="1016">
                  <c:v>148.40765663183709</c:v>
                </c:pt>
                <c:pt idx="1017">
                  <c:v>147.99807331122079</c:v>
                </c:pt>
                <c:pt idx="1018">
                  <c:v>147.58981513725161</c:v>
                </c:pt>
                <c:pt idx="1019">
                  <c:v>147.18287782261217</c:v>
                </c:pt>
                <c:pt idx="1020">
                  <c:v>146.77725709385632</c:v>
                </c:pt>
                <c:pt idx="1021">
                  <c:v>146.37294869136386</c:v>
                </c:pt>
                <c:pt idx="1022">
                  <c:v>146.85654907784533</c:v>
                </c:pt>
                <c:pt idx="1023">
                  <c:v>147.34202700591135</c:v>
                </c:pt>
                <c:pt idx="1024">
                  <c:v>147.82938976497377</c:v>
                </c:pt>
                <c:pt idx="1025">
                  <c:v>148.31864467274511</c:v>
                </c:pt>
                <c:pt idx="1026">
                  <c:v>148.80979907534828</c:v>
                </c:pt>
                <c:pt idx="1027">
                  <c:v>149.30286034742696</c:v>
                </c:pt>
                <c:pt idx="1028">
                  <c:v>149.79783589225636</c:v>
                </c:pt>
                <c:pt idx="1029">
                  <c:v>150.29473314185424</c:v>
                </c:pt>
                <c:pt idx="1030">
                  <c:v>150.79355955709266</c:v>
                </c:pt>
                <c:pt idx="1031">
                  <c:v>151.29432262781003</c:v>
                </c:pt>
                <c:pt idx="1032">
                  <c:v>151.79702987292339</c:v>
                </c:pt>
                <c:pt idx="1033">
                  <c:v>152.30168884054137</c:v>
                </c:pt>
                <c:pt idx="1034">
                  <c:v>152.80830710807768</c:v>
                </c:pt>
                <c:pt idx="1035">
                  <c:v>153.31689228236468</c:v>
                </c:pt>
                <c:pt idx="1036">
                  <c:v>153.82745199976767</c:v>
                </c:pt>
                <c:pt idx="1037">
                  <c:v>154.3399939262996</c:v>
                </c:pt>
                <c:pt idx="1038">
                  <c:v>154.85452575773604</c:v>
                </c:pt>
                <c:pt idx="1039">
                  <c:v>155.37105521973089</c:v>
                </c:pt>
                <c:pt idx="1040">
                  <c:v>155.88959006793229</c:v>
                </c:pt>
                <c:pt idx="1041">
                  <c:v>156.41013808809913</c:v>
                </c:pt>
                <c:pt idx="1042">
                  <c:v>156.93270709621794</c:v>
                </c:pt>
                <c:pt idx="1043">
                  <c:v>157.4573049386201</c:v>
                </c:pt>
                <c:pt idx="1044">
                  <c:v>157.98393949209984</c:v>
                </c:pt>
                <c:pt idx="1045">
                  <c:v>158.51261866403249</c:v>
                </c:pt>
                <c:pt idx="1046">
                  <c:v>159.0433503924931</c:v>
                </c:pt>
                <c:pt idx="1047">
                  <c:v>158.59935684759094</c:v>
                </c:pt>
                <c:pt idx="1048">
                  <c:v>158.1567997785601</c:v>
                </c:pt>
                <c:pt idx="1049">
                  <c:v>157.7156745378939</c:v>
                </c:pt>
                <c:pt idx="1050">
                  <c:v>157.27597649312213</c:v>
                </c:pt>
                <c:pt idx="1051">
                  <c:v>156.8377010267622</c:v>
                </c:pt>
                <c:pt idx="1052">
                  <c:v>156.40084353627066</c:v>
                </c:pt>
                <c:pt idx="1053">
                  <c:v>155.965399433995</c:v>
                </c:pt>
                <c:pt idx="1054">
                  <c:v>155.53136414712537</c:v>
                </c:pt>
                <c:pt idx="1055">
                  <c:v>155.09873311764645</c:v>
                </c:pt>
                <c:pt idx="1056">
                  <c:v>154.66750180228979</c:v>
                </c:pt>
                <c:pt idx="1057">
                  <c:v>154.23766567248612</c:v>
                </c:pt>
                <c:pt idx="1058">
                  <c:v>153.80922021431755</c:v>
                </c:pt>
                <c:pt idx="1059">
                  <c:v>153.3821609284704</c:v>
                </c:pt>
                <c:pt idx="1060">
                  <c:v>152.95648333018778</c:v>
                </c:pt>
                <c:pt idx="1061">
                  <c:v>152.53218294922254</c:v>
                </c:pt>
                <c:pt idx="1062">
                  <c:v>152.10925532979056</c:v>
                </c:pt>
                <c:pt idx="1063">
                  <c:v>151.68769603052363</c:v>
                </c:pt>
                <c:pt idx="1064">
                  <c:v>151.26750062442281</c:v>
                </c:pt>
                <c:pt idx="1065">
                  <c:v>150.8486646988122</c:v>
                </c:pt>
                <c:pt idx="1066">
                  <c:v>150.43118385529255</c:v>
                </c:pt>
                <c:pt idx="1067">
                  <c:v>150.01505370969474</c:v>
                </c:pt>
                <c:pt idx="1068">
                  <c:v>149.60026989203425</c:v>
                </c:pt>
                <c:pt idx="1069">
                  <c:v>149.1868280464648</c:v>
                </c:pt>
                <c:pt idx="1070">
                  <c:v>148.7747238312329</c:v>
                </c:pt>
                <c:pt idx="1071">
                  <c:v>148.36395291863212</c:v>
                </c:pt>
                <c:pt idx="1072">
                  <c:v>147.95451099495784</c:v>
                </c:pt>
                <c:pt idx="1073">
                  <c:v>147.54639376046157</c:v>
                </c:pt>
                <c:pt idx="1074">
                  <c:v>147.13959692930612</c:v>
                </c:pt>
                <c:pt idx="1075">
                  <c:v>146.73411622952059</c:v>
                </c:pt>
                <c:pt idx="1076">
                  <c:v>146.3299474029553</c:v>
                </c:pt>
                <c:pt idx="1077">
                  <c:v>145.92708620523723</c:v>
                </c:pt>
                <c:pt idx="1078">
                  <c:v>145.52552840572534</c:v>
                </c:pt>
                <c:pt idx="1079">
                  <c:v>145.12526978746629</c:v>
                </c:pt>
                <c:pt idx="1080">
                  <c:v>144.72630614715007</c:v>
                </c:pt>
                <c:pt idx="1081">
                  <c:v>144.32863329506583</c:v>
                </c:pt>
                <c:pt idx="1082">
                  <c:v>143.93224705505796</c:v>
                </c:pt>
                <c:pt idx="1083">
                  <c:v>143.5371432644821</c:v>
                </c:pt>
                <c:pt idx="1084">
                  <c:v>143.14331777416155</c:v>
                </c:pt>
                <c:pt idx="1085">
                  <c:v>142.75076644834368</c:v>
                </c:pt>
                <c:pt idx="1086">
                  <c:v>142.35948516465658</c:v>
                </c:pt>
                <c:pt idx="1087">
                  <c:v>141.96946981406541</c:v>
                </c:pt>
                <c:pt idx="1088">
                  <c:v>141.58071630082972</c:v>
                </c:pt>
                <c:pt idx="1089">
                  <c:v>141.19322054246018</c:v>
                </c:pt>
                <c:pt idx="1090">
                  <c:v>140.80697846967578</c:v>
                </c:pt>
                <c:pt idx="1091">
                  <c:v>140.421986026361</c:v>
                </c:pt>
                <c:pt idx="1092">
                  <c:v>140.03823916952334</c:v>
                </c:pt>
                <c:pt idx="1093">
                  <c:v>139.65573386925075</c:v>
                </c:pt>
                <c:pt idx="1094">
                  <c:v>139.2744661086694</c:v>
                </c:pt>
                <c:pt idx="1095">
                  <c:v>138.89443188390146</c:v>
                </c:pt>
                <c:pt idx="1096">
                  <c:v>138.51562720402316</c:v>
                </c:pt>
                <c:pt idx="1097">
                  <c:v>138.13804809102263</c:v>
                </c:pt>
                <c:pt idx="1098">
                  <c:v>137.76169057975832</c:v>
                </c:pt>
                <c:pt idx="1099">
                  <c:v>137.38655071791732</c:v>
                </c:pt>
                <c:pt idx="1100">
                  <c:v>137.01262456597388</c:v>
                </c:pt>
                <c:pt idx="1101">
                  <c:v>136.63990819714792</c:v>
                </c:pt>
                <c:pt idx="1102">
                  <c:v>137.33834583911454</c:v>
                </c:pt>
                <c:pt idx="1103">
                  <c:v>138.03452378872345</c:v>
                </c:pt>
                <c:pt idx="1104">
                  <c:v>138.72844935687723</c:v>
                </c:pt>
                <c:pt idx="1105">
                  <c:v>139.42012983082512</c:v>
                </c:pt>
                <c:pt idx="1106">
                  <c:v>140.10957247423951</c:v>
                </c:pt>
                <c:pt idx="1107">
                  <c:v>140.79678452729217</c:v>
                </c:pt>
                <c:pt idx="1108">
                  <c:v>141.48177320673057</c:v>
                </c:pt>
                <c:pt idx="1109">
                  <c:v>142.16454570595323</c:v>
                </c:pt>
                <c:pt idx="1110">
                  <c:v>142.8451091950856</c:v>
                </c:pt>
                <c:pt idx="1111">
                  <c:v>143.52347082105524</c:v>
                </c:pt>
                <c:pt idx="1112">
                  <c:v>144.19963770766685</c:v>
                </c:pt>
                <c:pt idx="1113">
                  <c:v>144.87361695567711</c:v>
                </c:pt>
                <c:pt idx="1114">
                  <c:v>145.54541564286922</c:v>
                </c:pt>
                <c:pt idx="1115">
                  <c:v>146.21504082412733</c:v>
                </c:pt>
                <c:pt idx="1116">
                  <c:v>146.88249953151043</c:v>
                </c:pt>
                <c:pt idx="1117">
                  <c:v>147.54779877432648</c:v>
                </c:pt>
                <c:pt idx="1118">
                  <c:v>148.21094553920574</c:v>
                </c:pt>
                <c:pt idx="1119">
                  <c:v>148.87194679017421</c:v>
                </c:pt>
                <c:pt idx="1120">
                  <c:v>149.53080946872691</c:v>
                </c:pt>
                <c:pt idx="1121">
                  <c:v>150.18754049390063</c:v>
                </c:pt>
                <c:pt idx="1122">
                  <c:v>150.84214676234669</c:v>
                </c:pt>
                <c:pt idx="1123">
                  <c:v>151.4946351484032</c:v>
                </c:pt>
                <c:pt idx="1124">
                  <c:v>152.1450125041674</c:v>
                </c:pt>
                <c:pt idx="1125">
                  <c:v>152.79328565956763</c:v>
                </c:pt>
                <c:pt idx="1126">
                  <c:v>153.43946142243504</c:v>
                </c:pt>
                <c:pt idx="1127">
                  <c:v>154.08354657857484</c:v>
                </c:pt>
                <c:pt idx="1128">
                  <c:v>154.72554789183792</c:v>
                </c:pt>
                <c:pt idx="1129">
                  <c:v>155.3654721041917</c:v>
                </c:pt>
                <c:pt idx="1130">
                  <c:v>156.00332593579103</c:v>
                </c:pt>
                <c:pt idx="1131">
                  <c:v>156.63911608504847</c:v>
                </c:pt>
                <c:pt idx="1132">
                  <c:v>157.27284922870507</c:v>
                </c:pt>
                <c:pt idx="1133">
                  <c:v>157.90453202190014</c:v>
                </c:pt>
                <c:pt idx="1134">
                  <c:v>158.53417109824136</c:v>
                </c:pt>
                <c:pt idx="1135">
                  <c:v>159.16177306987424</c:v>
                </c:pt>
                <c:pt idx="1136">
                  <c:v>159.78734452755177</c:v>
                </c:pt>
                <c:pt idx="1137">
                  <c:v>160.41089204070337</c:v>
                </c:pt>
                <c:pt idx="1138">
                  <c:v>161.03242215750424</c:v>
                </c:pt>
                <c:pt idx="1139">
                  <c:v>161.65194140494384</c:v>
                </c:pt>
                <c:pt idx="1140">
                  <c:v>162.26945628889447</c:v>
                </c:pt>
                <c:pt idx="1141">
                  <c:v>162.88497329417962</c:v>
                </c:pt>
                <c:pt idx="1142">
                  <c:v>163.4984988846422</c:v>
                </c:pt>
                <c:pt idx="1143">
                  <c:v>164.11003950321219</c:v>
                </c:pt>
                <c:pt idx="1144">
                  <c:v>164.71960157197452</c:v>
                </c:pt>
                <c:pt idx="1145">
                  <c:v>165.32719149223632</c:v>
                </c:pt>
                <c:pt idx="1146">
                  <c:v>165.93281564459423</c:v>
                </c:pt>
                <c:pt idx="1147">
                  <c:v>166.5364803890015</c:v>
                </c:pt>
                <c:pt idx="1148">
                  <c:v>167.13819206483453</c:v>
                </c:pt>
                <c:pt idx="1149">
                  <c:v>167.73795699095976</c:v>
                </c:pt>
                <c:pt idx="1150">
                  <c:v>168.33578146579984</c:v>
                </c:pt>
                <c:pt idx="1151">
                  <c:v>168.93167176739968</c:v>
                </c:pt>
                <c:pt idx="1152">
                  <c:v>169.5256341534926</c:v>
                </c:pt>
                <c:pt idx="1153">
                  <c:v>170.117674861566</c:v>
                </c:pt>
                <c:pt idx="1154">
                  <c:v>170.70780010892659</c:v>
                </c:pt>
                <c:pt idx="1155">
                  <c:v>171.29601609276614</c:v>
                </c:pt>
                <c:pt idx="1156">
                  <c:v>171.8823289902262</c:v>
                </c:pt>
                <c:pt idx="1157">
                  <c:v>172.46674495846312</c:v>
                </c:pt>
                <c:pt idx="1158">
                  <c:v>173.04927013471263</c:v>
                </c:pt>
                <c:pt idx="1159">
                  <c:v>173.62991063635434</c:v>
                </c:pt>
                <c:pt idx="1160">
                  <c:v>174.20867256097597</c:v>
                </c:pt>
                <c:pt idx="1161">
                  <c:v>174.7855619864375</c:v>
                </c:pt>
                <c:pt idx="1162">
                  <c:v>175.36058497093478</c:v>
                </c:pt>
                <c:pt idx="1163">
                  <c:v>175.93374755306326</c:v>
                </c:pt>
                <c:pt idx="1164">
                  <c:v>176.50505575188137</c:v>
                </c:pt>
                <c:pt idx="1165">
                  <c:v>177.0745155669739</c:v>
                </c:pt>
                <c:pt idx="1166">
                  <c:v>177.64213297851475</c:v>
                </c:pt>
                <c:pt idx="1167">
                  <c:v>178.2079139473299</c:v>
                </c:pt>
                <c:pt idx="1168">
                  <c:v>178.77186441495991</c:v>
                </c:pt>
                <c:pt idx="1169">
                  <c:v>179.33399030372237</c:v>
                </c:pt>
                <c:pt idx="1170">
                  <c:v>179.89429751677415</c:v>
                </c:pt>
                <c:pt idx="1171">
                  <c:v>180.45279193817316</c:v>
                </c:pt>
                <c:pt idx="1172">
                  <c:v>181.00947943294057</c:v>
                </c:pt>
                <c:pt idx="1173">
                  <c:v>181.56436584712182</c:v>
                </c:pt>
                <c:pt idx="1174">
                  <c:v>182.11745700784857</c:v>
                </c:pt>
                <c:pt idx="1175">
                  <c:v>182.66875872339949</c:v>
                </c:pt>
                <c:pt idx="1176">
                  <c:v>183.21827678326153</c:v>
                </c:pt>
                <c:pt idx="1177">
                  <c:v>183.76601695819062</c:v>
                </c:pt>
                <c:pt idx="1178">
                  <c:v>184.31198500027216</c:v>
                </c:pt>
                <c:pt idx="1179">
                  <c:v>184.85618664298156</c:v>
                </c:pt>
                <c:pt idx="1180">
                  <c:v>185.39862760124441</c:v>
                </c:pt>
                <c:pt idx="1181">
                  <c:v>185.93931357149657</c:v>
                </c:pt>
                <c:pt idx="1182">
                  <c:v>185.29258957919987</c:v>
                </c:pt>
                <c:pt idx="1183">
                  <c:v>184.64335473037119</c:v>
                </c:pt>
                <c:pt idx="1184">
                  <c:v>183.99159927680162</c:v>
                </c:pt>
                <c:pt idx="1185">
                  <c:v>183.33731343243585</c:v>
                </c:pt>
                <c:pt idx="1186">
                  <c:v>182.68048737322465</c:v>
                </c:pt>
                <c:pt idx="1187">
                  <c:v>182.02111123697782</c:v>
                </c:pt>
                <c:pt idx="1188">
                  <c:v>181.35917512321595</c:v>
                </c:pt>
                <c:pt idx="1189">
                  <c:v>180.69466909302164</c:v>
                </c:pt>
                <c:pt idx="1190">
                  <c:v>180.02758316889071</c:v>
                </c:pt>
                <c:pt idx="1191">
                  <c:v>179.35790733458171</c:v>
                </c:pt>
                <c:pt idx="1192">
                  <c:v>178.68563153496621</c:v>
                </c:pt>
                <c:pt idx="1193">
                  <c:v>178.01074567587727</c:v>
                </c:pt>
                <c:pt idx="1194">
                  <c:v>177.33323962395829</c:v>
                </c:pt>
                <c:pt idx="1195">
                  <c:v>176.65310320651059</c:v>
                </c:pt>
                <c:pt idx="1196">
                  <c:v>175.97032621134085</c:v>
                </c:pt>
                <c:pt idx="1197">
                  <c:v>176.54151606528521</c:v>
                </c:pt>
                <c:pt idx="1198">
                  <c:v>177.11085791839145</c:v>
                </c:pt>
                <c:pt idx="1199">
                  <c:v>177.67835774959468</c:v>
                </c:pt>
                <c:pt idx="1200">
                  <c:v>178.24402151848608</c:v>
                </c:pt>
                <c:pt idx="1201">
                  <c:v>178.80785516537549</c:v>
                </c:pt>
                <c:pt idx="1202">
                  <c:v>179.36986461135373</c:v>
                </c:pt>
                <c:pt idx="1203">
                  <c:v>179.93005575835471</c:v>
                </c:pt>
                <c:pt idx="1204">
                  <c:v>180.48843448921764</c:v>
                </c:pt>
                <c:pt idx="1205">
                  <c:v>181.04500666774865</c:v>
                </c:pt>
                <c:pt idx="1206">
                  <c:v>181.59977813878231</c:v>
                </c:pt>
                <c:pt idx="1207">
                  <c:v>182.15275472824302</c:v>
                </c:pt>
                <c:pt idx="1208">
                  <c:v>182.70394224320648</c:v>
                </c:pt>
                <c:pt idx="1209">
                  <c:v>183.2533464719603</c:v>
                </c:pt>
                <c:pt idx="1210">
                  <c:v>183.80097318406496</c:v>
                </c:pt>
                <c:pt idx="1211">
                  <c:v>184.34682813041437</c:v>
                </c:pt>
                <c:pt idx="1212">
                  <c:v>184.89091704329627</c:v>
                </c:pt>
                <c:pt idx="1213">
                  <c:v>185.43324563645245</c:v>
                </c:pt>
                <c:pt idx="1214">
                  <c:v>185.97381960513869</c:v>
                </c:pt>
                <c:pt idx="1215">
                  <c:v>186.51264462618457</c:v>
                </c:pt>
                <c:pt idx="1216">
                  <c:v>187.04972635805331</c:v>
                </c:pt>
                <c:pt idx="1217">
                  <c:v>187.58507044090078</c:v>
                </c:pt>
                <c:pt idx="1218">
                  <c:v>188.11868249663507</c:v>
                </c:pt>
                <c:pt idx="1219">
                  <c:v>188.65056812897541</c:v>
                </c:pt>
                <c:pt idx="1220">
                  <c:v>189.18073292351102</c:v>
                </c:pt>
                <c:pt idx="1221">
                  <c:v>189.70918244775967</c:v>
                </c:pt>
                <c:pt idx="1222">
                  <c:v>190.23592225122636</c:v>
                </c:pt>
                <c:pt idx="1223">
                  <c:v>190.76095786546145</c:v>
                </c:pt>
                <c:pt idx="1224">
                  <c:v>191.28429480411876</c:v>
                </c:pt>
                <c:pt idx="1225">
                  <c:v>191.80593856301351</c:v>
                </c:pt>
                <c:pt idx="1226">
                  <c:v>192.32589462018004</c:v>
                </c:pt>
                <c:pt idx="1227">
                  <c:v>192.84416843592928</c:v>
                </c:pt>
                <c:pt idx="1228">
                  <c:v>193.36076545290609</c:v>
                </c:pt>
                <c:pt idx="1229">
                  <c:v>193.87569109614657</c:v>
                </c:pt>
                <c:pt idx="1230">
                  <c:v>194.38895077313478</c:v>
                </c:pt>
                <c:pt idx="1231">
                  <c:v>194.90054987385977</c:v>
                </c:pt>
                <c:pt idx="1232">
                  <c:v>195.41049377087194</c:v>
                </c:pt>
                <c:pt idx="1233">
                  <c:v>195.91878781933985</c:v>
                </c:pt>
                <c:pt idx="1234">
                  <c:v>195.31080837402064</c:v>
                </c:pt>
                <c:pt idx="1235">
                  <c:v>194.70046849491553</c:v>
                </c:pt>
                <c:pt idx="1236">
                  <c:v>194.08775901782047</c:v>
                </c:pt>
                <c:pt idx="1237">
                  <c:v>193.47267074295209</c:v>
                </c:pt>
                <c:pt idx="1238">
                  <c:v>192.85519443480979</c:v>
                </c:pt>
                <c:pt idx="1239">
                  <c:v>192.23532082203656</c:v>
                </c:pt>
                <c:pt idx="1240">
                  <c:v>191.61304059728025</c:v>
                </c:pt>
                <c:pt idx="1241">
                  <c:v>190.98834441705341</c:v>
                </c:pt>
                <c:pt idx="1242">
                  <c:v>191.5109456799367</c:v>
                </c:pt>
                <c:pt idx="1243">
                  <c:v>192.03185614322828</c:v>
                </c:pt>
                <c:pt idx="1244">
                  <c:v>192.55108127726174</c:v>
                </c:pt>
                <c:pt idx="1245">
                  <c:v>193.06862653467232</c:v>
                </c:pt>
                <c:pt idx="1246">
                  <c:v>193.584497350454</c:v>
                </c:pt>
                <c:pt idx="1247">
                  <c:v>194.09869914201656</c:v>
                </c:pt>
                <c:pt idx="1248">
                  <c:v>194.6112373092426</c:v>
                </c:pt>
                <c:pt idx="1249">
                  <c:v>195.12211723454419</c:v>
                </c:pt>
                <c:pt idx="1250">
                  <c:v>195.63134428291946</c:v>
                </c:pt>
                <c:pt idx="1251">
                  <c:v>196.1389238020088</c:v>
                </c:pt>
                <c:pt idx="1252">
                  <c:v>196.64486112215101</c:v>
                </c:pt>
                <c:pt idx="1253">
                  <c:v>196.61418748556437</c:v>
                </c:pt>
                <c:pt idx="1254">
                  <c:v>196.58361308902147</c:v>
                </c:pt>
                <c:pt idx="1255">
                  <c:v>196.55313761144583</c:v>
                </c:pt>
                <c:pt idx="1256">
                  <c:v>196.52276073279958</c:v>
                </c:pt>
                <c:pt idx="1257">
                  <c:v>196.49248213408049</c:v>
                </c:pt>
                <c:pt idx="1258">
                  <c:v>196.46230149731818</c:v>
                </c:pt>
                <c:pt idx="1259">
                  <c:v>196.4322185055712</c:v>
                </c:pt>
                <c:pt idx="1260">
                  <c:v>196.40223284292341</c:v>
                </c:pt>
                <c:pt idx="1261">
                  <c:v>196.37234419448086</c:v>
                </c:pt>
                <c:pt idx="1262">
                  <c:v>196.34255224636831</c:v>
                </c:pt>
                <c:pt idx="1263">
                  <c:v>196.31285668572605</c:v>
                </c:pt>
                <c:pt idx="1264">
                  <c:v>196.28325720070657</c:v>
                </c:pt>
                <c:pt idx="1265">
                  <c:v>196.25375348047135</c:v>
                </c:pt>
                <c:pt idx="1266">
                  <c:v>196.2243452151875</c:v>
                </c:pt>
                <c:pt idx="1267">
                  <c:v>196.19503209602451</c:v>
                </c:pt>
                <c:pt idx="1268">
                  <c:v>196.1658138151511</c:v>
                </c:pt>
                <c:pt idx="1269">
                  <c:v>196.13669006573195</c:v>
                </c:pt>
                <c:pt idx="1270">
                  <c:v>196.1076605419245</c:v>
                </c:pt>
                <c:pt idx="1271">
                  <c:v>196.07872493887547</c:v>
                </c:pt>
                <c:pt idx="1272">
                  <c:v>196.04988295271809</c:v>
                </c:pt>
                <c:pt idx="1273">
                  <c:v>196.02113428056876</c:v>
                </c:pt>
                <c:pt idx="1274">
                  <c:v>195.99247862052368</c:v>
                </c:pt>
                <c:pt idx="1275">
                  <c:v>195.96391567165577</c:v>
                </c:pt>
                <c:pt idx="1276">
                  <c:v>195.9354451340117</c:v>
                </c:pt>
                <c:pt idx="1277">
                  <c:v>195.9070667086086</c:v>
                </c:pt>
                <c:pt idx="1278">
                  <c:v>195.87878009743071</c:v>
                </c:pt>
                <c:pt idx="1279">
                  <c:v>195.85058500342674</c:v>
                </c:pt>
                <c:pt idx="1280">
                  <c:v>195.82248113050616</c:v>
                </c:pt>
                <c:pt idx="1281">
                  <c:v>195.79446818353674</c:v>
                </c:pt>
                <c:pt idx="1282">
                  <c:v>195.76654586834078</c:v>
                </c:pt>
                <c:pt idx="1283">
                  <c:v>195.73871389169258</c:v>
                </c:pt>
                <c:pt idx="1284">
                  <c:v>195.71097196131501</c:v>
                </c:pt>
                <c:pt idx="1285">
                  <c:v>195.68331978587659</c:v>
                </c:pt>
                <c:pt idx="1286">
                  <c:v>195.6557570749884</c:v>
                </c:pt>
                <c:pt idx="1287">
                  <c:v>195.62828353920108</c:v>
                </c:pt>
                <c:pt idx="1288">
                  <c:v>195.60089889000164</c:v>
                </c:pt>
                <c:pt idx="1289">
                  <c:v>195.5736028398106</c:v>
                </c:pt>
                <c:pt idx="1290">
                  <c:v>195.54639510197887</c:v>
                </c:pt>
                <c:pt idx="1291">
                  <c:v>195.51927539078488</c:v>
                </c:pt>
                <c:pt idx="1292">
                  <c:v>195.49224342143134</c:v>
                </c:pt>
                <c:pt idx="1293">
                  <c:v>195.46529891004235</c:v>
                </c:pt>
                <c:pt idx="1294">
                  <c:v>195.43844157366055</c:v>
                </c:pt>
                <c:pt idx="1295">
                  <c:v>195.41167113024403</c:v>
                </c:pt>
                <c:pt idx="1296">
                  <c:v>195.38498729866336</c:v>
                </c:pt>
                <c:pt idx="1297">
                  <c:v>195.35838979869865</c:v>
                </c:pt>
                <c:pt idx="1298">
                  <c:v>195.33187835103672</c:v>
                </c:pt>
                <c:pt idx="1299">
                  <c:v>195.30545267726797</c:v>
                </c:pt>
                <c:pt idx="1300">
                  <c:v>195.27911249988347</c:v>
                </c:pt>
                <c:pt idx="1301">
                  <c:v>195.25285754227235</c:v>
                </c:pt>
                <c:pt idx="1302">
                  <c:v>195.22668752871851</c:v>
                </c:pt>
                <c:pt idx="1303">
                  <c:v>195.20060218439792</c:v>
                </c:pt>
                <c:pt idx="1304">
                  <c:v>195.17460123537577</c:v>
                </c:pt>
                <c:pt idx="1305">
                  <c:v>195.14868440860337</c:v>
                </c:pt>
                <c:pt idx="1306">
                  <c:v>195.12285143191562</c:v>
                </c:pt>
                <c:pt idx="1307">
                  <c:v>195.0971020340279</c:v>
                </c:pt>
                <c:pt idx="1308">
                  <c:v>195.07143594453319</c:v>
                </c:pt>
                <c:pt idx="1309">
                  <c:v>195.04585289389956</c:v>
                </c:pt>
                <c:pt idx="1310">
                  <c:v>195.02035261346691</c:v>
                </c:pt>
                <c:pt idx="1311">
                  <c:v>194.99493483544447</c:v>
                </c:pt>
                <c:pt idx="1312">
                  <c:v>194.96959929290776</c:v>
                </c:pt>
                <c:pt idx="1313">
                  <c:v>194.94434571979588</c:v>
                </c:pt>
                <c:pt idx="1314">
                  <c:v>194.91917385090895</c:v>
                </c:pt>
                <c:pt idx="1315">
                  <c:v>194.89408342190487</c:v>
                </c:pt>
                <c:pt idx="1316">
                  <c:v>194.86907416929688</c:v>
                </c:pt>
                <c:pt idx="1317">
                  <c:v>194.84414583045066</c:v>
                </c:pt>
                <c:pt idx="1318">
                  <c:v>194.81929814358165</c:v>
                </c:pt>
                <c:pt idx="1319">
                  <c:v>194.7945308477523</c:v>
                </c:pt>
                <c:pt idx="1320">
                  <c:v>194.76984368286909</c:v>
                </c:pt>
                <c:pt idx="1321">
                  <c:v>194.74523638968017</c:v>
                </c:pt>
                <c:pt idx="1322">
                  <c:v>194.72070870977248</c:v>
                </c:pt>
                <c:pt idx="1323">
                  <c:v>194.69626038556885</c:v>
                </c:pt>
                <c:pt idx="1324">
                  <c:v>194.67189116032554</c:v>
                </c:pt>
                <c:pt idx="1325">
                  <c:v>194.64760077812954</c:v>
                </c:pt>
                <c:pt idx="1326">
                  <c:v>194.62338898389578</c:v>
                </c:pt>
                <c:pt idx="1327">
                  <c:v>194.59925552336441</c:v>
                </c:pt>
                <c:pt idx="1328">
                  <c:v>194.57520014309827</c:v>
                </c:pt>
                <c:pt idx="1329">
                  <c:v>194.55122259048014</c:v>
                </c:pt>
                <c:pt idx="1330">
                  <c:v>194.52732261371008</c:v>
                </c:pt>
                <c:pt idx="1331">
                  <c:v>194.50349996180279</c:v>
                </c:pt>
                <c:pt idx="1332">
                  <c:v>194.47975438458511</c:v>
                </c:pt>
                <c:pt idx="1333">
                  <c:v>194.45608563269323</c:v>
                </c:pt>
                <c:pt idx="1334">
                  <c:v>194.43249345757002</c:v>
                </c:pt>
                <c:pt idx="1335">
                  <c:v>194.40897761146269</c:v>
                </c:pt>
                <c:pt idx="1336">
                  <c:v>194.38553784741984</c:v>
                </c:pt>
                <c:pt idx="1337">
                  <c:v>194.36217391928921</c:v>
                </c:pt>
                <c:pt idx="1338">
                  <c:v>194.33888558171481</c:v>
                </c:pt>
                <c:pt idx="1339">
                  <c:v>194.31567259013443</c:v>
                </c:pt>
                <c:pt idx="1340">
                  <c:v>194.29253470077725</c:v>
                </c:pt>
                <c:pt idx="1341">
                  <c:v>194.26947167066109</c:v>
                </c:pt>
                <c:pt idx="1342">
                  <c:v>194.24648325758983</c:v>
                </c:pt>
                <c:pt idx="1343">
                  <c:v>194.22356922015098</c:v>
                </c:pt>
                <c:pt idx="1344">
                  <c:v>194.20072931771313</c:v>
                </c:pt>
                <c:pt idx="1345">
                  <c:v>194.17796331042337</c:v>
                </c:pt>
                <c:pt idx="1346">
                  <c:v>194.15527095920484</c:v>
                </c:pt>
                <c:pt idx="1347">
                  <c:v>194.13265202575414</c:v>
                </c:pt>
                <c:pt idx="1348">
                  <c:v>194.11010627253879</c:v>
                </c:pt>
                <c:pt idx="1349">
                  <c:v>194.08763346279494</c:v>
                </c:pt>
                <c:pt idx="1350">
                  <c:v>194.06523336052476</c:v>
                </c:pt>
                <c:pt idx="1351">
                  <c:v>194.04290573049386</c:v>
                </c:pt>
                <c:pt idx="1352">
                  <c:v>194.02065033822896</c:v>
                </c:pt>
                <c:pt idx="1353">
                  <c:v>193.9984669500154</c:v>
                </c:pt>
                <c:pt idx="1354">
                  <c:v>193.97635533289463</c:v>
                </c:pt>
                <c:pt idx="1355">
                  <c:v>193.95431525466188</c:v>
                </c:pt>
                <c:pt idx="1356">
                  <c:v>193.93234648386345</c:v>
                </c:pt>
                <c:pt idx="1357">
                  <c:v>193.91044878979474</c:v>
                </c:pt>
                <c:pt idx="1358">
                  <c:v>193.88862194249742</c:v>
                </c:pt>
                <c:pt idx="1359">
                  <c:v>193.86686571275717</c:v>
                </c:pt>
                <c:pt idx="1360">
                  <c:v>193.84517987210117</c:v>
                </c:pt>
                <c:pt idx="1361">
                  <c:v>193.82356419279597</c:v>
                </c:pt>
                <c:pt idx="1362">
                  <c:v>193.80201844784486</c:v>
                </c:pt>
                <c:pt idx="1363">
                  <c:v>193.78054241098542</c:v>
                </c:pt>
                <c:pt idx="1364">
                  <c:v>193.75913585668746</c:v>
                </c:pt>
                <c:pt idx="1365">
                  <c:v>193.73779856015031</c:v>
                </c:pt>
                <c:pt idx="1366">
                  <c:v>193.71653029730069</c:v>
                </c:pt>
                <c:pt idx="1367">
                  <c:v>193.69533084479022</c:v>
                </c:pt>
                <c:pt idx="1368">
                  <c:v>193.67419997999315</c:v>
                </c:pt>
                <c:pt idx="1369">
                  <c:v>193.65313748100399</c:v>
                </c:pt>
                <c:pt idx="1370">
                  <c:v>193.6321431266353</c:v>
                </c:pt>
                <c:pt idx="1371">
                  <c:v>193.61121669641511</c:v>
                </c:pt>
                <c:pt idx="1372">
                  <c:v>193.59035797058485</c:v>
                </c:pt>
                <c:pt idx="1373">
                  <c:v>193.56956673009688</c:v>
                </c:pt>
                <c:pt idx="1374">
                  <c:v>193.54884275661232</c:v>
                </c:pt>
                <c:pt idx="1375">
                  <c:v>193.52818583249865</c:v>
                </c:pt>
                <c:pt idx="1376">
                  <c:v>193.50759574082747</c:v>
                </c:pt>
                <c:pt idx="1377">
                  <c:v>193.48707226537229</c:v>
                </c:pt>
                <c:pt idx="1378">
                  <c:v>193.46661519060606</c:v>
                </c:pt>
                <c:pt idx="1379">
                  <c:v>193.44622430169917</c:v>
                </c:pt>
                <c:pt idx="1380">
                  <c:v>193.42589938451695</c:v>
                </c:pt>
                <c:pt idx="1381">
                  <c:v>193.40564022561759</c:v>
                </c:pt>
                <c:pt idx="1382">
                  <c:v>193.38544661224986</c:v>
                </c:pt>
                <c:pt idx="1383">
                  <c:v>193.36531833235085</c:v>
                </c:pt>
                <c:pt idx="1384">
                  <c:v>193.34525517454355</c:v>
                </c:pt>
                <c:pt idx="1385">
                  <c:v>193.32525692813522</c:v>
                </c:pt>
                <c:pt idx="1386">
                  <c:v>193.30532338311443</c:v>
                </c:pt>
                <c:pt idx="1387">
                  <c:v>193.28545433014941</c:v>
                </c:pt>
                <c:pt idx="1388">
                  <c:v>193.26564956058556</c:v>
                </c:pt>
                <c:pt idx="1389">
                  <c:v>193.24590886644344</c:v>
                </c:pt>
                <c:pt idx="1390">
                  <c:v>193.22623204041636</c:v>
                </c:pt>
                <c:pt idx="1391">
                  <c:v>193.20661887586849</c:v>
                </c:pt>
                <c:pt idx="1392">
                  <c:v>193.18706916683243</c:v>
                </c:pt>
                <c:pt idx="1393">
                  <c:v>193.16758270800716</c:v>
                </c:pt>
                <c:pt idx="1394">
                  <c:v>193.14815929475594</c:v>
                </c:pt>
                <c:pt idx="1395">
                  <c:v>193.12879872310418</c:v>
                </c:pt>
                <c:pt idx="1396">
                  <c:v>193.10950078973698</c:v>
                </c:pt>
                <c:pt idx="1397">
                  <c:v>193.09026529199738</c:v>
                </c:pt>
                <c:pt idx="1398">
                  <c:v>193.07109202788416</c:v>
                </c:pt>
                <c:pt idx="1399">
                  <c:v>193.05198079604955</c:v>
                </c:pt>
                <c:pt idx="1400">
                  <c:v>193.03293139579722</c:v>
                </c:pt>
                <c:pt idx="1401">
                  <c:v>193.01394362708021</c:v>
                </c:pt>
                <c:pt idx="1402">
                  <c:v>192.99501729049865</c:v>
                </c:pt>
                <c:pt idx="1403">
                  <c:v>192.97615218729791</c:v>
                </c:pt>
                <c:pt idx="1404">
                  <c:v>192.95734811936643</c:v>
                </c:pt>
                <c:pt idx="1405">
                  <c:v>192.93860488923357</c:v>
                </c:pt>
                <c:pt idx="1406">
                  <c:v>192.91992230006755</c:v>
                </c:pt>
                <c:pt idx="1407">
                  <c:v>192.90130015567343</c:v>
                </c:pt>
                <c:pt idx="1408">
                  <c:v>192.88273826049101</c:v>
                </c:pt>
                <c:pt idx="1409">
                  <c:v>192.86423641959288</c:v>
                </c:pt>
                <c:pt idx="1410">
                  <c:v>192.84579443868225</c:v>
                </c:pt>
                <c:pt idx="1411">
                  <c:v>192.82741212409087</c:v>
                </c:pt>
                <c:pt idx="1412">
                  <c:v>192.80908928277711</c:v>
                </c:pt>
                <c:pt idx="1413">
                  <c:v>192.79082572232397</c:v>
                </c:pt>
                <c:pt idx="1414">
                  <c:v>192.77262125093688</c:v>
                </c:pt>
                <c:pt idx="1415">
                  <c:v>192.75447567744186</c:v>
                </c:pt>
                <c:pt idx="1416">
                  <c:v>192.73638881128346</c:v>
                </c:pt>
                <c:pt idx="1417">
                  <c:v>192.71836046252275</c:v>
                </c:pt>
                <c:pt idx="1418">
                  <c:v>192.70039044183522</c:v>
                </c:pt>
                <c:pt idx="1419">
                  <c:v>192.68247856050903</c:v>
                </c:pt>
                <c:pt idx="1420">
                  <c:v>192.66462463044272</c:v>
                </c:pt>
                <c:pt idx="1421">
                  <c:v>192.64682846414362</c:v>
                </c:pt>
                <c:pt idx="1422">
                  <c:v>192.62908987472551</c:v>
                </c:pt>
                <c:pt idx="1423">
                  <c:v>192.61140867590683</c:v>
                </c:pt>
                <c:pt idx="1424">
                  <c:v>192.5937846820087</c:v>
                </c:pt>
                <c:pt idx="1425">
                  <c:v>192.57621770795311</c:v>
                </c:pt>
                <c:pt idx="1426">
                  <c:v>192.55870756926063</c:v>
                </c:pt>
                <c:pt idx="1427">
                  <c:v>192.54125408204888</c:v>
                </c:pt>
                <c:pt idx="1428">
                  <c:v>192.52385706303025</c:v>
                </c:pt>
                <c:pt idx="1429">
                  <c:v>192.50651632951022</c:v>
                </c:pt>
                <c:pt idx="1430">
                  <c:v>192.48923169938533</c:v>
                </c:pt>
                <c:pt idx="1431">
                  <c:v>192.47200299114132</c:v>
                </c:pt>
                <c:pt idx="1432">
                  <c:v>192.45483002385109</c:v>
                </c:pt>
                <c:pt idx="1433">
                  <c:v>192.4377126171731</c:v>
                </c:pt>
                <c:pt idx="1434">
                  <c:v>192.42065059134902</c:v>
                </c:pt>
                <c:pt idx="1435">
                  <c:v>192.40364376720234</c:v>
                </c:pt>
                <c:pt idx="1436">
                  <c:v>192.38669196613606</c:v>
                </c:pt>
                <c:pt idx="1437">
                  <c:v>192.36979501013113</c:v>
                </c:pt>
                <c:pt idx="1438">
                  <c:v>192.35295272174434</c:v>
                </c:pt>
                <c:pt idx="1439">
                  <c:v>192.33616492410678</c:v>
                </c:pt>
                <c:pt idx="1440">
                  <c:v>192.31943144092159</c:v>
                </c:pt>
                <c:pt idx="1441">
                  <c:v>192.30275209646229</c:v>
                </c:pt>
                <c:pt idx="1442">
                  <c:v>192.28612671557104</c:v>
                </c:pt>
                <c:pt idx="1443">
                  <c:v>192.2695551236566</c:v>
                </c:pt>
                <c:pt idx="1444">
                  <c:v>192.25303714669269</c:v>
                </c:pt>
                <c:pt idx="1445">
                  <c:v>192.23657261121596</c:v>
                </c:pt>
                <c:pt idx="1446">
                  <c:v>192.22016134432442</c:v>
                </c:pt>
                <c:pt idx="1447">
                  <c:v>192.20380317367525</c:v>
                </c:pt>
                <c:pt idx="1448">
                  <c:v>192.18749792748349</c:v>
                </c:pt>
                <c:pt idx="1449">
                  <c:v>192.17124543451979</c:v>
                </c:pt>
                <c:pt idx="1450">
                  <c:v>192.15504552410874</c:v>
                </c:pt>
                <c:pt idx="1451">
                  <c:v>192.13889802612741</c:v>
                </c:pt>
                <c:pt idx="1452">
                  <c:v>192.12280277100297</c:v>
                </c:pt>
                <c:pt idx="1453">
                  <c:v>192.10675958971132</c:v>
                </c:pt>
                <c:pt idx="1454">
                  <c:v>192.09076831377524</c:v>
                </c:pt>
                <c:pt idx="1455">
                  <c:v>192.0748287752626</c:v>
                </c:pt>
                <c:pt idx="1456">
                  <c:v>192.05894080678453</c:v>
                </c:pt>
                <c:pt idx="1457">
                  <c:v>192.04310424149384</c:v>
                </c:pt>
                <c:pt idx="1458">
                  <c:v>192.02731891308301</c:v>
                </c:pt>
                <c:pt idx="1459">
                  <c:v>192.01158465578263</c:v>
                </c:pt>
                <c:pt idx="1460">
                  <c:v>191.99590130435971</c:v>
                </c:pt>
                <c:pt idx="1461">
                  <c:v>191.98026869411569</c:v>
                </c:pt>
                <c:pt idx="1462">
                  <c:v>191.96468666088495</c:v>
                </c:pt>
                <c:pt idx="1463">
                  <c:v>191.94915504103298</c:v>
                </c:pt>
                <c:pt idx="1464">
                  <c:v>191.93367367145476</c:v>
                </c:pt>
                <c:pt idx="1465">
                  <c:v>191.91824238957281</c:v>
                </c:pt>
                <c:pt idx="1466">
                  <c:v>191.90286103333591</c:v>
                </c:pt>
                <c:pt idx="1467">
                  <c:v>191.88752944121686</c:v>
                </c:pt>
                <c:pt idx="1468">
                  <c:v>191.8722474522111</c:v>
                </c:pt>
                <c:pt idx="1469">
                  <c:v>191.85701490583526</c:v>
                </c:pt>
                <c:pt idx="1470">
                  <c:v>191.84183164212479</c:v>
                </c:pt>
                <c:pt idx="1471">
                  <c:v>191.82669750163296</c:v>
                </c:pt>
                <c:pt idx="1472">
                  <c:v>191.81161232542874</c:v>
                </c:pt>
                <c:pt idx="1473">
                  <c:v>191.79657595509542</c:v>
                </c:pt>
                <c:pt idx="1474">
                  <c:v>191.78158823272875</c:v>
                </c:pt>
                <c:pt idx="1475">
                  <c:v>191.76664900093544</c:v>
                </c:pt>
                <c:pt idx="1476">
                  <c:v>191.7517581028313</c:v>
                </c:pt>
                <c:pt idx="1477">
                  <c:v>191.73691538203985</c:v>
                </c:pt>
                <c:pt idx="1478">
                  <c:v>191.72212068269042</c:v>
                </c:pt>
                <c:pt idx="1479">
                  <c:v>191.70737384941674</c:v>
                </c:pt>
                <c:pt idx="1480">
                  <c:v>191.69267472735504</c:v>
                </c:pt>
                <c:pt idx="1481">
                  <c:v>191.67802316214284</c:v>
                </c:pt>
                <c:pt idx="1482">
                  <c:v>191.66341899991687</c:v>
                </c:pt>
                <c:pt idx="1483">
                  <c:v>191.64886208731176</c:v>
                </c:pt>
                <c:pt idx="1484">
                  <c:v>191.63435227145831</c:v>
                </c:pt>
                <c:pt idx="1485">
                  <c:v>191.6198893999819</c:v>
                </c:pt>
                <c:pt idx="1486">
                  <c:v>191.60547332100094</c:v>
                </c:pt>
                <c:pt idx="1487">
                  <c:v>191.59110388312507</c:v>
                </c:pt>
                <c:pt idx="1488">
                  <c:v>191.57678093545394</c:v>
                </c:pt>
                <c:pt idx="1489">
                  <c:v>191.56250432757531</c:v>
                </c:pt>
                <c:pt idx="1490">
                  <c:v>191.54827390956348</c:v>
                </c:pt>
                <c:pt idx="1491">
                  <c:v>191.53408953197811</c:v>
                </c:pt>
                <c:pt idx="1492">
                  <c:v>191.51995104586203</c:v>
                </c:pt>
                <c:pt idx="1493">
                  <c:v>191.50585830274014</c:v>
                </c:pt>
                <c:pt idx="1494">
                  <c:v>191.49181115461781</c:v>
                </c:pt>
                <c:pt idx="1495">
                  <c:v>191.47780945397901</c:v>
                </c:pt>
                <c:pt idx="1496">
                  <c:v>191.46385305378513</c:v>
                </c:pt>
                <c:pt idx="1497">
                  <c:v>191.44994180747329</c:v>
                </c:pt>
                <c:pt idx="1498">
                  <c:v>191.43607556895469</c:v>
                </c:pt>
                <c:pt idx="1499">
                  <c:v>191.4222541926132</c:v>
                </c:pt>
                <c:pt idx="1500">
                  <c:v>191.4084775333038</c:v>
                </c:pt>
                <c:pt idx="1501">
                  <c:v>191.39474544635115</c:v>
                </c:pt>
                <c:pt idx="1502">
                  <c:v>191.38105778754806</c:v>
                </c:pt>
                <c:pt idx="1503">
                  <c:v>191.3674144131536</c:v>
                </c:pt>
                <c:pt idx="1504">
                  <c:v>191.35381517989217</c:v>
                </c:pt>
                <c:pt idx="1505">
                  <c:v>191.34025994495164</c:v>
                </c:pt>
                <c:pt idx="1506">
                  <c:v>191.32674856598177</c:v>
                </c:pt>
                <c:pt idx="1507">
                  <c:v>191.31328090109321</c:v>
                </c:pt>
                <c:pt idx="1508">
                  <c:v>191.29985680885537</c:v>
                </c:pt>
                <c:pt idx="1509">
                  <c:v>191.28647614829529</c:v>
                </c:pt>
                <c:pt idx="1510">
                  <c:v>191.27313877889628</c:v>
                </c:pt>
                <c:pt idx="1511">
                  <c:v>191.25984456059604</c:v>
                </c:pt>
                <c:pt idx="1512">
                  <c:v>191.24659335378561</c:v>
                </c:pt>
                <c:pt idx="1513">
                  <c:v>191.23338501930755</c:v>
                </c:pt>
                <c:pt idx="1514">
                  <c:v>191.2202194184548</c:v>
                </c:pt>
                <c:pt idx="1515">
                  <c:v>191.20709641296898</c:v>
                </c:pt>
                <c:pt idx="1516">
                  <c:v>191.19401586503901</c:v>
                </c:pt>
                <c:pt idx="1517">
                  <c:v>191.18097763729972</c:v>
                </c:pt>
                <c:pt idx="1518">
                  <c:v>191.16798159283033</c:v>
                </c:pt>
                <c:pt idx="1519">
                  <c:v>191.15502759515314</c:v>
                </c:pt>
                <c:pt idx="1520">
                  <c:v>191.14211550823185</c:v>
                </c:pt>
                <c:pt idx="1521">
                  <c:v>191.12924519647046</c:v>
                </c:pt>
                <c:pt idx="1522">
                  <c:v>191.1164165247115</c:v>
                </c:pt>
                <c:pt idx="1523">
                  <c:v>191.10362935823488</c:v>
                </c:pt>
                <c:pt idx="1524">
                  <c:v>191.0908835627564</c:v>
                </c:pt>
                <c:pt idx="1525">
                  <c:v>191.07817900442626</c:v>
                </c:pt>
                <c:pt idx="1526">
                  <c:v>191.06551554982764</c:v>
                </c:pt>
                <c:pt idx="1527">
                  <c:v>191.05289306597561</c:v>
                </c:pt>
                <c:pt idx="1528">
                  <c:v>191.04031142031525</c:v>
                </c:pt>
                <c:pt idx="1529">
                  <c:v>191.02777048072053</c:v>
                </c:pt>
                <c:pt idx="1530">
                  <c:v>191.01527011549308</c:v>
                </c:pt>
                <c:pt idx="1531">
                  <c:v>191.00281019336038</c:v>
                </c:pt>
                <c:pt idx="1532">
                  <c:v>190.99039058347483</c:v>
                </c:pt>
                <c:pt idx="1533">
                  <c:v>190.9780111554121</c:v>
                </c:pt>
                <c:pt idx="1534">
                  <c:v>190.96567177916972</c:v>
                </c:pt>
                <c:pt idx="1535">
                  <c:v>190.95337232516599</c:v>
                </c:pt>
                <c:pt idx="1536">
                  <c:v>190.94111266423826</c:v>
                </c:pt>
                <c:pt idx="1537">
                  <c:v>190.92889266764197</c:v>
                </c:pt>
                <c:pt idx="1538">
                  <c:v>190.91671220704899</c:v>
                </c:pt>
                <c:pt idx="1539">
                  <c:v>190.9045711545464</c:v>
                </c:pt>
                <c:pt idx="1540">
                  <c:v>190.89246938263508</c:v>
                </c:pt>
                <c:pt idx="1541">
                  <c:v>190.88040676422841</c:v>
                </c:pt>
                <c:pt idx="1542">
                  <c:v>190.86838317265108</c:v>
                </c:pt>
                <c:pt idx="1543">
                  <c:v>190.85639848163751</c:v>
                </c:pt>
                <c:pt idx="1544">
                  <c:v>190.84445256533053</c:v>
                </c:pt>
                <c:pt idx="1545">
                  <c:v>190.83254529828037</c:v>
                </c:pt>
                <c:pt idx="1546">
                  <c:v>190.82067655544301</c:v>
                </c:pt>
                <c:pt idx="1547">
                  <c:v>190.80884621217908</c:v>
                </c:pt>
                <c:pt idx="1548">
                  <c:v>190.79705414425231</c:v>
                </c:pt>
                <c:pt idx="1549">
                  <c:v>190.78530022782854</c:v>
                </c:pt>
                <c:pt idx="1550">
                  <c:v>190.77358433947418</c:v>
                </c:pt>
                <c:pt idx="1551">
                  <c:v>190.76190635615504</c:v>
                </c:pt>
                <c:pt idx="1552">
                  <c:v>190.75026615523484</c:v>
                </c:pt>
                <c:pt idx="1553">
                  <c:v>190.73866361447421</c:v>
                </c:pt>
                <c:pt idx="1554">
                  <c:v>190.72709861202927</c:v>
                </c:pt>
                <c:pt idx="1555">
                  <c:v>190.71557102645031</c:v>
                </c:pt>
                <c:pt idx="1556">
                  <c:v>190.70408073668054</c:v>
                </c:pt>
                <c:pt idx="1557">
                  <c:v>190.69262762205491</c:v>
                </c:pt>
                <c:pt idx="1558">
                  <c:v>190.68121156229861</c:v>
                </c:pt>
                <c:pt idx="1559">
                  <c:v>190.66983243752611</c:v>
                </c:pt>
                <c:pt idx="1560">
                  <c:v>190.65849012823966</c:v>
                </c:pt>
                <c:pt idx="1561">
                  <c:v>190.64718451532821</c:v>
                </c:pt>
                <c:pt idx="1562">
                  <c:v>190.63591548006599</c:v>
                </c:pt>
                <c:pt idx="1563">
                  <c:v>190.62468290411152</c:v>
                </c:pt>
                <c:pt idx="1564">
                  <c:v>190.61348666950587</c:v>
                </c:pt>
                <c:pt idx="1565">
                  <c:v>190.6023266586721</c:v>
                </c:pt>
                <c:pt idx="1566">
                  <c:v>190.59120275441344</c:v>
                </c:pt>
                <c:pt idx="1567">
                  <c:v>190.58011483991237</c:v>
                </c:pt>
                <c:pt idx="1568">
                  <c:v>190.59337728933195</c:v>
                </c:pt>
                <c:pt idx="1569">
                  <c:v>190.60669122919907</c:v>
                </c:pt>
                <c:pt idx="1570">
                  <c:v>190.62005685942137</c:v>
                </c:pt>
                <c:pt idx="1571">
                  <c:v>190.63347438068274</c:v>
                </c:pt>
                <c:pt idx="1572">
                  <c:v>190.64694399444613</c:v>
                </c:pt>
                <c:pt idx="1573">
                  <c:v>190.66046590295676</c:v>
                </c:pt>
                <c:pt idx="1574">
                  <c:v>190.67404030924499</c:v>
                </c:pt>
                <c:pt idx="1575">
                  <c:v>190.68766741712943</c:v>
                </c:pt>
                <c:pt idx="1576">
                  <c:v>190.70134743122003</c:v>
                </c:pt>
                <c:pt idx="1577">
                  <c:v>190.71508055692107</c:v>
                </c:pt>
                <c:pt idx="1578">
                  <c:v>190.72886700043426</c:v>
                </c:pt>
                <c:pt idx="1579">
                  <c:v>190.74270696876204</c:v>
                </c:pt>
                <c:pt idx="1580">
                  <c:v>190.75660066971034</c:v>
                </c:pt>
                <c:pt idx="1581">
                  <c:v>190.77054831189196</c:v>
                </c:pt>
                <c:pt idx="1582">
                  <c:v>190.78455010472968</c:v>
                </c:pt>
                <c:pt idx="1583">
                  <c:v>190.79860625845927</c:v>
                </c:pt>
                <c:pt idx="1584">
                  <c:v>190.81271698413272</c:v>
                </c:pt>
                <c:pt idx="1585">
                  <c:v>190.82688249362147</c:v>
                </c:pt>
                <c:pt idx="1586">
                  <c:v>190.84110299961944</c:v>
                </c:pt>
                <c:pt idx="1587">
                  <c:v>190.85537871564642</c:v>
                </c:pt>
                <c:pt idx="1588">
                  <c:v>190.86970985605114</c:v>
                </c:pt>
                <c:pt idx="1589">
                  <c:v>190.88409663601453</c:v>
                </c:pt>
                <c:pt idx="1590">
                  <c:v>190.89853927155283</c:v>
                </c:pt>
                <c:pt idx="1591">
                  <c:v>190.91303797952122</c:v>
                </c:pt>
                <c:pt idx="1592">
                  <c:v>190.92759297761648</c:v>
                </c:pt>
                <c:pt idx="1593">
                  <c:v>190.94220448438074</c:v>
                </c:pt>
                <c:pt idx="1594">
                  <c:v>190.95687271920463</c:v>
                </c:pt>
                <c:pt idx="1595">
                  <c:v>190.97159790233053</c:v>
                </c:pt>
                <c:pt idx="1596">
                  <c:v>190.9863802548559</c:v>
                </c:pt>
                <c:pt idx="1597">
                  <c:v>191.00121999873653</c:v>
                </c:pt>
                <c:pt idx="1598">
                  <c:v>191.01611735678992</c:v>
                </c:pt>
                <c:pt idx="1599">
                  <c:v>191.03107255269879</c:v>
                </c:pt>
                <c:pt idx="1600">
                  <c:v>191.04608581101417</c:v>
                </c:pt>
                <c:pt idx="1601">
                  <c:v>191.06115735715889</c:v>
                </c:pt>
                <c:pt idx="1602">
                  <c:v>191.07628741743108</c:v>
                </c:pt>
                <c:pt idx="1603">
                  <c:v>191.09147621900726</c:v>
                </c:pt>
                <c:pt idx="1604">
                  <c:v>191.10672398994609</c:v>
                </c:pt>
                <c:pt idx="1605">
                  <c:v>191.12203095919165</c:v>
                </c:pt>
                <c:pt idx="1606">
                  <c:v>191.13739735657688</c:v>
                </c:pt>
                <c:pt idx="1607">
                  <c:v>191.15282341282693</c:v>
                </c:pt>
                <c:pt idx="1608">
                  <c:v>191.16830935956276</c:v>
                </c:pt>
                <c:pt idx="1609">
                  <c:v>191.18385542930471</c:v>
                </c:pt>
                <c:pt idx="1610">
                  <c:v>191.1994618554757</c:v>
                </c:pt>
                <c:pt idx="1611">
                  <c:v>191.21512887240502</c:v>
                </c:pt>
                <c:pt idx="1612">
                  <c:v>191.23085671533156</c:v>
                </c:pt>
                <c:pt idx="1613">
                  <c:v>191.24664562040772</c:v>
                </c:pt>
                <c:pt idx="1614">
                  <c:v>191.26249582470254</c:v>
                </c:pt>
                <c:pt idx="1615">
                  <c:v>191.27840756620563</c:v>
                </c:pt>
                <c:pt idx="1616">
                  <c:v>191.29438108383044</c:v>
                </c:pt>
                <c:pt idx="1617">
                  <c:v>191.31041661741807</c:v>
                </c:pt>
                <c:pt idx="1618">
                  <c:v>191.32651440774083</c:v>
                </c:pt>
                <c:pt idx="1619">
                  <c:v>191.34267469650561</c:v>
                </c:pt>
                <c:pt idx="1620">
                  <c:v>191.35889772635798</c:v>
                </c:pt>
                <c:pt idx="1621">
                  <c:v>191.37518374088526</c:v>
                </c:pt>
                <c:pt idx="1622">
                  <c:v>191.39153298462082</c:v>
                </c:pt>
                <c:pt idx="1623">
                  <c:v>191.40794570304715</c:v>
                </c:pt>
                <c:pt idx="1624">
                  <c:v>191.42442214259987</c:v>
                </c:pt>
                <c:pt idx="1625">
                  <c:v>191.44096255067146</c:v>
                </c:pt>
                <c:pt idx="1626">
                  <c:v>191.45756717561471</c:v>
                </c:pt>
                <c:pt idx="1627">
                  <c:v>191.4742362667468</c:v>
                </c:pt>
                <c:pt idx="1628">
                  <c:v>191.49097007435273</c:v>
                </c:pt>
                <c:pt idx="1629">
                  <c:v>191.50776884968937</c:v>
                </c:pt>
                <c:pt idx="1630">
                  <c:v>191.52463284498887</c:v>
                </c:pt>
                <c:pt idx="1631">
                  <c:v>191.54156231346275</c:v>
                </c:pt>
                <c:pt idx="1632">
                  <c:v>191.55855750930567</c:v>
                </c:pt>
                <c:pt idx="1633">
                  <c:v>191.57561868769915</c:v>
                </c:pt>
                <c:pt idx="1634">
                  <c:v>191.59274610481532</c:v>
                </c:pt>
                <c:pt idx="1635">
                  <c:v>191.60994001782103</c:v>
                </c:pt>
                <c:pt idx="1636">
                  <c:v>191.62720068488147</c:v>
                </c:pt>
                <c:pt idx="1637">
                  <c:v>191.64452836516421</c:v>
                </c:pt>
                <c:pt idx="1638">
                  <c:v>191.66192331884292</c:v>
                </c:pt>
                <c:pt idx="1639">
                  <c:v>191.67647539239164</c:v>
                </c:pt>
                <c:pt idx="1640">
                  <c:v>191.69107454703601</c:v>
                </c:pt>
                <c:pt idx="1641">
                  <c:v>191.70572093509989</c:v>
                </c:pt>
                <c:pt idx="1642">
                  <c:v>192.02749321540017</c:v>
                </c:pt>
                <c:pt idx="1643">
                  <c:v>192.35030654263008</c:v>
                </c:pt>
                <c:pt idx="1644">
                  <c:v>192.67416428494397</c:v>
                </c:pt>
                <c:pt idx="1645">
                  <c:v>192.99906982139342</c:v>
                </c:pt>
                <c:pt idx="1646">
                  <c:v>193.32502654196233</c:v>
                </c:pt>
                <c:pt idx="1647">
                  <c:v>193.65203784760246</c:v>
                </c:pt>
                <c:pt idx="1648">
                  <c:v>193.98010715026888</c:v>
                </c:pt>
                <c:pt idx="1649">
                  <c:v>194.30923787295546</c:v>
                </c:pt>
                <c:pt idx="1650">
                  <c:v>194.63943344973075</c:v>
                </c:pt>
                <c:pt idx="1651">
                  <c:v>194.97069732577361</c:v>
                </c:pt>
                <c:pt idx="1652">
                  <c:v>195.30303295740944</c:v>
                </c:pt>
                <c:pt idx="1653">
                  <c:v>195.63644381214587</c:v>
                </c:pt>
                <c:pt idx="1654">
                  <c:v>195.97093336870932</c:v>
                </c:pt>
                <c:pt idx="1655">
                  <c:v>196.30650511708097</c:v>
                </c:pt>
                <c:pt idx="1656">
                  <c:v>196.64316255853342</c:v>
                </c:pt>
                <c:pt idx="1657">
                  <c:v>196.98090920566707</c:v>
                </c:pt>
                <c:pt idx="1658">
                  <c:v>197.31974858244689</c:v>
                </c:pt>
                <c:pt idx="1659">
                  <c:v>197.6596842242391</c:v>
                </c:pt>
                <c:pt idx="1660">
                  <c:v>198.000719677848</c:v>
                </c:pt>
                <c:pt idx="1661">
                  <c:v>198.34285850155305</c:v>
                </c:pt>
                <c:pt idx="1662">
                  <c:v>198.68610426514618</c:v>
                </c:pt>
                <c:pt idx="1663">
                  <c:v>199.03046054996875</c:v>
                </c:pt>
                <c:pt idx="1664">
                  <c:v>199.37593094894893</c:v>
                </c:pt>
                <c:pt idx="1665">
                  <c:v>199.72251906663939</c:v>
                </c:pt>
                <c:pt idx="1666">
                  <c:v>200.07022851925478</c:v>
                </c:pt>
                <c:pt idx="1667">
                  <c:v>200.41906293470942</c:v>
                </c:pt>
                <c:pt idx="1668">
                  <c:v>200.76902595265534</c:v>
                </c:pt>
                <c:pt idx="1669">
                  <c:v>201.12012122452001</c:v>
                </c:pt>
                <c:pt idx="1670">
                  <c:v>201.47235241354454</c:v>
                </c:pt>
                <c:pt idx="1671">
                  <c:v>201.82572319482216</c:v>
                </c:pt>
                <c:pt idx="1672">
                  <c:v>202.18023725533601</c:v>
                </c:pt>
                <c:pt idx="1673">
                  <c:v>202.53589829399809</c:v>
                </c:pt>
                <c:pt idx="1674">
                  <c:v>202.89271002168763</c:v>
                </c:pt>
                <c:pt idx="1675">
                  <c:v>203.25067616128999</c:v>
                </c:pt>
                <c:pt idx="1676">
                  <c:v>203.60980044773515</c:v>
                </c:pt>
                <c:pt idx="1677">
                  <c:v>203.97008662803714</c:v>
                </c:pt>
                <c:pt idx="1678">
                  <c:v>204.33153846133271</c:v>
                </c:pt>
                <c:pt idx="1679">
                  <c:v>204.69415971892084</c:v>
                </c:pt>
                <c:pt idx="1680">
                  <c:v>205.05795418430205</c:v>
                </c:pt>
                <c:pt idx="1681">
                  <c:v>205.4229256532177</c:v>
                </c:pt>
                <c:pt idx="1682">
                  <c:v>205.78907793368978</c:v>
                </c:pt>
                <c:pt idx="1683">
                  <c:v>206.15641484606056</c:v>
                </c:pt>
                <c:pt idx="1684">
                  <c:v>206.52494022303256</c:v>
                </c:pt>
                <c:pt idx="1685">
                  <c:v>206.89465790970823</c:v>
                </c:pt>
                <c:pt idx="1686">
                  <c:v>207.26557176363048</c:v>
                </c:pt>
                <c:pt idx="1687">
                  <c:v>207.6376856548226</c:v>
                </c:pt>
                <c:pt idx="1688">
                  <c:v>208.01100346582891</c:v>
                </c:pt>
                <c:pt idx="1689">
                  <c:v>208.38552909175502</c:v>
                </c:pt>
                <c:pt idx="1690">
                  <c:v>208.76126644030862</c:v>
                </c:pt>
                <c:pt idx="1691">
                  <c:v>209.13821943184027</c:v>
                </c:pt>
                <c:pt idx="1692">
                  <c:v>209.5163919993841</c:v>
                </c:pt>
                <c:pt idx="1693">
                  <c:v>209.89578808869911</c:v>
                </c:pt>
                <c:pt idx="1694">
                  <c:v>210.27641165831028</c:v>
                </c:pt>
                <c:pt idx="1695">
                  <c:v>210.65826667954963</c:v>
                </c:pt>
                <c:pt idx="1696">
                  <c:v>211.04135713659795</c:v>
                </c:pt>
                <c:pt idx="1697">
                  <c:v>211.42568702652636</c:v>
                </c:pt>
                <c:pt idx="1698">
                  <c:v>211.81126035933772</c:v>
                </c:pt>
                <c:pt idx="1699">
                  <c:v>212.19808115800885</c:v>
                </c:pt>
                <c:pt idx="1700">
                  <c:v>212.58615345853207</c:v>
                </c:pt>
                <c:pt idx="1701">
                  <c:v>212.97548130995787</c:v>
                </c:pt>
                <c:pt idx="1702">
                  <c:v>213.36606877443663</c:v>
                </c:pt>
                <c:pt idx="1703">
                  <c:v>213.75791992726127</c:v>
                </c:pt>
                <c:pt idx="1704">
                  <c:v>214.15103885690979</c:v>
                </c:pt>
                <c:pt idx="1705">
                  <c:v>214.54542966508774</c:v>
                </c:pt>
                <c:pt idx="1706">
                  <c:v>214.94109646677126</c:v>
                </c:pt>
                <c:pt idx="1707">
                  <c:v>215.33804339024982</c:v>
                </c:pt>
                <c:pt idx="1708">
                  <c:v>215.73627457716935</c:v>
                </c:pt>
                <c:pt idx="1709">
                  <c:v>216.13579418257561</c:v>
                </c:pt>
                <c:pt idx="1710">
                  <c:v>216.53660637495716</c:v>
                </c:pt>
                <c:pt idx="1711">
                  <c:v>216.93871533628925</c:v>
                </c:pt>
                <c:pt idx="1712">
                  <c:v>217.34212526207727</c:v>
                </c:pt>
                <c:pt idx="1713">
                  <c:v>217.74684036140056</c:v>
                </c:pt>
                <c:pt idx="1714">
                  <c:v>218.15286485695628</c:v>
                </c:pt>
                <c:pt idx="1715">
                  <c:v>218.56020298510359</c:v>
                </c:pt>
                <c:pt idx="1716">
                  <c:v>218.9688589959076</c:v>
                </c:pt>
                <c:pt idx="1717">
                  <c:v>219.37883715318407</c:v>
                </c:pt>
                <c:pt idx="1718">
                  <c:v>219.7901417345436</c:v>
                </c:pt>
                <c:pt idx="1719">
                  <c:v>220.2027770314364</c:v>
                </c:pt>
                <c:pt idx="1720">
                  <c:v>220.616747349197</c:v>
                </c:pt>
                <c:pt idx="1721">
                  <c:v>221.03205700708929</c:v>
                </c:pt>
                <c:pt idx="1722">
                  <c:v>221.44871033835142</c:v>
                </c:pt>
                <c:pt idx="1723">
                  <c:v>221.86671169024115</c:v>
                </c:pt>
                <c:pt idx="1724">
                  <c:v>222.28606542408113</c:v>
                </c:pt>
                <c:pt idx="1725">
                  <c:v>222.70677591530449</c:v>
                </c:pt>
                <c:pt idx="1726">
                  <c:v>223.12884755350024</c:v>
                </c:pt>
                <c:pt idx="1727">
                  <c:v>223.55228474245951</c:v>
                </c:pt>
                <c:pt idx="1728">
                  <c:v>223.9770919002211</c:v>
                </c:pt>
                <c:pt idx="1729">
                  <c:v>224.40327345911774</c:v>
                </c:pt>
                <c:pt idx="1730">
                  <c:v>224.83083386582234</c:v>
                </c:pt>
                <c:pt idx="1731">
                  <c:v>225.25977758139442</c:v>
                </c:pt>
                <c:pt idx="1732">
                  <c:v>225.69010908132645</c:v>
                </c:pt>
                <c:pt idx="1733">
                  <c:v>226.12183285559087</c:v>
                </c:pt>
                <c:pt idx="1734">
                  <c:v>226.55495340868669</c:v>
                </c:pt>
                <c:pt idx="1735">
                  <c:v>226.98947525968657</c:v>
                </c:pt>
                <c:pt idx="1736">
                  <c:v>227.42540294228391</c:v>
                </c:pt>
                <c:pt idx="1737">
                  <c:v>227.86274100484036</c:v>
                </c:pt>
                <c:pt idx="1738">
                  <c:v>228.30149401043292</c:v>
                </c:pt>
                <c:pt idx="1739">
                  <c:v>228.74166653690187</c:v>
                </c:pt>
                <c:pt idx="1740">
                  <c:v>229.18326317689846</c:v>
                </c:pt>
                <c:pt idx="1741">
                  <c:v>229.62628853793277</c:v>
                </c:pt>
                <c:pt idx="1742">
                  <c:v>230.07074724242167</c:v>
                </c:pt>
                <c:pt idx="1743">
                  <c:v>230.51664392773739</c:v>
                </c:pt>
                <c:pt idx="1744">
                  <c:v>230.96398324625554</c:v>
                </c:pt>
                <c:pt idx="1745">
                  <c:v>231.41276986540387</c:v>
                </c:pt>
                <c:pt idx="1746">
                  <c:v>231.8630084677109</c:v>
                </c:pt>
                <c:pt idx="1747">
                  <c:v>232.31470375085473</c:v>
                </c:pt>
                <c:pt idx="1748">
                  <c:v>232.76786042771221</c:v>
                </c:pt>
                <c:pt idx="1749">
                  <c:v>233.22248322640792</c:v>
                </c:pt>
                <c:pt idx="1750">
                  <c:v>233.67857689036362</c:v>
                </c:pt>
                <c:pt idx="1751">
                  <c:v>234.13614617834776</c:v>
                </c:pt>
                <c:pt idx="1752">
                  <c:v>234.59519586452498</c:v>
                </c:pt>
                <c:pt idx="1753">
                  <c:v>235.05573073850616</c:v>
                </c:pt>
                <c:pt idx="1754">
                  <c:v>235.51775560539821</c:v>
                </c:pt>
                <c:pt idx="1755">
                  <c:v>235.98127528585411</c:v>
                </c:pt>
                <c:pt idx="1756">
                  <c:v>236.44629461612365</c:v>
                </c:pt>
                <c:pt idx="1757">
                  <c:v>236.91281844810337</c:v>
                </c:pt>
                <c:pt idx="1758">
                  <c:v>237.38085164938747</c:v>
                </c:pt>
                <c:pt idx="1759">
                  <c:v>237.85039910331855</c:v>
                </c:pt>
                <c:pt idx="1760">
                  <c:v>238.32146570903851</c:v>
                </c:pt>
                <c:pt idx="1761">
                  <c:v>238.79405638153975</c:v>
                </c:pt>
                <c:pt idx="1762">
                  <c:v>239.26817605171632</c:v>
                </c:pt>
                <c:pt idx="1763">
                  <c:v>239.74382966641568</c:v>
                </c:pt>
                <c:pt idx="1764">
                  <c:v>240.22102218848971</c:v>
                </c:pt>
                <c:pt idx="1765">
                  <c:v>240.6997585968472</c:v>
                </c:pt>
                <c:pt idx="1766">
                  <c:v>241.18004388650542</c:v>
                </c:pt>
                <c:pt idx="1767">
                  <c:v>241.66188306864208</c:v>
                </c:pt>
                <c:pt idx="1768">
                  <c:v>242.14528117064808</c:v>
                </c:pt>
                <c:pt idx="1769">
                  <c:v>242.6302432361795</c:v>
                </c:pt>
                <c:pt idx="1770">
                  <c:v>243.11677432521051</c:v>
                </c:pt>
                <c:pt idx="1771">
                  <c:v>243.60487951408609</c:v>
                </c:pt>
                <c:pt idx="1772">
                  <c:v>244.09456389557499</c:v>
                </c:pt>
                <c:pt idx="1773">
                  <c:v>244.58583257892289</c:v>
                </c:pt>
                <c:pt idx="1774">
                  <c:v>245.07869068990556</c:v>
                </c:pt>
                <c:pt idx="1775">
                  <c:v>245.5731433708826</c:v>
                </c:pt>
                <c:pt idx="1776">
                  <c:v>246.06919578085092</c:v>
                </c:pt>
                <c:pt idx="1777">
                  <c:v>246.56685309549857</c:v>
                </c:pt>
                <c:pt idx="1778">
                  <c:v>247.0661205072588</c:v>
                </c:pt>
                <c:pt idx="1779">
                  <c:v>247.56700322536429</c:v>
                </c:pt>
                <c:pt idx="1780">
                  <c:v>248.06950647590125</c:v>
                </c:pt>
                <c:pt idx="1781">
                  <c:v>248.57363550186432</c:v>
                </c:pt>
                <c:pt idx="1782">
                  <c:v>249.07939556321097</c:v>
                </c:pt>
                <c:pt idx="1783">
                  <c:v>249.58679193691648</c:v>
                </c:pt>
                <c:pt idx="1784">
                  <c:v>250.09582991702908</c:v>
                </c:pt>
                <c:pt idx="1785">
                  <c:v>250.60651481472499</c:v>
                </c:pt>
                <c:pt idx="1786">
                  <c:v>251.11885195836408</c:v>
                </c:pt>
                <c:pt idx="1787">
                  <c:v>251.63284669354536</c:v>
                </c:pt>
                <c:pt idx="1788">
                  <c:v>252.14850438316265</c:v>
                </c:pt>
                <c:pt idx="1789">
                  <c:v>252.6658304074607</c:v>
                </c:pt>
                <c:pt idx="1790">
                  <c:v>253.18483016409112</c:v>
                </c:pt>
                <c:pt idx="1791">
                  <c:v>253.70550906816899</c:v>
                </c:pt>
                <c:pt idx="1792">
                  <c:v>254.22787255232916</c:v>
                </c:pt>
                <c:pt idx="1793">
                  <c:v>254.75192606678286</c:v>
                </c:pt>
                <c:pt idx="1794">
                  <c:v>255.2776750793748</c:v>
                </c:pt>
                <c:pt idx="1795">
                  <c:v>255.80512507564006</c:v>
                </c:pt>
                <c:pt idx="1796">
                  <c:v>256.33428155886145</c:v>
                </c:pt>
                <c:pt idx="1797">
                  <c:v>256.8651500501266</c:v>
                </c:pt>
                <c:pt idx="1798">
                  <c:v>257.39773608838601</c:v>
                </c:pt>
                <c:pt idx="1799">
                  <c:v>257.93204523051065</c:v>
                </c:pt>
                <c:pt idx="1800">
                  <c:v>258.46808305134982</c:v>
                </c:pt>
                <c:pt idx="1801">
                  <c:v>259.00585514378952</c:v>
                </c:pt>
                <c:pt idx="1802">
                  <c:v>259.54536711881065</c:v>
                </c:pt>
                <c:pt idx="1803">
                  <c:v>260.08662460554763</c:v>
                </c:pt>
                <c:pt idx="1804">
                  <c:v>260.62963325134712</c:v>
                </c:pt>
                <c:pt idx="1805">
                  <c:v>261.17439872182695</c:v>
                </c:pt>
                <c:pt idx="1806">
                  <c:v>261.72092670093519</c:v>
                </c:pt>
                <c:pt idx="1807">
                  <c:v>262.26922289100952</c:v>
                </c:pt>
                <c:pt idx="1808">
                  <c:v>262.81929301283668</c:v>
                </c:pt>
                <c:pt idx="1809">
                  <c:v>263.37114280571217</c:v>
                </c:pt>
                <c:pt idx="1810">
                  <c:v>263.92477802750028</c:v>
                </c:pt>
                <c:pt idx="1811">
                  <c:v>264.48020445469376</c:v>
                </c:pt>
                <c:pt idx="1812">
                  <c:v>265.0374278824745</c:v>
                </c:pt>
                <c:pt idx="1813">
                  <c:v>265.59645412477386</c:v>
                </c:pt>
                <c:pt idx="1814">
                  <c:v>266.15728901433323</c:v>
                </c:pt>
                <c:pt idx="1815">
                  <c:v>266.71993840276508</c:v>
                </c:pt>
                <c:pt idx="1816">
                  <c:v>267.28440816061402</c:v>
                </c:pt>
                <c:pt idx="1817">
                  <c:v>267.8507041774177</c:v>
                </c:pt>
                <c:pt idx="1818">
                  <c:v>268.41883236176847</c:v>
                </c:pt>
                <c:pt idx="1819">
                  <c:v>268.98879864137547</c:v>
                </c:pt>
                <c:pt idx="1820">
                  <c:v>269.56060896312556</c:v>
                </c:pt>
                <c:pt idx="1821">
                  <c:v>270.13426929314625</c:v>
                </c:pt>
                <c:pt idx="1822">
                  <c:v>270.70978561686746</c:v>
                </c:pt>
                <c:pt idx="1823">
                  <c:v>271.287163939084</c:v>
                </c:pt>
                <c:pt idx="1824">
                  <c:v>271.86641028401834</c:v>
                </c:pt>
                <c:pt idx="1825">
                  <c:v>272.44753069538359</c:v>
                </c:pt>
                <c:pt idx="1826">
                  <c:v>273.03053123644622</c:v>
                </c:pt>
                <c:pt idx="1827">
                  <c:v>273.61541799008972</c:v>
                </c:pt>
                <c:pt idx="1828">
                  <c:v>274.20219705887763</c:v>
                </c:pt>
                <c:pt idx="1829">
                  <c:v>274.79087456511746</c:v>
                </c:pt>
                <c:pt idx="1830">
                  <c:v>275.38145665092486</c:v>
                </c:pt>
                <c:pt idx="1831">
                  <c:v>275.9739494782869</c:v>
                </c:pt>
                <c:pt idx="1832">
                  <c:v>276.56835922912722</c:v>
                </c:pt>
                <c:pt idx="1833">
                  <c:v>277.16469210536997</c:v>
                </c:pt>
                <c:pt idx="1834">
                  <c:v>277.76295432900491</c:v>
                </c:pt>
                <c:pt idx="1835">
                  <c:v>278.36315214215182</c:v>
                </c:pt>
                <c:pt idx="1836">
                  <c:v>278.96529180712645</c:v>
                </c:pt>
                <c:pt idx="1837">
                  <c:v>279.5693796065047</c:v>
                </c:pt>
                <c:pt idx="1838">
                  <c:v>280.17542184318938</c:v>
                </c:pt>
                <c:pt idx="1839">
                  <c:v>280.78342484047516</c:v>
                </c:pt>
                <c:pt idx="1840">
                  <c:v>281.39339494211481</c:v>
                </c:pt>
                <c:pt idx="1841">
                  <c:v>282.00533851238544</c:v>
                </c:pt>
                <c:pt idx="1842">
                  <c:v>282.61926193615477</c:v>
                </c:pt>
                <c:pt idx="1843">
                  <c:v>283.2351716189479</c:v>
                </c:pt>
                <c:pt idx="1844">
                  <c:v>283.85307398701394</c:v>
                </c:pt>
                <c:pt idx="1845">
                  <c:v>284.4729754873934</c:v>
                </c:pt>
                <c:pt idx="1846">
                  <c:v>285.09488258798496</c:v>
                </c:pt>
                <c:pt idx="1847">
                  <c:v>285.71880177761352</c:v>
                </c:pt>
                <c:pt idx="1848">
                  <c:v>286.34473956609742</c:v>
                </c:pt>
                <c:pt idx="1849">
                  <c:v>286.97270248431676</c:v>
                </c:pt>
                <c:pt idx="1850">
                  <c:v>287.60269708428115</c:v>
                </c:pt>
                <c:pt idx="1851">
                  <c:v>288.23472993919819</c:v>
                </c:pt>
                <c:pt idx="1852">
                  <c:v>288.86880764354243</c:v>
                </c:pt>
                <c:pt idx="1853">
                  <c:v>289.50493681312366</c:v>
                </c:pt>
                <c:pt idx="1854">
                  <c:v>290.14312408515622</c:v>
                </c:pt>
                <c:pt idx="1855">
                  <c:v>290.78337611832808</c:v>
                </c:pt>
                <c:pt idx="1856">
                  <c:v>291.4256995928705</c:v>
                </c:pt>
                <c:pt idx="1857">
                  <c:v>292.07010121062763</c:v>
                </c:pt>
                <c:pt idx="1858">
                  <c:v>292.71658769512669</c:v>
                </c:pt>
                <c:pt idx="1859">
                  <c:v>293.36516579164743</c:v>
                </c:pt>
                <c:pt idx="1860">
                  <c:v>294.01584226729324</c:v>
                </c:pt>
                <c:pt idx="1861">
                  <c:v>294.66862391106156</c:v>
                </c:pt>
                <c:pt idx="1862">
                  <c:v>295.32351753391424</c:v>
                </c:pt>
                <c:pt idx="1863">
                  <c:v>295.98052996884951</c:v>
                </c:pt>
                <c:pt idx="1864">
                  <c:v>296.63966807097233</c:v>
                </c:pt>
                <c:pt idx="1865">
                  <c:v>297.30093871756662</c:v>
                </c:pt>
                <c:pt idx="1866">
                  <c:v>297.96434880816662</c:v>
                </c:pt>
                <c:pt idx="1867">
                  <c:v>298.62990526462914</c:v>
                </c:pt>
                <c:pt idx="1868">
                  <c:v>299.29761503120534</c:v>
                </c:pt>
                <c:pt idx="1869">
                  <c:v>299.96748507461388</c:v>
                </c:pt>
                <c:pt idx="1870">
                  <c:v>300.63952238411269</c:v>
                </c:pt>
                <c:pt idx="1871">
                  <c:v>301.31373397157313</c:v>
                </c:pt>
                <c:pt idx="1872">
                  <c:v>301.99012687155181</c:v>
                </c:pt>
                <c:pt idx="1873">
                  <c:v>302.66870814136485</c:v>
                </c:pt>
                <c:pt idx="1874">
                  <c:v>303.34948486116122</c:v>
                </c:pt>
                <c:pt idx="1875">
                  <c:v>304.03246413399683</c:v>
                </c:pt>
                <c:pt idx="1876">
                  <c:v>304.71765308590841</c:v>
                </c:pt>
                <c:pt idx="1877">
                  <c:v>305.40505886598777</c:v>
                </c:pt>
                <c:pt idx="1878">
                  <c:v>306.0946886464568</c:v>
                </c:pt>
                <c:pt idx="1879">
                  <c:v>306.78654962274203</c:v>
                </c:pt>
                <c:pt idx="1880">
                  <c:v>307.48064901354957</c:v>
                </c:pt>
                <c:pt idx="1881">
                  <c:v>308.17699406094056</c:v>
                </c:pt>
                <c:pt idx="1882">
                  <c:v>308.87559203040712</c:v>
                </c:pt>
                <c:pt idx="1883">
                  <c:v>309.57645021094743</c:v>
                </c:pt>
                <c:pt idx="1884">
                  <c:v>310.27957591514223</c:v>
                </c:pt>
                <c:pt idx="1885">
                  <c:v>310.98497647923136</c:v>
                </c:pt>
                <c:pt idx="1886">
                  <c:v>311.69265926318934</c:v>
                </c:pt>
                <c:pt idx="1887">
                  <c:v>312.40263165080336</c:v>
                </c:pt>
                <c:pt idx="1888">
                  <c:v>313.11490104974973</c:v>
                </c:pt>
                <c:pt idx="1889">
                  <c:v>313.82947489167105</c:v>
                </c:pt>
                <c:pt idx="1890">
                  <c:v>314.54636063225382</c:v>
                </c:pt>
                <c:pt idx="1891">
                  <c:v>315.26556575130644</c:v>
                </c:pt>
                <c:pt idx="1892">
                  <c:v>315.9870977528372</c:v>
                </c:pt>
                <c:pt idx="1893">
                  <c:v>316.71096416513245</c:v>
                </c:pt>
                <c:pt idx="1894">
                  <c:v>317.43717254083509</c:v>
                </c:pt>
                <c:pt idx="1895">
                  <c:v>318.16573045702353</c:v>
                </c:pt>
                <c:pt idx="1896">
                  <c:v>318.89664551529086</c:v>
                </c:pt>
                <c:pt idx="1897">
                  <c:v>319.62992534182388</c:v>
                </c:pt>
                <c:pt idx="1898">
                  <c:v>320.36557758748285</c:v>
                </c:pt>
                <c:pt idx="1899">
                  <c:v>321.10360992788128</c:v>
                </c:pt>
                <c:pt idx="1900">
                  <c:v>321.84403006346577</c:v>
                </c:pt>
                <c:pt idx="1901">
                  <c:v>322.58684571959691</c:v>
                </c:pt>
                <c:pt idx="1902">
                  <c:v>323.33206464662936</c:v>
                </c:pt>
                <c:pt idx="1903">
                  <c:v>324.07969461999312</c:v>
                </c:pt>
                <c:pt idx="1904">
                  <c:v>324.829743440274</c:v>
                </c:pt>
                <c:pt idx="1905">
                  <c:v>325.58221893329608</c:v>
                </c:pt>
                <c:pt idx="1906">
                  <c:v>326.33712895020221</c:v>
                </c:pt>
                <c:pt idx="1907">
                  <c:v>327.09448136753684</c:v>
                </c:pt>
                <c:pt idx="1908">
                  <c:v>327.85428408732736</c:v>
                </c:pt>
                <c:pt idx="1909">
                  <c:v>328.61654503716767</c:v>
                </c:pt>
                <c:pt idx="1910">
                  <c:v>329.38127217029967</c:v>
                </c:pt>
                <c:pt idx="1911">
                  <c:v>330.14847346569701</c:v>
                </c:pt>
                <c:pt idx="1912">
                  <c:v>330.91815692814822</c:v>
                </c:pt>
                <c:pt idx="1913">
                  <c:v>331.69033058833998</c:v>
                </c:pt>
                <c:pt idx="1914">
                  <c:v>332.4650025029411</c:v>
                </c:pt>
                <c:pt idx="1915">
                  <c:v>333.24218075468679</c:v>
                </c:pt>
                <c:pt idx="1916">
                  <c:v>334.02187345246239</c:v>
                </c:pt>
                <c:pt idx="1917">
                  <c:v>334.80408873138862</c:v>
                </c:pt>
                <c:pt idx="1918">
                  <c:v>335.58883475290605</c:v>
                </c:pt>
                <c:pt idx="1919">
                  <c:v>336.37611970486063</c:v>
                </c:pt>
                <c:pt idx="1920">
                  <c:v>337.16595180158856</c:v>
                </c:pt>
                <c:pt idx="1921">
                  <c:v>337.95833928400248</c:v>
                </c:pt>
                <c:pt idx="1922">
                  <c:v>338.75329041967723</c:v>
                </c:pt>
                <c:pt idx="1923">
                  <c:v>339.55081350293631</c:v>
                </c:pt>
                <c:pt idx="1924">
                  <c:v>340.35091685493813</c:v>
                </c:pt>
                <c:pt idx="1925">
                  <c:v>341.15360882376308</c:v>
                </c:pt>
                <c:pt idx="1926">
                  <c:v>341.95889778450032</c:v>
                </c:pt>
                <c:pt idx="1927">
                  <c:v>342.76679213933579</c:v>
                </c:pt>
                <c:pt idx="1928">
                  <c:v>343.57730031763919</c:v>
                </c:pt>
                <c:pt idx="1929">
                  <c:v>344.39043077605226</c:v>
                </c:pt>
                <c:pt idx="1930">
                  <c:v>345.20619199857703</c:v>
                </c:pt>
                <c:pt idx="1931">
                  <c:v>346.02459249666413</c:v>
                </c:pt>
                <c:pt idx="1932">
                  <c:v>346.84564080930164</c:v>
                </c:pt>
                <c:pt idx="1933">
                  <c:v>347.66934550310475</c:v>
                </c:pt>
                <c:pt idx="1934">
                  <c:v>348.49571517240418</c:v>
                </c:pt>
                <c:pt idx="1935">
                  <c:v>349.32475843933656</c:v>
                </c:pt>
                <c:pt idx="1936">
                  <c:v>350.15648395393424</c:v>
                </c:pt>
                <c:pt idx="1937">
                  <c:v>350.99090039421537</c:v>
                </c:pt>
                <c:pt idx="1938">
                  <c:v>351.82801646627439</c:v>
                </c:pt>
                <c:pt idx="1939">
                  <c:v>352.66784090437352</c:v>
                </c:pt>
                <c:pt idx="1940">
                  <c:v>353.51038247103298</c:v>
                </c:pt>
                <c:pt idx="1941">
                  <c:v>354.35564995712281</c:v>
                </c:pt>
                <c:pt idx="1942">
                  <c:v>355.81780919395493</c:v>
                </c:pt>
                <c:pt idx="1943">
                  <c:v>357.28469903213875</c:v>
                </c:pt>
                <c:pt idx="1944">
                  <c:v>358.75633477683982</c:v>
                </c:pt>
                <c:pt idx="1945">
                  <c:v>360.23273178274138</c:v>
                </c:pt>
                <c:pt idx="1946">
                  <c:v>361.71390545420434</c:v>
                </c:pt>
                <c:pt idx="1947">
                  <c:v>363.19987124542831</c:v>
                </c:pt>
                <c:pt idx="1948">
                  <c:v>364.69064466061252</c:v>
                </c:pt>
                <c:pt idx="1949">
                  <c:v>366.1862412541177</c:v>
                </c:pt>
                <c:pt idx="1950">
                  <c:v>367.68667663062854</c:v>
                </c:pt>
                <c:pt idx="1951">
                  <c:v>369.19196644531661</c:v>
                </c:pt>
                <c:pt idx="1952">
                  <c:v>370.70212640400325</c:v>
                </c:pt>
                <c:pt idx="1953">
                  <c:v>372.21717226332356</c:v>
                </c:pt>
                <c:pt idx="1954">
                  <c:v>373.73711983089117</c:v>
                </c:pt>
                <c:pt idx="1955">
                  <c:v>375.26198496546294</c:v>
                </c:pt>
                <c:pt idx="1956">
                  <c:v>376.79178357710418</c:v>
                </c:pt>
                <c:pt idx="1957">
                  <c:v>378.32653162735517</c:v>
                </c:pt>
                <c:pt idx="1958">
                  <c:v>379.86624512939693</c:v>
                </c:pt>
                <c:pt idx="1959">
                  <c:v>381.41094014821931</c:v>
                </c:pt>
                <c:pt idx="1960">
                  <c:v>382.96063280078761</c:v>
                </c:pt>
                <c:pt idx="1961">
                  <c:v>384.51533925621163</c:v>
                </c:pt>
                <c:pt idx="1962">
                  <c:v>386.07507573591363</c:v>
                </c:pt>
                <c:pt idx="1963">
                  <c:v>387.63985851379823</c:v>
                </c:pt>
                <c:pt idx="1964">
                  <c:v>389.20970391642129</c:v>
                </c:pt>
                <c:pt idx="1965">
                  <c:v>390.78462832316148</c:v>
                </c:pt>
                <c:pt idx="1966">
                  <c:v>392.36464816639023</c:v>
                </c:pt>
                <c:pt idx="1967">
                  <c:v>393.9497799316436</c:v>
                </c:pt>
                <c:pt idx="1968">
                  <c:v>395.54004015779412</c:v>
                </c:pt>
                <c:pt idx="1969">
                  <c:v>397.13544543722327</c:v>
                </c:pt>
                <c:pt idx="1970">
                  <c:v>398.73601241599499</c:v>
                </c:pt>
                <c:pt idx="1971">
                  <c:v>400.34175779402909</c:v>
                </c:pt>
                <c:pt idx="1972">
                  <c:v>401.95269832527532</c:v>
                </c:pt>
                <c:pt idx="1973">
                  <c:v>403.56885081788852</c:v>
                </c:pt>
                <c:pt idx="1974">
                  <c:v>405.1902321344038</c:v>
                </c:pt>
                <c:pt idx="1975">
                  <c:v>406.81685919191244</c:v>
                </c:pt>
                <c:pt idx="1976">
                  <c:v>408.44874896223877</c:v>
                </c:pt>
                <c:pt idx="1977">
                  <c:v>410.08591847211659</c:v>
                </c:pt>
                <c:pt idx="1978">
                  <c:v>411.72838480336748</c:v>
                </c:pt>
                <c:pt idx="1979">
                  <c:v>413.37616509307873</c:v>
                </c:pt>
                <c:pt idx="1980">
                  <c:v>415.02927653378208</c:v>
                </c:pt>
                <c:pt idx="1981">
                  <c:v>416.68773637363296</c:v>
                </c:pt>
                <c:pt idx="1982">
                  <c:v>418.35156191659098</c:v>
                </c:pt>
                <c:pt idx="1983">
                  <c:v>420.02077052260023</c:v>
                </c:pt>
                <c:pt idx="1984">
                  <c:v>421.69537960776995</c:v>
                </c:pt>
                <c:pt idx="1985">
                  <c:v>423.37540664455702</c:v>
                </c:pt>
                <c:pt idx="1986">
                  <c:v>425.06086916194755</c:v>
                </c:pt>
                <c:pt idx="1987">
                  <c:v>426.75178474564063</c:v>
                </c:pt>
                <c:pt idx="1988">
                  <c:v>428.44817103823084</c:v>
                </c:pt>
                <c:pt idx="1989">
                  <c:v>430.15004573939285</c:v>
                </c:pt>
                <c:pt idx="1990">
                  <c:v>431.85742660606616</c:v>
                </c:pt>
                <c:pt idx="1991">
                  <c:v>433.57033145264012</c:v>
                </c:pt>
                <c:pt idx="1992">
                  <c:v>435.28877815114004</c:v>
                </c:pt>
                <c:pt idx="1993">
                  <c:v>437.01278463141341</c:v>
                </c:pt>
                <c:pt idx="1994">
                  <c:v>438.74236888131719</c:v>
                </c:pt>
                <c:pt idx="1995">
                  <c:v>440.4775489469053</c:v>
                </c:pt>
                <c:pt idx="1996">
                  <c:v>442.21834293261725</c:v>
                </c:pt>
                <c:pt idx="1997">
                  <c:v>443.96476900146661</c:v>
                </c:pt>
                <c:pt idx="1998">
                  <c:v>445.71684537523072</c:v>
                </c:pt>
                <c:pt idx="1999">
                  <c:v>447.47459033464094</c:v>
                </c:pt>
                <c:pt idx="2000">
                  <c:v>449.238022219573</c:v>
                </c:pt>
                <c:pt idx="2001">
                  <c:v>451.00715942923875</c:v>
                </c:pt>
                <c:pt idx="2002">
                  <c:v>452.7820204223782</c:v>
                </c:pt>
                <c:pt idx="2003">
                  <c:v>454.56262371745146</c:v>
                </c:pt>
                <c:pt idx="2004">
                  <c:v>456.34898789283272</c:v>
                </c:pt>
                <c:pt idx="2005">
                  <c:v>458.1411315870036</c:v>
                </c:pt>
                <c:pt idx="2006">
                  <c:v>459.93907349874803</c:v>
                </c:pt>
                <c:pt idx="2007">
                  <c:v>461.74283238734688</c:v>
                </c:pt>
                <c:pt idx="2008">
                  <c:v>463.55242707277387</c:v>
                </c:pt>
                <c:pt idx="2009">
                  <c:v>465.36787643589213</c:v>
                </c:pt>
                <c:pt idx="2010">
                  <c:v>467.18919941865101</c:v>
                </c:pt>
                <c:pt idx="2011">
                  <c:v>469.01641502428373</c:v>
                </c:pt>
                <c:pt idx="2012">
                  <c:v>470.84954231750589</c:v>
                </c:pt>
                <c:pt idx="2013">
                  <c:v>472.68860042471391</c:v>
                </c:pt>
                <c:pt idx="2014">
                  <c:v>474.53360853418474</c:v>
                </c:pt>
                <c:pt idx="2015">
                  <c:v>476.38458589627663</c:v>
                </c:pt>
                <c:pt idx="2016">
                  <c:v>478.24155182362904</c:v>
                </c:pt>
                <c:pt idx="2017">
                  <c:v>480.10452569136498</c:v>
                </c:pt>
                <c:pt idx="2018">
                  <c:v>481.97352693729277</c:v>
                </c:pt>
                <c:pt idx="2019">
                  <c:v>483.84857506210869</c:v>
                </c:pt>
                <c:pt idx="2020">
                  <c:v>485.7296896296009</c:v>
                </c:pt>
                <c:pt idx="2021">
                  <c:v>487.61689026685326</c:v>
                </c:pt>
                <c:pt idx="2022">
                  <c:v>489.51019666445023</c:v>
                </c:pt>
                <c:pt idx="2023">
                  <c:v>491.409628576682</c:v>
                </c:pt>
                <c:pt idx="2024">
                  <c:v>493.31520582175119</c:v>
                </c:pt>
                <c:pt idx="2025">
                  <c:v>495.22694828197916</c:v>
                </c:pt>
                <c:pt idx="2026">
                  <c:v>497.14487590401347</c:v>
                </c:pt>
                <c:pt idx="2027">
                  <c:v>499.06900869903637</c:v>
                </c:pt>
                <c:pt idx="2028">
                  <c:v>500.99936674297322</c:v>
                </c:pt>
                <c:pt idx="2029">
                  <c:v>502.9359701767022</c:v>
                </c:pt>
                <c:pt idx="2030">
                  <c:v>504.87883920626393</c:v>
                </c:pt>
                <c:pt idx="2031">
                  <c:v>506.82799410307325</c:v>
                </c:pt>
                <c:pt idx="2032">
                  <c:v>508.78345520412995</c:v>
                </c:pt>
                <c:pt idx="2033">
                  <c:v>510.74524291223128</c:v>
                </c:pt>
                <c:pt idx="2034">
                  <c:v>512.71337769618458</c:v>
                </c:pt>
                <c:pt idx="2035">
                  <c:v>514.68788009102104</c:v>
                </c:pt>
                <c:pt idx="2036">
                  <c:v>516.66877069820998</c:v>
                </c:pt>
                <c:pt idx="2037">
                  <c:v>518.65607018587389</c:v>
                </c:pt>
                <c:pt idx="2038">
                  <c:v>520.64979928900357</c:v>
                </c:pt>
                <c:pt idx="2039">
                  <c:v>522.64997880967519</c:v>
                </c:pt>
                <c:pt idx="2040">
                  <c:v>524.65662961726662</c:v>
                </c:pt>
                <c:pt idx="2041">
                  <c:v>526.66977264867603</c:v>
                </c:pt>
                <c:pt idx="2042">
                  <c:v>528.68942890853964</c:v>
                </c:pt>
                <c:pt idx="2043">
                  <c:v>530.71561946945053</c:v>
                </c:pt>
                <c:pt idx="2044">
                  <c:v>532.74836547218024</c:v>
                </c:pt>
                <c:pt idx="2045">
                  <c:v>534.78768812589681</c:v>
                </c:pt>
                <c:pt idx="2046">
                  <c:v>536.83360870838862</c:v>
                </c:pt>
                <c:pt idx="2047">
                  <c:v>538.88614856628419</c:v>
                </c:pt>
                <c:pt idx="2048">
                  <c:v>540.94532911527688</c:v>
                </c:pt>
                <c:pt idx="2049">
                  <c:v>543.01117184034649</c:v>
                </c:pt>
                <c:pt idx="2050">
                  <c:v>545.08369829598507</c:v>
                </c:pt>
                <c:pt idx="2051">
                  <c:v>547.16293010642062</c:v>
                </c:pt>
                <c:pt idx="2052">
                  <c:v>549.24888896584321</c:v>
                </c:pt>
                <c:pt idx="2053">
                  <c:v>551.34159663863136</c:v>
                </c:pt>
                <c:pt idx="2054">
                  <c:v>553.44107495957905</c:v>
                </c:pt>
                <c:pt idx="2055">
                  <c:v>555.54734583412346</c:v>
                </c:pt>
                <c:pt idx="2056">
                  <c:v>557.66043123857344</c:v>
                </c:pt>
                <c:pt idx="2057">
                  <c:v>559.78035322033929</c:v>
                </c:pt>
                <c:pt idx="2058">
                  <c:v>561.90713389816233</c:v>
                </c:pt>
                <c:pt idx="2059">
                  <c:v>564.04079546234584</c:v>
                </c:pt>
                <c:pt idx="2060">
                  <c:v>566.18136017498614</c:v>
                </c:pt>
                <c:pt idx="2061">
                  <c:v>568.32885037020628</c:v>
                </c:pt>
                <c:pt idx="2062">
                  <c:v>570.48328845438687</c:v>
                </c:pt>
                <c:pt idx="2063">
                  <c:v>572.64469690640203</c:v>
                </c:pt>
                <c:pt idx="2064">
                  <c:v>574.81309827785253</c:v>
                </c:pt>
                <c:pt idx="2065">
                  <c:v>576.98851519330162</c:v>
                </c:pt>
                <c:pt idx="2066">
                  <c:v>579.17097035051086</c:v>
                </c:pt>
                <c:pt idx="2067">
                  <c:v>581.36048652067757</c:v>
                </c:pt>
                <c:pt idx="2068">
                  <c:v>583.55708654867135</c:v>
                </c:pt>
                <c:pt idx="2069">
                  <c:v>585.76079335327313</c:v>
                </c:pt>
                <c:pt idx="2070">
                  <c:v>587.9716299274146</c:v>
                </c:pt>
                <c:pt idx="2071">
                  <c:v>590.18961933841717</c:v>
                </c:pt>
                <c:pt idx="2072">
                  <c:v>592.41478472823349</c:v>
                </c:pt>
                <c:pt idx="2073">
                  <c:v>594.64714931368849</c:v>
                </c:pt>
                <c:pt idx="2074">
                  <c:v>596.88673638672185</c:v>
                </c:pt>
                <c:pt idx="2075">
                  <c:v>599.13356931463079</c:v>
                </c:pt>
                <c:pt idx="2076">
                  <c:v>601.38767154031405</c:v>
                </c:pt>
                <c:pt idx="2077">
                  <c:v>603.64906658251641</c:v>
                </c:pt>
                <c:pt idx="2078">
                  <c:v>605.91777803607386</c:v>
                </c:pt>
                <c:pt idx="2079">
                  <c:v>608.19382957216044</c:v>
                </c:pt>
                <c:pt idx="2080">
                  <c:v>610.47724493853468</c:v>
                </c:pt>
                <c:pt idx="2081">
                  <c:v>612.76804795978694</c:v>
                </c:pt>
                <c:pt idx="2082">
                  <c:v>615.0662625375893</c:v>
                </c:pt>
                <c:pt idx="2083">
                  <c:v>617.37191265094384</c:v>
                </c:pt>
                <c:pt idx="2084">
                  <c:v>619.68502235643325</c:v>
                </c:pt>
                <c:pt idx="2085">
                  <c:v>622.00561578847169</c:v>
                </c:pt>
                <c:pt idx="2086">
                  <c:v>624.33371715955661</c:v>
                </c:pt>
                <c:pt idx="2087">
                  <c:v>626.66935076052152</c:v>
                </c:pt>
                <c:pt idx="2088">
                  <c:v>629.01254096078935</c:v>
                </c:pt>
                <c:pt idx="2089">
                  <c:v>631.36331220862689</c:v>
                </c:pt>
                <c:pt idx="2090">
                  <c:v>633.72168903139959</c:v>
                </c:pt>
                <c:pt idx="2091">
                  <c:v>636.08769603582743</c:v>
                </c:pt>
                <c:pt idx="2092">
                  <c:v>638.46135790824167</c:v>
                </c:pt>
                <c:pt idx="2093">
                  <c:v>640.84269941484331</c:v>
                </c:pt>
                <c:pt idx="2094">
                  <c:v>643.2317454019601</c:v>
                </c:pt>
                <c:pt idx="2095">
                  <c:v>645.62852079630636</c:v>
                </c:pt>
                <c:pt idx="2096">
                  <c:v>648.0330506052436</c:v>
                </c:pt>
                <c:pt idx="2097">
                  <c:v>650.44535991704083</c:v>
                </c:pt>
                <c:pt idx="2098">
                  <c:v>652.86547390113606</c:v>
                </c:pt>
                <c:pt idx="2099">
                  <c:v>655.29341780839991</c:v>
                </c:pt>
                <c:pt idx="2100">
                  <c:v>657.72921697139805</c:v>
                </c:pt>
              </c:numCache>
            </c:numRef>
          </c:val>
        </c:ser>
        <c:marker val="1"/>
        <c:axId val="166456704"/>
        <c:axId val="166843136"/>
      </c:lineChart>
      <c:catAx>
        <c:axId val="1664567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</a:t>
                </a:r>
              </a:p>
            </c:rich>
          </c:tx>
          <c:layout/>
        </c:title>
        <c:tickLblPos val="nextTo"/>
        <c:crossAx val="166843136"/>
        <c:crosses val="autoZero"/>
        <c:auto val="1"/>
        <c:lblAlgn val="ctr"/>
        <c:lblOffset val="100"/>
      </c:catAx>
      <c:valAx>
        <c:axId val="1668431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Kinetic Energy (KJ)</a:t>
                </a:r>
              </a:p>
            </c:rich>
          </c:tx>
          <c:layout/>
        </c:title>
        <c:numFmt formatCode="General" sourceLinked="1"/>
        <c:tickLblPos val="nextTo"/>
        <c:crossAx val="16645670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Simulation!$V$3</c:f>
              <c:strCache>
                <c:ptCount val="1"/>
                <c:pt idx="0">
                  <c:v>Driving Force(N)</c:v>
                </c:pt>
              </c:strCache>
            </c:strRef>
          </c:tx>
          <c:marker>
            <c:symbol val="none"/>
          </c:marker>
          <c:val>
            <c:numRef>
              <c:f>Simulation!$V$4:$V$2104</c:f>
              <c:numCache>
                <c:formatCode>General</c:formatCode>
                <c:ptCount val="2101"/>
                <c:pt idx="0">
                  <c:v>605.54191532283448</c:v>
                </c:pt>
                <c:pt idx="1">
                  <c:v>603.62425312765367</c:v>
                </c:pt>
                <c:pt idx="2">
                  <c:v>601.71266388663469</c:v>
                </c:pt>
                <c:pt idx="3">
                  <c:v>599.80712836762484</c:v>
                </c:pt>
                <c:pt idx="4">
                  <c:v>597.90762739937668</c:v>
                </c:pt>
                <c:pt idx="5">
                  <c:v>596.01414187135538</c:v>
                </c:pt>
                <c:pt idx="6">
                  <c:v>594.12665273354651</c:v>
                </c:pt>
                <c:pt idx="7">
                  <c:v>592.24514099626401</c:v>
                </c:pt>
                <c:pt idx="8">
                  <c:v>590.36958772995945</c:v>
                </c:pt>
                <c:pt idx="9">
                  <c:v>588.49997406503144</c:v>
                </c:pt>
                <c:pt idx="10">
                  <c:v>586.63628119163604</c:v>
                </c:pt>
                <c:pt idx="11">
                  <c:v>584.77849035949703</c:v>
                </c:pt>
                <c:pt idx="12">
                  <c:v>582.92658287771769</c:v>
                </c:pt>
                <c:pt idx="13">
                  <c:v>581.08054011459274</c:v>
                </c:pt>
                <c:pt idx="14">
                  <c:v>579.24034349742055</c:v>
                </c:pt>
                <c:pt idx="15">
                  <c:v>577.40597451231679</c:v>
                </c:pt>
                <c:pt idx="16">
                  <c:v>575.57741470402755</c:v>
                </c:pt>
                <c:pt idx="17">
                  <c:v>573.75464567574431</c:v>
                </c:pt>
                <c:pt idx="18">
                  <c:v>571.93764908891808</c:v>
                </c:pt>
                <c:pt idx="19">
                  <c:v>570.12640666307607</c:v>
                </c:pt>
                <c:pt idx="20">
                  <c:v>568.32090017563633</c:v>
                </c:pt>
                <c:pt idx="21">
                  <c:v>566.52111146172547</c:v>
                </c:pt>
                <c:pt idx="22">
                  <c:v>564.72702241399577</c:v>
                </c:pt>
                <c:pt idx="23">
                  <c:v>562.93861498244246</c:v>
                </c:pt>
                <c:pt idx="24">
                  <c:v>561.15587117422285</c:v>
                </c:pt>
                <c:pt idx="25">
                  <c:v>559.37877305347445</c:v>
                </c:pt>
                <c:pt idx="26">
                  <c:v>557.60730274113553</c:v>
                </c:pt>
                <c:pt idx="27">
                  <c:v>555.84144241476429</c:v>
                </c:pt>
                <c:pt idx="28">
                  <c:v>554.08117430836023</c:v>
                </c:pt>
                <c:pt idx="29">
                  <c:v>552.32648071218523</c:v>
                </c:pt>
                <c:pt idx="30">
                  <c:v>550.57734397258514</c:v>
                </c:pt>
                <c:pt idx="31">
                  <c:v>548.80853034693632</c:v>
                </c:pt>
                <c:pt idx="32">
                  <c:v>547.04539930462772</c:v>
                </c:pt>
                <c:pt idx="33">
                  <c:v>545.28793258949418</c:v>
                </c:pt>
                <c:pt idx="34">
                  <c:v>543.53611200402133</c:v>
                </c:pt>
                <c:pt idx="35">
                  <c:v>541.78991940915739</c:v>
                </c:pt>
                <c:pt idx="36">
                  <c:v>540.04933672412449</c:v>
                </c:pt>
                <c:pt idx="37">
                  <c:v>538.31434592623259</c:v>
                </c:pt>
                <c:pt idx="38">
                  <c:v>536.58492905069204</c:v>
                </c:pt>
                <c:pt idx="39">
                  <c:v>534.86106819042777</c:v>
                </c:pt>
                <c:pt idx="40">
                  <c:v>533.14274549589391</c:v>
                </c:pt>
                <c:pt idx="41">
                  <c:v>531.4299431748891</c:v>
                </c:pt>
                <c:pt idx="42">
                  <c:v>529.72264349237207</c:v>
                </c:pt>
                <c:pt idx="43">
                  <c:v>528.02082877027806</c:v>
                </c:pt>
                <c:pt idx="44">
                  <c:v>526.32448138733571</c:v>
                </c:pt>
                <c:pt idx="45">
                  <c:v>524.63358377888505</c:v>
                </c:pt>
                <c:pt idx="46">
                  <c:v>522.9481184366947</c:v>
                </c:pt>
                <c:pt idx="47">
                  <c:v>521.2680679087814</c:v>
                </c:pt>
                <c:pt idx="48">
                  <c:v>519.59341479922932</c:v>
                </c:pt>
                <c:pt idx="49">
                  <c:v>517.92414176800924</c:v>
                </c:pt>
                <c:pt idx="50">
                  <c:v>516.26023153079962</c:v>
                </c:pt>
                <c:pt idx="51">
                  <c:v>514.60166685880745</c:v>
                </c:pt>
                <c:pt idx="52">
                  <c:v>512.94843057858964</c:v>
                </c:pt>
                <c:pt idx="53">
                  <c:v>511.30050557187576</c:v>
                </c:pt>
                <c:pt idx="54">
                  <c:v>509.65787477539016</c:v>
                </c:pt>
                <c:pt idx="55">
                  <c:v>508.02052118067564</c:v>
                </c:pt>
                <c:pt idx="56">
                  <c:v>506.38842783391732</c:v>
                </c:pt>
                <c:pt idx="57">
                  <c:v>504.7615778357669</c:v>
                </c:pt>
                <c:pt idx="58">
                  <c:v>503.13995434116794</c:v>
                </c:pt>
                <c:pt idx="59">
                  <c:v>501.51211895349388</c:v>
                </c:pt>
                <c:pt idx="60">
                  <c:v>499.88955018801209</c:v>
                </c:pt>
                <c:pt idx="61">
                  <c:v>498.27223100534047</c:v>
                </c:pt>
                <c:pt idx="62">
                  <c:v>496.66014442122514</c:v>
                </c:pt>
                <c:pt idx="63">
                  <c:v>495.05327350636242</c:v>
                </c:pt>
                <c:pt idx="64">
                  <c:v>493.45160138622089</c:v>
                </c:pt>
                <c:pt idx="65">
                  <c:v>491.85511124086412</c:v>
                </c:pt>
                <c:pt idx="66">
                  <c:v>490.26378630477416</c:v>
                </c:pt>
                <c:pt idx="67">
                  <c:v>488.67760986667554</c:v>
                </c:pt>
                <c:pt idx="68">
                  <c:v>487.09656526935947</c:v>
                </c:pt>
                <c:pt idx="69">
                  <c:v>485.52063590950922</c:v>
                </c:pt>
                <c:pt idx="70">
                  <c:v>483.94980523752565</c:v>
                </c:pt>
                <c:pt idx="71">
                  <c:v>482.38405675735351</c:v>
                </c:pt>
                <c:pt idx="72">
                  <c:v>480.82337402630776</c:v>
                </c:pt>
                <c:pt idx="73">
                  <c:v>479.26774065490167</c:v>
                </c:pt>
                <c:pt idx="74">
                  <c:v>477.71714030667397</c:v>
                </c:pt>
                <c:pt idx="75">
                  <c:v>476.17155669801798</c:v>
                </c:pt>
                <c:pt idx="76">
                  <c:v>474.6309735980098</c:v>
                </c:pt>
                <c:pt idx="77">
                  <c:v>473.09537482823862</c:v>
                </c:pt>
                <c:pt idx="78">
                  <c:v>471.56474426263628</c:v>
                </c:pt>
                <c:pt idx="79">
                  <c:v>470.03906582730838</c:v>
                </c:pt>
                <c:pt idx="80">
                  <c:v>468.51832350036506</c:v>
                </c:pt>
                <c:pt idx="81">
                  <c:v>467.00250131175295</c:v>
                </c:pt>
                <c:pt idx="82">
                  <c:v>465.49158334308754</c:v>
                </c:pt>
                <c:pt idx="83">
                  <c:v>463.98555372748581</c:v>
                </c:pt>
                <c:pt idx="84">
                  <c:v>462.48439664939968</c:v>
                </c:pt>
                <c:pt idx="85">
                  <c:v>460.98809634445018</c:v>
                </c:pt>
                <c:pt idx="86">
                  <c:v>459.49663709926136</c:v>
                </c:pt>
                <c:pt idx="87">
                  <c:v>458.01000325129581</c:v>
                </c:pt>
                <c:pt idx="88">
                  <c:v>456.52817918868993</c:v>
                </c:pt>
                <c:pt idx="89">
                  <c:v>455.05114935008993</c:v>
                </c:pt>
                <c:pt idx="90">
                  <c:v>453.57889822448846</c:v>
                </c:pt>
                <c:pt idx="91">
                  <c:v>452.11141035106192</c:v>
                </c:pt>
                <c:pt idx="92">
                  <c:v>450.64867031900786</c:v>
                </c:pt>
                <c:pt idx="93">
                  <c:v>449.19066276738312</c:v>
                </c:pt>
                <c:pt idx="94">
                  <c:v>447.73737238494272</c:v>
                </c:pt>
                <c:pt idx="95">
                  <c:v>446.28878390997897</c:v>
                </c:pt>
                <c:pt idx="96">
                  <c:v>444.84488213016118</c:v>
                </c:pt>
                <c:pt idx="97">
                  <c:v>443.40565188237576</c:v>
                </c:pt>
                <c:pt idx="98">
                  <c:v>441.97107805256741</c:v>
                </c:pt>
                <c:pt idx="99">
                  <c:v>440.54114557557995</c:v>
                </c:pt>
                <c:pt idx="100">
                  <c:v>439.11583943499841</c:v>
                </c:pt>
                <c:pt idx="101">
                  <c:v>437.69514466299108</c:v>
                </c:pt>
                <c:pt idx="102">
                  <c:v>436.27904634015266</c:v>
                </c:pt>
                <c:pt idx="103">
                  <c:v>434.86752959534726</c:v>
                </c:pt>
                <c:pt idx="104">
                  <c:v>433.46057960555243</c:v>
                </c:pt>
                <c:pt idx="105">
                  <c:v>432.05818159570327</c:v>
                </c:pt>
                <c:pt idx="106">
                  <c:v>430.66032083853776</c:v>
                </c:pt>
                <c:pt idx="107">
                  <c:v>429.26698265444139</c:v>
                </c:pt>
                <c:pt idx="108">
                  <c:v>427.87815241129368</c:v>
                </c:pt>
                <c:pt idx="109">
                  <c:v>426.49381552431413</c:v>
                </c:pt>
                <c:pt idx="110">
                  <c:v>425.11395745590914</c:v>
                </c:pt>
                <c:pt idx="111">
                  <c:v>423.73856371551926</c:v>
                </c:pt>
                <c:pt idx="112">
                  <c:v>422.36761985946731</c:v>
                </c:pt>
                <c:pt idx="113">
                  <c:v>421.0011114908063</c:v>
                </c:pt>
                <c:pt idx="114">
                  <c:v>419.63902425916865</c:v>
                </c:pt>
                <c:pt idx="115">
                  <c:v>418.28134386061521</c:v>
                </c:pt>
                <c:pt idx="116">
                  <c:v>416.92805603748502</c:v>
                </c:pt>
                <c:pt idx="117">
                  <c:v>415.57914657824585</c:v>
                </c:pt>
                <c:pt idx="118">
                  <c:v>414.2346013173447</c:v>
                </c:pt>
                <c:pt idx="119">
                  <c:v>412.89440613505911</c:v>
                </c:pt>
                <c:pt idx="120">
                  <c:v>411.55854695734894</c:v>
                </c:pt>
                <c:pt idx="121">
                  <c:v>410.22700975570865</c:v>
                </c:pt>
                <c:pt idx="122">
                  <c:v>408.89978054701965</c:v>
                </c:pt>
                <c:pt idx="123">
                  <c:v>407.5768453934038</c:v>
                </c:pt>
                <c:pt idx="124">
                  <c:v>406.25819040207699</c:v>
                </c:pt>
                <c:pt idx="125">
                  <c:v>404.943801725203</c:v>
                </c:pt>
                <c:pt idx="126">
                  <c:v>403.63366555974835</c:v>
                </c:pt>
                <c:pt idx="127">
                  <c:v>402.32776814733728</c:v>
                </c:pt>
                <c:pt idx="128">
                  <c:v>401.02609577410715</c:v>
                </c:pt>
                <c:pt idx="129">
                  <c:v>399.72863477056461</c:v>
                </c:pt>
                <c:pt idx="130">
                  <c:v>398.43537151144176</c:v>
                </c:pt>
                <c:pt idx="131">
                  <c:v>397.14629241555349</c:v>
                </c:pt>
                <c:pt idx="132">
                  <c:v>395.86138394565444</c:v>
                </c:pt>
                <c:pt idx="133">
                  <c:v>394.58063260829709</c:v>
                </c:pt>
                <c:pt idx="134">
                  <c:v>393.30402495368998</c:v>
                </c:pt>
                <c:pt idx="135">
                  <c:v>392.03154757555649</c:v>
                </c:pt>
                <c:pt idx="136">
                  <c:v>390.76318711099395</c:v>
                </c:pt>
                <c:pt idx="137">
                  <c:v>389.49893024033355</c:v>
                </c:pt>
                <c:pt idx="138">
                  <c:v>388.23876368700019</c:v>
                </c:pt>
                <c:pt idx="139">
                  <c:v>386.98267421737324</c:v>
                </c:pt>
                <c:pt idx="140">
                  <c:v>385.73064864064742</c:v>
                </c:pt>
                <c:pt idx="141">
                  <c:v>384.48267380869453</c:v>
                </c:pt>
                <c:pt idx="142">
                  <c:v>383.23873661592495</c:v>
                </c:pt>
                <c:pt idx="143">
                  <c:v>381.9988239991506</c:v>
                </c:pt>
                <c:pt idx="144">
                  <c:v>380.76292293744706</c:v>
                </c:pt>
                <c:pt idx="145">
                  <c:v>379.53102045201751</c:v>
                </c:pt>
                <c:pt idx="146">
                  <c:v>378.30310360605597</c:v>
                </c:pt>
                <c:pt idx="147">
                  <c:v>377.07915950461154</c:v>
                </c:pt>
                <c:pt idx="148">
                  <c:v>375.85917529445322</c:v>
                </c:pt>
                <c:pt idx="149">
                  <c:v>374.64313816393457</c:v>
                </c:pt>
                <c:pt idx="150">
                  <c:v>373.43103534285956</c:v>
                </c:pt>
                <c:pt idx="151">
                  <c:v>372.22285410234798</c:v>
                </c:pt>
                <c:pt idx="152">
                  <c:v>371.01858175470215</c:v>
                </c:pt>
                <c:pt idx="153">
                  <c:v>369.81820565327371</c:v>
                </c:pt>
                <c:pt idx="154">
                  <c:v>368.6217131923305</c:v>
                </c:pt>
                <c:pt idx="155">
                  <c:v>367.42909180692442</c:v>
                </c:pt>
                <c:pt idx="156">
                  <c:v>366.24032897275941</c:v>
                </c:pt>
                <c:pt idx="157">
                  <c:v>365.05541220605994</c:v>
                </c:pt>
                <c:pt idx="158">
                  <c:v>363.87432906343986</c:v>
                </c:pt>
                <c:pt idx="159">
                  <c:v>362.69706714177192</c:v>
                </c:pt>
                <c:pt idx="160">
                  <c:v>361.52361407805711</c:v>
                </c:pt>
                <c:pt idx="161">
                  <c:v>360.35395754929522</c:v>
                </c:pt>
                <c:pt idx="162">
                  <c:v>359.18808527235535</c:v>
                </c:pt>
                <c:pt idx="163">
                  <c:v>358.02598500384693</c:v>
                </c:pt>
                <c:pt idx="164">
                  <c:v>356.86764453999081</c:v>
                </c:pt>
                <c:pt idx="165">
                  <c:v>355.71305171649146</c:v>
                </c:pt>
                <c:pt idx="166">
                  <c:v>354.56219440840937</c:v>
                </c:pt>
                <c:pt idx="167">
                  <c:v>353.41506053003332</c:v>
                </c:pt>
                <c:pt idx="168">
                  <c:v>352.27163803475349</c:v>
                </c:pt>
                <c:pt idx="169">
                  <c:v>351.13191491493529</c:v>
                </c:pt>
                <c:pt idx="170">
                  <c:v>349.99587920179312</c:v>
                </c:pt>
                <c:pt idx="171">
                  <c:v>348.86351896526452</c:v>
                </c:pt>
                <c:pt idx="172">
                  <c:v>347.73482231388488</c:v>
                </c:pt>
                <c:pt idx="173">
                  <c:v>346.60977739466296</c:v>
                </c:pt>
                <c:pt idx="174">
                  <c:v>345.4883723929558</c:v>
                </c:pt>
                <c:pt idx="175">
                  <c:v>344.37059553234536</c:v>
                </c:pt>
                <c:pt idx="176">
                  <c:v>343.25643507451406</c:v>
                </c:pt>
                <c:pt idx="177">
                  <c:v>342.14587931912229</c:v>
                </c:pt>
                <c:pt idx="178">
                  <c:v>341.03891660368492</c:v>
                </c:pt>
                <c:pt idx="179">
                  <c:v>339.93553530344911</c:v>
                </c:pt>
                <c:pt idx="180">
                  <c:v>338.83572383127239</c:v>
                </c:pt>
                <c:pt idx="181">
                  <c:v>337.73947063750063</c:v>
                </c:pt>
                <c:pt idx="182">
                  <c:v>336.64676420984688</c:v>
                </c:pt>
                <c:pt idx="183">
                  <c:v>335.5575930732706</c:v>
                </c:pt>
                <c:pt idx="184">
                  <c:v>334.47194578985687</c:v>
                </c:pt>
                <c:pt idx="185">
                  <c:v>333.38981095869667</c:v>
                </c:pt>
                <c:pt idx="186">
                  <c:v>332.31117721576697</c:v>
                </c:pt>
                <c:pt idx="187">
                  <c:v>331.2360332338111</c:v>
                </c:pt>
                <c:pt idx="188">
                  <c:v>330.16436772222039</c:v>
                </c:pt>
                <c:pt idx="189">
                  <c:v>329.09616942691508</c:v>
                </c:pt>
                <c:pt idx="190">
                  <c:v>328.03142713022623</c:v>
                </c:pt>
                <c:pt idx="191">
                  <c:v>326.97012965077829</c:v>
                </c:pt>
                <c:pt idx="192">
                  <c:v>325.9122658433713</c:v>
                </c:pt>
                <c:pt idx="193">
                  <c:v>324.857824598864</c:v>
                </c:pt>
                <c:pt idx="194">
                  <c:v>323.80679484405687</c:v>
                </c:pt>
                <c:pt idx="195">
                  <c:v>322.75916554157646</c:v>
                </c:pt>
                <c:pt idx="196">
                  <c:v>321.71492568975879</c:v>
                </c:pt>
                <c:pt idx="197">
                  <c:v>320.67406432253449</c:v>
                </c:pt>
                <c:pt idx="198">
                  <c:v>319.636570509313</c:v>
                </c:pt>
                <c:pt idx="199">
                  <c:v>318.6024333548682</c:v>
                </c:pt>
                <c:pt idx="200">
                  <c:v>317.57164199922403</c:v>
                </c:pt>
                <c:pt idx="201">
                  <c:v>316.54418561753982</c:v>
                </c:pt>
                <c:pt idx="202">
                  <c:v>315.52005341999768</c:v>
                </c:pt>
                <c:pt idx="203">
                  <c:v>314.49923465168803</c:v>
                </c:pt>
                <c:pt idx="204">
                  <c:v>313.48171859249766</c:v>
                </c:pt>
                <c:pt idx="205">
                  <c:v>312.46749455699654</c:v>
                </c:pt>
                <c:pt idx="206">
                  <c:v>311.45655189432574</c:v>
                </c:pt>
                <c:pt idx="207">
                  <c:v>310.44887998808559</c:v>
                </c:pt>
                <c:pt idx="208">
                  <c:v>309.44446825622441</c:v>
                </c:pt>
                <c:pt idx="209">
                  <c:v>308.44330615092696</c:v>
                </c:pt>
                <c:pt idx="210">
                  <c:v>307.445383158504</c:v>
                </c:pt>
                <c:pt idx="211">
                  <c:v>306.45068879928186</c:v>
                </c:pt>
                <c:pt idx="212">
                  <c:v>305.45921262749226</c:v>
                </c:pt>
                <c:pt idx="213">
                  <c:v>304.47094423116272</c:v>
                </c:pt>
                <c:pt idx="214">
                  <c:v>303.48587323200701</c:v>
                </c:pt>
                <c:pt idx="215">
                  <c:v>302.50398928531638</c:v>
                </c:pt>
                <c:pt idx="216">
                  <c:v>301.52528207985108</c:v>
                </c:pt>
                <c:pt idx="217">
                  <c:v>300.54974133773152</c:v>
                </c:pt>
                <c:pt idx="218">
                  <c:v>299.57735681433087</c:v>
                </c:pt>
                <c:pt idx="219">
                  <c:v>298.60811829816737</c:v>
                </c:pt>
                <c:pt idx="220">
                  <c:v>297.64201561079676</c:v>
                </c:pt>
                <c:pt idx="221">
                  <c:v>296.67903860670583</c:v>
                </c:pt>
                <c:pt idx="222">
                  <c:v>295.71917717320565</c:v>
                </c:pt>
                <c:pt idx="223">
                  <c:v>294.7624212303254</c:v>
                </c:pt>
                <c:pt idx="224">
                  <c:v>293.80876073070652</c:v>
                </c:pt>
                <c:pt idx="225">
                  <c:v>292.85818565949717</c:v>
                </c:pt>
                <c:pt idx="226">
                  <c:v>291.91068603424725</c:v>
                </c:pt>
                <c:pt idx="227">
                  <c:v>290.96625190480307</c:v>
                </c:pt>
                <c:pt idx="228">
                  <c:v>290.02487335320359</c:v>
                </c:pt>
                <c:pt idx="229">
                  <c:v>289.08654049357557</c:v>
                </c:pt>
                <c:pt idx="230">
                  <c:v>288.15124347203027</c:v>
                </c:pt>
                <c:pt idx="231">
                  <c:v>287.21897246655976</c:v>
                </c:pt>
                <c:pt idx="232">
                  <c:v>286.28971768693361</c:v>
                </c:pt>
                <c:pt idx="233">
                  <c:v>285.36346937459621</c:v>
                </c:pt>
                <c:pt idx="234">
                  <c:v>284.44021780256469</c:v>
                </c:pt>
                <c:pt idx="235">
                  <c:v>283.51995327532586</c:v>
                </c:pt>
                <c:pt idx="236">
                  <c:v>282.60266612873534</c:v>
                </c:pt>
                <c:pt idx="237">
                  <c:v>281.68834672991557</c:v>
                </c:pt>
                <c:pt idx="238">
                  <c:v>280.77698547715482</c:v>
                </c:pt>
                <c:pt idx="239">
                  <c:v>279.86857279980615</c:v>
                </c:pt>
                <c:pt idx="240">
                  <c:v>278.96309915818699</c:v>
                </c:pt>
                <c:pt idx="241">
                  <c:v>278.06055504347927</c:v>
                </c:pt>
                <c:pt idx="242">
                  <c:v>277.16093097762905</c:v>
                </c:pt>
                <c:pt idx="243">
                  <c:v>276.26421751324744</c:v>
                </c:pt>
                <c:pt idx="244">
                  <c:v>275.37040523351101</c:v>
                </c:pt>
                <c:pt idx="245">
                  <c:v>274.47948475206323</c:v>
                </c:pt>
                <c:pt idx="246">
                  <c:v>273.59144671291563</c:v>
                </c:pt>
                <c:pt idx="247">
                  <c:v>272.70628179034975</c:v>
                </c:pt>
                <c:pt idx="248">
                  <c:v>271.82398068881901</c:v>
                </c:pt>
                <c:pt idx="249">
                  <c:v>270.9445341428513</c:v>
                </c:pt>
                <c:pt idx="250">
                  <c:v>270.06793291695163</c:v>
                </c:pt>
                <c:pt idx="251">
                  <c:v>269.19416780550495</c:v>
                </c:pt>
                <c:pt idx="252">
                  <c:v>268.32322963267978</c:v>
                </c:pt>
                <c:pt idx="253">
                  <c:v>267.45510925233145</c:v>
                </c:pt>
                <c:pt idx="254">
                  <c:v>266.58979754790658</c:v>
                </c:pt>
                <c:pt idx="255">
                  <c:v>265.72728543234706</c:v>
                </c:pt>
                <c:pt idx="256">
                  <c:v>264.86756384799435</c:v>
                </c:pt>
                <c:pt idx="257">
                  <c:v>264.01062376649486</c:v>
                </c:pt>
                <c:pt idx="258">
                  <c:v>263.15645618870479</c:v>
                </c:pt>
                <c:pt idx="259">
                  <c:v>262.30505214459578</c:v>
                </c:pt>
                <c:pt idx="260">
                  <c:v>261.45640269316073</c:v>
                </c:pt>
                <c:pt idx="261">
                  <c:v>260.61049892231989</c:v>
                </c:pt>
                <c:pt idx="262">
                  <c:v>259.76733194882718</c:v>
                </c:pt>
                <c:pt idx="263">
                  <c:v>258.9268929181768</c:v>
                </c:pt>
                <c:pt idx="264">
                  <c:v>258.08917300451071</c:v>
                </c:pt>
                <c:pt idx="265">
                  <c:v>257.25416341052517</c:v>
                </c:pt>
                <c:pt idx="266">
                  <c:v>256.42185536737946</c:v>
                </c:pt>
                <c:pt idx="267">
                  <c:v>255.59224013460272</c:v>
                </c:pt>
                <c:pt idx="268">
                  <c:v>254.76530900000262</c:v>
                </c:pt>
                <c:pt idx="269">
                  <c:v>253.94105327957396</c:v>
                </c:pt>
                <c:pt idx="270">
                  <c:v>253.11946431740739</c:v>
                </c:pt>
                <c:pt idx="271">
                  <c:v>252.30053348559841</c:v>
                </c:pt>
                <c:pt idx="272">
                  <c:v>251.48425218415673</c:v>
                </c:pt>
                <c:pt idx="273">
                  <c:v>250.67061184091625</c:v>
                </c:pt>
                <c:pt idx="274">
                  <c:v>249.85960391144494</c:v>
                </c:pt>
                <c:pt idx="275">
                  <c:v>249.05121987895467</c:v>
                </c:pt>
                <c:pt idx="276">
                  <c:v>248.24545125421241</c:v>
                </c:pt>
                <c:pt idx="277">
                  <c:v>247.44228957545084</c:v>
                </c:pt>
                <c:pt idx="278">
                  <c:v>246.64172640827906</c:v>
                </c:pt>
                <c:pt idx="279">
                  <c:v>245.84375334559479</c:v>
                </c:pt>
                <c:pt idx="280">
                  <c:v>245.0483620074956</c:v>
                </c:pt>
                <c:pt idx="281">
                  <c:v>244.255544041191</c:v>
                </c:pt>
                <c:pt idx="282">
                  <c:v>243.46529112091469</c:v>
                </c:pt>
                <c:pt idx="283">
                  <c:v>242.67759494783706</c:v>
                </c:pt>
                <c:pt idx="284">
                  <c:v>241.89244724997837</c:v>
                </c:pt>
                <c:pt idx="285">
                  <c:v>241.10983978212147</c:v>
                </c:pt>
                <c:pt idx="286">
                  <c:v>240.32976432572536</c:v>
                </c:pt>
                <c:pt idx="287">
                  <c:v>239.55221268883929</c:v>
                </c:pt>
                <c:pt idx="288">
                  <c:v>238.77717670601595</c:v>
                </c:pt>
                <c:pt idx="289">
                  <c:v>238.00464823822631</c:v>
                </c:pt>
                <c:pt idx="290">
                  <c:v>237.23461917277399</c:v>
                </c:pt>
                <c:pt idx="291">
                  <c:v>236.46708142320989</c:v>
                </c:pt>
                <c:pt idx="292">
                  <c:v>235.70202692924761</c:v>
                </c:pt>
                <c:pt idx="293">
                  <c:v>234.93944765667845</c:v>
                </c:pt>
                <c:pt idx="294">
                  <c:v>234.17933559728749</c:v>
                </c:pt>
                <c:pt idx="295">
                  <c:v>233.42168276876896</c:v>
                </c:pt>
                <c:pt idx="296">
                  <c:v>232.66648121464277</c:v>
                </c:pt>
                <c:pt idx="297">
                  <c:v>231.91372300417083</c:v>
                </c:pt>
                <c:pt idx="298">
                  <c:v>231.16340023227372</c:v>
                </c:pt>
                <c:pt idx="299">
                  <c:v>230.41550501944795</c:v>
                </c:pt>
                <c:pt idx="300">
                  <c:v>229.67002951168269</c:v>
                </c:pt>
                <c:pt idx="301">
                  <c:v>228.92696588037796</c:v>
                </c:pt>
                <c:pt idx="302">
                  <c:v>228.18630632226177</c:v>
                </c:pt>
                <c:pt idx="303">
                  <c:v>227.44804305930859</c:v>
                </c:pt>
                <c:pt idx="304">
                  <c:v>226.71216833865759</c:v>
                </c:pt>
                <c:pt idx="305">
                  <c:v>225.97867443253114</c:v>
                </c:pt>
                <c:pt idx="306">
                  <c:v>225.2475536381537</c:v>
                </c:pt>
                <c:pt idx="307">
                  <c:v>224.5187982776709</c:v>
                </c:pt>
                <c:pt idx="308">
                  <c:v>223.79240069806895</c:v>
                </c:pt>
                <c:pt idx="309">
                  <c:v>223.06835327109428</c:v>
                </c:pt>
                <c:pt idx="310">
                  <c:v>222.3466483931735</c:v>
                </c:pt>
                <c:pt idx="311">
                  <c:v>221.62727848533336</c:v>
                </c:pt>
                <c:pt idx="312">
                  <c:v>220.91023599312115</c:v>
                </c:pt>
                <c:pt idx="313">
                  <c:v>220.1955133865257</c:v>
                </c:pt>
                <c:pt idx="314">
                  <c:v>219.48310315989806</c:v>
                </c:pt>
                <c:pt idx="315">
                  <c:v>218.77299783187249</c:v>
                </c:pt>
                <c:pt idx="316">
                  <c:v>218.06518994528841</c:v>
                </c:pt>
                <c:pt idx="317">
                  <c:v>217.35967206711149</c:v>
                </c:pt>
                <c:pt idx="318">
                  <c:v>216.65643678835619</c:v>
                </c:pt>
                <c:pt idx="319">
                  <c:v>215.95547672400727</c:v>
                </c:pt>
                <c:pt idx="320">
                  <c:v>215.256784512943</c:v>
                </c:pt>
                <c:pt idx="321">
                  <c:v>214.56035281785745</c:v>
                </c:pt>
                <c:pt idx="322">
                  <c:v>213.86617432518318</c:v>
                </c:pt>
                <c:pt idx="323">
                  <c:v>213.17424174501491</c:v>
                </c:pt>
                <c:pt idx="324">
                  <c:v>212.48454781103294</c:v>
                </c:pt>
                <c:pt idx="325">
                  <c:v>211.7970852804263</c:v>
                </c:pt>
                <c:pt idx="326">
                  <c:v>211.11184693381722</c:v>
                </c:pt>
                <c:pt idx="327">
                  <c:v>210.42882557518539</c:v>
                </c:pt>
                <c:pt idx="328">
                  <c:v>209.74801403179174</c:v>
                </c:pt>
                <c:pt idx="329">
                  <c:v>209.069405154104</c:v>
                </c:pt>
                <c:pt idx="330">
                  <c:v>208.3929918157209</c:v>
                </c:pt>
                <c:pt idx="331">
                  <c:v>207.7187669132976</c:v>
                </c:pt>
                <c:pt idx="332">
                  <c:v>207.04672336647133</c:v>
                </c:pt>
                <c:pt idx="333">
                  <c:v>206.37685411778631</c:v>
                </c:pt>
                <c:pt idx="334">
                  <c:v>205.70915213262055</c:v>
                </c:pt>
                <c:pt idx="335">
                  <c:v>205.04361039911151</c:v>
                </c:pt>
                <c:pt idx="336">
                  <c:v>204.38022192808216</c:v>
                </c:pt>
                <c:pt idx="337">
                  <c:v>203.71897975296838</c:v>
                </c:pt>
                <c:pt idx="338">
                  <c:v>203.05987692974503</c:v>
                </c:pt>
                <c:pt idx="339">
                  <c:v>202.40290653685344</c:v>
                </c:pt>
                <c:pt idx="340">
                  <c:v>201.74806167512861</c:v>
                </c:pt>
                <c:pt idx="341">
                  <c:v>201.09533546772684</c:v>
                </c:pt>
                <c:pt idx="342">
                  <c:v>200.44472106005333</c:v>
                </c:pt>
                <c:pt idx="343">
                  <c:v>199.79621161969038</c:v>
                </c:pt>
                <c:pt idx="344">
                  <c:v>199.14980033632565</c:v>
                </c:pt>
                <c:pt idx="345">
                  <c:v>198.50548042168037</c:v>
                </c:pt>
                <c:pt idx="346">
                  <c:v>197.86324510943854</c:v>
                </c:pt>
                <c:pt idx="347">
                  <c:v>197.22308765517533</c:v>
                </c:pt>
                <c:pt idx="348">
                  <c:v>196.58500133628655</c:v>
                </c:pt>
                <c:pt idx="349">
                  <c:v>195.94897945191804</c:v>
                </c:pt>
                <c:pt idx="350">
                  <c:v>195.31501532289531</c:v>
                </c:pt>
                <c:pt idx="351">
                  <c:v>194.6831022916532</c:v>
                </c:pt>
                <c:pt idx="352">
                  <c:v>194.05323372216651</c:v>
                </c:pt>
                <c:pt idx="353">
                  <c:v>193.42540299987945</c:v>
                </c:pt>
                <c:pt idx="354">
                  <c:v>192.79960353163676</c:v>
                </c:pt>
                <c:pt idx="355">
                  <c:v>192.17582874561469</c:v>
                </c:pt>
                <c:pt idx="356">
                  <c:v>191.55407209125133</c:v>
                </c:pt>
                <c:pt idx="357">
                  <c:v>190.93432703917813</c:v>
                </c:pt>
                <c:pt idx="358">
                  <c:v>190.31658708115174</c:v>
                </c:pt>
                <c:pt idx="359">
                  <c:v>189.70084572998496</c:v>
                </c:pt>
                <c:pt idx="360">
                  <c:v>189.08709651947891</c:v>
                </c:pt>
                <c:pt idx="361">
                  <c:v>188.47533300435521</c:v>
                </c:pt>
                <c:pt idx="362">
                  <c:v>187.86554876018818</c:v>
                </c:pt>
                <c:pt idx="363">
                  <c:v>187.2577373833376</c:v>
                </c:pt>
                <c:pt idx="364">
                  <c:v>186.65189249088121</c:v>
                </c:pt>
                <c:pt idx="365">
                  <c:v>186.04800772054762</c:v>
                </c:pt>
                <c:pt idx="366">
                  <c:v>185.44607673064979</c:v>
                </c:pt>
                <c:pt idx="367">
                  <c:v>184.84609320001812</c:v>
                </c:pt>
                <c:pt idx="368">
                  <c:v>184.24805082793432</c:v>
                </c:pt>
                <c:pt idx="369">
                  <c:v>183.65194333406532</c:v>
                </c:pt>
                <c:pt idx="370">
                  <c:v>183.05776445839695</c:v>
                </c:pt>
                <c:pt idx="371">
                  <c:v>182.46550796116833</c:v>
                </c:pt>
                <c:pt idx="372">
                  <c:v>181.87516762280643</c:v>
                </c:pt>
                <c:pt idx="373">
                  <c:v>181.28673724386101</c:v>
                </c:pt>
                <c:pt idx="374">
                  <c:v>180.70021064493903</c:v>
                </c:pt>
                <c:pt idx="375">
                  <c:v>180.11558166663974</c:v>
                </c:pt>
                <c:pt idx="376">
                  <c:v>179.53284416949066</c:v>
                </c:pt>
                <c:pt idx="377">
                  <c:v>178.95199203388256</c:v>
                </c:pt>
                <c:pt idx="378">
                  <c:v>178.37301916000513</c:v>
                </c:pt>
                <c:pt idx="379">
                  <c:v>177.79591946778305</c:v>
                </c:pt>
                <c:pt idx="380">
                  <c:v>177.22068689681259</c:v>
                </c:pt>
                <c:pt idx="381">
                  <c:v>176.64731540629703</c:v>
                </c:pt>
                <c:pt idx="382">
                  <c:v>176.07579897498408</c:v>
                </c:pt>
                <c:pt idx="383">
                  <c:v>175.50613160110254</c:v>
                </c:pt>
                <c:pt idx="384">
                  <c:v>174.93830730229843</c:v>
                </c:pt>
                <c:pt idx="385">
                  <c:v>174.37232011557353</c:v>
                </c:pt>
                <c:pt idx="386">
                  <c:v>173.80816409722138</c:v>
                </c:pt>
                <c:pt idx="387">
                  <c:v>173.24583332276609</c:v>
                </c:pt>
                <c:pt idx="388">
                  <c:v>172.68532188689892</c:v>
                </c:pt>
                <c:pt idx="389">
                  <c:v>172.12662390341745</c:v>
                </c:pt>
                <c:pt idx="390">
                  <c:v>171.56973350516284</c:v>
                </c:pt>
                <c:pt idx="391">
                  <c:v>171.01464484395876</c:v>
                </c:pt>
                <c:pt idx="392">
                  <c:v>170.46135209054978</c:v>
                </c:pt>
                <c:pt idx="393">
                  <c:v>169.90984943454009</c:v>
                </c:pt>
                <c:pt idx="394">
                  <c:v>169.36013108433258</c:v>
                </c:pt>
                <c:pt idx="395">
                  <c:v>168.81219126706799</c:v>
                </c:pt>
                <c:pt idx="396">
                  <c:v>168.26602422856433</c:v>
                </c:pt>
                <c:pt idx="397">
                  <c:v>167.72162423325653</c:v>
                </c:pt>
                <c:pt idx="398">
                  <c:v>167.17898556413604</c:v>
                </c:pt>
                <c:pt idx="399">
                  <c:v>166.63810252269059</c:v>
                </c:pt>
                <c:pt idx="400">
                  <c:v>166.09896942884495</c:v>
                </c:pt>
                <c:pt idx="401">
                  <c:v>165.56158062090094</c:v>
                </c:pt>
                <c:pt idx="402">
                  <c:v>165.02593045547769</c:v>
                </c:pt>
                <c:pt idx="403">
                  <c:v>164.49201330745257</c:v>
                </c:pt>
                <c:pt idx="404">
                  <c:v>163.95982356990282</c:v>
                </c:pt>
                <c:pt idx="405">
                  <c:v>163.42935565404559</c:v>
                </c:pt>
                <c:pt idx="406">
                  <c:v>162.90060398917967</c:v>
                </c:pt>
                <c:pt idx="407">
                  <c:v>162.37356302262731</c:v>
                </c:pt>
                <c:pt idx="408">
                  <c:v>161.84822721967555</c:v>
                </c:pt>
                <c:pt idx="409">
                  <c:v>161.32459106351791</c:v>
                </c:pt>
                <c:pt idx="410">
                  <c:v>160.80264905519721</c:v>
                </c:pt>
                <c:pt idx="411">
                  <c:v>160.28239571354698</c:v>
                </c:pt>
                <c:pt idx="412">
                  <c:v>159.76382557513421</c:v>
                </c:pt>
                <c:pt idx="413">
                  <c:v>159.24693319420226</c:v>
                </c:pt>
                <c:pt idx="414">
                  <c:v>158.73171314261322</c:v>
                </c:pt>
                <c:pt idx="415">
                  <c:v>158.21816000979152</c:v>
                </c:pt>
                <c:pt idx="416">
                  <c:v>157.7062684026663</c:v>
                </c:pt>
                <c:pt idx="417">
                  <c:v>157.19603294561534</c:v>
                </c:pt>
                <c:pt idx="418">
                  <c:v>156.68744828040838</c:v>
                </c:pt>
                <c:pt idx="419">
                  <c:v>156.18050906615099</c:v>
                </c:pt>
                <c:pt idx="420">
                  <c:v>155.6752099792285</c:v>
                </c:pt>
                <c:pt idx="421">
                  <c:v>155.17154571324988</c:v>
                </c:pt>
                <c:pt idx="422">
                  <c:v>154.66951097899221</c:v>
                </c:pt>
                <c:pt idx="423">
                  <c:v>154.1691005043449</c:v>
                </c:pt>
                <c:pt idx="424">
                  <c:v>153.67030903425496</c:v>
                </c:pt>
                <c:pt idx="425">
                  <c:v>153.17313133067091</c:v>
                </c:pt>
                <c:pt idx="426">
                  <c:v>152.67756217248825</c:v>
                </c:pt>
                <c:pt idx="427">
                  <c:v>152.18359635549484</c:v>
                </c:pt>
                <c:pt idx="428">
                  <c:v>151.69122869231569</c:v>
                </c:pt>
                <c:pt idx="429">
                  <c:v>151.20045401235916</c:v>
                </c:pt>
                <c:pt idx="430">
                  <c:v>150.71126716176218</c:v>
                </c:pt>
                <c:pt idx="431">
                  <c:v>150.22366300333601</c:v>
                </c:pt>
                <c:pt idx="432">
                  <c:v>149.73763641651283</c:v>
                </c:pt>
                <c:pt idx="433">
                  <c:v>149.25318229729123</c:v>
                </c:pt>
                <c:pt idx="434">
                  <c:v>148.77029555818388</c:v>
                </c:pt>
                <c:pt idx="435">
                  <c:v>148.2889711281623</c:v>
                </c:pt>
                <c:pt idx="436">
                  <c:v>147.80920395260512</c:v>
                </c:pt>
                <c:pt idx="437">
                  <c:v>147.33098899324443</c:v>
                </c:pt>
                <c:pt idx="438">
                  <c:v>146.85432122811289</c:v>
                </c:pt>
                <c:pt idx="439">
                  <c:v>146.37919565149082</c:v>
                </c:pt>
                <c:pt idx="440">
                  <c:v>145.90560727385389</c:v>
                </c:pt>
                <c:pt idx="441">
                  <c:v>145.43355112182064</c:v>
                </c:pt>
                <c:pt idx="442">
                  <c:v>144.96302223810039</c:v>
                </c:pt>
                <c:pt idx="443">
                  <c:v>144.49401568144094</c:v>
                </c:pt>
                <c:pt idx="444">
                  <c:v>144.02652652657673</c:v>
                </c:pt>
                <c:pt idx="445">
                  <c:v>143.56054986417723</c:v>
                </c:pt>
                <c:pt idx="446">
                  <c:v>143.09608080079545</c:v>
                </c:pt>
                <c:pt idx="447">
                  <c:v>142.63311445881607</c:v>
                </c:pt>
                <c:pt idx="448">
                  <c:v>142.17164597640488</c:v>
                </c:pt>
                <c:pt idx="449">
                  <c:v>141.71167050745748</c:v>
                </c:pt>
                <c:pt idx="450">
                  <c:v>141.25318322154817</c:v>
                </c:pt>
                <c:pt idx="451">
                  <c:v>140.7961793038794</c:v>
                </c:pt>
                <c:pt idx="452">
                  <c:v>140.34065395523112</c:v>
                </c:pt>
                <c:pt idx="453">
                  <c:v>139.88660239191051</c:v>
                </c:pt>
                <c:pt idx="454">
                  <c:v>139.43401984570187</c:v>
                </c:pt>
                <c:pt idx="455">
                  <c:v>138.98290156381609</c:v>
                </c:pt>
                <c:pt idx="456">
                  <c:v>138.53324280884112</c:v>
                </c:pt>
                <c:pt idx="457">
                  <c:v>138.0850388586922</c:v>
                </c:pt>
                <c:pt idx="458">
                  <c:v>137.638285006562</c:v>
                </c:pt>
                <c:pt idx="459">
                  <c:v>137.19297656087156</c:v>
                </c:pt>
                <c:pt idx="460">
                  <c:v>136.74910884522058</c:v>
                </c:pt>
                <c:pt idx="461">
                  <c:v>136.30667719833878</c:v>
                </c:pt>
                <c:pt idx="462">
                  <c:v>135.86567697403689</c:v>
                </c:pt>
                <c:pt idx="463">
                  <c:v>135.42610354115732</c:v>
                </c:pt>
                <c:pt idx="464">
                  <c:v>134.98795228352594</c:v>
                </c:pt>
                <c:pt idx="465">
                  <c:v>134.55121859990402</c:v>
                </c:pt>
                <c:pt idx="466">
                  <c:v>134.11589790393907</c:v>
                </c:pt>
                <c:pt idx="467">
                  <c:v>133.68198562411703</c:v>
                </c:pt>
                <c:pt idx="468">
                  <c:v>133.24947720371449</c:v>
                </c:pt>
                <c:pt idx="469">
                  <c:v>132.81836810075072</c:v>
                </c:pt>
                <c:pt idx="470">
                  <c:v>132.38865378793957</c:v>
                </c:pt>
                <c:pt idx="471">
                  <c:v>131.96032975264256</c:v>
                </c:pt>
                <c:pt idx="472">
                  <c:v>131.53339149682108</c:v>
                </c:pt>
                <c:pt idx="473">
                  <c:v>131.10783453698934</c:v>
                </c:pt>
                <c:pt idx="474">
                  <c:v>130.6836544041671</c:v>
                </c:pt>
                <c:pt idx="475">
                  <c:v>130.26084664383291</c:v>
                </c:pt>
                <c:pt idx="476">
                  <c:v>129.83940681587717</c:v>
                </c:pt>
                <c:pt idx="477">
                  <c:v>129.41933049455565</c:v>
                </c:pt>
                <c:pt idx="478">
                  <c:v>129.00061326844309</c:v>
                </c:pt>
                <c:pt idx="479">
                  <c:v>128.58325074038669</c:v>
                </c:pt>
                <c:pt idx="480">
                  <c:v>128.16723852745986</c:v>
                </c:pt>
                <c:pt idx="481">
                  <c:v>127.75257226091639</c:v>
                </c:pt>
                <c:pt idx="482">
                  <c:v>127.33924758614478</c:v>
                </c:pt>
                <c:pt idx="483">
                  <c:v>126.92726016262179</c:v>
                </c:pt>
                <c:pt idx="484">
                  <c:v>126.51660566386749</c:v>
                </c:pt>
                <c:pt idx="485">
                  <c:v>126.10727977739964</c:v>
                </c:pt>
                <c:pt idx="486">
                  <c:v>125.69927820468865</c:v>
                </c:pt>
                <c:pt idx="487">
                  <c:v>125.29259666111159</c:v>
                </c:pt>
                <c:pt idx="488">
                  <c:v>124.88723087590859</c:v>
                </c:pt>
                <c:pt idx="489">
                  <c:v>124.48317659213649</c:v>
                </c:pt>
                <c:pt idx="490">
                  <c:v>124.0804295666253</c:v>
                </c:pt>
                <c:pt idx="491">
                  <c:v>123.67898556993293</c:v>
                </c:pt>
                <c:pt idx="492">
                  <c:v>123.27884038630111</c:v>
                </c:pt>
                <c:pt idx="493">
                  <c:v>122.87998981361102</c:v>
                </c:pt>
                <c:pt idx="494">
                  <c:v>122.48242966333919</c:v>
                </c:pt>
                <c:pt idx="495">
                  <c:v>122.08615576051352</c:v>
                </c:pt>
                <c:pt idx="496">
                  <c:v>121.69116394366949</c:v>
                </c:pt>
                <c:pt idx="497">
                  <c:v>121.2974500648063</c:v>
                </c:pt>
                <c:pt idx="498">
                  <c:v>120.9050099893434</c:v>
                </c:pt>
                <c:pt idx="499">
                  <c:v>120.51383959607688</c:v>
                </c:pt>
                <c:pt idx="500">
                  <c:v>120.12393477713658</c:v>
                </c:pt>
                <c:pt idx="501">
                  <c:v>119.73529143794303</c:v>
                </c:pt>
                <c:pt idx="502">
                  <c:v>119.34790549716365</c:v>
                </c:pt>
                <c:pt idx="503">
                  <c:v>118.9617728866707</c:v>
                </c:pt>
                <c:pt idx="504">
                  <c:v>118.57688955149808</c:v>
                </c:pt>
                <c:pt idx="505">
                  <c:v>118.19325144979939</c:v>
                </c:pt>
                <c:pt idx="506">
                  <c:v>117.81085455280436</c:v>
                </c:pt>
                <c:pt idx="507">
                  <c:v>117.42969484477771</c:v>
                </c:pt>
                <c:pt idx="508">
                  <c:v>117.04976832297655</c:v>
                </c:pt>
                <c:pt idx="509">
                  <c:v>116.67107099760779</c:v>
                </c:pt>
                <c:pt idx="510">
                  <c:v>116.29359889178704</c:v>
                </c:pt>
                <c:pt idx="511">
                  <c:v>115.91734804149644</c:v>
                </c:pt>
                <c:pt idx="512">
                  <c:v>115.54231449554334</c:v>
                </c:pt>
                <c:pt idx="513">
                  <c:v>115.16849431551827</c:v>
                </c:pt>
                <c:pt idx="514">
                  <c:v>114.79588357575426</c:v>
                </c:pt>
                <c:pt idx="515">
                  <c:v>114.42447836328483</c:v>
                </c:pt>
                <c:pt idx="516">
                  <c:v>114.0542747778037</c:v>
                </c:pt>
                <c:pt idx="517">
                  <c:v>113.68526893162323</c:v>
                </c:pt>
                <c:pt idx="518">
                  <c:v>113.31745694963411</c:v>
                </c:pt>
                <c:pt idx="519">
                  <c:v>112.95083496926406</c:v>
                </c:pt>
                <c:pt idx="520">
                  <c:v>112.58539914043786</c:v>
                </c:pt>
                <c:pt idx="521">
                  <c:v>112.22114562553634</c:v>
                </c:pt>
                <c:pt idx="522">
                  <c:v>111.85807059935632</c:v>
                </c:pt>
                <c:pt idx="523">
                  <c:v>111.49617024907127</c:v>
                </c:pt>
                <c:pt idx="524">
                  <c:v>111.13544077418931</c:v>
                </c:pt>
                <c:pt idx="525">
                  <c:v>110.7758783865155</c:v>
                </c:pt>
                <c:pt idx="526">
                  <c:v>110.41747931011082</c:v>
                </c:pt>
                <c:pt idx="527">
                  <c:v>110.06023978125222</c:v>
                </c:pt>
                <c:pt idx="528">
                  <c:v>109.70415604839422</c:v>
                </c:pt>
                <c:pt idx="529">
                  <c:v>109.34922437212867</c:v>
                </c:pt>
                <c:pt idx="530">
                  <c:v>108.99544102514574</c:v>
                </c:pt>
                <c:pt idx="531">
                  <c:v>108.6428022921948</c:v>
                </c:pt>
                <c:pt idx="532">
                  <c:v>108.29130447004513</c:v>
                </c:pt>
                <c:pt idx="533">
                  <c:v>107.94094386744791</c:v>
                </c:pt>
                <c:pt idx="534">
                  <c:v>107.5917168050961</c:v>
                </c:pt>
                <c:pt idx="535">
                  <c:v>107.24361961558691</c:v>
                </c:pt>
                <c:pt idx="536">
                  <c:v>106.89664864338272</c:v>
                </c:pt>
                <c:pt idx="537">
                  <c:v>106.55080024477297</c:v>
                </c:pt>
                <c:pt idx="538">
                  <c:v>106.20607078783576</c:v>
                </c:pt>
                <c:pt idx="539">
                  <c:v>105.8624566523996</c:v>
                </c:pt>
                <c:pt idx="540">
                  <c:v>105.51995423000596</c:v>
                </c:pt>
                <c:pt idx="541">
                  <c:v>105.17855992387058</c:v>
                </c:pt>
                <c:pt idx="542">
                  <c:v>104.83827014884594</c:v>
                </c:pt>
                <c:pt idx="543">
                  <c:v>104.4990813313841</c:v>
                </c:pt>
                <c:pt idx="544">
                  <c:v>104.16098990949854</c:v>
                </c:pt>
                <c:pt idx="545">
                  <c:v>103.82399233272713</c:v>
                </c:pt>
                <c:pt idx="546">
                  <c:v>103.4880850620948</c:v>
                </c:pt>
                <c:pt idx="547">
                  <c:v>103.1532645700762</c:v>
                </c:pt>
                <c:pt idx="548">
                  <c:v>102.81952734055892</c:v>
                </c:pt>
                <c:pt idx="549">
                  <c:v>102.48686986880625</c:v>
                </c:pt>
                <c:pt idx="550">
                  <c:v>102.15528866142063</c:v>
                </c:pt>
                <c:pt idx="551">
                  <c:v>101.82478023630699</c:v>
                </c:pt>
                <c:pt idx="552">
                  <c:v>101.49534112263552</c:v>
                </c:pt>
                <c:pt idx="553">
                  <c:v>101.16696786080661</c:v>
                </c:pt>
                <c:pt idx="554">
                  <c:v>100.83965700241311</c:v>
                </c:pt>
                <c:pt idx="555">
                  <c:v>100.51340511020464</c:v>
                </c:pt>
                <c:pt idx="556">
                  <c:v>100.18820875805193</c:v>
                </c:pt>
                <c:pt idx="557">
                  <c:v>99.864064530910127</c:v>
                </c:pt>
                <c:pt idx="558">
                  <c:v>99.540969024783521</c:v>
                </c:pt>
                <c:pt idx="559">
                  <c:v>99.218918846689348</c:v>
                </c:pt>
                <c:pt idx="560">
                  <c:v>98.897910614622106</c:v>
                </c:pt>
                <c:pt idx="561">
                  <c:v>98.577940957518877</c:v>
                </c:pt>
                <c:pt idx="562">
                  <c:v>98.259006515222836</c:v>
                </c:pt>
                <c:pt idx="563">
                  <c:v>97.941103938448464</c:v>
                </c:pt>
                <c:pt idx="564">
                  <c:v>97.624229888746527</c:v>
                </c:pt>
                <c:pt idx="565">
                  <c:v>97.308381038469179</c:v>
                </c:pt>
                <c:pt idx="566">
                  <c:v>96.993554070733921</c:v>
                </c:pt>
                <c:pt idx="567">
                  <c:v>96.679745679390066</c:v>
                </c:pt>
                <c:pt idx="568">
                  <c:v>96.366952568983379</c:v>
                </c:pt>
                <c:pt idx="569">
                  <c:v>96.055171454721631</c:v>
                </c:pt>
                <c:pt idx="570">
                  <c:v>95.744399062440039</c:v>
                </c:pt>
                <c:pt idx="571">
                  <c:v>95.434632128566705</c:v>
                </c:pt>
                <c:pt idx="572">
                  <c:v>95.125867400088964</c:v>
                </c:pt>
                <c:pt idx="573">
                  <c:v>94.818101634518143</c:v>
                </c:pt>
                <c:pt idx="574">
                  <c:v>94.511331599856817</c:v>
                </c:pt>
                <c:pt idx="575">
                  <c:v>94.205554074563906</c:v>
                </c:pt>
                <c:pt idx="576">
                  <c:v>93.900765847521143</c:v>
                </c:pt>
                <c:pt idx="577">
                  <c:v>93.596963717999529</c:v>
                </c:pt>
                <c:pt idx="578">
                  <c:v>93.294144495625346</c:v>
                </c:pt>
                <c:pt idx="579">
                  <c:v>92.99230500034696</c:v>
                </c:pt>
                <c:pt idx="580">
                  <c:v>92.691442062401052</c:v>
                </c:pt>
                <c:pt idx="581">
                  <c:v>92.391552522280449</c:v>
                </c:pt>
                <c:pt idx="582">
                  <c:v>92.092633230699334</c:v>
                </c:pt>
                <c:pt idx="583">
                  <c:v>91.794681048560619</c:v>
                </c:pt>
                <c:pt idx="584">
                  <c:v>91.497692846924451</c:v>
                </c:pt>
                <c:pt idx="585">
                  <c:v>91.201665506973313</c:v>
                </c:pt>
                <c:pt idx="586">
                  <c:v>90.906595919980305</c:v>
                </c:pt>
                <c:pt idx="587">
                  <c:v>90.61248098727674</c:v>
                </c:pt>
                <c:pt idx="588">
                  <c:v>90.319317620218726</c:v>
                </c:pt>
                <c:pt idx="589">
                  <c:v>90.027102740155556</c:v>
                </c:pt>
                <c:pt idx="590">
                  <c:v>89.735833278396967</c:v>
                </c:pt>
                <c:pt idx="591">
                  <c:v>89.44550617618097</c:v>
                </c:pt>
                <c:pt idx="592">
                  <c:v>89.156118384641786</c:v>
                </c:pt>
                <c:pt idx="593">
                  <c:v>88.867666864777448</c:v>
                </c:pt>
                <c:pt idx="594">
                  <c:v>88.580148587418648</c:v>
                </c:pt>
                <c:pt idx="595">
                  <c:v>88.293560533196569</c:v>
                </c:pt>
                <c:pt idx="596">
                  <c:v>88.007899692510819</c:v>
                </c:pt>
                <c:pt idx="597">
                  <c:v>87.723163065498284</c:v>
                </c:pt>
                <c:pt idx="598">
                  <c:v>87.43934766200141</c:v>
                </c:pt>
                <c:pt idx="599">
                  <c:v>87.156450501536938</c:v>
                </c:pt>
                <c:pt idx="600">
                  <c:v>86.874468613264412</c:v>
                </c:pt>
                <c:pt idx="601">
                  <c:v>86.593399035955144</c:v>
                </c:pt>
                <c:pt idx="602">
                  <c:v>86.313238817961178</c:v>
                </c:pt>
                <c:pt idx="603">
                  <c:v>86.033985017183909</c:v>
                </c:pt>
                <c:pt idx="604">
                  <c:v>85.755634701043846</c:v>
                </c:pt>
                <c:pt idx="605">
                  <c:v>85.478184946449005</c:v>
                </c:pt>
                <c:pt idx="606">
                  <c:v>85.201632839764898</c:v>
                </c:pt>
                <c:pt idx="607">
                  <c:v>84.925975476783606</c:v>
                </c:pt>
                <c:pt idx="608">
                  <c:v>84.651209962693429</c:v>
                </c:pt>
                <c:pt idx="609">
                  <c:v>84.377333412048301</c:v>
                </c:pt>
                <c:pt idx="610">
                  <c:v>84.104342948737553</c:v>
                </c:pt>
                <c:pt idx="611">
                  <c:v>83.832235705956009</c:v>
                </c:pt>
                <c:pt idx="612">
                  <c:v>83.561008826173406</c:v>
                </c:pt>
                <c:pt idx="613">
                  <c:v>83.290659461104269</c:v>
                </c:pt>
                <c:pt idx="614">
                  <c:v>83.021184771679145</c:v>
                </c:pt>
                <c:pt idx="615">
                  <c:v>82.752581928013228</c:v>
                </c:pt>
                <c:pt idx="616">
                  <c:v>82.484848109377822</c:v>
                </c:pt>
                <c:pt idx="617">
                  <c:v>82.2179805041701</c:v>
                </c:pt>
                <c:pt idx="618">
                  <c:v>81.951976309883776</c:v>
                </c:pt>
                <c:pt idx="619">
                  <c:v>81.686832733079541</c:v>
                </c:pt>
                <c:pt idx="620">
                  <c:v>81.422546989356306</c:v>
                </c:pt>
                <c:pt idx="621">
                  <c:v>81.159116303320957</c:v>
                </c:pt>
                <c:pt idx="622">
                  <c:v>80.89653790856039</c:v>
                </c:pt>
                <c:pt idx="623">
                  <c:v>80.634809047611157</c:v>
                </c:pt>
                <c:pt idx="624">
                  <c:v>80.373926971931041</c:v>
                </c:pt>
                <c:pt idx="625">
                  <c:v>80.11388894187121</c:v>
                </c:pt>
                <c:pt idx="626">
                  <c:v>79.854692226646193</c:v>
                </c:pt>
                <c:pt idx="627">
                  <c:v>79.596334104305242</c:v>
                </c:pt>
                <c:pt idx="628">
                  <c:v>79.33881186170413</c:v>
                </c:pt>
                <c:pt idx="629">
                  <c:v>79.082122794476959</c:v>
                </c:pt>
                <c:pt idx="630">
                  <c:v>78.826264207007398</c:v>
                </c:pt>
                <c:pt idx="631">
                  <c:v>78.571233412400147</c:v>
                </c:pt>
                <c:pt idx="632">
                  <c:v>78.317027732453084</c:v>
                </c:pt>
                <c:pt idx="633">
                  <c:v>78.063644497628729</c:v>
                </c:pt>
                <c:pt idx="634">
                  <c:v>77.811081047026846</c:v>
                </c:pt>
                <c:pt idx="635">
                  <c:v>77.559334728356134</c:v>
                </c:pt>
                <c:pt idx="636">
                  <c:v>77.308402897906262</c:v>
                </c:pt>
                <c:pt idx="637">
                  <c:v>77.058282920520355</c:v>
                </c:pt>
                <c:pt idx="638">
                  <c:v>76.808972169567028</c:v>
                </c:pt>
                <c:pt idx="639">
                  <c:v>76.560468026913099</c:v>
                </c:pt>
                <c:pt idx="640">
                  <c:v>76.312767882895855</c:v>
                </c:pt>
                <c:pt idx="641">
                  <c:v>76.065869136295987</c:v>
                </c:pt>
                <c:pt idx="642">
                  <c:v>75.819769194309856</c:v>
                </c:pt>
                <c:pt idx="643">
                  <c:v>75.574465472522547</c:v>
                </c:pt>
                <c:pt idx="644">
                  <c:v>75.329955394880585</c:v>
                </c:pt>
                <c:pt idx="645">
                  <c:v>75.086236393665104</c:v>
                </c:pt>
                <c:pt idx="646">
                  <c:v>74.84330590946422</c:v>
                </c:pt>
                <c:pt idx="647">
                  <c:v>74.601161391147343</c:v>
                </c:pt>
                <c:pt idx="648">
                  <c:v>74.35980029583709</c:v>
                </c:pt>
                <c:pt idx="649">
                  <c:v>74.119220088883708</c:v>
                </c:pt>
                <c:pt idx="650">
                  <c:v>73.879418243837335</c:v>
                </c:pt>
                <c:pt idx="651">
                  <c:v>73.640392242422877</c:v>
                </c:pt>
                <c:pt idx="652">
                  <c:v>73.402139574511807</c:v>
                </c:pt>
                <c:pt idx="653">
                  <c:v>73.164657738097503</c:v>
                </c:pt>
                <c:pt idx="654">
                  <c:v>72.927944239267617</c:v>
                </c:pt>
                <c:pt idx="655">
                  <c:v>72.691996592179066</c:v>
                </c:pt>
                <c:pt idx="656">
                  <c:v>72.456812319030973</c:v>
                </c:pt>
                <c:pt idx="657">
                  <c:v>72.222388950039431</c:v>
                </c:pt>
                <c:pt idx="658">
                  <c:v>71.988724023410441</c:v>
                </c:pt>
                <c:pt idx="659">
                  <c:v>71.755815085315362</c:v>
                </c:pt>
                <c:pt idx="660">
                  <c:v>71.523659689864303</c:v>
                </c:pt>
                <c:pt idx="661">
                  <c:v>71.292255399080886</c:v>
                </c:pt>
                <c:pt idx="662">
                  <c:v>71.061599782876328</c:v>
                </c:pt>
                <c:pt idx="663">
                  <c:v>70.831690419023744</c:v>
                </c:pt>
                <c:pt idx="664">
                  <c:v>70.602524893133818</c:v>
                </c:pt>
                <c:pt idx="665">
                  <c:v>70.374100798627751</c:v>
                </c:pt>
                <c:pt idx="666">
                  <c:v>70.146415736713379</c:v>
                </c:pt>
                <c:pt idx="667">
                  <c:v>69.91946731635926</c:v>
                </c:pt>
                <c:pt idx="668">
                  <c:v>69.693253154269996</c:v>
                </c:pt>
                <c:pt idx="669">
                  <c:v>69.467770874860776</c:v>
                </c:pt>
                <c:pt idx="670">
                  <c:v>69.243018110232924</c:v>
                </c:pt>
                <c:pt idx="671">
                  <c:v>69.018992500148329</c:v>
                </c:pt>
                <c:pt idx="672">
                  <c:v>68.795691692005562</c:v>
                </c:pt>
                <c:pt idx="673">
                  <c:v>68.573113340814075</c:v>
                </c:pt>
                <c:pt idx="674">
                  <c:v>68.351255109170893</c:v>
                </c:pt>
                <c:pt idx="675">
                  <c:v>68.13011466723492</c:v>
                </c:pt>
                <c:pt idx="676">
                  <c:v>67.909689692703068</c:v>
                </c:pt>
                <c:pt idx="677">
                  <c:v>67.689977870785697</c:v>
                </c:pt>
                <c:pt idx="678">
                  <c:v>67.470976894182172</c:v>
                </c:pt>
                <c:pt idx="679">
                  <c:v>67.252684463056994</c:v>
                </c:pt>
                <c:pt idx="680">
                  <c:v>67.035098285015579</c:v>
                </c:pt>
                <c:pt idx="681">
                  <c:v>66.818216075079704</c:v>
                </c:pt>
                <c:pt idx="682">
                  <c:v>66.602035555663974</c:v>
                </c:pt>
                <c:pt idx="683">
                  <c:v>66.386554456551835</c:v>
                </c:pt>
                <c:pt idx="684">
                  <c:v>66.17177051487181</c:v>
                </c:pt>
                <c:pt idx="685">
                  <c:v>65.957681475073286</c:v>
                </c:pt>
                <c:pt idx="686">
                  <c:v>65.744285088903439</c:v>
                </c:pt>
                <c:pt idx="687">
                  <c:v>65.531579115383124</c:v>
                </c:pt>
                <c:pt idx="688">
                  <c:v>65.319561320783919</c:v>
                </c:pt>
                <c:pt idx="689">
                  <c:v>65.108229478603903</c:v>
                </c:pt>
                <c:pt idx="690">
                  <c:v>64.897581369544582</c:v>
                </c:pt>
                <c:pt idx="691">
                  <c:v>64.687614781488264</c:v>
                </c:pt>
                <c:pt idx="692">
                  <c:v>64.478327509473843</c:v>
                </c:pt>
                <c:pt idx="693">
                  <c:v>64.269717355674061</c:v>
                </c:pt>
                <c:pt idx="694">
                  <c:v>64.061782129372318</c:v>
                </c:pt>
                <c:pt idx="695">
                  <c:v>63.854519646939934</c:v>
                </c:pt>
                <c:pt idx="696">
                  <c:v>63.647927731812956</c:v>
                </c:pt>
                <c:pt idx="697">
                  <c:v>63.442004214469534</c:v>
                </c:pt>
                <c:pt idx="698">
                  <c:v>63.236746932406732</c:v>
                </c:pt>
                <c:pt idx="699">
                  <c:v>63.032153730118125</c:v>
                </c:pt>
                <c:pt idx="700">
                  <c:v>62.828222459071412</c:v>
                </c:pt>
                <c:pt idx="701">
                  <c:v>62.624950977685103</c:v>
                </c:pt>
                <c:pt idx="702">
                  <c:v>62.868087569338968</c:v>
                </c:pt>
                <c:pt idx="703">
                  <c:v>63.112168120249862</c:v>
                </c:pt>
                <c:pt idx="704">
                  <c:v>63.357196295267613</c:v>
                </c:pt>
                <c:pt idx="705">
                  <c:v>63.603175773470412</c:v>
                </c:pt>
                <c:pt idx="706">
                  <c:v>63.850110248220517</c:v>
                </c:pt>
                <c:pt idx="707">
                  <c:v>64.098003427218828</c:v>
                </c:pt>
                <c:pt idx="708">
                  <c:v>64.346859032561611</c:v>
                </c:pt>
                <c:pt idx="709">
                  <c:v>64.596680800795525</c:v>
                </c:pt>
                <c:pt idx="710">
                  <c:v>64.847472482974354</c:v>
                </c:pt>
                <c:pt idx="711">
                  <c:v>65.099237844714935</c:v>
                </c:pt>
                <c:pt idx="712">
                  <c:v>65.351980666253667</c:v>
                </c:pt>
                <c:pt idx="713">
                  <c:v>65.605704742503804</c:v>
                </c:pt>
                <c:pt idx="714">
                  <c:v>65.860413883111846</c:v>
                </c:pt>
                <c:pt idx="715">
                  <c:v>66.116111912514839</c:v>
                </c:pt>
                <c:pt idx="716">
                  <c:v>66.372802669998123</c:v>
                </c:pt>
                <c:pt idx="717">
                  <c:v>66.630490009752521</c:v>
                </c:pt>
                <c:pt idx="718">
                  <c:v>66.889177800932998</c:v>
                </c:pt>
                <c:pt idx="719">
                  <c:v>67.148869927715509</c:v>
                </c:pt>
                <c:pt idx="720">
                  <c:v>67.409570289356566</c:v>
                </c:pt>
                <c:pt idx="721">
                  <c:v>67.671282800250765</c:v>
                </c:pt>
                <c:pt idx="722">
                  <c:v>67.934011389990815</c:v>
                </c:pt>
                <c:pt idx="723">
                  <c:v>68.197760003424719</c:v>
                </c:pt>
                <c:pt idx="724">
                  <c:v>68.462532600717054</c:v>
                </c:pt>
                <c:pt idx="725">
                  <c:v>68.241032136809054</c:v>
                </c:pt>
                <c:pt idx="726">
                  <c:v>68.020248305103337</c:v>
                </c:pt>
                <c:pt idx="727">
                  <c:v>67.800178787041659</c:v>
                </c:pt>
                <c:pt idx="728">
                  <c:v>67.580821271567174</c:v>
                </c:pt>
                <c:pt idx="729">
                  <c:v>67.362173455100333</c:v>
                </c:pt>
                <c:pt idx="730">
                  <c:v>67.144233041514212</c:v>
                </c:pt>
                <c:pt idx="731">
                  <c:v>66.92699774211053</c:v>
                </c:pt>
                <c:pt idx="732">
                  <c:v>66.710465275596107</c:v>
                </c:pt>
                <c:pt idx="733">
                  <c:v>66.494633368058544</c:v>
                </c:pt>
                <c:pt idx="734">
                  <c:v>66.279499752942002</c:v>
                </c:pt>
                <c:pt idx="735">
                  <c:v>66.065062171024238</c:v>
                </c:pt>
                <c:pt idx="736">
                  <c:v>65.851318370391823</c:v>
                </c:pt>
                <c:pt idx="737">
                  <c:v>65.638266106417518</c:v>
                </c:pt>
                <c:pt idx="738">
                  <c:v>65.425903141736057</c:v>
                </c:pt>
                <c:pt idx="739">
                  <c:v>65.214227246220958</c:v>
                </c:pt>
                <c:pt idx="740">
                  <c:v>65.003236196960643</c:v>
                </c:pt>
                <c:pt idx="741">
                  <c:v>64.792927778235821</c:v>
                </c:pt>
                <c:pt idx="742">
                  <c:v>64.583299781495725</c:v>
                </c:pt>
                <c:pt idx="743">
                  <c:v>64.374350005335032</c:v>
                </c:pt>
                <c:pt idx="744">
                  <c:v>64.166076255470671</c:v>
                </c:pt>
                <c:pt idx="745">
                  <c:v>63.958476344718974</c:v>
                </c:pt>
                <c:pt idx="746">
                  <c:v>63.751548092972371</c:v>
                </c:pt>
                <c:pt idx="747">
                  <c:v>63.545289327176988</c:v>
                </c:pt>
                <c:pt idx="748">
                  <c:v>63.339697881309348</c:v>
                </c:pt>
                <c:pt idx="749">
                  <c:v>63.134771596353858</c:v>
                </c:pt>
                <c:pt idx="750">
                  <c:v>62.930508320280296</c:v>
                </c:pt>
                <c:pt idx="751">
                  <c:v>62.726905908020626</c:v>
                </c:pt>
                <c:pt idx="752">
                  <c:v>62.523962221447277</c:v>
                </c:pt>
                <c:pt idx="753">
                  <c:v>62.321675129349956</c:v>
                </c:pt>
                <c:pt idx="754">
                  <c:v>62.120042507413586</c:v>
                </c:pt>
                <c:pt idx="755">
                  <c:v>61.919062238196375</c:v>
                </c:pt>
                <c:pt idx="756">
                  <c:v>61.718732211106953</c:v>
                </c:pt>
                <c:pt idx="757">
                  <c:v>61.519050322382327</c:v>
                </c:pt>
                <c:pt idx="758">
                  <c:v>61.320014475066387</c:v>
                </c:pt>
                <c:pt idx="759">
                  <c:v>61.121622578986717</c:v>
                </c:pt>
                <c:pt idx="760">
                  <c:v>60.923872550733904</c:v>
                </c:pt>
                <c:pt idx="761">
                  <c:v>60.726762313638574</c:v>
                </c:pt>
                <c:pt idx="762">
                  <c:v>60.530289797750925</c:v>
                </c:pt>
                <c:pt idx="763">
                  <c:v>60.334452939817425</c:v>
                </c:pt>
                <c:pt idx="764">
                  <c:v>60.139249683260346</c:v>
                </c:pt>
                <c:pt idx="765">
                  <c:v>59.944677978155369</c:v>
                </c:pt>
                <c:pt idx="766">
                  <c:v>59.750735781210778</c:v>
                </c:pt>
                <c:pt idx="767">
                  <c:v>59.557421055745294</c:v>
                </c:pt>
                <c:pt idx="768">
                  <c:v>59.364731771666925</c:v>
                </c:pt>
                <c:pt idx="769">
                  <c:v>59.172665905452277</c:v>
                </c:pt>
                <c:pt idx="770">
                  <c:v>58.981221440124614</c:v>
                </c:pt>
                <c:pt idx="771">
                  <c:v>58.790396365232482</c:v>
                </c:pt>
                <c:pt idx="772">
                  <c:v>58.600188676828907</c:v>
                </c:pt>
                <c:pt idx="773">
                  <c:v>58.410596377450702</c:v>
                </c:pt>
                <c:pt idx="774">
                  <c:v>58.221617476097435</c:v>
                </c:pt>
                <c:pt idx="775">
                  <c:v>58.033249988209604</c:v>
                </c:pt>
                <c:pt idx="776">
                  <c:v>57.845491935648965</c:v>
                </c:pt>
                <c:pt idx="777">
                  <c:v>57.658341346677162</c:v>
                </c:pt>
                <c:pt idx="778">
                  <c:v>57.471796255934692</c:v>
                </c:pt>
                <c:pt idx="779">
                  <c:v>57.285854704421013</c:v>
                </c:pt>
                <c:pt idx="780">
                  <c:v>57.100514739474079</c:v>
                </c:pt>
                <c:pt idx="781">
                  <c:v>56.915774414748626</c:v>
                </c:pt>
                <c:pt idx="782">
                  <c:v>56.731631790197071</c:v>
                </c:pt>
                <c:pt idx="783">
                  <c:v>56.548084932048027</c:v>
                </c:pt>
                <c:pt idx="784">
                  <c:v>56.365131912786865</c:v>
                </c:pt>
                <c:pt idx="785">
                  <c:v>56.182770811135356</c:v>
                </c:pt>
                <c:pt idx="786">
                  <c:v>56.400896130060573</c:v>
                </c:pt>
                <c:pt idx="787">
                  <c:v>56.619868303885937</c:v>
                </c:pt>
                <c:pt idx="788">
                  <c:v>56.839690620460601</c:v>
                </c:pt>
                <c:pt idx="789">
                  <c:v>57.060366380399273</c:v>
                </c:pt>
                <c:pt idx="790">
                  <c:v>57.281898897130304</c:v>
                </c:pt>
                <c:pt idx="791">
                  <c:v>57.504291496946962</c:v>
                </c:pt>
                <c:pt idx="792">
                  <c:v>57.727547519055634</c:v>
                </c:pt>
                <c:pt idx="793">
                  <c:v>57.95167031562778</c:v>
                </c:pt>
                <c:pt idx="794">
                  <c:v>58.176663251849277</c:v>
                </c:pt>
                <c:pt idx="795">
                  <c:v>58.402529705970551</c:v>
                </c:pt>
                <c:pt idx="796">
                  <c:v>58.629273069358419</c:v>
                </c:pt>
                <c:pt idx="797">
                  <c:v>58.856896746545885</c:v>
                </c:pt>
                <c:pt idx="798">
                  <c:v>59.085404155284323</c:v>
                </c:pt>
                <c:pt idx="799">
                  <c:v>59.314798726593835</c:v>
                </c:pt>
                <c:pt idx="800">
                  <c:v>59.545083904815442</c:v>
                </c:pt>
                <c:pt idx="801">
                  <c:v>59.776263147662576</c:v>
                </c:pt>
                <c:pt idx="802">
                  <c:v>60.008339926272811</c:v>
                </c:pt>
                <c:pt idx="803">
                  <c:v>60.241317725260274</c:v>
                </c:pt>
                <c:pt idx="804">
                  <c:v>60.475200042767938</c:v>
                </c:pt>
                <c:pt idx="805">
                  <c:v>60.709990390519579</c:v>
                </c:pt>
                <c:pt idx="806">
                  <c:v>60.945692293873662</c:v>
                </c:pt>
                <c:pt idx="807">
                  <c:v>61.182309291874958</c:v>
                </c:pt>
                <c:pt idx="808">
                  <c:v>61.419844937308653</c:v>
                </c:pt>
                <c:pt idx="809">
                  <c:v>61.658302796753333</c:v>
                </c:pt>
                <c:pt idx="810">
                  <c:v>61.89768645063441</c:v>
                </c:pt>
                <c:pt idx="811">
                  <c:v>62.137999493278244</c:v>
                </c:pt>
                <c:pt idx="812">
                  <c:v>62.37924553296557</c:v>
                </c:pt>
                <c:pt idx="813">
                  <c:v>62.621428191986411</c:v>
                </c:pt>
                <c:pt idx="814">
                  <c:v>62.864551106693625</c:v>
                </c:pt>
                <c:pt idx="815">
                  <c:v>63.108617927558157</c:v>
                </c:pt>
                <c:pt idx="816">
                  <c:v>63.353632319223834</c:v>
                </c:pt>
                <c:pt idx="817">
                  <c:v>63.599597960561937</c:v>
                </c:pt>
                <c:pt idx="818">
                  <c:v>63.846518544726678</c:v>
                </c:pt>
                <c:pt idx="819">
                  <c:v>64.09439777921034</c:v>
                </c:pt>
                <c:pt idx="820">
                  <c:v>64.343239385900006</c:v>
                </c:pt>
                <c:pt idx="821">
                  <c:v>64.593047101132129</c:v>
                </c:pt>
                <c:pt idx="822">
                  <c:v>64.384065788951148</c:v>
                </c:pt>
                <c:pt idx="823">
                  <c:v>64.175760605096684</c:v>
                </c:pt>
                <c:pt idx="824">
                  <c:v>63.968129362054697</c:v>
                </c:pt>
                <c:pt idx="825">
                  <c:v>63.761169879389172</c:v>
                </c:pt>
                <c:pt idx="826">
                  <c:v>63.554879983717683</c:v>
                </c:pt>
                <c:pt idx="827">
                  <c:v>63.34925750869013</c:v>
                </c:pt>
                <c:pt idx="828">
                  <c:v>63.144300294965092</c:v>
                </c:pt>
                <c:pt idx="829">
                  <c:v>62.940006190187205</c:v>
                </c:pt>
                <c:pt idx="830">
                  <c:v>62.73637304896522</c:v>
                </c:pt>
                <c:pt idx="831">
                  <c:v>62.533398732848468</c:v>
                </c:pt>
                <c:pt idx="832">
                  <c:v>62.331081110305149</c:v>
                </c:pt>
                <c:pt idx="833">
                  <c:v>62.129418056699592</c:v>
                </c:pt>
                <c:pt idx="834">
                  <c:v>61.928407454270541</c:v>
                </c:pt>
                <c:pt idx="835">
                  <c:v>61.728047192107852</c:v>
                </c:pt>
                <c:pt idx="836">
                  <c:v>61.528335166131001</c:v>
                </c:pt>
                <c:pt idx="837">
                  <c:v>61.329269279067262</c:v>
                </c:pt>
                <c:pt idx="838">
                  <c:v>61.130847440429193</c:v>
                </c:pt>
                <c:pt idx="839">
                  <c:v>60.933067566492696</c:v>
                </c:pt>
                <c:pt idx="840">
                  <c:v>60.735927580275188</c:v>
                </c:pt>
                <c:pt idx="841">
                  <c:v>60.539425411514117</c:v>
                </c:pt>
                <c:pt idx="842">
                  <c:v>60.343558996644788</c:v>
                </c:pt>
                <c:pt idx="843">
                  <c:v>60.148326278778995</c:v>
                </c:pt>
                <c:pt idx="844">
                  <c:v>59.953725207682965</c:v>
                </c:pt>
                <c:pt idx="845">
                  <c:v>59.759753739756661</c:v>
                </c:pt>
                <c:pt idx="846">
                  <c:v>59.566409838011396</c:v>
                </c:pt>
                <c:pt idx="847">
                  <c:v>59.373691472049018</c:v>
                </c:pt>
                <c:pt idx="848">
                  <c:v>59.18159661804043</c:v>
                </c:pt>
                <c:pt idx="849">
                  <c:v>58.99012325870433</c:v>
                </c:pt>
                <c:pt idx="850">
                  <c:v>58.799269383286173</c:v>
                </c:pt>
                <c:pt idx="851">
                  <c:v>58.60903298753658</c:v>
                </c:pt>
                <c:pt idx="852">
                  <c:v>58.419412073690864</c:v>
                </c:pt>
                <c:pt idx="853">
                  <c:v>58.230404650447667</c:v>
                </c:pt>
                <c:pt idx="854">
                  <c:v>58.042008732948489</c:v>
                </c:pt>
                <c:pt idx="855">
                  <c:v>57.854222342756316</c:v>
                </c:pt>
                <c:pt idx="856">
                  <c:v>57.667043507835274</c:v>
                </c:pt>
                <c:pt idx="857">
                  <c:v>57.480470262529138</c:v>
                </c:pt>
                <c:pt idx="858">
                  <c:v>57.294500647542009</c:v>
                </c:pt>
                <c:pt idx="859">
                  <c:v>57.109132709916594</c:v>
                </c:pt>
                <c:pt idx="860">
                  <c:v>56.924364503014203</c:v>
                </c:pt>
                <c:pt idx="861">
                  <c:v>56.740194086494057</c:v>
                </c:pt>
                <c:pt idx="862">
                  <c:v>56.556619526293503</c:v>
                </c:pt>
                <c:pt idx="863">
                  <c:v>56.373638894606756</c:v>
                </c:pt>
                <c:pt idx="864">
                  <c:v>56.191250269865805</c:v>
                </c:pt>
                <c:pt idx="865">
                  <c:v>56.009451736718688</c:v>
                </c:pt>
                <c:pt idx="866">
                  <c:v>55.828241386010859</c:v>
                </c:pt>
                <c:pt idx="867">
                  <c:v>55.647617314764716</c:v>
                </c:pt>
                <c:pt idx="868">
                  <c:v>55.467577626159027</c:v>
                </c:pt>
                <c:pt idx="869">
                  <c:v>55.288120429509604</c:v>
                </c:pt>
                <c:pt idx="870">
                  <c:v>55.109243840249292</c:v>
                </c:pt>
                <c:pt idx="871">
                  <c:v>54.930945979908302</c:v>
                </c:pt>
                <c:pt idx="872">
                  <c:v>54.753224976093975</c:v>
                </c:pt>
                <c:pt idx="873">
                  <c:v>54.576078962472366</c:v>
                </c:pt>
                <c:pt idx="874">
                  <c:v>54.39950607874664</c:v>
                </c:pt>
                <c:pt idx="875">
                  <c:v>54.223504470639568</c:v>
                </c:pt>
                <c:pt idx="876">
                  <c:v>54.048072289872721</c:v>
                </c:pt>
                <c:pt idx="877">
                  <c:v>53.873207694147595</c:v>
                </c:pt>
                <c:pt idx="878">
                  <c:v>54.082366310573207</c:v>
                </c:pt>
                <c:pt idx="879">
                  <c:v>54.292336969360917</c:v>
                </c:pt>
                <c:pt idx="880">
                  <c:v>54.503122823203171</c:v>
                </c:pt>
                <c:pt idx="881">
                  <c:v>54.714727037032503</c:v>
                </c:pt>
                <c:pt idx="882">
                  <c:v>54.927152788068952</c:v>
                </c:pt>
                <c:pt idx="883">
                  <c:v>55.140403265868144</c:v>
                </c:pt>
                <c:pt idx="884">
                  <c:v>55.35448167236882</c:v>
                </c:pt>
                <c:pt idx="885">
                  <c:v>55.569391221940805</c:v>
                </c:pt>
                <c:pt idx="886">
                  <c:v>55.785135141433898</c:v>
                </c:pt>
                <c:pt idx="887">
                  <c:v>55.604650534107805</c:v>
                </c:pt>
                <c:pt idx="888">
                  <c:v>55.424749858206951</c:v>
                </c:pt>
                <c:pt idx="889">
                  <c:v>55.245431224507342</c:v>
                </c:pt>
                <c:pt idx="890">
                  <c:v>55.066692749896788</c:v>
                </c:pt>
                <c:pt idx="891">
                  <c:v>54.888532557355916</c:v>
                </c:pt>
                <c:pt idx="892">
                  <c:v>54.710948775937936</c:v>
                </c:pt>
                <c:pt idx="893">
                  <c:v>54.533939540749543</c:v>
                </c:pt>
                <c:pt idx="894">
                  <c:v>54.357502992930563</c:v>
                </c:pt>
                <c:pt idx="895">
                  <c:v>54.181637279635311</c:v>
                </c:pt>
                <c:pt idx="896">
                  <c:v>54.006340554012922</c:v>
                </c:pt>
                <c:pt idx="897">
                  <c:v>53.831610975186777</c:v>
                </c:pt>
                <c:pt idx="898">
                  <c:v>53.657446708237103</c:v>
                </c:pt>
                <c:pt idx="899">
                  <c:v>53.4838459241804</c:v>
                </c:pt>
                <c:pt idx="900">
                  <c:v>53.310806799950342</c:v>
                </c:pt>
                <c:pt idx="901">
                  <c:v>53.138327518379242</c:v>
                </c:pt>
                <c:pt idx="902">
                  <c:v>52.966406268178616</c:v>
                </c:pt>
                <c:pt idx="903">
                  <c:v>52.795041243919854</c:v>
                </c:pt>
                <c:pt idx="904">
                  <c:v>52.624230646015462</c:v>
                </c:pt>
                <c:pt idx="905">
                  <c:v>52.453972680700645</c:v>
                </c:pt>
                <c:pt idx="906">
                  <c:v>52.284265560013864</c:v>
                </c:pt>
                <c:pt idx="907">
                  <c:v>52.115107501778198</c:v>
                </c:pt>
                <c:pt idx="908">
                  <c:v>51.946496729582691</c:v>
                </c:pt>
                <c:pt idx="909">
                  <c:v>51.778431472764055</c:v>
                </c:pt>
                <c:pt idx="910">
                  <c:v>51.610909966387226</c:v>
                </c:pt>
                <c:pt idx="911">
                  <c:v>51.443930451227402</c:v>
                </c:pt>
                <c:pt idx="912">
                  <c:v>51.277491173751969</c:v>
                </c:pt>
                <c:pt idx="913">
                  <c:v>51.11159038610117</c:v>
                </c:pt>
                <c:pt idx="914">
                  <c:v>50.946226346070375</c:v>
                </c:pt>
                <c:pt idx="915">
                  <c:v>50.781397317091546</c:v>
                </c:pt>
                <c:pt idx="916">
                  <c:v>50.617101568214821</c:v>
                </c:pt>
                <c:pt idx="917">
                  <c:v>50.453337374091006</c:v>
                </c:pt>
                <c:pt idx="918">
                  <c:v>50.290103014952479</c:v>
                </c:pt>
                <c:pt idx="919">
                  <c:v>50.127396776596242</c:v>
                </c:pt>
                <c:pt idx="920">
                  <c:v>49.965216950365289</c:v>
                </c:pt>
                <c:pt idx="921">
                  <c:v>49.803561833130402</c:v>
                </c:pt>
                <c:pt idx="922">
                  <c:v>49.642429727272543</c:v>
                </c:pt>
                <c:pt idx="923">
                  <c:v>49.481818940665562</c:v>
                </c:pt>
                <c:pt idx="924">
                  <c:v>49.321727786657448</c:v>
                </c:pt>
                <c:pt idx="925">
                  <c:v>49.162154584053155</c:v>
                </c:pt>
                <c:pt idx="926">
                  <c:v>49.003097657097328</c:v>
                </c:pt>
                <c:pt idx="927">
                  <c:v>48.844555335455766</c:v>
                </c:pt>
                <c:pt idx="928">
                  <c:v>48.686525954198828</c:v>
                </c:pt>
                <c:pt idx="929">
                  <c:v>48.5290078537829</c:v>
                </c:pt>
                <c:pt idx="930">
                  <c:v>48.371999380034254</c:v>
                </c:pt>
                <c:pt idx="931">
                  <c:v>48.215498884130398</c:v>
                </c:pt>
                <c:pt idx="932">
                  <c:v>48.059504722584052</c:v>
                </c:pt>
                <c:pt idx="933">
                  <c:v>47.904015257224501</c:v>
                </c:pt>
                <c:pt idx="934">
                  <c:v>47.74902885518145</c:v>
                </c:pt>
                <c:pt idx="935">
                  <c:v>47.594543888867634</c:v>
                </c:pt>
                <c:pt idx="936">
                  <c:v>47.440558735961304</c:v>
                </c:pt>
                <c:pt idx="937">
                  <c:v>47.287071779389748</c:v>
                </c:pt>
                <c:pt idx="938">
                  <c:v>47.134081407311783</c:v>
                </c:pt>
                <c:pt idx="939">
                  <c:v>46.98158601310115</c:v>
                </c:pt>
                <c:pt idx="940">
                  <c:v>46.82958399533004</c:v>
                </c:pt>
                <c:pt idx="941">
                  <c:v>46.678073757751008</c:v>
                </c:pt>
                <c:pt idx="942">
                  <c:v>46.527053709281972</c:v>
                </c:pt>
                <c:pt idx="943">
                  <c:v>46.376522263987908</c:v>
                </c:pt>
                <c:pt idx="944">
                  <c:v>46.226477841065048</c:v>
                </c:pt>
                <c:pt idx="945">
                  <c:v>46.076918864823824</c:v>
                </c:pt>
                <c:pt idx="946">
                  <c:v>45.927843764673185</c:v>
                </c:pt>
                <c:pt idx="947">
                  <c:v>45.779250975103196</c:v>
                </c:pt>
                <c:pt idx="948">
                  <c:v>45.631138935668559</c:v>
                </c:pt>
                <c:pt idx="949">
                  <c:v>45.483506090973151</c:v>
                </c:pt>
                <c:pt idx="950">
                  <c:v>45.336350890652511</c:v>
                </c:pt>
                <c:pt idx="951">
                  <c:v>45.189671789358613</c:v>
                </c:pt>
                <c:pt idx="952">
                  <c:v>45.043467246743148</c:v>
                </c:pt>
                <c:pt idx="953">
                  <c:v>44.897735727440931</c:v>
                </c:pt>
                <c:pt idx="954">
                  <c:v>44.752475701054664</c:v>
                </c:pt>
                <c:pt idx="955">
                  <c:v>44.607685642138222</c:v>
                </c:pt>
                <c:pt idx="956">
                  <c:v>44.463364030181083</c:v>
                </c:pt>
                <c:pt idx="957">
                  <c:v>44.31950934959184</c:v>
                </c:pt>
                <c:pt idx="958">
                  <c:v>44.176120089682854</c:v>
                </c:pt>
                <c:pt idx="959">
                  <c:v>44.03319474465377</c:v>
                </c:pt>
                <c:pt idx="960">
                  <c:v>-491.08333906169514</c:v>
                </c:pt>
                <c:pt idx="961">
                  <c:v>-489.49451108108201</c:v>
                </c:pt>
                <c:pt idx="962">
                  <c:v>-487.91082351992736</c:v>
                </c:pt>
                <c:pt idx="963">
                  <c:v>-486.33225974715947</c:v>
                </c:pt>
                <c:pt idx="964">
                  <c:v>-484.75880318551458</c:v>
                </c:pt>
                <c:pt idx="965">
                  <c:v>-483.19043731136094</c:v>
                </c:pt>
                <c:pt idx="966">
                  <c:v>-481.62714565452757</c:v>
                </c:pt>
                <c:pt idx="967">
                  <c:v>-480.06891179812942</c:v>
                </c:pt>
                <c:pt idx="968">
                  <c:v>-478.51571937839708</c:v>
                </c:pt>
                <c:pt idx="969">
                  <c:v>-476.96755208450281</c:v>
                </c:pt>
                <c:pt idx="970">
                  <c:v>-475.42439365839004</c:v>
                </c:pt>
                <c:pt idx="971">
                  <c:v>-473.88622789460373</c:v>
                </c:pt>
                <c:pt idx="972">
                  <c:v>-472.35303864011826</c:v>
                </c:pt>
                <c:pt idx="973">
                  <c:v>-470.82480979416891</c:v>
                </c:pt>
                <c:pt idx="974">
                  <c:v>-469.30152530808323</c:v>
                </c:pt>
                <c:pt idx="975">
                  <c:v>-467.78316918511086</c:v>
                </c:pt>
                <c:pt idx="976">
                  <c:v>-466.26972548025742</c:v>
                </c:pt>
                <c:pt idx="977">
                  <c:v>-464.76117830011594</c:v>
                </c:pt>
                <c:pt idx="978">
                  <c:v>-463.25751180270049</c:v>
                </c:pt>
                <c:pt idx="979">
                  <c:v>-461.75871019727879</c:v>
                </c:pt>
                <c:pt idx="980">
                  <c:v>-460.26475774420828</c:v>
                </c:pt>
                <c:pt idx="981">
                  <c:v>-458.77563875476858</c:v>
                </c:pt>
                <c:pt idx="982">
                  <c:v>-457.29133759099818</c:v>
                </c:pt>
                <c:pt idx="983">
                  <c:v>-455.81183866553101</c:v>
                </c:pt>
                <c:pt idx="984">
                  <c:v>-454.33712644142997</c:v>
                </c:pt>
                <c:pt idx="985">
                  <c:v>-452.86718543202642</c:v>
                </c:pt>
                <c:pt idx="986">
                  <c:v>-451.40200020075622</c:v>
                </c:pt>
                <c:pt idx="987">
                  <c:v>-449.94155536099856</c:v>
                </c:pt>
                <c:pt idx="988">
                  <c:v>-448.48583557591223</c:v>
                </c:pt>
                <c:pt idx="989">
                  <c:v>-447.03482555827804</c:v>
                </c:pt>
                <c:pt idx="990">
                  <c:v>-445.58851007033536</c:v>
                </c:pt>
                <c:pt idx="991">
                  <c:v>-444.14687392362316</c:v>
                </c:pt>
                <c:pt idx="992">
                  <c:v>-442.7099019788202</c:v>
                </c:pt>
                <c:pt idx="993">
                  <c:v>-441.27757914558674</c:v>
                </c:pt>
                <c:pt idx="994">
                  <c:v>-439.84989038240565</c:v>
                </c:pt>
                <c:pt idx="995">
                  <c:v>-438.4268206964241</c:v>
                </c:pt>
                <c:pt idx="996">
                  <c:v>-437.00835514329651</c:v>
                </c:pt>
                <c:pt idx="997">
                  <c:v>-435.59447882702807</c:v>
                </c:pt>
                <c:pt idx="998">
                  <c:v>-434.1851768998165</c:v>
                </c:pt>
                <c:pt idx="999">
                  <c:v>-432.78043456189903</c:v>
                </c:pt>
                <c:pt idx="1000">
                  <c:v>-431.3802370613937</c:v>
                </c:pt>
                <c:pt idx="1001">
                  <c:v>-429.98456969414747</c:v>
                </c:pt>
                <c:pt idx="1002">
                  <c:v>-428.59341780357977</c:v>
                </c:pt>
                <c:pt idx="1003">
                  <c:v>-427.20676678052882</c:v>
                </c:pt>
                <c:pt idx="1004">
                  <c:v>-425.82460206309997</c:v>
                </c:pt>
                <c:pt idx="1005">
                  <c:v>-424.44690913651016</c:v>
                </c:pt>
                <c:pt idx="1006">
                  <c:v>-423.07367353293716</c:v>
                </c:pt>
                <c:pt idx="1007">
                  <c:v>-421.70488083136775</c:v>
                </c:pt>
                <c:pt idx="1008">
                  <c:v>-420.34051665744505</c:v>
                </c:pt>
                <c:pt idx="1009">
                  <c:v>-418.98056668331878</c:v>
                </c:pt>
                <c:pt idx="1010">
                  <c:v>-417.62501662749378</c:v>
                </c:pt>
                <c:pt idx="1011">
                  <c:v>-416.27385225468151</c:v>
                </c:pt>
                <c:pt idx="1012">
                  <c:v>-414.9270593756487</c:v>
                </c:pt>
                <c:pt idx="1013">
                  <c:v>-413.58462384706968</c:v>
                </c:pt>
                <c:pt idx="1014">
                  <c:v>-412.24653157137732</c:v>
                </c:pt>
                <c:pt idx="1015">
                  <c:v>-410.91276849661494</c:v>
                </c:pt>
                <c:pt idx="1016">
                  <c:v>-409.58332061628971</c:v>
                </c:pt>
                <c:pt idx="1017">
                  <c:v>-408.25817396922344</c:v>
                </c:pt>
                <c:pt idx="1018">
                  <c:v>-406.93731463940844</c:v>
                </c:pt>
                <c:pt idx="1019">
                  <c:v>-405.62072875585932</c:v>
                </c:pt>
                <c:pt idx="1020">
                  <c:v>-404.30840249246899</c:v>
                </c:pt>
                <c:pt idx="1021">
                  <c:v>-403.00032206786227</c:v>
                </c:pt>
                <c:pt idx="1022">
                  <c:v>-404.56494005499508</c:v>
                </c:pt>
                <c:pt idx="1023">
                  <c:v>-406.13563255202666</c:v>
                </c:pt>
                <c:pt idx="1024">
                  <c:v>-407.71242314277833</c:v>
                </c:pt>
                <c:pt idx="1025">
                  <c:v>-409.29533550263318</c:v>
                </c:pt>
                <c:pt idx="1026">
                  <c:v>-410.88439339889237</c:v>
                </c:pt>
                <c:pt idx="1027">
                  <c:v>-412.47962069113214</c:v>
                </c:pt>
                <c:pt idx="1028">
                  <c:v>-414.08104133156121</c:v>
                </c:pt>
                <c:pt idx="1029">
                  <c:v>-415.68867936538118</c:v>
                </c:pt>
                <c:pt idx="1030">
                  <c:v>-417.30255893114736</c:v>
                </c:pt>
                <c:pt idx="1031">
                  <c:v>-418.92270426113123</c:v>
                </c:pt>
                <c:pt idx="1032">
                  <c:v>-420.54913968168353</c:v>
                </c:pt>
                <c:pt idx="1033">
                  <c:v>-422.18188961360124</c:v>
                </c:pt>
                <c:pt idx="1034">
                  <c:v>-423.82097857249278</c:v>
                </c:pt>
                <c:pt idx="1035">
                  <c:v>-425.46643116914606</c:v>
                </c:pt>
                <c:pt idx="1036">
                  <c:v>-427.11827210989941</c:v>
                </c:pt>
                <c:pt idx="1037">
                  <c:v>-428.77652619701075</c:v>
                </c:pt>
                <c:pt idx="1038">
                  <c:v>-430.44121832903147</c:v>
                </c:pt>
                <c:pt idx="1039">
                  <c:v>-432.11237350117926</c:v>
                </c:pt>
                <c:pt idx="1040">
                  <c:v>-433.79001680571423</c:v>
                </c:pt>
                <c:pt idx="1041">
                  <c:v>-435.47417343231496</c:v>
                </c:pt>
                <c:pt idx="1042">
                  <c:v>-437.1648686684573</c:v>
                </c:pt>
                <c:pt idx="1043">
                  <c:v>-438.86212789979368</c:v>
                </c:pt>
                <c:pt idx="1044">
                  <c:v>-440.56597661053411</c:v>
                </c:pt>
                <c:pt idx="1045">
                  <c:v>-442.27644038382982</c:v>
                </c:pt>
                <c:pt idx="1046">
                  <c:v>-443.99354490215592</c:v>
                </c:pt>
                <c:pt idx="1047">
                  <c:v>-442.55706903087071</c:v>
                </c:pt>
                <c:pt idx="1048">
                  <c:v>-441.12524066618221</c:v>
                </c:pt>
                <c:pt idx="1049">
                  <c:v>-439.69804477176581</c:v>
                </c:pt>
                <c:pt idx="1050">
                  <c:v>-438.2754663599444</c:v>
                </c:pt>
                <c:pt idx="1051">
                  <c:v>-436.85749049153151</c:v>
                </c:pt>
                <c:pt idx="1052">
                  <c:v>-435.44410227567482</c:v>
                </c:pt>
                <c:pt idx="1053">
                  <c:v>-434.03528686969798</c:v>
                </c:pt>
                <c:pt idx="1054">
                  <c:v>-432.63102947894708</c:v>
                </c:pt>
                <c:pt idx="1055">
                  <c:v>-431.2313153566331</c:v>
                </c:pt>
                <c:pt idx="1056">
                  <c:v>-429.83612980367911</c:v>
                </c:pt>
                <c:pt idx="1057">
                  <c:v>-428.4454581685643</c:v>
                </c:pt>
                <c:pt idx="1058">
                  <c:v>-427.05928584717049</c:v>
                </c:pt>
                <c:pt idx="1059">
                  <c:v>-425.67759828262956</c:v>
                </c:pt>
                <c:pt idx="1060">
                  <c:v>-424.30038096516978</c:v>
                </c:pt>
                <c:pt idx="1061">
                  <c:v>-422.92761943196342</c:v>
                </c:pt>
                <c:pt idx="1062">
                  <c:v>-421.55929926697559</c:v>
                </c:pt>
                <c:pt idx="1063">
                  <c:v>-420.19540610081208</c:v>
                </c:pt>
                <c:pt idx="1064">
                  <c:v>-418.83592561056798</c:v>
                </c:pt>
                <c:pt idx="1065">
                  <c:v>-417.48084351967964</c:v>
                </c:pt>
                <c:pt idx="1066">
                  <c:v>-416.13014559777207</c:v>
                </c:pt>
                <c:pt idx="1067">
                  <c:v>-414.78381766051029</c:v>
                </c:pt>
                <c:pt idx="1068">
                  <c:v>-413.44184556945197</c:v>
                </c:pt>
                <c:pt idx="1069">
                  <c:v>-412.10421523189598</c:v>
                </c:pt>
                <c:pt idx="1070">
                  <c:v>-410.77091260073735</c:v>
                </c:pt>
                <c:pt idx="1071">
                  <c:v>-409.44192367431765</c:v>
                </c:pt>
                <c:pt idx="1072">
                  <c:v>-408.11723449627948</c:v>
                </c:pt>
                <c:pt idx="1073">
                  <c:v>-406.79683115541843</c:v>
                </c:pt>
                <c:pt idx="1074">
                  <c:v>-405.48069978553826</c:v>
                </c:pt>
                <c:pt idx="1075">
                  <c:v>-404.16882656530493</c:v>
                </c:pt>
                <c:pt idx="1076">
                  <c:v>-402.86119771810013</c:v>
                </c:pt>
                <c:pt idx="1077">
                  <c:v>-401.55779951187947</c:v>
                </c:pt>
                <c:pt idx="1078">
                  <c:v>-400.2586182590253</c:v>
                </c:pt>
                <c:pt idx="1079">
                  <c:v>-398.96364031620465</c:v>
                </c:pt>
                <c:pt idx="1080">
                  <c:v>-397.67285208422572</c:v>
                </c:pt>
                <c:pt idx="1081">
                  <c:v>-396.38624000789468</c:v>
                </c:pt>
                <c:pt idx="1082">
                  <c:v>-395.10379057587375</c:v>
                </c:pt>
                <c:pt idx="1083">
                  <c:v>-393.82549032053862</c:v>
                </c:pt>
                <c:pt idx="1084">
                  <c:v>-392.55132581783823</c:v>
                </c:pt>
                <c:pt idx="1085">
                  <c:v>-391.28128368715238</c:v>
                </c:pt>
                <c:pt idx="1086">
                  <c:v>-390.01535059115236</c:v>
                </c:pt>
                <c:pt idx="1087">
                  <c:v>-388.75351323565997</c:v>
                </c:pt>
                <c:pt idx="1088">
                  <c:v>-387.49575836950885</c:v>
                </c:pt>
                <c:pt idx="1089">
                  <c:v>-386.2420727844044</c:v>
                </c:pt>
                <c:pt idx="1090">
                  <c:v>-384.99244331478644</c:v>
                </c:pt>
                <c:pt idx="1091">
                  <c:v>-383.74685683768871</c:v>
                </c:pt>
                <c:pt idx="1092">
                  <c:v>-382.50530027260334</c:v>
                </c:pt>
                <c:pt idx="1093">
                  <c:v>-381.26776058134215</c:v>
                </c:pt>
                <c:pt idx="1094">
                  <c:v>-380.03422476789979</c:v>
                </c:pt>
                <c:pt idx="1095">
                  <c:v>-378.80467987831821</c:v>
                </c:pt>
                <c:pt idx="1096">
                  <c:v>-377.5791130005498</c:v>
                </c:pt>
                <c:pt idx="1097">
                  <c:v>-376.3575112643216</c:v>
                </c:pt>
                <c:pt idx="1098">
                  <c:v>-375.13986184100122</c:v>
                </c:pt>
                <c:pt idx="1099">
                  <c:v>-373.92615194346081</c:v>
                </c:pt>
                <c:pt idx="1100">
                  <c:v>-372.71636882594362</c:v>
                </c:pt>
                <c:pt idx="1101">
                  <c:v>698.43764196661311</c:v>
                </c:pt>
                <c:pt idx="1102">
                  <c:v>696.17794960891581</c:v>
                </c:pt>
                <c:pt idx="1103">
                  <c:v>693.92556815378839</c:v>
                </c:pt>
                <c:pt idx="1104">
                  <c:v>691.68047394787948</c:v>
                </c:pt>
                <c:pt idx="1105">
                  <c:v>689.44264341436553</c:v>
                </c:pt>
                <c:pt idx="1106">
                  <c:v>687.21205305270155</c:v>
                </c:pt>
                <c:pt idx="1107">
                  <c:v>684.98867943837558</c:v>
                </c:pt>
                <c:pt idx="1108">
                  <c:v>682.77249922266196</c:v>
                </c:pt>
                <c:pt idx="1109">
                  <c:v>680.56348913237673</c:v>
                </c:pt>
                <c:pt idx="1110">
                  <c:v>678.36162596963266</c:v>
                </c:pt>
                <c:pt idx="1111">
                  <c:v>676.1668866115956</c:v>
                </c:pt>
                <c:pt idx="1112">
                  <c:v>673.97924801024249</c:v>
                </c:pt>
                <c:pt idx="1113">
                  <c:v>671.79868719211856</c:v>
                </c:pt>
                <c:pt idx="1114">
                  <c:v>669.62518125809606</c:v>
                </c:pt>
                <c:pt idx="1115">
                  <c:v>667.45870738313431</c:v>
                </c:pt>
                <c:pt idx="1116">
                  <c:v>665.29924281603951</c:v>
                </c:pt>
                <c:pt idx="1117">
                  <c:v>663.146764879226</c:v>
                </c:pt>
                <c:pt idx="1118">
                  <c:v>661.00125096847819</c:v>
                </c:pt>
                <c:pt idx="1119">
                  <c:v>658.86267855271319</c:v>
                </c:pt>
                <c:pt idx="1120">
                  <c:v>656.73102517374389</c:v>
                </c:pt>
                <c:pt idx="1121">
                  <c:v>654.60626844604349</c:v>
                </c:pt>
                <c:pt idx="1122">
                  <c:v>652.48838605651019</c:v>
                </c:pt>
                <c:pt idx="1123">
                  <c:v>650.37735576423313</c:v>
                </c:pt>
                <c:pt idx="1124">
                  <c:v>648.27315540025847</c:v>
                </c:pt>
                <c:pt idx="1125">
                  <c:v>646.17576286735687</c:v>
                </c:pt>
                <c:pt idx="1126">
                  <c:v>644.08515613979102</c:v>
                </c:pt>
                <c:pt idx="1127">
                  <c:v>642.00131326308519</c:v>
                </c:pt>
                <c:pt idx="1128">
                  <c:v>639.92421235379379</c:v>
                </c:pt>
                <c:pt idx="1129">
                  <c:v>637.85383159927198</c:v>
                </c:pt>
                <c:pt idx="1130">
                  <c:v>635.79014925744627</c:v>
                </c:pt>
                <c:pt idx="1131">
                  <c:v>633.73314365658689</c:v>
                </c:pt>
                <c:pt idx="1132">
                  <c:v>631.68279319507974</c:v>
                </c:pt>
                <c:pt idx="1133">
                  <c:v>629.63907634119914</c:v>
                </c:pt>
                <c:pt idx="1134">
                  <c:v>627.60197163288251</c:v>
                </c:pt>
                <c:pt idx="1135">
                  <c:v>625.57145767750444</c:v>
                </c:pt>
                <c:pt idx="1136">
                  <c:v>623.54751315165231</c:v>
                </c:pt>
                <c:pt idx="1137">
                  <c:v>621.53011680090231</c:v>
                </c:pt>
                <c:pt idx="1138">
                  <c:v>619.51924743959614</c:v>
                </c:pt>
                <c:pt idx="1139">
                  <c:v>617.51488395061835</c:v>
                </c:pt>
                <c:pt idx="1140">
                  <c:v>615.51700528517517</c:v>
                </c:pt>
                <c:pt idx="1141">
                  <c:v>613.52559046257306</c:v>
                </c:pt>
                <c:pt idx="1142">
                  <c:v>611.54061856999829</c:v>
                </c:pt>
                <c:pt idx="1143">
                  <c:v>609.56206876229737</c:v>
                </c:pt>
                <c:pt idx="1144">
                  <c:v>607.58992026175861</c:v>
                </c:pt>
                <c:pt idx="1145">
                  <c:v>605.62415235789308</c:v>
                </c:pt>
                <c:pt idx="1146">
                  <c:v>603.66474440721822</c:v>
                </c:pt>
                <c:pt idx="1147">
                  <c:v>601.71167583303964</c:v>
                </c:pt>
                <c:pt idx="1148">
                  <c:v>599.76492612523668</c:v>
                </c:pt>
                <c:pt idx="1149">
                  <c:v>597.82447484004535</c:v>
                </c:pt>
                <c:pt idx="1150">
                  <c:v>595.89030159984497</c:v>
                </c:pt>
                <c:pt idx="1151">
                  <c:v>593.96238609294369</c:v>
                </c:pt>
                <c:pt idx="1152">
                  <c:v>592.04070807336461</c:v>
                </c:pt>
                <c:pt idx="1153">
                  <c:v>590.12524736063426</c:v>
                </c:pt>
                <c:pt idx="1154">
                  <c:v>588.21598383957007</c:v>
                </c:pt>
                <c:pt idx="1155">
                  <c:v>586.31289746006894</c:v>
                </c:pt>
                <c:pt idx="1156">
                  <c:v>584.4159682368969</c:v>
                </c:pt>
                <c:pt idx="1157">
                  <c:v>582.5251762494795</c:v>
                </c:pt>
                <c:pt idx="1158">
                  <c:v>580.64050164169214</c:v>
                </c:pt>
                <c:pt idx="1159">
                  <c:v>578.76192462165238</c:v>
                </c:pt>
                <c:pt idx="1160">
                  <c:v>576.889425461511</c:v>
                </c:pt>
                <c:pt idx="1161">
                  <c:v>575.02298449724503</c:v>
                </c:pt>
                <c:pt idx="1162">
                  <c:v>573.16258212845219</c:v>
                </c:pt>
                <c:pt idx="1163">
                  <c:v>571.30819881814432</c:v>
                </c:pt>
                <c:pt idx="1164">
                  <c:v>569.45981509254216</c:v>
                </c:pt>
                <c:pt idx="1165">
                  <c:v>567.61741154087065</c:v>
                </c:pt>
                <c:pt idx="1166">
                  <c:v>565.78096881515626</c:v>
                </c:pt>
                <c:pt idx="1167">
                  <c:v>563.9504676300221</c:v>
                </c:pt>
                <c:pt idx="1168">
                  <c:v>562.12588876248697</c:v>
                </c:pt>
                <c:pt idx="1169">
                  <c:v>560.30721305176257</c:v>
                </c:pt>
                <c:pt idx="1170">
                  <c:v>558.49442139905227</c:v>
                </c:pt>
                <c:pt idx="1171">
                  <c:v>556.68749476735127</c:v>
                </c:pt>
                <c:pt idx="1172">
                  <c:v>554.88641418124564</c:v>
                </c:pt>
                <c:pt idx="1173">
                  <c:v>553.09116072671407</c:v>
                </c:pt>
                <c:pt idx="1174">
                  <c:v>551.30171555092863</c:v>
                </c:pt>
                <c:pt idx="1175">
                  <c:v>549.51805986205704</c:v>
                </c:pt>
                <c:pt idx="1176">
                  <c:v>547.74017492906501</c:v>
                </c:pt>
                <c:pt idx="1177">
                  <c:v>545.96804208151991</c:v>
                </c:pt>
                <c:pt idx="1178">
                  <c:v>544.20164270939449</c:v>
                </c:pt>
                <c:pt idx="1179">
                  <c:v>542.44095826287173</c:v>
                </c:pt>
                <c:pt idx="1180">
                  <c:v>540.68597025214945</c:v>
                </c:pt>
                <c:pt idx="1181">
                  <c:v>538.93666024724655</c:v>
                </c:pt>
                <c:pt idx="1182">
                  <c:v>541.0290406905707</c:v>
                </c:pt>
                <c:pt idx="1183">
                  <c:v>543.12954464124266</c:v>
                </c:pt>
                <c:pt idx="1184">
                  <c:v>545.23820363815992</c:v>
                </c:pt>
                <c:pt idx="1185">
                  <c:v>547.35504934266669</c:v>
                </c:pt>
                <c:pt idx="1186">
                  <c:v>549.48011353903041</c:v>
                </c:pt>
                <c:pt idx="1187">
                  <c:v>551.61342813491831</c:v>
                </c:pt>
                <c:pt idx="1188">
                  <c:v>553.7550251618768</c:v>
                </c:pt>
                <c:pt idx="1189">
                  <c:v>555.90493677581219</c:v>
                </c:pt>
                <c:pt idx="1190">
                  <c:v>558.06319525747381</c:v>
                </c:pt>
                <c:pt idx="1191">
                  <c:v>560.22983301293846</c:v>
                </c:pt>
                <c:pt idx="1192">
                  <c:v>562.40488257409686</c:v>
                </c:pt>
                <c:pt idx="1193">
                  <c:v>564.58837659914263</c:v>
                </c:pt>
                <c:pt idx="1194">
                  <c:v>566.78034787306217</c:v>
                </c:pt>
                <c:pt idx="1195">
                  <c:v>568.98082930812723</c:v>
                </c:pt>
                <c:pt idx="1196">
                  <c:v>571.18985394438869</c:v>
                </c:pt>
                <c:pt idx="1197">
                  <c:v>569.34185310623513</c:v>
                </c:pt>
                <c:pt idx="1198">
                  <c:v>567.49983120323634</c:v>
                </c:pt>
                <c:pt idx="1199">
                  <c:v>565.66376889142623</c:v>
                </c:pt>
                <c:pt idx="1200">
                  <c:v>563.83364688942322</c:v>
                </c:pt>
                <c:pt idx="1201">
                  <c:v>562.00944597822797</c:v>
                </c:pt>
                <c:pt idx="1202">
                  <c:v>560.19114700102114</c:v>
                </c:pt>
                <c:pt idx="1203">
                  <c:v>558.3787308629627</c:v>
                </c:pt>
                <c:pt idx="1204">
                  <c:v>556.57217853099087</c:v>
                </c:pt>
                <c:pt idx="1205">
                  <c:v>554.77147103362279</c:v>
                </c:pt>
                <c:pt idx="1206">
                  <c:v>552.97658946075478</c:v>
                </c:pt>
                <c:pt idx="1207">
                  <c:v>551.18751496346476</c:v>
                </c:pt>
                <c:pt idx="1208">
                  <c:v>549.4042287538125</c:v>
                </c:pt>
                <c:pt idx="1209">
                  <c:v>547.62671210464418</c:v>
                </c:pt>
                <c:pt idx="1210">
                  <c:v>545.85494634939448</c:v>
                </c:pt>
                <c:pt idx="1211">
                  <c:v>544.08891288189147</c:v>
                </c:pt>
                <c:pt idx="1212">
                  <c:v>542.3285931561602</c:v>
                </c:pt>
                <c:pt idx="1213">
                  <c:v>540.57396868622891</c:v>
                </c:pt>
                <c:pt idx="1214">
                  <c:v>538.82502104593448</c:v>
                </c:pt>
                <c:pt idx="1215">
                  <c:v>537.08173186872875</c:v>
                </c:pt>
                <c:pt idx="1216">
                  <c:v>535.34408284748565</c:v>
                </c:pt>
                <c:pt idx="1217">
                  <c:v>533.61205573430971</c:v>
                </c:pt>
                <c:pt idx="1218">
                  <c:v>531.88563234034325</c:v>
                </c:pt>
                <c:pt idx="1219">
                  <c:v>530.16479453557633</c:v>
                </c:pt>
                <c:pt idx="1220">
                  <c:v>528.44952424865573</c:v>
                </c:pt>
                <c:pt idx="1221">
                  <c:v>526.73980346669578</c:v>
                </c:pt>
                <c:pt idx="1222">
                  <c:v>525.03561423508859</c:v>
                </c:pt>
                <c:pt idx="1223">
                  <c:v>523.33693865731584</c:v>
                </c:pt>
                <c:pt idx="1224">
                  <c:v>521.64375889476071</c:v>
                </c:pt>
                <c:pt idx="1225">
                  <c:v>519.95605716652062</c:v>
                </c:pt>
                <c:pt idx="1226">
                  <c:v>518.27381574922049</c:v>
                </c:pt>
                <c:pt idx="1227">
                  <c:v>516.59701697682692</c:v>
                </c:pt>
                <c:pt idx="1228">
                  <c:v>514.92564324046191</c:v>
                </c:pt>
                <c:pt idx="1229">
                  <c:v>513.25967698821853</c:v>
                </c:pt>
                <c:pt idx="1230">
                  <c:v>511.59910072497655</c:v>
                </c:pt>
                <c:pt idx="1231">
                  <c:v>509.94389701221871</c:v>
                </c:pt>
                <c:pt idx="1232">
                  <c:v>508.29404846784723</c:v>
                </c:pt>
                <c:pt idx="1233">
                  <c:v>506.64953776600169</c:v>
                </c:pt>
                <c:pt idx="1234">
                  <c:v>508.61656592095107</c:v>
                </c:pt>
                <c:pt idx="1235">
                  <c:v>510.59123091255765</c:v>
                </c:pt>
                <c:pt idx="1236">
                  <c:v>512.57356239025682</c:v>
                </c:pt>
                <c:pt idx="1237">
                  <c:v>514.5635901185957</c:v>
                </c:pt>
                <c:pt idx="1238">
                  <c:v>516.56134397767971</c:v>
                </c:pt>
                <c:pt idx="1239">
                  <c:v>518.56685396362172</c:v>
                </c:pt>
                <c:pt idx="1240">
                  <c:v>520.58015018899209</c:v>
                </c:pt>
                <c:pt idx="1241">
                  <c:v>522.60126288327137</c:v>
                </c:pt>
                <c:pt idx="1242">
                  <c:v>520.91046329157825</c:v>
                </c:pt>
                <c:pt idx="1243">
                  <c:v>519.22513403350717</c:v>
                </c:pt>
                <c:pt idx="1244">
                  <c:v>517.54525741059751</c:v>
                </c:pt>
                <c:pt idx="1245">
                  <c:v>515.87081578164964</c:v>
                </c:pt>
                <c:pt idx="1246">
                  <c:v>514.20179156253892</c:v>
                </c:pt>
                <c:pt idx="1247">
                  <c:v>512.53816722603199</c:v>
                </c:pt>
                <c:pt idx="1248">
                  <c:v>510.87992530160238</c:v>
                </c:pt>
                <c:pt idx="1249">
                  <c:v>509.22704837524657</c:v>
                </c:pt>
                <c:pt idx="1250">
                  <c:v>507.57951908930158</c:v>
                </c:pt>
                <c:pt idx="1251">
                  <c:v>505.93732014226282</c:v>
                </c:pt>
                <c:pt idx="1252">
                  <c:v>-30.673636586669204</c:v>
                </c:pt>
                <c:pt idx="1253">
                  <c:v>-30.574396542873046</c:v>
                </c:pt>
                <c:pt idx="1254">
                  <c:v>-30.475477575655418</c:v>
                </c:pt>
                <c:pt idx="1255">
                  <c:v>-30.376878646220689</c:v>
                </c:pt>
                <c:pt idx="1256">
                  <c:v>-30.278598719133356</c:v>
                </c:pt>
                <c:pt idx="1257">
                  <c:v>-30.180636762308154</c:v>
                </c:pt>
                <c:pt idx="1258">
                  <c:v>-30.082991746999141</c:v>
                </c:pt>
                <c:pt idx="1259">
                  <c:v>-29.985662647788672</c:v>
                </c:pt>
                <c:pt idx="1260">
                  <c:v>-29.888648442576368</c:v>
                </c:pt>
                <c:pt idx="1261">
                  <c:v>-29.791948112569457</c:v>
                </c:pt>
                <c:pt idx="1262">
                  <c:v>-29.695560642270266</c:v>
                </c:pt>
                <c:pt idx="1263">
                  <c:v>-29.599485019467465</c:v>
                </c:pt>
                <c:pt idx="1264">
                  <c:v>-29.50372023522425</c:v>
                </c:pt>
                <c:pt idx="1265">
                  <c:v>-29.408265283868218</c:v>
                </c:pt>
                <c:pt idx="1266">
                  <c:v>-29.313119162980456</c:v>
                </c:pt>
                <c:pt idx="1267">
                  <c:v>-29.218280873385538</c:v>
                </c:pt>
                <c:pt idx="1268">
                  <c:v>-29.123749419140381</c:v>
                </c:pt>
                <c:pt idx="1269">
                  <c:v>-29.029523807524356</c:v>
                </c:pt>
                <c:pt idx="1270">
                  <c:v>-28.935603049028828</c:v>
                </c:pt>
                <c:pt idx="1271">
                  <c:v>-28.841986157346014</c:v>
                </c:pt>
                <c:pt idx="1272">
                  <c:v>-28.748672149359322</c:v>
                </c:pt>
                <c:pt idx="1273">
                  <c:v>-28.655660045133573</c:v>
                </c:pt>
                <c:pt idx="1274">
                  <c:v>-28.562948867903287</c:v>
                </c:pt>
                <c:pt idx="1275">
                  <c:v>-28.470537644063256</c:v>
                </c:pt>
                <c:pt idx="1276">
                  <c:v>-28.378425403158417</c:v>
                </c:pt>
                <c:pt idx="1277">
                  <c:v>-28.286611177873624</c:v>
                </c:pt>
                <c:pt idx="1278">
                  <c:v>-28.195094004022849</c:v>
                </c:pt>
                <c:pt idx="1279">
                  <c:v>-28.10387292053997</c:v>
                </c:pt>
                <c:pt idx="1280">
                  <c:v>-28.012946969468089</c:v>
                </c:pt>
                <c:pt idx="1281">
                  <c:v>-27.922315195949636</c:v>
                </c:pt>
                <c:pt idx="1282">
                  <c:v>-27.831976648216482</c:v>
                </c:pt>
                <c:pt idx="1283">
                  <c:v>-27.741930377579479</c:v>
                </c:pt>
                <c:pt idx="1284">
                  <c:v>-27.652175438419249</c:v>
                </c:pt>
                <c:pt idx="1285">
                  <c:v>-27.562710888175388</c:v>
                </c:pt>
                <c:pt idx="1286">
                  <c:v>-27.473535787337369</c:v>
                </c:pt>
                <c:pt idx="1287">
                  <c:v>-27.384649199434193</c:v>
                </c:pt>
                <c:pt idx="1288">
                  <c:v>-27.296050191024506</c:v>
                </c:pt>
                <c:pt idx="1289">
                  <c:v>-27.207737831687268</c:v>
                </c:pt>
                <c:pt idx="1290">
                  <c:v>-27.119711194011416</c:v>
                </c:pt>
                <c:pt idx="1291">
                  <c:v>-27.03196935358676</c:v>
                </c:pt>
                <c:pt idx="1292">
                  <c:v>-26.944511388993533</c:v>
                </c:pt>
                <c:pt idx="1293">
                  <c:v>-26.857336381792948</c:v>
                </c:pt>
                <c:pt idx="1294">
                  <c:v>-26.770443416518106</c:v>
                </c:pt>
                <c:pt idx="1295">
                  <c:v>-26.683831580663764</c:v>
                </c:pt>
                <c:pt idx="1296">
                  <c:v>-26.597499964677127</c:v>
                </c:pt>
                <c:pt idx="1297">
                  <c:v>-26.511447661947727</c:v>
                </c:pt>
                <c:pt idx="1298">
                  <c:v>-26.425673768798902</c:v>
                </c:pt>
                <c:pt idx="1299">
                  <c:v>-26.340177384477215</c:v>
                </c:pt>
                <c:pt idx="1300">
                  <c:v>-26.254957611143595</c:v>
                </c:pt>
                <c:pt idx="1301">
                  <c:v>-26.170013553863896</c:v>
                </c:pt>
                <c:pt idx="1302">
                  <c:v>-26.085344320599347</c:v>
                </c:pt>
                <c:pt idx="1303">
                  <c:v>-26.000949022197119</c:v>
                </c:pt>
                <c:pt idx="1304">
                  <c:v>-25.916826772381228</c:v>
                </c:pt>
                <c:pt idx="1305">
                  <c:v>-25.832976687743212</c:v>
                </c:pt>
                <c:pt idx="1306">
                  <c:v>-25.749397887732471</c:v>
                </c:pt>
                <c:pt idx="1307">
                  <c:v>-25.666089494647622</c:v>
                </c:pt>
                <c:pt idx="1308">
                  <c:v>-25.583050633626499</c:v>
                </c:pt>
                <c:pt idx="1309">
                  <c:v>-25.500280432638306</c:v>
                </c:pt>
                <c:pt idx="1310">
                  <c:v>-25.417778022472362</c:v>
                </c:pt>
                <c:pt idx="1311">
                  <c:v>-25.335542536731282</c:v>
                </c:pt>
                <c:pt idx="1312">
                  <c:v>-25.25357311182006</c:v>
                </c:pt>
                <c:pt idx="1313">
                  <c:v>-25.171868886937887</c:v>
                </c:pt>
                <c:pt idx="1314">
                  <c:v>-25.090429004069279</c:v>
                </c:pt>
                <c:pt idx="1315">
                  <c:v>-25.009252607974418</c:v>
                </c:pt>
                <c:pt idx="1316">
                  <c:v>-24.928338846180509</c:v>
                </c:pt>
                <c:pt idx="1317">
                  <c:v>-24.847686868972914</c:v>
                </c:pt>
                <c:pt idx="1318">
                  <c:v>-24.767295829385944</c:v>
                </c:pt>
                <c:pt idx="1319">
                  <c:v>-24.687164883194555</c:v>
                </c:pt>
                <c:pt idx="1320">
                  <c:v>-24.607293188904578</c:v>
                </c:pt>
                <c:pt idx="1321">
                  <c:v>-24.527679907744641</c:v>
                </c:pt>
                <c:pt idx="1322">
                  <c:v>-24.44832420365708</c:v>
                </c:pt>
                <c:pt idx="1323">
                  <c:v>-24.369225243289065</c:v>
                </c:pt>
                <c:pt idx="1324">
                  <c:v>-24.290382195983852</c:v>
                </c:pt>
                <c:pt idx="1325">
                  <c:v>-24.211794233772594</c:v>
                </c:pt>
                <c:pt idx="1326">
                  <c:v>-24.13346053136479</c:v>
                </c:pt>
                <c:pt idx="1327">
                  <c:v>-24.055380266140332</c:v>
                </c:pt>
                <c:pt idx="1328">
                  <c:v>-23.977552618140408</c:v>
                </c:pt>
                <c:pt idx="1329">
                  <c:v>-23.89997677005897</c:v>
                </c:pt>
                <c:pt idx="1330">
                  <c:v>-23.822651907234672</c:v>
                </c:pt>
                <c:pt idx="1331">
                  <c:v>-23.745577217641198</c:v>
                </c:pt>
                <c:pt idx="1332">
                  <c:v>-23.668751891879992</c:v>
                </c:pt>
                <c:pt idx="1333">
                  <c:v>-23.592175123171387</c:v>
                </c:pt>
                <c:pt idx="1334">
                  <c:v>-23.515846107345169</c:v>
                </c:pt>
                <c:pt idx="1335">
                  <c:v>-23.439764042833303</c:v>
                </c:pt>
                <c:pt idx="1336">
                  <c:v>-23.363928130661293</c:v>
                </c:pt>
                <c:pt idx="1337">
                  <c:v>-23.288337574439311</c:v>
                </c:pt>
                <c:pt idx="1338">
                  <c:v>-23.212991580354355</c:v>
                </c:pt>
                <c:pt idx="1339">
                  <c:v>-23.137889357161271</c:v>
                </c:pt>
                <c:pt idx="1340">
                  <c:v>-23.063030116175241</c:v>
                </c:pt>
                <c:pt idx="1341">
                  <c:v>-22.988413071263267</c:v>
                </c:pt>
                <c:pt idx="1342">
                  <c:v>-22.914037438835294</c:v>
                </c:pt>
                <c:pt idx="1343">
                  <c:v>-22.839902437836827</c:v>
                </c:pt>
                <c:pt idx="1344">
                  <c:v>-22.766007289740287</c:v>
                </c:pt>
                <c:pt idx="1345">
                  <c:v>-22.692351218536714</c:v>
                </c:pt>
                <c:pt idx="1346">
                  <c:v>-22.618933450728264</c:v>
                </c:pt>
                <c:pt idx="1347">
                  <c:v>-22.545753215318882</c:v>
                </c:pt>
                <c:pt idx="1348">
                  <c:v>-22.472809743807488</c:v>
                </c:pt>
                <c:pt idx="1349">
                  <c:v>-22.400102270179445</c:v>
                </c:pt>
                <c:pt idx="1350">
                  <c:v>-22.327630030898263</c:v>
                </c:pt>
                <c:pt idx="1351">
                  <c:v>-22.25539226489775</c:v>
                </c:pt>
                <c:pt idx="1352">
                  <c:v>-22.183388213574062</c:v>
                </c:pt>
                <c:pt idx="1353">
                  <c:v>-22.111617120777851</c:v>
                </c:pt>
                <c:pt idx="1354">
                  <c:v>-22.04007823280574</c:v>
                </c:pt>
                <c:pt idx="1355">
                  <c:v>-21.968770798393393</c:v>
                </c:pt>
                <c:pt idx="1356">
                  <c:v>-21.897694068706642</c:v>
                </c:pt>
                <c:pt idx="1357">
                  <c:v>-21.826847297334211</c:v>
                </c:pt>
                <c:pt idx="1358">
                  <c:v>-21.756229740279991</c:v>
                </c:pt>
                <c:pt idx="1359">
                  <c:v>-21.685840655954621</c:v>
                </c:pt>
                <c:pt idx="1360">
                  <c:v>-21.615679305168101</c:v>
                </c:pt>
                <c:pt idx="1361">
                  <c:v>-21.54574495112206</c:v>
                </c:pt>
                <c:pt idx="1362">
                  <c:v>-21.476036859402029</c:v>
                </c:pt>
                <c:pt idx="1363">
                  <c:v>-21.406554297969251</c:v>
                </c:pt>
                <c:pt idx="1364">
                  <c:v>-21.337296537153975</c:v>
                </c:pt>
                <c:pt idx="1365">
                  <c:v>-21.26826284964659</c:v>
                </c:pt>
                <c:pt idx="1366">
                  <c:v>-21.199452510490914</c:v>
                </c:pt>
                <c:pt idx="1367">
                  <c:v>-21.130864797076129</c:v>
                </c:pt>
                <c:pt idx="1368">
                  <c:v>-21.062498989129381</c:v>
                </c:pt>
                <c:pt idx="1369">
                  <c:v>-20.994354368708059</c:v>
                </c:pt>
                <c:pt idx="1370">
                  <c:v>-20.926430220192515</c:v>
                </c:pt>
                <c:pt idx="1371">
                  <c:v>-20.858725830278445</c:v>
                </c:pt>
                <c:pt idx="1372">
                  <c:v>-20.791240487969048</c:v>
                </c:pt>
                <c:pt idx="1373">
                  <c:v>-20.723973484567637</c:v>
                </c:pt>
                <c:pt idx="1374">
                  <c:v>-20.65692411367138</c:v>
                </c:pt>
                <c:pt idx="1375">
                  <c:v>-20.590091671161986</c:v>
                </c:pt>
                <c:pt idx="1376">
                  <c:v>-20.523475455199332</c:v>
                </c:pt>
                <c:pt idx="1377">
                  <c:v>-20.457074766214532</c:v>
                </c:pt>
                <c:pt idx="1378">
                  <c:v>-20.390888906901637</c:v>
                </c:pt>
                <c:pt idx="1379">
                  <c:v>-20.324917182210811</c:v>
                </c:pt>
                <c:pt idx="1380">
                  <c:v>-20.259158899340719</c:v>
                </c:pt>
                <c:pt idx="1381">
                  <c:v>-20.193613367732041</c:v>
                </c:pt>
                <c:pt idx="1382">
                  <c:v>-20.12827989905918</c:v>
                </c:pt>
                <c:pt idx="1383">
                  <c:v>-20.063157807223774</c:v>
                </c:pt>
                <c:pt idx="1384">
                  <c:v>-19.998246408346859</c:v>
                </c:pt>
                <c:pt idx="1385">
                  <c:v>-19.933545020762608</c:v>
                </c:pt>
                <c:pt idx="1386">
                  <c:v>-19.869052965010269</c:v>
                </c:pt>
                <c:pt idx="1387">
                  <c:v>-19.804769563827449</c:v>
                </c:pt>
                <c:pt idx="1388">
                  <c:v>-19.740694142142843</c:v>
                </c:pt>
                <c:pt idx="1389">
                  <c:v>-19.676826027069637</c:v>
                </c:pt>
                <c:pt idx="1390">
                  <c:v>-19.613164547897554</c:v>
                </c:pt>
                <c:pt idx="1391">
                  <c:v>-19.549709036086369</c:v>
                </c:pt>
                <c:pt idx="1392">
                  <c:v>-19.486458825259206</c:v>
                </c:pt>
                <c:pt idx="1393">
                  <c:v>-19.423413251194802</c:v>
                </c:pt>
                <c:pt idx="1394">
                  <c:v>-19.360571651820806</c:v>
                </c:pt>
                <c:pt idx="1395">
                  <c:v>-19.29793336720752</c:v>
                </c:pt>
                <c:pt idx="1396">
                  <c:v>-19.235497739559491</c:v>
                </c:pt>
                <c:pt idx="1397">
                  <c:v>-19.173264113209825</c:v>
                </c:pt>
                <c:pt idx="1398">
                  <c:v>-19.111231834613363</c:v>
                </c:pt>
                <c:pt idx="1399">
                  <c:v>-19.049400252338842</c:v>
                </c:pt>
                <c:pt idx="1400">
                  <c:v>-18.987768717062977</c:v>
                </c:pt>
                <c:pt idx="1401">
                  <c:v>-18.926336581562964</c:v>
                </c:pt>
                <c:pt idx="1402">
                  <c:v>-18.865103200710109</c:v>
                </c:pt>
                <c:pt idx="1403">
                  <c:v>-18.804067931462782</c:v>
                </c:pt>
                <c:pt idx="1404">
                  <c:v>-18.743230132860162</c:v>
                </c:pt>
                <c:pt idx="1405">
                  <c:v>-18.682589166015191</c:v>
                </c:pt>
                <c:pt idx="1406">
                  <c:v>-18.622144394107522</c:v>
                </c:pt>
                <c:pt idx="1407">
                  <c:v>-18.561895182377157</c:v>
                </c:pt>
                <c:pt idx="1408">
                  <c:v>-18.501840898117848</c:v>
                </c:pt>
                <c:pt idx="1409">
                  <c:v>-18.441980910670509</c:v>
                </c:pt>
                <c:pt idx="1410">
                  <c:v>-18.382314591416502</c:v>
                </c:pt>
                <c:pt idx="1411">
                  <c:v>-18.322841313770709</c:v>
                </c:pt>
                <c:pt idx="1412">
                  <c:v>-18.263560453175387</c:v>
                </c:pt>
                <c:pt idx="1413">
                  <c:v>-18.204471387093349</c:v>
                </c:pt>
                <c:pt idx="1414">
                  <c:v>-18.145573495001713</c:v>
                </c:pt>
                <c:pt idx="1415">
                  <c:v>-18.086866158384964</c:v>
                </c:pt>
                <c:pt idx="1416">
                  <c:v>-18.028348760729045</c:v>
                </c:pt>
                <c:pt idx="1417">
                  <c:v>-17.97002068751442</c:v>
                </c:pt>
                <c:pt idx="1418">
                  <c:v>-17.911881326209482</c:v>
                </c:pt>
                <c:pt idx="1419">
                  <c:v>-17.853930066264752</c:v>
                </c:pt>
                <c:pt idx="1420">
                  <c:v>-17.796166299105721</c:v>
                </c:pt>
                <c:pt idx="1421">
                  <c:v>-17.738589418127276</c:v>
                </c:pt>
                <c:pt idx="1422">
                  <c:v>-17.681198818686539</c:v>
                </c:pt>
                <c:pt idx="1423">
                  <c:v>-17.623993898096842</c:v>
                </c:pt>
                <c:pt idx="1424">
                  <c:v>-17.566974055621699</c:v>
                </c:pt>
                <c:pt idx="1425">
                  <c:v>-17.510138692468104</c:v>
                </c:pt>
                <c:pt idx="1426">
                  <c:v>-17.453487211780157</c:v>
                </c:pt>
                <c:pt idx="1427">
                  <c:v>-17.397019018633387</c:v>
                </c:pt>
                <c:pt idx="1428">
                  <c:v>-17.340733520027584</c:v>
                </c:pt>
                <c:pt idx="1429">
                  <c:v>-17.284630124881687</c:v>
                </c:pt>
                <c:pt idx="1430">
                  <c:v>-17.228708244026507</c:v>
                </c:pt>
                <c:pt idx="1431">
                  <c:v>-17.172967290199267</c:v>
                </c:pt>
                <c:pt idx="1432">
                  <c:v>-17.117406678037241</c:v>
                </c:pt>
                <c:pt idx="1433">
                  <c:v>-17.062025824071497</c:v>
                </c:pt>
                <c:pt idx="1434">
                  <c:v>-17.00682414672076</c:v>
                </c:pt>
                <c:pt idx="1435">
                  <c:v>-16.951801066285498</c:v>
                </c:pt>
                <c:pt idx="1436">
                  <c:v>-16.89695600494133</c:v>
                </c:pt>
                <c:pt idx="1437">
                  <c:v>-16.842288386734026</c:v>
                </c:pt>
                <c:pt idx="1438">
                  <c:v>-16.787797637571998</c:v>
                </c:pt>
                <c:pt idx="1439">
                  <c:v>-16.733483185221871</c:v>
                </c:pt>
                <c:pt idx="1440">
                  <c:v>-16.679344459300978</c:v>
                </c:pt>
                <c:pt idx="1441">
                  <c:v>-16.625380891272357</c:v>
                </c:pt>
                <c:pt idx="1442">
                  <c:v>-16.571591914438159</c:v>
                </c:pt>
                <c:pt idx="1443">
                  <c:v>-16.51797696393453</c:v>
                </c:pt>
                <c:pt idx="1444">
                  <c:v>-16.464535476724791</c:v>
                </c:pt>
                <c:pt idx="1445">
                  <c:v>-16.411266891593868</c:v>
                </c:pt>
                <c:pt idx="1446">
                  <c:v>-16.358170649142494</c:v>
                </c:pt>
                <c:pt idx="1447">
                  <c:v>-16.30524619178118</c:v>
                </c:pt>
                <c:pt idx="1448">
                  <c:v>-16.252492963724649</c:v>
                </c:pt>
                <c:pt idx="1449">
                  <c:v>-16.199910410985581</c:v>
                </c:pt>
                <c:pt idx="1450">
                  <c:v>-16.147497981369042</c:v>
                </c:pt>
                <c:pt idx="1451">
                  <c:v>-16.095255124466803</c:v>
                </c:pt>
                <c:pt idx="1452">
                  <c:v>-16.043181291651194</c:v>
                </c:pt>
                <c:pt idx="1453">
                  <c:v>-15.991275936069542</c:v>
                </c:pt>
                <c:pt idx="1454">
                  <c:v>-15.939538512638592</c:v>
                </c:pt>
                <c:pt idx="1455">
                  <c:v>-15.887968478038488</c:v>
                </c:pt>
                <c:pt idx="1456">
                  <c:v>-15.836565290707199</c:v>
                </c:pt>
                <c:pt idx="1457">
                  <c:v>-15.785328410835177</c:v>
                </c:pt>
                <c:pt idx="1458">
                  <c:v>-15.734257300358763</c:v>
                </c:pt>
                <c:pt idx="1459">
                  <c:v>-15.683351422955639</c:v>
                </c:pt>
                <c:pt idx="1460">
                  <c:v>-15.632610244038574</c:v>
                </c:pt>
                <c:pt idx="1461">
                  <c:v>-15.582033230749516</c:v>
                </c:pt>
                <c:pt idx="1462">
                  <c:v>-15.531619851954929</c:v>
                </c:pt>
                <c:pt idx="1463">
                  <c:v>-15.48136957823931</c:v>
                </c:pt>
                <c:pt idx="1464">
                  <c:v>-15.43128188190019</c:v>
                </c:pt>
                <c:pt idx="1465">
                  <c:v>-15.381356236942338</c:v>
                </c:pt>
                <c:pt idx="1466">
                  <c:v>-15.331592119072411</c:v>
                </c:pt>
                <c:pt idx="1467">
                  <c:v>-15.281989005693163</c:v>
                </c:pt>
                <c:pt idx="1468">
                  <c:v>-15.23254637589821</c:v>
                </c:pt>
                <c:pt idx="1469">
                  <c:v>-15.18326371046669</c:v>
                </c:pt>
                <c:pt idx="1470">
                  <c:v>-15.134140491857238</c:v>
                </c:pt>
                <c:pt idx="1471">
                  <c:v>-15.085176204203094</c:v>
                </c:pt>
                <c:pt idx="1472">
                  <c:v>-15.036370333306422</c:v>
                </c:pt>
                <c:pt idx="1473">
                  <c:v>-14.987722366633193</c:v>
                </c:pt>
                <c:pt idx="1474">
                  <c:v>-14.939231793307499</c:v>
                </c:pt>
                <c:pt idx="1475">
                  <c:v>-14.890898104106327</c:v>
                </c:pt>
                <c:pt idx="1476">
                  <c:v>-14.842720791454099</c:v>
                </c:pt>
                <c:pt idx="1477">
                  <c:v>-14.794699349417328</c:v>
                </c:pt>
                <c:pt idx="1478">
                  <c:v>-14.746833273699849</c:v>
                </c:pt>
                <c:pt idx="1479">
                  <c:v>-14.699122061636672</c:v>
                </c:pt>
                <c:pt idx="1480">
                  <c:v>-14.651565212188984</c:v>
                </c:pt>
                <c:pt idx="1481">
                  <c:v>-14.604162225939376</c:v>
                </c:pt>
                <c:pt idx="1482">
                  <c:v>-14.55691260508604</c:v>
                </c:pt>
                <c:pt idx="1483">
                  <c:v>-14.509815853437885</c:v>
                </c:pt>
                <c:pt idx="1484">
                  <c:v>-14.462871476408964</c:v>
                </c:pt>
                <c:pt idx="1485">
                  <c:v>-14.416078981013811</c:v>
                </c:pt>
                <c:pt idx="1486">
                  <c:v>-14.369437875861536</c:v>
                </c:pt>
                <c:pt idx="1487">
                  <c:v>-14.322947671151042</c:v>
                </c:pt>
                <c:pt idx="1488">
                  <c:v>-14.276607878666596</c:v>
                </c:pt>
                <c:pt idx="1489">
                  <c:v>-14.230418011771008</c:v>
                </c:pt>
                <c:pt idx="1490">
                  <c:v>-14.184377585402331</c:v>
                </c:pt>
                <c:pt idx="1491">
                  <c:v>-14.138486116067725</c:v>
                </c:pt>
                <c:pt idx="1492">
                  <c:v>-14.092743121838566</c:v>
                </c:pt>
                <c:pt idx="1493">
                  <c:v>-14.047148122345448</c:v>
                </c:pt>
                <c:pt idx="1494">
                  <c:v>-14.001700638773173</c:v>
                </c:pt>
                <c:pt idx="1495">
                  <c:v>-13.956400193855757</c:v>
                </c:pt>
                <c:pt idx="1496">
                  <c:v>-13.911246311870855</c:v>
                </c:pt>
                <c:pt idx="1497">
                  <c:v>-13.866238518636237</c:v>
                </c:pt>
                <c:pt idx="1498">
                  <c:v>-13.821376341502969</c:v>
                </c:pt>
                <c:pt idx="1499">
                  <c:v>-13.776659309351317</c:v>
                </c:pt>
                <c:pt idx="1500">
                  <c:v>-13.732086952586087</c:v>
                </c:pt>
                <c:pt idx="1501">
                  <c:v>-13.687658803131285</c:v>
                </c:pt>
                <c:pt idx="1502">
                  <c:v>-13.643374394425791</c:v>
                </c:pt>
                <c:pt idx="1503">
                  <c:v>-13.599233261417112</c:v>
                </c:pt>
                <c:pt idx="1504">
                  <c:v>-13.555234940557966</c:v>
                </c:pt>
                <c:pt idx="1505">
                  <c:v>-13.511378969800489</c:v>
                </c:pt>
                <c:pt idx="1506">
                  <c:v>-13.467664888591798</c:v>
                </c:pt>
                <c:pt idx="1507">
                  <c:v>-13.424092237869559</c:v>
                </c:pt>
                <c:pt idx="1508">
                  <c:v>-13.380660560055844</c:v>
                </c:pt>
                <c:pt idx="1509">
                  <c:v>-13.337369399053387</c:v>
                </c:pt>
                <c:pt idx="1510">
                  <c:v>-13.294218300241027</c:v>
                </c:pt>
                <c:pt idx="1511">
                  <c:v>-13.25120681046792</c:v>
                </c:pt>
                <c:pt idx="1512">
                  <c:v>-13.208334478049665</c:v>
                </c:pt>
                <c:pt idx="1513">
                  <c:v>-13.165600852762964</c:v>
                </c:pt>
                <c:pt idx="1514">
                  <c:v>-13.123005485841304</c:v>
                </c:pt>
                <c:pt idx="1515">
                  <c:v>-13.080547929970066</c:v>
                </c:pt>
                <c:pt idx="1516">
                  <c:v>-13.038227739281865</c:v>
                </c:pt>
                <c:pt idx="1517">
                  <c:v>-12.996044469351773</c:v>
                </c:pt>
                <c:pt idx="1518">
                  <c:v>-12.953997677192888</c:v>
                </c:pt>
                <c:pt idx="1519">
                  <c:v>-12.912086921251444</c:v>
                </c:pt>
                <c:pt idx="1520">
                  <c:v>-12.870311761402149</c:v>
                </c:pt>
                <c:pt idx="1521">
                  <c:v>-12.828671758943869</c:v>
                </c:pt>
                <c:pt idx="1522">
                  <c:v>-12.787166476594734</c:v>
                </c:pt>
                <c:pt idx="1523">
                  <c:v>-12.74579547848748</c:v>
                </c:pt>
                <c:pt idx="1524">
                  <c:v>-12.704558330165355</c:v>
                </c:pt>
                <c:pt idx="1525">
                  <c:v>-12.663454598577118</c:v>
                </c:pt>
                <c:pt idx="1526">
                  <c:v>-12.622483852072151</c:v>
                </c:pt>
                <c:pt idx="1527">
                  <c:v>-12.581645660397157</c:v>
                </c:pt>
                <c:pt idx="1528">
                  <c:v>-12.540939594690485</c:v>
                </c:pt>
                <c:pt idx="1529">
                  <c:v>-12.500365227477459</c:v>
                </c:pt>
                <c:pt idx="1530">
                  <c:v>-12.459922132667543</c:v>
                </c:pt>
                <c:pt idx="1531">
                  <c:v>-12.419609885547743</c:v>
                </c:pt>
                <c:pt idx="1532">
                  <c:v>-12.379428062779766</c:v>
                </c:pt>
                <c:pt idx="1533">
                  <c:v>-12.339376242395019</c:v>
                </c:pt>
                <c:pt idx="1534">
                  <c:v>-12.299454003789606</c:v>
                </c:pt>
                <c:pt idx="1535">
                  <c:v>-12.259660927720688</c:v>
                </c:pt>
                <c:pt idx="1536">
                  <c:v>-12.219996596301939</c:v>
                </c:pt>
                <c:pt idx="1537">
                  <c:v>-12.180460592998998</c:v>
                </c:pt>
                <c:pt idx="1538">
                  <c:v>-12.141052502624916</c:v>
                </c:pt>
                <c:pt idx="1539">
                  <c:v>-12.101771911336527</c:v>
                </c:pt>
                <c:pt idx="1540">
                  <c:v>-12.062618406629099</c:v>
                </c:pt>
                <c:pt idx="1541">
                  <c:v>-12.023591577332468</c:v>
                </c:pt>
                <c:pt idx="1542">
                  <c:v>-11.984691013607289</c:v>
                </c:pt>
                <c:pt idx="1543">
                  <c:v>-11.945916306939807</c:v>
                </c:pt>
                <c:pt idx="1544">
                  <c:v>-11.907267050137875</c:v>
                </c:pt>
                <c:pt idx="1545">
                  <c:v>-11.868742837326977</c:v>
                </c:pt>
                <c:pt idx="1546">
                  <c:v>-11.830343263945451</c:v>
                </c:pt>
                <c:pt idx="1547">
                  <c:v>-11.792067926741197</c:v>
                </c:pt>
                <c:pt idx="1548">
                  <c:v>-11.753916423765986</c:v>
                </c:pt>
                <c:pt idx="1549">
                  <c:v>-11.715888354372282</c:v>
                </c:pt>
                <c:pt idx="1550">
                  <c:v>-11.677983319209147</c:v>
                </c:pt>
                <c:pt idx="1551">
                  <c:v>-11.640200920217467</c:v>
                </c:pt>
                <c:pt idx="1552">
                  <c:v>-11.602540760625629</c:v>
                </c:pt>
                <c:pt idx="1553">
                  <c:v>-11.565002444946117</c:v>
                </c:pt>
                <c:pt idx="1554">
                  <c:v>-11.527585578970729</c:v>
                </c:pt>
                <c:pt idx="1555">
                  <c:v>-11.49028976976706</c:v>
                </c:pt>
                <c:pt idx="1556">
                  <c:v>-11.453114625673379</c:v>
                </c:pt>
                <c:pt idx="1557">
                  <c:v>-11.416059756296022</c:v>
                </c:pt>
                <c:pt idx="1558">
                  <c:v>-11.379124772503133</c:v>
                </c:pt>
                <c:pt idx="1559">
                  <c:v>-11.34230928642296</c:v>
                </c:pt>
                <c:pt idx="1560">
                  <c:v>-11.305612911438061</c:v>
                </c:pt>
                <c:pt idx="1561">
                  <c:v>-11.269035262181887</c:v>
                </c:pt>
                <c:pt idx="1562">
                  <c:v>-11.23257595453515</c:v>
                </c:pt>
                <c:pt idx="1563">
                  <c:v>-11.196234605620702</c:v>
                </c:pt>
                <c:pt idx="1564">
                  <c:v>-11.16001083380047</c:v>
                </c:pt>
                <c:pt idx="1565">
                  <c:v>-11.123904258670905</c:v>
                </c:pt>
                <c:pt idx="1566">
                  <c:v>-11.087914501059572</c:v>
                </c:pt>
                <c:pt idx="1567">
                  <c:v>-11.052041183020265</c:v>
                </c:pt>
                <c:pt idx="1568">
                  <c:v>-11.094949889248369</c:v>
                </c:pt>
                <c:pt idx="1569">
                  <c:v>-11.138025185253014</c:v>
                </c:pt>
                <c:pt idx="1570">
                  <c:v>-11.18126771780635</c:v>
                </c:pt>
                <c:pt idx="1571">
                  <c:v>-11.224678136191187</c:v>
                </c:pt>
                <c:pt idx="1572">
                  <c:v>-11.268257092211684</c:v>
                </c:pt>
                <c:pt idx="1573">
                  <c:v>-11.312005240202211</c:v>
                </c:pt>
                <c:pt idx="1574">
                  <c:v>-11.355923237037928</c:v>
                </c:pt>
                <c:pt idx="1575">
                  <c:v>-11.400011742143874</c:v>
                </c:pt>
                <c:pt idx="1576">
                  <c:v>-11.44427141750532</c:v>
                </c:pt>
                <c:pt idx="1577">
                  <c:v>-11.488702927677878</c:v>
                </c:pt>
                <c:pt idx="1578">
                  <c:v>-11.53330693979683</c:v>
                </c:pt>
                <c:pt idx="1579">
                  <c:v>-11.578084123588042</c:v>
                </c:pt>
                <c:pt idx="1580">
                  <c:v>-11.623035151377167</c:v>
                </c:pt>
                <c:pt idx="1581">
                  <c:v>-11.66816069810011</c:v>
                </c:pt>
                <c:pt idx="1582">
                  <c:v>-11.713461441313825</c:v>
                </c:pt>
                <c:pt idx="1583">
                  <c:v>-11.758938061204958</c:v>
                </c:pt>
                <c:pt idx="1584">
                  <c:v>-11.804591240601326</c:v>
                </c:pt>
                <c:pt idx="1585">
                  <c:v>-11.850421664981695</c:v>
                </c:pt>
                <c:pt idx="1586">
                  <c:v>-11.896430022486243</c:v>
                </c:pt>
                <c:pt idx="1587">
                  <c:v>-11.942617003926671</c:v>
                </c:pt>
                <c:pt idx="1588">
                  <c:v>-11.988983302796896</c:v>
                </c:pt>
                <c:pt idx="1589">
                  <c:v>-12.035529615283053</c:v>
                </c:pt>
                <c:pt idx="1590">
                  <c:v>-12.082256640274295</c:v>
                </c:pt>
                <c:pt idx="1591">
                  <c:v>-12.129165079373252</c:v>
                </c:pt>
                <c:pt idx="1592">
                  <c:v>-12.176255636906149</c:v>
                </c:pt>
                <c:pt idx="1593">
                  <c:v>-12.223529019933835</c:v>
                </c:pt>
                <c:pt idx="1594">
                  <c:v>-12.27098593826247</c:v>
                </c:pt>
                <c:pt idx="1595">
                  <c:v>-12.318627104453981</c:v>
                </c:pt>
                <c:pt idx="1596">
                  <c:v>-12.366453233836523</c:v>
                </c:pt>
                <c:pt idx="1597">
                  <c:v>-12.414465044515509</c:v>
                </c:pt>
                <c:pt idx="1598">
                  <c:v>-12.462663257384406</c:v>
                </c:pt>
                <c:pt idx="1599">
                  <c:v>-12.511048596135538</c:v>
                </c:pt>
                <c:pt idx="1600">
                  <c:v>-12.559621787270999</c:v>
                </c:pt>
                <c:pt idx="1601">
                  <c:v>-12.608383560113111</c:v>
                </c:pt>
                <c:pt idx="1602">
                  <c:v>-12.657334646816139</c:v>
                </c:pt>
                <c:pt idx="1603">
                  <c:v>-12.706475782376287</c:v>
                </c:pt>
                <c:pt idx="1604">
                  <c:v>-12.755807704644099</c:v>
                </c:pt>
                <c:pt idx="1605">
                  <c:v>-12.80533115433434</c:v>
                </c:pt>
                <c:pt idx="1606">
                  <c:v>-12.855046875037829</c:v>
                </c:pt>
                <c:pt idx="1607">
                  <c:v>-12.90495561323155</c:v>
                </c:pt>
                <c:pt idx="1608">
                  <c:v>-12.955058118291504</c:v>
                </c:pt>
                <c:pt idx="1609">
                  <c:v>-13.005355142502822</c:v>
                </c:pt>
                <c:pt idx="1610">
                  <c:v>-13.055847441071251</c:v>
                </c:pt>
                <c:pt idx="1611">
                  <c:v>-13.106535772134521</c:v>
                </c:pt>
                <c:pt idx="1612">
                  <c:v>-13.157420896773715</c:v>
                </c:pt>
                <c:pt idx="1613">
                  <c:v>-13.208503579025205</c:v>
                </c:pt>
                <c:pt idx="1614">
                  <c:v>-13.259784585890884</c:v>
                </c:pt>
                <c:pt idx="1615">
                  <c:v>-13.31126468735124</c:v>
                </c:pt>
                <c:pt idx="1616">
                  <c:v>-13.362944656375703</c:v>
                </c:pt>
                <c:pt idx="1617">
                  <c:v>-13.414825268934692</c:v>
                </c:pt>
                <c:pt idx="1618">
                  <c:v>-13.466907304011897</c:v>
                </c:pt>
                <c:pt idx="1619">
                  <c:v>-13.519191543614397</c:v>
                </c:pt>
                <c:pt idx="1620">
                  <c:v>-13.571678772786072</c:v>
                </c:pt>
                <c:pt idx="1621">
                  <c:v>-13.624369779618291</c:v>
                </c:pt>
                <c:pt idx="1622">
                  <c:v>-13.677265355262421</c:v>
                </c:pt>
                <c:pt idx="1623">
                  <c:v>-13.730366293941188</c:v>
                </c:pt>
                <c:pt idx="1624">
                  <c:v>-13.78367339296085</c:v>
                </c:pt>
                <c:pt idx="1625">
                  <c:v>-13.837187452723242</c:v>
                </c:pt>
                <c:pt idx="1626">
                  <c:v>-13.890909276737489</c:v>
                </c:pt>
                <c:pt idx="1627">
                  <c:v>-13.944839671632735</c:v>
                </c:pt>
                <c:pt idx="1628">
                  <c:v>-13.99897944716929</c:v>
                </c:pt>
                <c:pt idx="1629">
                  <c:v>-14.0533294162517</c:v>
                </c:pt>
                <c:pt idx="1630">
                  <c:v>-14.10789039494</c:v>
                </c:pt>
                <c:pt idx="1631">
                  <c:v>-14.162663202463136</c:v>
                </c:pt>
                <c:pt idx="1632">
                  <c:v>-14.217648661230442</c:v>
                </c:pt>
                <c:pt idx="1633">
                  <c:v>-14.272847596843917</c:v>
                </c:pt>
                <c:pt idx="1634">
                  <c:v>-14.328260838111305</c:v>
                </c:pt>
                <c:pt idx="1635">
                  <c:v>-14.383889217058027</c:v>
                </c:pt>
                <c:pt idx="1636">
                  <c:v>-14.439733568939459</c:v>
                </c:pt>
                <c:pt idx="1637">
                  <c:v>-14.495794732254353</c:v>
                </c:pt>
                <c:pt idx="1638">
                  <c:v>-14.552073548756198</c:v>
                </c:pt>
                <c:pt idx="1639">
                  <c:v>-14.599154644348573</c:v>
                </c:pt>
                <c:pt idx="1640">
                  <c:v>-14.646388063907352</c:v>
                </c:pt>
                <c:pt idx="1641">
                  <c:v>-321.77228030025435</c:v>
                </c:pt>
                <c:pt idx="1642">
                  <c:v>-322.81332722989305</c:v>
                </c:pt>
                <c:pt idx="1643">
                  <c:v>-323.85774231389428</c:v>
                </c:pt>
                <c:pt idx="1644">
                  <c:v>-324.90553644942679</c:v>
                </c:pt>
                <c:pt idx="1645">
                  <c:v>-325.95672056891522</c:v>
                </c:pt>
                <c:pt idx="1646">
                  <c:v>-327.01130564015466</c:v>
                </c:pt>
                <c:pt idx="1647">
                  <c:v>-328.06930266642462</c:v>
                </c:pt>
                <c:pt idx="1648">
                  <c:v>-329.13072268660426</c:v>
                </c:pt>
                <c:pt idx="1649">
                  <c:v>-330.19557677528724</c:v>
                </c:pt>
                <c:pt idx="1650">
                  <c:v>-331.26387604289766</c:v>
                </c:pt>
                <c:pt idx="1651">
                  <c:v>-332.33563163580584</c:v>
                </c:pt>
                <c:pt idx="1652">
                  <c:v>-333.41085473644421</c:v>
                </c:pt>
                <c:pt idx="1653">
                  <c:v>-334.48955656342446</c:v>
                </c:pt>
                <c:pt idx="1654">
                  <c:v>-335.57174837165485</c:v>
                </c:pt>
                <c:pt idx="1655">
                  <c:v>-336.6574414524564</c:v>
                </c:pt>
                <c:pt idx="1656">
                  <c:v>-337.74664713368225</c:v>
                </c:pt>
                <c:pt idx="1657">
                  <c:v>-338.83937677983477</c:v>
                </c:pt>
                <c:pt idx="1658">
                  <c:v>-339.9356417921847</c:v>
                </c:pt>
                <c:pt idx="1659">
                  <c:v>-341.03545360889029</c:v>
                </c:pt>
                <c:pt idx="1660">
                  <c:v>-342.1388237051151</c:v>
                </c:pt>
                <c:pt idx="1661">
                  <c:v>-343.24576359314983</c:v>
                </c:pt>
                <c:pt idx="1662">
                  <c:v>-344.35628482253196</c:v>
                </c:pt>
                <c:pt idx="1663">
                  <c:v>-345.47039898016465</c:v>
                </c:pt>
                <c:pt idx="1664">
                  <c:v>-346.58811769043905</c:v>
                </c:pt>
                <c:pt idx="1665">
                  <c:v>-347.70945261535621</c:v>
                </c:pt>
                <c:pt idx="1666">
                  <c:v>-348.83441545464643</c:v>
                </c:pt>
                <c:pt idx="1667">
                  <c:v>-349.96301794589408</c:v>
                </c:pt>
                <c:pt idx="1668">
                  <c:v>-351.09527186465812</c:v>
                </c:pt>
                <c:pt idx="1669">
                  <c:v>-352.23118902459578</c:v>
                </c:pt>
                <c:pt idx="1670">
                  <c:v>-353.37078127758537</c:v>
                </c:pt>
                <c:pt idx="1671">
                  <c:v>-354.51406051385061</c:v>
                </c:pt>
                <c:pt idx="1672">
                  <c:v>-355.66103866208391</c:v>
                </c:pt>
                <c:pt idx="1673">
                  <c:v>-356.81172768957163</c:v>
                </c:pt>
                <c:pt idx="1674">
                  <c:v>-357.96613960231821</c:v>
                </c:pt>
                <c:pt idx="1675">
                  <c:v>-359.12428644517195</c:v>
                </c:pt>
                <c:pt idx="1676">
                  <c:v>-360.28618030195003</c:v>
                </c:pt>
                <c:pt idx="1677">
                  <c:v>-361.45183329556562</c:v>
                </c:pt>
                <c:pt idx="1678">
                  <c:v>-362.62125758815387</c:v>
                </c:pt>
                <c:pt idx="1679">
                  <c:v>-363.79446538119782</c:v>
                </c:pt>
                <c:pt idx="1680">
                  <c:v>-364.97146891565762</c:v>
                </c:pt>
                <c:pt idx="1681">
                  <c:v>-366.15228047209666</c:v>
                </c:pt>
                <c:pt idx="1682">
                  <c:v>-367.33691237081052</c:v>
                </c:pt>
                <c:pt idx="1683">
                  <c:v>-368.52537697195544</c:v>
                </c:pt>
                <c:pt idx="1684">
                  <c:v>-369.71768667567676</c:v>
                </c:pt>
                <c:pt idx="1685">
                  <c:v>-370.91385392223879</c:v>
                </c:pt>
                <c:pt idx="1686">
                  <c:v>-372.11389119215482</c:v>
                </c:pt>
                <c:pt idx="1687">
                  <c:v>-373.31781100631633</c:v>
                </c:pt>
                <c:pt idx="1688">
                  <c:v>-374.5256259261248</c:v>
                </c:pt>
                <c:pt idx="1689">
                  <c:v>-375.7373485536225</c:v>
                </c:pt>
                <c:pt idx="1690">
                  <c:v>-376.95299153162318</c:v>
                </c:pt>
                <c:pt idx="1691">
                  <c:v>-378.17256754384471</c:v>
                </c:pt>
                <c:pt idx="1692">
                  <c:v>-379.39608931504154</c:v>
                </c:pt>
                <c:pt idx="1693">
                  <c:v>-380.6235696111371</c:v>
                </c:pt>
                <c:pt idx="1694">
                  <c:v>-381.8550212393568</c:v>
                </c:pt>
                <c:pt idx="1695">
                  <c:v>-383.09045704836217</c:v>
                </c:pt>
                <c:pt idx="1696">
                  <c:v>-384.32988992838477</c:v>
                </c:pt>
                <c:pt idx="1697">
                  <c:v>-385.57333281136084</c:v>
                </c:pt>
                <c:pt idx="1698">
                  <c:v>-386.82079867106495</c:v>
                </c:pt>
                <c:pt idx="1699">
                  <c:v>-388.0723005232478</c:v>
                </c:pt>
                <c:pt idx="1700">
                  <c:v>-389.32785142576972</c:v>
                </c:pt>
                <c:pt idx="1701">
                  <c:v>-390.58746447873796</c:v>
                </c:pt>
                <c:pt idx="1702">
                  <c:v>-391.85115282464358</c:v>
                </c:pt>
                <c:pt idx="1703">
                  <c:v>-393.1189296484979</c:v>
                </c:pt>
                <c:pt idx="1704">
                  <c:v>-394.39080817797048</c:v>
                </c:pt>
                <c:pt idx="1705">
                  <c:v>-395.66680168352741</c:v>
                </c:pt>
                <c:pt idx="1706">
                  <c:v>-396.94692347856881</c:v>
                </c:pt>
                <c:pt idx="1707">
                  <c:v>-398.2311869195687</c:v>
                </c:pt>
                <c:pt idx="1708">
                  <c:v>-399.51960540621394</c:v>
                </c:pt>
                <c:pt idx="1709">
                  <c:v>-400.81219238154449</c:v>
                </c:pt>
                <c:pt idx="1710">
                  <c:v>-402.10896133209303</c:v>
                </c:pt>
                <c:pt idx="1711">
                  <c:v>-403.40992578802525</c:v>
                </c:pt>
                <c:pt idx="1712">
                  <c:v>-404.71509932328263</c:v>
                </c:pt>
                <c:pt idx="1713">
                  <c:v>-406.02449555572298</c:v>
                </c:pt>
                <c:pt idx="1714">
                  <c:v>-407.33812814726207</c:v>
                </c:pt>
                <c:pt idx="1715">
                  <c:v>-408.6560108040178</c:v>
                </c:pt>
                <c:pt idx="1716">
                  <c:v>-409.97815727645116</c:v>
                </c:pt>
                <c:pt idx="1717">
                  <c:v>-411.30458135951153</c:v>
                </c:pt>
                <c:pt idx="1718">
                  <c:v>-412.63529689277948</c:v>
                </c:pt>
                <c:pt idx="1719">
                  <c:v>-413.97031776061158</c:v>
                </c:pt>
                <c:pt idx="1720">
                  <c:v>-415.3096578922848</c:v>
                </c:pt>
                <c:pt idx="1721">
                  <c:v>-416.65333126214296</c:v>
                </c:pt>
                <c:pt idx="1722">
                  <c:v>-418.00135188974127</c:v>
                </c:pt>
                <c:pt idx="1723">
                  <c:v>-419.35373383999354</c:v>
                </c:pt>
                <c:pt idx="1724">
                  <c:v>-420.71049122331806</c:v>
                </c:pt>
                <c:pt idx="1725">
                  <c:v>-422.07163819578591</c:v>
                </c:pt>
                <c:pt idx="1726">
                  <c:v>-423.43718895926736</c:v>
                </c:pt>
                <c:pt idx="1727">
                  <c:v>-424.80715776158149</c:v>
                </c:pt>
                <c:pt idx="1728">
                  <c:v>-426.18155889664354</c:v>
                </c:pt>
                <c:pt idx="1729">
                  <c:v>-427.56040670461471</c:v>
                </c:pt>
                <c:pt idx="1730">
                  <c:v>-428.94371557205181</c:v>
                </c:pt>
                <c:pt idx="1731">
                  <c:v>-430.33149993205734</c:v>
                </c:pt>
                <c:pt idx="1732">
                  <c:v>-431.72377426442995</c:v>
                </c:pt>
                <c:pt idx="1733">
                  <c:v>-433.12055309581501</c:v>
                </c:pt>
                <c:pt idx="1734">
                  <c:v>-434.52185099985741</c:v>
                </c:pt>
                <c:pt idx="1735">
                  <c:v>-435.92768259735294</c:v>
                </c:pt>
                <c:pt idx="1736">
                  <c:v>-437.33806255640025</c:v>
                </c:pt>
                <c:pt idx="1737">
                  <c:v>-438.7530055925547</c:v>
                </c:pt>
                <c:pt idx="1738">
                  <c:v>-440.17252646898191</c:v>
                </c:pt>
                <c:pt idx="1739">
                  <c:v>-441.59663999661143</c:v>
                </c:pt>
                <c:pt idx="1740">
                  <c:v>-443.02536103429111</c:v>
                </c:pt>
                <c:pt idx="1741">
                  <c:v>-444.45870448894289</c:v>
                </c:pt>
                <c:pt idx="1742">
                  <c:v>-445.89668531571738</c:v>
                </c:pt>
                <c:pt idx="1743">
                  <c:v>-447.339318518151</c:v>
                </c:pt>
                <c:pt idx="1744">
                  <c:v>-448.78661914832128</c:v>
                </c:pt>
                <c:pt idx="1745">
                  <c:v>-450.23860230700507</c:v>
                </c:pt>
                <c:pt idx="1746">
                  <c:v>-451.69528314383501</c:v>
                </c:pt>
                <c:pt idx="1747">
                  <c:v>-453.15667685745848</c:v>
                </c:pt>
                <c:pt idx="1748">
                  <c:v>-454.62279869569579</c:v>
                </c:pt>
                <c:pt idx="1749">
                  <c:v>-456.09366395569964</c:v>
                </c:pt>
                <c:pt idx="1750">
                  <c:v>-457.56928798411377</c:v>
                </c:pt>
                <c:pt idx="1751">
                  <c:v>-459.04968617723421</c:v>
                </c:pt>
                <c:pt idx="1752">
                  <c:v>-460.53487398116931</c:v>
                </c:pt>
                <c:pt idx="1753">
                  <c:v>-462.02486689200123</c:v>
                </c:pt>
                <c:pt idx="1754">
                  <c:v>-463.51968045594708</c:v>
                </c:pt>
                <c:pt idx="1755">
                  <c:v>-465.01933026952133</c:v>
                </c:pt>
                <c:pt idx="1756">
                  <c:v>-466.52383197969948</c:v>
                </c:pt>
                <c:pt idx="1757">
                  <c:v>-468.03320128407972</c:v>
                </c:pt>
                <c:pt idx="1758">
                  <c:v>-469.54745393104804</c:v>
                </c:pt>
                <c:pt idx="1759">
                  <c:v>-471.06660571994166</c:v>
                </c:pt>
                <c:pt idx="1760">
                  <c:v>-472.59067250121461</c:v>
                </c:pt>
                <c:pt idx="1761">
                  <c:v>-474.11967017660186</c:v>
                </c:pt>
                <c:pt idx="1762">
                  <c:v>-475.65361469928735</c:v>
                </c:pt>
                <c:pt idx="1763">
                  <c:v>-477.19252207406839</c:v>
                </c:pt>
                <c:pt idx="1764">
                  <c:v>-478.73640835752349</c:v>
                </c:pt>
                <c:pt idx="1765">
                  <c:v>-480.28528965818032</c:v>
                </c:pt>
                <c:pt idx="1766">
                  <c:v>-481.83918213668289</c:v>
                </c:pt>
                <c:pt idx="1767">
                  <c:v>-483.39810200596094</c:v>
                </c:pt>
                <c:pt idx="1768">
                  <c:v>-484.96206553139837</c:v>
                </c:pt>
                <c:pt idx="1769">
                  <c:v>-486.53108903100338</c:v>
                </c:pt>
                <c:pt idx="1770">
                  <c:v>-488.10518887557919</c:v>
                </c:pt>
                <c:pt idx="1771">
                  <c:v>-489.68438148889368</c:v>
                </c:pt>
                <c:pt idx="1772">
                  <c:v>-491.26868334785217</c:v>
                </c:pt>
                <c:pt idx="1773">
                  <c:v>-492.85811098266777</c:v>
                </c:pt>
                <c:pt idx="1774">
                  <c:v>-494.45268097703502</c:v>
                </c:pt>
                <c:pt idx="1775">
                  <c:v>-496.05240996830298</c:v>
                </c:pt>
                <c:pt idx="1776">
                  <c:v>-497.65731464764758</c:v>
                </c:pt>
                <c:pt idx="1777">
                  <c:v>-499.26741176024734</c:v>
                </c:pt>
                <c:pt idx="1778">
                  <c:v>-500.88271810545689</c:v>
                </c:pt>
                <c:pt idx="1779">
                  <c:v>-502.50325053698316</c:v>
                </c:pt>
                <c:pt idx="1780">
                  <c:v>-504.12902596306003</c:v>
                </c:pt>
                <c:pt idx="1781">
                  <c:v>-505.76006134662612</c:v>
                </c:pt>
                <c:pt idx="1782">
                  <c:v>-507.39637370550122</c:v>
                </c:pt>
                <c:pt idx="1783">
                  <c:v>-509.03798011256322</c:v>
                </c:pt>
                <c:pt idx="1784">
                  <c:v>-510.68489769592725</c:v>
                </c:pt>
                <c:pt idx="1785">
                  <c:v>-512.3371436391235</c:v>
                </c:pt>
                <c:pt idx="1786">
                  <c:v>-513.99473518127706</c:v>
                </c:pt>
                <c:pt idx="1787">
                  <c:v>-515.6576896172885</c:v>
                </c:pt>
                <c:pt idx="1788">
                  <c:v>-517.32602429801273</c:v>
                </c:pt>
                <c:pt idx="1789">
                  <c:v>-518.99975663044052</c:v>
                </c:pt>
                <c:pt idx="1790">
                  <c:v>-520.67890407788104</c:v>
                </c:pt>
                <c:pt idx="1791">
                  <c:v>-522.36348416014289</c:v>
                </c:pt>
                <c:pt idx="1792">
                  <c:v>-524.05351445371798</c:v>
                </c:pt>
                <c:pt idx="1793">
                  <c:v>-525.74901259196417</c:v>
                </c:pt>
                <c:pt idx="1794">
                  <c:v>-527.4499962652892</c:v>
                </c:pt>
                <c:pt idx="1795">
                  <c:v>-529.15648322133598</c:v>
                </c:pt>
                <c:pt idx="1796">
                  <c:v>-530.86849126516699</c:v>
                </c:pt>
                <c:pt idx="1797">
                  <c:v>-532.58603825945056</c:v>
                </c:pt>
                <c:pt idx="1798">
                  <c:v>-534.30914212464654</c:v>
                </c:pt>
                <c:pt idx="1799">
                  <c:v>-536.03782083919464</c:v>
                </c:pt>
                <c:pt idx="1800">
                  <c:v>-537.77209243970037</c:v>
                </c:pt>
                <c:pt idx="1801">
                  <c:v>-539.51197502112473</c:v>
                </c:pt>
                <c:pt idx="1802">
                  <c:v>-541.25748673697194</c:v>
                </c:pt>
                <c:pt idx="1803">
                  <c:v>-543.00864579947915</c:v>
                </c:pt>
                <c:pt idx="1804">
                  <c:v>-544.76547047980671</c:v>
                </c:pt>
                <c:pt idx="1805">
                  <c:v>-546.52797910822824</c:v>
                </c:pt>
                <c:pt idx="1806">
                  <c:v>-548.29619007432279</c:v>
                </c:pt>
                <c:pt idx="1807">
                  <c:v>-550.07012182716608</c:v>
                </c:pt>
                <c:pt idx="1808">
                  <c:v>-551.84979287552255</c:v>
                </c:pt>
                <c:pt idx="1809">
                  <c:v>-553.63522178803987</c:v>
                </c:pt>
                <c:pt idx="1810">
                  <c:v>-555.42642719344144</c:v>
                </c:pt>
                <c:pt idx="1811">
                  <c:v>-557.22342778072107</c:v>
                </c:pt>
                <c:pt idx="1812">
                  <c:v>-559.02624229933804</c:v>
                </c:pt>
                <c:pt idx="1813">
                  <c:v>-560.83488955941289</c:v>
                </c:pt>
                <c:pt idx="1814">
                  <c:v>-562.6493884319234</c:v>
                </c:pt>
                <c:pt idx="1815">
                  <c:v>-564.46975784890174</c:v>
                </c:pt>
                <c:pt idx="1816">
                  <c:v>-566.29601680363248</c:v>
                </c:pt>
                <c:pt idx="1817">
                  <c:v>-568.12818435084887</c:v>
                </c:pt>
                <c:pt idx="1818">
                  <c:v>-569.96627960693377</c:v>
                </c:pt>
                <c:pt idx="1819">
                  <c:v>-571.81032175011842</c:v>
                </c:pt>
                <c:pt idx="1820">
                  <c:v>-573.66033002068207</c:v>
                </c:pt>
                <c:pt idx="1821">
                  <c:v>-575.51632372115296</c:v>
                </c:pt>
                <c:pt idx="1822">
                  <c:v>-577.37832221651047</c:v>
                </c:pt>
                <c:pt idx="1823">
                  <c:v>-579.24634493438543</c:v>
                </c:pt>
                <c:pt idx="1824">
                  <c:v>-581.120411365265</c:v>
                </c:pt>
                <c:pt idx="1825">
                  <c:v>-583.00054106269431</c:v>
                </c:pt>
                <c:pt idx="1826">
                  <c:v>-584.88675364348114</c:v>
                </c:pt>
                <c:pt idx="1827">
                  <c:v>-586.77906878790145</c:v>
                </c:pt>
                <c:pt idx="1828">
                  <c:v>-588.67750623990241</c:v>
                </c:pt>
                <c:pt idx="1829">
                  <c:v>-590.5820858073107</c:v>
                </c:pt>
                <c:pt idx="1830">
                  <c:v>-592.49282736203872</c:v>
                </c:pt>
                <c:pt idx="1831">
                  <c:v>-594.40975084029037</c:v>
                </c:pt>
                <c:pt idx="1832">
                  <c:v>-596.33287624277091</c:v>
                </c:pt>
                <c:pt idx="1833">
                  <c:v>-598.26222363489478</c:v>
                </c:pt>
                <c:pt idx="1834">
                  <c:v>-600.19781314699526</c:v>
                </c:pt>
                <c:pt idx="1835">
                  <c:v>-602.13966497453407</c:v>
                </c:pt>
                <c:pt idx="1836">
                  <c:v>-604.08779937831287</c:v>
                </c:pt>
                <c:pt idx="1837">
                  <c:v>-606.04223668468376</c:v>
                </c:pt>
                <c:pt idx="1838">
                  <c:v>-608.00299728576215</c:v>
                </c:pt>
                <c:pt idx="1839">
                  <c:v>-609.97010163963841</c:v>
                </c:pt>
                <c:pt idx="1840">
                  <c:v>-611.943570270593</c:v>
                </c:pt>
                <c:pt idx="1841">
                  <c:v>-613.92342376930878</c:v>
                </c:pt>
                <c:pt idx="1842">
                  <c:v>-615.90968279308754</c:v>
                </c:pt>
                <c:pt idx="1843">
                  <c:v>-617.9023680660639</c:v>
                </c:pt>
                <c:pt idx="1844">
                  <c:v>-619.9015003794234</c:v>
                </c:pt>
                <c:pt idx="1845">
                  <c:v>-621.90710059161734</c:v>
                </c:pt>
                <c:pt idx="1846">
                  <c:v>-623.91918962858176</c:v>
                </c:pt>
                <c:pt idx="1847">
                  <c:v>-625.93778848395641</c:v>
                </c:pt>
                <c:pt idx="1848">
                  <c:v>-627.96291821930186</c:v>
                </c:pt>
                <c:pt idx="1849">
                  <c:v>-629.99459996432051</c:v>
                </c:pt>
                <c:pt idx="1850">
                  <c:v>-632.03285491707697</c:v>
                </c:pt>
                <c:pt idx="1851">
                  <c:v>-634.07770434421877</c:v>
                </c:pt>
                <c:pt idx="1852">
                  <c:v>-636.12916958119877</c:v>
                </c:pt>
                <c:pt idx="1853">
                  <c:v>-638.18727203249773</c:v>
                </c:pt>
                <c:pt idx="1854">
                  <c:v>-640.25203317184719</c:v>
                </c:pt>
                <c:pt idx="1855">
                  <c:v>-642.32347454245382</c:v>
                </c:pt>
                <c:pt idx="1856">
                  <c:v>-644.40161775722413</c:v>
                </c:pt>
                <c:pt idx="1857">
                  <c:v>-646.48648449899019</c:v>
                </c:pt>
                <c:pt idx="1858">
                  <c:v>-648.57809652073593</c:v>
                </c:pt>
                <c:pt idx="1859">
                  <c:v>-650.67647564582285</c:v>
                </c:pt>
                <c:pt idx="1860">
                  <c:v>-652.78164376821996</c:v>
                </c:pt>
                <c:pt idx="1861">
                  <c:v>-654.89362285273023</c:v>
                </c:pt>
                <c:pt idx="1862">
                  <c:v>-657.01243493522065</c:v>
                </c:pt>
                <c:pt idx="1863">
                  <c:v>-659.13810212285216</c:v>
                </c:pt>
                <c:pt idx="1864">
                  <c:v>-661.27064659430994</c:v>
                </c:pt>
                <c:pt idx="1865">
                  <c:v>-663.4100906000358</c:v>
                </c:pt>
                <c:pt idx="1866">
                  <c:v>-665.55645646245853</c:v>
                </c:pt>
                <c:pt idx="1867">
                  <c:v>-667.7097665762285</c:v>
                </c:pt>
                <c:pt idx="1868">
                  <c:v>-669.8700434084501</c:v>
                </c:pt>
                <c:pt idx="1869">
                  <c:v>-672.03730949891815</c:v>
                </c:pt>
                <c:pt idx="1870">
                  <c:v>-674.21158746034916</c:v>
                </c:pt>
                <c:pt idx="1871">
                  <c:v>-676.39289997862261</c:v>
                </c:pt>
                <c:pt idx="1872">
                  <c:v>-678.58126981301302</c:v>
                </c:pt>
                <c:pt idx="1873">
                  <c:v>-680.77671979642946</c:v>
                </c:pt>
                <c:pt idx="1874">
                  <c:v>-682.97927283565377</c:v>
                </c:pt>
                <c:pt idx="1875">
                  <c:v>-685.1889519115789</c:v>
                </c:pt>
                <c:pt idx="1876">
                  <c:v>-687.4057800794501</c:v>
                </c:pt>
                <c:pt idx="1877">
                  <c:v>-689.62978046910348</c:v>
                </c:pt>
                <c:pt idx="1878">
                  <c:v>-691.86097628520884</c:v>
                </c:pt>
                <c:pt idx="1879">
                  <c:v>-694.0993908075111</c:v>
                </c:pt>
                <c:pt idx="1880">
                  <c:v>-696.34504739107342</c:v>
                </c:pt>
                <c:pt idx="1881">
                  <c:v>-698.59796946652045</c:v>
                </c:pt>
                <c:pt idx="1882">
                  <c:v>-700.85818054028414</c:v>
                </c:pt>
                <c:pt idx="1883">
                  <c:v>-703.12570419484746</c:v>
                </c:pt>
                <c:pt idx="1884">
                  <c:v>-705.40056408899022</c:v>
                </c:pt>
                <c:pt idx="1885">
                  <c:v>-707.6827839580385</c:v>
                </c:pt>
                <c:pt idx="1886">
                  <c:v>-709.97238761410881</c:v>
                </c:pt>
                <c:pt idx="1887">
                  <c:v>-712.26939894635893</c:v>
                </c:pt>
                <c:pt idx="1888">
                  <c:v>-714.57384192123754</c:v>
                </c:pt>
                <c:pt idx="1889">
                  <c:v>-716.88574058273184</c:v>
                </c:pt>
                <c:pt idx="1890">
                  <c:v>-719.20511905262038</c:v>
                </c:pt>
                <c:pt idx="1891">
                  <c:v>-721.53200153072385</c:v>
                </c:pt>
                <c:pt idx="1892">
                  <c:v>-723.86641229515817</c:v>
                </c:pt>
                <c:pt idx="1893">
                  <c:v>-726.20837570258777</c:v>
                </c:pt>
                <c:pt idx="1894">
                  <c:v>-728.55791618847934</c:v>
                </c:pt>
                <c:pt idx="1895">
                  <c:v>-730.91505826735602</c:v>
                </c:pt>
                <c:pt idx="1896">
                  <c:v>-733.27982653305503</c:v>
                </c:pt>
                <c:pt idx="1897">
                  <c:v>-735.65224565898393</c:v>
                </c:pt>
                <c:pt idx="1898">
                  <c:v>-738.03234039837662</c:v>
                </c:pt>
                <c:pt idx="1899">
                  <c:v>-740.4201355845521</c:v>
                </c:pt>
                <c:pt idx="1900">
                  <c:v>-742.81565613117436</c:v>
                </c:pt>
                <c:pt idx="1901">
                  <c:v>-745.21892703251228</c:v>
                </c:pt>
                <c:pt idx="1902">
                  <c:v>-747.62997336369949</c:v>
                </c:pt>
                <c:pt idx="1903">
                  <c:v>-750.04882028099678</c:v>
                </c:pt>
                <c:pt idx="1904">
                  <c:v>-752.4754930220538</c:v>
                </c:pt>
                <c:pt idx="1905">
                  <c:v>-754.91001690617441</c:v>
                </c:pt>
                <c:pt idx="1906">
                  <c:v>-757.35241733457701</c:v>
                </c:pt>
                <c:pt idx="1907">
                  <c:v>-759.80271979066424</c:v>
                </c:pt>
                <c:pt idx="1908">
                  <c:v>-762.26094984028464</c:v>
                </c:pt>
                <c:pt idx="1909">
                  <c:v>-764.72713313200279</c:v>
                </c:pt>
                <c:pt idx="1910">
                  <c:v>-767.2012953973649</c:v>
                </c:pt>
                <c:pt idx="1911">
                  <c:v>-769.68346245116709</c:v>
                </c:pt>
                <c:pt idx="1912">
                  <c:v>-772.17366019172641</c:v>
                </c:pt>
                <c:pt idx="1913">
                  <c:v>-774.67191460114987</c:v>
                </c:pt>
                <c:pt idx="1914">
                  <c:v>-777.17825174560562</c:v>
                </c:pt>
                <c:pt idx="1915">
                  <c:v>-779.69269777559475</c:v>
                </c:pt>
                <c:pt idx="1916">
                  <c:v>-782.21527892622544</c:v>
                </c:pt>
                <c:pt idx="1917">
                  <c:v>-784.74602151748491</c:v>
                </c:pt>
                <c:pt idx="1918">
                  <c:v>-787.28495195451455</c:v>
                </c:pt>
                <c:pt idx="1919">
                  <c:v>-789.83209672788689</c:v>
                </c:pt>
                <c:pt idx="1920">
                  <c:v>-792.38748241387975</c:v>
                </c:pt>
                <c:pt idx="1921">
                  <c:v>-794.95113567475505</c:v>
                </c:pt>
                <c:pt idx="1922">
                  <c:v>-797.52308325903618</c:v>
                </c:pt>
                <c:pt idx="1923">
                  <c:v>-800.10335200178793</c:v>
                </c:pt>
                <c:pt idx="1924">
                  <c:v>-802.69196882489564</c:v>
                </c:pt>
                <c:pt idx="1925">
                  <c:v>-805.28896073734654</c:v>
                </c:pt>
                <c:pt idx="1926">
                  <c:v>-807.89435483551142</c:v>
                </c:pt>
                <c:pt idx="1927">
                  <c:v>-810.50817830342748</c:v>
                </c:pt>
                <c:pt idx="1928">
                  <c:v>-813.13045841308258</c:v>
                </c:pt>
                <c:pt idx="1929">
                  <c:v>-815.76122252469759</c:v>
                </c:pt>
                <c:pt idx="1930">
                  <c:v>-818.40049808701497</c:v>
                </c:pt>
                <c:pt idx="1931">
                  <c:v>-821.04831263758206</c:v>
                </c:pt>
                <c:pt idx="1932">
                  <c:v>-823.7046938030403</c:v>
                </c:pt>
                <c:pt idx="1933">
                  <c:v>-826.36966929941423</c:v>
                </c:pt>
                <c:pt idx="1934">
                  <c:v>-829.04326693239818</c:v>
                </c:pt>
                <c:pt idx="1935">
                  <c:v>-831.72551459764782</c:v>
                </c:pt>
                <c:pt idx="1936">
                  <c:v>-834.41644028107203</c:v>
                </c:pt>
                <c:pt idx="1937">
                  <c:v>-837.11607205912333</c:v>
                </c:pt>
                <c:pt idx="1938">
                  <c:v>-839.82443809909068</c:v>
                </c:pt>
                <c:pt idx="1939">
                  <c:v>-842.54156665939627</c:v>
                </c:pt>
                <c:pt idx="1940">
                  <c:v>-845.26748608988669</c:v>
                </c:pt>
                <c:pt idx="1941">
                  <c:v>-1462.1592368321296</c:v>
                </c:pt>
                <c:pt idx="1942">
                  <c:v>-1466.8898381838878</c:v>
                </c:pt>
                <c:pt idx="1943">
                  <c:v>-1471.6357447011749</c:v>
                </c:pt>
                <c:pt idx="1944">
                  <c:v>-1476.3970059016044</c:v>
                </c:pt>
                <c:pt idx="1945">
                  <c:v>-1481.1736714629981</c:v>
                </c:pt>
                <c:pt idx="1946">
                  <c:v>-1485.9657912239015</c:v>
                </c:pt>
                <c:pt idx="1947">
                  <c:v>-1490.7734151841075</c:v>
                </c:pt>
                <c:pt idx="1948">
                  <c:v>-1495.5965935051738</c:v>
                </c:pt>
                <c:pt idx="1949">
                  <c:v>-1500.4353765109488</c:v>
                </c:pt>
                <c:pt idx="1950">
                  <c:v>-1505.2898146880968</c:v>
                </c:pt>
                <c:pt idx="1951">
                  <c:v>-1510.1599586866257</c:v>
                </c:pt>
                <c:pt idx="1952">
                  <c:v>-1515.0458593204114</c:v>
                </c:pt>
                <c:pt idx="1953">
                  <c:v>-1519.947567567732</c:v>
                </c:pt>
                <c:pt idx="1954">
                  <c:v>-1524.8651345717988</c:v>
                </c:pt>
                <c:pt idx="1955">
                  <c:v>-1529.7986116412883</c:v>
                </c:pt>
                <c:pt idx="1956">
                  <c:v>-1534.7480502508799</c:v>
                </c:pt>
                <c:pt idx="1957">
                  <c:v>-1539.7135020417911</c:v>
                </c:pt>
                <c:pt idx="1958">
                  <c:v>-1544.6950188223161</c:v>
                </c:pt>
                <c:pt idx="1959">
                  <c:v>-1549.6926525683691</c:v>
                </c:pt>
                <c:pt idx="1960">
                  <c:v>-1554.706455424023</c:v>
                </c:pt>
                <c:pt idx="1961">
                  <c:v>-1559.7364797020562</c:v>
                </c:pt>
                <c:pt idx="1962">
                  <c:v>-1564.7827778844965</c:v>
                </c:pt>
                <c:pt idx="1963">
                  <c:v>-1569.8454026231714</c:v>
                </c:pt>
                <c:pt idx="1964">
                  <c:v>-1574.9244067402535</c:v>
                </c:pt>
                <c:pt idx="1965">
                  <c:v>-1580.019843228815</c:v>
                </c:pt>
                <c:pt idx="1966">
                  <c:v>-1585.1317652533796</c:v>
                </c:pt>
                <c:pt idx="1967">
                  <c:v>-1590.2602261504765</c:v>
                </c:pt>
                <c:pt idx="1968">
                  <c:v>-1595.4052794291972</c:v>
                </c:pt>
                <c:pt idx="1969">
                  <c:v>-1600.5669787717536</c:v>
                </c:pt>
                <c:pt idx="1970">
                  <c:v>-1605.74537803404</c:v>
                </c:pt>
                <c:pt idx="1971">
                  <c:v>-1610.9405312461929</c:v>
                </c:pt>
                <c:pt idx="1972">
                  <c:v>-1616.1524926131549</c:v>
                </c:pt>
                <c:pt idx="1973">
                  <c:v>-1621.3813165152403</c:v>
                </c:pt>
                <c:pt idx="1974">
                  <c:v>-1626.6270575087044</c:v>
                </c:pt>
                <c:pt idx="1975">
                  <c:v>-1631.8897703263099</c:v>
                </c:pt>
                <c:pt idx="1976">
                  <c:v>-1637.1695098779007</c:v>
                </c:pt>
                <c:pt idx="1977">
                  <c:v>-1642.4663312509713</c:v>
                </c:pt>
                <c:pt idx="1978">
                  <c:v>-1647.7802897112458</c:v>
                </c:pt>
                <c:pt idx="1979">
                  <c:v>-1653.1114407032517</c:v>
                </c:pt>
                <c:pt idx="1980">
                  <c:v>-1658.4598398508995</c:v>
                </c:pt>
                <c:pt idx="1981">
                  <c:v>-1663.8255429580611</c:v>
                </c:pt>
                <c:pt idx="1982">
                  <c:v>-1669.2086060091549</c:v>
                </c:pt>
                <c:pt idx="1983">
                  <c:v>-1674.6090851697297</c:v>
                </c:pt>
                <c:pt idx="1984">
                  <c:v>-1680.0270367870469</c:v>
                </c:pt>
                <c:pt idx="1985">
                  <c:v>-1685.4625173906741</c:v>
                </c:pt>
                <c:pt idx="1986">
                  <c:v>-1690.9155836930693</c:v>
                </c:pt>
                <c:pt idx="1987">
                  <c:v>-1696.3862925901783</c:v>
                </c:pt>
                <c:pt idx="1988">
                  <c:v>-1701.8747011620223</c:v>
                </c:pt>
                <c:pt idx="1989">
                  <c:v>-1707.3808666732996</c:v>
                </c:pt>
                <c:pt idx="1990">
                  <c:v>-1712.9048465739768</c:v>
                </c:pt>
                <c:pt idx="1991">
                  <c:v>-1718.4466984998942</c:v>
                </c:pt>
                <c:pt idx="1992">
                  <c:v>-1724.006480273363</c:v>
                </c:pt>
                <c:pt idx="1993">
                  <c:v>-1729.5842499037697</c:v>
                </c:pt>
                <c:pt idx="1994">
                  <c:v>-1735.1800655881823</c:v>
                </c:pt>
                <c:pt idx="1995">
                  <c:v>-1740.793985711957</c:v>
                </c:pt>
                <c:pt idx="1996">
                  <c:v>-1746.4260688493466</c:v>
                </c:pt>
                <c:pt idx="1997">
                  <c:v>-1752.0763737641144</c:v>
                </c:pt>
                <c:pt idx="1998">
                  <c:v>-1757.7449594101406</c:v>
                </c:pt>
                <c:pt idx="1999">
                  <c:v>-1763.4318849320468</c:v>
                </c:pt>
                <c:pt idx="2000">
                  <c:v>-1769.1372096658063</c:v>
                </c:pt>
                <c:pt idx="2001">
                  <c:v>-1774.8609931393646</c:v>
                </c:pt>
                <c:pt idx="2002">
                  <c:v>-1780.6032950732631</c:v>
                </c:pt>
                <c:pt idx="2003">
                  <c:v>-1786.3641753812574</c:v>
                </c:pt>
                <c:pt idx="2004">
                  <c:v>-1792.1436941709478</c:v>
                </c:pt>
                <c:pt idx="2005">
                  <c:v>-1797.9419117444029</c:v>
                </c:pt>
                <c:pt idx="2006">
                  <c:v>-1803.7588885987896</c:v>
                </c:pt>
                <c:pt idx="2007">
                  <c:v>-1809.5946854270057</c:v>
                </c:pt>
                <c:pt idx="2008">
                  <c:v>-1815.4493631183097</c:v>
                </c:pt>
                <c:pt idx="2009">
                  <c:v>-1821.3229827589601</c:v>
                </c:pt>
                <c:pt idx="2010">
                  <c:v>-1827.2156056328506</c:v>
                </c:pt>
                <c:pt idx="2011">
                  <c:v>-1833.1272932221498</c:v>
                </c:pt>
                <c:pt idx="2012">
                  <c:v>-1839.0581072079437</c:v>
                </c:pt>
                <c:pt idx="2013">
                  <c:v>-1845.0081094708764</c:v>
                </c:pt>
                <c:pt idx="2014">
                  <c:v>-1850.9773620918002</c:v>
                </c:pt>
                <c:pt idx="2015">
                  <c:v>-1856.9659273524187</c:v>
                </c:pt>
                <c:pt idx="2016">
                  <c:v>-1862.9738677359398</c:v>
                </c:pt>
                <c:pt idx="2017">
                  <c:v>-1869.0012459277266</c:v>
                </c:pt>
                <c:pt idx="2018">
                  <c:v>-1875.048124815952</c:v>
                </c:pt>
                <c:pt idx="2019">
                  <c:v>-1881.1145674922525</c:v>
                </c:pt>
                <c:pt idx="2020">
                  <c:v>-1887.2006372523904</c:v>
                </c:pt>
                <c:pt idx="2021">
                  <c:v>-1893.3063975969114</c:v>
                </c:pt>
                <c:pt idx="2022">
                  <c:v>-1899.4319122318082</c:v>
                </c:pt>
                <c:pt idx="2023">
                  <c:v>-1905.5772450691836</c:v>
                </c:pt>
                <c:pt idx="2024">
                  <c:v>-1911.7424602279195</c:v>
                </c:pt>
                <c:pt idx="2025">
                  <c:v>-1917.9276220343461</c:v>
                </c:pt>
                <c:pt idx="2026">
                  <c:v>-1924.1327950229099</c:v>
                </c:pt>
                <c:pt idx="2027">
                  <c:v>-1930.3580439368504</c:v>
                </c:pt>
                <c:pt idx="2028">
                  <c:v>-1936.6034337288745</c:v>
                </c:pt>
                <c:pt idx="2029">
                  <c:v>-1942.8690295618333</c:v>
                </c:pt>
                <c:pt idx="2030">
                  <c:v>-1949.1548968094023</c:v>
                </c:pt>
                <c:pt idx="2031">
                  <c:v>-1955.4611010567658</c:v>
                </c:pt>
                <c:pt idx="2032">
                  <c:v>-1961.7877081012973</c:v>
                </c:pt>
                <c:pt idx="2033">
                  <c:v>-1968.1347839532498</c:v>
                </c:pt>
                <c:pt idx="2034">
                  <c:v>-1974.5023948364417</c:v>
                </c:pt>
                <c:pt idx="2035">
                  <c:v>-1980.8906071889485</c:v>
                </c:pt>
                <c:pt idx="2036">
                  <c:v>-1987.299487663797</c:v>
                </c:pt>
                <c:pt idx="2037">
                  <c:v>-1993.7291031296602</c:v>
                </c:pt>
                <c:pt idx="2038">
                  <c:v>-2000.1795206715549</c:v>
                </c:pt>
                <c:pt idx="2039">
                  <c:v>-2006.6508075915406</c:v>
                </c:pt>
                <c:pt idx="2040">
                  <c:v>-2013.143031409423</c:v>
                </c:pt>
                <c:pt idx="2041">
                  <c:v>-2019.6562598634598</c:v>
                </c:pt>
                <c:pt idx="2042">
                  <c:v>-2026.1905609110643</c:v>
                </c:pt>
                <c:pt idx="2043">
                  <c:v>-2032.7460027295162</c:v>
                </c:pt>
                <c:pt idx="2044">
                  <c:v>-2039.322653716674</c:v>
                </c:pt>
                <c:pt idx="2045">
                  <c:v>-2045.9205824916851</c:v>
                </c:pt>
                <c:pt idx="2046">
                  <c:v>-2052.5398578957065</c:v>
                </c:pt>
                <c:pt idx="2047">
                  <c:v>-2059.1805489926182</c:v>
                </c:pt>
                <c:pt idx="2048">
                  <c:v>-2065.8427250697487</c:v>
                </c:pt>
                <c:pt idx="2049">
                  <c:v>-2072.5264556385937</c:v>
                </c:pt>
                <c:pt idx="2050">
                  <c:v>-2079.2318104355445</c:v>
                </c:pt>
                <c:pt idx="2051">
                  <c:v>-2085.9588594226134</c:v>
                </c:pt>
                <c:pt idx="2052">
                  <c:v>-2092.707672788164</c:v>
                </c:pt>
                <c:pt idx="2053">
                  <c:v>-2099.4783209476454</c:v>
                </c:pt>
                <c:pt idx="2054">
                  <c:v>-2106.2708745443251</c:v>
                </c:pt>
                <c:pt idx="2055">
                  <c:v>-2113.0854044500247</c:v>
                </c:pt>
                <c:pt idx="2056">
                  <c:v>-2119.9219817658641</c:v>
                </c:pt>
                <c:pt idx="2057">
                  <c:v>-2126.7806778229988</c:v>
                </c:pt>
                <c:pt idx="2058">
                  <c:v>-2133.661564183366</c:v>
                </c:pt>
                <c:pt idx="2059">
                  <c:v>-2140.5647126404301</c:v>
                </c:pt>
                <c:pt idx="2060">
                  <c:v>-2147.4901952199352</c:v>
                </c:pt>
                <c:pt idx="2061">
                  <c:v>-2154.4380841806515</c:v>
                </c:pt>
                <c:pt idx="2062">
                  <c:v>-2161.4084520151318</c:v>
                </c:pt>
                <c:pt idx="2063">
                  <c:v>-2168.4013714504717</c:v>
                </c:pt>
                <c:pt idx="2064">
                  <c:v>-2175.4169154490601</c:v>
                </c:pt>
                <c:pt idx="2065">
                  <c:v>-2182.4551572093469</c:v>
                </c:pt>
                <c:pt idx="2066">
                  <c:v>-2189.5161701666048</c:v>
                </c:pt>
                <c:pt idx="2067">
                  <c:v>-2196.6000279936952</c:v>
                </c:pt>
                <c:pt idx="2068">
                  <c:v>-2203.7068046018385</c:v>
                </c:pt>
                <c:pt idx="2069">
                  <c:v>-2210.8365741413818</c:v>
                </c:pt>
                <c:pt idx="2070">
                  <c:v>-2217.9894110025771</c:v>
                </c:pt>
                <c:pt idx="2071">
                  <c:v>-2225.1653898163531</c:v>
                </c:pt>
                <c:pt idx="2072">
                  <c:v>-2232.3645854550959</c:v>
                </c:pt>
                <c:pt idx="2073">
                  <c:v>-2239.5870730334327</c:v>
                </c:pt>
                <c:pt idx="2074">
                  <c:v>-2246.8329279090112</c:v>
                </c:pt>
                <c:pt idx="2075">
                  <c:v>-2254.1022256832866</c:v>
                </c:pt>
                <c:pt idx="2076">
                  <c:v>-2261.3950422023145</c:v>
                </c:pt>
                <c:pt idx="2077">
                  <c:v>-2268.7114535575365</c:v>
                </c:pt>
                <c:pt idx="2078">
                  <c:v>-2276.0515360865784</c:v>
                </c:pt>
                <c:pt idx="2079">
                  <c:v>-2283.4153663740444</c:v>
                </c:pt>
                <c:pt idx="2080">
                  <c:v>-2290.8030212523172</c:v>
                </c:pt>
                <c:pt idx="2081">
                  <c:v>-2298.2145778023596</c:v>
                </c:pt>
                <c:pt idx="2082">
                  <c:v>-2305.6501133545171</c:v>
                </c:pt>
                <c:pt idx="2083">
                  <c:v>-2313.1097054893298</c:v>
                </c:pt>
                <c:pt idx="2084">
                  <c:v>-2320.593432038334</c:v>
                </c:pt>
                <c:pt idx="2085">
                  <c:v>-2328.101371084882</c:v>
                </c:pt>
                <c:pt idx="2086">
                  <c:v>-2335.6336009649494</c:v>
                </c:pt>
                <c:pt idx="2087">
                  <c:v>-2343.1902002679608</c:v>
                </c:pt>
                <c:pt idx="2088">
                  <c:v>-2350.7712478376006</c:v>
                </c:pt>
                <c:pt idx="2089">
                  <c:v>-2358.376822772645</c:v>
                </c:pt>
                <c:pt idx="2090">
                  <c:v>-2366.0070044277809</c:v>
                </c:pt>
                <c:pt idx="2091">
                  <c:v>-2373.6618724144337</c:v>
                </c:pt>
                <c:pt idx="2092">
                  <c:v>-2381.3415066016023</c:v>
                </c:pt>
                <c:pt idx="2093">
                  <c:v>-2389.0459871166886</c:v>
                </c:pt>
                <c:pt idx="2094">
                  <c:v>-2396.7753943463367</c:v>
                </c:pt>
                <c:pt idx="2095">
                  <c:v>-2404.5298089372673</c:v>
                </c:pt>
                <c:pt idx="2096">
                  <c:v>-2412.3093117971239</c:v>
                </c:pt>
                <c:pt idx="2097">
                  <c:v>-2420.1139840953138</c:v>
                </c:pt>
                <c:pt idx="2098">
                  <c:v>-2427.9439072638561</c:v>
                </c:pt>
                <c:pt idx="2099">
                  <c:v>-2435.7991629982307</c:v>
                </c:pt>
                <c:pt idx="2100">
                  <c:v>-2443.679833258233</c:v>
                </c:pt>
              </c:numCache>
            </c:numRef>
          </c:val>
        </c:ser>
        <c:marker val="1"/>
        <c:axId val="164438400"/>
        <c:axId val="164439936"/>
      </c:lineChart>
      <c:catAx>
        <c:axId val="1644384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</a:t>
                </a:r>
              </a:p>
            </c:rich>
          </c:tx>
          <c:layout/>
        </c:title>
        <c:numFmt formatCode="General" sourceLinked="1"/>
        <c:tickLblPos val="nextTo"/>
        <c:crossAx val="164439936"/>
        <c:crosses val="autoZero"/>
        <c:auto val="1"/>
        <c:lblAlgn val="ctr"/>
        <c:lblOffset val="100"/>
      </c:catAx>
      <c:valAx>
        <c:axId val="16443993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Force (N)</a:t>
                </a:r>
              </a:p>
            </c:rich>
          </c:tx>
          <c:layout/>
        </c:title>
        <c:numFmt formatCode="General" sourceLinked="1"/>
        <c:tickLblPos val="nextTo"/>
        <c:crossAx val="16443840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RPM v/s Distance</a:t>
            </a:r>
          </a:p>
        </c:rich>
      </c:tx>
      <c:layout/>
      <c:overlay val="1"/>
    </c:title>
    <c:plotArea>
      <c:layout/>
      <c:lineChart>
        <c:grouping val="standard"/>
        <c:ser>
          <c:idx val="0"/>
          <c:order val="0"/>
          <c:tx>
            <c:strRef>
              <c:f>Simulation!$G$3</c:f>
              <c:strCache>
                <c:ptCount val="1"/>
                <c:pt idx="0">
                  <c:v>RPM</c:v>
                </c:pt>
              </c:strCache>
            </c:strRef>
          </c:tx>
          <c:marker>
            <c:symbol val="none"/>
          </c:marker>
          <c:val>
            <c:numRef>
              <c:f>Simulation!$G$4:$G$2104</c:f>
              <c:numCache>
                <c:formatCode>General</c:formatCode>
                <c:ptCount val="2101"/>
                <c:pt idx="0">
                  <c:v>1000</c:v>
                </c:pt>
                <c:pt idx="1">
                  <c:v>1200</c:v>
                </c:pt>
                <c:pt idx="2">
                  <c:v>1400</c:v>
                </c:pt>
                <c:pt idx="3">
                  <c:v>1900</c:v>
                </c:pt>
                <c:pt idx="4">
                  <c:v>2300</c:v>
                </c:pt>
                <c:pt idx="5">
                  <c:v>2500</c:v>
                </c:pt>
                <c:pt idx="6">
                  <c:v>2700</c:v>
                </c:pt>
                <c:pt idx="7">
                  <c:v>3000</c:v>
                </c:pt>
                <c:pt idx="8">
                  <c:v>3200</c:v>
                </c:pt>
                <c:pt idx="9">
                  <c:v>3400</c:v>
                </c:pt>
                <c:pt idx="10">
                  <c:v>3600</c:v>
                </c:pt>
                <c:pt idx="11">
                  <c:v>3800</c:v>
                </c:pt>
                <c:pt idx="12">
                  <c:v>3900</c:v>
                </c:pt>
                <c:pt idx="13">
                  <c:v>4000</c:v>
                </c:pt>
                <c:pt idx="14">
                  <c:v>4200</c:v>
                </c:pt>
                <c:pt idx="15">
                  <c:v>4300</c:v>
                </c:pt>
                <c:pt idx="16">
                  <c:v>4400</c:v>
                </c:pt>
                <c:pt idx="17">
                  <c:v>4500</c:v>
                </c:pt>
                <c:pt idx="18">
                  <c:v>4600</c:v>
                </c:pt>
                <c:pt idx="19">
                  <c:v>4800</c:v>
                </c:pt>
                <c:pt idx="20">
                  <c:v>4900</c:v>
                </c:pt>
                <c:pt idx="21">
                  <c:v>5000</c:v>
                </c:pt>
                <c:pt idx="22">
                  <c:v>5200</c:v>
                </c:pt>
                <c:pt idx="23">
                  <c:v>5300</c:v>
                </c:pt>
                <c:pt idx="24">
                  <c:v>5400</c:v>
                </c:pt>
                <c:pt idx="25">
                  <c:v>5500</c:v>
                </c:pt>
                <c:pt idx="26">
                  <c:v>5600</c:v>
                </c:pt>
                <c:pt idx="27">
                  <c:v>5700</c:v>
                </c:pt>
                <c:pt idx="28">
                  <c:v>5800</c:v>
                </c:pt>
                <c:pt idx="29">
                  <c:v>5900</c:v>
                </c:pt>
                <c:pt idx="30">
                  <c:v>6000</c:v>
                </c:pt>
                <c:pt idx="31">
                  <c:v>6100</c:v>
                </c:pt>
                <c:pt idx="32">
                  <c:v>6200</c:v>
                </c:pt>
                <c:pt idx="33">
                  <c:v>6200</c:v>
                </c:pt>
                <c:pt idx="34">
                  <c:v>6200</c:v>
                </c:pt>
                <c:pt idx="35">
                  <c:v>6300</c:v>
                </c:pt>
                <c:pt idx="36">
                  <c:v>6300</c:v>
                </c:pt>
                <c:pt idx="37">
                  <c:v>6300</c:v>
                </c:pt>
                <c:pt idx="38">
                  <c:v>6400</c:v>
                </c:pt>
                <c:pt idx="39">
                  <c:v>6400</c:v>
                </c:pt>
                <c:pt idx="40">
                  <c:v>6400</c:v>
                </c:pt>
                <c:pt idx="41">
                  <c:v>6500</c:v>
                </c:pt>
                <c:pt idx="42">
                  <c:v>6500</c:v>
                </c:pt>
                <c:pt idx="43">
                  <c:v>6500</c:v>
                </c:pt>
                <c:pt idx="44">
                  <c:v>6500</c:v>
                </c:pt>
                <c:pt idx="45">
                  <c:v>6500</c:v>
                </c:pt>
                <c:pt idx="46">
                  <c:v>6500</c:v>
                </c:pt>
                <c:pt idx="47">
                  <c:v>6500</c:v>
                </c:pt>
                <c:pt idx="48">
                  <c:v>6500</c:v>
                </c:pt>
                <c:pt idx="49">
                  <c:v>6500</c:v>
                </c:pt>
                <c:pt idx="50">
                  <c:v>6500</c:v>
                </c:pt>
                <c:pt idx="51">
                  <c:v>6500</c:v>
                </c:pt>
                <c:pt idx="52">
                  <c:v>6500</c:v>
                </c:pt>
                <c:pt idx="53">
                  <c:v>6500</c:v>
                </c:pt>
                <c:pt idx="54">
                  <c:v>6500</c:v>
                </c:pt>
                <c:pt idx="55">
                  <c:v>6500</c:v>
                </c:pt>
                <c:pt idx="56">
                  <c:v>6500</c:v>
                </c:pt>
                <c:pt idx="57">
                  <c:v>6500</c:v>
                </c:pt>
                <c:pt idx="58">
                  <c:v>6500</c:v>
                </c:pt>
                <c:pt idx="59">
                  <c:v>6500</c:v>
                </c:pt>
                <c:pt idx="60">
                  <c:v>6500</c:v>
                </c:pt>
                <c:pt idx="61">
                  <c:v>6500</c:v>
                </c:pt>
                <c:pt idx="62">
                  <c:v>6500</c:v>
                </c:pt>
                <c:pt idx="63">
                  <c:v>6500</c:v>
                </c:pt>
                <c:pt idx="64">
                  <c:v>6500</c:v>
                </c:pt>
                <c:pt idx="65">
                  <c:v>6500</c:v>
                </c:pt>
                <c:pt idx="66">
                  <c:v>6500</c:v>
                </c:pt>
                <c:pt idx="67">
                  <c:v>6500</c:v>
                </c:pt>
                <c:pt idx="68">
                  <c:v>6500</c:v>
                </c:pt>
                <c:pt idx="69">
                  <c:v>6500</c:v>
                </c:pt>
                <c:pt idx="70">
                  <c:v>6500</c:v>
                </c:pt>
                <c:pt idx="71">
                  <c:v>6500</c:v>
                </c:pt>
                <c:pt idx="72">
                  <c:v>6500</c:v>
                </c:pt>
                <c:pt idx="73">
                  <c:v>6500</c:v>
                </c:pt>
                <c:pt idx="74">
                  <c:v>6500</c:v>
                </c:pt>
                <c:pt idx="75">
                  <c:v>6500</c:v>
                </c:pt>
                <c:pt idx="76">
                  <c:v>6500</c:v>
                </c:pt>
                <c:pt idx="77">
                  <c:v>6500</c:v>
                </c:pt>
                <c:pt idx="78">
                  <c:v>6500</c:v>
                </c:pt>
                <c:pt idx="79">
                  <c:v>6500</c:v>
                </c:pt>
                <c:pt idx="80">
                  <c:v>6500</c:v>
                </c:pt>
                <c:pt idx="81">
                  <c:v>6500</c:v>
                </c:pt>
                <c:pt idx="82">
                  <c:v>6500</c:v>
                </c:pt>
                <c:pt idx="83">
                  <c:v>6500</c:v>
                </c:pt>
                <c:pt idx="84">
                  <c:v>6500</c:v>
                </c:pt>
                <c:pt idx="85">
                  <c:v>6500</c:v>
                </c:pt>
                <c:pt idx="86">
                  <c:v>6500</c:v>
                </c:pt>
                <c:pt idx="87">
                  <c:v>6500</c:v>
                </c:pt>
                <c:pt idx="88">
                  <c:v>6500</c:v>
                </c:pt>
                <c:pt idx="89">
                  <c:v>6500</c:v>
                </c:pt>
                <c:pt idx="90">
                  <c:v>6500</c:v>
                </c:pt>
                <c:pt idx="91">
                  <c:v>6500</c:v>
                </c:pt>
                <c:pt idx="92">
                  <c:v>6500</c:v>
                </c:pt>
                <c:pt idx="93">
                  <c:v>6500</c:v>
                </c:pt>
                <c:pt idx="94">
                  <c:v>6500</c:v>
                </c:pt>
                <c:pt idx="95">
                  <c:v>6500</c:v>
                </c:pt>
                <c:pt idx="96">
                  <c:v>6500</c:v>
                </c:pt>
                <c:pt idx="97">
                  <c:v>6500</c:v>
                </c:pt>
                <c:pt idx="98">
                  <c:v>6500</c:v>
                </c:pt>
                <c:pt idx="99">
                  <c:v>6500</c:v>
                </c:pt>
                <c:pt idx="100">
                  <c:v>6500</c:v>
                </c:pt>
                <c:pt idx="101">
                  <c:v>6500</c:v>
                </c:pt>
                <c:pt idx="102">
                  <c:v>6500</c:v>
                </c:pt>
                <c:pt idx="103">
                  <c:v>6500</c:v>
                </c:pt>
                <c:pt idx="104">
                  <c:v>6500</c:v>
                </c:pt>
                <c:pt idx="105">
                  <c:v>6500</c:v>
                </c:pt>
                <c:pt idx="106">
                  <c:v>6500</c:v>
                </c:pt>
                <c:pt idx="107">
                  <c:v>6500</c:v>
                </c:pt>
                <c:pt idx="108">
                  <c:v>6500</c:v>
                </c:pt>
                <c:pt idx="109">
                  <c:v>6500</c:v>
                </c:pt>
                <c:pt idx="110">
                  <c:v>6500</c:v>
                </c:pt>
                <c:pt idx="111">
                  <c:v>6500</c:v>
                </c:pt>
                <c:pt idx="112">
                  <c:v>6500</c:v>
                </c:pt>
                <c:pt idx="113">
                  <c:v>6500</c:v>
                </c:pt>
                <c:pt idx="114">
                  <c:v>6500</c:v>
                </c:pt>
                <c:pt idx="115">
                  <c:v>6500</c:v>
                </c:pt>
                <c:pt idx="116">
                  <c:v>6500</c:v>
                </c:pt>
                <c:pt idx="117">
                  <c:v>6500</c:v>
                </c:pt>
                <c:pt idx="118">
                  <c:v>6500</c:v>
                </c:pt>
                <c:pt idx="119">
                  <c:v>6500</c:v>
                </c:pt>
                <c:pt idx="120">
                  <c:v>6500</c:v>
                </c:pt>
                <c:pt idx="121">
                  <c:v>6500</c:v>
                </c:pt>
                <c:pt idx="122">
                  <c:v>6500</c:v>
                </c:pt>
                <c:pt idx="123">
                  <c:v>6500</c:v>
                </c:pt>
                <c:pt idx="124">
                  <c:v>6500</c:v>
                </c:pt>
                <c:pt idx="125">
                  <c:v>6500</c:v>
                </c:pt>
                <c:pt idx="126">
                  <c:v>6500</c:v>
                </c:pt>
                <c:pt idx="127">
                  <c:v>6500</c:v>
                </c:pt>
                <c:pt idx="128">
                  <c:v>6500</c:v>
                </c:pt>
                <c:pt idx="129">
                  <c:v>6500</c:v>
                </c:pt>
                <c:pt idx="130">
                  <c:v>6500</c:v>
                </c:pt>
                <c:pt idx="131">
                  <c:v>6500</c:v>
                </c:pt>
                <c:pt idx="132">
                  <c:v>6500</c:v>
                </c:pt>
                <c:pt idx="133">
                  <c:v>6500</c:v>
                </c:pt>
                <c:pt idx="134">
                  <c:v>6500</c:v>
                </c:pt>
                <c:pt idx="135">
                  <c:v>6500</c:v>
                </c:pt>
                <c:pt idx="136">
                  <c:v>6500</c:v>
                </c:pt>
                <c:pt idx="137">
                  <c:v>6500</c:v>
                </c:pt>
                <c:pt idx="138">
                  <c:v>6500</c:v>
                </c:pt>
                <c:pt idx="139">
                  <c:v>6500</c:v>
                </c:pt>
                <c:pt idx="140">
                  <c:v>6500</c:v>
                </c:pt>
                <c:pt idx="141">
                  <c:v>6500</c:v>
                </c:pt>
                <c:pt idx="142">
                  <c:v>6500</c:v>
                </c:pt>
                <c:pt idx="143">
                  <c:v>6500</c:v>
                </c:pt>
                <c:pt idx="144">
                  <c:v>6500</c:v>
                </c:pt>
                <c:pt idx="145">
                  <c:v>6500</c:v>
                </c:pt>
                <c:pt idx="146">
                  <c:v>6600</c:v>
                </c:pt>
                <c:pt idx="147">
                  <c:v>6600</c:v>
                </c:pt>
                <c:pt idx="148">
                  <c:v>6600</c:v>
                </c:pt>
                <c:pt idx="149">
                  <c:v>6600</c:v>
                </c:pt>
                <c:pt idx="150">
                  <c:v>6700</c:v>
                </c:pt>
                <c:pt idx="151">
                  <c:v>6700</c:v>
                </c:pt>
                <c:pt idx="152">
                  <c:v>6700</c:v>
                </c:pt>
                <c:pt idx="153">
                  <c:v>6700</c:v>
                </c:pt>
                <c:pt idx="154">
                  <c:v>6700</c:v>
                </c:pt>
                <c:pt idx="155">
                  <c:v>6800</c:v>
                </c:pt>
                <c:pt idx="156">
                  <c:v>6800</c:v>
                </c:pt>
                <c:pt idx="157">
                  <c:v>6800</c:v>
                </c:pt>
                <c:pt idx="158">
                  <c:v>6800</c:v>
                </c:pt>
                <c:pt idx="159">
                  <c:v>6800</c:v>
                </c:pt>
                <c:pt idx="160">
                  <c:v>7000</c:v>
                </c:pt>
                <c:pt idx="161">
                  <c:v>7000</c:v>
                </c:pt>
                <c:pt idx="162">
                  <c:v>7000</c:v>
                </c:pt>
                <c:pt idx="163">
                  <c:v>7000</c:v>
                </c:pt>
                <c:pt idx="164">
                  <c:v>7000</c:v>
                </c:pt>
                <c:pt idx="165">
                  <c:v>7000</c:v>
                </c:pt>
                <c:pt idx="166">
                  <c:v>7000</c:v>
                </c:pt>
                <c:pt idx="167">
                  <c:v>7000</c:v>
                </c:pt>
                <c:pt idx="168">
                  <c:v>7000</c:v>
                </c:pt>
                <c:pt idx="169">
                  <c:v>7000</c:v>
                </c:pt>
                <c:pt idx="170">
                  <c:v>7000</c:v>
                </c:pt>
                <c:pt idx="171">
                  <c:v>7000</c:v>
                </c:pt>
                <c:pt idx="172">
                  <c:v>7000</c:v>
                </c:pt>
                <c:pt idx="173">
                  <c:v>7000</c:v>
                </c:pt>
                <c:pt idx="174">
                  <c:v>7000</c:v>
                </c:pt>
                <c:pt idx="175">
                  <c:v>7000</c:v>
                </c:pt>
                <c:pt idx="176">
                  <c:v>7000</c:v>
                </c:pt>
                <c:pt idx="177">
                  <c:v>7000</c:v>
                </c:pt>
                <c:pt idx="178">
                  <c:v>7000</c:v>
                </c:pt>
                <c:pt idx="179">
                  <c:v>7000</c:v>
                </c:pt>
                <c:pt idx="180">
                  <c:v>7000</c:v>
                </c:pt>
                <c:pt idx="181">
                  <c:v>7000</c:v>
                </c:pt>
                <c:pt idx="182">
                  <c:v>7000</c:v>
                </c:pt>
                <c:pt idx="183">
                  <c:v>7000</c:v>
                </c:pt>
                <c:pt idx="184">
                  <c:v>7000</c:v>
                </c:pt>
                <c:pt idx="185">
                  <c:v>7000</c:v>
                </c:pt>
                <c:pt idx="186">
                  <c:v>7000</c:v>
                </c:pt>
                <c:pt idx="187">
                  <c:v>7000</c:v>
                </c:pt>
                <c:pt idx="188">
                  <c:v>7000</c:v>
                </c:pt>
                <c:pt idx="189">
                  <c:v>7000</c:v>
                </c:pt>
                <c:pt idx="190">
                  <c:v>7000</c:v>
                </c:pt>
                <c:pt idx="191">
                  <c:v>7000</c:v>
                </c:pt>
                <c:pt idx="192">
                  <c:v>7000</c:v>
                </c:pt>
                <c:pt idx="193">
                  <c:v>7000</c:v>
                </c:pt>
                <c:pt idx="194">
                  <c:v>7000</c:v>
                </c:pt>
                <c:pt idx="195">
                  <c:v>7000</c:v>
                </c:pt>
                <c:pt idx="196">
                  <c:v>7000</c:v>
                </c:pt>
                <c:pt idx="197">
                  <c:v>7000</c:v>
                </c:pt>
                <c:pt idx="198">
                  <c:v>7000</c:v>
                </c:pt>
                <c:pt idx="199">
                  <c:v>7000</c:v>
                </c:pt>
                <c:pt idx="200">
                  <c:v>7000</c:v>
                </c:pt>
                <c:pt idx="201">
                  <c:v>7000</c:v>
                </c:pt>
                <c:pt idx="202">
                  <c:v>7000</c:v>
                </c:pt>
                <c:pt idx="203">
                  <c:v>7000</c:v>
                </c:pt>
                <c:pt idx="204">
                  <c:v>7000</c:v>
                </c:pt>
                <c:pt idx="205">
                  <c:v>7000</c:v>
                </c:pt>
                <c:pt idx="206">
                  <c:v>7000</c:v>
                </c:pt>
                <c:pt idx="207">
                  <c:v>7000</c:v>
                </c:pt>
                <c:pt idx="208">
                  <c:v>7000</c:v>
                </c:pt>
                <c:pt idx="209">
                  <c:v>7000</c:v>
                </c:pt>
                <c:pt idx="210">
                  <c:v>7000</c:v>
                </c:pt>
                <c:pt idx="211">
                  <c:v>7000</c:v>
                </c:pt>
                <c:pt idx="212">
                  <c:v>7000</c:v>
                </c:pt>
                <c:pt idx="213">
                  <c:v>7000</c:v>
                </c:pt>
                <c:pt idx="214">
                  <c:v>7000</c:v>
                </c:pt>
                <c:pt idx="215">
                  <c:v>7000</c:v>
                </c:pt>
                <c:pt idx="216">
                  <c:v>7000</c:v>
                </c:pt>
                <c:pt idx="217">
                  <c:v>7000</c:v>
                </c:pt>
                <c:pt idx="218">
                  <c:v>7000</c:v>
                </c:pt>
                <c:pt idx="219">
                  <c:v>7000</c:v>
                </c:pt>
                <c:pt idx="220">
                  <c:v>7000</c:v>
                </c:pt>
                <c:pt idx="221">
                  <c:v>7000</c:v>
                </c:pt>
                <c:pt idx="222">
                  <c:v>7000</c:v>
                </c:pt>
                <c:pt idx="223">
                  <c:v>7000</c:v>
                </c:pt>
                <c:pt idx="224">
                  <c:v>7000</c:v>
                </c:pt>
                <c:pt idx="225">
                  <c:v>7000</c:v>
                </c:pt>
                <c:pt idx="226">
                  <c:v>7000</c:v>
                </c:pt>
                <c:pt idx="227">
                  <c:v>7000</c:v>
                </c:pt>
                <c:pt idx="228">
                  <c:v>7000</c:v>
                </c:pt>
                <c:pt idx="229">
                  <c:v>7000</c:v>
                </c:pt>
                <c:pt idx="230">
                  <c:v>7000</c:v>
                </c:pt>
                <c:pt idx="231">
                  <c:v>7000</c:v>
                </c:pt>
                <c:pt idx="232">
                  <c:v>7000</c:v>
                </c:pt>
                <c:pt idx="233">
                  <c:v>7000</c:v>
                </c:pt>
                <c:pt idx="234">
                  <c:v>7000</c:v>
                </c:pt>
                <c:pt idx="235">
                  <c:v>7000</c:v>
                </c:pt>
                <c:pt idx="236">
                  <c:v>7000</c:v>
                </c:pt>
                <c:pt idx="237">
                  <c:v>7000</c:v>
                </c:pt>
                <c:pt idx="238">
                  <c:v>7000</c:v>
                </c:pt>
                <c:pt idx="239">
                  <c:v>7000</c:v>
                </c:pt>
                <c:pt idx="240">
                  <c:v>7000</c:v>
                </c:pt>
                <c:pt idx="241">
                  <c:v>7000</c:v>
                </c:pt>
                <c:pt idx="242">
                  <c:v>7000</c:v>
                </c:pt>
                <c:pt idx="243">
                  <c:v>7000</c:v>
                </c:pt>
                <c:pt idx="244">
                  <c:v>7000</c:v>
                </c:pt>
                <c:pt idx="245">
                  <c:v>7000</c:v>
                </c:pt>
                <c:pt idx="246">
                  <c:v>7000</c:v>
                </c:pt>
                <c:pt idx="247">
                  <c:v>7000</c:v>
                </c:pt>
                <c:pt idx="248">
                  <c:v>7000</c:v>
                </c:pt>
                <c:pt idx="249">
                  <c:v>7000</c:v>
                </c:pt>
                <c:pt idx="250">
                  <c:v>7000</c:v>
                </c:pt>
                <c:pt idx="251">
                  <c:v>7000</c:v>
                </c:pt>
                <c:pt idx="252">
                  <c:v>7000</c:v>
                </c:pt>
                <c:pt idx="253">
                  <c:v>7000</c:v>
                </c:pt>
                <c:pt idx="254">
                  <c:v>7000</c:v>
                </c:pt>
                <c:pt idx="255">
                  <c:v>7000</c:v>
                </c:pt>
                <c:pt idx="256">
                  <c:v>7000</c:v>
                </c:pt>
                <c:pt idx="257">
                  <c:v>7000</c:v>
                </c:pt>
                <c:pt idx="258">
                  <c:v>7000</c:v>
                </c:pt>
                <c:pt idx="259">
                  <c:v>7000</c:v>
                </c:pt>
                <c:pt idx="260">
                  <c:v>7000</c:v>
                </c:pt>
                <c:pt idx="261">
                  <c:v>7000</c:v>
                </c:pt>
                <c:pt idx="262">
                  <c:v>7000</c:v>
                </c:pt>
                <c:pt idx="263">
                  <c:v>7000</c:v>
                </c:pt>
                <c:pt idx="264">
                  <c:v>7000</c:v>
                </c:pt>
                <c:pt idx="265">
                  <c:v>7000</c:v>
                </c:pt>
                <c:pt idx="266">
                  <c:v>7000</c:v>
                </c:pt>
                <c:pt idx="267">
                  <c:v>7000</c:v>
                </c:pt>
                <c:pt idx="268">
                  <c:v>7000</c:v>
                </c:pt>
                <c:pt idx="269">
                  <c:v>7000</c:v>
                </c:pt>
                <c:pt idx="270">
                  <c:v>7000</c:v>
                </c:pt>
                <c:pt idx="271">
                  <c:v>7000</c:v>
                </c:pt>
                <c:pt idx="272">
                  <c:v>7000</c:v>
                </c:pt>
                <c:pt idx="273">
                  <c:v>7000</c:v>
                </c:pt>
                <c:pt idx="274">
                  <c:v>7000</c:v>
                </c:pt>
                <c:pt idx="275">
                  <c:v>7000</c:v>
                </c:pt>
                <c:pt idx="276">
                  <c:v>7000</c:v>
                </c:pt>
                <c:pt idx="277">
                  <c:v>7000</c:v>
                </c:pt>
                <c:pt idx="278">
                  <c:v>7000</c:v>
                </c:pt>
                <c:pt idx="279">
                  <c:v>7000</c:v>
                </c:pt>
                <c:pt idx="280">
                  <c:v>7000</c:v>
                </c:pt>
                <c:pt idx="281">
                  <c:v>7000</c:v>
                </c:pt>
                <c:pt idx="282">
                  <c:v>7000</c:v>
                </c:pt>
                <c:pt idx="283">
                  <c:v>7000</c:v>
                </c:pt>
                <c:pt idx="284">
                  <c:v>7000</c:v>
                </c:pt>
                <c:pt idx="285">
                  <c:v>7000</c:v>
                </c:pt>
                <c:pt idx="286">
                  <c:v>7000</c:v>
                </c:pt>
                <c:pt idx="287">
                  <c:v>7000</c:v>
                </c:pt>
                <c:pt idx="288">
                  <c:v>7000</c:v>
                </c:pt>
                <c:pt idx="289">
                  <c:v>7000</c:v>
                </c:pt>
                <c:pt idx="290">
                  <c:v>7000</c:v>
                </c:pt>
                <c:pt idx="291">
                  <c:v>7000</c:v>
                </c:pt>
                <c:pt idx="292">
                  <c:v>7000</c:v>
                </c:pt>
                <c:pt idx="293">
                  <c:v>7000</c:v>
                </c:pt>
                <c:pt idx="294">
                  <c:v>7000</c:v>
                </c:pt>
                <c:pt idx="295">
                  <c:v>7000</c:v>
                </c:pt>
                <c:pt idx="296">
                  <c:v>7000</c:v>
                </c:pt>
                <c:pt idx="297">
                  <c:v>7000</c:v>
                </c:pt>
                <c:pt idx="298">
                  <c:v>7000</c:v>
                </c:pt>
                <c:pt idx="299">
                  <c:v>7000</c:v>
                </c:pt>
                <c:pt idx="300">
                  <c:v>7000</c:v>
                </c:pt>
                <c:pt idx="301">
                  <c:v>7000</c:v>
                </c:pt>
                <c:pt idx="302">
                  <c:v>7000</c:v>
                </c:pt>
                <c:pt idx="303">
                  <c:v>7000</c:v>
                </c:pt>
                <c:pt idx="304">
                  <c:v>7000</c:v>
                </c:pt>
                <c:pt idx="305">
                  <c:v>7000</c:v>
                </c:pt>
                <c:pt idx="306">
                  <c:v>7000</c:v>
                </c:pt>
                <c:pt idx="307">
                  <c:v>7000</c:v>
                </c:pt>
                <c:pt idx="308">
                  <c:v>7000</c:v>
                </c:pt>
                <c:pt idx="309">
                  <c:v>7000</c:v>
                </c:pt>
                <c:pt idx="310">
                  <c:v>7000</c:v>
                </c:pt>
                <c:pt idx="311">
                  <c:v>7000</c:v>
                </c:pt>
                <c:pt idx="312">
                  <c:v>7000</c:v>
                </c:pt>
                <c:pt idx="313">
                  <c:v>7000</c:v>
                </c:pt>
                <c:pt idx="314">
                  <c:v>7000</c:v>
                </c:pt>
                <c:pt idx="315">
                  <c:v>7000</c:v>
                </c:pt>
                <c:pt idx="316">
                  <c:v>7000</c:v>
                </c:pt>
                <c:pt idx="317">
                  <c:v>7000</c:v>
                </c:pt>
                <c:pt idx="318">
                  <c:v>7000</c:v>
                </c:pt>
                <c:pt idx="319">
                  <c:v>7000</c:v>
                </c:pt>
                <c:pt idx="320">
                  <c:v>7000</c:v>
                </c:pt>
                <c:pt idx="321">
                  <c:v>7000</c:v>
                </c:pt>
                <c:pt idx="322">
                  <c:v>7000</c:v>
                </c:pt>
                <c:pt idx="323">
                  <c:v>7000</c:v>
                </c:pt>
                <c:pt idx="324">
                  <c:v>7000</c:v>
                </c:pt>
                <c:pt idx="325">
                  <c:v>7000</c:v>
                </c:pt>
                <c:pt idx="326">
                  <c:v>7000</c:v>
                </c:pt>
                <c:pt idx="327">
                  <c:v>7000</c:v>
                </c:pt>
                <c:pt idx="328">
                  <c:v>7000</c:v>
                </c:pt>
                <c:pt idx="329">
                  <c:v>7000</c:v>
                </c:pt>
                <c:pt idx="330">
                  <c:v>7000</c:v>
                </c:pt>
                <c:pt idx="331">
                  <c:v>7000</c:v>
                </c:pt>
                <c:pt idx="332">
                  <c:v>7000</c:v>
                </c:pt>
                <c:pt idx="333">
                  <c:v>7000</c:v>
                </c:pt>
                <c:pt idx="334">
                  <c:v>7000</c:v>
                </c:pt>
                <c:pt idx="335">
                  <c:v>7000</c:v>
                </c:pt>
                <c:pt idx="336">
                  <c:v>7000</c:v>
                </c:pt>
                <c:pt idx="337">
                  <c:v>7000</c:v>
                </c:pt>
                <c:pt idx="338">
                  <c:v>7000</c:v>
                </c:pt>
                <c:pt idx="339">
                  <c:v>7000</c:v>
                </c:pt>
                <c:pt idx="340">
                  <c:v>7000</c:v>
                </c:pt>
                <c:pt idx="341">
                  <c:v>7000</c:v>
                </c:pt>
                <c:pt idx="342">
                  <c:v>7000</c:v>
                </c:pt>
                <c:pt idx="343">
                  <c:v>7000</c:v>
                </c:pt>
                <c:pt idx="344">
                  <c:v>7000</c:v>
                </c:pt>
                <c:pt idx="345">
                  <c:v>7000</c:v>
                </c:pt>
                <c:pt idx="346">
                  <c:v>7000</c:v>
                </c:pt>
                <c:pt idx="347">
                  <c:v>7000</c:v>
                </c:pt>
                <c:pt idx="348">
                  <c:v>7000</c:v>
                </c:pt>
                <c:pt idx="349">
                  <c:v>7000</c:v>
                </c:pt>
                <c:pt idx="350">
                  <c:v>7000</c:v>
                </c:pt>
                <c:pt idx="351">
                  <c:v>7000</c:v>
                </c:pt>
                <c:pt idx="352">
                  <c:v>7000</c:v>
                </c:pt>
                <c:pt idx="353">
                  <c:v>7000</c:v>
                </c:pt>
                <c:pt idx="354">
                  <c:v>7000</c:v>
                </c:pt>
                <c:pt idx="355">
                  <c:v>7000</c:v>
                </c:pt>
                <c:pt idx="356">
                  <c:v>7000</c:v>
                </c:pt>
                <c:pt idx="357">
                  <c:v>7000</c:v>
                </c:pt>
                <c:pt idx="358">
                  <c:v>7000</c:v>
                </c:pt>
                <c:pt idx="359">
                  <c:v>7000</c:v>
                </c:pt>
                <c:pt idx="360">
                  <c:v>7000</c:v>
                </c:pt>
                <c:pt idx="361">
                  <c:v>7000</c:v>
                </c:pt>
                <c:pt idx="362">
                  <c:v>7000</c:v>
                </c:pt>
                <c:pt idx="363">
                  <c:v>7000</c:v>
                </c:pt>
                <c:pt idx="364">
                  <c:v>7000</c:v>
                </c:pt>
                <c:pt idx="365">
                  <c:v>7000</c:v>
                </c:pt>
                <c:pt idx="366">
                  <c:v>7000</c:v>
                </c:pt>
                <c:pt idx="367">
                  <c:v>7000</c:v>
                </c:pt>
                <c:pt idx="368">
                  <c:v>7000</c:v>
                </c:pt>
                <c:pt idx="369">
                  <c:v>7000</c:v>
                </c:pt>
                <c:pt idx="370">
                  <c:v>7000</c:v>
                </c:pt>
                <c:pt idx="371">
                  <c:v>7000</c:v>
                </c:pt>
                <c:pt idx="372">
                  <c:v>7000</c:v>
                </c:pt>
                <c:pt idx="373">
                  <c:v>7000</c:v>
                </c:pt>
                <c:pt idx="374">
                  <c:v>7000</c:v>
                </c:pt>
                <c:pt idx="375">
                  <c:v>7000</c:v>
                </c:pt>
                <c:pt idx="376">
                  <c:v>7000</c:v>
                </c:pt>
                <c:pt idx="377">
                  <c:v>7000</c:v>
                </c:pt>
                <c:pt idx="378">
                  <c:v>7000</c:v>
                </c:pt>
                <c:pt idx="379">
                  <c:v>7000</c:v>
                </c:pt>
                <c:pt idx="380">
                  <c:v>7000</c:v>
                </c:pt>
                <c:pt idx="381">
                  <c:v>7000</c:v>
                </c:pt>
                <c:pt idx="382">
                  <c:v>7000</c:v>
                </c:pt>
                <c:pt idx="383">
                  <c:v>7000</c:v>
                </c:pt>
                <c:pt idx="384">
                  <c:v>7000</c:v>
                </c:pt>
                <c:pt idx="385">
                  <c:v>7000</c:v>
                </c:pt>
                <c:pt idx="386">
                  <c:v>7000</c:v>
                </c:pt>
                <c:pt idx="387">
                  <c:v>7000</c:v>
                </c:pt>
                <c:pt idx="388">
                  <c:v>7000</c:v>
                </c:pt>
                <c:pt idx="389">
                  <c:v>7000</c:v>
                </c:pt>
                <c:pt idx="390">
                  <c:v>7000</c:v>
                </c:pt>
                <c:pt idx="391">
                  <c:v>7000</c:v>
                </c:pt>
                <c:pt idx="392">
                  <c:v>7000</c:v>
                </c:pt>
                <c:pt idx="393">
                  <c:v>7000</c:v>
                </c:pt>
                <c:pt idx="394">
                  <c:v>7000</c:v>
                </c:pt>
                <c:pt idx="395">
                  <c:v>7000</c:v>
                </c:pt>
                <c:pt idx="396">
                  <c:v>7000</c:v>
                </c:pt>
                <c:pt idx="397">
                  <c:v>7000</c:v>
                </c:pt>
                <c:pt idx="398">
                  <c:v>7000</c:v>
                </c:pt>
                <c:pt idx="399">
                  <c:v>7000</c:v>
                </c:pt>
                <c:pt idx="400">
                  <c:v>7000</c:v>
                </c:pt>
                <c:pt idx="401">
                  <c:v>7000</c:v>
                </c:pt>
                <c:pt idx="402">
                  <c:v>7000</c:v>
                </c:pt>
                <c:pt idx="403">
                  <c:v>7000</c:v>
                </c:pt>
                <c:pt idx="404">
                  <c:v>7000</c:v>
                </c:pt>
                <c:pt idx="405">
                  <c:v>7000</c:v>
                </c:pt>
                <c:pt idx="406">
                  <c:v>7000</c:v>
                </c:pt>
                <c:pt idx="407">
                  <c:v>7000</c:v>
                </c:pt>
                <c:pt idx="408">
                  <c:v>7000</c:v>
                </c:pt>
                <c:pt idx="409">
                  <c:v>7000</c:v>
                </c:pt>
                <c:pt idx="410">
                  <c:v>7000</c:v>
                </c:pt>
                <c:pt idx="411">
                  <c:v>7000</c:v>
                </c:pt>
                <c:pt idx="412">
                  <c:v>7000</c:v>
                </c:pt>
                <c:pt idx="413">
                  <c:v>7000</c:v>
                </c:pt>
                <c:pt idx="414">
                  <c:v>7000</c:v>
                </c:pt>
                <c:pt idx="415">
                  <c:v>7000</c:v>
                </c:pt>
                <c:pt idx="416">
                  <c:v>7000</c:v>
                </c:pt>
                <c:pt idx="417">
                  <c:v>7000</c:v>
                </c:pt>
                <c:pt idx="418">
                  <c:v>7000</c:v>
                </c:pt>
                <c:pt idx="419">
                  <c:v>7000</c:v>
                </c:pt>
                <c:pt idx="420">
                  <c:v>7000</c:v>
                </c:pt>
                <c:pt idx="421">
                  <c:v>7000</c:v>
                </c:pt>
                <c:pt idx="422">
                  <c:v>7000</c:v>
                </c:pt>
                <c:pt idx="423">
                  <c:v>7000</c:v>
                </c:pt>
                <c:pt idx="424">
                  <c:v>7000</c:v>
                </c:pt>
                <c:pt idx="425">
                  <c:v>7000</c:v>
                </c:pt>
                <c:pt idx="426">
                  <c:v>7000</c:v>
                </c:pt>
                <c:pt idx="427">
                  <c:v>7000</c:v>
                </c:pt>
                <c:pt idx="428">
                  <c:v>7000</c:v>
                </c:pt>
                <c:pt idx="429">
                  <c:v>7000</c:v>
                </c:pt>
                <c:pt idx="430">
                  <c:v>7000</c:v>
                </c:pt>
                <c:pt idx="431">
                  <c:v>7000</c:v>
                </c:pt>
                <c:pt idx="432">
                  <c:v>7000</c:v>
                </c:pt>
                <c:pt idx="433">
                  <c:v>7000</c:v>
                </c:pt>
                <c:pt idx="434">
                  <c:v>7000</c:v>
                </c:pt>
                <c:pt idx="435">
                  <c:v>7000</c:v>
                </c:pt>
                <c:pt idx="436">
                  <c:v>7000</c:v>
                </c:pt>
                <c:pt idx="437">
                  <c:v>7000</c:v>
                </c:pt>
                <c:pt idx="438">
                  <c:v>7000</c:v>
                </c:pt>
                <c:pt idx="439">
                  <c:v>7000</c:v>
                </c:pt>
                <c:pt idx="440">
                  <c:v>7000</c:v>
                </c:pt>
                <c:pt idx="441">
                  <c:v>7000</c:v>
                </c:pt>
                <c:pt idx="442">
                  <c:v>7000</c:v>
                </c:pt>
                <c:pt idx="443">
                  <c:v>7000</c:v>
                </c:pt>
                <c:pt idx="444">
                  <c:v>7000</c:v>
                </c:pt>
                <c:pt idx="445">
                  <c:v>7000</c:v>
                </c:pt>
                <c:pt idx="446">
                  <c:v>7000</c:v>
                </c:pt>
                <c:pt idx="447">
                  <c:v>7000</c:v>
                </c:pt>
                <c:pt idx="448">
                  <c:v>7000</c:v>
                </c:pt>
                <c:pt idx="449">
                  <c:v>7000</c:v>
                </c:pt>
                <c:pt idx="450">
                  <c:v>7000</c:v>
                </c:pt>
                <c:pt idx="451">
                  <c:v>7000</c:v>
                </c:pt>
                <c:pt idx="452">
                  <c:v>7000</c:v>
                </c:pt>
                <c:pt idx="453">
                  <c:v>7000</c:v>
                </c:pt>
                <c:pt idx="454">
                  <c:v>7000</c:v>
                </c:pt>
                <c:pt idx="455">
                  <c:v>7000</c:v>
                </c:pt>
                <c:pt idx="456">
                  <c:v>7000</c:v>
                </c:pt>
                <c:pt idx="457">
                  <c:v>7000</c:v>
                </c:pt>
                <c:pt idx="458">
                  <c:v>7000</c:v>
                </c:pt>
                <c:pt idx="459">
                  <c:v>7000</c:v>
                </c:pt>
                <c:pt idx="460">
                  <c:v>7000</c:v>
                </c:pt>
                <c:pt idx="461">
                  <c:v>7000</c:v>
                </c:pt>
                <c:pt idx="462">
                  <c:v>7000</c:v>
                </c:pt>
                <c:pt idx="463">
                  <c:v>7000</c:v>
                </c:pt>
                <c:pt idx="464">
                  <c:v>7000</c:v>
                </c:pt>
                <c:pt idx="465">
                  <c:v>7000</c:v>
                </c:pt>
                <c:pt idx="466">
                  <c:v>7000</c:v>
                </c:pt>
                <c:pt idx="467">
                  <c:v>7000</c:v>
                </c:pt>
                <c:pt idx="468">
                  <c:v>7000</c:v>
                </c:pt>
                <c:pt idx="469">
                  <c:v>7000</c:v>
                </c:pt>
                <c:pt idx="470">
                  <c:v>7000</c:v>
                </c:pt>
                <c:pt idx="471">
                  <c:v>7000</c:v>
                </c:pt>
                <c:pt idx="472">
                  <c:v>7000</c:v>
                </c:pt>
                <c:pt idx="473">
                  <c:v>7000</c:v>
                </c:pt>
                <c:pt idx="474">
                  <c:v>7000</c:v>
                </c:pt>
                <c:pt idx="475">
                  <c:v>7000</c:v>
                </c:pt>
                <c:pt idx="476">
                  <c:v>7000</c:v>
                </c:pt>
                <c:pt idx="477">
                  <c:v>7000</c:v>
                </c:pt>
                <c:pt idx="478">
                  <c:v>7000</c:v>
                </c:pt>
                <c:pt idx="479">
                  <c:v>7000</c:v>
                </c:pt>
                <c:pt idx="480">
                  <c:v>7000</c:v>
                </c:pt>
                <c:pt idx="481">
                  <c:v>7000</c:v>
                </c:pt>
                <c:pt idx="482">
                  <c:v>7000</c:v>
                </c:pt>
                <c:pt idx="483">
                  <c:v>7000</c:v>
                </c:pt>
                <c:pt idx="484">
                  <c:v>7000</c:v>
                </c:pt>
                <c:pt idx="485">
                  <c:v>7000</c:v>
                </c:pt>
                <c:pt idx="486">
                  <c:v>7000</c:v>
                </c:pt>
                <c:pt idx="487">
                  <c:v>7000</c:v>
                </c:pt>
                <c:pt idx="488">
                  <c:v>7000</c:v>
                </c:pt>
                <c:pt idx="489">
                  <c:v>7000</c:v>
                </c:pt>
                <c:pt idx="490">
                  <c:v>7000</c:v>
                </c:pt>
                <c:pt idx="491">
                  <c:v>7000</c:v>
                </c:pt>
                <c:pt idx="492">
                  <c:v>7000</c:v>
                </c:pt>
                <c:pt idx="493">
                  <c:v>7000</c:v>
                </c:pt>
                <c:pt idx="494">
                  <c:v>7000</c:v>
                </c:pt>
                <c:pt idx="495">
                  <c:v>7000</c:v>
                </c:pt>
                <c:pt idx="496">
                  <c:v>7000</c:v>
                </c:pt>
                <c:pt idx="497">
                  <c:v>7000</c:v>
                </c:pt>
                <c:pt idx="498">
                  <c:v>7000</c:v>
                </c:pt>
                <c:pt idx="499">
                  <c:v>7000</c:v>
                </c:pt>
                <c:pt idx="500">
                  <c:v>7000</c:v>
                </c:pt>
                <c:pt idx="501">
                  <c:v>7000</c:v>
                </c:pt>
                <c:pt idx="502">
                  <c:v>7000</c:v>
                </c:pt>
                <c:pt idx="503">
                  <c:v>7000</c:v>
                </c:pt>
                <c:pt idx="504">
                  <c:v>7000</c:v>
                </c:pt>
                <c:pt idx="505">
                  <c:v>7000</c:v>
                </c:pt>
                <c:pt idx="506">
                  <c:v>7000</c:v>
                </c:pt>
                <c:pt idx="507">
                  <c:v>7000</c:v>
                </c:pt>
                <c:pt idx="508">
                  <c:v>7000</c:v>
                </c:pt>
                <c:pt idx="509">
                  <c:v>7000</c:v>
                </c:pt>
                <c:pt idx="510">
                  <c:v>7000</c:v>
                </c:pt>
                <c:pt idx="511">
                  <c:v>7000</c:v>
                </c:pt>
                <c:pt idx="512">
                  <c:v>7000</c:v>
                </c:pt>
                <c:pt idx="513">
                  <c:v>7000</c:v>
                </c:pt>
                <c:pt idx="514">
                  <c:v>7000</c:v>
                </c:pt>
                <c:pt idx="515">
                  <c:v>7000</c:v>
                </c:pt>
                <c:pt idx="516">
                  <c:v>7000</c:v>
                </c:pt>
                <c:pt idx="517">
                  <c:v>7000</c:v>
                </c:pt>
                <c:pt idx="518">
                  <c:v>7000</c:v>
                </c:pt>
                <c:pt idx="519">
                  <c:v>7000</c:v>
                </c:pt>
                <c:pt idx="520">
                  <c:v>7000</c:v>
                </c:pt>
                <c:pt idx="521">
                  <c:v>7000</c:v>
                </c:pt>
                <c:pt idx="522">
                  <c:v>7000</c:v>
                </c:pt>
                <c:pt idx="523">
                  <c:v>7000</c:v>
                </c:pt>
                <c:pt idx="524">
                  <c:v>7000</c:v>
                </c:pt>
                <c:pt idx="525">
                  <c:v>7000</c:v>
                </c:pt>
                <c:pt idx="526">
                  <c:v>7000</c:v>
                </c:pt>
                <c:pt idx="527">
                  <c:v>7000</c:v>
                </c:pt>
                <c:pt idx="528">
                  <c:v>7000</c:v>
                </c:pt>
                <c:pt idx="529">
                  <c:v>7000</c:v>
                </c:pt>
                <c:pt idx="530">
                  <c:v>7000</c:v>
                </c:pt>
                <c:pt idx="531">
                  <c:v>7000</c:v>
                </c:pt>
                <c:pt idx="532">
                  <c:v>7000</c:v>
                </c:pt>
                <c:pt idx="533">
                  <c:v>7000</c:v>
                </c:pt>
                <c:pt idx="534">
                  <c:v>7000</c:v>
                </c:pt>
                <c:pt idx="535">
                  <c:v>7000</c:v>
                </c:pt>
                <c:pt idx="536">
                  <c:v>7000</c:v>
                </c:pt>
                <c:pt idx="537">
                  <c:v>7000</c:v>
                </c:pt>
                <c:pt idx="538">
                  <c:v>7000</c:v>
                </c:pt>
                <c:pt idx="539">
                  <c:v>7000</c:v>
                </c:pt>
                <c:pt idx="540">
                  <c:v>7000</c:v>
                </c:pt>
                <c:pt idx="541">
                  <c:v>7000</c:v>
                </c:pt>
                <c:pt idx="542">
                  <c:v>7000</c:v>
                </c:pt>
                <c:pt idx="543">
                  <c:v>7000</c:v>
                </c:pt>
                <c:pt idx="544">
                  <c:v>7000</c:v>
                </c:pt>
                <c:pt idx="545">
                  <c:v>7000</c:v>
                </c:pt>
                <c:pt idx="546">
                  <c:v>7000</c:v>
                </c:pt>
                <c:pt idx="547">
                  <c:v>7000</c:v>
                </c:pt>
                <c:pt idx="548">
                  <c:v>7000</c:v>
                </c:pt>
                <c:pt idx="549">
                  <c:v>7000</c:v>
                </c:pt>
                <c:pt idx="550">
                  <c:v>7000</c:v>
                </c:pt>
                <c:pt idx="551">
                  <c:v>7000</c:v>
                </c:pt>
                <c:pt idx="552">
                  <c:v>7000</c:v>
                </c:pt>
                <c:pt idx="553">
                  <c:v>7000</c:v>
                </c:pt>
                <c:pt idx="554">
                  <c:v>7000</c:v>
                </c:pt>
                <c:pt idx="555">
                  <c:v>7000</c:v>
                </c:pt>
                <c:pt idx="556">
                  <c:v>7000</c:v>
                </c:pt>
                <c:pt idx="557">
                  <c:v>7000</c:v>
                </c:pt>
                <c:pt idx="558">
                  <c:v>7000</c:v>
                </c:pt>
                <c:pt idx="559">
                  <c:v>7000</c:v>
                </c:pt>
                <c:pt idx="560">
                  <c:v>7000</c:v>
                </c:pt>
                <c:pt idx="561">
                  <c:v>7000</c:v>
                </c:pt>
                <c:pt idx="562">
                  <c:v>7000</c:v>
                </c:pt>
                <c:pt idx="563">
                  <c:v>7000</c:v>
                </c:pt>
                <c:pt idx="564">
                  <c:v>7000</c:v>
                </c:pt>
                <c:pt idx="565">
                  <c:v>7000</c:v>
                </c:pt>
                <c:pt idx="566">
                  <c:v>7000</c:v>
                </c:pt>
                <c:pt idx="567">
                  <c:v>7000</c:v>
                </c:pt>
                <c:pt idx="568">
                  <c:v>7000</c:v>
                </c:pt>
                <c:pt idx="569">
                  <c:v>7000</c:v>
                </c:pt>
                <c:pt idx="570">
                  <c:v>7000</c:v>
                </c:pt>
                <c:pt idx="571">
                  <c:v>7000</c:v>
                </c:pt>
                <c:pt idx="572">
                  <c:v>7000</c:v>
                </c:pt>
                <c:pt idx="573">
                  <c:v>7000</c:v>
                </c:pt>
                <c:pt idx="574">
                  <c:v>7000</c:v>
                </c:pt>
                <c:pt idx="575">
                  <c:v>7000</c:v>
                </c:pt>
                <c:pt idx="576">
                  <c:v>7000</c:v>
                </c:pt>
                <c:pt idx="577">
                  <c:v>7000</c:v>
                </c:pt>
                <c:pt idx="578">
                  <c:v>7000</c:v>
                </c:pt>
                <c:pt idx="579">
                  <c:v>7000</c:v>
                </c:pt>
                <c:pt idx="580">
                  <c:v>7000</c:v>
                </c:pt>
                <c:pt idx="581">
                  <c:v>7000</c:v>
                </c:pt>
                <c:pt idx="582">
                  <c:v>7000</c:v>
                </c:pt>
                <c:pt idx="583">
                  <c:v>7000</c:v>
                </c:pt>
                <c:pt idx="584">
                  <c:v>7000</c:v>
                </c:pt>
                <c:pt idx="585">
                  <c:v>7000</c:v>
                </c:pt>
                <c:pt idx="586">
                  <c:v>7000</c:v>
                </c:pt>
                <c:pt idx="587">
                  <c:v>7000</c:v>
                </c:pt>
                <c:pt idx="588">
                  <c:v>7000</c:v>
                </c:pt>
                <c:pt idx="589">
                  <c:v>7000</c:v>
                </c:pt>
                <c:pt idx="590">
                  <c:v>7000</c:v>
                </c:pt>
                <c:pt idx="591">
                  <c:v>7000</c:v>
                </c:pt>
                <c:pt idx="592">
                  <c:v>7000</c:v>
                </c:pt>
                <c:pt idx="593">
                  <c:v>7000</c:v>
                </c:pt>
                <c:pt idx="594">
                  <c:v>7000</c:v>
                </c:pt>
                <c:pt idx="595">
                  <c:v>7000</c:v>
                </c:pt>
                <c:pt idx="596">
                  <c:v>7000</c:v>
                </c:pt>
                <c:pt idx="597">
                  <c:v>7000</c:v>
                </c:pt>
                <c:pt idx="598">
                  <c:v>7000</c:v>
                </c:pt>
                <c:pt idx="599">
                  <c:v>7000</c:v>
                </c:pt>
                <c:pt idx="600">
                  <c:v>7000</c:v>
                </c:pt>
                <c:pt idx="601">
                  <c:v>7000</c:v>
                </c:pt>
                <c:pt idx="602">
                  <c:v>7000</c:v>
                </c:pt>
                <c:pt idx="603">
                  <c:v>7000</c:v>
                </c:pt>
                <c:pt idx="604">
                  <c:v>7000</c:v>
                </c:pt>
                <c:pt idx="605">
                  <c:v>7000</c:v>
                </c:pt>
                <c:pt idx="606">
                  <c:v>7000</c:v>
                </c:pt>
                <c:pt idx="607">
                  <c:v>7000</c:v>
                </c:pt>
                <c:pt idx="608">
                  <c:v>7000</c:v>
                </c:pt>
                <c:pt idx="609">
                  <c:v>7000</c:v>
                </c:pt>
                <c:pt idx="610">
                  <c:v>7000</c:v>
                </c:pt>
                <c:pt idx="611">
                  <c:v>7000</c:v>
                </c:pt>
                <c:pt idx="612">
                  <c:v>7000</c:v>
                </c:pt>
                <c:pt idx="613">
                  <c:v>7000</c:v>
                </c:pt>
                <c:pt idx="614">
                  <c:v>7000</c:v>
                </c:pt>
                <c:pt idx="615">
                  <c:v>7000</c:v>
                </c:pt>
                <c:pt idx="616">
                  <c:v>7000</c:v>
                </c:pt>
                <c:pt idx="617">
                  <c:v>7000</c:v>
                </c:pt>
                <c:pt idx="618">
                  <c:v>7000</c:v>
                </c:pt>
                <c:pt idx="619">
                  <c:v>7000</c:v>
                </c:pt>
                <c:pt idx="620">
                  <c:v>7000</c:v>
                </c:pt>
                <c:pt idx="621">
                  <c:v>7000</c:v>
                </c:pt>
                <c:pt idx="622">
                  <c:v>7000</c:v>
                </c:pt>
                <c:pt idx="623">
                  <c:v>7000</c:v>
                </c:pt>
                <c:pt idx="624">
                  <c:v>7000</c:v>
                </c:pt>
                <c:pt idx="625">
                  <c:v>7000</c:v>
                </c:pt>
                <c:pt idx="626">
                  <c:v>7000</c:v>
                </c:pt>
                <c:pt idx="627">
                  <c:v>7000</c:v>
                </c:pt>
                <c:pt idx="628">
                  <c:v>7000</c:v>
                </c:pt>
                <c:pt idx="629">
                  <c:v>7000</c:v>
                </c:pt>
                <c:pt idx="630">
                  <c:v>7000</c:v>
                </c:pt>
                <c:pt idx="631">
                  <c:v>7000</c:v>
                </c:pt>
                <c:pt idx="632">
                  <c:v>7000</c:v>
                </c:pt>
                <c:pt idx="633">
                  <c:v>7000</c:v>
                </c:pt>
                <c:pt idx="634">
                  <c:v>7000</c:v>
                </c:pt>
                <c:pt idx="635">
                  <c:v>7000</c:v>
                </c:pt>
                <c:pt idx="636">
                  <c:v>7000</c:v>
                </c:pt>
                <c:pt idx="637">
                  <c:v>7000</c:v>
                </c:pt>
                <c:pt idx="638">
                  <c:v>7000</c:v>
                </c:pt>
                <c:pt idx="639">
                  <c:v>7000</c:v>
                </c:pt>
                <c:pt idx="640">
                  <c:v>7000</c:v>
                </c:pt>
                <c:pt idx="641">
                  <c:v>7000</c:v>
                </c:pt>
                <c:pt idx="642">
                  <c:v>7000</c:v>
                </c:pt>
                <c:pt idx="643">
                  <c:v>7000</c:v>
                </c:pt>
                <c:pt idx="644">
                  <c:v>7000</c:v>
                </c:pt>
                <c:pt idx="645">
                  <c:v>7000</c:v>
                </c:pt>
                <c:pt idx="646">
                  <c:v>7000</c:v>
                </c:pt>
                <c:pt idx="647">
                  <c:v>7000</c:v>
                </c:pt>
                <c:pt idx="648">
                  <c:v>7000</c:v>
                </c:pt>
                <c:pt idx="649">
                  <c:v>7000</c:v>
                </c:pt>
                <c:pt idx="650">
                  <c:v>7000</c:v>
                </c:pt>
                <c:pt idx="651">
                  <c:v>7000</c:v>
                </c:pt>
                <c:pt idx="652">
                  <c:v>7000</c:v>
                </c:pt>
                <c:pt idx="653">
                  <c:v>7000</c:v>
                </c:pt>
                <c:pt idx="654">
                  <c:v>7000</c:v>
                </c:pt>
                <c:pt idx="655">
                  <c:v>7000</c:v>
                </c:pt>
                <c:pt idx="656">
                  <c:v>7000</c:v>
                </c:pt>
                <c:pt idx="657">
                  <c:v>7000</c:v>
                </c:pt>
                <c:pt idx="658">
                  <c:v>7000</c:v>
                </c:pt>
                <c:pt idx="659">
                  <c:v>7000</c:v>
                </c:pt>
                <c:pt idx="660">
                  <c:v>7000</c:v>
                </c:pt>
                <c:pt idx="661">
                  <c:v>7000</c:v>
                </c:pt>
                <c:pt idx="662">
                  <c:v>7000</c:v>
                </c:pt>
                <c:pt idx="663">
                  <c:v>7000</c:v>
                </c:pt>
                <c:pt idx="664">
                  <c:v>7000</c:v>
                </c:pt>
                <c:pt idx="665">
                  <c:v>7000</c:v>
                </c:pt>
                <c:pt idx="666">
                  <c:v>7000</c:v>
                </c:pt>
                <c:pt idx="667">
                  <c:v>7000</c:v>
                </c:pt>
                <c:pt idx="668">
                  <c:v>7000</c:v>
                </c:pt>
                <c:pt idx="669">
                  <c:v>7000</c:v>
                </c:pt>
                <c:pt idx="670">
                  <c:v>7000</c:v>
                </c:pt>
                <c:pt idx="671">
                  <c:v>7000</c:v>
                </c:pt>
                <c:pt idx="672">
                  <c:v>7000</c:v>
                </c:pt>
                <c:pt idx="673">
                  <c:v>7000</c:v>
                </c:pt>
                <c:pt idx="674">
                  <c:v>7000</c:v>
                </c:pt>
                <c:pt idx="675">
                  <c:v>7000</c:v>
                </c:pt>
                <c:pt idx="676">
                  <c:v>7000</c:v>
                </c:pt>
                <c:pt idx="677">
                  <c:v>7000</c:v>
                </c:pt>
                <c:pt idx="678">
                  <c:v>7000</c:v>
                </c:pt>
                <c:pt idx="679">
                  <c:v>7000</c:v>
                </c:pt>
                <c:pt idx="680">
                  <c:v>7000</c:v>
                </c:pt>
                <c:pt idx="681">
                  <c:v>7000</c:v>
                </c:pt>
                <c:pt idx="682">
                  <c:v>7000</c:v>
                </c:pt>
                <c:pt idx="683">
                  <c:v>7000</c:v>
                </c:pt>
                <c:pt idx="684">
                  <c:v>7000</c:v>
                </c:pt>
                <c:pt idx="685">
                  <c:v>7000</c:v>
                </c:pt>
                <c:pt idx="686">
                  <c:v>7000</c:v>
                </c:pt>
                <c:pt idx="687">
                  <c:v>7000</c:v>
                </c:pt>
                <c:pt idx="688">
                  <c:v>7000</c:v>
                </c:pt>
                <c:pt idx="689">
                  <c:v>7000</c:v>
                </c:pt>
                <c:pt idx="690">
                  <c:v>7000</c:v>
                </c:pt>
                <c:pt idx="691">
                  <c:v>7000</c:v>
                </c:pt>
                <c:pt idx="692">
                  <c:v>7000</c:v>
                </c:pt>
                <c:pt idx="693">
                  <c:v>7000</c:v>
                </c:pt>
                <c:pt idx="694">
                  <c:v>7000</c:v>
                </c:pt>
                <c:pt idx="695">
                  <c:v>7000</c:v>
                </c:pt>
                <c:pt idx="696">
                  <c:v>7000</c:v>
                </c:pt>
                <c:pt idx="697">
                  <c:v>7000</c:v>
                </c:pt>
                <c:pt idx="698">
                  <c:v>7000</c:v>
                </c:pt>
                <c:pt idx="699">
                  <c:v>6000</c:v>
                </c:pt>
                <c:pt idx="700">
                  <c:v>5800</c:v>
                </c:pt>
                <c:pt idx="701">
                  <c:v>5000</c:v>
                </c:pt>
                <c:pt idx="702">
                  <c:v>5000</c:v>
                </c:pt>
                <c:pt idx="703">
                  <c:v>5000</c:v>
                </c:pt>
                <c:pt idx="704">
                  <c:v>5000</c:v>
                </c:pt>
                <c:pt idx="705">
                  <c:v>5000</c:v>
                </c:pt>
                <c:pt idx="706">
                  <c:v>5000</c:v>
                </c:pt>
                <c:pt idx="707">
                  <c:v>5000</c:v>
                </c:pt>
                <c:pt idx="708">
                  <c:v>5000</c:v>
                </c:pt>
                <c:pt idx="709">
                  <c:v>5000</c:v>
                </c:pt>
                <c:pt idx="710">
                  <c:v>5000</c:v>
                </c:pt>
                <c:pt idx="711">
                  <c:v>5000</c:v>
                </c:pt>
                <c:pt idx="712">
                  <c:v>5000</c:v>
                </c:pt>
                <c:pt idx="713">
                  <c:v>5000</c:v>
                </c:pt>
                <c:pt idx="714">
                  <c:v>5000</c:v>
                </c:pt>
                <c:pt idx="715">
                  <c:v>5000</c:v>
                </c:pt>
                <c:pt idx="716">
                  <c:v>5000</c:v>
                </c:pt>
                <c:pt idx="717">
                  <c:v>5000</c:v>
                </c:pt>
                <c:pt idx="718">
                  <c:v>5000</c:v>
                </c:pt>
                <c:pt idx="719">
                  <c:v>5000</c:v>
                </c:pt>
                <c:pt idx="720">
                  <c:v>5000</c:v>
                </c:pt>
                <c:pt idx="721">
                  <c:v>5000</c:v>
                </c:pt>
                <c:pt idx="722">
                  <c:v>5000</c:v>
                </c:pt>
                <c:pt idx="723">
                  <c:v>5000</c:v>
                </c:pt>
                <c:pt idx="724">
                  <c:v>5000</c:v>
                </c:pt>
                <c:pt idx="725">
                  <c:v>5000</c:v>
                </c:pt>
                <c:pt idx="726">
                  <c:v>5000</c:v>
                </c:pt>
                <c:pt idx="727">
                  <c:v>5000</c:v>
                </c:pt>
                <c:pt idx="728">
                  <c:v>5000</c:v>
                </c:pt>
                <c:pt idx="729">
                  <c:v>5000</c:v>
                </c:pt>
                <c:pt idx="730">
                  <c:v>5000</c:v>
                </c:pt>
                <c:pt idx="731">
                  <c:v>5000</c:v>
                </c:pt>
                <c:pt idx="732">
                  <c:v>5000</c:v>
                </c:pt>
                <c:pt idx="733">
                  <c:v>5000</c:v>
                </c:pt>
                <c:pt idx="734">
                  <c:v>5000</c:v>
                </c:pt>
                <c:pt idx="735">
                  <c:v>5000</c:v>
                </c:pt>
                <c:pt idx="736">
                  <c:v>5000</c:v>
                </c:pt>
                <c:pt idx="737">
                  <c:v>5000</c:v>
                </c:pt>
                <c:pt idx="738">
                  <c:v>5000</c:v>
                </c:pt>
                <c:pt idx="739">
                  <c:v>5300</c:v>
                </c:pt>
                <c:pt idx="740">
                  <c:v>5500</c:v>
                </c:pt>
                <c:pt idx="741">
                  <c:v>5500</c:v>
                </c:pt>
                <c:pt idx="742">
                  <c:v>5500</c:v>
                </c:pt>
                <c:pt idx="743">
                  <c:v>5500</c:v>
                </c:pt>
                <c:pt idx="744">
                  <c:v>5500</c:v>
                </c:pt>
                <c:pt idx="745">
                  <c:v>5500</c:v>
                </c:pt>
                <c:pt idx="746">
                  <c:v>5500</c:v>
                </c:pt>
                <c:pt idx="747">
                  <c:v>5800</c:v>
                </c:pt>
                <c:pt idx="748">
                  <c:v>5800</c:v>
                </c:pt>
                <c:pt idx="749">
                  <c:v>5800</c:v>
                </c:pt>
                <c:pt idx="750">
                  <c:v>5800</c:v>
                </c:pt>
                <c:pt idx="751">
                  <c:v>5800</c:v>
                </c:pt>
                <c:pt idx="752">
                  <c:v>5800</c:v>
                </c:pt>
                <c:pt idx="753">
                  <c:v>5800</c:v>
                </c:pt>
                <c:pt idx="754">
                  <c:v>5800</c:v>
                </c:pt>
                <c:pt idx="755">
                  <c:v>6000</c:v>
                </c:pt>
                <c:pt idx="756">
                  <c:v>6000</c:v>
                </c:pt>
                <c:pt idx="757">
                  <c:v>6000</c:v>
                </c:pt>
                <c:pt idx="758">
                  <c:v>6000</c:v>
                </c:pt>
                <c:pt idx="759">
                  <c:v>6000</c:v>
                </c:pt>
                <c:pt idx="760">
                  <c:v>6000</c:v>
                </c:pt>
                <c:pt idx="761">
                  <c:v>6000</c:v>
                </c:pt>
                <c:pt idx="762">
                  <c:v>6000</c:v>
                </c:pt>
                <c:pt idx="763">
                  <c:v>6000</c:v>
                </c:pt>
                <c:pt idx="764">
                  <c:v>6000</c:v>
                </c:pt>
                <c:pt idx="765">
                  <c:v>6000</c:v>
                </c:pt>
                <c:pt idx="766">
                  <c:v>6000</c:v>
                </c:pt>
                <c:pt idx="767">
                  <c:v>6000</c:v>
                </c:pt>
                <c:pt idx="768">
                  <c:v>6000</c:v>
                </c:pt>
                <c:pt idx="769">
                  <c:v>6000</c:v>
                </c:pt>
                <c:pt idx="770">
                  <c:v>6000</c:v>
                </c:pt>
                <c:pt idx="771">
                  <c:v>6000</c:v>
                </c:pt>
                <c:pt idx="772">
                  <c:v>6000</c:v>
                </c:pt>
                <c:pt idx="773">
                  <c:v>6000</c:v>
                </c:pt>
                <c:pt idx="774">
                  <c:v>6000</c:v>
                </c:pt>
                <c:pt idx="775">
                  <c:v>6000</c:v>
                </c:pt>
                <c:pt idx="776">
                  <c:v>6000</c:v>
                </c:pt>
                <c:pt idx="777">
                  <c:v>6000</c:v>
                </c:pt>
                <c:pt idx="778">
                  <c:v>6000</c:v>
                </c:pt>
                <c:pt idx="779">
                  <c:v>6000</c:v>
                </c:pt>
                <c:pt idx="780">
                  <c:v>6000</c:v>
                </c:pt>
                <c:pt idx="781">
                  <c:v>6000</c:v>
                </c:pt>
                <c:pt idx="782">
                  <c:v>6000</c:v>
                </c:pt>
                <c:pt idx="783">
                  <c:v>6000</c:v>
                </c:pt>
                <c:pt idx="784">
                  <c:v>6000</c:v>
                </c:pt>
                <c:pt idx="785">
                  <c:v>6000</c:v>
                </c:pt>
                <c:pt idx="786">
                  <c:v>6000</c:v>
                </c:pt>
                <c:pt idx="787">
                  <c:v>6000</c:v>
                </c:pt>
                <c:pt idx="788">
                  <c:v>6000</c:v>
                </c:pt>
                <c:pt idx="789">
                  <c:v>6000</c:v>
                </c:pt>
                <c:pt idx="790">
                  <c:v>6000</c:v>
                </c:pt>
                <c:pt idx="791">
                  <c:v>6000</c:v>
                </c:pt>
                <c:pt idx="792">
                  <c:v>6000</c:v>
                </c:pt>
                <c:pt idx="793">
                  <c:v>6000</c:v>
                </c:pt>
                <c:pt idx="794">
                  <c:v>6000</c:v>
                </c:pt>
                <c:pt idx="795">
                  <c:v>6000</c:v>
                </c:pt>
                <c:pt idx="796">
                  <c:v>6000</c:v>
                </c:pt>
                <c:pt idx="797">
                  <c:v>6000</c:v>
                </c:pt>
                <c:pt idx="798">
                  <c:v>6000</c:v>
                </c:pt>
                <c:pt idx="799">
                  <c:v>6000</c:v>
                </c:pt>
                <c:pt idx="800">
                  <c:v>6000</c:v>
                </c:pt>
                <c:pt idx="801">
                  <c:v>6000</c:v>
                </c:pt>
                <c:pt idx="802">
                  <c:v>6000</c:v>
                </c:pt>
                <c:pt idx="803">
                  <c:v>6000</c:v>
                </c:pt>
                <c:pt idx="804">
                  <c:v>6000</c:v>
                </c:pt>
                <c:pt idx="805">
                  <c:v>6000</c:v>
                </c:pt>
                <c:pt idx="806">
                  <c:v>6000</c:v>
                </c:pt>
                <c:pt idx="807">
                  <c:v>6000</c:v>
                </c:pt>
                <c:pt idx="808">
                  <c:v>6000</c:v>
                </c:pt>
                <c:pt idx="809">
                  <c:v>6000</c:v>
                </c:pt>
                <c:pt idx="810">
                  <c:v>6000</c:v>
                </c:pt>
                <c:pt idx="811">
                  <c:v>6000</c:v>
                </c:pt>
                <c:pt idx="812">
                  <c:v>6000</c:v>
                </c:pt>
                <c:pt idx="813">
                  <c:v>6000</c:v>
                </c:pt>
                <c:pt idx="814">
                  <c:v>6700</c:v>
                </c:pt>
                <c:pt idx="815">
                  <c:v>6700</c:v>
                </c:pt>
                <c:pt idx="816">
                  <c:v>6700</c:v>
                </c:pt>
                <c:pt idx="817">
                  <c:v>6700</c:v>
                </c:pt>
                <c:pt idx="818">
                  <c:v>6700</c:v>
                </c:pt>
                <c:pt idx="819">
                  <c:v>6700</c:v>
                </c:pt>
                <c:pt idx="820">
                  <c:v>6700</c:v>
                </c:pt>
                <c:pt idx="821">
                  <c:v>6700</c:v>
                </c:pt>
                <c:pt idx="822">
                  <c:v>6600</c:v>
                </c:pt>
                <c:pt idx="823">
                  <c:v>6600</c:v>
                </c:pt>
                <c:pt idx="824">
                  <c:v>6600</c:v>
                </c:pt>
                <c:pt idx="825">
                  <c:v>6600</c:v>
                </c:pt>
                <c:pt idx="826">
                  <c:v>6600</c:v>
                </c:pt>
                <c:pt idx="827">
                  <c:v>6600</c:v>
                </c:pt>
                <c:pt idx="828">
                  <c:v>6600</c:v>
                </c:pt>
                <c:pt idx="829">
                  <c:v>6600</c:v>
                </c:pt>
                <c:pt idx="830">
                  <c:v>6600</c:v>
                </c:pt>
                <c:pt idx="831">
                  <c:v>6500</c:v>
                </c:pt>
                <c:pt idx="832">
                  <c:v>6500</c:v>
                </c:pt>
                <c:pt idx="833">
                  <c:v>6500</c:v>
                </c:pt>
                <c:pt idx="834">
                  <c:v>6500</c:v>
                </c:pt>
                <c:pt idx="835">
                  <c:v>6400</c:v>
                </c:pt>
                <c:pt idx="836">
                  <c:v>6400</c:v>
                </c:pt>
                <c:pt idx="837">
                  <c:v>6400</c:v>
                </c:pt>
                <c:pt idx="838">
                  <c:v>6400</c:v>
                </c:pt>
                <c:pt idx="839">
                  <c:v>6400</c:v>
                </c:pt>
                <c:pt idx="840">
                  <c:v>6400</c:v>
                </c:pt>
                <c:pt idx="841">
                  <c:v>6400</c:v>
                </c:pt>
                <c:pt idx="842">
                  <c:v>6400</c:v>
                </c:pt>
                <c:pt idx="843">
                  <c:v>6400</c:v>
                </c:pt>
                <c:pt idx="844">
                  <c:v>6400</c:v>
                </c:pt>
                <c:pt idx="845">
                  <c:v>6400</c:v>
                </c:pt>
                <c:pt idx="846">
                  <c:v>6400</c:v>
                </c:pt>
                <c:pt idx="847">
                  <c:v>6400</c:v>
                </c:pt>
                <c:pt idx="848">
                  <c:v>6400</c:v>
                </c:pt>
                <c:pt idx="849">
                  <c:v>6400</c:v>
                </c:pt>
                <c:pt idx="850">
                  <c:v>6400</c:v>
                </c:pt>
                <c:pt idx="851">
                  <c:v>6400</c:v>
                </c:pt>
                <c:pt idx="852">
                  <c:v>6400</c:v>
                </c:pt>
                <c:pt idx="853">
                  <c:v>6400</c:v>
                </c:pt>
                <c:pt idx="854">
                  <c:v>6400</c:v>
                </c:pt>
                <c:pt idx="855">
                  <c:v>6400</c:v>
                </c:pt>
                <c:pt idx="856">
                  <c:v>6400</c:v>
                </c:pt>
                <c:pt idx="857">
                  <c:v>6400</c:v>
                </c:pt>
                <c:pt idx="858">
                  <c:v>6400</c:v>
                </c:pt>
                <c:pt idx="859">
                  <c:v>6400</c:v>
                </c:pt>
                <c:pt idx="860">
                  <c:v>6400</c:v>
                </c:pt>
                <c:pt idx="861">
                  <c:v>6400</c:v>
                </c:pt>
                <c:pt idx="862">
                  <c:v>6400</c:v>
                </c:pt>
                <c:pt idx="863">
                  <c:v>6400</c:v>
                </c:pt>
                <c:pt idx="864">
                  <c:v>6400</c:v>
                </c:pt>
                <c:pt idx="865">
                  <c:v>6400</c:v>
                </c:pt>
                <c:pt idx="866">
                  <c:v>6400</c:v>
                </c:pt>
                <c:pt idx="867">
                  <c:v>6400</c:v>
                </c:pt>
                <c:pt idx="868">
                  <c:v>6400</c:v>
                </c:pt>
                <c:pt idx="869">
                  <c:v>6400</c:v>
                </c:pt>
                <c:pt idx="870">
                  <c:v>6400</c:v>
                </c:pt>
                <c:pt idx="871">
                  <c:v>6400</c:v>
                </c:pt>
                <c:pt idx="872">
                  <c:v>6400</c:v>
                </c:pt>
                <c:pt idx="873">
                  <c:v>6400</c:v>
                </c:pt>
                <c:pt idx="874">
                  <c:v>6400</c:v>
                </c:pt>
                <c:pt idx="875">
                  <c:v>6400</c:v>
                </c:pt>
                <c:pt idx="876">
                  <c:v>6400</c:v>
                </c:pt>
                <c:pt idx="877">
                  <c:v>6400</c:v>
                </c:pt>
                <c:pt idx="878">
                  <c:v>6400</c:v>
                </c:pt>
                <c:pt idx="879">
                  <c:v>6400</c:v>
                </c:pt>
                <c:pt idx="880">
                  <c:v>6400</c:v>
                </c:pt>
                <c:pt idx="881">
                  <c:v>6400</c:v>
                </c:pt>
                <c:pt idx="882">
                  <c:v>6500</c:v>
                </c:pt>
                <c:pt idx="883">
                  <c:v>6500</c:v>
                </c:pt>
                <c:pt idx="884">
                  <c:v>6500</c:v>
                </c:pt>
                <c:pt idx="885">
                  <c:v>5100</c:v>
                </c:pt>
                <c:pt idx="886">
                  <c:v>5100</c:v>
                </c:pt>
                <c:pt idx="887">
                  <c:v>5200</c:v>
                </c:pt>
                <c:pt idx="888">
                  <c:v>5200</c:v>
                </c:pt>
                <c:pt idx="889">
                  <c:v>5200</c:v>
                </c:pt>
                <c:pt idx="890">
                  <c:v>5300</c:v>
                </c:pt>
                <c:pt idx="891">
                  <c:v>5300</c:v>
                </c:pt>
                <c:pt idx="892">
                  <c:v>5400</c:v>
                </c:pt>
                <c:pt idx="893">
                  <c:v>5400</c:v>
                </c:pt>
                <c:pt idx="894">
                  <c:v>5500</c:v>
                </c:pt>
                <c:pt idx="895">
                  <c:v>5500</c:v>
                </c:pt>
                <c:pt idx="896">
                  <c:v>5600</c:v>
                </c:pt>
                <c:pt idx="897">
                  <c:v>5600</c:v>
                </c:pt>
                <c:pt idx="898">
                  <c:v>5600</c:v>
                </c:pt>
                <c:pt idx="899">
                  <c:v>5600</c:v>
                </c:pt>
                <c:pt idx="900">
                  <c:v>5700</c:v>
                </c:pt>
                <c:pt idx="901">
                  <c:v>5700</c:v>
                </c:pt>
                <c:pt idx="902">
                  <c:v>5700</c:v>
                </c:pt>
                <c:pt idx="903">
                  <c:v>5700</c:v>
                </c:pt>
                <c:pt idx="904">
                  <c:v>5800</c:v>
                </c:pt>
                <c:pt idx="905">
                  <c:v>5800</c:v>
                </c:pt>
                <c:pt idx="906">
                  <c:v>5800</c:v>
                </c:pt>
                <c:pt idx="907">
                  <c:v>5900</c:v>
                </c:pt>
                <c:pt idx="908">
                  <c:v>5900</c:v>
                </c:pt>
                <c:pt idx="909">
                  <c:v>5900</c:v>
                </c:pt>
                <c:pt idx="910">
                  <c:v>6000</c:v>
                </c:pt>
                <c:pt idx="911">
                  <c:v>6000</c:v>
                </c:pt>
                <c:pt idx="912">
                  <c:v>6000</c:v>
                </c:pt>
                <c:pt idx="913">
                  <c:v>6000</c:v>
                </c:pt>
                <c:pt idx="914">
                  <c:v>6100</c:v>
                </c:pt>
                <c:pt idx="915">
                  <c:v>6100</c:v>
                </c:pt>
                <c:pt idx="916">
                  <c:v>6100</c:v>
                </c:pt>
                <c:pt idx="917">
                  <c:v>6100</c:v>
                </c:pt>
                <c:pt idx="918">
                  <c:v>6200</c:v>
                </c:pt>
                <c:pt idx="919">
                  <c:v>6200</c:v>
                </c:pt>
                <c:pt idx="920">
                  <c:v>6200</c:v>
                </c:pt>
                <c:pt idx="921">
                  <c:v>6200</c:v>
                </c:pt>
                <c:pt idx="922">
                  <c:v>6300</c:v>
                </c:pt>
                <c:pt idx="923">
                  <c:v>6300</c:v>
                </c:pt>
                <c:pt idx="924">
                  <c:v>6300</c:v>
                </c:pt>
                <c:pt idx="925">
                  <c:v>6300</c:v>
                </c:pt>
                <c:pt idx="926">
                  <c:v>6400</c:v>
                </c:pt>
                <c:pt idx="927">
                  <c:v>6400</c:v>
                </c:pt>
                <c:pt idx="928">
                  <c:v>6400</c:v>
                </c:pt>
                <c:pt idx="929">
                  <c:v>6500</c:v>
                </c:pt>
                <c:pt idx="930">
                  <c:v>6500</c:v>
                </c:pt>
                <c:pt idx="931">
                  <c:v>6500</c:v>
                </c:pt>
                <c:pt idx="932">
                  <c:v>6500</c:v>
                </c:pt>
                <c:pt idx="933">
                  <c:v>6500</c:v>
                </c:pt>
                <c:pt idx="934">
                  <c:v>6500</c:v>
                </c:pt>
                <c:pt idx="935">
                  <c:v>6500</c:v>
                </c:pt>
                <c:pt idx="936">
                  <c:v>6500</c:v>
                </c:pt>
                <c:pt idx="937">
                  <c:v>6500</c:v>
                </c:pt>
                <c:pt idx="938">
                  <c:v>6500</c:v>
                </c:pt>
                <c:pt idx="939">
                  <c:v>6500</c:v>
                </c:pt>
                <c:pt idx="940">
                  <c:v>6500</c:v>
                </c:pt>
                <c:pt idx="941">
                  <c:v>6500</c:v>
                </c:pt>
                <c:pt idx="942">
                  <c:v>7000</c:v>
                </c:pt>
                <c:pt idx="943">
                  <c:v>7000</c:v>
                </c:pt>
                <c:pt idx="944">
                  <c:v>7000</c:v>
                </c:pt>
                <c:pt idx="945">
                  <c:v>7000</c:v>
                </c:pt>
                <c:pt idx="946">
                  <c:v>7000</c:v>
                </c:pt>
                <c:pt idx="947">
                  <c:v>7000</c:v>
                </c:pt>
                <c:pt idx="948">
                  <c:v>6900</c:v>
                </c:pt>
                <c:pt idx="949">
                  <c:v>6900</c:v>
                </c:pt>
                <c:pt idx="950">
                  <c:v>6900</c:v>
                </c:pt>
                <c:pt idx="951">
                  <c:v>6900</c:v>
                </c:pt>
                <c:pt idx="952">
                  <c:v>6900</c:v>
                </c:pt>
                <c:pt idx="953">
                  <c:v>6900</c:v>
                </c:pt>
                <c:pt idx="954">
                  <c:v>6900</c:v>
                </c:pt>
                <c:pt idx="955">
                  <c:v>6800</c:v>
                </c:pt>
                <c:pt idx="956">
                  <c:v>6800</c:v>
                </c:pt>
                <c:pt idx="957">
                  <c:v>6800</c:v>
                </c:pt>
                <c:pt idx="958">
                  <c:v>6800</c:v>
                </c:pt>
                <c:pt idx="959">
                  <c:v>6800</c:v>
                </c:pt>
                <c:pt idx="960">
                  <c:v>6800</c:v>
                </c:pt>
                <c:pt idx="961">
                  <c:v>6700</c:v>
                </c:pt>
                <c:pt idx="962">
                  <c:v>6700</c:v>
                </c:pt>
                <c:pt idx="963">
                  <c:v>6700</c:v>
                </c:pt>
                <c:pt idx="964">
                  <c:v>6700</c:v>
                </c:pt>
                <c:pt idx="965">
                  <c:v>6700</c:v>
                </c:pt>
                <c:pt idx="966">
                  <c:v>6700</c:v>
                </c:pt>
                <c:pt idx="967">
                  <c:v>6600</c:v>
                </c:pt>
                <c:pt idx="968">
                  <c:v>6600</c:v>
                </c:pt>
                <c:pt idx="969">
                  <c:v>6600</c:v>
                </c:pt>
                <c:pt idx="970">
                  <c:v>6600</c:v>
                </c:pt>
                <c:pt idx="971">
                  <c:v>6600</c:v>
                </c:pt>
                <c:pt idx="972">
                  <c:v>6500</c:v>
                </c:pt>
                <c:pt idx="973">
                  <c:v>6500</c:v>
                </c:pt>
                <c:pt idx="974">
                  <c:v>6500</c:v>
                </c:pt>
                <c:pt idx="975">
                  <c:v>6500</c:v>
                </c:pt>
                <c:pt idx="976">
                  <c:v>6400</c:v>
                </c:pt>
                <c:pt idx="977">
                  <c:v>6400</c:v>
                </c:pt>
                <c:pt idx="978">
                  <c:v>6400</c:v>
                </c:pt>
                <c:pt idx="979">
                  <c:v>6400</c:v>
                </c:pt>
                <c:pt idx="980">
                  <c:v>6300</c:v>
                </c:pt>
                <c:pt idx="981">
                  <c:v>6200</c:v>
                </c:pt>
                <c:pt idx="982">
                  <c:v>6200</c:v>
                </c:pt>
                <c:pt idx="983">
                  <c:v>6100</c:v>
                </c:pt>
                <c:pt idx="984">
                  <c:v>6100</c:v>
                </c:pt>
                <c:pt idx="985">
                  <c:v>6000</c:v>
                </c:pt>
                <c:pt idx="986">
                  <c:v>5900</c:v>
                </c:pt>
                <c:pt idx="987">
                  <c:v>5800</c:v>
                </c:pt>
                <c:pt idx="988">
                  <c:v>5800</c:v>
                </c:pt>
                <c:pt idx="989">
                  <c:v>5800</c:v>
                </c:pt>
                <c:pt idx="990">
                  <c:v>5600</c:v>
                </c:pt>
                <c:pt idx="991">
                  <c:v>5600</c:v>
                </c:pt>
                <c:pt idx="992">
                  <c:v>5700</c:v>
                </c:pt>
                <c:pt idx="993">
                  <c:v>5700</c:v>
                </c:pt>
                <c:pt idx="994">
                  <c:v>5800</c:v>
                </c:pt>
                <c:pt idx="995">
                  <c:v>5900</c:v>
                </c:pt>
                <c:pt idx="996">
                  <c:v>5900</c:v>
                </c:pt>
                <c:pt idx="997">
                  <c:v>6000</c:v>
                </c:pt>
                <c:pt idx="998">
                  <c:v>6000</c:v>
                </c:pt>
                <c:pt idx="999">
                  <c:v>6000</c:v>
                </c:pt>
                <c:pt idx="1000">
                  <c:v>6100</c:v>
                </c:pt>
                <c:pt idx="1001">
                  <c:v>6100</c:v>
                </c:pt>
                <c:pt idx="1002">
                  <c:v>6200</c:v>
                </c:pt>
                <c:pt idx="1003">
                  <c:v>6200</c:v>
                </c:pt>
                <c:pt idx="1004">
                  <c:v>6300</c:v>
                </c:pt>
                <c:pt idx="1005">
                  <c:v>6400</c:v>
                </c:pt>
                <c:pt idx="1006">
                  <c:v>6400</c:v>
                </c:pt>
                <c:pt idx="1007">
                  <c:v>6500</c:v>
                </c:pt>
                <c:pt idx="1008">
                  <c:v>6500</c:v>
                </c:pt>
                <c:pt idx="1009">
                  <c:v>6600</c:v>
                </c:pt>
                <c:pt idx="1010">
                  <c:v>5200</c:v>
                </c:pt>
                <c:pt idx="1011">
                  <c:v>5200</c:v>
                </c:pt>
                <c:pt idx="1012">
                  <c:v>5300</c:v>
                </c:pt>
                <c:pt idx="1013">
                  <c:v>5300</c:v>
                </c:pt>
                <c:pt idx="1014">
                  <c:v>5300</c:v>
                </c:pt>
                <c:pt idx="1015">
                  <c:v>5400</c:v>
                </c:pt>
                <c:pt idx="1016">
                  <c:v>5400</c:v>
                </c:pt>
                <c:pt idx="1017">
                  <c:v>5400</c:v>
                </c:pt>
                <c:pt idx="1018">
                  <c:v>5500</c:v>
                </c:pt>
                <c:pt idx="1019">
                  <c:v>5500</c:v>
                </c:pt>
                <c:pt idx="1020">
                  <c:v>5500</c:v>
                </c:pt>
                <c:pt idx="1021">
                  <c:v>5600</c:v>
                </c:pt>
                <c:pt idx="1022">
                  <c:v>5600</c:v>
                </c:pt>
                <c:pt idx="1023">
                  <c:v>5700</c:v>
                </c:pt>
                <c:pt idx="1024">
                  <c:v>5700</c:v>
                </c:pt>
                <c:pt idx="1025">
                  <c:v>5700</c:v>
                </c:pt>
                <c:pt idx="1026">
                  <c:v>5700</c:v>
                </c:pt>
                <c:pt idx="1027">
                  <c:v>5800</c:v>
                </c:pt>
                <c:pt idx="1028">
                  <c:v>5800</c:v>
                </c:pt>
                <c:pt idx="1029">
                  <c:v>5800</c:v>
                </c:pt>
                <c:pt idx="1030">
                  <c:v>5900</c:v>
                </c:pt>
                <c:pt idx="1031">
                  <c:v>5900</c:v>
                </c:pt>
                <c:pt idx="1032">
                  <c:v>5900</c:v>
                </c:pt>
                <c:pt idx="1033">
                  <c:v>5900</c:v>
                </c:pt>
                <c:pt idx="1034">
                  <c:v>6000</c:v>
                </c:pt>
                <c:pt idx="1035">
                  <c:v>6000</c:v>
                </c:pt>
                <c:pt idx="1036">
                  <c:v>6000</c:v>
                </c:pt>
                <c:pt idx="1037">
                  <c:v>6100</c:v>
                </c:pt>
                <c:pt idx="1038">
                  <c:v>6100</c:v>
                </c:pt>
                <c:pt idx="1039">
                  <c:v>6100</c:v>
                </c:pt>
                <c:pt idx="1040">
                  <c:v>6100</c:v>
                </c:pt>
                <c:pt idx="1041">
                  <c:v>6200</c:v>
                </c:pt>
                <c:pt idx="1042">
                  <c:v>6800</c:v>
                </c:pt>
                <c:pt idx="1043">
                  <c:v>6800</c:v>
                </c:pt>
                <c:pt idx="1044">
                  <c:v>6800</c:v>
                </c:pt>
                <c:pt idx="1045">
                  <c:v>6800</c:v>
                </c:pt>
                <c:pt idx="1046">
                  <c:v>6800</c:v>
                </c:pt>
                <c:pt idx="1047">
                  <c:v>6800</c:v>
                </c:pt>
                <c:pt idx="1048">
                  <c:v>6800</c:v>
                </c:pt>
                <c:pt idx="1049">
                  <c:v>6700</c:v>
                </c:pt>
                <c:pt idx="1050">
                  <c:v>6700</c:v>
                </c:pt>
                <c:pt idx="1051">
                  <c:v>6700</c:v>
                </c:pt>
                <c:pt idx="1052">
                  <c:v>6700</c:v>
                </c:pt>
                <c:pt idx="1053">
                  <c:v>6700</c:v>
                </c:pt>
                <c:pt idx="1054">
                  <c:v>6700</c:v>
                </c:pt>
                <c:pt idx="1055">
                  <c:v>6700</c:v>
                </c:pt>
                <c:pt idx="1056">
                  <c:v>6600</c:v>
                </c:pt>
                <c:pt idx="1057">
                  <c:v>6600</c:v>
                </c:pt>
                <c:pt idx="1058">
                  <c:v>6600</c:v>
                </c:pt>
                <c:pt idx="1059">
                  <c:v>6600</c:v>
                </c:pt>
                <c:pt idx="1060">
                  <c:v>6600</c:v>
                </c:pt>
                <c:pt idx="1061">
                  <c:v>6600</c:v>
                </c:pt>
                <c:pt idx="1062">
                  <c:v>6600</c:v>
                </c:pt>
                <c:pt idx="1063">
                  <c:v>6500</c:v>
                </c:pt>
                <c:pt idx="1064">
                  <c:v>6500</c:v>
                </c:pt>
                <c:pt idx="1065">
                  <c:v>6500</c:v>
                </c:pt>
                <c:pt idx="1066">
                  <c:v>6500</c:v>
                </c:pt>
                <c:pt idx="1067">
                  <c:v>6500</c:v>
                </c:pt>
                <c:pt idx="1068">
                  <c:v>6400</c:v>
                </c:pt>
                <c:pt idx="1069">
                  <c:v>6400</c:v>
                </c:pt>
                <c:pt idx="1070">
                  <c:v>6400</c:v>
                </c:pt>
                <c:pt idx="1071">
                  <c:v>6300</c:v>
                </c:pt>
                <c:pt idx="1072">
                  <c:v>6200</c:v>
                </c:pt>
                <c:pt idx="1073">
                  <c:v>6200</c:v>
                </c:pt>
                <c:pt idx="1074">
                  <c:v>6100</c:v>
                </c:pt>
                <c:pt idx="1075">
                  <c:v>6000</c:v>
                </c:pt>
                <c:pt idx="1076">
                  <c:v>6000</c:v>
                </c:pt>
                <c:pt idx="1077">
                  <c:v>5900</c:v>
                </c:pt>
                <c:pt idx="1078">
                  <c:v>5900</c:v>
                </c:pt>
                <c:pt idx="1079">
                  <c:v>5800</c:v>
                </c:pt>
                <c:pt idx="1080">
                  <c:v>5700</c:v>
                </c:pt>
                <c:pt idx="1081">
                  <c:v>5700</c:v>
                </c:pt>
                <c:pt idx="1082">
                  <c:v>5600</c:v>
                </c:pt>
                <c:pt idx="1083">
                  <c:v>5500</c:v>
                </c:pt>
                <c:pt idx="1084">
                  <c:v>5400</c:v>
                </c:pt>
                <c:pt idx="1085">
                  <c:v>5400</c:v>
                </c:pt>
                <c:pt idx="1086">
                  <c:v>5300</c:v>
                </c:pt>
                <c:pt idx="1087">
                  <c:v>5200</c:v>
                </c:pt>
                <c:pt idx="1088">
                  <c:v>5100</c:v>
                </c:pt>
                <c:pt idx="1089">
                  <c:v>5000</c:v>
                </c:pt>
                <c:pt idx="1090">
                  <c:v>6500</c:v>
                </c:pt>
                <c:pt idx="1091">
                  <c:v>6300</c:v>
                </c:pt>
                <c:pt idx="1092">
                  <c:v>6200</c:v>
                </c:pt>
                <c:pt idx="1093">
                  <c:v>6100</c:v>
                </c:pt>
                <c:pt idx="1094">
                  <c:v>5900</c:v>
                </c:pt>
                <c:pt idx="1095">
                  <c:v>5800</c:v>
                </c:pt>
                <c:pt idx="1096">
                  <c:v>4300</c:v>
                </c:pt>
                <c:pt idx="1097">
                  <c:v>4400</c:v>
                </c:pt>
                <c:pt idx="1098">
                  <c:v>4500</c:v>
                </c:pt>
                <c:pt idx="1099">
                  <c:v>4600</c:v>
                </c:pt>
                <c:pt idx="1100">
                  <c:v>4700</c:v>
                </c:pt>
                <c:pt idx="1101">
                  <c:v>4700</c:v>
                </c:pt>
                <c:pt idx="1102">
                  <c:v>4800</c:v>
                </c:pt>
                <c:pt idx="1103">
                  <c:v>4900</c:v>
                </c:pt>
                <c:pt idx="1104">
                  <c:v>5000</c:v>
                </c:pt>
                <c:pt idx="1105">
                  <c:v>5000</c:v>
                </c:pt>
                <c:pt idx="1106">
                  <c:v>5100</c:v>
                </c:pt>
                <c:pt idx="1107">
                  <c:v>5100</c:v>
                </c:pt>
                <c:pt idx="1108">
                  <c:v>5200</c:v>
                </c:pt>
                <c:pt idx="1109">
                  <c:v>5200</c:v>
                </c:pt>
                <c:pt idx="1110">
                  <c:v>5200</c:v>
                </c:pt>
                <c:pt idx="1111">
                  <c:v>5300</c:v>
                </c:pt>
                <c:pt idx="1112">
                  <c:v>5400</c:v>
                </c:pt>
                <c:pt idx="1113">
                  <c:v>5400</c:v>
                </c:pt>
                <c:pt idx="1114">
                  <c:v>5500</c:v>
                </c:pt>
                <c:pt idx="1115">
                  <c:v>5600</c:v>
                </c:pt>
                <c:pt idx="1116">
                  <c:v>5600</c:v>
                </c:pt>
                <c:pt idx="1117">
                  <c:v>5700</c:v>
                </c:pt>
                <c:pt idx="1118">
                  <c:v>5700</c:v>
                </c:pt>
                <c:pt idx="1119">
                  <c:v>5800</c:v>
                </c:pt>
                <c:pt idx="1120">
                  <c:v>5800</c:v>
                </c:pt>
                <c:pt idx="1121">
                  <c:v>5900</c:v>
                </c:pt>
                <c:pt idx="1122">
                  <c:v>5900</c:v>
                </c:pt>
                <c:pt idx="1123">
                  <c:v>6000</c:v>
                </c:pt>
                <c:pt idx="1124">
                  <c:v>6000</c:v>
                </c:pt>
                <c:pt idx="1125">
                  <c:v>6100</c:v>
                </c:pt>
                <c:pt idx="1126">
                  <c:v>6100</c:v>
                </c:pt>
                <c:pt idx="1127">
                  <c:v>6200</c:v>
                </c:pt>
                <c:pt idx="1128">
                  <c:v>6200</c:v>
                </c:pt>
                <c:pt idx="1129">
                  <c:v>6300</c:v>
                </c:pt>
                <c:pt idx="1130">
                  <c:v>6300</c:v>
                </c:pt>
                <c:pt idx="1131">
                  <c:v>6400</c:v>
                </c:pt>
                <c:pt idx="1132">
                  <c:v>6400</c:v>
                </c:pt>
                <c:pt idx="1133">
                  <c:v>6400</c:v>
                </c:pt>
                <c:pt idx="1134">
                  <c:v>6400</c:v>
                </c:pt>
                <c:pt idx="1135">
                  <c:v>6400</c:v>
                </c:pt>
                <c:pt idx="1136">
                  <c:v>6400</c:v>
                </c:pt>
                <c:pt idx="1137">
                  <c:v>6400</c:v>
                </c:pt>
                <c:pt idx="1138">
                  <c:v>6300</c:v>
                </c:pt>
                <c:pt idx="1139">
                  <c:v>6300</c:v>
                </c:pt>
                <c:pt idx="1140">
                  <c:v>6300</c:v>
                </c:pt>
                <c:pt idx="1141">
                  <c:v>6300</c:v>
                </c:pt>
                <c:pt idx="1142">
                  <c:v>6300</c:v>
                </c:pt>
                <c:pt idx="1143">
                  <c:v>6300</c:v>
                </c:pt>
                <c:pt idx="1144">
                  <c:v>6300</c:v>
                </c:pt>
                <c:pt idx="1145">
                  <c:v>6300</c:v>
                </c:pt>
                <c:pt idx="1146">
                  <c:v>6300</c:v>
                </c:pt>
                <c:pt idx="1147">
                  <c:v>6300</c:v>
                </c:pt>
                <c:pt idx="1148">
                  <c:v>6200</c:v>
                </c:pt>
                <c:pt idx="1149">
                  <c:v>6200</c:v>
                </c:pt>
                <c:pt idx="1150">
                  <c:v>6200</c:v>
                </c:pt>
                <c:pt idx="1151">
                  <c:v>6200</c:v>
                </c:pt>
                <c:pt idx="1152">
                  <c:v>6200</c:v>
                </c:pt>
                <c:pt idx="1153">
                  <c:v>6100</c:v>
                </c:pt>
                <c:pt idx="1154">
                  <c:v>6100</c:v>
                </c:pt>
                <c:pt idx="1155">
                  <c:v>6100</c:v>
                </c:pt>
                <c:pt idx="1156">
                  <c:v>6100</c:v>
                </c:pt>
                <c:pt idx="1157">
                  <c:v>6100</c:v>
                </c:pt>
                <c:pt idx="1158">
                  <c:v>6000</c:v>
                </c:pt>
                <c:pt idx="1159">
                  <c:v>6000</c:v>
                </c:pt>
                <c:pt idx="1160">
                  <c:v>6000</c:v>
                </c:pt>
                <c:pt idx="1161">
                  <c:v>6000</c:v>
                </c:pt>
                <c:pt idx="1162">
                  <c:v>6000</c:v>
                </c:pt>
                <c:pt idx="1163">
                  <c:v>5900</c:v>
                </c:pt>
                <c:pt idx="1164">
                  <c:v>5900</c:v>
                </c:pt>
                <c:pt idx="1165">
                  <c:v>5900</c:v>
                </c:pt>
                <c:pt idx="1166">
                  <c:v>5900</c:v>
                </c:pt>
                <c:pt idx="1167">
                  <c:v>5900</c:v>
                </c:pt>
                <c:pt idx="1168">
                  <c:v>5900</c:v>
                </c:pt>
                <c:pt idx="1169">
                  <c:v>5900</c:v>
                </c:pt>
                <c:pt idx="1170">
                  <c:v>5800</c:v>
                </c:pt>
                <c:pt idx="1171">
                  <c:v>5800</c:v>
                </c:pt>
                <c:pt idx="1172">
                  <c:v>5800</c:v>
                </c:pt>
                <c:pt idx="1173">
                  <c:v>5800</c:v>
                </c:pt>
                <c:pt idx="1174">
                  <c:v>5700</c:v>
                </c:pt>
                <c:pt idx="1175">
                  <c:v>5700</c:v>
                </c:pt>
                <c:pt idx="1176">
                  <c:v>5700</c:v>
                </c:pt>
                <c:pt idx="1177">
                  <c:v>5700</c:v>
                </c:pt>
                <c:pt idx="1178">
                  <c:v>5700</c:v>
                </c:pt>
                <c:pt idx="1179">
                  <c:v>5700</c:v>
                </c:pt>
                <c:pt idx="1180">
                  <c:v>5600</c:v>
                </c:pt>
                <c:pt idx="1181">
                  <c:v>5600</c:v>
                </c:pt>
                <c:pt idx="1182">
                  <c:v>5600</c:v>
                </c:pt>
                <c:pt idx="1183">
                  <c:v>5600</c:v>
                </c:pt>
                <c:pt idx="1184">
                  <c:v>5600</c:v>
                </c:pt>
                <c:pt idx="1185">
                  <c:v>5600</c:v>
                </c:pt>
                <c:pt idx="1186">
                  <c:v>5500</c:v>
                </c:pt>
                <c:pt idx="1187">
                  <c:v>5500</c:v>
                </c:pt>
                <c:pt idx="1188">
                  <c:v>5500</c:v>
                </c:pt>
                <c:pt idx="1189">
                  <c:v>5500</c:v>
                </c:pt>
                <c:pt idx="1190">
                  <c:v>5500</c:v>
                </c:pt>
                <c:pt idx="1191">
                  <c:v>5400</c:v>
                </c:pt>
                <c:pt idx="1192">
                  <c:v>5400</c:v>
                </c:pt>
                <c:pt idx="1193">
                  <c:v>5400</c:v>
                </c:pt>
                <c:pt idx="1194">
                  <c:v>5400</c:v>
                </c:pt>
                <c:pt idx="1195">
                  <c:v>5400</c:v>
                </c:pt>
                <c:pt idx="1196">
                  <c:v>5300</c:v>
                </c:pt>
                <c:pt idx="1197">
                  <c:v>5300</c:v>
                </c:pt>
                <c:pt idx="1198">
                  <c:v>5300</c:v>
                </c:pt>
                <c:pt idx="1199">
                  <c:v>5300</c:v>
                </c:pt>
                <c:pt idx="1200">
                  <c:v>5300</c:v>
                </c:pt>
                <c:pt idx="1201">
                  <c:v>5300</c:v>
                </c:pt>
                <c:pt idx="1202">
                  <c:v>5200</c:v>
                </c:pt>
                <c:pt idx="1203">
                  <c:v>5200</c:v>
                </c:pt>
                <c:pt idx="1204">
                  <c:v>5200</c:v>
                </c:pt>
                <c:pt idx="1205">
                  <c:v>5200</c:v>
                </c:pt>
                <c:pt idx="1206">
                  <c:v>5200</c:v>
                </c:pt>
                <c:pt idx="1207">
                  <c:v>5100</c:v>
                </c:pt>
                <c:pt idx="1208">
                  <c:v>5100</c:v>
                </c:pt>
                <c:pt idx="1209">
                  <c:v>5100</c:v>
                </c:pt>
                <c:pt idx="1210">
                  <c:v>5200</c:v>
                </c:pt>
                <c:pt idx="1211">
                  <c:v>5300</c:v>
                </c:pt>
                <c:pt idx="1212">
                  <c:v>5400</c:v>
                </c:pt>
                <c:pt idx="1213">
                  <c:v>5400</c:v>
                </c:pt>
                <c:pt idx="1214">
                  <c:v>5400</c:v>
                </c:pt>
                <c:pt idx="1215">
                  <c:v>5400</c:v>
                </c:pt>
                <c:pt idx="1216">
                  <c:v>5500</c:v>
                </c:pt>
                <c:pt idx="1217">
                  <c:v>5600</c:v>
                </c:pt>
                <c:pt idx="1218">
                  <c:v>5700</c:v>
                </c:pt>
                <c:pt idx="1219">
                  <c:v>5800</c:v>
                </c:pt>
                <c:pt idx="1220">
                  <c:v>5800</c:v>
                </c:pt>
                <c:pt idx="1221">
                  <c:v>5900</c:v>
                </c:pt>
                <c:pt idx="1222">
                  <c:v>5900</c:v>
                </c:pt>
                <c:pt idx="1223">
                  <c:v>6000</c:v>
                </c:pt>
                <c:pt idx="1224">
                  <c:v>6000</c:v>
                </c:pt>
                <c:pt idx="1225">
                  <c:v>6100</c:v>
                </c:pt>
                <c:pt idx="1226">
                  <c:v>6100</c:v>
                </c:pt>
                <c:pt idx="1227">
                  <c:v>6200</c:v>
                </c:pt>
                <c:pt idx="1228">
                  <c:v>6200</c:v>
                </c:pt>
                <c:pt idx="1229">
                  <c:v>6300</c:v>
                </c:pt>
                <c:pt idx="1230">
                  <c:v>6300</c:v>
                </c:pt>
                <c:pt idx="1231">
                  <c:v>6300</c:v>
                </c:pt>
                <c:pt idx="1232">
                  <c:v>6300</c:v>
                </c:pt>
                <c:pt idx="1233">
                  <c:v>6300</c:v>
                </c:pt>
                <c:pt idx="1234">
                  <c:v>4900</c:v>
                </c:pt>
                <c:pt idx="1235">
                  <c:v>4900</c:v>
                </c:pt>
                <c:pt idx="1236">
                  <c:v>4900</c:v>
                </c:pt>
                <c:pt idx="1237">
                  <c:v>4900</c:v>
                </c:pt>
                <c:pt idx="1238">
                  <c:v>4900</c:v>
                </c:pt>
                <c:pt idx="1239">
                  <c:v>4900</c:v>
                </c:pt>
                <c:pt idx="1240">
                  <c:v>4900</c:v>
                </c:pt>
                <c:pt idx="1241">
                  <c:v>4800</c:v>
                </c:pt>
                <c:pt idx="1242">
                  <c:v>4800</c:v>
                </c:pt>
                <c:pt idx="1243">
                  <c:v>4800</c:v>
                </c:pt>
                <c:pt idx="1244">
                  <c:v>4800</c:v>
                </c:pt>
                <c:pt idx="1245">
                  <c:v>4800</c:v>
                </c:pt>
                <c:pt idx="1246">
                  <c:v>4800</c:v>
                </c:pt>
                <c:pt idx="1247">
                  <c:v>4800</c:v>
                </c:pt>
                <c:pt idx="1248">
                  <c:v>4800</c:v>
                </c:pt>
                <c:pt idx="1249">
                  <c:v>4800</c:v>
                </c:pt>
                <c:pt idx="1250">
                  <c:v>4700</c:v>
                </c:pt>
                <c:pt idx="1251">
                  <c:v>4700</c:v>
                </c:pt>
                <c:pt idx="1252">
                  <c:v>6000</c:v>
                </c:pt>
                <c:pt idx="1253">
                  <c:v>6000</c:v>
                </c:pt>
                <c:pt idx="1254">
                  <c:v>6000</c:v>
                </c:pt>
                <c:pt idx="1255">
                  <c:v>5900</c:v>
                </c:pt>
                <c:pt idx="1256">
                  <c:v>5900</c:v>
                </c:pt>
                <c:pt idx="1257">
                  <c:v>5800</c:v>
                </c:pt>
                <c:pt idx="1258">
                  <c:v>5700</c:v>
                </c:pt>
                <c:pt idx="1259">
                  <c:v>5600</c:v>
                </c:pt>
                <c:pt idx="1260">
                  <c:v>5600</c:v>
                </c:pt>
                <c:pt idx="1261">
                  <c:v>5500</c:v>
                </c:pt>
                <c:pt idx="1262">
                  <c:v>5400</c:v>
                </c:pt>
                <c:pt idx="1263">
                  <c:v>5400</c:v>
                </c:pt>
                <c:pt idx="1264">
                  <c:v>5300</c:v>
                </c:pt>
                <c:pt idx="1265">
                  <c:v>5200</c:v>
                </c:pt>
                <c:pt idx="1266">
                  <c:v>5200</c:v>
                </c:pt>
                <c:pt idx="1267">
                  <c:v>5100</c:v>
                </c:pt>
                <c:pt idx="1268">
                  <c:v>5000</c:v>
                </c:pt>
                <c:pt idx="1269">
                  <c:v>6400</c:v>
                </c:pt>
                <c:pt idx="1270">
                  <c:v>6300</c:v>
                </c:pt>
                <c:pt idx="1271">
                  <c:v>6200</c:v>
                </c:pt>
                <c:pt idx="1272">
                  <c:v>6100</c:v>
                </c:pt>
                <c:pt idx="1273">
                  <c:v>5900</c:v>
                </c:pt>
                <c:pt idx="1274">
                  <c:v>5700</c:v>
                </c:pt>
                <c:pt idx="1275">
                  <c:v>5500</c:v>
                </c:pt>
                <c:pt idx="1276">
                  <c:v>5400</c:v>
                </c:pt>
                <c:pt idx="1277">
                  <c:v>5300</c:v>
                </c:pt>
                <c:pt idx="1278">
                  <c:v>5100</c:v>
                </c:pt>
                <c:pt idx="1279">
                  <c:v>5000</c:v>
                </c:pt>
                <c:pt idx="1280">
                  <c:v>4900</c:v>
                </c:pt>
                <c:pt idx="1281">
                  <c:v>4800</c:v>
                </c:pt>
                <c:pt idx="1282">
                  <c:v>4700</c:v>
                </c:pt>
                <c:pt idx="1283">
                  <c:v>4500</c:v>
                </c:pt>
                <c:pt idx="1284">
                  <c:v>4400</c:v>
                </c:pt>
                <c:pt idx="1285">
                  <c:v>4200</c:v>
                </c:pt>
                <c:pt idx="1286">
                  <c:v>4000</c:v>
                </c:pt>
                <c:pt idx="1287">
                  <c:v>3700</c:v>
                </c:pt>
                <c:pt idx="1288">
                  <c:v>3400</c:v>
                </c:pt>
                <c:pt idx="1289">
                  <c:v>3200</c:v>
                </c:pt>
                <c:pt idx="1290">
                  <c:v>3200</c:v>
                </c:pt>
                <c:pt idx="1291">
                  <c:v>3200</c:v>
                </c:pt>
                <c:pt idx="1292">
                  <c:v>3200</c:v>
                </c:pt>
                <c:pt idx="1293">
                  <c:v>3200</c:v>
                </c:pt>
                <c:pt idx="1294">
                  <c:v>3200</c:v>
                </c:pt>
                <c:pt idx="1295">
                  <c:v>3200</c:v>
                </c:pt>
                <c:pt idx="1296">
                  <c:v>3200</c:v>
                </c:pt>
                <c:pt idx="1297">
                  <c:v>3200</c:v>
                </c:pt>
                <c:pt idx="1298">
                  <c:v>3200</c:v>
                </c:pt>
                <c:pt idx="1299">
                  <c:v>3200</c:v>
                </c:pt>
                <c:pt idx="1300">
                  <c:v>3200</c:v>
                </c:pt>
                <c:pt idx="1301">
                  <c:v>3200</c:v>
                </c:pt>
                <c:pt idx="1302">
                  <c:v>3200</c:v>
                </c:pt>
                <c:pt idx="1303">
                  <c:v>3200</c:v>
                </c:pt>
                <c:pt idx="1304">
                  <c:v>3200</c:v>
                </c:pt>
                <c:pt idx="1305">
                  <c:v>3200</c:v>
                </c:pt>
                <c:pt idx="1306">
                  <c:v>3200</c:v>
                </c:pt>
                <c:pt idx="1307">
                  <c:v>3200</c:v>
                </c:pt>
                <c:pt idx="1308">
                  <c:v>3200</c:v>
                </c:pt>
                <c:pt idx="1309">
                  <c:v>3200</c:v>
                </c:pt>
                <c:pt idx="1310">
                  <c:v>3200</c:v>
                </c:pt>
                <c:pt idx="1311">
                  <c:v>3200</c:v>
                </c:pt>
                <c:pt idx="1312">
                  <c:v>3200</c:v>
                </c:pt>
                <c:pt idx="1313">
                  <c:v>3200</c:v>
                </c:pt>
                <c:pt idx="1314">
                  <c:v>3200</c:v>
                </c:pt>
                <c:pt idx="1315">
                  <c:v>3200</c:v>
                </c:pt>
                <c:pt idx="1316">
                  <c:v>3200</c:v>
                </c:pt>
                <c:pt idx="1317">
                  <c:v>3200</c:v>
                </c:pt>
                <c:pt idx="1318">
                  <c:v>3200</c:v>
                </c:pt>
                <c:pt idx="1319">
                  <c:v>3200</c:v>
                </c:pt>
                <c:pt idx="1320">
                  <c:v>3200</c:v>
                </c:pt>
                <c:pt idx="1321">
                  <c:v>3200</c:v>
                </c:pt>
                <c:pt idx="1322">
                  <c:v>3200</c:v>
                </c:pt>
                <c:pt idx="1323">
                  <c:v>3200</c:v>
                </c:pt>
                <c:pt idx="1324">
                  <c:v>3200</c:v>
                </c:pt>
                <c:pt idx="1325">
                  <c:v>3200</c:v>
                </c:pt>
                <c:pt idx="1326">
                  <c:v>3200</c:v>
                </c:pt>
                <c:pt idx="1327">
                  <c:v>3200</c:v>
                </c:pt>
                <c:pt idx="1328">
                  <c:v>3200</c:v>
                </c:pt>
                <c:pt idx="1329">
                  <c:v>3200</c:v>
                </c:pt>
                <c:pt idx="1330">
                  <c:v>3200</c:v>
                </c:pt>
                <c:pt idx="1331">
                  <c:v>3200</c:v>
                </c:pt>
                <c:pt idx="1332">
                  <c:v>3200</c:v>
                </c:pt>
                <c:pt idx="1333">
                  <c:v>3200</c:v>
                </c:pt>
                <c:pt idx="1334">
                  <c:v>3200</c:v>
                </c:pt>
                <c:pt idx="1335">
                  <c:v>3200</c:v>
                </c:pt>
                <c:pt idx="1336">
                  <c:v>3200</c:v>
                </c:pt>
                <c:pt idx="1337">
                  <c:v>3200</c:v>
                </c:pt>
                <c:pt idx="1338">
                  <c:v>3200</c:v>
                </c:pt>
                <c:pt idx="1339">
                  <c:v>3200</c:v>
                </c:pt>
                <c:pt idx="1340">
                  <c:v>3200</c:v>
                </c:pt>
                <c:pt idx="1341">
                  <c:v>3400</c:v>
                </c:pt>
                <c:pt idx="1342">
                  <c:v>3600</c:v>
                </c:pt>
                <c:pt idx="1343">
                  <c:v>3800</c:v>
                </c:pt>
                <c:pt idx="1344">
                  <c:v>4000</c:v>
                </c:pt>
                <c:pt idx="1345">
                  <c:v>4100</c:v>
                </c:pt>
                <c:pt idx="1346">
                  <c:v>4200</c:v>
                </c:pt>
                <c:pt idx="1347">
                  <c:v>4400</c:v>
                </c:pt>
                <c:pt idx="1348">
                  <c:v>4600</c:v>
                </c:pt>
                <c:pt idx="1349">
                  <c:v>4700</c:v>
                </c:pt>
                <c:pt idx="1350">
                  <c:v>4900</c:v>
                </c:pt>
                <c:pt idx="1351">
                  <c:v>5000</c:v>
                </c:pt>
                <c:pt idx="1352">
                  <c:v>5000</c:v>
                </c:pt>
                <c:pt idx="1353">
                  <c:v>5100</c:v>
                </c:pt>
                <c:pt idx="1354">
                  <c:v>4700</c:v>
                </c:pt>
                <c:pt idx="1355">
                  <c:v>4600</c:v>
                </c:pt>
                <c:pt idx="1356">
                  <c:v>4200</c:v>
                </c:pt>
                <c:pt idx="1357">
                  <c:v>3800</c:v>
                </c:pt>
                <c:pt idx="1358">
                  <c:v>3400</c:v>
                </c:pt>
                <c:pt idx="1359">
                  <c:v>3500</c:v>
                </c:pt>
                <c:pt idx="1360">
                  <c:v>3600</c:v>
                </c:pt>
                <c:pt idx="1361">
                  <c:v>3800</c:v>
                </c:pt>
                <c:pt idx="1362">
                  <c:v>3900</c:v>
                </c:pt>
                <c:pt idx="1363">
                  <c:v>4100</c:v>
                </c:pt>
                <c:pt idx="1364">
                  <c:v>4300</c:v>
                </c:pt>
                <c:pt idx="1365">
                  <c:v>4500</c:v>
                </c:pt>
                <c:pt idx="1366">
                  <c:v>4600</c:v>
                </c:pt>
                <c:pt idx="1367">
                  <c:v>4800</c:v>
                </c:pt>
                <c:pt idx="1368">
                  <c:v>4900</c:v>
                </c:pt>
                <c:pt idx="1369">
                  <c:v>5000</c:v>
                </c:pt>
                <c:pt idx="1370">
                  <c:v>5100</c:v>
                </c:pt>
                <c:pt idx="1371">
                  <c:v>5200</c:v>
                </c:pt>
                <c:pt idx="1372">
                  <c:v>5300</c:v>
                </c:pt>
                <c:pt idx="1373">
                  <c:v>5400</c:v>
                </c:pt>
                <c:pt idx="1374">
                  <c:v>5500</c:v>
                </c:pt>
                <c:pt idx="1375">
                  <c:v>5600</c:v>
                </c:pt>
                <c:pt idx="1376">
                  <c:v>5800</c:v>
                </c:pt>
                <c:pt idx="1377">
                  <c:v>5900</c:v>
                </c:pt>
                <c:pt idx="1378">
                  <c:v>6000</c:v>
                </c:pt>
                <c:pt idx="1379">
                  <c:v>6100</c:v>
                </c:pt>
                <c:pt idx="1380">
                  <c:v>4700</c:v>
                </c:pt>
                <c:pt idx="1381">
                  <c:v>4800</c:v>
                </c:pt>
                <c:pt idx="1382">
                  <c:v>4800</c:v>
                </c:pt>
                <c:pt idx="1383">
                  <c:v>4900</c:v>
                </c:pt>
                <c:pt idx="1384">
                  <c:v>5000</c:v>
                </c:pt>
                <c:pt idx="1385">
                  <c:v>5100</c:v>
                </c:pt>
                <c:pt idx="1386">
                  <c:v>5200</c:v>
                </c:pt>
                <c:pt idx="1387">
                  <c:v>5300</c:v>
                </c:pt>
                <c:pt idx="1388">
                  <c:v>5300</c:v>
                </c:pt>
                <c:pt idx="1389">
                  <c:v>5300</c:v>
                </c:pt>
                <c:pt idx="1390">
                  <c:v>5500</c:v>
                </c:pt>
                <c:pt idx="1391">
                  <c:v>5700</c:v>
                </c:pt>
                <c:pt idx="1392">
                  <c:v>5800</c:v>
                </c:pt>
                <c:pt idx="1393">
                  <c:v>5900</c:v>
                </c:pt>
                <c:pt idx="1394">
                  <c:v>6000</c:v>
                </c:pt>
                <c:pt idx="1395">
                  <c:v>6200</c:v>
                </c:pt>
                <c:pt idx="1396">
                  <c:v>6300</c:v>
                </c:pt>
                <c:pt idx="1397">
                  <c:v>6400</c:v>
                </c:pt>
                <c:pt idx="1398">
                  <c:v>6500</c:v>
                </c:pt>
                <c:pt idx="1399">
                  <c:v>5200</c:v>
                </c:pt>
                <c:pt idx="1400">
                  <c:v>5200</c:v>
                </c:pt>
                <c:pt idx="1401">
                  <c:v>5300</c:v>
                </c:pt>
                <c:pt idx="1402">
                  <c:v>5300</c:v>
                </c:pt>
                <c:pt idx="1403">
                  <c:v>5400</c:v>
                </c:pt>
                <c:pt idx="1404">
                  <c:v>5500</c:v>
                </c:pt>
                <c:pt idx="1405">
                  <c:v>5600</c:v>
                </c:pt>
                <c:pt idx="1406">
                  <c:v>5700</c:v>
                </c:pt>
                <c:pt idx="1407">
                  <c:v>5800</c:v>
                </c:pt>
                <c:pt idx="1408">
                  <c:v>5800</c:v>
                </c:pt>
                <c:pt idx="1409">
                  <c:v>5800</c:v>
                </c:pt>
                <c:pt idx="1410">
                  <c:v>5900</c:v>
                </c:pt>
                <c:pt idx="1411">
                  <c:v>5900</c:v>
                </c:pt>
                <c:pt idx="1412">
                  <c:v>6000</c:v>
                </c:pt>
                <c:pt idx="1413">
                  <c:v>6100</c:v>
                </c:pt>
                <c:pt idx="1414">
                  <c:v>6200</c:v>
                </c:pt>
                <c:pt idx="1415">
                  <c:v>6300</c:v>
                </c:pt>
                <c:pt idx="1416">
                  <c:v>6300</c:v>
                </c:pt>
                <c:pt idx="1417">
                  <c:v>6400</c:v>
                </c:pt>
                <c:pt idx="1418">
                  <c:v>6500</c:v>
                </c:pt>
                <c:pt idx="1419">
                  <c:v>6500</c:v>
                </c:pt>
                <c:pt idx="1420">
                  <c:v>6500</c:v>
                </c:pt>
                <c:pt idx="1421">
                  <c:v>6500</c:v>
                </c:pt>
                <c:pt idx="1422">
                  <c:v>6500</c:v>
                </c:pt>
                <c:pt idx="1423">
                  <c:v>6500</c:v>
                </c:pt>
                <c:pt idx="1424">
                  <c:v>6500</c:v>
                </c:pt>
                <c:pt idx="1425">
                  <c:v>6500</c:v>
                </c:pt>
                <c:pt idx="1426">
                  <c:v>6500</c:v>
                </c:pt>
                <c:pt idx="1427">
                  <c:v>6500</c:v>
                </c:pt>
                <c:pt idx="1428">
                  <c:v>6500</c:v>
                </c:pt>
                <c:pt idx="1429">
                  <c:v>6500</c:v>
                </c:pt>
                <c:pt idx="1430">
                  <c:v>6500</c:v>
                </c:pt>
                <c:pt idx="1431">
                  <c:v>6500</c:v>
                </c:pt>
                <c:pt idx="1432">
                  <c:v>6500</c:v>
                </c:pt>
                <c:pt idx="1433">
                  <c:v>6500</c:v>
                </c:pt>
                <c:pt idx="1434">
                  <c:v>6500</c:v>
                </c:pt>
                <c:pt idx="1435">
                  <c:v>6500</c:v>
                </c:pt>
                <c:pt idx="1436">
                  <c:v>6500</c:v>
                </c:pt>
                <c:pt idx="1437">
                  <c:v>6500</c:v>
                </c:pt>
                <c:pt idx="1438">
                  <c:v>6500</c:v>
                </c:pt>
                <c:pt idx="1439">
                  <c:v>6500</c:v>
                </c:pt>
                <c:pt idx="1440">
                  <c:v>6500</c:v>
                </c:pt>
                <c:pt idx="1441">
                  <c:v>6500</c:v>
                </c:pt>
                <c:pt idx="1442">
                  <c:v>6500</c:v>
                </c:pt>
                <c:pt idx="1443">
                  <c:v>6500</c:v>
                </c:pt>
                <c:pt idx="1444">
                  <c:v>6500</c:v>
                </c:pt>
                <c:pt idx="1445">
                  <c:v>6500</c:v>
                </c:pt>
                <c:pt idx="1446">
                  <c:v>6500</c:v>
                </c:pt>
                <c:pt idx="1447">
                  <c:v>6500</c:v>
                </c:pt>
                <c:pt idx="1448">
                  <c:v>6500</c:v>
                </c:pt>
                <c:pt idx="1449">
                  <c:v>6500</c:v>
                </c:pt>
                <c:pt idx="1450">
                  <c:v>6500</c:v>
                </c:pt>
                <c:pt idx="1451">
                  <c:v>6500</c:v>
                </c:pt>
                <c:pt idx="1452">
                  <c:v>6500</c:v>
                </c:pt>
                <c:pt idx="1453">
                  <c:v>6500</c:v>
                </c:pt>
                <c:pt idx="1454">
                  <c:v>6500</c:v>
                </c:pt>
                <c:pt idx="1455">
                  <c:v>6500</c:v>
                </c:pt>
                <c:pt idx="1456">
                  <c:v>6500</c:v>
                </c:pt>
                <c:pt idx="1457">
                  <c:v>6500</c:v>
                </c:pt>
                <c:pt idx="1458">
                  <c:v>6500</c:v>
                </c:pt>
                <c:pt idx="1459">
                  <c:v>6500</c:v>
                </c:pt>
                <c:pt idx="1460">
                  <c:v>6500</c:v>
                </c:pt>
                <c:pt idx="1461">
                  <c:v>6500</c:v>
                </c:pt>
                <c:pt idx="1462">
                  <c:v>6500</c:v>
                </c:pt>
                <c:pt idx="1463">
                  <c:v>6500</c:v>
                </c:pt>
                <c:pt idx="1464">
                  <c:v>6500</c:v>
                </c:pt>
                <c:pt idx="1465">
                  <c:v>6500</c:v>
                </c:pt>
                <c:pt idx="1466">
                  <c:v>6500</c:v>
                </c:pt>
                <c:pt idx="1467">
                  <c:v>6500</c:v>
                </c:pt>
                <c:pt idx="1468">
                  <c:v>6500</c:v>
                </c:pt>
                <c:pt idx="1469">
                  <c:v>6500</c:v>
                </c:pt>
                <c:pt idx="1470">
                  <c:v>6500</c:v>
                </c:pt>
                <c:pt idx="1471">
                  <c:v>6500</c:v>
                </c:pt>
                <c:pt idx="1472">
                  <c:v>6400</c:v>
                </c:pt>
                <c:pt idx="1473">
                  <c:v>6300</c:v>
                </c:pt>
                <c:pt idx="1474">
                  <c:v>6300</c:v>
                </c:pt>
                <c:pt idx="1475">
                  <c:v>6200</c:v>
                </c:pt>
                <c:pt idx="1476">
                  <c:v>6200</c:v>
                </c:pt>
                <c:pt idx="1477">
                  <c:v>6100</c:v>
                </c:pt>
                <c:pt idx="1478">
                  <c:v>6100</c:v>
                </c:pt>
                <c:pt idx="1479">
                  <c:v>5900</c:v>
                </c:pt>
                <c:pt idx="1480">
                  <c:v>5900</c:v>
                </c:pt>
                <c:pt idx="1481">
                  <c:v>5800</c:v>
                </c:pt>
                <c:pt idx="1482">
                  <c:v>5800</c:v>
                </c:pt>
                <c:pt idx="1483">
                  <c:v>5800</c:v>
                </c:pt>
                <c:pt idx="1484">
                  <c:v>5800</c:v>
                </c:pt>
                <c:pt idx="1485">
                  <c:v>5800</c:v>
                </c:pt>
                <c:pt idx="1486">
                  <c:v>5800</c:v>
                </c:pt>
                <c:pt idx="1487">
                  <c:v>5800</c:v>
                </c:pt>
                <c:pt idx="1488">
                  <c:v>5800</c:v>
                </c:pt>
                <c:pt idx="1489">
                  <c:v>5800</c:v>
                </c:pt>
                <c:pt idx="1490">
                  <c:v>5800</c:v>
                </c:pt>
                <c:pt idx="1491">
                  <c:v>5800</c:v>
                </c:pt>
                <c:pt idx="1492">
                  <c:v>5800</c:v>
                </c:pt>
                <c:pt idx="1493">
                  <c:v>5800</c:v>
                </c:pt>
                <c:pt idx="1494">
                  <c:v>5800</c:v>
                </c:pt>
                <c:pt idx="1495">
                  <c:v>5800</c:v>
                </c:pt>
                <c:pt idx="1496">
                  <c:v>5800</c:v>
                </c:pt>
                <c:pt idx="1497">
                  <c:v>5800</c:v>
                </c:pt>
                <c:pt idx="1498">
                  <c:v>5800</c:v>
                </c:pt>
                <c:pt idx="1499">
                  <c:v>5800</c:v>
                </c:pt>
                <c:pt idx="1500">
                  <c:v>5800</c:v>
                </c:pt>
                <c:pt idx="1501">
                  <c:v>5800</c:v>
                </c:pt>
                <c:pt idx="1502">
                  <c:v>5800</c:v>
                </c:pt>
                <c:pt idx="1503">
                  <c:v>5800</c:v>
                </c:pt>
                <c:pt idx="1504">
                  <c:v>5800</c:v>
                </c:pt>
                <c:pt idx="1505">
                  <c:v>5800</c:v>
                </c:pt>
                <c:pt idx="1506">
                  <c:v>5800</c:v>
                </c:pt>
                <c:pt idx="1507">
                  <c:v>5800</c:v>
                </c:pt>
                <c:pt idx="1508">
                  <c:v>5800</c:v>
                </c:pt>
                <c:pt idx="1509">
                  <c:v>5800</c:v>
                </c:pt>
                <c:pt idx="1510">
                  <c:v>5800</c:v>
                </c:pt>
                <c:pt idx="1511">
                  <c:v>5800</c:v>
                </c:pt>
                <c:pt idx="1512">
                  <c:v>5800</c:v>
                </c:pt>
                <c:pt idx="1513">
                  <c:v>5800</c:v>
                </c:pt>
                <c:pt idx="1514">
                  <c:v>5800</c:v>
                </c:pt>
                <c:pt idx="1515">
                  <c:v>5800</c:v>
                </c:pt>
                <c:pt idx="1516">
                  <c:v>5800</c:v>
                </c:pt>
                <c:pt idx="1517">
                  <c:v>5800</c:v>
                </c:pt>
                <c:pt idx="1518">
                  <c:v>5800</c:v>
                </c:pt>
                <c:pt idx="1519">
                  <c:v>5800</c:v>
                </c:pt>
                <c:pt idx="1520">
                  <c:v>5800</c:v>
                </c:pt>
                <c:pt idx="1521">
                  <c:v>5800</c:v>
                </c:pt>
                <c:pt idx="1522">
                  <c:v>5800</c:v>
                </c:pt>
                <c:pt idx="1523">
                  <c:v>5800</c:v>
                </c:pt>
                <c:pt idx="1524">
                  <c:v>5800</c:v>
                </c:pt>
                <c:pt idx="1525">
                  <c:v>5800</c:v>
                </c:pt>
                <c:pt idx="1526">
                  <c:v>5800</c:v>
                </c:pt>
                <c:pt idx="1527">
                  <c:v>5800</c:v>
                </c:pt>
                <c:pt idx="1528">
                  <c:v>5800</c:v>
                </c:pt>
                <c:pt idx="1529">
                  <c:v>5800</c:v>
                </c:pt>
                <c:pt idx="1530">
                  <c:v>5800</c:v>
                </c:pt>
                <c:pt idx="1531">
                  <c:v>5800</c:v>
                </c:pt>
                <c:pt idx="1532">
                  <c:v>5800</c:v>
                </c:pt>
                <c:pt idx="1533">
                  <c:v>5800</c:v>
                </c:pt>
                <c:pt idx="1534">
                  <c:v>5800</c:v>
                </c:pt>
                <c:pt idx="1535">
                  <c:v>5800</c:v>
                </c:pt>
                <c:pt idx="1536">
                  <c:v>5800</c:v>
                </c:pt>
                <c:pt idx="1537">
                  <c:v>5800</c:v>
                </c:pt>
                <c:pt idx="1538">
                  <c:v>5800</c:v>
                </c:pt>
                <c:pt idx="1539">
                  <c:v>5800</c:v>
                </c:pt>
                <c:pt idx="1540">
                  <c:v>5800</c:v>
                </c:pt>
                <c:pt idx="1541">
                  <c:v>5800</c:v>
                </c:pt>
                <c:pt idx="1542">
                  <c:v>5800</c:v>
                </c:pt>
                <c:pt idx="1543">
                  <c:v>5800</c:v>
                </c:pt>
                <c:pt idx="1544">
                  <c:v>5800</c:v>
                </c:pt>
                <c:pt idx="1545">
                  <c:v>5800</c:v>
                </c:pt>
                <c:pt idx="1546">
                  <c:v>5800</c:v>
                </c:pt>
                <c:pt idx="1547">
                  <c:v>5800</c:v>
                </c:pt>
                <c:pt idx="1548">
                  <c:v>5800</c:v>
                </c:pt>
                <c:pt idx="1549">
                  <c:v>5800</c:v>
                </c:pt>
                <c:pt idx="1550">
                  <c:v>5800</c:v>
                </c:pt>
                <c:pt idx="1551">
                  <c:v>5800</c:v>
                </c:pt>
                <c:pt idx="1552">
                  <c:v>5800</c:v>
                </c:pt>
                <c:pt idx="1553">
                  <c:v>5800</c:v>
                </c:pt>
                <c:pt idx="1554">
                  <c:v>5800</c:v>
                </c:pt>
                <c:pt idx="1555">
                  <c:v>5800</c:v>
                </c:pt>
                <c:pt idx="1556">
                  <c:v>5800</c:v>
                </c:pt>
                <c:pt idx="1557">
                  <c:v>5800</c:v>
                </c:pt>
                <c:pt idx="1558">
                  <c:v>5800</c:v>
                </c:pt>
                <c:pt idx="1559">
                  <c:v>5800</c:v>
                </c:pt>
                <c:pt idx="1560">
                  <c:v>5800</c:v>
                </c:pt>
                <c:pt idx="1561">
                  <c:v>5800</c:v>
                </c:pt>
                <c:pt idx="1562">
                  <c:v>5800</c:v>
                </c:pt>
                <c:pt idx="1563">
                  <c:v>5800</c:v>
                </c:pt>
                <c:pt idx="1564">
                  <c:v>5800</c:v>
                </c:pt>
                <c:pt idx="1565">
                  <c:v>5800</c:v>
                </c:pt>
                <c:pt idx="1566">
                  <c:v>5800</c:v>
                </c:pt>
                <c:pt idx="1567">
                  <c:v>5800</c:v>
                </c:pt>
                <c:pt idx="1568">
                  <c:v>5800</c:v>
                </c:pt>
                <c:pt idx="1569">
                  <c:v>5800</c:v>
                </c:pt>
                <c:pt idx="1570">
                  <c:v>5800</c:v>
                </c:pt>
                <c:pt idx="1571">
                  <c:v>5800</c:v>
                </c:pt>
                <c:pt idx="1572">
                  <c:v>5800</c:v>
                </c:pt>
                <c:pt idx="1573">
                  <c:v>5800</c:v>
                </c:pt>
                <c:pt idx="1574">
                  <c:v>5800</c:v>
                </c:pt>
                <c:pt idx="1575">
                  <c:v>5800</c:v>
                </c:pt>
                <c:pt idx="1576">
                  <c:v>5800</c:v>
                </c:pt>
                <c:pt idx="1577">
                  <c:v>5800</c:v>
                </c:pt>
                <c:pt idx="1578">
                  <c:v>5800</c:v>
                </c:pt>
                <c:pt idx="1579">
                  <c:v>5800</c:v>
                </c:pt>
                <c:pt idx="1580">
                  <c:v>5800</c:v>
                </c:pt>
                <c:pt idx="1581">
                  <c:v>5800</c:v>
                </c:pt>
                <c:pt idx="1582">
                  <c:v>5800</c:v>
                </c:pt>
                <c:pt idx="1583">
                  <c:v>5800</c:v>
                </c:pt>
                <c:pt idx="1584">
                  <c:v>5800</c:v>
                </c:pt>
                <c:pt idx="1585">
                  <c:v>5800</c:v>
                </c:pt>
                <c:pt idx="1586">
                  <c:v>5800</c:v>
                </c:pt>
                <c:pt idx="1587">
                  <c:v>5800</c:v>
                </c:pt>
                <c:pt idx="1588">
                  <c:v>5800</c:v>
                </c:pt>
                <c:pt idx="1589">
                  <c:v>5800</c:v>
                </c:pt>
                <c:pt idx="1590">
                  <c:v>5800</c:v>
                </c:pt>
                <c:pt idx="1591">
                  <c:v>5800</c:v>
                </c:pt>
                <c:pt idx="1592">
                  <c:v>5800</c:v>
                </c:pt>
                <c:pt idx="1593">
                  <c:v>5800</c:v>
                </c:pt>
                <c:pt idx="1594">
                  <c:v>5800</c:v>
                </c:pt>
                <c:pt idx="1595">
                  <c:v>5800</c:v>
                </c:pt>
                <c:pt idx="1596">
                  <c:v>5800</c:v>
                </c:pt>
                <c:pt idx="1597">
                  <c:v>5800</c:v>
                </c:pt>
                <c:pt idx="1598">
                  <c:v>5800</c:v>
                </c:pt>
                <c:pt idx="1599">
                  <c:v>5800</c:v>
                </c:pt>
                <c:pt idx="1600">
                  <c:v>5800</c:v>
                </c:pt>
                <c:pt idx="1601">
                  <c:v>5800</c:v>
                </c:pt>
                <c:pt idx="1602">
                  <c:v>5800</c:v>
                </c:pt>
                <c:pt idx="1603">
                  <c:v>5800</c:v>
                </c:pt>
                <c:pt idx="1604">
                  <c:v>5800</c:v>
                </c:pt>
                <c:pt idx="1605">
                  <c:v>5800</c:v>
                </c:pt>
                <c:pt idx="1606">
                  <c:v>5800</c:v>
                </c:pt>
                <c:pt idx="1607">
                  <c:v>5800</c:v>
                </c:pt>
                <c:pt idx="1608">
                  <c:v>5800</c:v>
                </c:pt>
                <c:pt idx="1609">
                  <c:v>5800</c:v>
                </c:pt>
                <c:pt idx="1610">
                  <c:v>5800</c:v>
                </c:pt>
                <c:pt idx="1611">
                  <c:v>5800</c:v>
                </c:pt>
                <c:pt idx="1612">
                  <c:v>5800</c:v>
                </c:pt>
                <c:pt idx="1613">
                  <c:v>5800</c:v>
                </c:pt>
                <c:pt idx="1614">
                  <c:v>5800</c:v>
                </c:pt>
                <c:pt idx="1615">
                  <c:v>5800</c:v>
                </c:pt>
                <c:pt idx="1616">
                  <c:v>5800</c:v>
                </c:pt>
                <c:pt idx="1617">
                  <c:v>5800</c:v>
                </c:pt>
                <c:pt idx="1618">
                  <c:v>5800</c:v>
                </c:pt>
                <c:pt idx="1619">
                  <c:v>5800</c:v>
                </c:pt>
                <c:pt idx="1620">
                  <c:v>5800</c:v>
                </c:pt>
                <c:pt idx="1621">
                  <c:v>5800</c:v>
                </c:pt>
                <c:pt idx="1622">
                  <c:v>5800</c:v>
                </c:pt>
                <c:pt idx="1623">
                  <c:v>5800</c:v>
                </c:pt>
                <c:pt idx="1624">
                  <c:v>5800</c:v>
                </c:pt>
                <c:pt idx="1625">
                  <c:v>5800</c:v>
                </c:pt>
                <c:pt idx="1626">
                  <c:v>5800</c:v>
                </c:pt>
                <c:pt idx="1627">
                  <c:v>5700</c:v>
                </c:pt>
                <c:pt idx="1628">
                  <c:v>5700</c:v>
                </c:pt>
                <c:pt idx="1629">
                  <c:v>5600</c:v>
                </c:pt>
                <c:pt idx="1630">
                  <c:v>5600</c:v>
                </c:pt>
                <c:pt idx="1631">
                  <c:v>5500</c:v>
                </c:pt>
                <c:pt idx="1632">
                  <c:v>5500</c:v>
                </c:pt>
                <c:pt idx="1633">
                  <c:v>5400</c:v>
                </c:pt>
                <c:pt idx="1634">
                  <c:v>5300</c:v>
                </c:pt>
                <c:pt idx="1635">
                  <c:v>5300</c:v>
                </c:pt>
                <c:pt idx="1636">
                  <c:v>5200</c:v>
                </c:pt>
                <c:pt idx="1637">
                  <c:v>5200</c:v>
                </c:pt>
                <c:pt idx="1638">
                  <c:v>5100</c:v>
                </c:pt>
                <c:pt idx="1639">
                  <c:v>5100</c:v>
                </c:pt>
                <c:pt idx="1640">
                  <c:v>6400</c:v>
                </c:pt>
                <c:pt idx="1641">
                  <c:v>6400</c:v>
                </c:pt>
                <c:pt idx="1642">
                  <c:v>6400</c:v>
                </c:pt>
                <c:pt idx="1643">
                  <c:v>6400</c:v>
                </c:pt>
                <c:pt idx="1644">
                  <c:v>6400</c:v>
                </c:pt>
                <c:pt idx="1645">
                  <c:v>6200</c:v>
                </c:pt>
                <c:pt idx="1646">
                  <c:v>6200</c:v>
                </c:pt>
                <c:pt idx="1647">
                  <c:v>6200</c:v>
                </c:pt>
                <c:pt idx="1648">
                  <c:v>6200</c:v>
                </c:pt>
                <c:pt idx="1649">
                  <c:v>6000</c:v>
                </c:pt>
                <c:pt idx="1650">
                  <c:v>6000</c:v>
                </c:pt>
                <c:pt idx="1651">
                  <c:v>6000</c:v>
                </c:pt>
                <c:pt idx="1652">
                  <c:v>6000</c:v>
                </c:pt>
                <c:pt idx="1653">
                  <c:v>6000</c:v>
                </c:pt>
                <c:pt idx="1654">
                  <c:v>5900</c:v>
                </c:pt>
                <c:pt idx="1655">
                  <c:v>5800</c:v>
                </c:pt>
                <c:pt idx="1656">
                  <c:v>5800</c:v>
                </c:pt>
                <c:pt idx="1657">
                  <c:v>5800</c:v>
                </c:pt>
                <c:pt idx="1658">
                  <c:v>5700</c:v>
                </c:pt>
                <c:pt idx="1659">
                  <c:v>5700</c:v>
                </c:pt>
                <c:pt idx="1660">
                  <c:v>5600</c:v>
                </c:pt>
                <c:pt idx="1661">
                  <c:v>5600</c:v>
                </c:pt>
                <c:pt idx="1662">
                  <c:v>5600</c:v>
                </c:pt>
                <c:pt idx="1663">
                  <c:v>5500</c:v>
                </c:pt>
                <c:pt idx="1664">
                  <c:v>5500</c:v>
                </c:pt>
                <c:pt idx="1665">
                  <c:v>5400</c:v>
                </c:pt>
                <c:pt idx="1666">
                  <c:v>5400</c:v>
                </c:pt>
                <c:pt idx="1667">
                  <c:v>5400</c:v>
                </c:pt>
                <c:pt idx="1668">
                  <c:v>5300</c:v>
                </c:pt>
                <c:pt idx="1669">
                  <c:v>5300</c:v>
                </c:pt>
                <c:pt idx="1670">
                  <c:v>5200</c:v>
                </c:pt>
                <c:pt idx="1671">
                  <c:v>5200</c:v>
                </c:pt>
                <c:pt idx="1672">
                  <c:v>5100</c:v>
                </c:pt>
                <c:pt idx="1673">
                  <c:v>5100</c:v>
                </c:pt>
                <c:pt idx="1674">
                  <c:v>5100</c:v>
                </c:pt>
                <c:pt idx="1675">
                  <c:v>5000</c:v>
                </c:pt>
                <c:pt idx="1676">
                  <c:v>5000</c:v>
                </c:pt>
                <c:pt idx="1677">
                  <c:v>5000</c:v>
                </c:pt>
                <c:pt idx="1678">
                  <c:v>4900</c:v>
                </c:pt>
                <c:pt idx="1679">
                  <c:v>6400</c:v>
                </c:pt>
                <c:pt idx="1680">
                  <c:v>6300</c:v>
                </c:pt>
                <c:pt idx="1681">
                  <c:v>6200</c:v>
                </c:pt>
                <c:pt idx="1682">
                  <c:v>6200</c:v>
                </c:pt>
                <c:pt idx="1683">
                  <c:v>6100</c:v>
                </c:pt>
                <c:pt idx="1684">
                  <c:v>6100</c:v>
                </c:pt>
                <c:pt idx="1685">
                  <c:v>6000</c:v>
                </c:pt>
                <c:pt idx="1686">
                  <c:v>5900</c:v>
                </c:pt>
                <c:pt idx="1687">
                  <c:v>5800</c:v>
                </c:pt>
                <c:pt idx="1688">
                  <c:v>5800</c:v>
                </c:pt>
                <c:pt idx="1689">
                  <c:v>5700</c:v>
                </c:pt>
                <c:pt idx="1690">
                  <c:v>5700</c:v>
                </c:pt>
                <c:pt idx="1691">
                  <c:v>5600</c:v>
                </c:pt>
                <c:pt idx="1692">
                  <c:v>5600</c:v>
                </c:pt>
                <c:pt idx="1693">
                  <c:v>5500</c:v>
                </c:pt>
                <c:pt idx="1694">
                  <c:v>5400</c:v>
                </c:pt>
                <c:pt idx="1695">
                  <c:v>5400</c:v>
                </c:pt>
                <c:pt idx="1696">
                  <c:v>5300</c:v>
                </c:pt>
                <c:pt idx="1697">
                  <c:v>5200</c:v>
                </c:pt>
                <c:pt idx="1698">
                  <c:v>5200</c:v>
                </c:pt>
                <c:pt idx="1699">
                  <c:v>5100</c:v>
                </c:pt>
                <c:pt idx="1700">
                  <c:v>5100</c:v>
                </c:pt>
                <c:pt idx="1701">
                  <c:v>5000</c:v>
                </c:pt>
                <c:pt idx="1702">
                  <c:v>4900</c:v>
                </c:pt>
                <c:pt idx="1703">
                  <c:v>4800</c:v>
                </c:pt>
                <c:pt idx="1704">
                  <c:v>4700</c:v>
                </c:pt>
                <c:pt idx="1705">
                  <c:v>4600</c:v>
                </c:pt>
                <c:pt idx="1706">
                  <c:v>4500</c:v>
                </c:pt>
                <c:pt idx="1707">
                  <c:v>4400</c:v>
                </c:pt>
                <c:pt idx="1708">
                  <c:v>4300</c:v>
                </c:pt>
                <c:pt idx="1709">
                  <c:v>4300</c:v>
                </c:pt>
                <c:pt idx="1710">
                  <c:v>4200</c:v>
                </c:pt>
                <c:pt idx="1711">
                  <c:v>4100</c:v>
                </c:pt>
                <c:pt idx="1712">
                  <c:v>4100</c:v>
                </c:pt>
                <c:pt idx="1713">
                  <c:v>4000</c:v>
                </c:pt>
                <c:pt idx="1714">
                  <c:v>3900</c:v>
                </c:pt>
                <c:pt idx="1715">
                  <c:v>3900</c:v>
                </c:pt>
                <c:pt idx="1716">
                  <c:v>3900</c:v>
                </c:pt>
                <c:pt idx="1717">
                  <c:v>3900</c:v>
                </c:pt>
                <c:pt idx="1718">
                  <c:v>4000</c:v>
                </c:pt>
                <c:pt idx="1719">
                  <c:v>4300</c:v>
                </c:pt>
                <c:pt idx="1720">
                  <c:v>4500</c:v>
                </c:pt>
                <c:pt idx="1721">
                  <c:v>4700</c:v>
                </c:pt>
                <c:pt idx="1722">
                  <c:v>4800</c:v>
                </c:pt>
                <c:pt idx="1723">
                  <c:v>5000</c:v>
                </c:pt>
                <c:pt idx="1724">
                  <c:v>5200</c:v>
                </c:pt>
                <c:pt idx="1725">
                  <c:v>5400</c:v>
                </c:pt>
                <c:pt idx="1726">
                  <c:v>5500</c:v>
                </c:pt>
                <c:pt idx="1727">
                  <c:v>5700</c:v>
                </c:pt>
                <c:pt idx="1728">
                  <c:v>4500</c:v>
                </c:pt>
                <c:pt idx="1729">
                  <c:v>4500</c:v>
                </c:pt>
                <c:pt idx="1730">
                  <c:v>4700</c:v>
                </c:pt>
                <c:pt idx="1731">
                  <c:v>4800</c:v>
                </c:pt>
                <c:pt idx="1732">
                  <c:v>4900</c:v>
                </c:pt>
                <c:pt idx="1733">
                  <c:v>5000</c:v>
                </c:pt>
                <c:pt idx="1734">
                  <c:v>5100</c:v>
                </c:pt>
                <c:pt idx="1735">
                  <c:v>5200</c:v>
                </c:pt>
                <c:pt idx="1736">
                  <c:v>5400</c:v>
                </c:pt>
                <c:pt idx="1737">
                  <c:v>5400</c:v>
                </c:pt>
                <c:pt idx="1738">
                  <c:v>5500</c:v>
                </c:pt>
                <c:pt idx="1739">
                  <c:v>5600</c:v>
                </c:pt>
                <c:pt idx="1740">
                  <c:v>5700</c:v>
                </c:pt>
                <c:pt idx="1741">
                  <c:v>5700</c:v>
                </c:pt>
                <c:pt idx="1742">
                  <c:v>5800</c:v>
                </c:pt>
                <c:pt idx="1743">
                  <c:v>5900</c:v>
                </c:pt>
                <c:pt idx="1744">
                  <c:v>6000</c:v>
                </c:pt>
                <c:pt idx="1745">
                  <c:v>6100</c:v>
                </c:pt>
                <c:pt idx="1746">
                  <c:v>6100</c:v>
                </c:pt>
                <c:pt idx="1747">
                  <c:v>6200</c:v>
                </c:pt>
                <c:pt idx="1748">
                  <c:v>6300</c:v>
                </c:pt>
                <c:pt idx="1749">
                  <c:v>6400</c:v>
                </c:pt>
                <c:pt idx="1750">
                  <c:v>6500</c:v>
                </c:pt>
                <c:pt idx="1751">
                  <c:v>6500</c:v>
                </c:pt>
                <c:pt idx="1752">
                  <c:v>5100</c:v>
                </c:pt>
                <c:pt idx="1753">
                  <c:v>5200</c:v>
                </c:pt>
                <c:pt idx="1754">
                  <c:v>5200</c:v>
                </c:pt>
                <c:pt idx="1755">
                  <c:v>5300</c:v>
                </c:pt>
                <c:pt idx="1756">
                  <c:v>5300</c:v>
                </c:pt>
                <c:pt idx="1757">
                  <c:v>5400</c:v>
                </c:pt>
                <c:pt idx="1758">
                  <c:v>5400</c:v>
                </c:pt>
                <c:pt idx="1759">
                  <c:v>5500</c:v>
                </c:pt>
                <c:pt idx="1760">
                  <c:v>5600</c:v>
                </c:pt>
                <c:pt idx="1761">
                  <c:v>5600</c:v>
                </c:pt>
                <c:pt idx="1762">
                  <c:v>5700</c:v>
                </c:pt>
                <c:pt idx="1763">
                  <c:v>5800</c:v>
                </c:pt>
                <c:pt idx="1764">
                  <c:v>5800</c:v>
                </c:pt>
                <c:pt idx="1765">
                  <c:v>5800</c:v>
                </c:pt>
                <c:pt idx="1766">
                  <c:v>5900</c:v>
                </c:pt>
                <c:pt idx="1767">
                  <c:v>5900</c:v>
                </c:pt>
                <c:pt idx="1768">
                  <c:v>6000</c:v>
                </c:pt>
                <c:pt idx="1769">
                  <c:v>6100</c:v>
                </c:pt>
                <c:pt idx="1770">
                  <c:v>6200</c:v>
                </c:pt>
                <c:pt idx="1771">
                  <c:v>6200</c:v>
                </c:pt>
                <c:pt idx="1772">
                  <c:v>6300</c:v>
                </c:pt>
                <c:pt idx="1773">
                  <c:v>6300</c:v>
                </c:pt>
                <c:pt idx="1774">
                  <c:v>6300</c:v>
                </c:pt>
                <c:pt idx="1775">
                  <c:v>6300</c:v>
                </c:pt>
                <c:pt idx="1776">
                  <c:v>6400</c:v>
                </c:pt>
                <c:pt idx="1777">
                  <c:v>6400</c:v>
                </c:pt>
                <c:pt idx="1778">
                  <c:v>6400</c:v>
                </c:pt>
                <c:pt idx="1779">
                  <c:v>6500</c:v>
                </c:pt>
                <c:pt idx="1780">
                  <c:v>6500</c:v>
                </c:pt>
                <c:pt idx="1781">
                  <c:v>6500</c:v>
                </c:pt>
                <c:pt idx="1782">
                  <c:v>6500</c:v>
                </c:pt>
                <c:pt idx="1783">
                  <c:v>6500</c:v>
                </c:pt>
                <c:pt idx="1784">
                  <c:v>6500</c:v>
                </c:pt>
                <c:pt idx="1785">
                  <c:v>6500</c:v>
                </c:pt>
                <c:pt idx="1786">
                  <c:v>6500</c:v>
                </c:pt>
                <c:pt idx="1787">
                  <c:v>6500</c:v>
                </c:pt>
                <c:pt idx="1788">
                  <c:v>6500</c:v>
                </c:pt>
                <c:pt idx="1789">
                  <c:v>6500</c:v>
                </c:pt>
                <c:pt idx="1790">
                  <c:v>6500</c:v>
                </c:pt>
                <c:pt idx="1791">
                  <c:v>6500</c:v>
                </c:pt>
                <c:pt idx="1792">
                  <c:v>6500</c:v>
                </c:pt>
                <c:pt idx="1793">
                  <c:v>6500</c:v>
                </c:pt>
                <c:pt idx="1794">
                  <c:v>6500</c:v>
                </c:pt>
                <c:pt idx="1795">
                  <c:v>6500</c:v>
                </c:pt>
                <c:pt idx="1796">
                  <c:v>6500</c:v>
                </c:pt>
                <c:pt idx="1797">
                  <c:v>6500</c:v>
                </c:pt>
                <c:pt idx="1798">
                  <c:v>6500</c:v>
                </c:pt>
                <c:pt idx="1799">
                  <c:v>6500</c:v>
                </c:pt>
                <c:pt idx="1800">
                  <c:v>6500</c:v>
                </c:pt>
                <c:pt idx="1801">
                  <c:v>6500</c:v>
                </c:pt>
                <c:pt idx="1802">
                  <c:v>6500</c:v>
                </c:pt>
                <c:pt idx="1803">
                  <c:v>6500</c:v>
                </c:pt>
                <c:pt idx="1804">
                  <c:v>6500</c:v>
                </c:pt>
                <c:pt idx="1805">
                  <c:v>6500</c:v>
                </c:pt>
                <c:pt idx="1806">
                  <c:v>6500</c:v>
                </c:pt>
                <c:pt idx="1807">
                  <c:v>6500</c:v>
                </c:pt>
                <c:pt idx="1808">
                  <c:v>6500</c:v>
                </c:pt>
                <c:pt idx="1809">
                  <c:v>6500</c:v>
                </c:pt>
                <c:pt idx="1810">
                  <c:v>6500</c:v>
                </c:pt>
                <c:pt idx="1811">
                  <c:v>6500</c:v>
                </c:pt>
                <c:pt idx="1812">
                  <c:v>6500</c:v>
                </c:pt>
                <c:pt idx="1813">
                  <c:v>6500</c:v>
                </c:pt>
                <c:pt idx="1814">
                  <c:v>6500</c:v>
                </c:pt>
                <c:pt idx="1815">
                  <c:v>6500</c:v>
                </c:pt>
                <c:pt idx="1816">
                  <c:v>6500</c:v>
                </c:pt>
                <c:pt idx="1817">
                  <c:v>6500</c:v>
                </c:pt>
                <c:pt idx="1818">
                  <c:v>6500</c:v>
                </c:pt>
                <c:pt idx="1819">
                  <c:v>6500</c:v>
                </c:pt>
                <c:pt idx="1820">
                  <c:v>6500</c:v>
                </c:pt>
                <c:pt idx="1821">
                  <c:v>6500</c:v>
                </c:pt>
                <c:pt idx="1822">
                  <c:v>6500</c:v>
                </c:pt>
                <c:pt idx="1823">
                  <c:v>6500</c:v>
                </c:pt>
                <c:pt idx="1824">
                  <c:v>6500</c:v>
                </c:pt>
                <c:pt idx="1825">
                  <c:v>6500</c:v>
                </c:pt>
                <c:pt idx="1826">
                  <c:v>6500</c:v>
                </c:pt>
                <c:pt idx="1827">
                  <c:v>6500</c:v>
                </c:pt>
                <c:pt idx="1828">
                  <c:v>6500</c:v>
                </c:pt>
                <c:pt idx="1829">
                  <c:v>6500</c:v>
                </c:pt>
                <c:pt idx="1830">
                  <c:v>6500</c:v>
                </c:pt>
                <c:pt idx="1831">
                  <c:v>6500</c:v>
                </c:pt>
                <c:pt idx="1832">
                  <c:v>6500</c:v>
                </c:pt>
                <c:pt idx="1833">
                  <c:v>6500</c:v>
                </c:pt>
                <c:pt idx="1834">
                  <c:v>6500</c:v>
                </c:pt>
                <c:pt idx="1835">
                  <c:v>6500</c:v>
                </c:pt>
                <c:pt idx="1836">
                  <c:v>6500</c:v>
                </c:pt>
                <c:pt idx="1837">
                  <c:v>6500</c:v>
                </c:pt>
                <c:pt idx="1838">
                  <c:v>6500</c:v>
                </c:pt>
                <c:pt idx="1839">
                  <c:v>6500</c:v>
                </c:pt>
                <c:pt idx="1840">
                  <c:v>6500</c:v>
                </c:pt>
                <c:pt idx="1841">
                  <c:v>6500</c:v>
                </c:pt>
                <c:pt idx="1842">
                  <c:v>6500</c:v>
                </c:pt>
                <c:pt idx="1843">
                  <c:v>6500</c:v>
                </c:pt>
                <c:pt idx="1844">
                  <c:v>6500</c:v>
                </c:pt>
                <c:pt idx="1845">
                  <c:v>6500</c:v>
                </c:pt>
                <c:pt idx="1846">
                  <c:v>6500</c:v>
                </c:pt>
                <c:pt idx="1847">
                  <c:v>6500</c:v>
                </c:pt>
                <c:pt idx="1848">
                  <c:v>6500</c:v>
                </c:pt>
                <c:pt idx="1849">
                  <c:v>6500</c:v>
                </c:pt>
                <c:pt idx="1850">
                  <c:v>6500</c:v>
                </c:pt>
                <c:pt idx="1851">
                  <c:v>6500</c:v>
                </c:pt>
                <c:pt idx="1852">
                  <c:v>6500</c:v>
                </c:pt>
                <c:pt idx="1853">
                  <c:v>6500</c:v>
                </c:pt>
                <c:pt idx="1854">
                  <c:v>6500</c:v>
                </c:pt>
                <c:pt idx="1855">
                  <c:v>6500</c:v>
                </c:pt>
                <c:pt idx="1856">
                  <c:v>6500</c:v>
                </c:pt>
                <c:pt idx="1857">
                  <c:v>6500</c:v>
                </c:pt>
                <c:pt idx="1858">
                  <c:v>6500</c:v>
                </c:pt>
                <c:pt idx="1859">
                  <c:v>6500</c:v>
                </c:pt>
                <c:pt idx="1860">
                  <c:v>6500</c:v>
                </c:pt>
                <c:pt idx="1861">
                  <c:v>6500</c:v>
                </c:pt>
                <c:pt idx="1862">
                  <c:v>6500</c:v>
                </c:pt>
                <c:pt idx="1863">
                  <c:v>6500</c:v>
                </c:pt>
                <c:pt idx="1864">
                  <c:v>6500</c:v>
                </c:pt>
                <c:pt idx="1865">
                  <c:v>6500</c:v>
                </c:pt>
                <c:pt idx="1866">
                  <c:v>6500</c:v>
                </c:pt>
                <c:pt idx="1867">
                  <c:v>6500</c:v>
                </c:pt>
                <c:pt idx="1868">
                  <c:v>6500</c:v>
                </c:pt>
                <c:pt idx="1869">
                  <c:v>6500</c:v>
                </c:pt>
                <c:pt idx="1870">
                  <c:v>6500</c:v>
                </c:pt>
                <c:pt idx="1871">
                  <c:v>6500</c:v>
                </c:pt>
                <c:pt idx="1872">
                  <c:v>6500</c:v>
                </c:pt>
                <c:pt idx="1873">
                  <c:v>6500</c:v>
                </c:pt>
                <c:pt idx="1874">
                  <c:v>6500</c:v>
                </c:pt>
                <c:pt idx="1875">
                  <c:v>6500</c:v>
                </c:pt>
                <c:pt idx="1876">
                  <c:v>6500</c:v>
                </c:pt>
                <c:pt idx="1877">
                  <c:v>6500</c:v>
                </c:pt>
                <c:pt idx="1878">
                  <c:v>6500</c:v>
                </c:pt>
                <c:pt idx="1879">
                  <c:v>6500</c:v>
                </c:pt>
                <c:pt idx="1880">
                  <c:v>6500</c:v>
                </c:pt>
                <c:pt idx="1881">
                  <c:v>6500</c:v>
                </c:pt>
                <c:pt idx="1882">
                  <c:v>6500</c:v>
                </c:pt>
                <c:pt idx="1883">
                  <c:v>6500</c:v>
                </c:pt>
                <c:pt idx="1884">
                  <c:v>6500</c:v>
                </c:pt>
                <c:pt idx="1885">
                  <c:v>6500</c:v>
                </c:pt>
                <c:pt idx="1886">
                  <c:v>6500</c:v>
                </c:pt>
                <c:pt idx="1887">
                  <c:v>6500</c:v>
                </c:pt>
                <c:pt idx="1888">
                  <c:v>6500</c:v>
                </c:pt>
                <c:pt idx="1889">
                  <c:v>6500</c:v>
                </c:pt>
                <c:pt idx="1890">
                  <c:v>6500</c:v>
                </c:pt>
                <c:pt idx="1891">
                  <c:v>6500</c:v>
                </c:pt>
                <c:pt idx="1892">
                  <c:v>6500</c:v>
                </c:pt>
                <c:pt idx="1893">
                  <c:v>6500</c:v>
                </c:pt>
                <c:pt idx="1894">
                  <c:v>6500</c:v>
                </c:pt>
                <c:pt idx="1895">
                  <c:v>6500</c:v>
                </c:pt>
                <c:pt idx="1896">
                  <c:v>6500</c:v>
                </c:pt>
                <c:pt idx="1897">
                  <c:v>6500</c:v>
                </c:pt>
                <c:pt idx="1898">
                  <c:v>6500</c:v>
                </c:pt>
                <c:pt idx="1899">
                  <c:v>6500</c:v>
                </c:pt>
                <c:pt idx="1900">
                  <c:v>6500</c:v>
                </c:pt>
                <c:pt idx="1901">
                  <c:v>6500</c:v>
                </c:pt>
                <c:pt idx="1902">
                  <c:v>6500</c:v>
                </c:pt>
                <c:pt idx="1903">
                  <c:v>6500</c:v>
                </c:pt>
                <c:pt idx="1904">
                  <c:v>6500</c:v>
                </c:pt>
                <c:pt idx="1905">
                  <c:v>6500</c:v>
                </c:pt>
                <c:pt idx="1906">
                  <c:v>6500</c:v>
                </c:pt>
                <c:pt idx="1907">
                  <c:v>6500</c:v>
                </c:pt>
                <c:pt idx="1908">
                  <c:v>6500</c:v>
                </c:pt>
                <c:pt idx="1909">
                  <c:v>6500</c:v>
                </c:pt>
                <c:pt idx="1910">
                  <c:v>6500</c:v>
                </c:pt>
                <c:pt idx="1911">
                  <c:v>6500</c:v>
                </c:pt>
                <c:pt idx="1912">
                  <c:v>6500</c:v>
                </c:pt>
                <c:pt idx="1913">
                  <c:v>6500</c:v>
                </c:pt>
                <c:pt idx="1914">
                  <c:v>6500</c:v>
                </c:pt>
                <c:pt idx="1915">
                  <c:v>6500</c:v>
                </c:pt>
                <c:pt idx="1916">
                  <c:v>6500</c:v>
                </c:pt>
                <c:pt idx="1917">
                  <c:v>6500</c:v>
                </c:pt>
                <c:pt idx="1918">
                  <c:v>6500</c:v>
                </c:pt>
                <c:pt idx="1919">
                  <c:v>6500</c:v>
                </c:pt>
                <c:pt idx="1920">
                  <c:v>6500</c:v>
                </c:pt>
                <c:pt idx="1921">
                  <c:v>6500</c:v>
                </c:pt>
                <c:pt idx="1922">
                  <c:v>6500</c:v>
                </c:pt>
                <c:pt idx="1923">
                  <c:v>6500</c:v>
                </c:pt>
                <c:pt idx="1924">
                  <c:v>6500</c:v>
                </c:pt>
                <c:pt idx="1925">
                  <c:v>6500</c:v>
                </c:pt>
                <c:pt idx="1926">
                  <c:v>6500</c:v>
                </c:pt>
                <c:pt idx="1927">
                  <c:v>6500</c:v>
                </c:pt>
                <c:pt idx="1928">
                  <c:v>6500</c:v>
                </c:pt>
                <c:pt idx="1929">
                  <c:v>6500</c:v>
                </c:pt>
                <c:pt idx="1930">
                  <c:v>6500</c:v>
                </c:pt>
                <c:pt idx="1931">
                  <c:v>6500</c:v>
                </c:pt>
                <c:pt idx="1932">
                  <c:v>6500</c:v>
                </c:pt>
                <c:pt idx="1933">
                  <c:v>6500</c:v>
                </c:pt>
                <c:pt idx="1934">
                  <c:v>6500</c:v>
                </c:pt>
                <c:pt idx="1935">
                  <c:v>6500</c:v>
                </c:pt>
                <c:pt idx="1936">
                  <c:v>6500</c:v>
                </c:pt>
                <c:pt idx="1937">
                  <c:v>6500</c:v>
                </c:pt>
                <c:pt idx="1938">
                  <c:v>6500</c:v>
                </c:pt>
                <c:pt idx="1939">
                  <c:v>6500</c:v>
                </c:pt>
                <c:pt idx="1940">
                  <c:v>6500</c:v>
                </c:pt>
                <c:pt idx="1941">
                  <c:v>6500</c:v>
                </c:pt>
                <c:pt idx="1942">
                  <c:v>6500</c:v>
                </c:pt>
                <c:pt idx="1943">
                  <c:v>6500</c:v>
                </c:pt>
                <c:pt idx="1944">
                  <c:v>6500</c:v>
                </c:pt>
                <c:pt idx="1945">
                  <c:v>6500</c:v>
                </c:pt>
                <c:pt idx="1946">
                  <c:v>6500</c:v>
                </c:pt>
                <c:pt idx="1947">
                  <c:v>6500</c:v>
                </c:pt>
                <c:pt idx="1948">
                  <c:v>6500</c:v>
                </c:pt>
                <c:pt idx="1949">
                  <c:v>6500</c:v>
                </c:pt>
                <c:pt idx="1950">
                  <c:v>6500</c:v>
                </c:pt>
                <c:pt idx="1951">
                  <c:v>6500</c:v>
                </c:pt>
                <c:pt idx="1952">
                  <c:v>6500</c:v>
                </c:pt>
                <c:pt idx="1953">
                  <c:v>6500</c:v>
                </c:pt>
                <c:pt idx="1954">
                  <c:v>6500</c:v>
                </c:pt>
                <c:pt idx="1955">
                  <c:v>6500</c:v>
                </c:pt>
                <c:pt idx="1956">
                  <c:v>6500</c:v>
                </c:pt>
                <c:pt idx="1957">
                  <c:v>6500</c:v>
                </c:pt>
                <c:pt idx="1958">
                  <c:v>6500</c:v>
                </c:pt>
                <c:pt idx="1959">
                  <c:v>6500</c:v>
                </c:pt>
                <c:pt idx="1960">
                  <c:v>6500</c:v>
                </c:pt>
                <c:pt idx="1961">
                  <c:v>6500</c:v>
                </c:pt>
                <c:pt idx="1962">
                  <c:v>6500</c:v>
                </c:pt>
                <c:pt idx="1963">
                  <c:v>6500</c:v>
                </c:pt>
                <c:pt idx="1964">
                  <c:v>6500</c:v>
                </c:pt>
                <c:pt idx="1965">
                  <c:v>6500</c:v>
                </c:pt>
                <c:pt idx="1966">
                  <c:v>6500</c:v>
                </c:pt>
                <c:pt idx="1967">
                  <c:v>6500</c:v>
                </c:pt>
                <c:pt idx="1968">
                  <c:v>6500</c:v>
                </c:pt>
                <c:pt idx="1969">
                  <c:v>6500</c:v>
                </c:pt>
                <c:pt idx="1970">
                  <c:v>6500</c:v>
                </c:pt>
                <c:pt idx="1971">
                  <c:v>6500</c:v>
                </c:pt>
                <c:pt idx="1972">
                  <c:v>6500</c:v>
                </c:pt>
                <c:pt idx="1973">
                  <c:v>6500</c:v>
                </c:pt>
                <c:pt idx="1974">
                  <c:v>6500</c:v>
                </c:pt>
                <c:pt idx="1975">
                  <c:v>6500</c:v>
                </c:pt>
                <c:pt idx="1976">
                  <c:v>6500</c:v>
                </c:pt>
                <c:pt idx="1977">
                  <c:v>6500</c:v>
                </c:pt>
                <c:pt idx="1978">
                  <c:v>6500</c:v>
                </c:pt>
                <c:pt idx="1979">
                  <c:v>6500</c:v>
                </c:pt>
                <c:pt idx="1980">
                  <c:v>6500</c:v>
                </c:pt>
                <c:pt idx="1981">
                  <c:v>6500</c:v>
                </c:pt>
                <c:pt idx="1982">
                  <c:v>6500</c:v>
                </c:pt>
                <c:pt idx="1983">
                  <c:v>6500</c:v>
                </c:pt>
                <c:pt idx="1984">
                  <c:v>6500</c:v>
                </c:pt>
                <c:pt idx="1985">
                  <c:v>6500</c:v>
                </c:pt>
                <c:pt idx="1986">
                  <c:v>6500</c:v>
                </c:pt>
                <c:pt idx="1987">
                  <c:v>6500</c:v>
                </c:pt>
                <c:pt idx="1988">
                  <c:v>6500</c:v>
                </c:pt>
                <c:pt idx="1989">
                  <c:v>6500</c:v>
                </c:pt>
                <c:pt idx="1990">
                  <c:v>6500</c:v>
                </c:pt>
                <c:pt idx="1991">
                  <c:v>6500</c:v>
                </c:pt>
                <c:pt idx="1992">
                  <c:v>6500</c:v>
                </c:pt>
                <c:pt idx="1993">
                  <c:v>6500</c:v>
                </c:pt>
                <c:pt idx="1994">
                  <c:v>6500</c:v>
                </c:pt>
                <c:pt idx="1995">
                  <c:v>6500</c:v>
                </c:pt>
                <c:pt idx="1996">
                  <c:v>6500</c:v>
                </c:pt>
                <c:pt idx="1997">
                  <c:v>6500</c:v>
                </c:pt>
                <c:pt idx="1998">
                  <c:v>6500</c:v>
                </c:pt>
                <c:pt idx="1999">
                  <c:v>6500</c:v>
                </c:pt>
                <c:pt idx="2000">
                  <c:v>6500</c:v>
                </c:pt>
                <c:pt idx="2001">
                  <c:v>6500</c:v>
                </c:pt>
                <c:pt idx="2002">
                  <c:v>6500</c:v>
                </c:pt>
                <c:pt idx="2003">
                  <c:v>6500</c:v>
                </c:pt>
                <c:pt idx="2004">
                  <c:v>6500</c:v>
                </c:pt>
                <c:pt idx="2005">
                  <c:v>6500</c:v>
                </c:pt>
                <c:pt idx="2006">
                  <c:v>6500</c:v>
                </c:pt>
                <c:pt idx="2007">
                  <c:v>6500</c:v>
                </c:pt>
                <c:pt idx="2008">
                  <c:v>6500</c:v>
                </c:pt>
                <c:pt idx="2009">
                  <c:v>6500</c:v>
                </c:pt>
                <c:pt idx="2010">
                  <c:v>6500</c:v>
                </c:pt>
                <c:pt idx="2011">
                  <c:v>6500</c:v>
                </c:pt>
                <c:pt idx="2012">
                  <c:v>6500</c:v>
                </c:pt>
                <c:pt idx="2013">
                  <c:v>6500</c:v>
                </c:pt>
                <c:pt idx="2014">
                  <c:v>6500</c:v>
                </c:pt>
                <c:pt idx="2015">
                  <c:v>6500</c:v>
                </c:pt>
                <c:pt idx="2016">
                  <c:v>6500</c:v>
                </c:pt>
                <c:pt idx="2017">
                  <c:v>6500</c:v>
                </c:pt>
                <c:pt idx="2018">
                  <c:v>6500</c:v>
                </c:pt>
                <c:pt idx="2019">
                  <c:v>6500</c:v>
                </c:pt>
                <c:pt idx="2020">
                  <c:v>6500</c:v>
                </c:pt>
                <c:pt idx="2021">
                  <c:v>6500</c:v>
                </c:pt>
                <c:pt idx="2022">
                  <c:v>6500</c:v>
                </c:pt>
                <c:pt idx="2023">
                  <c:v>6500</c:v>
                </c:pt>
                <c:pt idx="2024">
                  <c:v>6500</c:v>
                </c:pt>
                <c:pt idx="2025">
                  <c:v>6500</c:v>
                </c:pt>
                <c:pt idx="2026">
                  <c:v>6500</c:v>
                </c:pt>
                <c:pt idx="2027">
                  <c:v>6500</c:v>
                </c:pt>
                <c:pt idx="2028">
                  <c:v>6500</c:v>
                </c:pt>
                <c:pt idx="2029">
                  <c:v>6500</c:v>
                </c:pt>
                <c:pt idx="2030">
                  <c:v>6500</c:v>
                </c:pt>
                <c:pt idx="2031">
                  <c:v>6500</c:v>
                </c:pt>
                <c:pt idx="2032">
                  <c:v>6500</c:v>
                </c:pt>
                <c:pt idx="2033">
                  <c:v>6500</c:v>
                </c:pt>
                <c:pt idx="2034">
                  <c:v>6500</c:v>
                </c:pt>
                <c:pt idx="2035">
                  <c:v>6500</c:v>
                </c:pt>
                <c:pt idx="2036">
                  <c:v>6500</c:v>
                </c:pt>
                <c:pt idx="2037">
                  <c:v>6500</c:v>
                </c:pt>
                <c:pt idx="2038">
                  <c:v>6500</c:v>
                </c:pt>
                <c:pt idx="2039">
                  <c:v>6500</c:v>
                </c:pt>
                <c:pt idx="2040">
                  <c:v>6500</c:v>
                </c:pt>
                <c:pt idx="2041">
                  <c:v>6500</c:v>
                </c:pt>
                <c:pt idx="2042">
                  <c:v>6500</c:v>
                </c:pt>
                <c:pt idx="2043">
                  <c:v>6500</c:v>
                </c:pt>
                <c:pt idx="2044">
                  <c:v>6500</c:v>
                </c:pt>
                <c:pt idx="2045">
                  <c:v>6500</c:v>
                </c:pt>
                <c:pt idx="2046">
                  <c:v>6500</c:v>
                </c:pt>
                <c:pt idx="2047">
                  <c:v>6500</c:v>
                </c:pt>
                <c:pt idx="2048">
                  <c:v>6500</c:v>
                </c:pt>
                <c:pt idx="2049">
                  <c:v>6500</c:v>
                </c:pt>
                <c:pt idx="2050">
                  <c:v>6500</c:v>
                </c:pt>
                <c:pt idx="2051">
                  <c:v>6500</c:v>
                </c:pt>
                <c:pt idx="2052">
                  <c:v>6500</c:v>
                </c:pt>
                <c:pt idx="2053">
                  <c:v>6500</c:v>
                </c:pt>
                <c:pt idx="2054">
                  <c:v>6500</c:v>
                </c:pt>
                <c:pt idx="2055">
                  <c:v>6500</c:v>
                </c:pt>
                <c:pt idx="2056">
                  <c:v>6500</c:v>
                </c:pt>
                <c:pt idx="2057">
                  <c:v>6500</c:v>
                </c:pt>
                <c:pt idx="2058">
                  <c:v>6500</c:v>
                </c:pt>
                <c:pt idx="2059">
                  <c:v>6500</c:v>
                </c:pt>
                <c:pt idx="2060">
                  <c:v>6500</c:v>
                </c:pt>
                <c:pt idx="2061">
                  <c:v>6500</c:v>
                </c:pt>
                <c:pt idx="2062">
                  <c:v>6500</c:v>
                </c:pt>
                <c:pt idx="2063">
                  <c:v>6500</c:v>
                </c:pt>
                <c:pt idx="2064">
                  <c:v>6500</c:v>
                </c:pt>
                <c:pt idx="2065">
                  <c:v>6500</c:v>
                </c:pt>
                <c:pt idx="2066">
                  <c:v>6500</c:v>
                </c:pt>
                <c:pt idx="2067">
                  <c:v>6500</c:v>
                </c:pt>
                <c:pt idx="2068">
                  <c:v>6500</c:v>
                </c:pt>
                <c:pt idx="2069">
                  <c:v>6500</c:v>
                </c:pt>
                <c:pt idx="2070">
                  <c:v>6500</c:v>
                </c:pt>
                <c:pt idx="2071">
                  <c:v>6500</c:v>
                </c:pt>
                <c:pt idx="2072">
                  <c:v>6500</c:v>
                </c:pt>
                <c:pt idx="2073">
                  <c:v>6500</c:v>
                </c:pt>
                <c:pt idx="2074">
                  <c:v>6500</c:v>
                </c:pt>
                <c:pt idx="2075">
                  <c:v>6500</c:v>
                </c:pt>
                <c:pt idx="2076">
                  <c:v>6500</c:v>
                </c:pt>
                <c:pt idx="2077">
                  <c:v>6500</c:v>
                </c:pt>
                <c:pt idx="2078">
                  <c:v>6500</c:v>
                </c:pt>
                <c:pt idx="2079">
                  <c:v>6500</c:v>
                </c:pt>
                <c:pt idx="2080">
                  <c:v>6500</c:v>
                </c:pt>
                <c:pt idx="2081">
                  <c:v>6500</c:v>
                </c:pt>
                <c:pt idx="2082">
                  <c:v>6500</c:v>
                </c:pt>
                <c:pt idx="2083">
                  <c:v>6500</c:v>
                </c:pt>
                <c:pt idx="2084">
                  <c:v>6500</c:v>
                </c:pt>
                <c:pt idx="2085">
                  <c:v>6500</c:v>
                </c:pt>
                <c:pt idx="2086">
                  <c:v>6500</c:v>
                </c:pt>
                <c:pt idx="2087">
                  <c:v>6500</c:v>
                </c:pt>
                <c:pt idx="2088">
                  <c:v>6500</c:v>
                </c:pt>
                <c:pt idx="2089">
                  <c:v>6500</c:v>
                </c:pt>
                <c:pt idx="2090">
                  <c:v>6500</c:v>
                </c:pt>
                <c:pt idx="2091">
                  <c:v>6500</c:v>
                </c:pt>
                <c:pt idx="2092">
                  <c:v>6500</c:v>
                </c:pt>
                <c:pt idx="2093">
                  <c:v>6500</c:v>
                </c:pt>
                <c:pt idx="2094">
                  <c:v>6500</c:v>
                </c:pt>
                <c:pt idx="2095">
                  <c:v>6500</c:v>
                </c:pt>
                <c:pt idx="2096">
                  <c:v>6500</c:v>
                </c:pt>
                <c:pt idx="2097">
                  <c:v>6500</c:v>
                </c:pt>
                <c:pt idx="2098">
                  <c:v>6500</c:v>
                </c:pt>
                <c:pt idx="2099">
                  <c:v>6500</c:v>
                </c:pt>
                <c:pt idx="2100">
                  <c:v>6500</c:v>
                </c:pt>
              </c:numCache>
            </c:numRef>
          </c:val>
        </c:ser>
        <c:marker val="1"/>
        <c:axId val="219214208"/>
        <c:axId val="219215744"/>
      </c:lineChart>
      <c:catAx>
        <c:axId val="2192142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</a:t>
                </a:r>
              </a:p>
            </c:rich>
          </c:tx>
          <c:layout/>
        </c:title>
        <c:tickLblPos val="nextTo"/>
        <c:crossAx val="219215744"/>
        <c:crosses val="autoZero"/>
        <c:auto val="1"/>
        <c:lblAlgn val="ctr"/>
        <c:lblOffset val="100"/>
      </c:catAx>
      <c:valAx>
        <c:axId val="21921574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RPM</a:t>
                </a:r>
              </a:p>
            </c:rich>
          </c:tx>
          <c:layout/>
        </c:title>
        <c:numFmt formatCode="General" sourceLinked="1"/>
        <c:tickLblPos val="nextTo"/>
        <c:crossAx val="21921420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Simulation!$K$3</c:f>
              <c:strCache>
                <c:ptCount val="1"/>
                <c:pt idx="0">
                  <c:v>BSFC</c:v>
                </c:pt>
              </c:strCache>
            </c:strRef>
          </c:tx>
          <c:marker>
            <c:symbol val="none"/>
          </c:marker>
          <c:cat>
            <c:numRef>
              <c:f>Simulation!$O$4:$O$2104</c:f>
              <c:numCache>
                <c:formatCode>General</c:formatCode>
                <c:ptCount val="2101"/>
                <c:pt idx="0">
                  <c:v>0</c:v>
                </c:pt>
                <c:pt idx="1">
                  <c:v>1.4004449833565469</c:v>
                </c:pt>
                <c:pt idx="2">
                  <c:v>1.9807975483892748</c:v>
                </c:pt>
                <c:pt idx="3">
                  <c:v>2.4264581590073777</c:v>
                </c:pt>
                <c:pt idx="4">
                  <c:v>2.8024606478192085</c:v>
                </c:pt>
                <c:pt idx="5">
                  <c:v>3.1339856095231267</c:v>
                </c:pt>
                <c:pt idx="6">
                  <c:v>3.4339430100899584</c:v>
                </c:pt>
                <c:pt idx="7">
                  <c:v>3.7099996629083636</c:v>
                </c:pt>
                <c:pt idx="8">
                  <c:v>3.9671494830706822</c:v>
                </c:pt>
                <c:pt idx="9">
                  <c:v>4.2088602811971807</c:v>
                </c:pt>
                <c:pt idx="10">
                  <c:v>4.4376562507402308</c:v>
                </c:pt>
                <c:pt idx="11">
                  <c:v>4.6554424325158088</c:v>
                </c:pt>
                <c:pt idx="12">
                  <c:v>4.8636984519927555</c:v>
                </c:pt>
                <c:pt idx="13">
                  <c:v>5.0636006601199268</c:v>
                </c:pt>
                <c:pt idx="14">
                  <c:v>5.2561025815366742</c:v>
                </c:pt>
                <c:pt idx="15">
                  <c:v>5.4419898469554644</c:v>
                </c:pt>
                <c:pt idx="16">
                  <c:v>5.6219188540324279</c:v>
                </c:pt>
                <c:pt idx="17">
                  <c:v>5.7964446859180523</c:v>
                </c:pt>
                <c:pt idx="18">
                  <c:v>5.9660417246244668</c:v>
                </c:pt>
                <c:pt idx="19">
                  <c:v>6.1311191676893904</c:v>
                </c:pt>
                <c:pt idx="20">
                  <c:v>6.2920329084625397</c:v>
                </c:pt>
                <c:pt idx="21">
                  <c:v>6.4490947702154804</c:v>
                </c:pt>
                <c:pt idx="22">
                  <c:v>6.602579780582686</c:v>
                </c:pt>
                <c:pt idx="23">
                  <c:v>6.7527319717997409</c:v>
                </c:pt>
                <c:pt idx="24">
                  <c:v>6.8997690561788092</c:v>
                </c:pt>
                <c:pt idx="25">
                  <c:v>7.0438862324030334</c:v>
                </c:pt>
                <c:pt idx="26">
                  <c:v>7.1852593123015431</c:v>
                </c:pt>
                <c:pt idx="27">
                  <c:v>7.3240473107184103</c:v>
                </c:pt>
                <c:pt idx="28">
                  <c:v>7.4603946070136509</c:v>
                </c:pt>
                <c:pt idx="29">
                  <c:v>7.5944327617212615</c:v>
                </c:pt>
                <c:pt idx="30">
                  <c:v>7.7262820533002543</c:v>
                </c:pt>
                <c:pt idx="31">
                  <c:v>7.8560382504282336</c:v>
                </c:pt>
                <c:pt idx="32">
                  <c:v>7.9837901081067013</c:v>
                </c:pt>
                <c:pt idx="33">
                  <c:v>8.1096337499170659</c:v>
                </c:pt>
                <c:pt idx="34">
                  <c:v>8.2336579510915353</c:v>
                </c:pt>
                <c:pt idx="35">
                  <c:v>8.3559449004066533</c:v>
                </c:pt>
                <c:pt idx="36">
                  <c:v>8.4765708634805108</c:v>
                </c:pt>
                <c:pt idx="37">
                  <c:v>8.5956067626299699</c:v>
                </c:pt>
                <c:pt idx="38">
                  <c:v>8.7131186857657479</c:v>
                </c:pt>
                <c:pt idx="39">
                  <c:v>8.8291683346564973</c:v>
                </c:pt>
                <c:pt idx="40">
                  <c:v>8.9438134211613942</c:v>
                </c:pt>
                <c:pt idx="41">
                  <c:v>9.0571080186256214</c:v>
                </c:pt>
                <c:pt idx="42">
                  <c:v>9.1691028744864678</c:v>
                </c:pt>
                <c:pt idx="43">
                  <c:v>9.2798456891968275</c:v>
                </c:pt>
                <c:pt idx="44">
                  <c:v>9.3893813657970036</c:v>
                </c:pt>
                <c:pt idx="45">
                  <c:v>9.4977522338226965</c:v>
                </c:pt>
                <c:pt idx="46">
                  <c:v>9.6049982507017333</c:v>
                </c:pt>
                <c:pt idx="47">
                  <c:v>9.7111571833444792</c:v>
                </c:pt>
                <c:pt idx="48">
                  <c:v>9.8162647722570231</c:v>
                </c:pt>
                <c:pt idx="49">
                  <c:v>9.9203548801893415</c:v>
                </c:pt>
                <c:pt idx="50">
                  <c:v>10.023459627062547</c:v>
                </c:pt>
                <c:pt idx="51">
                  <c:v>10.125609512691506</c:v>
                </c:pt>
                <c:pt idx="52">
                  <c:v>10.226833528625097</c:v>
                </c:pt>
                <c:pt idx="53">
                  <c:v>10.327159260260306</c:v>
                </c:pt>
                <c:pt idx="54">
                  <c:v>10.426612980243981</c:v>
                </c:pt>
                <c:pt idx="55">
                  <c:v>10.525219734053543</c:v>
                </c:pt>
                <c:pt idx="56">
                  <c:v>10.623003418542122</c:v>
                </c:pt>
                <c:pt idx="57">
                  <c:v>10.719986854142121</c:v>
                </c:pt>
                <c:pt idx="58">
                  <c:v>10.816191851341681</c:v>
                </c:pt>
                <c:pt idx="59">
                  <c:v>10.911636641744542</c:v>
                </c:pt>
                <c:pt idx="60">
                  <c:v>11.006338743164873</c:v>
                </c:pt>
                <c:pt idx="61">
                  <c:v>11.100317548734894</c:v>
                </c:pt>
                <c:pt idx="62">
                  <c:v>11.193591644069999</c:v>
                </c:pt>
                <c:pt idx="63">
                  <c:v>11.286178853416185</c:v>
                </c:pt>
                <c:pt idx="64">
                  <c:v>11.378096282464893</c:v>
                </c:pt>
                <c:pt idx="65">
                  <c:v>11.469360358124611</c:v>
                </c:pt>
                <c:pt idx="66">
                  <c:v>11.559986865509378</c:v>
                </c:pt>
                <c:pt idx="67">
                  <c:v>11.649990982378496</c:v>
                </c:pt>
                <c:pt idx="68">
                  <c:v>11.739387311238698</c:v>
                </c:pt>
                <c:pt idx="69">
                  <c:v>11.82818990929978</c:v>
                </c:pt>
                <c:pt idx="70">
                  <c:v>11.916412316456396</c:v>
                </c:pt>
                <c:pt idx="71">
                  <c:v>12.004067581452635</c:v>
                </c:pt>
                <c:pt idx="72">
                  <c:v>12.091168286371497</c:v>
                </c:pt>
                <c:pt idx="73">
                  <c:v>12.177726569578402</c:v>
                </c:pt>
                <c:pt idx="74">
                  <c:v>12.263754147236313</c:v>
                </c:pt>
                <c:pt idx="75">
                  <c:v>12.34926233349962</c:v>
                </c:pt>
                <c:pt idx="76">
                  <c:v>12.434262059484555</c:v>
                </c:pt>
                <c:pt idx="77">
                  <c:v>12.518763891105468</c:v>
                </c:pt>
                <c:pt idx="78">
                  <c:v>12.602778045858713</c:v>
                </c:pt>
                <c:pt idx="79">
                  <c:v>12.686314408629</c:v>
                </c:pt>
                <c:pt idx="80">
                  <c:v>12.76938254658687</c:v>
                </c:pt>
                <c:pt idx="81">
                  <c:v>12.85199172324033</c:v>
                </c:pt>
                <c:pt idx="82">
                  <c:v>12.934150911698545</c:v>
                </c:pt>
                <c:pt idx="83">
                  <c:v>13.01586880720094</c:v>
                </c:pt>
                <c:pt idx="84">
                  <c:v>13.097153838960738</c:v>
                </c:pt>
                <c:pt idx="85">
                  <c:v>13.178014181368265</c:v>
                </c:pt>
                <c:pt idx="86">
                  <c:v>13.258457764595741</c:v>
                </c:pt>
                <c:pt idx="87">
                  <c:v>13.338492284642181</c:v>
                </c:pt>
                <c:pt idx="88">
                  <c:v>13.418125212854068</c:v>
                </c:pt>
                <c:pt idx="89">
                  <c:v>13.497363804954864</c:v>
                </c:pt>
                <c:pt idx="90">
                  <c:v>13.576215109613907</c:v>
                </c:pt>
                <c:pt idx="91">
                  <c:v>13.654685976583124</c:v>
                </c:pt>
                <c:pt idx="92">
                  <c:v>13.732783064427833</c:v>
                </c:pt>
                <c:pt idx="93">
                  <c:v>13.810512847876133</c:v>
                </c:pt>
                <c:pt idx="94">
                  <c:v>13.8878816248096</c:v>
                </c:pt>
                <c:pt idx="95">
                  <c:v>13.964895522916446</c:v>
                </c:pt>
                <c:pt idx="96">
                  <c:v>14.041560506026808</c:v>
                </c:pt>
                <c:pt idx="97">
                  <c:v>14.117882380148565</c:v>
                </c:pt>
                <c:pt idx="98">
                  <c:v>14.193866799220748</c:v>
                </c:pt>
                <c:pt idx="99">
                  <c:v>14.269519270600536</c:v>
                </c:pt>
                <c:pt idx="100">
                  <c:v>14.344845160298759</c:v>
                </c:pt>
                <c:pt idx="101">
                  <c:v>14.419849697977803</c:v>
                </c:pt>
                <c:pt idx="102">
                  <c:v>14.494537981725003</c:v>
                </c:pt>
                <c:pt idx="103">
                  <c:v>14.568914982613691</c:v>
                </c:pt>
                <c:pt idx="104">
                  <c:v>14.642985549063312</c:v>
                </c:pt>
                <c:pt idx="105">
                  <c:v>14.716754411009349</c:v>
                </c:pt>
                <c:pt idx="106">
                  <c:v>14.790226183893052</c:v>
                </c:pt>
                <c:pt idx="107">
                  <c:v>14.863405372480411</c:v>
                </c:pt>
                <c:pt idx="108">
                  <c:v>14.936296374519205</c:v>
                </c:pt>
                <c:pt idx="109">
                  <c:v>15.008903484242445</c:v>
                </c:pt>
                <c:pt idx="110">
                  <c:v>15.081230895726</c:v>
                </c:pt>
                <c:pt idx="111">
                  <c:v>15.153282706107756</c:v>
                </c:pt>
                <c:pt idx="112">
                  <c:v>15.225062918675219</c:v>
                </c:pt>
                <c:pt idx="113">
                  <c:v>15.296575445828068</c:v>
                </c:pt>
                <c:pt idx="114">
                  <c:v>15.367824111921784</c:v>
                </c:pt>
                <c:pt idx="115">
                  <c:v>15.438812655998133</c:v>
                </c:pt>
                <c:pt idx="116">
                  <c:v>15.509544734407957</c:v>
                </c:pt>
                <c:pt idx="117">
                  <c:v>15.580023923331407</c:v>
                </c:pt>
                <c:pt idx="118">
                  <c:v>15.650253721200478</c:v>
                </c:pt>
                <c:pt idx="119">
                  <c:v>15.720237551028427</c:v>
                </c:pt>
                <c:pt idx="120">
                  <c:v>15.78997876265041</c:v>
                </c:pt>
                <c:pt idx="121">
                  <c:v>15.859480634879432</c:v>
                </c:pt>
                <c:pt idx="122">
                  <c:v>15.928746377581495</c:v>
                </c:pt>
                <c:pt idx="123">
                  <c:v>15.997779133673587</c:v>
                </c:pt>
                <c:pt idx="124">
                  <c:v>16.066581981048024</c:v>
                </c:pt>
                <c:pt idx="125">
                  <c:v>16.135157934426392</c:v>
                </c:pt>
                <c:pt idx="126">
                  <c:v>16.203509947146237</c:v>
                </c:pt>
                <c:pt idx="127">
                  <c:v>16.271640912883445</c:v>
                </c:pt>
                <c:pt idx="128">
                  <c:v>16.339553667313126</c:v>
                </c:pt>
                <c:pt idx="129">
                  <c:v>16.407250989711635</c:v>
                </c:pt>
                <c:pt idx="130">
                  <c:v>16.474735604502303</c:v>
                </c:pt>
                <c:pt idx="131">
                  <c:v>16.542010182747227</c:v>
                </c:pt>
                <c:pt idx="132">
                  <c:v>16.609077343587426</c:v>
                </c:pt>
                <c:pt idx="133">
                  <c:v>16.675939655633524</c:v>
                </c:pt>
                <c:pt idx="134">
                  <c:v>16.742599638309013</c:v>
                </c:pt>
                <c:pt idx="135">
                  <c:v>16.809059763148067</c:v>
                </c:pt>
                <c:pt idx="136">
                  <c:v>16.875322455049755</c:v>
                </c:pt>
                <c:pt idx="137">
                  <c:v>16.941390093490433</c:v>
                </c:pt>
                <c:pt idx="138">
                  <c:v>17.007265013696021</c:v>
                </c:pt>
                <c:pt idx="139">
                  <c:v>17.072949507775746</c:v>
                </c:pt>
                <c:pt idx="140">
                  <c:v>17.138445825818913</c:v>
                </c:pt>
                <c:pt idx="141">
                  <c:v>17.203756176956141</c:v>
                </c:pt>
                <c:pt idx="142">
                  <c:v>17.268882730386473</c:v>
                </c:pt>
                <c:pt idx="143">
                  <c:v>17.333827616371696</c:v>
                </c:pt>
                <c:pt idx="144">
                  <c:v>17.398592927199129</c:v>
                </c:pt>
                <c:pt idx="145">
                  <c:v>17.463180718114081</c:v>
                </c:pt>
                <c:pt idx="146">
                  <c:v>17.527593008223178</c:v>
                </c:pt>
                <c:pt idx="147">
                  <c:v>17.591831781369596</c:v>
                </c:pt>
                <c:pt idx="148">
                  <c:v>17.655898986981342</c:v>
                </c:pt>
                <c:pt idx="149">
                  <c:v>17.719796540893512</c:v>
                </c:pt>
                <c:pt idx="150">
                  <c:v>17.783526326145534</c:v>
                </c:pt>
                <c:pt idx="151">
                  <c:v>17.84709019375433</c:v>
                </c:pt>
                <c:pt idx="152">
                  <c:v>17.910489963464233</c:v>
                </c:pt>
                <c:pt idx="153">
                  <c:v>17.973727424474557</c:v>
                </c:pt>
                <c:pt idx="154">
                  <c:v>18.036804336145586</c:v>
                </c:pt>
                <c:pt idx="155">
                  <c:v>18.099722428683794</c:v>
                </c:pt>
                <c:pt idx="156">
                  <c:v>18.162483403807009</c:v>
                </c:pt>
                <c:pt idx="157">
                  <c:v>18.22508893539025</c:v>
                </c:pt>
                <c:pt idx="158">
                  <c:v>18.287540670092902</c:v>
                </c:pt>
                <c:pt idx="159">
                  <c:v>18.349840227967906</c:v>
                </c:pt>
                <c:pt idx="160">
                  <c:v>18.411989203053569</c:v>
                </c:pt>
                <c:pt idx="161">
                  <c:v>18.473989163948602</c:v>
                </c:pt>
                <c:pt idx="162">
                  <c:v>18.535841654370959</c:v>
                </c:pt>
                <c:pt idx="163">
                  <c:v>18.597548193701048</c:v>
                </c:pt>
                <c:pt idx="164">
                  <c:v>18.659110277509825</c:v>
                </c:pt>
                <c:pt idx="165">
                  <c:v>18.720529378072285</c:v>
                </c:pt>
                <c:pt idx="166">
                  <c:v>18.781806944866833</c:v>
                </c:pt>
                <c:pt idx="167">
                  <c:v>18.842944405061033</c:v>
                </c:pt>
                <c:pt idx="168">
                  <c:v>18.903943163984152</c:v>
                </c:pt>
                <c:pt idx="169">
                  <c:v>18.964804605586977</c:v>
                </c:pt>
                <c:pt idx="170">
                  <c:v>19.025530092889252</c:v>
                </c:pt>
                <c:pt idx="171">
                  <c:v>19.086120968415212</c:v>
                </c:pt>
                <c:pt idx="172">
                  <c:v>19.146578554617577</c:v>
                </c:pt>
                <c:pt idx="173">
                  <c:v>19.206904154290317</c:v>
                </c:pt>
                <c:pt idx="174">
                  <c:v>19.267099050970668</c:v>
                </c:pt>
                <c:pt idx="175">
                  <c:v>19.327164509330615</c:v>
                </c:pt>
                <c:pt idx="176">
                  <c:v>19.387101775558261</c:v>
                </c:pt>
                <c:pt idx="177">
                  <c:v>19.446912077729358</c:v>
                </c:pt>
                <c:pt idx="178">
                  <c:v>19.506596626169337</c:v>
                </c:pt>
                <c:pt idx="179">
                  <c:v>19.566156613806083</c:v>
                </c:pt>
                <c:pt idx="180">
                  <c:v>19.625593216513806</c:v>
                </c:pt>
                <c:pt idx="181">
                  <c:v>19.684907593448223</c:v>
                </c:pt>
                <c:pt idx="182">
                  <c:v>19.744100887373378</c:v>
                </c:pt>
                <c:pt idx="183">
                  <c:v>19.803174224980278</c:v>
                </c:pt>
                <c:pt idx="184">
                  <c:v>19.86212871719766</c:v>
                </c:pt>
                <c:pt idx="185">
                  <c:v>19.920965459495093</c:v>
                </c:pt>
                <c:pt idx="186">
                  <c:v>19.979685532178635</c:v>
                </c:pt>
                <c:pt idx="187">
                  <c:v>20.038290000679325</c:v>
                </c:pt>
                <c:pt idx="188">
                  <c:v>20.09677991583461</c:v>
                </c:pt>
                <c:pt idx="189">
                  <c:v>20.155156314163058</c:v>
                </c:pt>
                <c:pt idx="190">
                  <c:v>20.213420218132438</c:v>
                </c:pt>
                <c:pt idx="191">
                  <c:v>20.271572636421396</c:v>
                </c:pt>
                <c:pt idx="192">
                  <c:v>20.329614564174932</c:v>
                </c:pt>
                <c:pt idx="193">
                  <c:v>20.387546983253856</c:v>
                </c:pt>
                <c:pt idx="194">
                  <c:v>20.445370862478363</c:v>
                </c:pt>
                <c:pt idx="195">
                  <c:v>20.503087157865913</c:v>
                </c:pt>
                <c:pt idx="196">
                  <c:v>20.56069681286359</c:v>
                </c:pt>
                <c:pt idx="197">
                  <c:v>20.618200758575075</c:v>
                </c:pt>
                <c:pt idx="198">
                  <c:v>20.67559991398241</c:v>
                </c:pt>
                <c:pt idx="199">
                  <c:v>20.732895186162661</c:v>
                </c:pt>
                <c:pt idx="200">
                  <c:v>20.790087470499653</c:v>
                </c:pt>
                <c:pt idx="201">
                  <c:v>20.847177650890924</c:v>
                </c:pt>
                <c:pt idx="202">
                  <c:v>20.904166599949953</c:v>
                </c:pt>
                <c:pt idx="203">
                  <c:v>20.961055179203928</c:v>
                </c:pt>
                <c:pt idx="204">
                  <c:v>21.017844239287015</c:v>
                </c:pt>
                <c:pt idx="205">
                  <c:v>21.074534620129391</c:v>
                </c:pt>
                <c:pt idx="206">
                  <c:v>21.131127151142056</c:v>
                </c:pt>
                <c:pt idx="207">
                  <c:v>21.187622651397611</c:v>
                </c:pt>
                <c:pt idx="208">
                  <c:v>21.244021929807037</c:v>
                </c:pt>
                <c:pt idx="209">
                  <c:v>21.300325785292642</c:v>
                </c:pt>
                <c:pt idx="210">
                  <c:v>21.356535006957259</c:v>
                </c:pt>
                <c:pt idx="211">
                  <c:v>21.412650374249768</c:v>
                </c:pt>
                <c:pt idx="212">
                  <c:v>21.468672657127083</c:v>
                </c:pt>
                <c:pt idx="213">
                  <c:v>21.524602616212665</c:v>
                </c:pt>
                <c:pt idx="214">
                  <c:v>21.580441002951648</c:v>
                </c:pt>
                <c:pt idx="215">
                  <c:v>21.636188559762704</c:v>
                </c:pt>
                <c:pt idx="216">
                  <c:v>21.691846020186663</c:v>
                </c:pt>
                <c:pt idx="217">
                  <c:v>21.747414109032064</c:v>
                </c:pt>
                <c:pt idx="218">
                  <c:v>21.802893542517619</c:v>
                </c:pt>
                <c:pt idx="219">
                  <c:v>21.858285028411728</c:v>
                </c:pt>
                <c:pt idx="220">
                  <c:v>21.913589266169126</c:v>
                </c:pt>
                <c:pt idx="221">
                  <c:v>21.968806947064657</c:v>
                </c:pt>
                <c:pt idx="222">
                  <c:v>22.02393875432438</c:v>
                </c:pt>
                <c:pt idx="223">
                  <c:v>22.078985363253928</c:v>
                </c:pt>
                <c:pt idx="224">
                  <c:v>22.133947441364285</c:v>
                </c:pt>
                <c:pt idx="225">
                  <c:v>22.188825648495019</c:v>
                </c:pt>
                <c:pt idx="226">
                  <c:v>22.24362063693502</c:v>
                </c:pt>
                <c:pt idx="227">
                  <c:v>22.29833305154083</c:v>
                </c:pt>
                <c:pt idx="228">
                  <c:v>22.35296352985258</c:v>
                </c:pt>
                <c:pt idx="229">
                  <c:v>22.407512702207647</c:v>
                </c:pt>
                <c:pt idx="230">
                  <c:v>22.461981191852054</c:v>
                </c:pt>
                <c:pt idx="231">
                  <c:v>22.516369615049658</c:v>
                </c:pt>
                <c:pt idx="232">
                  <c:v>22.57067858118922</c:v>
                </c:pt>
                <c:pt idx="233">
                  <c:v>22.624908692889356</c:v>
                </c:pt>
                <c:pt idx="234">
                  <c:v>22.679060546101447</c:v>
                </c:pt>
                <c:pt idx="235">
                  <c:v>22.733134730210583</c:v>
                </c:pt>
                <c:pt idx="236">
                  <c:v>22.78713182813452</c:v>
                </c:pt>
                <c:pt idx="237">
                  <c:v>22.841052416420744</c:v>
                </c:pt>
                <c:pt idx="238">
                  <c:v>22.894897065341706</c:v>
                </c:pt>
                <c:pt idx="239">
                  <c:v>22.948666338988204</c:v>
                </c:pt>
                <c:pt idx="240">
                  <c:v>23.002360795361028</c:v>
                </c:pt>
                <c:pt idx="241">
                  <c:v>23.05598098646081</c:v>
                </c:pt>
                <c:pt idx="242">
                  <c:v>23.109527458376284</c:v>
                </c:pt>
                <c:pt idx="243">
                  <c:v>23.163000751370777</c:v>
                </c:pt>
                <c:pt idx="244">
                  <c:v>23.216401399967182</c:v>
                </c:pt>
                <c:pt idx="245">
                  <c:v>23.269729933031282</c:v>
                </c:pt>
                <c:pt idx="246">
                  <c:v>23.322986873853573</c:v>
                </c:pt>
                <c:pt idx="247">
                  <c:v>23.37617274022956</c:v>
                </c:pt>
                <c:pt idx="248">
                  <c:v>23.429288044538577</c:v>
                </c:pt>
                <c:pt idx="249">
                  <c:v>23.482333293821188</c:v>
                </c:pt>
                <c:pt idx="250">
                  <c:v>23.535308989855114</c:v>
                </c:pt>
                <c:pt idx="251">
                  <c:v>23.588215629229882</c:v>
                </c:pt>
                <c:pt idx="252">
                  <c:v>23.641053703420031</c:v>
                </c:pt>
                <c:pt idx="253">
                  <c:v>23.693823698857052</c:v>
                </c:pt>
                <c:pt idx="254">
                  <c:v>23.746526097000025</c:v>
                </c:pt>
                <c:pt idx="255">
                  <c:v>23.799161374404981</c:v>
                </c:pt>
                <c:pt idx="256">
                  <c:v>23.851730002793051</c:v>
                </c:pt>
                <c:pt idx="257">
                  <c:v>23.904232449117405</c:v>
                </c:pt>
                <c:pt idx="258">
                  <c:v>23.956669175628985</c:v>
                </c:pt>
                <c:pt idx="259">
                  <c:v>24.009040639941109</c:v>
                </c:pt>
                <c:pt idx="260">
                  <c:v>24.061347295092926</c:v>
                </c:pt>
                <c:pt idx="261">
                  <c:v>24.11358958961177</c:v>
                </c:pt>
                <c:pt idx="262">
                  <c:v>24.165767967574432</c:v>
                </c:pt>
                <c:pt idx="263">
                  <c:v>24.217882868667385</c:v>
                </c:pt>
                <c:pt idx="264">
                  <c:v>24.269934728245921</c:v>
                </c:pt>
                <c:pt idx="265">
                  <c:v>24.321923977392334</c:v>
                </c:pt>
                <c:pt idx="266">
                  <c:v>24.373851042973037</c:v>
                </c:pt>
                <c:pt idx="267">
                  <c:v>24.425716347694795</c:v>
                </c:pt>
                <c:pt idx="268">
                  <c:v>24.477520310159914</c:v>
                </c:pt>
                <c:pt idx="269">
                  <c:v>24.52926334492054</c:v>
                </c:pt>
                <c:pt idx="270">
                  <c:v>24.580945862532037</c:v>
                </c:pt>
                <c:pt idx="271">
                  <c:v>24.632568269605468</c:v>
                </c:pt>
                <c:pt idx="272">
                  <c:v>24.684130968859197</c:v>
                </c:pt>
                <c:pt idx="273">
                  <c:v>24.735634359169609</c:v>
                </c:pt>
                <c:pt idx="274">
                  <c:v>24.787078835621021</c:v>
                </c:pt>
                <c:pt idx="275">
                  <c:v>24.838464789554742</c:v>
                </c:pt>
                <c:pt idx="276">
                  <c:v>24.889792608617338</c:v>
                </c:pt>
                <c:pt idx="277">
                  <c:v>24.941062676808091</c:v>
                </c:pt>
                <c:pt idx="278">
                  <c:v>24.992275374525697</c:v>
                </c:pt>
                <c:pt idx="279">
                  <c:v>25.043431078614169</c:v>
                </c:pt>
                <c:pt idx="280">
                  <c:v>25.094530162408031</c:v>
                </c:pt>
                <c:pt idx="281">
                  <c:v>25.14557299577675</c:v>
                </c:pt>
                <c:pt idx="282">
                  <c:v>25.196559945168485</c:v>
                </c:pt>
                <c:pt idx="283">
                  <c:v>25.247491373653094</c:v>
                </c:pt>
                <c:pt idx="284">
                  <c:v>25.298367640964461</c:v>
                </c:pt>
                <c:pt idx="285">
                  <c:v>25.34918910354218</c:v>
                </c:pt>
                <c:pt idx="286">
                  <c:v>25.399956114572515</c:v>
                </c:pt>
                <c:pt idx="287">
                  <c:v>25.450669024028748</c:v>
                </c:pt>
                <c:pt idx="288">
                  <c:v>25.501328178710907</c:v>
                </c:pt>
                <c:pt idx="289">
                  <c:v>25.551933922284832</c:v>
                </c:pt>
                <c:pt idx="290">
                  <c:v>25.602486595320624</c:v>
                </c:pt>
                <c:pt idx="291">
                  <c:v>25.652986535330538</c:v>
                </c:pt>
                <c:pt idx="292">
                  <c:v>25.703434076806221</c:v>
                </c:pt>
                <c:pt idx="293">
                  <c:v>25.753829551255436</c:v>
                </c:pt>
                <c:pt idx="294">
                  <c:v>25.804173287238154</c:v>
                </c:pt>
                <c:pt idx="295">
                  <c:v>25.854465610402148</c:v>
                </c:pt>
                <c:pt idx="296">
                  <c:v>25.904706843518003</c:v>
                </c:pt>
                <c:pt idx="297">
                  <c:v>25.95489730651359</c:v>
                </c:pt>
                <c:pt idx="298">
                  <c:v>26.005037316508027</c:v>
                </c:pt>
                <c:pt idx="299">
                  <c:v>26.055127187845113</c:v>
                </c:pt>
                <c:pt idx="300">
                  <c:v>26.10516723212627</c:v>
                </c:pt>
                <c:pt idx="301">
                  <c:v>26.15515775824295</c:v>
                </c:pt>
                <c:pt idx="302">
                  <c:v>26.205099072408597</c:v>
                </c:pt>
                <c:pt idx="303">
                  <c:v>26.254991478190117</c:v>
                </c:pt>
                <c:pt idx="304">
                  <c:v>26.304835276538832</c:v>
                </c:pt>
                <c:pt idx="305">
                  <c:v>26.354630765821035</c:v>
                </c:pt>
                <c:pt idx="306">
                  <c:v>26.404378241848072</c:v>
                </c:pt>
                <c:pt idx="307">
                  <c:v>26.454077997905941</c:v>
                </c:pt>
                <c:pt idx="308">
                  <c:v>26.503730324784506</c:v>
                </c:pt>
                <c:pt idx="309">
                  <c:v>26.553335510806228</c:v>
                </c:pt>
                <c:pt idx="310">
                  <c:v>26.602893841854534</c:v>
                </c:pt>
                <c:pt idx="311">
                  <c:v>26.652405601401703</c:v>
                </c:pt>
                <c:pt idx="312">
                  <c:v>26.701871070536416</c:v>
                </c:pt>
                <c:pt idx="313">
                  <c:v>26.751290527990843</c:v>
                </c:pt>
                <c:pt idx="314">
                  <c:v>26.800664250167351</c:v>
                </c:pt>
                <c:pt idx="315">
                  <c:v>26.849992511164888</c:v>
                </c:pt>
                <c:pt idx="316">
                  <c:v>26.899275582804869</c:v>
                </c:pt>
                <c:pt idx="317">
                  <c:v>26.948513734656824</c:v>
                </c:pt>
                <c:pt idx="318">
                  <c:v>26.997707234063551</c:v>
                </c:pt>
                <c:pt idx="319">
                  <c:v>27.04685634616602</c:v>
                </c:pt>
                <c:pt idx="320">
                  <c:v>27.095961333927836</c:v>
                </c:pt>
                <c:pt idx="321">
                  <c:v>27.145022458159403</c:v>
                </c:pt>
                <c:pt idx="322">
                  <c:v>27.194039977541753</c:v>
                </c:pt>
                <c:pt idx="323">
                  <c:v>27.243014148650001</c:v>
                </c:pt>
                <c:pt idx="324">
                  <c:v>27.291945225976487</c:v>
                </c:pt>
                <c:pt idx="325">
                  <c:v>27.340833461953615</c:v>
                </c:pt>
                <c:pt idx="326">
                  <c:v>27.389679106976352</c:v>
                </c:pt>
                <c:pt idx="327">
                  <c:v>27.438482409424385</c:v>
                </c:pt>
                <c:pt idx="328">
                  <c:v>27.487243615684058</c:v>
                </c:pt>
                <c:pt idx="329">
                  <c:v>27.53596297016988</c:v>
                </c:pt>
                <c:pt idx="330">
                  <c:v>27.584640715345863</c:v>
                </c:pt>
                <c:pt idx="331">
                  <c:v>27.633277091746479</c:v>
                </c:pt>
                <c:pt idx="332">
                  <c:v>27.681872337997362</c:v>
                </c:pt>
                <c:pt idx="333">
                  <c:v>27.730426690835746</c:v>
                </c:pt>
                <c:pt idx="334">
                  <c:v>27.778940385130557</c:v>
                </c:pt>
                <c:pt idx="335">
                  <c:v>27.827413653902312</c:v>
                </c:pt>
                <c:pt idx="336">
                  <c:v>27.875846728342708</c:v>
                </c:pt>
                <c:pt idx="337">
                  <c:v>27.924239837833937</c:v>
                </c:pt>
                <c:pt idx="338">
                  <c:v>27.972593209967769</c:v>
                </c:pt>
                <c:pt idx="339">
                  <c:v>28.020907070564359</c:v>
                </c:pt>
                <c:pt idx="340">
                  <c:v>28.069181643690797</c:v>
                </c:pt>
                <c:pt idx="341">
                  <c:v>28.11741715167944</c:v>
                </c:pt>
                <c:pt idx="342">
                  <c:v>28.165613815145971</c:v>
                </c:pt>
                <c:pt idx="343">
                  <c:v>28.213771853007209</c:v>
                </c:pt>
                <c:pt idx="344">
                  <c:v>28.261891482498736</c:v>
                </c:pt>
                <c:pt idx="345">
                  <c:v>28.309972919192241</c:v>
                </c:pt>
                <c:pt idx="346">
                  <c:v>28.358016377012628</c:v>
                </c:pt>
                <c:pt idx="347">
                  <c:v>28.406022068254966</c:v>
                </c:pt>
                <c:pt idx="348">
                  <c:v>28.453990203601151</c:v>
                </c:pt>
                <c:pt idx="349">
                  <c:v>28.501920992136363</c:v>
                </c:pt>
                <c:pt idx="350">
                  <c:v>28.549814641365341</c:v>
                </c:pt>
                <c:pt idx="351">
                  <c:v>28.597671357228414</c:v>
                </c:pt>
                <c:pt idx="352">
                  <c:v>28.645491344117328</c:v>
                </c:pt>
                <c:pt idx="353">
                  <c:v>28.693274804890898</c:v>
                </c:pt>
                <c:pt idx="354">
                  <c:v>28.741021940890423</c:v>
                </c:pt>
                <c:pt idx="355">
                  <c:v>28.788732951954913</c:v>
                </c:pt>
                <c:pt idx="356">
                  <c:v>28.836408036436126</c:v>
                </c:pt>
                <c:pt idx="357">
                  <c:v>28.884047391213436</c:v>
                </c:pt>
                <c:pt idx="358">
                  <c:v>28.931651211708441</c:v>
                </c:pt>
                <c:pt idx="359">
                  <c:v>28.97921969189948</c:v>
                </c:pt>
                <c:pt idx="360">
                  <c:v>29.0267530243359</c:v>
                </c:pt>
                <c:pt idx="361">
                  <c:v>29.074251400152164</c:v>
                </c:pt>
                <c:pt idx="362">
                  <c:v>29.121715009081768</c:v>
                </c:pt>
                <c:pt idx="363">
                  <c:v>29.169144039471018</c:v>
                </c:pt>
                <c:pt idx="364">
                  <c:v>29.216538678292583</c:v>
                </c:pt>
                <c:pt idx="365">
                  <c:v>29.263899111158931</c:v>
                </c:pt>
                <c:pt idx="366">
                  <c:v>29.311225522335576</c:v>
                </c:pt>
                <c:pt idx="367">
                  <c:v>29.358518094754139</c:v>
                </c:pt>
                <c:pt idx="368">
                  <c:v>29.405777010025279</c:v>
                </c:pt>
                <c:pt idx="369">
                  <c:v>29.453002448451446</c:v>
                </c:pt>
                <c:pt idx="370">
                  <c:v>29.500194589039488</c:v>
                </c:pt>
                <c:pt idx="371">
                  <c:v>29.54735360951311</c:v>
                </c:pt>
                <c:pt idx="372">
                  <c:v>29.594479686325155</c:v>
                </c:pt>
                <c:pt idx="373">
                  <c:v>29.641572994669726</c:v>
                </c:pt>
                <c:pt idx="374">
                  <c:v>29.688633708494251</c:v>
                </c:pt>
                <c:pt idx="375">
                  <c:v>29.735662000511265</c:v>
                </c:pt>
                <c:pt idx="376">
                  <c:v>29.782658042210155</c:v>
                </c:pt>
                <c:pt idx="377">
                  <c:v>29.829622003868707</c:v>
                </c:pt>
                <c:pt idx="378">
                  <c:v>29.876554054564551</c:v>
                </c:pt>
                <c:pt idx="379">
                  <c:v>29.923454362186444</c:v>
                </c:pt>
                <c:pt idx="380">
                  <c:v>29.970323093445415</c:v>
                </c:pt>
                <c:pt idx="381">
                  <c:v>30.017160413885804</c:v>
                </c:pt>
                <c:pt idx="382">
                  <c:v>30.063966487896135</c:v>
                </c:pt>
                <c:pt idx="383">
                  <c:v>30.110741478719866</c:v>
                </c:pt>
                <c:pt idx="384">
                  <c:v>30.157485548466067</c:v>
                </c:pt>
                <c:pt idx="385">
                  <c:v>30.204198858119874</c:v>
                </c:pt>
                <c:pt idx="386">
                  <c:v>30.250881567552906</c:v>
                </c:pt>
                <c:pt idx="387">
                  <c:v>30.297533835533503</c:v>
                </c:pt>
                <c:pt idx="388">
                  <c:v>30.344155819736891</c:v>
                </c:pt>
                <c:pt idx="389">
                  <c:v>30.390747676755172</c:v>
                </c:pt>
                <c:pt idx="390">
                  <c:v>30.437309562107263</c:v>
                </c:pt>
                <c:pt idx="391">
                  <c:v>30.483841630248648</c:v>
                </c:pt>
                <c:pt idx="392">
                  <c:v>30.530344034581081</c:v>
                </c:pt>
                <c:pt idx="393">
                  <c:v>30.576816927462136</c:v>
                </c:pt>
                <c:pt idx="394">
                  <c:v>30.623260460214684</c:v>
                </c:pt>
                <c:pt idx="395">
                  <c:v>30.669674783136177</c:v>
                </c:pt>
                <c:pt idx="396">
                  <c:v>30.716060045507948</c:v>
                </c:pt>
                <c:pt idx="397">
                  <c:v>30.762416395604291</c:v>
                </c:pt>
                <c:pt idx="398">
                  <c:v>30.808743980701536</c:v>
                </c:pt>
                <c:pt idx="399">
                  <c:v>30.855042947086929</c:v>
                </c:pt>
                <c:pt idx="400">
                  <c:v>30.901313440067476</c:v>
                </c:pt>
                <c:pt idx="401">
                  <c:v>30.947555603978643</c:v>
                </c:pt>
                <c:pt idx="402">
                  <c:v>30.993769582193011</c:v>
                </c:pt>
                <c:pt idx="403">
                  <c:v>31.039955517128771</c:v>
                </c:pt>
                <c:pt idx="404">
                  <c:v>31.086113550258151</c:v>
                </c:pt>
                <c:pt idx="405">
                  <c:v>31.132243822115765</c:v>
                </c:pt>
                <c:pt idx="406">
                  <c:v>31.178346472306863</c:v>
                </c:pt>
                <c:pt idx="407">
                  <c:v>31.22442163951543</c:v>
                </c:pt>
                <c:pt idx="408">
                  <c:v>31.270469461512295</c:v>
                </c:pt>
                <c:pt idx="409">
                  <c:v>31.316490075163095</c:v>
                </c:pt>
                <c:pt idx="410">
                  <c:v>31.362483616436091</c:v>
                </c:pt>
                <c:pt idx="411">
                  <c:v>31.408450220410046</c:v>
                </c:pt>
                <c:pt idx="412">
                  <c:v>31.454390021281871</c:v>
                </c:pt>
                <c:pt idx="413">
                  <c:v>31.500303152374272</c:v>
                </c:pt>
                <c:pt idx="414">
                  <c:v>31.546189746143256</c:v>
                </c:pt>
                <c:pt idx="415">
                  <c:v>31.592049934185628</c:v>
                </c:pt>
                <c:pt idx="416">
                  <c:v>31.637883847246318</c:v>
                </c:pt>
                <c:pt idx="417">
                  <c:v>31.683691615225715</c:v>
                </c:pt>
                <c:pt idx="418">
                  <c:v>31.729473367186838</c:v>
                </c:pt>
                <c:pt idx="419">
                  <c:v>31.775229231362502</c:v>
                </c:pt>
                <c:pt idx="420">
                  <c:v>31.820959335162367</c:v>
                </c:pt>
                <c:pt idx="421">
                  <c:v>31.866663805179893</c:v>
                </c:pt>
                <c:pt idx="422">
                  <c:v>31.91234276719927</c:v>
                </c:pt>
                <c:pt idx="423">
                  <c:v>31.957996346202254</c:v>
                </c:pt>
                <c:pt idx="424">
                  <c:v>32.00362466637489</c:v>
                </c:pt>
                <c:pt idx="425">
                  <c:v>32.049227851114225</c:v>
                </c:pt>
                <c:pt idx="426">
                  <c:v>32.094806023034927</c:v>
                </c:pt>
                <c:pt idx="427">
                  <c:v>32.140359303975799</c:v>
                </c:pt>
                <c:pt idx="428">
                  <c:v>32.185887815006268</c:v>
                </c:pt>
                <c:pt idx="429">
                  <c:v>32.231391676432786</c:v>
                </c:pt>
                <c:pt idx="430">
                  <c:v>32.276871007805148</c:v>
                </c:pt>
                <c:pt idx="431">
                  <c:v>32.322325927922812</c:v>
                </c:pt>
                <c:pt idx="432">
                  <c:v>32.367756554841058</c:v>
                </c:pt>
                <c:pt idx="433">
                  <c:v>32.413163005877138</c:v>
                </c:pt>
                <c:pt idx="434">
                  <c:v>32.458545397616327</c:v>
                </c:pt>
                <c:pt idx="435">
                  <c:v>32.503903845917982</c:v>
                </c:pt>
                <c:pt idx="436">
                  <c:v>32.549238465921462</c:v>
                </c:pt>
                <c:pt idx="437">
                  <c:v>32.594549372051979</c:v>
                </c:pt>
                <c:pt idx="438">
                  <c:v>32.639836678026498</c:v>
                </c:pt>
                <c:pt idx="439">
                  <c:v>32.68510049685942</c:v>
                </c:pt>
                <c:pt idx="440">
                  <c:v>32.730340940868345</c:v>
                </c:pt>
                <c:pt idx="441">
                  <c:v>32.775558121679701</c:v>
                </c:pt>
                <c:pt idx="442">
                  <c:v>32.820752150234306</c:v>
                </c:pt>
                <c:pt idx="443">
                  <c:v>32.865923136792922</c:v>
                </c:pt>
                <c:pt idx="444">
                  <c:v>32.911071190941705</c:v>
                </c:pt>
                <c:pt idx="445">
                  <c:v>32.956196421597674</c:v>
                </c:pt>
                <c:pt idx="446">
                  <c:v>33.001298937014006</c:v>
                </c:pt>
                <c:pt idx="447">
                  <c:v>33.046378844785394</c:v>
                </c:pt>
                <c:pt idx="448">
                  <c:v>33.09143625185326</c:v>
                </c:pt>
                <c:pt idx="449">
                  <c:v>33.136471264510973</c:v>
                </c:pt>
                <c:pt idx="450">
                  <c:v>33.181483988408992</c:v>
                </c:pt>
                <c:pt idx="451">
                  <c:v>33.226474528559976</c:v>
                </c:pt>
                <c:pt idx="452">
                  <c:v>33.271442989343811</c:v>
                </c:pt>
                <c:pt idx="453">
                  <c:v>33.316389474512611</c:v>
                </c:pt>
                <c:pt idx="454">
                  <c:v>33.361314087195638</c:v>
                </c:pt>
                <c:pt idx="455">
                  <c:v>33.406216929904225</c:v>
                </c:pt>
                <c:pt idx="456">
                  <c:v>33.451098104536612</c:v>
                </c:pt>
                <c:pt idx="457">
                  <c:v>33.495957712382733</c:v>
                </c:pt>
                <c:pt idx="458">
                  <c:v>33.540795854128966</c:v>
                </c:pt>
                <c:pt idx="459">
                  <c:v>33.585612629862837</c:v>
                </c:pt>
                <c:pt idx="460">
                  <c:v>33.630408139077701</c:v>
                </c:pt>
                <c:pt idx="461">
                  <c:v>33.675182480677286</c:v>
                </c:pt>
                <c:pt idx="462">
                  <c:v>33.719935752980319</c:v>
                </c:pt>
                <c:pt idx="463">
                  <c:v>33.764668053725003</c:v>
                </c:pt>
                <c:pt idx="464">
                  <c:v>33.809379480073531</c:v>
                </c:pt>
                <c:pt idx="465">
                  <c:v>33.854070128616478</c:v>
                </c:pt>
                <c:pt idx="466">
                  <c:v>33.898740095377207</c:v>
                </c:pt>
                <c:pt idx="467">
                  <c:v>33.943389475816197</c:v>
                </c:pt>
                <c:pt idx="468">
                  <c:v>33.988018364835398</c:v>
                </c:pt>
                <c:pt idx="469">
                  <c:v>34.0326268567824</c:v>
                </c:pt>
                <c:pt idx="470">
                  <c:v>34.077215045454736</c:v>
                </c:pt>
                <c:pt idx="471">
                  <c:v>34.121783024104012</c:v>
                </c:pt>
                <c:pt idx="472">
                  <c:v>34.166330885440061</c:v>
                </c:pt>
                <c:pt idx="473">
                  <c:v>34.210858721635027</c:v>
                </c:pt>
                <c:pt idx="474">
                  <c:v>34.255366624327458</c:v>
                </c:pt>
                <c:pt idx="475">
                  <c:v>34.299854684626297</c:v>
                </c:pt>
                <c:pt idx="476">
                  <c:v>34.344322993114851</c:v>
                </c:pt>
                <c:pt idx="477">
                  <c:v>34.388771639854781</c:v>
                </c:pt>
                <c:pt idx="478">
                  <c:v>34.433200714389947</c:v>
                </c:pt>
                <c:pt idx="479">
                  <c:v>34.477610305750325</c:v>
                </c:pt>
                <c:pt idx="480">
                  <c:v>34.522000502455825</c:v>
                </c:pt>
                <c:pt idx="481">
                  <c:v>34.56637139252009</c:v>
                </c:pt>
                <c:pt idx="482">
                  <c:v>34.610723063454209</c:v>
                </c:pt>
                <c:pt idx="483">
                  <c:v>34.655055602270508</c:v>
                </c:pt>
                <c:pt idx="484">
                  <c:v>34.699369095486233</c:v>
                </c:pt>
                <c:pt idx="485">
                  <c:v>34.743663629127155</c:v>
                </c:pt>
                <c:pt idx="486">
                  <c:v>34.787939288731216</c:v>
                </c:pt>
                <c:pt idx="487">
                  <c:v>34.832196159352137</c:v>
                </c:pt>
                <c:pt idx="488">
                  <c:v>34.87643432556294</c:v>
                </c:pt>
                <c:pt idx="489">
                  <c:v>34.920653871459471</c:v>
                </c:pt>
                <c:pt idx="490">
                  <c:v>34.964854880663907</c:v>
                </c:pt>
                <c:pt idx="491">
                  <c:v>35.009037436328207</c:v>
                </c:pt>
                <c:pt idx="492">
                  <c:v>35.053201621137525</c:v>
                </c:pt>
                <c:pt idx="493">
                  <c:v>35.097347517313601</c:v>
                </c:pt>
                <c:pt idx="494">
                  <c:v>35.141475206618104</c:v>
                </c:pt>
                <c:pt idx="495">
                  <c:v>35.185584770356016</c:v>
                </c:pt>
                <c:pt idx="496">
                  <c:v>35.229676289378872</c:v>
                </c:pt>
                <c:pt idx="497">
                  <c:v>35.273749844088044</c:v>
                </c:pt>
                <c:pt idx="498">
                  <c:v>35.317805514438007</c:v>
                </c:pt>
                <c:pt idx="499">
                  <c:v>35.361843379939536</c:v>
                </c:pt>
                <c:pt idx="500">
                  <c:v>35.405863519662866</c:v>
                </c:pt>
                <c:pt idx="501">
                  <c:v>35.449866012240832</c:v>
                </c:pt>
                <c:pt idx="502">
                  <c:v>35.493850935872025</c:v>
                </c:pt>
                <c:pt idx="503">
                  <c:v>35.537818368323897</c:v>
                </c:pt>
                <c:pt idx="504">
                  <c:v>35.581768386935806</c:v>
                </c:pt>
                <c:pt idx="505">
                  <c:v>35.625701068621993</c:v>
                </c:pt>
                <c:pt idx="506">
                  <c:v>35.669616489874727</c:v>
                </c:pt>
                <c:pt idx="507">
                  <c:v>35.71351472676718</c:v>
                </c:pt>
                <c:pt idx="508">
                  <c:v>35.757395854956407</c:v>
                </c:pt>
                <c:pt idx="509">
                  <c:v>35.801259949686305</c:v>
                </c:pt>
                <c:pt idx="510">
                  <c:v>35.845107085790502</c:v>
                </c:pt>
                <c:pt idx="511">
                  <c:v>35.888937337695246</c:v>
                </c:pt>
                <c:pt idx="512">
                  <c:v>35.932750779422236</c:v>
                </c:pt>
                <c:pt idx="513">
                  <c:v>35.976547484591435</c:v>
                </c:pt>
                <c:pt idx="514">
                  <c:v>36.020327526423934</c:v>
                </c:pt>
                <c:pt idx="515">
                  <c:v>36.064090977744698</c:v>
                </c:pt>
                <c:pt idx="516">
                  <c:v>36.107837910985296</c:v>
                </c:pt>
                <c:pt idx="517">
                  <c:v>36.151568398186633</c:v>
                </c:pt>
                <c:pt idx="518">
                  <c:v>36.195282511001707</c:v>
                </c:pt>
                <c:pt idx="519">
                  <c:v>36.238980320698268</c:v>
                </c:pt>
                <c:pt idx="520">
                  <c:v>36.282661898161415</c:v>
                </c:pt>
                <c:pt idx="521">
                  <c:v>36.326327313896307</c:v>
                </c:pt>
                <c:pt idx="522">
                  <c:v>36.369976638030764</c:v>
                </c:pt>
                <c:pt idx="523">
                  <c:v>36.413609940317798</c:v>
                </c:pt>
                <c:pt idx="524">
                  <c:v>36.457227290138292</c:v>
                </c:pt>
                <c:pt idx="525">
                  <c:v>36.500828756503402</c:v>
                </c:pt>
                <c:pt idx="526">
                  <c:v>36.544414408057179</c:v>
                </c:pt>
                <c:pt idx="527">
                  <c:v>36.587984313079048</c:v>
                </c:pt>
                <c:pt idx="528">
                  <c:v>36.631538539486293</c:v>
                </c:pt>
                <c:pt idx="529">
                  <c:v>36.675077154836458</c:v>
                </c:pt>
                <c:pt idx="530">
                  <c:v>36.71860022632989</c:v>
                </c:pt>
                <c:pt idx="531">
                  <c:v>36.762107820812041</c:v>
                </c:pt>
                <c:pt idx="532">
                  <c:v>36.805600004775954</c:v>
                </c:pt>
                <c:pt idx="533">
                  <c:v>36.849076844364554</c:v>
                </c:pt>
                <c:pt idx="534">
                  <c:v>36.892538405373102</c:v>
                </c:pt>
                <c:pt idx="535">
                  <c:v>36.935984753251425</c:v>
                </c:pt>
                <c:pt idx="536">
                  <c:v>36.979415953106319</c:v>
                </c:pt>
                <c:pt idx="537">
                  <c:v>37.022832069703774</c:v>
                </c:pt>
                <c:pt idx="538">
                  <c:v>37.066233167471317</c:v>
                </c:pt>
                <c:pt idx="539">
                  <c:v>37.109619310500214</c:v>
                </c:pt>
                <c:pt idx="540">
                  <c:v>37.152990562547693</c:v>
                </c:pt>
                <c:pt idx="541">
                  <c:v>37.196346987039227</c:v>
                </c:pt>
                <c:pt idx="542">
                  <c:v>37.239688647070736</c:v>
                </c:pt>
                <c:pt idx="543">
                  <c:v>37.283015605410668</c:v>
                </c:pt>
                <c:pt idx="544">
                  <c:v>37.326327924502266</c:v>
                </c:pt>
                <c:pt idx="545">
                  <c:v>37.369625666465673</c:v>
                </c:pt>
                <c:pt idx="546">
                  <c:v>37.41290889310006</c:v>
                </c:pt>
                <c:pt idx="547">
                  <c:v>37.456177665885726</c:v>
                </c:pt>
                <c:pt idx="548">
                  <c:v>37.49943204598619</c:v>
                </c:pt>
                <c:pt idx="549">
                  <c:v>37.542672094250328</c:v>
                </c:pt>
                <c:pt idx="550">
                  <c:v>37.585897871214314</c:v>
                </c:pt>
                <c:pt idx="551">
                  <c:v>37.629109437103772</c:v>
                </c:pt>
                <c:pt idx="552">
                  <c:v>37.672306851835749</c:v>
                </c:pt>
                <c:pt idx="553">
                  <c:v>37.715490175020705</c:v>
                </c:pt>
                <c:pt idx="554">
                  <c:v>37.758659465964527</c:v>
                </c:pt>
                <c:pt idx="555">
                  <c:v>37.80181478367053</c:v>
                </c:pt>
                <c:pt idx="556">
                  <c:v>37.844956186841372</c:v>
                </c:pt>
                <c:pt idx="557">
                  <c:v>37.888083733880983</c:v>
                </c:pt>
                <c:pt idx="558">
                  <c:v>37.931197482896565</c:v>
                </c:pt>
                <c:pt idx="559">
                  <c:v>37.974297491700383</c:v>
                </c:pt>
                <c:pt idx="560">
                  <c:v>38.01738381781184</c:v>
                </c:pt>
                <c:pt idx="561">
                  <c:v>38.060456518459155</c:v>
                </c:pt>
                <c:pt idx="562">
                  <c:v>38.103515650581357</c:v>
                </c:pt>
                <c:pt idx="563">
                  <c:v>38.146561270830134</c:v>
                </c:pt>
                <c:pt idx="564">
                  <c:v>38.189593435571602</c:v>
                </c:pt>
                <c:pt idx="565">
                  <c:v>38.232612200888113</c:v>
                </c:pt>
                <c:pt idx="566">
                  <c:v>38.275617622580164</c:v>
                </c:pt>
                <c:pt idx="567">
                  <c:v>38.318609756168129</c:v>
                </c:pt>
                <c:pt idx="568">
                  <c:v>38.361588656893993</c:v>
                </c:pt>
                <c:pt idx="569">
                  <c:v>38.40455437972318</c:v>
                </c:pt>
                <c:pt idx="570">
                  <c:v>38.447506979346244</c:v>
                </c:pt>
                <c:pt idx="571">
                  <c:v>38.490446510180696</c:v>
                </c:pt>
                <c:pt idx="572">
                  <c:v>38.533373026372587</c:v>
                </c:pt>
                <c:pt idx="573">
                  <c:v>38.57628658179835</c:v>
                </c:pt>
                <c:pt idx="574">
                  <c:v>38.619187230066416</c:v>
                </c:pt>
                <c:pt idx="575">
                  <c:v>38.662075024518884</c:v>
                </c:pt>
                <c:pt idx="576">
                  <c:v>38.704950018233227</c:v>
                </c:pt>
                <c:pt idx="577">
                  <c:v>38.747812264023963</c:v>
                </c:pt>
                <c:pt idx="578">
                  <c:v>38.790661814444242</c:v>
                </c:pt>
                <c:pt idx="579">
                  <c:v>38.833498721787478</c:v>
                </c:pt>
                <c:pt idx="580">
                  <c:v>38.876323038089026</c:v>
                </c:pt>
                <c:pt idx="581">
                  <c:v>38.919134815127691</c:v>
                </c:pt>
                <c:pt idx="582">
                  <c:v>38.961934104427371</c:v>
                </c:pt>
                <c:pt idx="583">
                  <c:v>39.004720957258698</c:v>
                </c:pt>
                <c:pt idx="584">
                  <c:v>39.047495424640452</c:v>
                </c:pt>
                <c:pt idx="585">
                  <c:v>39.090257557341204</c:v>
                </c:pt>
                <c:pt idx="586">
                  <c:v>39.133007405880925</c:v>
                </c:pt>
                <c:pt idx="587">
                  <c:v>39.175745020532354</c:v>
                </c:pt>
                <c:pt idx="588">
                  <c:v>39.218470451322609</c:v>
                </c:pt>
                <c:pt idx="589">
                  <c:v>39.261183748034732</c:v>
                </c:pt>
                <c:pt idx="590">
                  <c:v>39.303884960209089</c:v>
                </c:pt>
                <c:pt idx="591">
                  <c:v>39.346574137144898</c:v>
                </c:pt>
                <c:pt idx="592">
                  <c:v>39.389251327901704</c:v>
                </c:pt>
                <c:pt idx="593">
                  <c:v>39.431916581300854</c:v>
                </c:pt>
                <c:pt idx="594">
                  <c:v>39.474569945926916</c:v>
                </c:pt>
                <c:pt idx="595">
                  <c:v>39.517211470129098</c:v>
                </c:pt>
                <c:pt idx="596">
                  <c:v>39.559841202022703</c:v>
                </c:pt>
                <c:pt idx="597">
                  <c:v>39.60245918949056</c:v>
                </c:pt>
                <c:pt idx="598">
                  <c:v>39.645065480184371</c:v>
                </c:pt>
                <c:pt idx="599">
                  <c:v>39.687660121526193</c:v>
                </c:pt>
                <c:pt idx="600">
                  <c:v>39.73024316070974</c:v>
                </c:pt>
                <c:pt idx="601">
                  <c:v>39.772814644701803</c:v>
                </c:pt>
                <c:pt idx="602">
                  <c:v>39.81537462024356</c:v>
                </c:pt>
                <c:pt idx="603">
                  <c:v>39.857923133852012</c:v>
                </c:pt>
                <c:pt idx="604">
                  <c:v>39.900460231821242</c:v>
                </c:pt>
                <c:pt idx="605">
                  <c:v>39.942985960223815</c:v>
                </c:pt>
                <c:pt idx="606">
                  <c:v>39.985500364912035</c:v>
                </c:pt>
                <c:pt idx="607">
                  <c:v>40.028003491519314</c:v>
                </c:pt>
                <c:pt idx="608">
                  <c:v>40.070495385461427</c:v>
                </c:pt>
                <c:pt idx="609">
                  <c:v>40.112976091937824</c:v>
                </c:pt>
                <c:pt idx="610">
                  <c:v>40.155445655932972</c:v>
                </c:pt>
                <c:pt idx="611">
                  <c:v>40.19790412221748</c:v>
                </c:pt>
                <c:pt idx="612">
                  <c:v>40.240351535349518</c:v>
                </c:pt>
                <c:pt idx="613">
                  <c:v>40.282787939676012</c:v>
                </c:pt>
                <c:pt idx="614">
                  <c:v>40.325213379333867</c:v>
                </c:pt>
                <c:pt idx="615">
                  <c:v>40.367627898251222</c:v>
                </c:pt>
                <c:pt idx="616">
                  <c:v>40.410031540148651</c:v>
                </c:pt>
                <c:pt idx="617">
                  <c:v>40.452424348540468</c:v>
                </c:pt>
                <c:pt idx="618">
                  <c:v>40.494806366735837</c:v>
                </c:pt>
                <c:pt idx="619">
                  <c:v>40.53717763784001</c:v>
                </c:pt>
                <c:pt idx="620">
                  <c:v>40.579538204755515</c:v>
                </c:pt>
                <c:pt idx="621">
                  <c:v>40.621888110183342</c:v>
                </c:pt>
                <c:pt idx="622">
                  <c:v>40.664227396624085</c:v>
                </c:pt>
                <c:pt idx="623">
                  <c:v>40.706556106379203</c:v>
                </c:pt>
                <c:pt idx="624">
                  <c:v>40.748874281552112</c:v>
                </c:pt>
                <c:pt idx="625">
                  <c:v>40.791181964049287</c:v>
                </c:pt>
                <c:pt idx="626">
                  <c:v>40.83347919558139</c:v>
                </c:pt>
                <c:pt idx="627">
                  <c:v>40.875766017664596</c:v>
                </c:pt>
                <c:pt idx="628">
                  <c:v>40.91804247162154</c:v>
                </c:pt>
                <c:pt idx="629">
                  <c:v>40.960308598582429</c:v>
                </c:pt>
                <c:pt idx="630">
                  <c:v>41.002564439486186</c:v>
                </c:pt>
                <c:pt idx="631">
                  <c:v>41.044810035081596</c:v>
                </c:pt>
                <c:pt idx="632">
                  <c:v>41.087045425928338</c:v>
                </c:pt>
                <c:pt idx="633">
                  <c:v>41.129270652398141</c:v>
                </c:pt>
                <c:pt idx="634">
                  <c:v>41.171485754675743</c:v>
                </c:pt>
                <c:pt idx="635">
                  <c:v>41.213690772760032</c:v>
                </c:pt>
                <c:pt idx="636">
                  <c:v>41.255885746465125</c:v>
                </c:pt>
                <c:pt idx="637">
                  <c:v>41.298070715421382</c:v>
                </c:pt>
                <c:pt idx="638">
                  <c:v>41.340245719076457</c:v>
                </c:pt>
                <c:pt idx="639">
                  <c:v>41.382410796696341</c:v>
                </c:pt>
                <c:pt idx="640">
                  <c:v>41.424565987366442</c:v>
                </c:pt>
                <c:pt idx="641">
                  <c:v>41.466711329992478</c:v>
                </c:pt>
                <c:pt idx="642">
                  <c:v>41.508846863301656</c:v>
                </c:pt>
                <c:pt idx="643">
                  <c:v>41.550972625843556</c:v>
                </c:pt>
                <c:pt idx="644">
                  <c:v>41.593088655991174</c:v>
                </c:pt>
                <c:pt idx="645">
                  <c:v>41.635194991941944</c:v>
                </c:pt>
                <c:pt idx="646">
                  <c:v>41.677291671718699</c:v>
                </c:pt>
                <c:pt idx="647">
                  <c:v>41.719378733170664</c:v>
                </c:pt>
                <c:pt idx="648">
                  <c:v>41.761456213974405</c:v>
                </c:pt>
                <c:pt idx="649">
                  <c:v>41.803524151634811</c:v>
                </c:pt>
                <c:pt idx="650">
                  <c:v>41.845582583486078</c:v>
                </c:pt>
                <c:pt idx="651">
                  <c:v>41.887631546692589</c:v>
                </c:pt>
                <c:pt idx="652">
                  <c:v>41.929671078249982</c:v>
                </c:pt>
                <c:pt idx="653">
                  <c:v>41.97170121498597</c:v>
                </c:pt>
                <c:pt idx="654">
                  <c:v>42.013721993561397</c:v>
                </c:pt>
                <c:pt idx="655">
                  <c:v>42.055733450470981</c:v>
                </c:pt>
                <c:pt idx="656">
                  <c:v>42.097735622044446</c:v>
                </c:pt>
                <c:pt idx="657">
                  <c:v>42.139728544447273</c:v>
                </c:pt>
                <c:pt idx="658">
                  <c:v>42.18171225368171</c:v>
                </c:pt>
                <c:pt idx="659">
                  <c:v>42.223686785587667</c:v>
                </c:pt>
                <c:pt idx="660">
                  <c:v>42.265652175843535</c:v>
                </c:pt>
                <c:pt idx="661">
                  <c:v>42.307608459967135</c:v>
                </c:pt>
                <c:pt idx="662">
                  <c:v>42.349555673316587</c:v>
                </c:pt>
                <c:pt idx="663">
                  <c:v>42.391493851091248</c:v>
                </c:pt>
                <c:pt idx="664">
                  <c:v>42.433423028332442</c:v>
                </c:pt>
                <c:pt idx="665">
                  <c:v>42.475343239924435</c:v>
                </c:pt>
                <c:pt idx="666">
                  <c:v>42.517254520595309</c:v>
                </c:pt>
                <c:pt idx="667">
                  <c:v>42.559156904917764</c:v>
                </c:pt>
                <c:pt idx="668">
                  <c:v>42.601050427309936</c:v>
                </c:pt>
                <c:pt idx="669">
                  <c:v>42.642935122036327</c:v>
                </c:pt>
                <c:pt idx="670">
                  <c:v>42.684811023208589</c:v>
                </c:pt>
                <c:pt idx="671">
                  <c:v>42.726678164786314</c:v>
                </c:pt>
                <c:pt idx="672">
                  <c:v>42.768536580578022</c:v>
                </c:pt>
                <c:pt idx="673">
                  <c:v>42.810386304241753</c:v>
                </c:pt>
                <c:pt idx="674">
                  <c:v>42.852227369286055</c:v>
                </c:pt>
                <c:pt idx="675">
                  <c:v>42.894059809070697</c:v>
                </c:pt>
                <c:pt idx="676">
                  <c:v>42.935883656807533</c:v>
                </c:pt>
                <c:pt idx="677">
                  <c:v>42.977698945561272</c:v>
                </c:pt>
                <c:pt idx="678">
                  <c:v>43.019505708250264</c:v>
                </c:pt>
                <c:pt idx="679">
                  <c:v>43.061303977647334</c:v>
                </c:pt>
                <c:pt idx="680">
                  <c:v>43.103093786380441</c:v>
                </c:pt>
                <c:pt idx="681">
                  <c:v>43.144875166933609</c:v>
                </c:pt>
                <c:pt idx="682">
                  <c:v>43.186648151647631</c:v>
                </c:pt>
                <c:pt idx="683">
                  <c:v>43.228412772720787</c:v>
                </c:pt>
                <c:pt idx="684">
                  <c:v>43.270169062209696</c:v>
                </c:pt>
                <c:pt idx="685">
                  <c:v>43.311917052030026</c:v>
                </c:pt>
                <c:pt idx="686">
                  <c:v>43.353656773957226</c:v>
                </c:pt>
                <c:pt idx="687">
                  <c:v>43.39538825962731</c:v>
                </c:pt>
                <c:pt idx="688">
                  <c:v>43.437111540537543</c:v>
                </c:pt>
                <c:pt idx="689">
                  <c:v>43.478826648047267</c:v>
                </c:pt>
                <c:pt idx="690">
                  <c:v>43.520533613378618</c:v>
                </c:pt>
                <c:pt idx="691">
                  <c:v>43.562232467617108</c:v>
                </c:pt>
                <c:pt idx="692">
                  <c:v>43.603923241712522</c:v>
                </c:pt>
                <c:pt idx="693">
                  <c:v>43.645605966479557</c:v>
                </c:pt>
                <c:pt idx="694">
                  <c:v>43.687280672598554</c:v>
                </c:pt>
                <c:pt idx="695">
                  <c:v>43.728947390616256</c:v>
                </c:pt>
                <c:pt idx="696">
                  <c:v>43.770606150946321</c:v>
                </c:pt>
                <c:pt idx="697">
                  <c:v>43.81225698387027</c:v>
                </c:pt>
                <c:pt idx="698">
                  <c:v>43.853899919538023</c:v>
                </c:pt>
                <c:pt idx="699">
                  <c:v>43.895534987968645</c:v>
                </c:pt>
                <c:pt idx="700">
                  <c:v>43.93716221905099</c:v>
                </c:pt>
                <c:pt idx="701">
                  <c:v>43.978781642544462</c:v>
                </c:pt>
                <c:pt idx="702">
                  <c:v>44.02040183028457</c:v>
                </c:pt>
                <c:pt idx="703">
                  <c:v>44.062031360818573</c:v>
                </c:pt>
                <c:pt idx="704">
                  <c:v>44.103670276750449</c:v>
                </c:pt>
                <c:pt idx="705">
                  <c:v>44.145318620906039</c:v>
                </c:pt>
                <c:pt idx="706">
                  <c:v>44.186976436334433</c:v>
                </c:pt>
                <c:pt idx="707">
                  <c:v>44.228643766309396</c:v>
                </c:pt>
                <c:pt idx="708">
                  <c:v>44.270320654330732</c:v>
                </c:pt>
                <c:pt idx="709">
                  <c:v>44.312007144125808</c:v>
                </c:pt>
                <c:pt idx="710">
                  <c:v>44.353703279650894</c:v>
                </c:pt>
                <c:pt idx="711">
                  <c:v>44.395409105092718</c:v>
                </c:pt>
                <c:pt idx="712">
                  <c:v>44.437124664869813</c:v>
                </c:pt>
                <c:pt idx="713">
                  <c:v>44.478850003634072</c:v>
                </c:pt>
                <c:pt idx="714">
                  <c:v>44.520585166272262</c:v>
                </c:pt>
                <c:pt idx="715">
                  <c:v>44.562330197907386</c:v>
                </c:pt>
                <c:pt idx="716">
                  <c:v>44.60408514390037</c:v>
                </c:pt>
                <c:pt idx="717">
                  <c:v>44.645850049851425</c:v>
                </c:pt>
                <c:pt idx="718">
                  <c:v>44.687624961601735</c:v>
                </c:pt>
                <c:pt idx="719">
                  <c:v>44.72940992523484</c:v>
                </c:pt>
                <c:pt idx="720">
                  <c:v>44.771204987078313</c:v>
                </c:pt>
                <c:pt idx="721">
                  <c:v>44.813010193705296</c:v>
                </c:pt>
                <c:pt idx="722">
                  <c:v>44.854825591936105</c:v>
                </c:pt>
                <c:pt idx="723">
                  <c:v>44.89665122883973</c:v>
                </c:pt>
                <c:pt idx="724">
                  <c:v>44.938487151735607</c:v>
                </c:pt>
                <c:pt idx="725">
                  <c:v>44.980323917027157</c:v>
                </c:pt>
                <c:pt idx="726">
                  <c:v>45.022152073617853</c:v>
                </c:pt>
                <c:pt idx="727">
                  <c:v>45.06397165464611</c:v>
                </c:pt>
                <c:pt idx="728">
                  <c:v>45.10578269310367</c:v>
                </c:pt>
                <c:pt idx="729">
                  <c:v>45.14758522183628</c:v>
                </c:pt>
                <c:pt idx="730">
                  <c:v>45.189379273544539</c:v>
                </c:pt>
                <c:pt idx="731">
                  <c:v>45.231164880784661</c:v>
                </c:pt>
                <c:pt idx="732">
                  <c:v>45.272942075969212</c:v>
                </c:pt>
                <c:pt idx="733">
                  <c:v>45.314710891367909</c:v>
                </c:pt>
                <c:pt idx="734">
                  <c:v>45.356471359108404</c:v>
                </c:pt>
                <c:pt idx="735">
                  <c:v>45.398223511176994</c:v>
                </c:pt>
                <c:pt idx="736">
                  <c:v>45.439967379419436</c:v>
                </c:pt>
                <c:pt idx="737">
                  <c:v>45.481702995541639</c:v>
                </c:pt>
                <c:pt idx="738">
                  <c:v>45.523430391110438</c:v>
                </c:pt>
                <c:pt idx="739">
                  <c:v>45.565149597554338</c:v>
                </c:pt>
                <c:pt idx="740">
                  <c:v>45.606860646164193</c:v>
                </c:pt>
                <c:pt idx="741">
                  <c:v>45.648563568094069</c:v>
                </c:pt>
                <c:pt idx="742">
                  <c:v>45.69025839436177</c:v>
                </c:pt>
                <c:pt idx="743">
                  <c:v>45.731945155849715</c:v>
                </c:pt>
                <c:pt idx="744">
                  <c:v>45.773623883305625</c:v>
                </c:pt>
                <c:pt idx="745">
                  <c:v>45.815294607343162</c:v>
                </c:pt>
                <c:pt idx="746">
                  <c:v>45.856957358442727</c:v>
                </c:pt>
                <c:pt idx="747">
                  <c:v>45.898612166952091</c:v>
                </c:pt>
                <c:pt idx="748">
                  <c:v>45.940259063087154</c:v>
                </c:pt>
                <c:pt idx="749">
                  <c:v>45.98189807693258</c:v>
                </c:pt>
                <c:pt idx="750">
                  <c:v>46.023529238442471</c:v>
                </c:pt>
                <c:pt idx="751">
                  <c:v>46.065152577441133</c:v>
                </c:pt>
                <c:pt idx="752">
                  <c:v>46.106768123623695</c:v>
                </c:pt>
                <c:pt idx="753">
                  <c:v>46.148375906556801</c:v>
                </c:pt>
                <c:pt idx="754">
                  <c:v>46.18997595567928</c:v>
                </c:pt>
                <c:pt idx="755">
                  <c:v>46.231568300302804</c:v>
                </c:pt>
                <c:pt idx="756">
                  <c:v>46.273152969612489</c:v>
                </c:pt>
                <c:pt idx="757">
                  <c:v>46.314729992667715</c:v>
                </c:pt>
                <c:pt idx="758">
                  <c:v>46.356299398402591</c:v>
                </c:pt>
                <c:pt idx="759">
                  <c:v>46.397861215626726</c:v>
                </c:pt>
                <c:pt idx="760">
                  <c:v>46.439415473025875</c:v>
                </c:pt>
                <c:pt idx="761">
                  <c:v>46.480962199162512</c:v>
                </c:pt>
                <c:pt idx="762">
                  <c:v>46.522501422476481</c:v>
                </c:pt>
                <c:pt idx="763">
                  <c:v>46.564033171285637</c:v>
                </c:pt>
                <c:pt idx="764">
                  <c:v>46.60555747378649</c:v>
                </c:pt>
                <c:pt idx="765">
                  <c:v>46.647074358054873</c:v>
                </c:pt>
                <c:pt idx="766">
                  <c:v>46.68858385204642</c:v>
                </c:pt>
                <c:pt idx="767">
                  <c:v>46.730085983597341</c:v>
                </c:pt>
                <c:pt idx="768">
                  <c:v>46.771580780424927</c:v>
                </c:pt>
                <c:pt idx="769">
                  <c:v>46.813068270128255</c:v>
                </c:pt>
                <c:pt idx="770">
                  <c:v>46.854548480188605</c:v>
                </c:pt>
                <c:pt idx="771">
                  <c:v>46.896021437970305</c:v>
                </c:pt>
                <c:pt idx="772">
                  <c:v>46.937487170721226</c:v>
                </c:pt>
                <c:pt idx="773">
                  <c:v>46.978945705573324</c:v>
                </c:pt>
                <c:pt idx="774">
                  <c:v>47.020397069543208</c:v>
                </c:pt>
                <c:pt idx="775">
                  <c:v>47.061841289532865</c:v>
                </c:pt>
                <c:pt idx="776">
                  <c:v>47.103278392330132</c:v>
                </c:pt>
                <c:pt idx="777">
                  <c:v>47.144708404609318</c:v>
                </c:pt>
                <c:pt idx="778">
                  <c:v>47.186131352931767</c:v>
                </c:pt>
                <c:pt idx="779">
                  <c:v>47.227547263746452</c:v>
                </c:pt>
                <c:pt idx="780">
                  <c:v>47.268956163390428</c:v>
                </c:pt>
                <c:pt idx="781">
                  <c:v>47.310358078089578</c:v>
                </c:pt>
                <c:pt idx="782">
                  <c:v>47.351753033959035</c:v>
                </c:pt>
                <c:pt idx="783">
                  <c:v>47.393141057003852</c:v>
                </c:pt>
                <c:pt idx="784">
                  <c:v>47.434522173119454</c:v>
                </c:pt>
                <c:pt idx="785">
                  <c:v>47.475896408092197</c:v>
                </c:pt>
                <c:pt idx="786">
                  <c:v>47.517271316637874</c:v>
                </c:pt>
                <c:pt idx="787">
                  <c:v>47.558654459261277</c:v>
                </c:pt>
                <c:pt idx="788">
                  <c:v>47.600045872877232</c:v>
                </c:pt>
                <c:pt idx="789">
                  <c:v>47.641445594587424</c:v>
                </c:pt>
                <c:pt idx="790">
                  <c:v>47.682853661681385</c:v>
                </c:pt>
                <c:pt idx="791">
                  <c:v>47.724270111637729</c:v>
                </c:pt>
                <c:pt idx="792">
                  <c:v>47.765694982125261</c:v>
                </c:pt>
                <c:pt idx="793">
                  <c:v>47.807128311004128</c:v>
                </c:pt>
                <c:pt idx="794">
                  <c:v>47.848570136327062</c:v>
                </c:pt>
                <c:pt idx="795">
                  <c:v>47.890020496340398</c:v>
                </c:pt>
                <c:pt idx="796">
                  <c:v>47.931479429485378</c:v>
                </c:pt>
                <c:pt idx="797">
                  <c:v>47.972946974399271</c:v>
                </c:pt>
                <c:pt idx="798">
                  <c:v>48.014423169916633</c:v>
                </c:pt>
                <c:pt idx="799">
                  <c:v>48.055908055070496</c:v>
                </c:pt>
                <c:pt idx="800">
                  <c:v>48.097401669093493</c:v>
                </c:pt>
                <c:pt idx="801">
                  <c:v>48.138904051419267</c:v>
                </c:pt>
                <c:pt idx="802">
                  <c:v>48.180415241683527</c:v>
                </c:pt>
                <c:pt idx="803">
                  <c:v>48.221935279725429</c:v>
                </c:pt>
                <c:pt idx="804">
                  <c:v>48.263464205588676</c:v>
                </c:pt>
                <c:pt idx="805">
                  <c:v>48.30500205952297</c:v>
                </c:pt>
                <c:pt idx="806">
                  <c:v>48.346548881985086</c:v>
                </c:pt>
                <c:pt idx="807">
                  <c:v>48.388104713640338</c:v>
                </c:pt>
                <c:pt idx="808">
                  <c:v>48.429669595363762</c:v>
                </c:pt>
                <c:pt idx="809">
                  <c:v>48.471243568241398</c:v>
                </c:pt>
                <c:pt idx="810">
                  <c:v>48.512826673571752</c:v>
                </c:pt>
                <c:pt idx="811">
                  <c:v>48.554418952866925</c:v>
                </c:pt>
                <c:pt idx="812">
                  <c:v>48.596020447854066</c:v>
                </c:pt>
                <c:pt idx="813">
                  <c:v>48.637631200476704</c:v>
                </c:pt>
                <c:pt idx="814">
                  <c:v>48.679251252896066</c:v>
                </c:pt>
                <c:pt idx="815">
                  <c:v>48.72088064749245</c:v>
                </c:pt>
                <c:pt idx="816">
                  <c:v>48.762519426866632</c:v>
                </c:pt>
                <c:pt idx="817">
                  <c:v>48.804167633841246</c:v>
                </c:pt>
                <c:pt idx="818">
                  <c:v>48.8458253114621</c:v>
                </c:pt>
                <c:pt idx="819">
                  <c:v>48.887492502999656</c:v>
                </c:pt>
                <c:pt idx="820">
                  <c:v>48.929169251950476</c:v>
                </c:pt>
                <c:pt idx="821">
                  <c:v>48.970855602038576</c:v>
                </c:pt>
                <c:pt idx="822">
                  <c:v>49.012542738420322</c:v>
                </c:pt>
                <c:pt idx="823">
                  <c:v>49.054221839341096</c:v>
                </c:pt>
                <c:pt idx="824">
                  <c:v>49.0958929354208</c:v>
                </c:pt>
                <c:pt idx="825">
                  <c:v>49.137556057146</c:v>
                </c:pt>
                <c:pt idx="826">
                  <c:v>49.179211234870642</c:v>
                </c:pt>
                <c:pt idx="827">
                  <c:v>49.220858498816725</c:v>
                </c:pt>
                <c:pt idx="828">
                  <c:v>49.262497879075021</c:v>
                </c:pt>
                <c:pt idx="829">
                  <c:v>49.304129405605735</c:v>
                </c:pt>
                <c:pt idx="830">
                  <c:v>49.345753108239165</c:v>
                </c:pt>
                <c:pt idx="831">
                  <c:v>49.387369016676438</c:v>
                </c:pt>
                <c:pt idx="832">
                  <c:v>49.428977160490177</c:v>
                </c:pt>
                <c:pt idx="833">
                  <c:v>49.470577569125169</c:v>
                </c:pt>
                <c:pt idx="834">
                  <c:v>49.512170271898938</c:v>
                </c:pt>
                <c:pt idx="835">
                  <c:v>49.553755298002514</c:v>
                </c:pt>
                <c:pt idx="836">
                  <c:v>49.595332676501144</c:v>
                </c:pt>
                <c:pt idx="837">
                  <c:v>49.636902436334722</c:v>
                </c:pt>
                <c:pt idx="838">
                  <c:v>49.678464606318677</c:v>
                </c:pt>
                <c:pt idx="839">
                  <c:v>49.720019215144447</c:v>
                </c:pt>
                <c:pt idx="840">
                  <c:v>49.761566291380291</c:v>
                </c:pt>
                <c:pt idx="841">
                  <c:v>49.803105863471707</c:v>
                </c:pt>
                <c:pt idx="842">
                  <c:v>49.844637959742272</c:v>
                </c:pt>
                <c:pt idx="843">
                  <c:v>49.886162608394109</c:v>
                </c:pt>
                <c:pt idx="844">
                  <c:v>49.92767983750862</c:v>
                </c:pt>
                <c:pt idx="845">
                  <c:v>49.969189675047083</c:v>
                </c:pt>
                <c:pt idx="846">
                  <c:v>50.010692148851227</c:v>
                </c:pt>
                <c:pt idx="847">
                  <c:v>50.052187286643893</c:v>
                </c:pt>
                <c:pt idx="848">
                  <c:v>50.093675116029587</c:v>
                </c:pt>
                <c:pt idx="849">
                  <c:v>50.135155664495123</c:v>
                </c:pt>
                <c:pt idx="850">
                  <c:v>50.176628959410266</c:v>
                </c:pt>
                <c:pt idx="851">
                  <c:v>50.218095028028252</c:v>
                </c:pt>
                <c:pt idx="852">
                  <c:v>50.259553897486413</c:v>
                </c:pt>
                <c:pt idx="853">
                  <c:v>50.301005594806774</c:v>
                </c:pt>
                <c:pt idx="854">
                  <c:v>50.342450146896631</c:v>
                </c:pt>
                <c:pt idx="855">
                  <c:v>50.3838875805491</c:v>
                </c:pt>
                <c:pt idx="856">
                  <c:v>50.425317922443746</c:v>
                </c:pt>
                <c:pt idx="857">
                  <c:v>50.466741199147187</c:v>
                </c:pt>
                <c:pt idx="858">
                  <c:v>50.508157437113603</c:v>
                </c:pt>
                <c:pt idx="859">
                  <c:v>50.549566662685272</c:v>
                </c:pt>
                <c:pt idx="860">
                  <c:v>50.590968902093266</c:v>
                </c:pt>
                <c:pt idx="861">
                  <c:v>50.632364181457874</c:v>
                </c:pt>
                <c:pt idx="862">
                  <c:v>50.673752526789194</c:v>
                </c:pt>
                <c:pt idx="863">
                  <c:v>50.715133963987768</c:v>
                </c:pt>
                <c:pt idx="864">
                  <c:v>50.756508518845003</c:v>
                </c:pt>
                <c:pt idx="865">
                  <c:v>50.797876217043836</c:v>
                </c:pt>
                <c:pt idx="866">
                  <c:v>50.839237084159258</c:v>
                </c:pt>
                <c:pt idx="867">
                  <c:v>50.880591145658791</c:v>
                </c:pt>
                <c:pt idx="868">
                  <c:v>50.921938426903012</c:v>
                </c:pt>
                <c:pt idx="869">
                  <c:v>50.963278953146229</c:v>
                </c:pt>
                <c:pt idx="870">
                  <c:v>51.004612749536896</c:v>
                </c:pt>
                <c:pt idx="871">
                  <c:v>51.045939841118148</c:v>
                </c:pt>
                <c:pt idx="872">
                  <c:v>51.087260252828294</c:v>
                </c:pt>
                <c:pt idx="873">
                  <c:v>51.128574009501435</c:v>
                </c:pt>
                <c:pt idx="874">
                  <c:v>51.169881135867925</c:v>
                </c:pt>
                <c:pt idx="875">
                  <c:v>51.211181656554857</c:v>
                </c:pt>
                <c:pt idx="876">
                  <c:v>51.25247559608669</c:v>
                </c:pt>
                <c:pt idx="877">
                  <c:v>51.293762978885574</c:v>
                </c:pt>
                <c:pt idx="878">
                  <c:v>51.335051003505853</c:v>
                </c:pt>
                <c:pt idx="879">
                  <c:v>51.376346873975429</c:v>
                </c:pt>
                <c:pt idx="880">
                  <c:v>51.417650625255824</c:v>
                </c:pt>
                <c:pt idx="881">
                  <c:v>51.458962292483569</c:v>
                </c:pt>
                <c:pt idx="882">
                  <c:v>51.50028191097136</c:v>
                </c:pt>
                <c:pt idx="883">
                  <c:v>51.541609516209064</c:v>
                </c:pt>
                <c:pt idx="884">
                  <c:v>51.582945143864784</c:v>
                </c:pt>
                <c:pt idx="885">
                  <c:v>51.62428882978589</c:v>
                </c:pt>
                <c:pt idx="886">
                  <c:v>51.665640610000132</c:v>
                </c:pt>
                <c:pt idx="887">
                  <c:v>51.706993053077042</c:v>
                </c:pt>
                <c:pt idx="888">
                  <c:v>51.748338721927908</c:v>
                </c:pt>
                <c:pt idx="889">
                  <c:v>51.789677641781665</c:v>
                </c:pt>
                <c:pt idx="890">
                  <c:v>51.831009837761577</c:v>
                </c:pt>
                <c:pt idx="891">
                  <c:v>51.872335334885797</c:v>
                </c:pt>
                <c:pt idx="892">
                  <c:v>51.913654158067729</c:v>
                </c:pt>
                <c:pt idx="893">
                  <c:v>51.954966332116761</c:v>
                </c:pt>
                <c:pt idx="894">
                  <c:v>51.996271881738544</c:v>
                </c:pt>
                <c:pt idx="895">
                  <c:v>52.037570831535675</c:v>
                </c:pt>
                <c:pt idx="896">
                  <c:v>52.07886320600813</c:v>
                </c:pt>
                <c:pt idx="897">
                  <c:v>52.120149029553872</c:v>
                </c:pt>
                <c:pt idx="898">
                  <c:v>52.161428326469164</c:v>
                </c:pt>
                <c:pt idx="899">
                  <c:v>52.202701120949314</c:v>
                </c:pt>
                <c:pt idx="900">
                  <c:v>52.24396743708899</c:v>
                </c:pt>
                <c:pt idx="901">
                  <c:v>52.285227298882731</c:v>
                </c:pt>
                <c:pt idx="902">
                  <c:v>52.326480730225548</c:v>
                </c:pt>
                <c:pt idx="903">
                  <c:v>52.36772775491329</c:v>
                </c:pt>
                <c:pt idx="904">
                  <c:v>52.408968396643274</c:v>
                </c:pt>
                <c:pt idx="905">
                  <c:v>52.450202679014588</c:v>
                </c:pt>
                <c:pt idx="906">
                  <c:v>52.491430625528729</c:v>
                </c:pt>
                <c:pt idx="907">
                  <c:v>52.532652259589987</c:v>
                </c:pt>
                <c:pt idx="908">
                  <c:v>52.573867604505978</c:v>
                </c:pt>
                <c:pt idx="909">
                  <c:v>52.61507668348802</c:v>
                </c:pt>
                <c:pt idx="910">
                  <c:v>52.656279519651768</c:v>
                </c:pt>
                <c:pt idx="911">
                  <c:v>52.697476136017556</c:v>
                </c:pt>
                <c:pt idx="912">
                  <c:v>52.738666555510825</c:v>
                </c:pt>
                <c:pt idx="913">
                  <c:v>52.779850800962691</c:v>
                </c:pt>
                <c:pt idx="914">
                  <c:v>52.821028895110381</c:v>
                </c:pt>
                <c:pt idx="915">
                  <c:v>52.862200860597618</c:v>
                </c:pt>
                <c:pt idx="916">
                  <c:v>52.903366719975182</c:v>
                </c:pt>
                <c:pt idx="917">
                  <c:v>52.94452649570129</c:v>
                </c:pt>
                <c:pt idx="918">
                  <c:v>52.985680210142043</c:v>
                </c:pt>
                <c:pt idx="919">
                  <c:v>53.026827885571862</c:v>
                </c:pt>
                <c:pt idx="920">
                  <c:v>53.06796954417392</c:v>
                </c:pt>
                <c:pt idx="921">
                  <c:v>53.109105208040674</c:v>
                </c:pt>
                <c:pt idx="922">
                  <c:v>53.150234899174215</c:v>
                </c:pt>
                <c:pt idx="923">
                  <c:v>53.191358639486772</c:v>
                </c:pt>
                <c:pt idx="924">
                  <c:v>53.232476450801038</c:v>
                </c:pt>
                <c:pt idx="925">
                  <c:v>53.273588354850737</c:v>
                </c:pt>
                <c:pt idx="926">
                  <c:v>53.314694373280823</c:v>
                </c:pt>
                <c:pt idx="927">
                  <c:v>53.355794527648243</c:v>
                </c:pt>
                <c:pt idx="928">
                  <c:v>53.396888839422026</c:v>
                </c:pt>
                <c:pt idx="929">
                  <c:v>53.437977329983944</c:v>
                </c:pt>
                <c:pt idx="930">
                  <c:v>53.479060020628786</c:v>
                </c:pt>
                <c:pt idx="931">
                  <c:v>53.520136932564881</c:v>
                </c:pt>
                <c:pt idx="932">
                  <c:v>53.56120808691432</c:v>
                </c:pt>
                <c:pt idx="933">
                  <c:v>53.602273504713608</c:v>
                </c:pt>
                <c:pt idx="934">
                  <c:v>53.643333206913937</c:v>
                </c:pt>
                <c:pt idx="935">
                  <c:v>53.684387214381594</c:v>
                </c:pt>
                <c:pt idx="936">
                  <c:v>53.725435547898371</c:v>
                </c:pt>
                <c:pt idx="937">
                  <c:v>53.766478228161986</c:v>
                </c:pt>
                <c:pt idx="938">
                  <c:v>53.807515275786507</c:v>
                </c:pt>
                <c:pt idx="939">
                  <c:v>53.848546711302681</c:v>
                </c:pt>
                <c:pt idx="940">
                  <c:v>53.889572555158352</c:v>
                </c:pt>
                <c:pt idx="941">
                  <c:v>53.930592827718883</c:v>
                </c:pt>
                <c:pt idx="942">
                  <c:v>53.97160754926751</c:v>
                </c:pt>
                <c:pt idx="943">
                  <c:v>54.012616740005704</c:v>
                </c:pt>
                <c:pt idx="944">
                  <c:v>54.053620420053662</c:v>
                </c:pt>
                <c:pt idx="945">
                  <c:v>54.09461860945062</c:v>
                </c:pt>
                <c:pt idx="946">
                  <c:v>54.135611328155143</c:v>
                </c:pt>
                <c:pt idx="947">
                  <c:v>54.176598596045608</c:v>
                </c:pt>
                <c:pt idx="948">
                  <c:v>54.217580432920656</c:v>
                </c:pt>
                <c:pt idx="949">
                  <c:v>54.258556858499354</c:v>
                </c:pt>
                <c:pt idx="950">
                  <c:v>54.299527892421793</c:v>
                </c:pt>
                <c:pt idx="951">
                  <c:v>54.340493554249342</c:v>
                </c:pt>
                <c:pt idx="952">
                  <c:v>54.381453863464913</c:v>
                </c:pt>
                <c:pt idx="953">
                  <c:v>54.422408839473583</c:v>
                </c:pt>
                <c:pt idx="954">
                  <c:v>54.463358501602706</c:v>
                </c:pt>
                <c:pt idx="955">
                  <c:v>54.504302869102467</c:v>
                </c:pt>
                <c:pt idx="956">
                  <c:v>54.545241961146075</c:v>
                </c:pt>
                <c:pt idx="957">
                  <c:v>54.586175796830211</c:v>
                </c:pt>
                <c:pt idx="958">
                  <c:v>54.627104395175373</c:v>
                </c:pt>
                <c:pt idx="959">
                  <c:v>54.668027775126284</c:v>
                </c:pt>
                <c:pt idx="960">
                  <c:v>54.70894595555211</c:v>
                </c:pt>
                <c:pt idx="961">
                  <c:v>54.749890518119962</c:v>
                </c:pt>
                <c:pt idx="962">
                  <c:v>54.790893105053101</c:v>
                </c:pt>
                <c:pt idx="963">
                  <c:v>54.831953774809051</c:v>
                </c:pt>
                <c:pt idx="964">
                  <c:v>54.873072585803122</c:v>
                </c:pt>
                <c:pt idx="965">
                  <c:v>54.914249596407927</c:v>
                </c:pt>
                <c:pt idx="966">
                  <c:v>54.955484864952894</c:v>
                </c:pt>
                <c:pt idx="967">
                  <c:v>54.996778449723749</c:v>
                </c:pt>
                <c:pt idx="968">
                  <c:v>55.038130408962054</c:v>
                </c:pt>
                <c:pt idx="969">
                  <c:v>55.079540800864685</c:v>
                </c:pt>
                <c:pt idx="970">
                  <c:v>55.121009683583353</c:v>
                </c:pt>
                <c:pt idx="971">
                  <c:v>55.162537115224076</c:v>
                </c:pt>
                <c:pt idx="972">
                  <c:v>55.204123153846723</c:v>
                </c:pt>
                <c:pt idx="973">
                  <c:v>55.245767857464472</c:v>
                </c:pt>
                <c:pt idx="974">
                  <c:v>55.287471284043313</c:v>
                </c:pt>
                <c:pt idx="975">
                  <c:v>55.329233491501576</c:v>
                </c:pt>
                <c:pt idx="976">
                  <c:v>55.371054537709391</c:v>
                </c:pt>
                <c:pt idx="977">
                  <c:v>55.412934480488182</c:v>
                </c:pt>
                <c:pt idx="978">
                  <c:v>55.454873377610184</c:v>
                </c:pt>
                <c:pt idx="979">
                  <c:v>55.496871286797905</c:v>
                </c:pt>
                <c:pt idx="980">
                  <c:v>55.538928265723627</c:v>
                </c:pt>
                <c:pt idx="981">
                  <c:v>55.581044372008904</c:v>
                </c:pt>
                <c:pt idx="982">
                  <c:v>55.623219663224027</c:v>
                </c:pt>
                <c:pt idx="983">
                  <c:v>55.665454196887517</c:v>
                </c:pt>
                <c:pt idx="984">
                  <c:v>55.707748030465623</c:v>
                </c:pt>
                <c:pt idx="985">
                  <c:v>55.750101221371779</c:v>
                </c:pt>
                <c:pt idx="986">
                  <c:v>55.792513826966108</c:v>
                </c:pt>
                <c:pt idx="987">
                  <c:v>55.834985904554891</c:v>
                </c:pt>
                <c:pt idx="988">
                  <c:v>55.877517511390039</c:v>
                </c:pt>
                <c:pt idx="989">
                  <c:v>55.920108704668586</c:v>
                </c:pt>
                <c:pt idx="990">
                  <c:v>55.962759541532144</c:v>
                </c:pt>
                <c:pt idx="991">
                  <c:v>56.005470079066399</c:v>
                </c:pt>
                <c:pt idx="992">
                  <c:v>56.048240374300569</c:v>
                </c:pt>
                <c:pt idx="993">
                  <c:v>56.091070484206895</c:v>
                </c:pt>
                <c:pt idx="994">
                  <c:v>56.133960465700085</c:v>
                </c:pt>
                <c:pt idx="995">
                  <c:v>56.176910375636794</c:v>
                </c:pt>
                <c:pt idx="996">
                  <c:v>56.219920270815088</c:v>
                </c:pt>
                <c:pt idx="997">
                  <c:v>56.262990207973942</c:v>
                </c:pt>
                <c:pt idx="998">
                  <c:v>56.306120243792662</c:v>
                </c:pt>
                <c:pt idx="999">
                  <c:v>56.349310434890377</c:v>
                </c:pt>
                <c:pt idx="1000">
                  <c:v>56.392560837825485</c:v>
                </c:pt>
                <c:pt idx="1001">
                  <c:v>56.435871509095136</c:v>
                </c:pt>
                <c:pt idx="1002">
                  <c:v>56.479242505134664</c:v>
                </c:pt>
                <c:pt idx="1003">
                  <c:v>56.522673882317072</c:v>
                </c:pt>
                <c:pt idx="1004">
                  <c:v>56.566165696952474</c:v>
                </c:pt>
                <c:pt idx="1005">
                  <c:v>56.609718005287569</c:v>
                </c:pt>
                <c:pt idx="1006">
                  <c:v>56.653330863505069</c:v>
                </c:pt>
                <c:pt idx="1007">
                  <c:v>56.697004327723178</c:v>
                </c:pt>
                <c:pt idx="1008">
                  <c:v>56.740738453995043</c:v>
                </c:pt>
                <c:pt idx="1009">
                  <c:v>56.784533298308197</c:v>
                </c:pt>
                <c:pt idx="1010">
                  <c:v>56.828388916584011</c:v>
                </c:pt>
                <c:pt idx="1011">
                  <c:v>56.872305364677146</c:v>
                </c:pt>
                <c:pt idx="1012">
                  <c:v>56.916282698375007</c:v>
                </c:pt>
                <c:pt idx="1013">
                  <c:v>56.960320973397174</c:v>
                </c:pt>
                <c:pt idx="1014">
                  <c:v>57.004420245394869</c:v>
                </c:pt>
                <c:pt idx="1015">
                  <c:v>57.048580569950389</c:v>
                </c:pt>
                <c:pt idx="1016">
                  <c:v>57.092802002576541</c:v>
                </c:pt>
                <c:pt idx="1017">
                  <c:v>57.1370845987161</c:v>
                </c:pt>
                <c:pt idx="1018">
                  <c:v>57.181428413741259</c:v>
                </c:pt>
                <c:pt idx="1019">
                  <c:v>57.225833502953044</c:v>
                </c:pt>
                <c:pt idx="1020">
                  <c:v>57.270299921580758</c:v>
                </c:pt>
                <c:pt idx="1021">
                  <c:v>57.314827724781438</c:v>
                </c:pt>
                <c:pt idx="1022">
                  <c:v>57.359349511760101</c:v>
                </c:pt>
                <c:pt idx="1023">
                  <c:v>57.40379791178222</c:v>
                </c:pt>
                <c:pt idx="1024">
                  <c:v>57.448173003741132</c:v>
                </c:pt>
                <c:pt idx="1025">
                  <c:v>57.492474866653367</c:v>
                </c:pt>
                <c:pt idx="1026">
                  <c:v>57.536703579657512</c:v>
                </c:pt>
                <c:pt idx="1027">
                  <c:v>57.580859222013046</c:v>
                </c:pt>
                <c:pt idx="1028">
                  <c:v>57.624941873099218</c:v>
                </c:pt>
                <c:pt idx="1029">
                  <c:v>57.668951612413878</c:v>
                </c:pt>
                <c:pt idx="1030">
                  <c:v>57.712888519572381</c:v>
                </c:pt>
                <c:pt idx="1031">
                  <c:v>57.756752674306419</c:v>
                </c:pt>
                <c:pt idx="1032">
                  <c:v>57.800544156462912</c:v>
                </c:pt>
                <c:pt idx="1033">
                  <c:v>57.844263046002858</c:v>
                </c:pt>
                <c:pt idx="1034">
                  <c:v>57.887909423000238</c:v>
                </c:pt>
                <c:pt idx="1035">
                  <c:v>57.931483367640872</c:v>
                </c:pt>
                <c:pt idx="1036">
                  <c:v>57.974984960221299</c:v>
                </c:pt>
                <c:pt idx="1037">
                  <c:v>58.01841428114767</c:v>
                </c:pt>
                <c:pt idx="1038">
                  <c:v>58.061771410934632</c:v>
                </c:pt>
                <c:pt idx="1039">
                  <c:v>58.105056430204215</c:v>
                </c:pt>
                <c:pt idx="1040">
                  <c:v>58.148269419684738</c:v>
                </c:pt>
                <c:pt idx="1041">
                  <c:v>58.191410460209681</c:v>
                </c:pt>
                <c:pt idx="1042">
                  <c:v>58.234479632716614</c:v>
                </c:pt>
                <c:pt idx="1043">
                  <c:v>58.27747701824606</c:v>
                </c:pt>
                <c:pt idx="1044">
                  <c:v>58.320402697940438</c:v>
                </c:pt>
                <c:pt idx="1045">
                  <c:v>58.363256753042954</c:v>
                </c:pt>
                <c:pt idx="1046">
                  <c:v>58.406039264896506</c:v>
                </c:pt>
                <c:pt idx="1047">
                  <c:v>58.44881593058664</c:v>
                </c:pt>
                <c:pt idx="1048">
                  <c:v>58.49165241701585</c:v>
                </c:pt>
                <c:pt idx="1049">
                  <c:v>58.534548781092688</c:v>
                </c:pt>
                <c:pt idx="1050">
                  <c:v>58.577505079667588</c:v>
                </c:pt>
                <c:pt idx="1051">
                  <c:v>58.620521369532369</c:v>
                </c:pt>
                <c:pt idx="1052">
                  <c:v>58.663597707419655</c:v>
                </c:pt>
                <c:pt idx="1053">
                  <c:v>58.706734150002369</c:v>
                </c:pt>
                <c:pt idx="1054">
                  <c:v>58.749930753893182</c:v>
                </c:pt>
                <c:pt idx="1055">
                  <c:v>58.793187575644005</c:v>
                </c:pt>
                <c:pt idx="1056">
                  <c:v>58.836504671745423</c:v>
                </c:pt>
                <c:pt idx="1057">
                  <c:v>58.879882098626162</c:v>
                </c:pt>
                <c:pt idx="1058">
                  <c:v>58.923319912652538</c:v>
                </c:pt>
                <c:pt idx="1059">
                  <c:v>58.966818170127944</c:v>
                </c:pt>
                <c:pt idx="1060">
                  <c:v>59.010376927292285</c:v>
                </c:pt>
                <c:pt idx="1061">
                  <c:v>59.053996240321432</c:v>
                </c:pt>
                <c:pt idx="1062">
                  <c:v>59.097676165326675</c:v>
                </c:pt>
                <c:pt idx="1063">
                  <c:v>59.14141675835419</c:v>
                </c:pt>
                <c:pt idx="1064">
                  <c:v>59.185218075384498</c:v>
                </c:pt>
                <c:pt idx="1065">
                  <c:v>59.229080172331884</c:v>
                </c:pt>
                <c:pt idx="1066">
                  <c:v>59.27300310504387</c:v>
                </c:pt>
                <c:pt idx="1067">
                  <c:v>59.316986929300654</c:v>
                </c:pt>
                <c:pt idx="1068">
                  <c:v>59.361031700814564</c:v>
                </c:pt>
                <c:pt idx="1069">
                  <c:v>59.405137475229509</c:v>
                </c:pt>
                <c:pt idx="1070">
                  <c:v>59.449304308120404</c:v>
                </c:pt>
                <c:pt idx="1071">
                  <c:v>59.49353225499263</c:v>
                </c:pt>
                <c:pt idx="1072">
                  <c:v>59.53782137128146</c:v>
                </c:pt>
                <c:pt idx="1073">
                  <c:v>59.582171712351524</c:v>
                </c:pt>
                <c:pt idx="1074">
                  <c:v>59.626583333496242</c:v>
                </c:pt>
                <c:pt idx="1075">
                  <c:v>59.671056289937241</c:v>
                </c:pt>
                <c:pt idx="1076">
                  <c:v>59.715590636823819</c:v>
                </c:pt>
                <c:pt idx="1077">
                  <c:v>59.760186429232377</c:v>
                </c:pt>
                <c:pt idx="1078">
                  <c:v>59.804843722165842</c:v>
                </c:pt>
                <c:pt idx="1079">
                  <c:v>59.849562570553118</c:v>
                </c:pt>
                <c:pt idx="1080">
                  <c:v>59.894343029248496</c:v>
                </c:pt>
                <c:pt idx="1081">
                  <c:v>59.939185153031119</c:v>
                </c:pt>
                <c:pt idx="1082">
                  <c:v>59.984088996604378</c:v>
                </c:pt>
                <c:pt idx="1083">
                  <c:v>60.029054614595367</c:v>
                </c:pt>
                <c:pt idx="1084">
                  <c:v>60.074082061554314</c:v>
                </c:pt>
                <c:pt idx="1085">
                  <c:v>60.119171391953984</c:v>
                </c:pt>
                <c:pt idx="1086">
                  <c:v>60.164322660189121</c:v>
                </c:pt>
                <c:pt idx="1087">
                  <c:v>60.209535920575888</c:v>
                </c:pt>
                <c:pt idx="1088">
                  <c:v>60.254811227351269</c:v>
                </c:pt>
                <c:pt idx="1089">
                  <c:v>60.300148634672489</c:v>
                </c:pt>
                <c:pt idx="1090">
                  <c:v>60.345548196616463</c:v>
                </c:pt>
                <c:pt idx="1091">
                  <c:v>60.391009967179201</c:v>
                </c:pt>
                <c:pt idx="1092">
                  <c:v>60.436534000275216</c:v>
                </c:pt>
                <c:pt idx="1093">
                  <c:v>60.482120349736974</c:v>
                </c:pt>
                <c:pt idx="1094">
                  <c:v>60.527769069314289</c:v>
                </c:pt>
                <c:pt idx="1095">
                  <c:v>60.573480212673751</c:v>
                </c:pt>
                <c:pt idx="1096">
                  <c:v>60.619253833398126</c:v>
                </c:pt>
                <c:pt idx="1097">
                  <c:v>60.665089984985798</c:v>
                </c:pt>
                <c:pt idx="1098">
                  <c:v>60.710988720850153</c:v>
                </c:pt>
                <c:pt idx="1099">
                  <c:v>60.756950094319031</c:v>
                </c:pt>
                <c:pt idx="1100">
                  <c:v>60.8029741586341</c:v>
                </c:pt>
                <c:pt idx="1101">
                  <c:v>60.849060966950283</c:v>
                </c:pt>
                <c:pt idx="1102">
                  <c:v>60.895120398516298</c:v>
                </c:pt>
                <c:pt idx="1103">
                  <c:v>60.941063048286793</c:v>
                </c:pt>
                <c:pt idx="1104">
                  <c:v>60.98689017363013</c:v>
                </c:pt>
                <c:pt idx="1105">
                  <c:v>61.032603011232531</c:v>
                </c:pt>
                <c:pt idx="1106">
                  <c:v>61.078202777566467</c:v>
                </c:pt>
                <c:pt idx="1107">
                  <c:v>61.123690669345507</c:v>
                </c:pt>
                <c:pt idx="1108">
                  <c:v>61.169067863966177</c:v>
                </c:pt>
                <c:pt idx="1109">
                  <c:v>61.21433551993718</c:v>
                </c:pt>
                <c:pt idx="1110">
                  <c:v>61.259494777296496</c:v>
                </c:pt>
                <c:pt idx="1111">
                  <c:v>61.304546758016727</c:v>
                </c:pt>
                <c:pt idx="1112">
                  <c:v>61.349492566399121</c:v>
                </c:pt>
                <c:pt idx="1113">
                  <c:v>61.39433328945664</c:v>
                </c:pt>
                <c:pt idx="1114">
                  <c:v>61.439069997286452</c:v>
                </c:pt>
                <c:pt idx="1115">
                  <c:v>61.483703743432201</c:v>
                </c:pt>
                <c:pt idx="1116">
                  <c:v>61.528235565236365</c:v>
                </c:pt>
                <c:pt idx="1117">
                  <c:v>61.572666484183095</c:v>
                </c:pt>
                <c:pt idx="1118">
                  <c:v>61.616997506231769</c:v>
                </c:pt>
                <c:pt idx="1119">
                  <c:v>61.661229622141647</c:v>
                </c:pt>
                <c:pt idx="1120">
                  <c:v>61.70536380778784</c:v>
                </c:pt>
                <c:pt idx="1121">
                  <c:v>61.749401024468924</c:v>
                </c:pt>
                <c:pt idx="1122">
                  <c:v>61.793342219206451</c:v>
                </c:pt>
                <c:pt idx="1123">
                  <c:v>61.837188325036628</c:v>
                </c:pt>
                <c:pt idx="1124">
                  <c:v>61.880940261294356</c:v>
                </c:pt>
                <c:pt idx="1125">
                  <c:v>61.924598933889989</c:v>
                </c:pt>
                <c:pt idx="1126">
                  <c:v>61.968165235578901</c:v>
                </c:pt>
                <c:pt idx="1127">
                  <c:v>62.011640046224201</c:v>
                </c:pt>
                <c:pt idx="1128">
                  <c:v>62.055024233052727</c:v>
                </c:pt>
                <c:pt idx="1129">
                  <c:v>62.098318650904588</c:v>
                </c:pt>
                <c:pt idx="1130">
                  <c:v>62.141524142476413</c:v>
                </c:pt>
                <c:pt idx="1131">
                  <c:v>62.184641538558502</c:v>
                </c:pt>
                <c:pt idx="1132">
                  <c:v>62.227671658266082</c:v>
                </c:pt>
                <c:pt idx="1133">
                  <c:v>62.270615309264855</c:v>
                </c:pt>
                <c:pt idx="1134">
                  <c:v>62.313473287990966</c:v>
                </c:pt>
                <c:pt idx="1135">
                  <c:v>62.356246379865588</c:v>
                </c:pt>
                <c:pt idx="1136">
                  <c:v>62.3989353595043</c:v>
                </c:pt>
                <c:pt idx="1137">
                  <c:v>62.441540990921361</c:v>
                </c:pt>
                <c:pt idx="1138">
                  <c:v>62.484064027729097</c:v>
                </c:pt>
                <c:pt idx="1139">
                  <c:v>62.52650521333247</c:v>
                </c:pt>
                <c:pt idx="1140">
                  <c:v>62.568865281119031</c:v>
                </c:pt>
                <c:pt idx="1141">
                  <c:v>62.611144954644367</c:v>
                </c:pt>
                <c:pt idx="1142">
                  <c:v>62.653344947813167</c:v>
                </c:pt>
                <c:pt idx="1143">
                  <c:v>62.695465965056023</c:v>
                </c:pt>
                <c:pt idx="1144">
                  <c:v>62.737508701502129</c:v>
                </c:pt>
                <c:pt idx="1145">
                  <c:v>62.779473843147947</c:v>
                </c:pt>
                <c:pt idx="1146">
                  <c:v>62.821362067021973</c:v>
                </c:pt>
                <c:pt idx="1147">
                  <c:v>62.863174041345722</c:v>
                </c:pt>
                <c:pt idx="1148">
                  <c:v>62.904910425691035</c:v>
                </c:pt>
                <c:pt idx="1149">
                  <c:v>62.946571871133777</c:v>
                </c:pt>
                <c:pt idx="1150">
                  <c:v>62.988159020404098</c:v>
                </c:pt>
                <c:pt idx="1151">
                  <c:v>63.029672508033237</c:v>
                </c:pt>
                <c:pt idx="1152">
                  <c:v>63.071112960497118</c:v>
                </c:pt>
                <c:pt idx="1153">
                  <c:v>63.112480996356659</c:v>
                </c:pt>
                <c:pt idx="1154">
                  <c:v>63.153777226395036</c:v>
                </c:pt>
                <c:pt idx="1155">
                  <c:v>63.195002253751845</c:v>
                </c:pt>
                <c:pt idx="1156">
                  <c:v>63.236156674054371</c:v>
                </c:pt>
                <c:pt idx="1157">
                  <c:v>63.277241075545945</c:v>
                </c:pt>
                <c:pt idx="1158">
                  <c:v>63.318256039211526</c:v>
                </c:pt>
                <c:pt idx="1159">
                  <c:v>63.359202138900528</c:v>
                </c:pt>
                <c:pt idx="1160">
                  <c:v>63.400079941447053</c:v>
                </c:pt>
                <c:pt idx="1161">
                  <c:v>63.440890006787477</c:v>
                </c:pt>
                <c:pt idx="1162">
                  <c:v>63.481632888075573</c:v>
                </c:pt>
                <c:pt idx="1163">
                  <c:v>63.522309131795161</c:v>
                </c:pt>
                <c:pt idx="1164">
                  <c:v>63.56291927787035</c:v>
                </c:pt>
                <c:pt idx="1165">
                  <c:v>63.603463859773527</c:v>
                </c:pt>
                <c:pt idx="1166">
                  <c:v>63.643943404630996</c:v>
                </c:pt>
                <c:pt idx="1167">
                  <c:v>63.684358433326466</c:v>
                </c:pt>
                <c:pt idx="1168">
                  <c:v>63.724709460602355</c:v>
                </c:pt>
                <c:pt idx="1169">
                  <c:v>63.764996995159031</c:v>
                </c:pt>
                <c:pt idx="1170">
                  <c:v>63.805221539751983</c:v>
                </c:pt>
                <c:pt idx="1171">
                  <c:v>63.845383591286996</c:v>
                </c:pt>
                <c:pt idx="1172">
                  <c:v>63.885483640913407</c:v>
                </c:pt>
                <c:pt idx="1173">
                  <c:v>63.925522174115436</c:v>
                </c:pt>
                <c:pt idx="1174">
                  <c:v>63.965499670801691</c:v>
                </c:pt>
                <c:pt idx="1175">
                  <c:v>64.005416605392867</c:v>
                </c:pt>
                <c:pt idx="1176">
                  <c:v>64.045273446907672</c:v>
                </c:pt>
                <c:pt idx="1177">
                  <c:v>64.085070659047048</c:v>
                </c:pt>
                <c:pt idx="1178">
                  <c:v>64.124808700276731</c:v>
                </c:pt>
                <c:pt idx="1179">
                  <c:v>64.16448802390812</c:v>
                </c:pt>
                <c:pt idx="1180">
                  <c:v>64.204109078177638</c:v>
                </c:pt>
                <c:pt idx="1181">
                  <c:v>64.243672306324484</c:v>
                </c:pt>
                <c:pt idx="1182">
                  <c:v>64.283241188977968</c:v>
                </c:pt>
                <c:pt idx="1183">
                  <c:v>64.322879320074534</c:v>
                </c:pt>
                <c:pt idx="1184">
                  <c:v>64.362587335446065</c:v>
                </c:pt>
                <c:pt idx="1185">
                  <c:v>64.402365879519905</c:v>
                </c:pt>
                <c:pt idx="1186">
                  <c:v>64.44221560547939</c:v>
                </c:pt>
                <c:pt idx="1187">
                  <c:v>64.482137175428235</c:v>
                </c:pt>
                <c:pt idx="1188">
                  <c:v>64.522131260558865</c:v>
                </c:pt>
                <c:pt idx="1189">
                  <c:v>64.562198541324875</c:v>
                </c:pt>
                <c:pt idx="1190">
                  <c:v>64.602339707617674</c:v>
                </c:pt>
                <c:pt idx="1191">
                  <c:v>64.642555458947484</c:v>
                </c:pt>
                <c:pt idx="1192">
                  <c:v>64.682846504628813</c:v>
                </c:pt>
                <c:pt idx="1193">
                  <c:v>64.723213563970518</c:v>
                </c:pt>
                <c:pt idx="1194">
                  <c:v>64.763657366470611</c:v>
                </c:pt>
                <c:pt idx="1195">
                  <c:v>64.804178652016006</c:v>
                </c:pt>
                <c:pt idx="1196">
                  <c:v>64.844778171087228</c:v>
                </c:pt>
                <c:pt idx="1197">
                  <c:v>64.88538410980766</c:v>
                </c:pt>
                <c:pt idx="1198">
                  <c:v>64.925924518243576</c:v>
                </c:pt>
                <c:pt idx="1199">
                  <c:v>64.966399923119127</c:v>
                </c:pt>
                <c:pt idx="1200">
                  <c:v>65.006810844922398</c:v>
                </c:pt>
                <c:pt idx="1201">
                  <c:v>65.047157798006609</c:v>
                </c:pt>
                <c:pt idx="1202">
                  <c:v>65.087441290689185</c:v>
                </c:pt>
                <c:pt idx="1203">
                  <c:v>65.127661825348824</c:v>
                </c:pt>
                <c:pt idx="1204">
                  <c:v>65.167819898520534</c:v>
                </c:pt>
                <c:pt idx="1205">
                  <c:v>65.207916000988774</c:v>
                </c:pt>
                <c:pt idx="1206">
                  <c:v>65.247950617878658</c:v>
                </c:pt>
                <c:pt idx="1207">
                  <c:v>65.287924228745354</c:v>
                </c:pt>
                <c:pt idx="1208">
                  <c:v>65.327837307661667</c:v>
                </c:pt>
                <c:pt idx="1209">
                  <c:v>65.367690323303833</c:v>
                </c:pt>
                <c:pt idx="1210">
                  <c:v>65.407483739035669</c:v>
                </c:pt>
                <c:pt idx="1211">
                  <c:v>65.447218012990973</c:v>
                </c:pt>
                <c:pt idx="1212">
                  <c:v>65.486893598154367</c:v>
                </c:pt>
                <c:pt idx="1213">
                  <c:v>65.52651094244051</c:v>
                </c:pt>
                <c:pt idx="1214">
                  <c:v>65.566070488771715</c:v>
                </c:pt>
                <c:pt idx="1215">
                  <c:v>65.605572675154136</c:v>
                </c:pt>
                <c:pt idx="1216">
                  <c:v>65.645017934752431</c:v>
                </c:pt>
                <c:pt idx="1217">
                  <c:v>65.684406695962949</c:v>
                </c:pt>
                <c:pt idx="1218">
                  <c:v>65.723739382485547</c:v>
                </c:pt>
                <c:pt idx="1219">
                  <c:v>65.763016413394041</c:v>
                </c:pt>
                <c:pt idx="1220">
                  <c:v>65.802238203205249</c:v>
                </c:pt>
                <c:pt idx="1221">
                  <c:v>65.841405161946767</c:v>
                </c:pt>
                <c:pt idx="1222">
                  <c:v>65.88051769522346</c:v>
                </c:pt>
                <c:pt idx="1223">
                  <c:v>65.919576204282649</c:v>
                </c:pt>
                <c:pt idx="1224">
                  <c:v>65.958581086078155</c:v>
                </c:pt>
                <c:pt idx="1225">
                  <c:v>65.997532733333045</c:v>
                </c:pt>
                <c:pt idx="1226">
                  <c:v>66.036431534601306</c:v>
                </c:pt>
                <c:pt idx="1227">
                  <c:v>66.075277874328293</c:v>
                </c:pt>
                <c:pt idx="1228">
                  <c:v>66.114072132910096</c:v>
                </c:pt>
                <c:pt idx="1229">
                  <c:v>66.15281468675181</c:v>
                </c:pt>
                <c:pt idx="1230">
                  <c:v>66.191505908324743</c:v>
                </c:pt>
                <c:pt idx="1231">
                  <c:v>66.230146166222539</c:v>
                </c:pt>
                <c:pt idx="1232">
                  <c:v>66.268735825216368</c:v>
                </c:pt>
                <c:pt idx="1233">
                  <c:v>66.307275246308976</c:v>
                </c:pt>
                <c:pt idx="1234">
                  <c:v>66.345819580522729</c:v>
                </c:pt>
                <c:pt idx="1235">
                  <c:v>66.384424070457968</c:v>
                </c:pt>
                <c:pt idx="1236">
                  <c:v>66.4230892338514</c:v>
                </c:pt>
                <c:pt idx="1237">
                  <c:v>66.461815594918505</c:v>
                </c:pt>
                <c:pt idx="1238">
                  <c:v>66.500603684465233</c:v>
                </c:pt>
                <c:pt idx="1239">
                  <c:v>66.539454040002084</c:v>
                </c:pt>
                <c:pt idx="1240">
                  <c:v>66.578367205860843</c:v>
                </c:pt>
                <c:pt idx="1241">
                  <c:v>66.617343733313817</c:v>
                </c:pt>
                <c:pt idx="1242">
                  <c:v>66.656325458241525</c:v>
                </c:pt>
                <c:pt idx="1243">
                  <c:v>66.695254117806684</c:v>
                </c:pt>
                <c:pt idx="1244">
                  <c:v>66.734130098772368</c:v>
                </c:pt>
                <c:pt idx="1245">
                  <c:v>66.772953783818934</c:v>
                </c:pt>
                <c:pt idx="1246">
                  <c:v>66.811725551602919</c:v>
                </c:pt>
                <c:pt idx="1247">
                  <c:v>66.850445776814809</c:v>
                </c:pt>
                <c:pt idx="1248">
                  <c:v>66.889114830235798</c:v>
                </c:pt>
                <c:pt idx="1249">
                  <c:v>66.927733078793494</c:v>
                </c:pt>
                <c:pt idx="1250">
                  <c:v>66.966300885616633</c:v>
                </c:pt>
                <c:pt idx="1251">
                  <c:v>67.004818610088734</c:v>
                </c:pt>
                <c:pt idx="1252">
                  <c:v>67.043286607900853</c:v>
                </c:pt>
                <c:pt idx="1253">
                  <c:v>67.081731345958957</c:v>
                </c:pt>
                <c:pt idx="1254">
                  <c:v>67.120179078149775</c:v>
                </c:pt>
                <c:pt idx="1255">
                  <c:v>67.15862979548244</c:v>
                </c:pt>
                <c:pt idx="1256">
                  <c:v>67.197083488991041</c:v>
                </c:pt>
                <c:pt idx="1257">
                  <c:v>67.235540149734433</c:v>
                </c:pt>
                <c:pt idx="1258">
                  <c:v>67.273999768796216</c:v>
                </c:pt>
                <c:pt idx="1259">
                  <c:v>67.312462337284714</c:v>
                </c:pt>
                <c:pt idx="1260">
                  <c:v>67.350927846332937</c:v>
                </c:pt>
                <c:pt idx="1261">
                  <c:v>67.389396287098251</c:v>
                </c:pt>
                <c:pt idx="1262">
                  <c:v>67.427867650762849</c:v>
                </c:pt>
                <c:pt idx="1263">
                  <c:v>67.466341928533197</c:v>
                </c:pt>
                <c:pt idx="1264">
                  <c:v>67.504819111640231</c:v>
                </c:pt>
                <c:pt idx="1265">
                  <c:v>67.543299191339329</c:v>
                </c:pt>
                <c:pt idx="1266">
                  <c:v>67.581782158909945</c:v>
                </c:pt>
                <c:pt idx="1267">
                  <c:v>67.62026800565603</c:v>
                </c:pt>
                <c:pt idx="1268">
                  <c:v>67.658756722905665</c:v>
                </c:pt>
                <c:pt idx="1269">
                  <c:v>67.697248302010905</c:v>
                </c:pt>
                <c:pt idx="1270">
                  <c:v>67.735742734348094</c:v>
                </c:pt>
                <c:pt idx="1271">
                  <c:v>67.774240011317517</c:v>
                </c:pt>
                <c:pt idx="1272">
                  <c:v>67.812740124343563</c:v>
                </c:pt>
                <c:pt idx="1273">
                  <c:v>67.851243064874311</c:v>
                </c:pt>
                <c:pt idx="1274">
                  <c:v>67.889748824381783</c:v>
                </c:pt>
                <c:pt idx="1275">
                  <c:v>67.928257394361964</c:v>
                </c:pt>
                <c:pt idx="1276">
                  <c:v>67.966768766334468</c:v>
                </c:pt>
                <c:pt idx="1277">
                  <c:v>68.005282931842572</c:v>
                </c:pt>
                <c:pt idx="1278">
                  <c:v>68.043799882453285</c:v>
                </c:pt>
                <c:pt idx="1279">
                  <c:v>68.082319609757207</c:v>
                </c:pt>
                <c:pt idx="1280">
                  <c:v>68.120842105368411</c:v>
                </c:pt>
                <c:pt idx="1281">
                  <c:v>68.159367360924492</c:v>
                </c:pt>
                <c:pt idx="1282">
                  <c:v>68.197895368086478</c:v>
                </c:pt>
                <c:pt idx="1283">
                  <c:v>68.236426118538773</c:v>
                </c:pt>
                <c:pt idx="1284">
                  <c:v>68.274959603989075</c:v>
                </c:pt>
                <c:pt idx="1285">
                  <c:v>68.313495816168412</c:v>
                </c:pt>
                <c:pt idx="1286">
                  <c:v>68.352034746830995</c:v>
                </c:pt>
                <c:pt idx="1287">
                  <c:v>68.390576387754038</c:v>
                </c:pt>
                <c:pt idx="1288">
                  <c:v>68.429120730738148</c:v>
                </c:pt>
                <c:pt idx="1289">
                  <c:v>68.467667767606784</c:v>
                </c:pt>
                <c:pt idx="1290">
                  <c:v>68.506217490206438</c:v>
                </c:pt>
                <c:pt idx="1291">
                  <c:v>68.544769890406542</c:v>
                </c:pt>
                <c:pt idx="1292">
                  <c:v>68.58332496009939</c:v>
                </c:pt>
                <c:pt idx="1293">
                  <c:v>68.62188269120027</c:v>
                </c:pt>
                <c:pt idx="1294">
                  <c:v>68.660443075647052</c:v>
                </c:pt>
                <c:pt idx="1295">
                  <c:v>68.699006105400471</c:v>
                </c:pt>
                <c:pt idx="1296">
                  <c:v>68.737571772443815</c:v>
                </c:pt>
                <c:pt idx="1297">
                  <c:v>68.77614006878315</c:v>
                </c:pt>
                <c:pt idx="1298">
                  <c:v>68.814710986446883</c:v>
                </c:pt>
                <c:pt idx="1299">
                  <c:v>68.853284517486145</c:v>
                </c:pt>
                <c:pt idx="1300">
                  <c:v>68.891860653974462</c:v>
                </c:pt>
                <c:pt idx="1301">
                  <c:v>68.930439388007656</c:v>
                </c:pt>
                <c:pt idx="1302">
                  <c:v>68.969020711704076</c:v>
                </c:pt>
                <c:pt idx="1303">
                  <c:v>69.007604617204308</c:v>
                </c:pt>
                <c:pt idx="1304">
                  <c:v>69.046191096671194</c:v>
                </c:pt>
                <c:pt idx="1305">
                  <c:v>69.084780142289659</c:v>
                </c:pt>
                <c:pt idx="1306">
                  <c:v>69.12337174626704</c:v>
                </c:pt>
                <c:pt idx="1307">
                  <c:v>69.161965900832399</c:v>
                </c:pt>
                <c:pt idx="1308">
                  <c:v>69.200562598237113</c:v>
                </c:pt>
                <c:pt idx="1309">
                  <c:v>69.239161830754384</c:v>
                </c:pt>
                <c:pt idx="1310">
                  <c:v>69.277763590679427</c:v>
                </c:pt>
                <c:pt idx="1311">
                  <c:v>69.316367870329287</c:v>
                </c:pt>
                <c:pt idx="1312">
                  <c:v>69.354974662042864</c:v>
                </c:pt>
                <c:pt idx="1313">
                  <c:v>69.393583958180912</c:v>
                </c:pt>
                <c:pt idx="1314">
                  <c:v>69.432195751125775</c:v>
                </c:pt>
                <c:pt idx="1315">
                  <c:v>69.470810033281467</c:v>
                </c:pt>
                <c:pt idx="1316">
                  <c:v>69.509426797073715</c:v>
                </c:pt>
                <c:pt idx="1317">
                  <c:v>69.548046034949706</c:v>
                </c:pt>
                <c:pt idx="1318">
                  <c:v>69.586667739378285</c:v>
                </c:pt>
                <c:pt idx="1319">
                  <c:v>69.625291902849511</c:v>
                </c:pt>
                <c:pt idx="1320">
                  <c:v>69.663918517875075</c:v>
                </c:pt>
                <c:pt idx="1321">
                  <c:v>69.702547576987939</c:v>
                </c:pt>
                <c:pt idx="1322">
                  <c:v>69.741179072742355</c:v>
                </c:pt>
                <c:pt idx="1323">
                  <c:v>69.779812997713847</c:v>
                </c:pt>
                <c:pt idx="1324">
                  <c:v>69.818449344499186</c:v>
                </c:pt>
                <c:pt idx="1325">
                  <c:v>69.857088105716258</c:v>
                </c:pt>
                <c:pt idx="1326">
                  <c:v>69.895729274003983</c:v>
                </c:pt>
                <c:pt idx="1327">
                  <c:v>69.934372842022327</c:v>
                </c:pt>
                <c:pt idx="1328">
                  <c:v>69.973018802452316</c:v>
                </c:pt>
                <c:pt idx="1329">
                  <c:v>70.011667147995965</c:v>
                </c:pt>
                <c:pt idx="1330">
                  <c:v>70.050317871376038</c:v>
                </c:pt>
                <c:pt idx="1331">
                  <c:v>70.088970965336301</c:v>
                </c:pt>
                <c:pt idx="1332">
                  <c:v>70.127626422641157</c:v>
                </c:pt>
                <c:pt idx="1333">
                  <c:v>70.166284236075711</c:v>
                </c:pt>
                <c:pt idx="1334">
                  <c:v>70.204944398445974</c:v>
                </c:pt>
                <c:pt idx="1335">
                  <c:v>70.243606902578406</c:v>
                </c:pt>
                <c:pt idx="1336">
                  <c:v>70.282271741320116</c:v>
                </c:pt>
                <c:pt idx="1337">
                  <c:v>70.320938907538704</c:v>
                </c:pt>
                <c:pt idx="1338">
                  <c:v>70.359608394122375</c:v>
                </c:pt>
                <c:pt idx="1339">
                  <c:v>70.398280193979616</c:v>
                </c:pt>
                <c:pt idx="1340">
                  <c:v>70.436954300039446</c:v>
                </c:pt>
                <c:pt idx="1341">
                  <c:v>70.475630705251064</c:v>
                </c:pt>
                <c:pt idx="1342">
                  <c:v>70.514309402584047</c:v>
                </c:pt>
                <c:pt idx="1343">
                  <c:v>70.552990385028096</c:v>
                </c:pt>
                <c:pt idx="1344">
                  <c:v>70.591673645593232</c:v>
                </c:pt>
                <c:pt idx="1345">
                  <c:v>70.630359177309501</c:v>
                </c:pt>
                <c:pt idx="1346">
                  <c:v>70.669046973226997</c:v>
                </c:pt>
                <c:pt idx="1347">
                  <c:v>70.707737026416027</c:v>
                </c:pt>
                <c:pt idx="1348">
                  <c:v>70.746429329966759</c:v>
                </c:pt>
                <c:pt idx="1349">
                  <c:v>70.785123876989232</c:v>
                </c:pt>
                <c:pt idx="1350">
                  <c:v>70.823820660613436</c:v>
                </c:pt>
                <c:pt idx="1351">
                  <c:v>70.862519673989183</c:v>
                </c:pt>
                <c:pt idx="1352">
                  <c:v>70.901220910285943</c:v>
                </c:pt>
                <c:pt idx="1353">
                  <c:v>70.939924362693205</c:v>
                </c:pt>
                <c:pt idx="1354">
                  <c:v>70.978630024419843</c:v>
                </c:pt>
                <c:pt idx="1355">
                  <c:v>71.017337888694527</c:v>
                </c:pt>
                <c:pt idx="1356">
                  <c:v>71.056047948765524</c:v>
                </c:pt>
                <c:pt idx="1357">
                  <c:v>71.094760197900584</c:v>
                </c:pt>
                <c:pt idx="1358">
                  <c:v>71.133474629386768</c:v>
                </c:pt>
                <c:pt idx="1359">
                  <c:v>71.172191236530821</c:v>
                </c:pt>
                <c:pt idx="1360">
                  <c:v>71.2109100126589</c:v>
                </c:pt>
                <c:pt idx="1361">
                  <c:v>71.249630951116302</c:v>
                </c:pt>
                <c:pt idx="1362">
                  <c:v>71.288354045267582</c:v>
                </c:pt>
                <c:pt idx="1363">
                  <c:v>71.32707928849679</c:v>
                </c:pt>
                <c:pt idx="1364">
                  <c:v>71.365806674206951</c:v>
                </c:pt>
                <c:pt idx="1365">
                  <c:v>71.404536195820285</c:v>
                </c:pt>
                <c:pt idx="1366">
                  <c:v>71.44326784677807</c:v>
                </c:pt>
                <c:pt idx="1367">
                  <c:v>71.482001620540743</c:v>
                </c:pt>
                <c:pt idx="1368">
                  <c:v>71.52073751058775</c:v>
                </c:pt>
                <c:pt idx="1369">
                  <c:v>71.559475510417244</c:v>
                </c:pt>
                <c:pt idx="1370">
                  <c:v>71.598215613546571</c:v>
                </c:pt>
                <c:pt idx="1371">
                  <c:v>71.6369578135117</c:v>
                </c:pt>
                <c:pt idx="1372">
                  <c:v>71.675702103867479</c:v>
                </c:pt>
                <c:pt idx="1373">
                  <c:v>71.714448478187606</c:v>
                </c:pt>
                <c:pt idx="1374">
                  <c:v>71.75319693006432</c:v>
                </c:pt>
                <c:pt idx="1375">
                  <c:v>71.791947453108662</c:v>
                </c:pt>
                <c:pt idx="1376">
                  <c:v>71.830700040950191</c:v>
                </c:pt>
                <c:pt idx="1377">
                  <c:v>71.869454687237052</c:v>
                </c:pt>
                <c:pt idx="1378">
                  <c:v>71.908211385635923</c:v>
                </c:pt>
                <c:pt idx="1379">
                  <c:v>71.946970129831897</c:v>
                </c:pt>
                <c:pt idx="1380">
                  <c:v>71.985730913528613</c:v>
                </c:pt>
                <c:pt idx="1381">
                  <c:v>72.024493730447986</c:v>
                </c:pt>
                <c:pt idx="1382">
                  <c:v>72.063258574330163</c:v>
                </c:pt>
                <c:pt idx="1383">
                  <c:v>72.102025438933737</c:v>
                </c:pt>
                <c:pt idx="1384">
                  <c:v>72.140794318035532</c:v>
                </c:pt>
                <c:pt idx="1385">
                  <c:v>72.179565205430436</c:v>
                </c:pt>
                <c:pt idx="1386">
                  <c:v>72.218338094931497</c:v>
                </c:pt>
                <c:pt idx="1387">
                  <c:v>72.257112980369968</c:v>
                </c:pt>
                <c:pt idx="1388">
                  <c:v>72.295889855594936</c:v>
                </c:pt>
                <c:pt idx="1389">
                  <c:v>72.334668714473665</c:v>
                </c:pt>
                <c:pt idx="1390">
                  <c:v>72.373449550891351</c:v>
                </c:pt>
                <c:pt idx="1391">
                  <c:v>72.412232358751069</c:v>
                </c:pt>
                <c:pt idx="1392">
                  <c:v>72.451017131973643</c:v>
                </c:pt>
                <c:pt idx="1393">
                  <c:v>72.489803864497929</c:v>
                </c:pt>
                <c:pt idx="1394">
                  <c:v>72.528592550280365</c:v>
                </c:pt>
                <c:pt idx="1395">
                  <c:v>72.567383183295107</c:v>
                </c:pt>
                <c:pt idx="1396">
                  <c:v>72.606175757534075</c:v>
                </c:pt>
                <c:pt idx="1397">
                  <c:v>72.644970267006926</c:v>
                </c:pt>
                <c:pt idx="1398">
                  <c:v>72.683766705740567</c:v>
                </c:pt>
                <c:pt idx="1399">
                  <c:v>72.722565067779655</c:v>
                </c:pt>
                <c:pt idx="1400">
                  <c:v>72.761365347186299</c:v>
                </c:pt>
                <c:pt idx="1401">
                  <c:v>72.800167538039972</c:v>
                </c:pt>
                <c:pt idx="1402">
                  <c:v>72.838971634437812</c:v>
                </c:pt>
                <c:pt idx="1403">
                  <c:v>72.877777630493995</c:v>
                </c:pt>
                <c:pt idx="1404">
                  <c:v>72.916585520340263</c:v>
                </c:pt>
                <c:pt idx="1405">
                  <c:v>72.955395298125325</c:v>
                </c:pt>
                <c:pt idx="1406">
                  <c:v>72.994206958015155</c:v>
                </c:pt>
                <c:pt idx="1407">
                  <c:v>73.033020494193224</c:v>
                </c:pt>
                <c:pt idx="1408">
                  <c:v>73.071835900859895</c:v>
                </c:pt>
                <c:pt idx="1409">
                  <c:v>73.110653172232475</c:v>
                </c:pt>
                <c:pt idx="1410">
                  <c:v>73.149472302545519</c:v>
                </c:pt>
                <c:pt idx="1411">
                  <c:v>73.188293286050396</c:v>
                </c:pt>
                <c:pt idx="1412">
                  <c:v>73.227116117015683</c:v>
                </c:pt>
                <c:pt idx="1413">
                  <c:v>73.265940789726599</c:v>
                </c:pt>
                <c:pt idx="1414">
                  <c:v>73.304767298485416</c:v>
                </c:pt>
                <c:pt idx="1415">
                  <c:v>73.343595637611045</c:v>
                </c:pt>
                <c:pt idx="1416">
                  <c:v>73.382425801439311</c:v>
                </c:pt>
                <c:pt idx="1417">
                  <c:v>73.421257784322592</c:v>
                </c:pt>
                <c:pt idx="1418">
                  <c:v>73.460091580630106</c:v>
                </c:pt>
                <c:pt idx="1419">
                  <c:v>73.498927184747529</c:v>
                </c:pt>
                <c:pt idx="1420">
                  <c:v>73.537764591077348</c:v>
                </c:pt>
                <c:pt idx="1421">
                  <c:v>73.576603794038377</c:v>
                </c:pt>
                <c:pt idx="1422">
                  <c:v>73.6154447880661</c:v>
                </c:pt>
                <c:pt idx="1423">
                  <c:v>73.654287567612315</c:v>
                </c:pt>
                <c:pt idx="1424">
                  <c:v>73.693132127145532</c:v>
                </c:pt>
                <c:pt idx="1425">
                  <c:v>73.731978461150135</c:v>
                </c:pt>
                <c:pt idx="1426">
                  <c:v>73.770826564127162</c:v>
                </c:pt>
                <c:pt idx="1427">
                  <c:v>73.809676430593967</c:v>
                </c:pt>
                <c:pt idx="1428">
                  <c:v>73.848528055084032</c:v>
                </c:pt>
                <c:pt idx="1429">
                  <c:v>73.887381432147052</c:v>
                </c:pt>
                <c:pt idx="1430">
                  <c:v>73.926236556348869</c:v>
                </c:pt>
                <c:pt idx="1431">
                  <c:v>73.965093422271408</c:v>
                </c:pt>
                <c:pt idx="1432">
                  <c:v>74.003952024512799</c:v>
                </c:pt>
                <c:pt idx="1433">
                  <c:v>74.042812357686969</c:v>
                </c:pt>
                <c:pt idx="1434">
                  <c:v>74.081674416424008</c:v>
                </c:pt>
                <c:pt idx="1435">
                  <c:v>74.120538195369789</c:v>
                </c:pt>
                <c:pt idx="1436">
                  <c:v>74.159403689186334</c:v>
                </c:pt>
                <c:pt idx="1437">
                  <c:v>74.198270892551321</c:v>
                </c:pt>
                <c:pt idx="1438">
                  <c:v>74.237139800158275</c:v>
                </c:pt>
                <c:pt idx="1439">
                  <c:v>74.276010406716409</c:v>
                </c:pt>
                <c:pt idx="1440">
                  <c:v>74.314882706950726</c:v>
                </c:pt>
                <c:pt idx="1441">
                  <c:v>74.35375669560203</c:v>
                </c:pt>
                <c:pt idx="1442">
                  <c:v>74.392632367426614</c:v>
                </c:pt>
                <c:pt idx="1443">
                  <c:v>74.431509717196334</c:v>
                </c:pt>
                <c:pt idx="1444">
                  <c:v>74.470388739698805</c:v>
                </c:pt>
                <c:pt idx="1445">
                  <c:v>74.509269429736989</c:v>
                </c:pt>
                <c:pt idx="1446">
                  <c:v>74.548151782129281</c:v>
                </c:pt>
                <c:pt idx="1447">
                  <c:v>74.587035791709752</c:v>
                </c:pt>
                <c:pt idx="1448">
                  <c:v>74.625921453327479</c:v>
                </c:pt>
                <c:pt idx="1449">
                  <c:v>74.66480876184734</c:v>
                </c:pt>
                <c:pt idx="1450">
                  <c:v>74.703697712149207</c:v>
                </c:pt>
                <c:pt idx="1451">
                  <c:v>74.74258829912813</c:v>
                </c:pt>
                <c:pt idx="1452">
                  <c:v>74.781480517694604</c:v>
                </c:pt>
                <c:pt idx="1453">
                  <c:v>74.820374362774317</c:v>
                </c:pt>
                <c:pt idx="1454">
                  <c:v>74.859269829308104</c:v>
                </c:pt>
                <c:pt idx="1455">
                  <c:v>74.898166912251583</c:v>
                </c:pt>
                <c:pt idx="1456">
                  <c:v>74.937065606575885</c:v>
                </c:pt>
                <c:pt idx="1457">
                  <c:v>74.975965907266783</c:v>
                </c:pt>
                <c:pt idx="1458">
                  <c:v>75.014867809325196</c:v>
                </c:pt>
                <c:pt idx="1459">
                  <c:v>75.053771307766993</c:v>
                </c:pt>
                <c:pt idx="1460">
                  <c:v>75.092676397622824</c:v>
                </c:pt>
                <c:pt idx="1461">
                  <c:v>75.131583073938387</c:v>
                </c:pt>
                <c:pt idx="1462">
                  <c:v>75.170491331773988</c:v>
                </c:pt>
                <c:pt idx="1463">
                  <c:v>75.209401166204827</c:v>
                </c:pt>
                <c:pt idx="1464">
                  <c:v>75.248312572320842</c:v>
                </c:pt>
                <c:pt idx="1465">
                  <c:v>75.287225545226605</c:v>
                </c:pt>
                <c:pt idx="1466">
                  <c:v>75.326140080041355</c:v>
                </c:pt>
                <c:pt idx="1467">
                  <c:v>75.365056171898885</c:v>
                </c:pt>
                <c:pt idx="1468">
                  <c:v>75.403973815947694</c:v>
                </c:pt>
                <c:pt idx="1469">
                  <c:v>75.442893007350662</c:v>
                </c:pt>
                <c:pt idx="1470">
                  <c:v>75.481813741285237</c:v>
                </c:pt>
                <c:pt idx="1471">
                  <c:v>75.520736012943516</c:v>
                </c:pt>
                <c:pt idx="1472">
                  <c:v>75.559659817531639</c:v>
                </c:pt>
                <c:pt idx="1473">
                  <c:v>75.598585150270409</c:v>
                </c:pt>
                <c:pt idx="1474">
                  <c:v>75.637512006394715</c:v>
                </c:pt>
                <c:pt idx="1475">
                  <c:v>75.676440381153924</c:v>
                </c:pt>
                <c:pt idx="1476">
                  <c:v>75.715370269811586</c:v>
                </c:pt>
                <c:pt idx="1477">
                  <c:v>75.754301667645549</c:v>
                </c:pt>
                <c:pt idx="1478">
                  <c:v>75.793234569947685</c:v>
                </c:pt>
                <c:pt idx="1479">
                  <c:v>75.832168972024178</c:v>
                </c:pt>
                <c:pt idx="1480">
                  <c:v>75.87110486919515</c:v>
                </c:pt>
                <c:pt idx="1481">
                  <c:v>75.910042256794924</c:v>
                </c:pt>
                <c:pt idx="1482">
                  <c:v>75.948981130171802</c:v>
                </c:pt>
                <c:pt idx="1483">
                  <c:v>75.987921484687988</c:v>
                </c:pt>
                <c:pt idx="1484">
                  <c:v>76.026863315719609</c:v>
                </c:pt>
                <c:pt idx="1485">
                  <c:v>76.06580661865668</c:v>
                </c:pt>
                <c:pt idx="1486">
                  <c:v>76.104751388903438</c:v>
                </c:pt>
                <c:pt idx="1487">
                  <c:v>76.143697621877578</c:v>
                </c:pt>
                <c:pt idx="1488">
                  <c:v>76.182645313010653</c:v>
                </c:pt>
                <c:pt idx="1489">
                  <c:v>76.221594457747997</c:v>
                </c:pt>
                <c:pt idx="1490">
                  <c:v>76.260545051548888</c:v>
                </c:pt>
                <c:pt idx="1491">
                  <c:v>76.299497089885918</c:v>
                </c:pt>
                <c:pt idx="1492">
                  <c:v>76.338450568245293</c:v>
                </c:pt>
                <c:pt idx="1493">
                  <c:v>76.377405482127116</c:v>
                </c:pt>
                <c:pt idx="1494">
                  <c:v>76.416361827044952</c:v>
                </c:pt>
                <c:pt idx="1495">
                  <c:v>76.455319598525719</c:v>
                </c:pt>
                <c:pt idx="1496">
                  <c:v>76.494278792110165</c:v>
                </c:pt>
                <c:pt idx="1497">
                  <c:v>76.533239403351999</c:v>
                </c:pt>
                <c:pt idx="1498">
                  <c:v>76.572201427818698</c:v>
                </c:pt>
                <c:pt idx="1499">
                  <c:v>76.611164861091098</c:v>
                </c:pt>
                <c:pt idx="1500">
                  <c:v>76.650129698763507</c:v>
                </c:pt>
                <c:pt idx="1501">
                  <c:v>76.689095936443138</c:v>
                </c:pt>
                <c:pt idx="1502">
                  <c:v>76.728063569750546</c:v>
                </c:pt>
                <c:pt idx="1503">
                  <c:v>76.767032594319701</c:v>
                </c:pt>
                <c:pt idx="1504">
                  <c:v>76.806003005797777</c:v>
                </c:pt>
                <c:pt idx="1505">
                  <c:v>76.844974799844877</c:v>
                </c:pt>
                <c:pt idx="1506">
                  <c:v>76.88394797213455</c:v>
                </c:pt>
                <c:pt idx="1507">
                  <c:v>76.922922518352919</c:v>
                </c:pt>
                <c:pt idx="1508">
                  <c:v>76.961898434199583</c:v>
                </c:pt>
                <c:pt idx="1509">
                  <c:v>77.000875715387139</c:v>
                </c:pt>
                <c:pt idx="1510">
                  <c:v>77.03985435764092</c:v>
                </c:pt>
                <c:pt idx="1511">
                  <c:v>77.078834356699318</c:v>
                </c:pt>
                <c:pt idx="1512">
                  <c:v>77.117815708313543</c:v>
                </c:pt>
                <c:pt idx="1513">
                  <c:v>77.156798408247766</c:v>
                </c:pt>
                <c:pt idx="1514">
                  <c:v>77.195782452278934</c:v>
                </c:pt>
                <c:pt idx="1515">
                  <c:v>77.234767836196951</c:v>
                </c:pt>
                <c:pt idx="1516">
                  <c:v>77.273754555804132</c:v>
                </c:pt>
                <c:pt idx="1517">
                  <c:v>77.31274260691562</c:v>
                </c:pt>
                <c:pt idx="1518">
                  <c:v>77.351731985359493</c:v>
                </c:pt>
                <c:pt idx="1519">
                  <c:v>77.390722686976204</c:v>
                </c:pt>
                <c:pt idx="1520">
                  <c:v>77.429714707618743</c:v>
                </c:pt>
                <c:pt idx="1521">
                  <c:v>77.468708043153057</c:v>
                </c:pt>
                <c:pt idx="1522">
                  <c:v>77.507702689457233</c:v>
                </c:pt>
                <c:pt idx="1523">
                  <c:v>77.546698642422001</c:v>
                </c:pt>
                <c:pt idx="1524">
                  <c:v>77.5856958979507</c:v>
                </c:pt>
                <c:pt idx="1525">
                  <c:v>77.624694451958803</c:v>
                </c:pt>
                <c:pt idx="1526">
                  <c:v>77.663694300374615</c:v>
                </c:pt>
                <c:pt idx="1527">
                  <c:v>77.70269543913831</c:v>
                </c:pt>
                <c:pt idx="1528">
                  <c:v>77.741697864202607</c:v>
                </c:pt>
                <c:pt idx="1529">
                  <c:v>77.780701571532717</c:v>
                </c:pt>
                <c:pt idx="1530">
                  <c:v>77.819706557105846</c:v>
                </c:pt>
                <c:pt idx="1531">
                  <c:v>77.85871281691162</c:v>
                </c:pt>
                <c:pt idx="1532">
                  <c:v>77.89772034695153</c:v>
                </c:pt>
                <c:pt idx="1533">
                  <c:v>77.936729143239333</c:v>
                </c:pt>
                <c:pt idx="1534">
                  <c:v>77.975739201801147</c:v>
                </c:pt>
                <c:pt idx="1535">
                  <c:v>78.014750518675086</c:v>
                </c:pt>
                <c:pt idx="1536">
                  <c:v>78.053763089911214</c:v>
                </c:pt>
                <c:pt idx="1537">
                  <c:v>78.092776911571661</c:v>
                </c:pt>
                <c:pt idx="1538">
                  <c:v>78.131791979730465</c:v>
                </c:pt>
                <c:pt idx="1539">
                  <c:v>78.170808290473687</c:v>
                </c:pt>
                <c:pt idx="1540">
                  <c:v>78.209825839899267</c:v>
                </c:pt>
                <c:pt idx="1541">
                  <c:v>78.248844624117211</c:v>
                </c:pt>
                <c:pt idx="1542">
                  <c:v>78.287864639249065</c:v>
                </c:pt>
                <c:pt idx="1543">
                  <c:v>78.32688588142814</c:v>
                </c:pt>
                <c:pt idx="1544">
                  <c:v>78.365908346800069</c:v>
                </c:pt>
                <c:pt idx="1545">
                  <c:v>78.404932031521611</c:v>
                </c:pt>
                <c:pt idx="1546">
                  <c:v>78.443956931761633</c:v>
                </c:pt>
                <c:pt idx="1547">
                  <c:v>78.482983043700443</c:v>
                </c:pt>
                <c:pt idx="1548">
                  <c:v>78.522010363530072</c:v>
                </c:pt>
                <c:pt idx="1549">
                  <c:v>78.56103888745433</c:v>
                </c:pt>
                <c:pt idx="1550">
                  <c:v>78.600068611688258</c:v>
                </c:pt>
                <c:pt idx="1551">
                  <c:v>78.639099532458729</c:v>
                </c:pt>
                <c:pt idx="1552">
                  <c:v>78.678131646004047</c:v>
                </c:pt>
                <c:pt idx="1553">
                  <c:v>78.717164948574109</c:v>
                </c:pt>
                <c:pt idx="1554">
                  <c:v>78.756199436430151</c:v>
                </c:pt>
                <c:pt idx="1555">
                  <c:v>78.795235105844597</c:v>
                </c:pt>
                <c:pt idx="1556">
                  <c:v>78.83427195310172</c:v>
                </c:pt>
                <c:pt idx="1557">
                  <c:v>78.873309974496593</c:v>
                </c:pt>
                <c:pt idx="1558">
                  <c:v>78.91234916633617</c:v>
                </c:pt>
                <c:pt idx="1559">
                  <c:v>78.951389524938406</c:v>
                </c:pt>
                <c:pt idx="1560">
                  <c:v>78.990431046632438</c:v>
                </c:pt>
                <c:pt idx="1561">
                  <c:v>79.029473727758869</c:v>
                </c:pt>
                <c:pt idx="1562">
                  <c:v>79.068517564669037</c:v>
                </c:pt>
                <c:pt idx="1563">
                  <c:v>79.107562553725828</c:v>
                </c:pt>
                <c:pt idx="1564">
                  <c:v>79.146608691303186</c:v>
                </c:pt>
                <c:pt idx="1565">
                  <c:v>79.18565597378624</c:v>
                </c:pt>
                <c:pt idx="1566">
                  <c:v>79.22470439757079</c:v>
                </c:pt>
                <c:pt idx="1567">
                  <c:v>79.263753959064175</c:v>
                </c:pt>
                <c:pt idx="1568">
                  <c:v>79.302803409173279</c:v>
                </c:pt>
                <c:pt idx="1569">
                  <c:v>79.341851498039901</c:v>
                </c:pt>
                <c:pt idx="1570">
                  <c:v>79.380898220522411</c:v>
                </c:pt>
                <c:pt idx="1571">
                  <c:v>79.419943571460053</c:v>
                </c:pt>
                <c:pt idx="1572">
                  <c:v>79.45898754567321</c:v>
                </c:pt>
                <c:pt idx="1573">
                  <c:v>79.498030137963426</c:v>
                </c:pt>
                <c:pt idx="1574">
                  <c:v>79.537071343113141</c:v>
                </c:pt>
                <c:pt idx="1575">
                  <c:v>79.576111155885656</c:v>
                </c:pt>
                <c:pt idx="1576">
                  <c:v>79.615149571024702</c:v>
                </c:pt>
                <c:pt idx="1577">
                  <c:v>79.654186583255395</c:v>
                </c:pt>
                <c:pt idx="1578">
                  <c:v>79.693222187282871</c:v>
                </c:pt>
                <c:pt idx="1579">
                  <c:v>79.732256377793277</c:v>
                </c:pt>
                <c:pt idx="1580">
                  <c:v>79.771289149453168</c:v>
                </c:pt>
                <c:pt idx="1581">
                  <c:v>79.810320496909526</c:v>
                </c:pt>
                <c:pt idx="1582">
                  <c:v>79.849350414789868</c:v>
                </c:pt>
                <c:pt idx="1583">
                  <c:v>79.88837889770204</c:v>
                </c:pt>
                <c:pt idx="1584">
                  <c:v>79.927405940233996</c:v>
                </c:pt>
                <c:pt idx="1585">
                  <c:v>79.966431536953849</c:v>
                </c:pt>
                <c:pt idx="1586">
                  <c:v>80.005455682410144</c:v>
                </c:pt>
                <c:pt idx="1587">
                  <c:v>80.044478371131049</c:v>
                </c:pt>
                <c:pt idx="1588">
                  <c:v>80.083499597625249</c:v>
                </c:pt>
                <c:pt idx="1589">
                  <c:v>80.122519356380934</c:v>
                </c:pt>
                <c:pt idx="1590">
                  <c:v>80.161537641866261</c:v>
                </c:pt>
                <c:pt idx="1591">
                  <c:v>80.200554448529431</c:v>
                </c:pt>
                <c:pt idx="1592">
                  <c:v>80.239569770797914</c:v>
                </c:pt>
                <c:pt idx="1593">
                  <c:v>80.278583603079099</c:v>
                </c:pt>
                <c:pt idx="1594">
                  <c:v>80.317595939759869</c:v>
                </c:pt>
                <c:pt idx="1595">
                  <c:v>80.356606775206757</c:v>
                </c:pt>
                <c:pt idx="1596">
                  <c:v>80.395616103765676</c:v>
                </c:pt>
                <c:pt idx="1597">
                  <c:v>80.434623919761819</c:v>
                </c:pt>
                <c:pt idx="1598">
                  <c:v>80.473630217499647</c:v>
                </c:pt>
                <c:pt idx="1599">
                  <c:v>80.512634991263027</c:v>
                </c:pt>
                <c:pt idx="1600">
                  <c:v>80.551638235315011</c:v>
                </c:pt>
                <c:pt idx="1601">
                  <c:v>80.590639943897528</c:v>
                </c:pt>
                <c:pt idx="1602">
                  <c:v>80.629640111231538</c:v>
                </c:pt>
                <c:pt idx="1603">
                  <c:v>80.668638731517063</c:v>
                </c:pt>
                <c:pt idx="1604">
                  <c:v>80.707635798933012</c:v>
                </c:pt>
                <c:pt idx="1605">
                  <c:v>80.746631307637045</c:v>
                </c:pt>
                <c:pt idx="1606">
                  <c:v>80.785625251765609</c:v>
                </c:pt>
                <c:pt idx="1607">
                  <c:v>80.82461762543366</c:v>
                </c:pt>
                <c:pt idx="1608">
                  <c:v>80.863608422734856</c:v>
                </c:pt>
                <c:pt idx="1609">
                  <c:v>80.902597637741408</c:v>
                </c:pt>
                <c:pt idx="1610">
                  <c:v>80.941585264503942</c:v>
                </c:pt>
                <c:pt idx="1611">
                  <c:v>80.980571297051426</c:v>
                </c:pt>
                <c:pt idx="1612">
                  <c:v>81.019555729391143</c:v>
                </c:pt>
                <c:pt idx="1613">
                  <c:v>81.058538555508548</c:v>
                </c:pt>
                <c:pt idx="1614">
                  <c:v>81.097519769367324</c:v>
                </c:pt>
                <c:pt idx="1615">
                  <c:v>81.136499364909071</c:v>
                </c:pt>
                <c:pt idx="1616">
                  <c:v>81.175477336053589</c:v>
                </c:pt>
                <c:pt idx="1617">
                  <c:v>81.214453676698483</c:v>
                </c:pt>
                <c:pt idx="1618">
                  <c:v>81.253428380719399</c:v>
                </c:pt>
                <c:pt idx="1619">
                  <c:v>81.292401441969503</c:v>
                </c:pt>
                <c:pt idx="1620">
                  <c:v>81.331372854279749</c:v>
                </c:pt>
                <c:pt idx="1621">
                  <c:v>81.370342611458838</c:v>
                </c:pt>
                <c:pt idx="1622">
                  <c:v>81.409310707292931</c:v>
                </c:pt>
                <c:pt idx="1623">
                  <c:v>81.44827713554568</c:v>
                </c:pt>
                <c:pt idx="1624">
                  <c:v>81.487241889958156</c:v>
                </c:pt>
                <c:pt idx="1625">
                  <c:v>81.526204964248691</c:v>
                </c:pt>
                <c:pt idx="1626">
                  <c:v>81.565166352112911</c:v>
                </c:pt>
                <c:pt idx="1627">
                  <c:v>81.604126047223758</c:v>
                </c:pt>
                <c:pt idx="1628">
                  <c:v>81.643084043230985</c:v>
                </c:pt>
                <c:pt idx="1629">
                  <c:v>81.682040333761748</c:v>
                </c:pt>
                <c:pt idx="1630">
                  <c:v>81.720994912419698</c:v>
                </c:pt>
                <c:pt idx="1631">
                  <c:v>81.759947772785637</c:v>
                </c:pt>
                <c:pt idx="1632">
                  <c:v>81.798898908417172</c:v>
                </c:pt>
                <c:pt idx="1633">
                  <c:v>81.837848312848593</c:v>
                </c:pt>
                <c:pt idx="1634">
                  <c:v>81.876795979590739</c:v>
                </c:pt>
                <c:pt idx="1635">
                  <c:v>81.915741902131174</c:v>
                </c:pt>
                <c:pt idx="1636">
                  <c:v>81.954686073933757</c:v>
                </c:pt>
                <c:pt idx="1637">
                  <c:v>81.993628488438929</c:v>
                </c:pt>
                <c:pt idx="1638">
                  <c:v>82.032569139063355</c:v>
                </c:pt>
                <c:pt idx="1639">
                  <c:v>82.071508167014031</c:v>
                </c:pt>
                <c:pt idx="1640">
                  <c:v>82.110445714476924</c:v>
                </c:pt>
                <c:pt idx="1641">
                  <c:v>82.149381776831575</c:v>
                </c:pt>
                <c:pt idx="1642">
                  <c:v>82.188300771246688</c:v>
                </c:pt>
                <c:pt idx="1643">
                  <c:v>82.227187119211294</c:v>
                </c:pt>
                <c:pt idx="1644">
                  <c:v>82.266040797517675</c:v>
                </c:pt>
                <c:pt idx="1645">
                  <c:v>82.304861783069285</c:v>
                </c:pt>
                <c:pt idx="1646">
                  <c:v>82.34365005288106</c:v>
                </c:pt>
                <c:pt idx="1647">
                  <c:v>82.382405584079592</c:v>
                </c:pt>
                <c:pt idx="1648">
                  <c:v>82.421128353903413</c:v>
                </c:pt>
                <c:pt idx="1649">
                  <c:v>82.459818339703205</c:v>
                </c:pt>
                <c:pt idx="1650">
                  <c:v>82.498475518942058</c:v>
                </c:pt>
                <c:pt idx="1651">
                  <c:v>82.5370998691957</c:v>
                </c:pt>
                <c:pt idx="1652">
                  <c:v>82.57569136815269</c:v>
                </c:pt>
                <c:pt idx="1653">
                  <c:v>82.614249993614706</c:v>
                </c:pt>
                <c:pt idx="1654">
                  <c:v>82.652775723496717</c:v>
                </c:pt>
                <c:pt idx="1655">
                  <c:v>82.691268535827234</c:v>
                </c:pt>
                <c:pt idx="1656">
                  <c:v>82.729728408748556</c:v>
                </c:pt>
                <c:pt idx="1657">
                  <c:v>82.768155320516939</c:v>
                </c:pt>
                <c:pt idx="1658">
                  <c:v>82.806549249502865</c:v>
                </c:pt>
                <c:pt idx="1659">
                  <c:v>82.844910174191227</c:v>
                </c:pt>
                <c:pt idx="1660">
                  <c:v>82.883238073181559</c:v>
                </c:pt>
                <c:pt idx="1661">
                  <c:v>82.921532925188231</c:v>
                </c:pt>
                <c:pt idx="1662">
                  <c:v>82.959794709040722</c:v>
                </c:pt>
                <c:pt idx="1663">
                  <c:v>82.998023403683732</c:v>
                </c:pt>
                <c:pt idx="1664">
                  <c:v>83.036218988177481</c:v>
                </c:pt>
                <c:pt idx="1665">
                  <c:v>83.074381441697852</c:v>
                </c:pt>
                <c:pt idx="1666">
                  <c:v>83.112510743536632</c:v>
                </c:pt>
                <c:pt idx="1667">
                  <c:v>83.150606873101708</c:v>
                </c:pt>
                <c:pt idx="1668">
                  <c:v>83.188669809917258</c:v>
                </c:pt>
                <c:pt idx="1669">
                  <c:v>83.226699533623943</c:v>
                </c:pt>
                <c:pt idx="1670">
                  <c:v>83.264696023979113</c:v>
                </c:pt>
                <c:pt idx="1671">
                  <c:v>83.302659260857013</c:v>
                </c:pt>
                <c:pt idx="1672">
                  <c:v>83.340589224248959</c:v>
                </c:pt>
                <c:pt idx="1673">
                  <c:v>83.378485894263548</c:v>
                </c:pt>
                <c:pt idx="1674">
                  <c:v>83.416349251126803</c:v>
                </c:pt>
                <c:pt idx="1675">
                  <c:v>83.454179275182412</c:v>
                </c:pt>
                <c:pt idx="1676">
                  <c:v>83.49197594689187</c:v>
                </c:pt>
                <c:pt idx="1677">
                  <c:v>83.52973924683468</c:v>
                </c:pt>
                <c:pt idx="1678">
                  <c:v>83.567469155708565</c:v>
                </c:pt>
                <c:pt idx="1679">
                  <c:v>83.605165654329582</c:v>
                </c:pt>
                <c:pt idx="1680">
                  <c:v>83.642828723632348</c:v>
                </c:pt>
                <c:pt idx="1681">
                  <c:v>83.6804583446702</c:v>
                </c:pt>
                <c:pt idx="1682">
                  <c:v>83.718054498615359</c:v>
                </c:pt>
                <c:pt idx="1683">
                  <c:v>83.755617166759095</c:v>
                </c:pt>
                <c:pt idx="1684">
                  <c:v>83.793146330511945</c:v>
                </c:pt>
                <c:pt idx="1685">
                  <c:v>83.830641971403807</c:v>
                </c:pt>
                <c:pt idx="1686">
                  <c:v>83.868104071084147</c:v>
                </c:pt>
                <c:pt idx="1687">
                  <c:v>83.905532611322158</c:v>
                </c:pt>
                <c:pt idx="1688">
                  <c:v>83.942927574006916</c:v>
                </c:pt>
                <c:pt idx="1689">
                  <c:v>83.980288941147549</c:v>
                </c:pt>
                <c:pt idx="1690">
                  <c:v>84.017616694873368</c:v>
                </c:pt>
                <c:pt idx="1691">
                  <c:v>84.054910817434049</c:v>
                </c:pt>
                <c:pt idx="1692">
                  <c:v>84.092171291199762</c:v>
                </c:pt>
                <c:pt idx="1693">
                  <c:v>84.129398098661341</c:v>
                </c:pt>
                <c:pt idx="1694">
                  <c:v>84.166591222430412</c:v>
                </c:pt>
                <c:pt idx="1695">
                  <c:v>84.203750645239552</c:v>
                </c:pt>
                <c:pt idx="1696">
                  <c:v>84.24087634994244</c:v>
                </c:pt>
                <c:pt idx="1697">
                  <c:v>84.277968319513988</c:v>
                </c:pt>
                <c:pt idx="1698">
                  <c:v>84.315026537050485</c:v>
                </c:pt>
                <c:pt idx="1699">
                  <c:v>84.352050985769722</c:v>
                </c:pt>
                <c:pt idx="1700">
                  <c:v>84.389041649011148</c:v>
                </c:pt>
                <c:pt idx="1701">
                  <c:v>84.425998510235999</c:v>
                </c:pt>
                <c:pt idx="1702">
                  <c:v>84.462921553027414</c:v>
                </c:pt>
                <c:pt idx="1703">
                  <c:v>84.499810761090586</c:v>
                </c:pt>
                <c:pt idx="1704">
                  <c:v>84.536666118252867</c:v>
                </c:pt>
                <c:pt idx="1705">
                  <c:v>84.573487608463921</c:v>
                </c:pt>
                <c:pt idx="1706">
                  <c:v>84.610275215795809</c:v>
                </c:pt>
                <c:pt idx="1707">
                  <c:v>84.647028924443163</c:v>
                </c:pt>
                <c:pt idx="1708">
                  <c:v>84.683748718723265</c:v>
                </c:pt>
                <c:pt idx="1709">
                  <c:v>84.72043458307617</c:v>
                </c:pt>
                <c:pt idx="1710">
                  <c:v>84.757086502064823</c:v>
                </c:pt>
                <c:pt idx="1711">
                  <c:v>84.793704460375196</c:v>
                </c:pt>
                <c:pt idx="1712">
                  <c:v>84.830288442816354</c:v>
                </c:pt>
                <c:pt idx="1713">
                  <c:v>84.866838434320599</c:v>
                </c:pt>
                <c:pt idx="1714">
                  <c:v>84.903354419943568</c:v>
                </c:pt>
                <c:pt idx="1715">
                  <c:v>84.93983638486435</c:v>
                </c:pt>
                <c:pt idx="1716">
                  <c:v>84.976284314385538</c:v>
                </c:pt>
                <c:pt idx="1717">
                  <c:v>85.012698193933403</c:v>
                </c:pt>
                <c:pt idx="1718">
                  <c:v>85.049078009057922</c:v>
                </c:pt>
                <c:pt idx="1719">
                  <c:v>85.085423745432934</c:v>
                </c:pt>
                <c:pt idx="1720">
                  <c:v>85.121735388856209</c:v>
                </c:pt>
                <c:pt idx="1721">
                  <c:v>85.158012925249523</c:v>
                </c:pt>
                <c:pt idx="1722">
                  <c:v>85.194256340658754</c:v>
                </c:pt>
                <c:pt idx="1723">
                  <c:v>85.230465621254027</c:v>
                </c:pt>
                <c:pt idx="1724">
                  <c:v>85.26664075332971</c:v>
                </c:pt>
                <c:pt idx="1725">
                  <c:v>85.302781723304562</c:v>
                </c:pt>
                <c:pt idx="1726">
                  <c:v>85.33888851772177</c:v>
                </c:pt>
                <c:pt idx="1727">
                  <c:v>85.374961123249093</c:v>
                </c:pt>
                <c:pt idx="1728">
                  <c:v>85.410999526678864</c:v>
                </c:pt>
                <c:pt idx="1729">
                  <c:v>85.447003714928115</c:v>
                </c:pt>
                <c:pt idx="1730">
                  <c:v>85.48297367503865</c:v>
                </c:pt>
                <c:pt idx="1731">
                  <c:v>85.518909394177072</c:v>
                </c:pt>
                <c:pt idx="1732">
                  <c:v>85.554810859634898</c:v>
                </c:pt>
                <c:pt idx="1733">
                  <c:v>85.590678058828615</c:v>
                </c:pt>
                <c:pt idx="1734">
                  <c:v>85.626510979299752</c:v>
                </c:pt>
                <c:pt idx="1735">
                  <c:v>85.662309608714907</c:v>
                </c:pt>
                <c:pt idx="1736">
                  <c:v>85.698073934865832</c:v>
                </c:pt>
                <c:pt idx="1737">
                  <c:v>85.733803945669521</c:v>
                </c:pt>
                <c:pt idx="1738">
                  <c:v>85.769499629168209</c:v>
                </c:pt>
                <c:pt idx="1739">
                  <c:v>85.805160973529482</c:v>
                </c:pt>
                <c:pt idx="1740">
                  <c:v>85.840787967046268</c:v>
                </c:pt>
                <c:pt idx="1741">
                  <c:v>85.876380598136961</c:v>
                </c:pt>
                <c:pt idx="1742">
                  <c:v>85.911938855345412</c:v>
                </c:pt>
                <c:pt idx="1743">
                  <c:v>85.947462727340991</c:v>
                </c:pt>
                <c:pt idx="1744">
                  <c:v>85.982952202918639</c:v>
                </c:pt>
                <c:pt idx="1745">
                  <c:v>86.018407270998921</c:v>
                </c:pt>
                <c:pt idx="1746">
                  <c:v>86.053827920628024</c:v>
                </c:pt>
                <c:pt idx="1747">
                  <c:v>86.089214140977845</c:v>
                </c:pt>
                <c:pt idx="1748">
                  <c:v>86.12456592134599</c:v>
                </c:pt>
                <c:pt idx="1749">
                  <c:v>86.159883251155833</c:v>
                </c:pt>
                <c:pt idx="1750">
                  <c:v>86.195166119956511</c:v>
                </c:pt>
                <c:pt idx="1751">
                  <c:v>86.230414517423014</c:v>
                </c:pt>
                <c:pt idx="1752">
                  <c:v>86.265628433356156</c:v>
                </c:pt>
                <c:pt idx="1753">
                  <c:v>86.300807857682628</c:v>
                </c:pt>
                <c:pt idx="1754">
                  <c:v>86.335952780455003</c:v>
                </c:pt>
                <c:pt idx="1755">
                  <c:v>86.371063191851789</c:v>
                </c:pt>
                <c:pt idx="1756">
                  <c:v>86.406139082177432</c:v>
                </c:pt>
                <c:pt idx="1757">
                  <c:v>86.441180441862315</c:v>
                </c:pt>
                <c:pt idx="1758">
                  <c:v>86.476187261462783</c:v>
                </c:pt>
                <c:pt idx="1759">
                  <c:v>86.511159531661193</c:v>
                </c:pt>
                <c:pt idx="1760">
                  <c:v>86.546097243265862</c:v>
                </c:pt>
                <c:pt idx="1761">
                  <c:v>86.58100038721112</c:v>
                </c:pt>
                <c:pt idx="1762">
                  <c:v>86.615868954557314</c:v>
                </c:pt>
                <c:pt idx="1763">
                  <c:v>86.650702936490802</c:v>
                </c:pt>
                <c:pt idx="1764">
                  <c:v>86.685502324323963</c:v>
                </c:pt>
                <c:pt idx="1765">
                  <c:v>86.720267109495168</c:v>
                </c:pt>
                <c:pt idx="1766">
                  <c:v>86.754997283568827</c:v>
                </c:pt>
                <c:pt idx="1767">
                  <c:v>86.789692838235368</c:v>
                </c:pt>
                <c:pt idx="1768">
                  <c:v>86.824353765311216</c:v>
                </c:pt>
                <c:pt idx="1769">
                  <c:v>86.858980056738787</c:v>
                </c:pt>
                <c:pt idx="1770">
                  <c:v>86.89357170458652</c:v>
                </c:pt>
                <c:pt idx="1771">
                  <c:v>86.928128701048792</c:v>
                </c:pt>
                <c:pt idx="1772">
                  <c:v>86.962651038445983</c:v>
                </c:pt>
                <c:pt idx="1773">
                  <c:v>86.997138709224416</c:v>
                </c:pt>
                <c:pt idx="1774">
                  <c:v>87.031591705956345</c:v>
                </c:pt>
                <c:pt idx="1775">
                  <c:v>87.066010021339935</c:v>
                </c:pt>
                <c:pt idx="1776">
                  <c:v>87.100393648199258</c:v>
                </c:pt>
                <c:pt idx="1777">
                  <c:v>87.134742579484254</c:v>
                </c:pt>
                <c:pt idx="1778">
                  <c:v>87.169056808270682</c:v>
                </c:pt>
                <c:pt idx="1779">
                  <c:v>87.203336327760169</c:v>
                </c:pt>
                <c:pt idx="1780">
                  <c:v>87.237581131280095</c:v>
                </c:pt>
                <c:pt idx="1781">
                  <c:v>87.271791212283603</c:v>
                </c:pt>
                <c:pt idx="1782">
                  <c:v>87.305966564349575</c:v>
                </c:pt>
                <c:pt idx="1783">
                  <c:v>87.340107181182574</c:v>
                </c:pt>
                <c:pt idx="1784">
                  <c:v>87.374213056612817</c:v>
                </c:pt>
                <c:pt idx="1785">
                  <c:v>87.408284184596127</c:v>
                </c:pt>
                <c:pt idx="1786">
                  <c:v>87.442320559213911</c:v>
                </c:pt>
                <c:pt idx="1787">
                  <c:v>87.476322174673101</c:v>
                </c:pt>
                <c:pt idx="1788">
                  <c:v>87.510289025306108</c:v>
                </c:pt>
                <c:pt idx="1789">
                  <c:v>87.544221105570784</c:v>
                </c:pt>
                <c:pt idx="1790">
                  <c:v>87.578118410050379</c:v>
                </c:pt>
                <c:pt idx="1791">
                  <c:v>87.611980933453466</c:v>
                </c:pt>
                <c:pt idx="1792">
                  <c:v>87.645808670613917</c:v>
                </c:pt>
                <c:pt idx="1793">
                  <c:v>87.679601616490828</c:v>
                </c:pt>
                <c:pt idx="1794">
                  <c:v>87.713359766168466</c:v>
                </c:pt>
                <c:pt idx="1795">
                  <c:v>87.74708311485621</c:v>
                </c:pt>
                <c:pt idx="1796">
                  <c:v>87.780771657888508</c:v>
                </c:pt>
                <c:pt idx="1797">
                  <c:v>87.814425390724793</c:v>
                </c:pt>
                <c:pt idx="1798">
                  <c:v>87.848044308949412</c:v>
                </c:pt>
                <c:pt idx="1799">
                  <c:v>87.881628408271595</c:v>
                </c:pt>
                <c:pt idx="1800">
                  <c:v>87.915177684525361</c:v>
                </c:pt>
                <c:pt idx="1801">
                  <c:v>87.948692133669454</c:v>
                </c:pt>
                <c:pt idx="1802">
                  <c:v>87.982171751787263</c:v>
                </c:pt>
                <c:pt idx="1803">
                  <c:v>88.01561653508675</c:v>
                </c:pt>
                <c:pt idx="1804">
                  <c:v>88.049026479900391</c:v>
                </c:pt>
                <c:pt idx="1805">
                  <c:v>88.08240158268508</c:v>
                </c:pt>
                <c:pt idx="1806">
                  <c:v>88.115741840022054</c:v>
                </c:pt>
                <c:pt idx="1807">
                  <c:v>88.149047248616839</c:v>
                </c:pt>
                <c:pt idx="1808">
                  <c:v>88.182317805299107</c:v>
                </c:pt>
                <c:pt idx="1809">
                  <c:v>88.215553507022648</c:v>
                </c:pt>
                <c:pt idx="1810">
                  <c:v>88.248754350865255</c:v>
                </c:pt>
                <c:pt idx="1811">
                  <c:v>88.281920334028655</c:v>
                </c:pt>
                <c:pt idx="1812">
                  <c:v>88.315051453838379</c:v>
                </c:pt>
                <c:pt idx="1813">
                  <c:v>88.348147707743706</c:v>
                </c:pt>
                <c:pt idx="1814">
                  <c:v>88.38120909331758</c:v>
                </c:pt>
                <c:pt idx="1815">
                  <c:v>88.414235608256462</c:v>
                </c:pt>
                <c:pt idx="1816">
                  <c:v>88.447227250380294</c:v>
                </c:pt>
                <c:pt idx="1817">
                  <c:v>88.48018401763234</c:v>
                </c:pt>
                <c:pt idx="1818">
                  <c:v>88.51310590807914</c:v>
                </c:pt>
                <c:pt idx="1819">
                  <c:v>88.545992919910361</c:v>
                </c:pt>
                <c:pt idx="1820">
                  <c:v>88.578845051438719</c:v>
                </c:pt>
                <c:pt idx="1821">
                  <c:v>88.611662301099855</c:v>
                </c:pt>
                <c:pt idx="1822">
                  <c:v>88.644444667452262</c:v>
                </c:pt>
                <c:pt idx="1823">
                  <c:v>88.677192149177117</c:v>
                </c:pt>
                <c:pt idx="1824">
                  <c:v>88.709904745078205</c:v>
                </c:pt>
                <c:pt idx="1825">
                  <c:v>88.742582454081827</c:v>
                </c:pt>
                <c:pt idx="1826">
                  <c:v>88.775225275236636</c:v>
                </c:pt>
                <c:pt idx="1827">
                  <c:v>88.807833207713557</c:v>
                </c:pt>
                <c:pt idx="1828">
                  <c:v>88.840406250805643</c:v>
                </c:pt>
                <c:pt idx="1829">
                  <c:v>88.87294440392796</c:v>
                </c:pt>
                <c:pt idx="1830">
                  <c:v>88.905447666617491</c:v>
                </c:pt>
                <c:pt idx="1831">
                  <c:v>88.937916038532961</c:v>
                </c:pt>
                <c:pt idx="1832">
                  <c:v>88.970349519454757</c:v>
                </c:pt>
                <c:pt idx="1833">
                  <c:v>89.002748109284781</c:v>
                </c:pt>
                <c:pt idx="1834">
                  <c:v>89.035111808046324</c:v>
                </c:pt>
                <c:pt idx="1835">
                  <c:v>89.067440615883925</c:v>
                </c:pt>
                <c:pt idx="1836">
                  <c:v>89.09973453306327</c:v>
                </c:pt>
                <c:pt idx="1837">
                  <c:v>89.131993559971008</c:v>
                </c:pt>
                <c:pt idx="1838">
                  <c:v>89.164217697114665</c:v>
                </c:pt>
                <c:pt idx="1839">
                  <c:v>89.196406945122462</c:v>
                </c:pt>
                <c:pt idx="1840">
                  <c:v>89.228561304743224</c:v>
                </c:pt>
                <c:pt idx="1841">
                  <c:v>89.260680776846172</c:v>
                </c:pt>
                <c:pt idx="1842">
                  <c:v>89.292765362420866</c:v>
                </c:pt>
                <c:pt idx="1843">
                  <c:v>89.324815062576988</c:v>
                </c:pt>
                <c:pt idx="1844">
                  <c:v>89.356829878544232</c:v>
                </c:pt>
                <c:pt idx="1845">
                  <c:v>89.388809811672132</c:v>
                </c:pt>
                <c:pt idx="1846">
                  <c:v>89.420754863429963</c:v>
                </c:pt>
                <c:pt idx="1847">
                  <c:v>89.452665035406525</c:v>
                </c:pt>
                <c:pt idx="1848">
                  <c:v>89.484540329310036</c:v>
                </c:pt>
                <c:pt idx="1849">
                  <c:v>89.516380746967954</c:v>
                </c:pt>
                <c:pt idx="1850">
                  <c:v>89.548186290326839</c:v>
                </c:pt>
                <c:pt idx="1851">
                  <c:v>89.579956961452197</c:v>
                </c:pt>
                <c:pt idx="1852">
                  <c:v>89.611692762528293</c:v>
                </c:pt>
                <c:pt idx="1853">
                  <c:v>89.643393695858023</c:v>
                </c:pt>
                <c:pt idx="1854">
                  <c:v>89.675059763862748</c:v>
                </c:pt>
                <c:pt idx="1855">
                  <c:v>89.706690969082103</c:v>
                </c:pt>
                <c:pt idx="1856">
                  <c:v>89.738287314173846</c:v>
                </c:pt>
                <c:pt idx="1857">
                  <c:v>89.769848801913724</c:v>
                </c:pt>
                <c:pt idx="1858">
                  <c:v>89.801375435195268</c:v>
                </c:pt>
                <c:pt idx="1859">
                  <c:v>89.83286721702963</c:v>
                </c:pt>
                <c:pt idx="1860">
                  <c:v>89.864324150545414</c:v>
                </c:pt>
                <c:pt idx="1861">
                  <c:v>89.895746238988522</c:v>
                </c:pt>
                <c:pt idx="1862">
                  <c:v>89.927133485721939</c:v>
                </c:pt>
                <c:pt idx="1863">
                  <c:v>89.958485894225589</c:v>
                </c:pt>
                <c:pt idx="1864">
                  <c:v>89.98980346809617</c:v>
                </c:pt>
                <c:pt idx="1865">
                  <c:v>90.021086211046935</c:v>
                </c:pt>
                <c:pt idx="1866">
                  <c:v>90.052334126907539</c:v>
                </c:pt>
                <c:pt idx="1867">
                  <c:v>90.083547219623867</c:v>
                </c:pt>
                <c:pt idx="1868">
                  <c:v>90.114725493257822</c:v>
                </c:pt>
                <c:pt idx="1869">
                  <c:v>90.145868951987168</c:v>
                </c:pt>
                <c:pt idx="1870">
                  <c:v>90.176977600105317</c:v>
                </c:pt>
                <c:pt idx="1871">
                  <c:v>90.208051442021187</c:v>
                </c:pt>
                <c:pt idx="1872">
                  <c:v>90.239090482258945</c:v>
                </c:pt>
                <c:pt idx="1873">
                  <c:v>90.270094725457881</c:v>
                </c:pt>
                <c:pt idx="1874">
                  <c:v>90.301064176372179</c:v>
                </c:pt>
                <c:pt idx="1875">
                  <c:v>90.331998839870749</c:v>
                </c:pt>
                <c:pt idx="1876">
                  <c:v>90.362898720937025</c:v>
                </c:pt>
                <c:pt idx="1877">
                  <c:v>90.393763824668753</c:v>
                </c:pt>
                <c:pt idx="1878">
                  <c:v>90.42459415627782</c:v>
                </c:pt>
                <c:pt idx="1879">
                  <c:v>90.455389721090043</c:v>
                </c:pt>
                <c:pt idx="1880">
                  <c:v>90.486150524544968</c:v>
                </c:pt>
                <c:pt idx="1881">
                  <c:v>90.516876572195642</c:v>
                </c:pt>
                <c:pt idx="1882">
                  <c:v>90.547567869708487</c:v>
                </c:pt>
                <c:pt idx="1883">
                  <c:v>90.57822442286303</c:v>
                </c:pt>
                <c:pt idx="1884">
                  <c:v>90.608846237551717</c:v>
                </c:pt>
                <c:pt idx="1885">
                  <c:v>90.639433319779712</c:v>
                </c:pt>
                <c:pt idx="1886">
                  <c:v>90.669985675664677</c:v>
                </c:pt>
                <c:pt idx="1887">
                  <c:v>90.700503311436563</c:v>
                </c:pt>
                <c:pt idx="1888">
                  <c:v>90.730986233437449</c:v>
                </c:pt>
                <c:pt idx="1889">
                  <c:v>90.761434448121264</c:v>
                </c:pt>
                <c:pt idx="1890">
                  <c:v>90.791847962053595</c:v>
                </c:pt>
                <c:pt idx="1891">
                  <c:v>90.822226781911482</c:v>
                </c:pt>
                <c:pt idx="1892">
                  <c:v>90.852570914483223</c:v>
                </c:pt>
                <c:pt idx="1893">
                  <c:v>90.882880366668118</c:v>
                </c:pt>
                <c:pt idx="1894">
                  <c:v>90.913155145476281</c:v>
                </c:pt>
                <c:pt idx="1895">
                  <c:v>90.943395258028389</c:v>
                </c:pt>
                <c:pt idx="1896">
                  <c:v>90.973600711555491</c:v>
                </c:pt>
                <c:pt idx="1897">
                  <c:v>91.003771513398789</c:v>
                </c:pt>
                <c:pt idx="1898">
                  <c:v>91.033907671009416</c:v>
                </c:pt>
                <c:pt idx="1899">
                  <c:v>91.064009191948173</c:v>
                </c:pt>
                <c:pt idx="1900">
                  <c:v>91.094076083885341</c:v>
                </c:pt>
                <c:pt idx="1901">
                  <c:v>91.124108354600466</c:v>
                </c:pt>
                <c:pt idx="1902">
                  <c:v>91.154106011982094</c:v>
                </c:pt>
                <c:pt idx="1903">
                  <c:v>91.184069064027568</c:v>
                </c:pt>
                <c:pt idx="1904">
                  <c:v>91.213997518842802</c:v>
                </c:pt>
                <c:pt idx="1905">
                  <c:v>91.243891384642041</c:v>
                </c:pt>
                <c:pt idx="1906">
                  <c:v>91.273750669747628</c:v>
                </c:pt>
                <c:pt idx="1907">
                  <c:v>91.30357538258977</c:v>
                </c:pt>
                <c:pt idx="1908">
                  <c:v>91.333365531706306</c:v>
                </c:pt>
                <c:pt idx="1909">
                  <c:v>91.363121125742481</c:v>
                </c:pt>
                <c:pt idx="1910">
                  <c:v>91.392842173450703</c:v>
                </c:pt>
                <c:pt idx="1911">
                  <c:v>91.422528683690302</c:v>
                </c:pt>
                <c:pt idx="1912">
                  <c:v>91.452180665427306</c:v>
                </c:pt>
                <c:pt idx="1913">
                  <c:v>91.48179812773418</c:v>
                </c:pt>
                <c:pt idx="1914">
                  <c:v>91.511381079789601</c:v>
                </c:pt>
                <c:pt idx="1915">
                  <c:v>91.54092953087823</c:v>
                </c:pt>
                <c:pt idx="1916">
                  <c:v>91.570443490390431</c:v>
                </c:pt>
                <c:pt idx="1917">
                  <c:v>91.599922967822067</c:v>
                </c:pt>
                <c:pt idx="1918">
                  <c:v>91.629367972774219</c:v>
                </c:pt>
                <c:pt idx="1919">
                  <c:v>91.658778514952971</c:v>
                </c:pt>
                <c:pt idx="1920">
                  <c:v>91.688154604169171</c:v>
                </c:pt>
                <c:pt idx="1921">
                  <c:v>91.717496250338129</c:v>
                </c:pt>
                <c:pt idx="1922">
                  <c:v>91.746803463479438</c:v>
                </c:pt>
                <c:pt idx="1923">
                  <c:v>91.776076253716681</c:v>
                </c:pt>
                <c:pt idx="1924">
                  <c:v>91.805314631277184</c:v>
                </c:pt>
                <c:pt idx="1925">
                  <c:v>91.83451860649177</c:v>
                </c:pt>
                <c:pt idx="1926">
                  <c:v>91.86368818979453</c:v>
                </c:pt>
                <c:pt idx="1927">
                  <c:v>91.892823391722516</c:v>
                </c:pt>
                <c:pt idx="1928">
                  <c:v>91.921924222915564</c:v>
                </c:pt>
                <c:pt idx="1929">
                  <c:v>91.950990694115958</c:v>
                </c:pt>
                <c:pt idx="1930">
                  <c:v>91.98002281616823</c:v>
                </c:pt>
                <c:pt idx="1931">
                  <c:v>92.009020600018857</c:v>
                </c:pt>
                <c:pt idx="1932">
                  <c:v>92.037984056716056</c:v>
                </c:pt>
                <c:pt idx="1933">
                  <c:v>92.066913197409505</c:v>
                </c:pt>
                <c:pt idx="1934">
                  <c:v>92.095808033350067</c:v>
                </c:pt>
                <c:pt idx="1935">
                  <c:v>92.124668575889515</c:v>
                </c:pt>
                <c:pt idx="1936">
                  <c:v>92.153494836480334</c:v>
                </c:pt>
                <c:pt idx="1937">
                  <c:v>92.182286826675409</c:v>
                </c:pt>
                <c:pt idx="1938">
                  <c:v>92.211044558127767</c:v>
                </c:pt>
                <c:pt idx="1939">
                  <c:v>92.239768042590327</c:v>
                </c:pt>
                <c:pt idx="1940">
                  <c:v>92.268457291915624</c:v>
                </c:pt>
                <c:pt idx="1941">
                  <c:v>92.29711231805554</c:v>
                </c:pt>
                <c:pt idx="1942">
                  <c:v>92.325720764815131</c:v>
                </c:pt>
                <c:pt idx="1943">
                  <c:v>92.354270396884061</c:v>
                </c:pt>
                <c:pt idx="1944">
                  <c:v>92.382761386984654</c:v>
                </c:pt>
                <c:pt idx="1945">
                  <c:v>92.411193907013825</c:v>
                </c:pt>
                <c:pt idx="1946">
                  <c:v>92.439568128048961</c:v>
                </c:pt>
                <c:pt idx="1947">
                  <c:v>92.467884220353696</c:v>
                </c:pt>
                <c:pt idx="1948">
                  <c:v>92.496142353383703</c:v>
                </c:pt>
                <c:pt idx="1949">
                  <c:v>92.524342695792384</c:v>
                </c:pt>
                <c:pt idx="1950">
                  <c:v>92.55248541543655</c:v>
                </c:pt>
                <c:pt idx="1951">
                  <c:v>92.580570679381978</c:v>
                </c:pt>
                <c:pt idx="1952">
                  <c:v>92.608598653908984</c:v>
                </c:pt>
                <c:pt idx="1953">
                  <c:v>92.636569504517936</c:v>
                </c:pt>
                <c:pt idx="1954">
                  <c:v>92.664483395934667</c:v>
                </c:pt>
                <c:pt idx="1955">
                  <c:v>92.692340492115889</c:v>
                </c:pt>
                <c:pt idx="1956">
                  <c:v>92.720140956254568</c:v>
                </c:pt>
                <c:pt idx="1957">
                  <c:v>92.747884950785178</c:v>
                </c:pt>
                <c:pt idx="1958">
                  <c:v>92.77557263738899</c:v>
                </c:pt>
                <c:pt idx="1959">
                  <c:v>92.803204176999245</c:v>
                </c:pt>
                <c:pt idx="1960">
                  <c:v>92.830779729806352</c:v>
                </c:pt>
                <c:pt idx="1961">
                  <c:v>92.858299455262951</c:v>
                </c:pt>
                <c:pt idx="1962">
                  <c:v>92.885763512089014</c:v>
                </c:pt>
                <c:pt idx="1963">
                  <c:v>92.913172058276857</c:v>
                </c:pt>
                <c:pt idx="1964">
                  <c:v>92.940525251096105</c:v>
                </c:pt>
                <c:pt idx="1965">
                  <c:v>92.967823247098622</c:v>
                </c:pt>
                <c:pt idx="1966">
                  <c:v>92.995066202123411</c:v>
                </c:pt>
                <c:pt idx="1967">
                  <c:v>93.022254271301449</c:v>
                </c:pt>
                <c:pt idx="1968">
                  <c:v>93.049387609060474</c:v>
                </c:pt>
                <c:pt idx="1969">
                  <c:v>93.076466369129761</c:v>
                </c:pt>
                <c:pt idx="1970">
                  <c:v>93.103490704544825</c:v>
                </c:pt>
                <c:pt idx="1971">
                  <c:v>93.130460767652082</c:v>
                </c:pt>
                <c:pt idx="1972">
                  <c:v>93.15737671011351</c:v>
                </c:pt>
                <c:pt idx="1973">
                  <c:v>93.184238682911229</c:v>
                </c:pt>
                <c:pt idx="1974">
                  <c:v>93.211046836352025</c:v>
                </c:pt>
                <c:pt idx="1975">
                  <c:v>93.23780132007191</c:v>
                </c:pt>
                <c:pt idx="1976">
                  <c:v>93.264502283040528</c:v>
                </c:pt>
                <c:pt idx="1977">
                  <c:v>93.291149873565658</c:v>
                </c:pt>
                <c:pt idx="1978">
                  <c:v>93.317744239297568</c:v>
                </c:pt>
                <c:pt idx="1979">
                  <c:v>93.344285527233353</c:v>
                </c:pt>
                <c:pt idx="1980">
                  <c:v>93.370773883721299</c:v>
                </c:pt>
                <c:pt idx="1981">
                  <c:v>93.397209454465127</c:v>
                </c:pt>
                <c:pt idx="1982">
                  <c:v>93.423592384528234</c:v>
                </c:pt>
                <c:pt idx="1983">
                  <c:v>93.449922818337924</c:v>
                </c:pt>
                <c:pt idx="1984">
                  <c:v>93.476200899689573</c:v>
                </c:pt>
                <c:pt idx="1985">
                  <c:v>93.502426771750748</c:v>
                </c:pt>
                <c:pt idx="1986">
                  <c:v>93.528600577065305</c:v>
                </c:pt>
                <c:pt idx="1987">
                  <c:v>93.55472245755746</c:v>
                </c:pt>
                <c:pt idx="1988">
                  <c:v>93.580792554535833</c:v>
                </c:pt>
                <c:pt idx="1989">
                  <c:v>93.606811008697406</c:v>
                </c:pt>
                <c:pt idx="1990">
                  <c:v>93.63277796013152</c:v>
                </c:pt>
                <c:pt idx="1991">
                  <c:v>93.658693548323768</c:v>
                </c:pt>
                <c:pt idx="1992">
                  <c:v>93.684557912159917</c:v>
                </c:pt>
                <c:pt idx="1993">
                  <c:v>93.710371189929759</c:v>
                </c:pt>
                <c:pt idx="1994">
                  <c:v>93.73613351933092</c:v>
                </c:pt>
                <c:pt idx="1995">
                  <c:v>93.761845037472682</c:v>
                </c:pt>
                <c:pt idx="1996">
                  <c:v>93.787505880879735</c:v>
                </c:pt>
                <c:pt idx="1997">
                  <c:v>93.813116185495915</c:v>
                </c:pt>
                <c:pt idx="1998">
                  <c:v>93.838676086687883</c:v>
                </c:pt>
                <c:pt idx="1999">
                  <c:v>93.864185719248809</c:v>
                </c:pt>
                <c:pt idx="2000">
                  <c:v>93.88964521740202</c:v>
                </c:pt>
                <c:pt idx="2001">
                  <c:v>93.915054714804583</c:v>
                </c:pt>
                <c:pt idx="2002">
                  <c:v>93.940414344550931</c:v>
                </c:pt>
                <c:pt idx="2003">
                  <c:v>93.965724239176339</c:v>
                </c:pt>
                <c:pt idx="2004">
                  <c:v>93.990984530660512</c:v>
                </c:pt>
                <c:pt idx="2005">
                  <c:v>94.016195350431033</c:v>
                </c:pt>
                <c:pt idx="2006">
                  <c:v>94.041356829366848</c:v>
                </c:pt>
                <c:pt idx="2007">
                  <c:v>94.066469097801672</c:v>
                </c:pt>
                <c:pt idx="2008">
                  <c:v>94.091532285527421</c:v>
                </c:pt>
                <c:pt idx="2009">
                  <c:v>94.116546521797559</c:v>
                </c:pt>
                <c:pt idx="2010">
                  <c:v>94.141511935330485</c:v>
                </c:pt>
                <c:pt idx="2011">
                  <c:v>94.166428654312824</c:v>
                </c:pt>
                <c:pt idx="2012">
                  <c:v>94.191296806402732</c:v>
                </c:pt>
                <c:pt idx="2013">
                  <c:v>94.216116518733159</c:v>
                </c:pt>
                <c:pt idx="2014">
                  <c:v>94.240887917915074</c:v>
                </c:pt>
                <c:pt idx="2015">
                  <c:v>94.265611130040725</c:v>
                </c:pt>
                <c:pt idx="2016">
                  <c:v>94.290286280686772</c:v>
                </c:pt>
                <c:pt idx="2017">
                  <c:v>94.314913494917491</c:v>
                </c:pt>
                <c:pt idx="2018">
                  <c:v>94.339492897287897</c:v>
                </c:pt>
                <c:pt idx="2019">
                  <c:v>94.364024611846844</c:v>
                </c:pt>
                <c:pt idx="2020">
                  <c:v>94.388508762140106</c:v>
                </c:pt>
                <c:pt idx="2021">
                  <c:v>94.41294547121349</c:v>
                </c:pt>
                <c:pt idx="2022">
                  <c:v>94.43733486161581</c:v>
                </c:pt>
                <c:pt idx="2023">
                  <c:v>94.461677055401921</c:v>
                </c:pt>
                <c:pt idx="2024">
                  <c:v>94.485972174135725</c:v>
                </c:pt>
                <c:pt idx="2025">
                  <c:v>94.51022033889312</c:v>
                </c:pt>
                <c:pt idx="2026">
                  <c:v>94.534421670264933</c:v>
                </c:pt>
                <c:pt idx="2027">
                  <c:v>94.558576288359873</c:v>
                </c:pt>
                <c:pt idx="2028">
                  <c:v>94.582684312807359</c:v>
                </c:pt>
                <c:pt idx="2029">
                  <c:v>94.606745862760476</c:v>
                </c:pt>
                <c:pt idx="2030">
                  <c:v>94.630761056898749</c:v>
                </c:pt>
                <c:pt idx="2031">
                  <c:v>94.654730013431021</c:v>
                </c:pt>
                <c:pt idx="2032">
                  <c:v>94.678652850098217</c:v>
                </c:pt>
                <c:pt idx="2033">
                  <c:v>94.702529684176156</c:v>
                </c:pt>
                <c:pt idx="2034">
                  <c:v>94.726360632478304</c:v>
                </c:pt>
                <c:pt idx="2035">
                  <c:v>94.750145811358507</c:v>
                </c:pt>
                <c:pt idx="2036">
                  <c:v>94.773885336713704</c:v>
                </c:pt>
                <c:pt idx="2037">
                  <c:v>94.797579323986639</c:v>
                </c:pt>
                <c:pt idx="2038">
                  <c:v>94.821227888168508</c:v>
                </c:pt>
                <c:pt idx="2039">
                  <c:v>94.844831143801642</c:v>
                </c:pt>
                <c:pt idx="2040">
                  <c:v>94.868389204982137</c:v>
                </c:pt>
                <c:pt idx="2041">
                  <c:v>94.89190218536244</c:v>
                </c:pt>
                <c:pt idx="2042">
                  <c:v>94.91537019815398</c:v>
                </c:pt>
                <c:pt idx="2043">
                  <c:v>94.938793356129693</c:v>
                </c:pt>
                <c:pt idx="2044">
                  <c:v>94.962171771626629</c:v>
                </c:pt>
                <c:pt idx="2045">
                  <c:v>94.985505556548446</c:v>
                </c:pt>
                <c:pt idx="2046">
                  <c:v>95.008794822367946</c:v>
                </c:pt>
                <c:pt idx="2047">
                  <c:v>95.032039680129543</c:v>
                </c:pt>
                <c:pt idx="2048">
                  <c:v>95.055240240451752</c:v>
                </c:pt>
                <c:pt idx="2049">
                  <c:v>95.078396613529662</c:v>
                </c:pt>
                <c:pt idx="2050">
                  <c:v>95.101508909137365</c:v>
                </c:pt>
                <c:pt idx="2051">
                  <c:v>95.124577236630344</c:v>
                </c:pt>
                <c:pt idx="2052">
                  <c:v>95.147601704947917</c:v>
                </c:pt>
                <c:pt idx="2053">
                  <c:v>95.170582422615595</c:v>
                </c:pt>
                <c:pt idx="2054">
                  <c:v>95.193519497747459</c:v>
                </c:pt>
                <c:pt idx="2055">
                  <c:v>95.216413038048472</c:v>
                </c:pt>
                <c:pt idx="2056">
                  <c:v>95.239263150816868</c:v>
                </c:pt>
                <c:pt idx="2057">
                  <c:v>95.262069942946411</c:v>
                </c:pt>
                <c:pt idx="2058">
                  <c:v>95.284833520928714</c:v>
                </c:pt>
                <c:pt idx="2059">
                  <c:v>95.30755399085551</c:v>
                </c:pt>
                <c:pt idx="2060">
                  <c:v>95.330231458420897</c:v>
                </c:pt>
                <c:pt idx="2061">
                  <c:v>95.352866028923586</c:v>
                </c:pt>
                <c:pt idx="2062">
                  <c:v>95.375457807269157</c:v>
                </c:pt>
                <c:pt idx="2063">
                  <c:v>95.398006897972238</c:v>
                </c:pt>
                <c:pt idx="2064">
                  <c:v>95.420513405158687</c:v>
                </c:pt>
                <c:pt idx="2065">
                  <c:v>95.442977432567801</c:v>
                </c:pt>
                <c:pt idx="2066">
                  <c:v>95.465399083554445</c:v>
                </c:pt>
                <c:pt idx="2067">
                  <c:v>95.487778461091224</c:v>
                </c:pt>
                <c:pt idx="2068">
                  <c:v>95.510115667770592</c:v>
                </c:pt>
                <c:pt idx="2069">
                  <c:v>95.532410805806961</c:v>
                </c:pt>
                <c:pt idx="2070">
                  <c:v>95.554663977038814</c:v>
                </c:pt>
                <c:pt idx="2071">
                  <c:v>95.576875282930772</c:v>
                </c:pt>
                <c:pt idx="2072">
                  <c:v>95.599044824575685</c:v>
                </c:pt>
                <c:pt idx="2073">
                  <c:v>95.62117270269664</c:v>
                </c:pt>
                <c:pt idx="2074">
                  <c:v>95.643259017649015</c:v>
                </c:pt>
                <c:pt idx="2075">
                  <c:v>95.66530386942253</c:v>
                </c:pt>
                <c:pt idx="2076">
                  <c:v>95.68730735764322</c:v>
                </c:pt>
                <c:pt idx="2077">
                  <c:v>95.709269581575427</c:v>
                </c:pt>
                <c:pt idx="2078">
                  <c:v>95.731190640123785</c:v>
                </c:pt>
                <c:pt idx="2079">
                  <c:v>95.753070631835186</c:v>
                </c:pt>
                <c:pt idx="2080">
                  <c:v>95.774909654900725</c:v>
                </c:pt>
                <c:pt idx="2081">
                  <c:v>95.796707807157631</c:v>
                </c:pt>
                <c:pt idx="2082">
                  <c:v>95.818465186091188</c:v>
                </c:pt>
                <c:pt idx="2083">
                  <c:v>95.840181888836653</c:v>
                </c:pt>
                <c:pt idx="2084">
                  <c:v>95.861858012181116</c:v>
                </c:pt>
                <c:pt idx="2085">
                  <c:v>95.88349365256542</c:v>
                </c:pt>
                <c:pt idx="2086">
                  <c:v>95.905088906085993</c:v>
                </c:pt>
                <c:pt idx="2087">
                  <c:v>95.926643868496711</c:v>
                </c:pt>
                <c:pt idx="2088">
                  <c:v>95.94815863521076</c:v>
                </c:pt>
                <c:pt idx="2089">
                  <c:v>95.969633301302437</c:v>
                </c:pt>
                <c:pt idx="2090">
                  <c:v>95.991067961508961</c:v>
                </c:pt>
                <c:pt idx="2091">
                  <c:v>96.012462710232271</c:v>
                </c:pt>
                <c:pt idx="2092">
                  <c:v>96.033817641540836</c:v>
                </c:pt>
                <c:pt idx="2093">
                  <c:v>96.0551328491714</c:v>
                </c:pt>
                <c:pt idx="2094">
                  <c:v>96.076408426530762</c:v>
                </c:pt>
                <c:pt idx="2095">
                  <c:v>96.097644466697517</c:v>
                </c:pt>
                <c:pt idx="2096">
                  <c:v>96.118841062423812</c:v>
                </c:pt>
                <c:pt idx="2097">
                  <c:v>96.139998306137016</c:v>
                </c:pt>
                <c:pt idx="2098">
                  <c:v>96.161116289941518</c:v>
                </c:pt>
                <c:pt idx="2099">
                  <c:v>96.182195105620337</c:v>
                </c:pt>
                <c:pt idx="2100">
                  <c:v>96.203234844636881</c:v>
                </c:pt>
              </c:numCache>
            </c:numRef>
          </c:cat>
          <c:val>
            <c:numRef>
              <c:f>Simulation!$K$4:$K$2104</c:f>
              <c:numCache>
                <c:formatCode>0.0</c:formatCode>
                <c:ptCount val="2101"/>
                <c:pt idx="0">
                  <c:v>709.89369999999997</c:v>
                </c:pt>
                <c:pt idx="1">
                  <c:v>738.17380000000003</c:v>
                </c:pt>
                <c:pt idx="2">
                  <c:v>698.97720000000004</c:v>
                </c:pt>
                <c:pt idx="3">
                  <c:v>671.42499999999995</c:v>
                </c:pt>
                <c:pt idx="4">
                  <c:v>537.86</c:v>
                </c:pt>
                <c:pt idx="5" formatCode="General">
                  <c:v>519.9</c:v>
                </c:pt>
                <c:pt idx="6" formatCode="General">
                  <c:v>516.02</c:v>
                </c:pt>
                <c:pt idx="7" formatCode="General">
                  <c:v>504.2</c:v>
                </c:pt>
                <c:pt idx="8" formatCode="General">
                  <c:v>498.7</c:v>
                </c:pt>
                <c:pt idx="9" formatCode="General">
                  <c:v>493.2</c:v>
                </c:pt>
                <c:pt idx="10" formatCode="General">
                  <c:v>487.6</c:v>
                </c:pt>
                <c:pt idx="11" formatCode="General">
                  <c:v>488.4</c:v>
                </c:pt>
                <c:pt idx="12" formatCode="General">
                  <c:v>488.4</c:v>
                </c:pt>
                <c:pt idx="13" formatCode="General">
                  <c:v>482.7</c:v>
                </c:pt>
                <c:pt idx="14" formatCode="General">
                  <c:v>479.7</c:v>
                </c:pt>
                <c:pt idx="15" formatCode="General">
                  <c:v>491.4</c:v>
                </c:pt>
                <c:pt idx="16" formatCode="General">
                  <c:v>483.6</c:v>
                </c:pt>
                <c:pt idx="17" formatCode="General">
                  <c:v>483.6</c:v>
                </c:pt>
                <c:pt idx="18" formatCode="General">
                  <c:v>483.6</c:v>
                </c:pt>
                <c:pt idx="19" formatCode="General">
                  <c:v>483.6</c:v>
                </c:pt>
                <c:pt idx="20" formatCode="General">
                  <c:v>483.6</c:v>
                </c:pt>
                <c:pt idx="21" formatCode="General">
                  <c:v>470.6</c:v>
                </c:pt>
                <c:pt idx="22" formatCode="General">
                  <c:v>470.6</c:v>
                </c:pt>
                <c:pt idx="23" formatCode="General">
                  <c:v>470.6</c:v>
                </c:pt>
                <c:pt idx="24" formatCode="General">
                  <c:v>470.6</c:v>
                </c:pt>
                <c:pt idx="25" formatCode="General">
                  <c:v>443.8</c:v>
                </c:pt>
                <c:pt idx="26" formatCode="General">
                  <c:v>443.8</c:v>
                </c:pt>
                <c:pt idx="27" formatCode="General">
                  <c:v>443.8</c:v>
                </c:pt>
                <c:pt idx="28" formatCode="General">
                  <c:v>443.8</c:v>
                </c:pt>
                <c:pt idx="29" formatCode="General">
                  <c:v>469.1</c:v>
                </c:pt>
                <c:pt idx="30" formatCode="General">
                  <c:v>469.1</c:v>
                </c:pt>
                <c:pt idx="31" formatCode="General">
                  <c:v>469.1</c:v>
                </c:pt>
                <c:pt idx="32" formatCode="General">
                  <c:v>469.1</c:v>
                </c:pt>
                <c:pt idx="33" formatCode="General">
                  <c:v>483</c:v>
                </c:pt>
                <c:pt idx="34" formatCode="General">
                  <c:v>483</c:v>
                </c:pt>
                <c:pt idx="35" formatCode="General">
                  <c:v>470.5</c:v>
                </c:pt>
                <c:pt idx="36" formatCode="General">
                  <c:v>470.5</c:v>
                </c:pt>
                <c:pt idx="37" formatCode="General">
                  <c:v>470.5</c:v>
                </c:pt>
                <c:pt idx="38" formatCode="General">
                  <c:v>470.5</c:v>
                </c:pt>
                <c:pt idx="39" formatCode="General">
                  <c:v>470.5</c:v>
                </c:pt>
                <c:pt idx="40" formatCode="General">
                  <c:v>470.5</c:v>
                </c:pt>
                <c:pt idx="41" formatCode="General">
                  <c:v>470.5</c:v>
                </c:pt>
                <c:pt idx="42" formatCode="General">
                  <c:v>470.5</c:v>
                </c:pt>
                <c:pt idx="43" formatCode="General">
                  <c:v>470.5</c:v>
                </c:pt>
                <c:pt idx="44" formatCode="General">
                  <c:v>504.5</c:v>
                </c:pt>
                <c:pt idx="45" formatCode="General">
                  <c:v>504.5</c:v>
                </c:pt>
                <c:pt idx="46" formatCode="General">
                  <c:v>504.5</c:v>
                </c:pt>
                <c:pt idx="47" formatCode="General">
                  <c:v>504.5</c:v>
                </c:pt>
                <c:pt idx="48" formatCode="General">
                  <c:v>504.5</c:v>
                </c:pt>
                <c:pt idx="49" formatCode="General">
                  <c:v>504.5</c:v>
                </c:pt>
                <c:pt idx="50" formatCode="General">
                  <c:v>504.5</c:v>
                </c:pt>
                <c:pt idx="51" formatCode="General">
                  <c:v>504.5</c:v>
                </c:pt>
                <c:pt idx="52" formatCode="General">
                  <c:v>504.5</c:v>
                </c:pt>
                <c:pt idx="53" formatCode="General">
                  <c:v>504.5</c:v>
                </c:pt>
                <c:pt idx="54" formatCode="General">
                  <c:v>504.5</c:v>
                </c:pt>
                <c:pt idx="55" formatCode="General">
                  <c:v>504.5</c:v>
                </c:pt>
                <c:pt idx="56" formatCode="General">
                  <c:v>504.5</c:v>
                </c:pt>
                <c:pt idx="57" formatCode="General">
                  <c:v>504.5</c:v>
                </c:pt>
                <c:pt idx="58" formatCode="General">
                  <c:v>504.5</c:v>
                </c:pt>
                <c:pt idx="59" formatCode="General">
                  <c:v>504.5</c:v>
                </c:pt>
                <c:pt idx="60" formatCode="General">
                  <c:v>504.5</c:v>
                </c:pt>
                <c:pt idx="61" formatCode="General">
                  <c:v>504.5</c:v>
                </c:pt>
                <c:pt idx="62" formatCode="General">
                  <c:v>504.5</c:v>
                </c:pt>
                <c:pt idx="63" formatCode="General">
                  <c:v>504.5</c:v>
                </c:pt>
                <c:pt idx="64" formatCode="General">
                  <c:v>504.5</c:v>
                </c:pt>
                <c:pt idx="65" formatCode="General">
                  <c:v>504.5</c:v>
                </c:pt>
                <c:pt idx="66" formatCode="General">
                  <c:v>504.5</c:v>
                </c:pt>
                <c:pt idx="67" formatCode="General">
                  <c:v>504.5</c:v>
                </c:pt>
                <c:pt idx="68" formatCode="General">
                  <c:v>504.5</c:v>
                </c:pt>
                <c:pt idx="69" formatCode="General">
                  <c:v>504.5</c:v>
                </c:pt>
                <c:pt idx="70" formatCode="General">
                  <c:v>504.5</c:v>
                </c:pt>
                <c:pt idx="71" formatCode="General">
                  <c:v>504.5</c:v>
                </c:pt>
                <c:pt idx="72" formatCode="General">
                  <c:v>504.5</c:v>
                </c:pt>
                <c:pt idx="73" formatCode="General">
                  <c:v>504.5</c:v>
                </c:pt>
                <c:pt idx="74" formatCode="General">
                  <c:v>504.5</c:v>
                </c:pt>
                <c:pt idx="75" formatCode="General">
                  <c:v>504.5</c:v>
                </c:pt>
                <c:pt idx="76" formatCode="General">
                  <c:v>504.5</c:v>
                </c:pt>
                <c:pt idx="77" formatCode="General">
                  <c:v>504.5</c:v>
                </c:pt>
                <c:pt idx="78" formatCode="General">
                  <c:v>504.5</c:v>
                </c:pt>
                <c:pt idx="79" formatCode="General">
                  <c:v>504.5</c:v>
                </c:pt>
                <c:pt idx="80" formatCode="General">
                  <c:v>504.5</c:v>
                </c:pt>
                <c:pt idx="81" formatCode="General">
                  <c:v>504.5</c:v>
                </c:pt>
                <c:pt idx="82" formatCode="General">
                  <c:v>504.5</c:v>
                </c:pt>
                <c:pt idx="83" formatCode="General">
                  <c:v>504.5</c:v>
                </c:pt>
                <c:pt idx="84" formatCode="General">
                  <c:v>504.5</c:v>
                </c:pt>
                <c:pt idx="85" formatCode="General">
                  <c:v>504.5</c:v>
                </c:pt>
                <c:pt idx="86" formatCode="General">
                  <c:v>504.5</c:v>
                </c:pt>
                <c:pt idx="87" formatCode="General">
                  <c:v>504.5</c:v>
                </c:pt>
                <c:pt idx="88" formatCode="General">
                  <c:v>504.5</c:v>
                </c:pt>
                <c:pt idx="89" formatCode="General">
                  <c:v>504.5</c:v>
                </c:pt>
                <c:pt idx="90" formatCode="General">
                  <c:v>504.5</c:v>
                </c:pt>
                <c:pt idx="91" formatCode="General">
                  <c:v>504.5</c:v>
                </c:pt>
                <c:pt idx="92" formatCode="General">
                  <c:v>504.5</c:v>
                </c:pt>
                <c:pt idx="93" formatCode="General">
                  <c:v>504.5</c:v>
                </c:pt>
                <c:pt idx="94" formatCode="General">
                  <c:v>504.5</c:v>
                </c:pt>
                <c:pt idx="95" formatCode="General">
                  <c:v>504.5</c:v>
                </c:pt>
                <c:pt idx="96" formatCode="General">
                  <c:v>504.5</c:v>
                </c:pt>
                <c:pt idx="97" formatCode="General">
                  <c:v>504.5</c:v>
                </c:pt>
                <c:pt idx="98" formatCode="General">
                  <c:v>504.5</c:v>
                </c:pt>
                <c:pt idx="99" formatCode="General">
                  <c:v>504.5</c:v>
                </c:pt>
                <c:pt idx="100" formatCode="General">
                  <c:v>504.5</c:v>
                </c:pt>
                <c:pt idx="101" formatCode="General">
                  <c:v>504.5</c:v>
                </c:pt>
                <c:pt idx="102" formatCode="General">
                  <c:v>504.5</c:v>
                </c:pt>
                <c:pt idx="103" formatCode="General">
                  <c:v>504.5</c:v>
                </c:pt>
                <c:pt idx="104" formatCode="General">
                  <c:v>504.5</c:v>
                </c:pt>
                <c:pt idx="105" formatCode="General">
                  <c:v>504.5</c:v>
                </c:pt>
                <c:pt idx="106" formatCode="General">
                  <c:v>504.5</c:v>
                </c:pt>
                <c:pt idx="107" formatCode="General">
                  <c:v>504.5</c:v>
                </c:pt>
                <c:pt idx="108" formatCode="General">
                  <c:v>504.5</c:v>
                </c:pt>
                <c:pt idx="109" formatCode="General">
                  <c:v>504.5</c:v>
                </c:pt>
                <c:pt idx="110" formatCode="General">
                  <c:v>504.5</c:v>
                </c:pt>
                <c:pt idx="111" formatCode="General">
                  <c:v>504.5</c:v>
                </c:pt>
                <c:pt idx="112" formatCode="General">
                  <c:v>504.5</c:v>
                </c:pt>
                <c:pt idx="113" formatCode="General">
                  <c:v>504.5</c:v>
                </c:pt>
                <c:pt idx="114" formatCode="General">
                  <c:v>504.5</c:v>
                </c:pt>
                <c:pt idx="115" formatCode="General">
                  <c:v>504.5</c:v>
                </c:pt>
                <c:pt idx="116" formatCode="General">
                  <c:v>504.5</c:v>
                </c:pt>
                <c:pt idx="117" formatCode="General">
                  <c:v>504.5</c:v>
                </c:pt>
                <c:pt idx="118" formatCode="General">
                  <c:v>504.5</c:v>
                </c:pt>
                <c:pt idx="119" formatCode="General">
                  <c:v>504.5</c:v>
                </c:pt>
                <c:pt idx="120" formatCode="General">
                  <c:v>504.5</c:v>
                </c:pt>
                <c:pt idx="121" formatCode="General">
                  <c:v>504.5</c:v>
                </c:pt>
                <c:pt idx="122" formatCode="General">
                  <c:v>504.5</c:v>
                </c:pt>
                <c:pt idx="123" formatCode="General">
                  <c:v>504.5</c:v>
                </c:pt>
                <c:pt idx="124" formatCode="General">
                  <c:v>504.5</c:v>
                </c:pt>
                <c:pt idx="125" formatCode="General">
                  <c:v>504.5</c:v>
                </c:pt>
                <c:pt idx="126" formatCode="General">
                  <c:v>504.5</c:v>
                </c:pt>
                <c:pt idx="127" formatCode="General">
                  <c:v>504.5</c:v>
                </c:pt>
                <c:pt idx="128" formatCode="General">
                  <c:v>504.5</c:v>
                </c:pt>
                <c:pt idx="129" formatCode="General">
                  <c:v>504.5</c:v>
                </c:pt>
                <c:pt idx="130" formatCode="General">
                  <c:v>504.5</c:v>
                </c:pt>
                <c:pt idx="131" formatCode="General">
                  <c:v>504.5</c:v>
                </c:pt>
                <c:pt idx="132" formatCode="General">
                  <c:v>504.5</c:v>
                </c:pt>
                <c:pt idx="133" formatCode="General">
                  <c:v>504.5</c:v>
                </c:pt>
                <c:pt idx="134" formatCode="General">
                  <c:v>504.5</c:v>
                </c:pt>
                <c:pt idx="135" formatCode="General">
                  <c:v>504.5</c:v>
                </c:pt>
                <c:pt idx="136" formatCode="General">
                  <c:v>504.5</c:v>
                </c:pt>
                <c:pt idx="137" formatCode="General">
                  <c:v>504.5</c:v>
                </c:pt>
                <c:pt idx="138" formatCode="General">
                  <c:v>504.5</c:v>
                </c:pt>
                <c:pt idx="139" formatCode="General">
                  <c:v>504.5</c:v>
                </c:pt>
                <c:pt idx="140" formatCode="General">
                  <c:v>504.5</c:v>
                </c:pt>
                <c:pt idx="141" formatCode="General">
                  <c:v>504.5</c:v>
                </c:pt>
                <c:pt idx="142" formatCode="General">
                  <c:v>504.5</c:v>
                </c:pt>
                <c:pt idx="143" formatCode="General">
                  <c:v>504.5</c:v>
                </c:pt>
                <c:pt idx="144" formatCode="General">
                  <c:v>504.5</c:v>
                </c:pt>
                <c:pt idx="145" formatCode="General">
                  <c:v>504.5</c:v>
                </c:pt>
                <c:pt idx="146" formatCode="General">
                  <c:v>585.70000000000005</c:v>
                </c:pt>
                <c:pt idx="147" formatCode="General">
                  <c:v>585.70000000000005</c:v>
                </c:pt>
                <c:pt idx="148" formatCode="General">
                  <c:v>585.70000000000005</c:v>
                </c:pt>
                <c:pt idx="149" formatCode="General">
                  <c:v>585.70000000000005</c:v>
                </c:pt>
                <c:pt idx="150" formatCode="General">
                  <c:v>426.9</c:v>
                </c:pt>
                <c:pt idx="151" formatCode="General">
                  <c:v>426.9</c:v>
                </c:pt>
                <c:pt idx="152" formatCode="General">
                  <c:v>426.9</c:v>
                </c:pt>
                <c:pt idx="153" formatCode="General">
                  <c:v>426.9</c:v>
                </c:pt>
                <c:pt idx="154" formatCode="General">
                  <c:v>426.9</c:v>
                </c:pt>
                <c:pt idx="155" formatCode="General">
                  <c:v>426.9</c:v>
                </c:pt>
                <c:pt idx="156" formatCode="General">
                  <c:v>426.9</c:v>
                </c:pt>
                <c:pt idx="157" formatCode="General">
                  <c:v>426.9</c:v>
                </c:pt>
                <c:pt idx="158" formatCode="General">
                  <c:v>426.9</c:v>
                </c:pt>
                <c:pt idx="159" formatCode="General">
                  <c:v>426.9</c:v>
                </c:pt>
                <c:pt idx="160" formatCode="General">
                  <c:v>535.1</c:v>
                </c:pt>
                <c:pt idx="161" formatCode="General">
                  <c:v>535.1</c:v>
                </c:pt>
                <c:pt idx="162" formatCode="General">
                  <c:v>535.1</c:v>
                </c:pt>
                <c:pt idx="163" formatCode="General">
                  <c:v>535.1</c:v>
                </c:pt>
                <c:pt idx="164" formatCode="General">
                  <c:v>535.1</c:v>
                </c:pt>
                <c:pt idx="165" formatCode="General">
                  <c:v>535.1</c:v>
                </c:pt>
                <c:pt idx="166" formatCode="General">
                  <c:v>535.1</c:v>
                </c:pt>
                <c:pt idx="167" formatCode="General">
                  <c:v>535.1</c:v>
                </c:pt>
                <c:pt idx="168" formatCode="General">
                  <c:v>535.1</c:v>
                </c:pt>
                <c:pt idx="169" formatCode="General">
                  <c:v>535.1</c:v>
                </c:pt>
                <c:pt idx="170" formatCode="General">
                  <c:v>535.1</c:v>
                </c:pt>
                <c:pt idx="171" formatCode="General">
                  <c:v>535.1</c:v>
                </c:pt>
                <c:pt idx="172" formatCode="General">
                  <c:v>535.1</c:v>
                </c:pt>
                <c:pt idx="173" formatCode="General">
                  <c:v>535.1</c:v>
                </c:pt>
                <c:pt idx="174" formatCode="General">
                  <c:v>535.1</c:v>
                </c:pt>
                <c:pt idx="175" formatCode="General">
                  <c:v>535.1</c:v>
                </c:pt>
                <c:pt idx="176" formatCode="General">
                  <c:v>535.1</c:v>
                </c:pt>
                <c:pt idx="177" formatCode="General">
                  <c:v>535.1</c:v>
                </c:pt>
                <c:pt idx="178" formatCode="General">
                  <c:v>535.1</c:v>
                </c:pt>
                <c:pt idx="179" formatCode="General">
                  <c:v>535.1</c:v>
                </c:pt>
                <c:pt idx="180" formatCode="General">
                  <c:v>535.1</c:v>
                </c:pt>
                <c:pt idx="181" formatCode="General">
                  <c:v>535.1</c:v>
                </c:pt>
                <c:pt idx="182" formatCode="General">
                  <c:v>535.1</c:v>
                </c:pt>
                <c:pt idx="183" formatCode="General">
                  <c:v>535.1</c:v>
                </c:pt>
                <c:pt idx="184" formatCode="General">
                  <c:v>535.1</c:v>
                </c:pt>
                <c:pt idx="185" formatCode="General">
                  <c:v>535.1</c:v>
                </c:pt>
                <c:pt idx="186" formatCode="General">
                  <c:v>535.1</c:v>
                </c:pt>
                <c:pt idx="187" formatCode="General">
                  <c:v>535.1</c:v>
                </c:pt>
                <c:pt idx="188" formatCode="General">
                  <c:v>535.1</c:v>
                </c:pt>
                <c:pt idx="189" formatCode="General">
                  <c:v>535.1</c:v>
                </c:pt>
                <c:pt idx="190" formatCode="General">
                  <c:v>535.1</c:v>
                </c:pt>
                <c:pt idx="191" formatCode="General">
                  <c:v>535.1</c:v>
                </c:pt>
                <c:pt idx="192" formatCode="General">
                  <c:v>535.1</c:v>
                </c:pt>
                <c:pt idx="193" formatCode="General">
                  <c:v>535.1</c:v>
                </c:pt>
                <c:pt idx="194" formatCode="General">
                  <c:v>535.1</c:v>
                </c:pt>
                <c:pt idx="195" formatCode="General">
                  <c:v>535.1</c:v>
                </c:pt>
                <c:pt idx="196" formatCode="General">
                  <c:v>535.1</c:v>
                </c:pt>
                <c:pt idx="197" formatCode="General">
                  <c:v>535.1</c:v>
                </c:pt>
                <c:pt idx="198" formatCode="General">
                  <c:v>535.1</c:v>
                </c:pt>
                <c:pt idx="199" formatCode="General">
                  <c:v>535.1</c:v>
                </c:pt>
                <c:pt idx="200" formatCode="General">
                  <c:v>535.1</c:v>
                </c:pt>
                <c:pt idx="201" formatCode="General">
                  <c:v>535.1</c:v>
                </c:pt>
                <c:pt idx="202" formatCode="General">
                  <c:v>535.1</c:v>
                </c:pt>
                <c:pt idx="203" formatCode="General">
                  <c:v>535.1</c:v>
                </c:pt>
                <c:pt idx="204" formatCode="General">
                  <c:v>535.1</c:v>
                </c:pt>
                <c:pt idx="205" formatCode="General">
                  <c:v>535.1</c:v>
                </c:pt>
                <c:pt idx="206" formatCode="General">
                  <c:v>535.1</c:v>
                </c:pt>
                <c:pt idx="207" formatCode="General">
                  <c:v>535.1</c:v>
                </c:pt>
                <c:pt idx="208" formatCode="General">
                  <c:v>535.1</c:v>
                </c:pt>
                <c:pt idx="209" formatCode="General">
                  <c:v>535.1</c:v>
                </c:pt>
                <c:pt idx="210" formatCode="General">
                  <c:v>535.1</c:v>
                </c:pt>
                <c:pt idx="211" formatCode="General">
                  <c:v>535.1</c:v>
                </c:pt>
                <c:pt idx="212" formatCode="General">
                  <c:v>535.1</c:v>
                </c:pt>
                <c:pt idx="213" formatCode="General">
                  <c:v>535.1</c:v>
                </c:pt>
                <c:pt idx="214" formatCode="General">
                  <c:v>535.1</c:v>
                </c:pt>
                <c:pt idx="215" formatCode="General">
                  <c:v>535.1</c:v>
                </c:pt>
                <c:pt idx="216" formatCode="General">
                  <c:v>535.1</c:v>
                </c:pt>
                <c:pt idx="217" formatCode="General">
                  <c:v>535.1</c:v>
                </c:pt>
                <c:pt idx="218" formatCode="General">
                  <c:v>535.1</c:v>
                </c:pt>
                <c:pt idx="219" formatCode="General">
                  <c:v>535.1</c:v>
                </c:pt>
                <c:pt idx="220" formatCode="General">
                  <c:v>535.1</c:v>
                </c:pt>
                <c:pt idx="221" formatCode="General">
                  <c:v>535.1</c:v>
                </c:pt>
                <c:pt idx="222" formatCode="General">
                  <c:v>535.1</c:v>
                </c:pt>
                <c:pt idx="223" formatCode="General">
                  <c:v>535.1</c:v>
                </c:pt>
                <c:pt idx="224" formatCode="General">
                  <c:v>535.1</c:v>
                </c:pt>
                <c:pt idx="225" formatCode="General">
                  <c:v>535.1</c:v>
                </c:pt>
                <c:pt idx="226" formatCode="General">
                  <c:v>535.1</c:v>
                </c:pt>
                <c:pt idx="227" formatCode="General">
                  <c:v>535.1</c:v>
                </c:pt>
                <c:pt idx="228" formatCode="General">
                  <c:v>535.1</c:v>
                </c:pt>
                <c:pt idx="229" formatCode="General">
                  <c:v>535.1</c:v>
                </c:pt>
                <c:pt idx="230" formatCode="General">
                  <c:v>535.1</c:v>
                </c:pt>
                <c:pt idx="231" formatCode="General">
                  <c:v>535.1</c:v>
                </c:pt>
                <c:pt idx="232" formatCode="General">
                  <c:v>535.1</c:v>
                </c:pt>
                <c:pt idx="233" formatCode="General">
                  <c:v>535.1</c:v>
                </c:pt>
                <c:pt idx="234" formatCode="General">
                  <c:v>535.1</c:v>
                </c:pt>
                <c:pt idx="235" formatCode="General">
                  <c:v>535.1</c:v>
                </c:pt>
                <c:pt idx="236" formatCode="General">
                  <c:v>535.1</c:v>
                </c:pt>
                <c:pt idx="237" formatCode="General">
                  <c:v>535.1</c:v>
                </c:pt>
                <c:pt idx="238" formatCode="General">
                  <c:v>535.1</c:v>
                </c:pt>
                <c:pt idx="239" formatCode="General">
                  <c:v>535.1</c:v>
                </c:pt>
                <c:pt idx="240" formatCode="General">
                  <c:v>535.1</c:v>
                </c:pt>
                <c:pt idx="241" formatCode="General">
                  <c:v>535.1</c:v>
                </c:pt>
                <c:pt idx="242" formatCode="General">
                  <c:v>535.1</c:v>
                </c:pt>
                <c:pt idx="243" formatCode="General">
                  <c:v>535.1</c:v>
                </c:pt>
                <c:pt idx="244" formatCode="General">
                  <c:v>535.1</c:v>
                </c:pt>
                <c:pt idx="245" formatCode="General">
                  <c:v>535.1</c:v>
                </c:pt>
                <c:pt idx="246" formatCode="General">
                  <c:v>535.1</c:v>
                </c:pt>
                <c:pt idx="247" formatCode="General">
                  <c:v>535.1</c:v>
                </c:pt>
                <c:pt idx="248" formatCode="General">
                  <c:v>535.1</c:v>
                </c:pt>
                <c:pt idx="249" formatCode="General">
                  <c:v>535.1</c:v>
                </c:pt>
                <c:pt idx="250" formatCode="General">
                  <c:v>535.1</c:v>
                </c:pt>
                <c:pt idx="251" formatCode="General">
                  <c:v>535.1</c:v>
                </c:pt>
                <c:pt idx="252" formatCode="General">
                  <c:v>535.1</c:v>
                </c:pt>
                <c:pt idx="253" formatCode="General">
                  <c:v>535.1</c:v>
                </c:pt>
                <c:pt idx="254" formatCode="General">
                  <c:v>535.1</c:v>
                </c:pt>
                <c:pt idx="255" formatCode="General">
                  <c:v>535.1</c:v>
                </c:pt>
                <c:pt idx="256" formatCode="General">
                  <c:v>535.1</c:v>
                </c:pt>
                <c:pt idx="257" formatCode="General">
                  <c:v>535.1</c:v>
                </c:pt>
                <c:pt idx="258" formatCode="General">
                  <c:v>535.1</c:v>
                </c:pt>
                <c:pt idx="259" formatCode="General">
                  <c:v>535.1</c:v>
                </c:pt>
                <c:pt idx="260" formatCode="General">
                  <c:v>535.1</c:v>
                </c:pt>
                <c:pt idx="261" formatCode="General">
                  <c:v>535.1</c:v>
                </c:pt>
                <c:pt idx="262" formatCode="General">
                  <c:v>535.1</c:v>
                </c:pt>
                <c:pt idx="263" formatCode="General">
                  <c:v>535.1</c:v>
                </c:pt>
                <c:pt idx="264" formatCode="General">
                  <c:v>535.1</c:v>
                </c:pt>
                <c:pt idx="265" formatCode="General">
                  <c:v>535.1</c:v>
                </c:pt>
                <c:pt idx="266" formatCode="General">
                  <c:v>535.1</c:v>
                </c:pt>
                <c:pt idx="267" formatCode="General">
                  <c:v>535.1</c:v>
                </c:pt>
                <c:pt idx="268" formatCode="General">
                  <c:v>535.1</c:v>
                </c:pt>
                <c:pt idx="269" formatCode="General">
                  <c:v>535.1</c:v>
                </c:pt>
                <c:pt idx="270" formatCode="General">
                  <c:v>535.1</c:v>
                </c:pt>
                <c:pt idx="271" formatCode="General">
                  <c:v>535.1</c:v>
                </c:pt>
                <c:pt idx="272" formatCode="General">
                  <c:v>535.1</c:v>
                </c:pt>
                <c:pt idx="273" formatCode="General">
                  <c:v>535.1</c:v>
                </c:pt>
                <c:pt idx="274" formatCode="General">
                  <c:v>535.1</c:v>
                </c:pt>
                <c:pt idx="275" formatCode="General">
                  <c:v>535.1</c:v>
                </c:pt>
                <c:pt idx="276" formatCode="General">
                  <c:v>535.1</c:v>
                </c:pt>
                <c:pt idx="277" formatCode="General">
                  <c:v>535.1</c:v>
                </c:pt>
                <c:pt idx="278" formatCode="General">
                  <c:v>535.1</c:v>
                </c:pt>
                <c:pt idx="279" formatCode="General">
                  <c:v>535.1</c:v>
                </c:pt>
                <c:pt idx="280" formatCode="General">
                  <c:v>535.1</c:v>
                </c:pt>
                <c:pt idx="281" formatCode="General">
                  <c:v>535.1</c:v>
                </c:pt>
                <c:pt idx="282" formatCode="General">
                  <c:v>535.1</c:v>
                </c:pt>
                <c:pt idx="283" formatCode="General">
                  <c:v>535.1</c:v>
                </c:pt>
                <c:pt idx="284" formatCode="General">
                  <c:v>535.1</c:v>
                </c:pt>
                <c:pt idx="285" formatCode="General">
                  <c:v>535.1</c:v>
                </c:pt>
                <c:pt idx="286" formatCode="General">
                  <c:v>535.1</c:v>
                </c:pt>
                <c:pt idx="287" formatCode="General">
                  <c:v>535.1</c:v>
                </c:pt>
                <c:pt idx="288" formatCode="General">
                  <c:v>535.1</c:v>
                </c:pt>
                <c:pt idx="289" formatCode="General">
                  <c:v>535.1</c:v>
                </c:pt>
                <c:pt idx="290" formatCode="General">
                  <c:v>535.1</c:v>
                </c:pt>
                <c:pt idx="291" formatCode="General">
                  <c:v>535.1</c:v>
                </c:pt>
                <c:pt idx="292" formatCode="General">
                  <c:v>535.1</c:v>
                </c:pt>
                <c:pt idx="293" formatCode="General">
                  <c:v>535.1</c:v>
                </c:pt>
                <c:pt idx="294" formatCode="General">
                  <c:v>535.1</c:v>
                </c:pt>
                <c:pt idx="295" formatCode="General">
                  <c:v>535.1</c:v>
                </c:pt>
                <c:pt idx="296" formatCode="General">
                  <c:v>535.1</c:v>
                </c:pt>
                <c:pt idx="297" formatCode="General">
                  <c:v>535.1</c:v>
                </c:pt>
                <c:pt idx="298" formatCode="General">
                  <c:v>535.1</c:v>
                </c:pt>
                <c:pt idx="299" formatCode="General">
                  <c:v>535.1</c:v>
                </c:pt>
                <c:pt idx="300" formatCode="General">
                  <c:v>535.1</c:v>
                </c:pt>
                <c:pt idx="301" formatCode="General">
                  <c:v>535.1</c:v>
                </c:pt>
                <c:pt idx="302" formatCode="General">
                  <c:v>535.1</c:v>
                </c:pt>
                <c:pt idx="303" formatCode="General">
                  <c:v>535.1</c:v>
                </c:pt>
                <c:pt idx="304" formatCode="General">
                  <c:v>535.1</c:v>
                </c:pt>
                <c:pt idx="305" formatCode="General">
                  <c:v>535.1</c:v>
                </c:pt>
                <c:pt idx="306" formatCode="General">
                  <c:v>535.1</c:v>
                </c:pt>
                <c:pt idx="307" formatCode="General">
                  <c:v>535.1</c:v>
                </c:pt>
                <c:pt idx="308" formatCode="General">
                  <c:v>535.1</c:v>
                </c:pt>
                <c:pt idx="309" formatCode="General">
                  <c:v>535.1</c:v>
                </c:pt>
                <c:pt idx="310" formatCode="General">
                  <c:v>535.1</c:v>
                </c:pt>
                <c:pt idx="311" formatCode="General">
                  <c:v>535.1</c:v>
                </c:pt>
                <c:pt idx="312" formatCode="General">
                  <c:v>535.1</c:v>
                </c:pt>
                <c:pt idx="313" formatCode="General">
                  <c:v>535.1</c:v>
                </c:pt>
                <c:pt idx="314" formatCode="General">
                  <c:v>535.1</c:v>
                </c:pt>
                <c:pt idx="315" formatCode="General">
                  <c:v>535.1</c:v>
                </c:pt>
                <c:pt idx="316" formatCode="General">
                  <c:v>535.1</c:v>
                </c:pt>
                <c:pt idx="317" formatCode="General">
                  <c:v>535.1</c:v>
                </c:pt>
                <c:pt idx="318" formatCode="General">
                  <c:v>535.1</c:v>
                </c:pt>
                <c:pt idx="319" formatCode="General">
                  <c:v>535.1</c:v>
                </c:pt>
                <c:pt idx="320" formatCode="General">
                  <c:v>535.1</c:v>
                </c:pt>
                <c:pt idx="321" formatCode="General">
                  <c:v>535.1</c:v>
                </c:pt>
                <c:pt idx="322" formatCode="General">
                  <c:v>535.1</c:v>
                </c:pt>
                <c:pt idx="323" formatCode="General">
                  <c:v>535.1</c:v>
                </c:pt>
                <c:pt idx="324" formatCode="General">
                  <c:v>535.1</c:v>
                </c:pt>
                <c:pt idx="325" formatCode="General">
                  <c:v>535.1</c:v>
                </c:pt>
                <c:pt idx="326" formatCode="General">
                  <c:v>535.1</c:v>
                </c:pt>
                <c:pt idx="327" formatCode="General">
                  <c:v>535.1</c:v>
                </c:pt>
                <c:pt idx="328" formatCode="General">
                  <c:v>535.1</c:v>
                </c:pt>
                <c:pt idx="329" formatCode="General">
                  <c:v>535.1</c:v>
                </c:pt>
                <c:pt idx="330" formatCode="General">
                  <c:v>535.1</c:v>
                </c:pt>
                <c:pt idx="331" formatCode="General">
                  <c:v>535.1</c:v>
                </c:pt>
                <c:pt idx="332" formatCode="General">
                  <c:v>535.1</c:v>
                </c:pt>
                <c:pt idx="333" formatCode="General">
                  <c:v>535.1</c:v>
                </c:pt>
                <c:pt idx="334" formatCode="General">
                  <c:v>535.1</c:v>
                </c:pt>
                <c:pt idx="335" formatCode="General">
                  <c:v>535.1</c:v>
                </c:pt>
                <c:pt idx="336" formatCode="General">
                  <c:v>535.1</c:v>
                </c:pt>
                <c:pt idx="337" formatCode="General">
                  <c:v>535.1</c:v>
                </c:pt>
                <c:pt idx="338" formatCode="General">
                  <c:v>535.1</c:v>
                </c:pt>
                <c:pt idx="339" formatCode="General">
                  <c:v>535.1</c:v>
                </c:pt>
                <c:pt idx="340" formatCode="General">
                  <c:v>535.1</c:v>
                </c:pt>
                <c:pt idx="341" formatCode="General">
                  <c:v>535.1</c:v>
                </c:pt>
                <c:pt idx="342" formatCode="General">
                  <c:v>535.1</c:v>
                </c:pt>
                <c:pt idx="343" formatCode="General">
                  <c:v>535.1</c:v>
                </c:pt>
                <c:pt idx="344" formatCode="General">
                  <c:v>535.1</c:v>
                </c:pt>
                <c:pt idx="345" formatCode="General">
                  <c:v>535.1</c:v>
                </c:pt>
                <c:pt idx="346" formatCode="General">
                  <c:v>535.1</c:v>
                </c:pt>
                <c:pt idx="347" formatCode="General">
                  <c:v>535.1</c:v>
                </c:pt>
                <c:pt idx="348" formatCode="General">
                  <c:v>535.1</c:v>
                </c:pt>
                <c:pt idx="349" formatCode="General">
                  <c:v>535.1</c:v>
                </c:pt>
                <c:pt idx="350" formatCode="General">
                  <c:v>535.1</c:v>
                </c:pt>
                <c:pt idx="351" formatCode="General">
                  <c:v>535.1</c:v>
                </c:pt>
                <c:pt idx="352" formatCode="General">
                  <c:v>535.1</c:v>
                </c:pt>
                <c:pt idx="353" formatCode="General">
                  <c:v>535.1</c:v>
                </c:pt>
                <c:pt idx="354" formatCode="General">
                  <c:v>535.1</c:v>
                </c:pt>
                <c:pt idx="355" formatCode="General">
                  <c:v>535.1</c:v>
                </c:pt>
                <c:pt idx="356" formatCode="General">
                  <c:v>535.1</c:v>
                </c:pt>
                <c:pt idx="357" formatCode="General">
                  <c:v>535.1</c:v>
                </c:pt>
                <c:pt idx="358" formatCode="General">
                  <c:v>535.1</c:v>
                </c:pt>
                <c:pt idx="359" formatCode="General">
                  <c:v>535.1</c:v>
                </c:pt>
                <c:pt idx="360" formatCode="General">
                  <c:v>535.1</c:v>
                </c:pt>
                <c:pt idx="361" formatCode="General">
                  <c:v>535.1</c:v>
                </c:pt>
                <c:pt idx="362" formatCode="General">
                  <c:v>535.1</c:v>
                </c:pt>
                <c:pt idx="363" formatCode="General">
                  <c:v>535.1</c:v>
                </c:pt>
                <c:pt idx="364" formatCode="General">
                  <c:v>535.1</c:v>
                </c:pt>
                <c:pt idx="365" formatCode="General">
                  <c:v>535.1</c:v>
                </c:pt>
                <c:pt idx="366" formatCode="General">
                  <c:v>535.1</c:v>
                </c:pt>
                <c:pt idx="367" formatCode="General">
                  <c:v>535.1</c:v>
                </c:pt>
                <c:pt idx="368" formatCode="General">
                  <c:v>535.1</c:v>
                </c:pt>
                <c:pt idx="369" formatCode="General">
                  <c:v>535.1</c:v>
                </c:pt>
                <c:pt idx="370" formatCode="General">
                  <c:v>535.1</c:v>
                </c:pt>
                <c:pt idx="371" formatCode="General">
                  <c:v>535.1</c:v>
                </c:pt>
                <c:pt idx="372" formatCode="General">
                  <c:v>535.1</c:v>
                </c:pt>
                <c:pt idx="373" formatCode="General">
                  <c:v>535.1</c:v>
                </c:pt>
                <c:pt idx="374" formatCode="General">
                  <c:v>535.1</c:v>
                </c:pt>
                <c:pt idx="375" formatCode="General">
                  <c:v>535.1</c:v>
                </c:pt>
                <c:pt idx="376" formatCode="General">
                  <c:v>535.1</c:v>
                </c:pt>
                <c:pt idx="377" formatCode="General">
                  <c:v>535.1</c:v>
                </c:pt>
                <c:pt idx="378" formatCode="General">
                  <c:v>535.1</c:v>
                </c:pt>
                <c:pt idx="379" formatCode="General">
                  <c:v>535.1</c:v>
                </c:pt>
                <c:pt idx="380" formatCode="General">
                  <c:v>535.1</c:v>
                </c:pt>
                <c:pt idx="381" formatCode="General">
                  <c:v>535.1</c:v>
                </c:pt>
                <c:pt idx="382" formatCode="General">
                  <c:v>535.1</c:v>
                </c:pt>
                <c:pt idx="383" formatCode="General">
                  <c:v>535.1</c:v>
                </c:pt>
                <c:pt idx="384" formatCode="General">
                  <c:v>535.1</c:v>
                </c:pt>
                <c:pt idx="385" formatCode="General">
                  <c:v>535.1</c:v>
                </c:pt>
                <c:pt idx="386" formatCode="General">
                  <c:v>535.1</c:v>
                </c:pt>
                <c:pt idx="387" formatCode="General">
                  <c:v>535.1</c:v>
                </c:pt>
                <c:pt idx="388" formatCode="General">
                  <c:v>535.1</c:v>
                </c:pt>
                <c:pt idx="389" formatCode="General">
                  <c:v>535.1</c:v>
                </c:pt>
                <c:pt idx="390" formatCode="General">
                  <c:v>535.1</c:v>
                </c:pt>
                <c:pt idx="391" formatCode="General">
                  <c:v>535.1</c:v>
                </c:pt>
                <c:pt idx="392" formatCode="General">
                  <c:v>535.1</c:v>
                </c:pt>
                <c:pt idx="393" formatCode="General">
                  <c:v>535.1</c:v>
                </c:pt>
                <c:pt idx="394" formatCode="General">
                  <c:v>535.1</c:v>
                </c:pt>
                <c:pt idx="395" formatCode="General">
                  <c:v>535.1</c:v>
                </c:pt>
                <c:pt idx="396" formatCode="General">
                  <c:v>535.1</c:v>
                </c:pt>
                <c:pt idx="397" formatCode="General">
                  <c:v>535.1</c:v>
                </c:pt>
                <c:pt idx="398" formatCode="General">
                  <c:v>535.1</c:v>
                </c:pt>
                <c:pt idx="399" formatCode="General">
                  <c:v>535.1</c:v>
                </c:pt>
                <c:pt idx="400" formatCode="General">
                  <c:v>535.1</c:v>
                </c:pt>
                <c:pt idx="401" formatCode="General">
                  <c:v>535.1</c:v>
                </c:pt>
                <c:pt idx="402" formatCode="General">
                  <c:v>535.1</c:v>
                </c:pt>
                <c:pt idx="403" formatCode="General">
                  <c:v>535.1</c:v>
                </c:pt>
                <c:pt idx="404" formatCode="General">
                  <c:v>535.1</c:v>
                </c:pt>
                <c:pt idx="405" formatCode="General">
                  <c:v>535.1</c:v>
                </c:pt>
                <c:pt idx="406" formatCode="General">
                  <c:v>535.1</c:v>
                </c:pt>
                <c:pt idx="407" formatCode="General">
                  <c:v>535.1</c:v>
                </c:pt>
                <c:pt idx="408" formatCode="General">
                  <c:v>535.1</c:v>
                </c:pt>
                <c:pt idx="409" formatCode="General">
                  <c:v>535.1</c:v>
                </c:pt>
                <c:pt idx="410" formatCode="General">
                  <c:v>535.1</c:v>
                </c:pt>
                <c:pt idx="411" formatCode="General">
                  <c:v>535.1</c:v>
                </c:pt>
                <c:pt idx="412" formatCode="General">
                  <c:v>535.1</c:v>
                </c:pt>
                <c:pt idx="413" formatCode="General">
                  <c:v>535.1</c:v>
                </c:pt>
                <c:pt idx="414" formatCode="General">
                  <c:v>535.1</c:v>
                </c:pt>
                <c:pt idx="415" formatCode="General">
                  <c:v>535.1</c:v>
                </c:pt>
                <c:pt idx="416" formatCode="General">
                  <c:v>535.1</c:v>
                </c:pt>
                <c:pt idx="417" formatCode="General">
                  <c:v>535.1</c:v>
                </c:pt>
                <c:pt idx="418" formatCode="General">
                  <c:v>535.1</c:v>
                </c:pt>
                <c:pt idx="419" formatCode="General">
                  <c:v>535.1</c:v>
                </c:pt>
                <c:pt idx="420" formatCode="General">
                  <c:v>535.1</c:v>
                </c:pt>
                <c:pt idx="421" formatCode="General">
                  <c:v>535.1</c:v>
                </c:pt>
                <c:pt idx="422" formatCode="General">
                  <c:v>535.1</c:v>
                </c:pt>
                <c:pt idx="423" formatCode="General">
                  <c:v>535.1</c:v>
                </c:pt>
                <c:pt idx="424" formatCode="General">
                  <c:v>535.1</c:v>
                </c:pt>
                <c:pt idx="425" formatCode="General">
                  <c:v>535.1</c:v>
                </c:pt>
                <c:pt idx="426" formatCode="General">
                  <c:v>535.1</c:v>
                </c:pt>
                <c:pt idx="427" formatCode="General">
                  <c:v>535.1</c:v>
                </c:pt>
                <c:pt idx="428" formatCode="General">
                  <c:v>535.1</c:v>
                </c:pt>
                <c:pt idx="429" formatCode="General">
                  <c:v>535.1</c:v>
                </c:pt>
                <c:pt idx="430" formatCode="General">
                  <c:v>535.1</c:v>
                </c:pt>
                <c:pt idx="431" formatCode="General">
                  <c:v>535.1</c:v>
                </c:pt>
                <c:pt idx="432" formatCode="General">
                  <c:v>535.1</c:v>
                </c:pt>
                <c:pt idx="433" formatCode="General">
                  <c:v>535.1</c:v>
                </c:pt>
                <c:pt idx="434" formatCode="General">
                  <c:v>535.1</c:v>
                </c:pt>
                <c:pt idx="435" formatCode="General">
                  <c:v>535.1</c:v>
                </c:pt>
                <c:pt idx="436" formatCode="General">
                  <c:v>535.1</c:v>
                </c:pt>
                <c:pt idx="437" formatCode="General">
                  <c:v>535.1</c:v>
                </c:pt>
                <c:pt idx="438" formatCode="General">
                  <c:v>535.1</c:v>
                </c:pt>
                <c:pt idx="439" formatCode="General">
                  <c:v>535.1</c:v>
                </c:pt>
                <c:pt idx="440" formatCode="General">
                  <c:v>535.1</c:v>
                </c:pt>
                <c:pt idx="441" formatCode="General">
                  <c:v>535.1</c:v>
                </c:pt>
                <c:pt idx="442" formatCode="General">
                  <c:v>535.1</c:v>
                </c:pt>
                <c:pt idx="443" formatCode="General">
                  <c:v>535.1</c:v>
                </c:pt>
                <c:pt idx="444" formatCode="General">
                  <c:v>535.1</c:v>
                </c:pt>
                <c:pt idx="445" formatCode="General">
                  <c:v>535.1</c:v>
                </c:pt>
                <c:pt idx="446" formatCode="General">
                  <c:v>535.1</c:v>
                </c:pt>
                <c:pt idx="447" formatCode="General">
                  <c:v>535.1</c:v>
                </c:pt>
                <c:pt idx="448" formatCode="General">
                  <c:v>535.1</c:v>
                </c:pt>
                <c:pt idx="449" formatCode="General">
                  <c:v>535.1</c:v>
                </c:pt>
                <c:pt idx="450" formatCode="General">
                  <c:v>535.1</c:v>
                </c:pt>
                <c:pt idx="451" formatCode="General">
                  <c:v>535.1</c:v>
                </c:pt>
                <c:pt idx="452" formatCode="General">
                  <c:v>535.1</c:v>
                </c:pt>
                <c:pt idx="453" formatCode="General">
                  <c:v>535.1</c:v>
                </c:pt>
                <c:pt idx="454" formatCode="General">
                  <c:v>535.1</c:v>
                </c:pt>
                <c:pt idx="455" formatCode="General">
                  <c:v>535.1</c:v>
                </c:pt>
                <c:pt idx="456" formatCode="General">
                  <c:v>535.1</c:v>
                </c:pt>
                <c:pt idx="457" formatCode="General">
                  <c:v>535.1</c:v>
                </c:pt>
                <c:pt idx="458" formatCode="General">
                  <c:v>535.1</c:v>
                </c:pt>
                <c:pt idx="459" formatCode="General">
                  <c:v>535.1</c:v>
                </c:pt>
                <c:pt idx="460" formatCode="General">
                  <c:v>535.1</c:v>
                </c:pt>
                <c:pt idx="461" formatCode="General">
                  <c:v>535.1</c:v>
                </c:pt>
                <c:pt idx="462" formatCode="General">
                  <c:v>535.1</c:v>
                </c:pt>
                <c:pt idx="463" formatCode="General">
                  <c:v>535.1</c:v>
                </c:pt>
                <c:pt idx="464" formatCode="General">
                  <c:v>535.1</c:v>
                </c:pt>
                <c:pt idx="465" formatCode="General">
                  <c:v>535.1</c:v>
                </c:pt>
                <c:pt idx="466" formatCode="General">
                  <c:v>535.1</c:v>
                </c:pt>
                <c:pt idx="467" formatCode="General">
                  <c:v>535.1</c:v>
                </c:pt>
                <c:pt idx="468" formatCode="General">
                  <c:v>535.1</c:v>
                </c:pt>
                <c:pt idx="469" formatCode="General">
                  <c:v>535.1</c:v>
                </c:pt>
                <c:pt idx="470" formatCode="General">
                  <c:v>535.1</c:v>
                </c:pt>
                <c:pt idx="471" formatCode="General">
                  <c:v>535.1</c:v>
                </c:pt>
                <c:pt idx="472" formatCode="General">
                  <c:v>535.1</c:v>
                </c:pt>
                <c:pt idx="473" formatCode="General">
                  <c:v>535.1</c:v>
                </c:pt>
                <c:pt idx="474" formatCode="General">
                  <c:v>535.1</c:v>
                </c:pt>
                <c:pt idx="475" formatCode="General">
                  <c:v>535.1</c:v>
                </c:pt>
                <c:pt idx="476" formatCode="General">
                  <c:v>535.1</c:v>
                </c:pt>
                <c:pt idx="477" formatCode="General">
                  <c:v>535.1</c:v>
                </c:pt>
                <c:pt idx="478" formatCode="General">
                  <c:v>535.1</c:v>
                </c:pt>
                <c:pt idx="479" formatCode="General">
                  <c:v>535.1</c:v>
                </c:pt>
                <c:pt idx="480" formatCode="General">
                  <c:v>535.1</c:v>
                </c:pt>
                <c:pt idx="481" formatCode="General">
                  <c:v>535.1</c:v>
                </c:pt>
                <c:pt idx="482" formatCode="General">
                  <c:v>535.1</c:v>
                </c:pt>
                <c:pt idx="483" formatCode="General">
                  <c:v>535.1</c:v>
                </c:pt>
                <c:pt idx="484" formatCode="General">
                  <c:v>535.1</c:v>
                </c:pt>
                <c:pt idx="485" formatCode="General">
                  <c:v>535.1</c:v>
                </c:pt>
                <c:pt idx="486" formatCode="General">
                  <c:v>535.1</c:v>
                </c:pt>
                <c:pt idx="487" formatCode="General">
                  <c:v>535.1</c:v>
                </c:pt>
                <c:pt idx="488" formatCode="General">
                  <c:v>535.1</c:v>
                </c:pt>
                <c:pt idx="489" formatCode="General">
                  <c:v>535.1</c:v>
                </c:pt>
                <c:pt idx="490" formatCode="General">
                  <c:v>535.1</c:v>
                </c:pt>
                <c:pt idx="491" formatCode="General">
                  <c:v>535.1</c:v>
                </c:pt>
                <c:pt idx="492" formatCode="General">
                  <c:v>535.1</c:v>
                </c:pt>
                <c:pt idx="493" formatCode="General">
                  <c:v>535.1</c:v>
                </c:pt>
                <c:pt idx="494" formatCode="General">
                  <c:v>535.1</c:v>
                </c:pt>
                <c:pt idx="495" formatCode="General">
                  <c:v>535.1</c:v>
                </c:pt>
                <c:pt idx="496" formatCode="General">
                  <c:v>535.1</c:v>
                </c:pt>
                <c:pt idx="497" formatCode="General">
                  <c:v>535.1</c:v>
                </c:pt>
                <c:pt idx="498" formatCode="General">
                  <c:v>535.1</c:v>
                </c:pt>
                <c:pt idx="499" formatCode="General">
                  <c:v>535.1</c:v>
                </c:pt>
                <c:pt idx="500" formatCode="General">
                  <c:v>535.1</c:v>
                </c:pt>
                <c:pt idx="501" formatCode="General">
                  <c:v>535.1</c:v>
                </c:pt>
                <c:pt idx="502" formatCode="General">
                  <c:v>535.1</c:v>
                </c:pt>
                <c:pt idx="503" formatCode="General">
                  <c:v>535.1</c:v>
                </c:pt>
                <c:pt idx="504" formatCode="General">
                  <c:v>535.1</c:v>
                </c:pt>
                <c:pt idx="505" formatCode="General">
                  <c:v>535.1</c:v>
                </c:pt>
                <c:pt idx="506" formatCode="General">
                  <c:v>535.1</c:v>
                </c:pt>
                <c:pt idx="507" formatCode="General">
                  <c:v>535.1</c:v>
                </c:pt>
                <c:pt idx="508" formatCode="General">
                  <c:v>535.1</c:v>
                </c:pt>
                <c:pt idx="509" formatCode="General">
                  <c:v>535.1</c:v>
                </c:pt>
                <c:pt idx="510" formatCode="General">
                  <c:v>535.1</c:v>
                </c:pt>
                <c:pt idx="511" formatCode="General">
                  <c:v>535.1</c:v>
                </c:pt>
                <c:pt idx="512" formatCode="General">
                  <c:v>535.1</c:v>
                </c:pt>
                <c:pt idx="513" formatCode="General">
                  <c:v>535.1</c:v>
                </c:pt>
                <c:pt idx="514" formatCode="General">
                  <c:v>535.1</c:v>
                </c:pt>
                <c:pt idx="515" formatCode="General">
                  <c:v>535.1</c:v>
                </c:pt>
                <c:pt idx="516" formatCode="General">
                  <c:v>535.1</c:v>
                </c:pt>
                <c:pt idx="517" formatCode="General">
                  <c:v>535.1</c:v>
                </c:pt>
                <c:pt idx="518" formatCode="General">
                  <c:v>535.1</c:v>
                </c:pt>
                <c:pt idx="519" formatCode="General">
                  <c:v>535.1</c:v>
                </c:pt>
                <c:pt idx="520" formatCode="General">
                  <c:v>535.1</c:v>
                </c:pt>
                <c:pt idx="521" formatCode="General">
                  <c:v>535.1</c:v>
                </c:pt>
                <c:pt idx="522" formatCode="General">
                  <c:v>535.1</c:v>
                </c:pt>
                <c:pt idx="523" formatCode="General">
                  <c:v>535.1</c:v>
                </c:pt>
                <c:pt idx="524" formatCode="General">
                  <c:v>535.1</c:v>
                </c:pt>
                <c:pt idx="525" formatCode="General">
                  <c:v>535.1</c:v>
                </c:pt>
                <c:pt idx="526" formatCode="General">
                  <c:v>535.1</c:v>
                </c:pt>
                <c:pt idx="527" formatCode="General">
                  <c:v>535.1</c:v>
                </c:pt>
                <c:pt idx="528" formatCode="General">
                  <c:v>535.1</c:v>
                </c:pt>
                <c:pt idx="529" formatCode="General">
                  <c:v>535.1</c:v>
                </c:pt>
                <c:pt idx="530" formatCode="General">
                  <c:v>535.1</c:v>
                </c:pt>
                <c:pt idx="531" formatCode="General">
                  <c:v>535.1</c:v>
                </c:pt>
                <c:pt idx="532" formatCode="General">
                  <c:v>535.1</c:v>
                </c:pt>
                <c:pt idx="533" formatCode="General">
                  <c:v>535.1</c:v>
                </c:pt>
                <c:pt idx="534" formatCode="General">
                  <c:v>535.1</c:v>
                </c:pt>
                <c:pt idx="535" formatCode="General">
                  <c:v>535.1</c:v>
                </c:pt>
                <c:pt idx="536" formatCode="General">
                  <c:v>535.1</c:v>
                </c:pt>
                <c:pt idx="537" formatCode="General">
                  <c:v>535.1</c:v>
                </c:pt>
                <c:pt idx="538" formatCode="General">
                  <c:v>535.1</c:v>
                </c:pt>
                <c:pt idx="539" formatCode="General">
                  <c:v>535.1</c:v>
                </c:pt>
                <c:pt idx="540" formatCode="General">
                  <c:v>535.1</c:v>
                </c:pt>
                <c:pt idx="541" formatCode="General">
                  <c:v>535.1</c:v>
                </c:pt>
                <c:pt idx="542" formatCode="General">
                  <c:v>535.1</c:v>
                </c:pt>
                <c:pt idx="543" formatCode="General">
                  <c:v>535.1</c:v>
                </c:pt>
                <c:pt idx="544" formatCode="General">
                  <c:v>535.1</c:v>
                </c:pt>
                <c:pt idx="545" formatCode="General">
                  <c:v>535.1</c:v>
                </c:pt>
                <c:pt idx="546" formatCode="General">
                  <c:v>535.1</c:v>
                </c:pt>
                <c:pt idx="547" formatCode="General">
                  <c:v>535.1</c:v>
                </c:pt>
                <c:pt idx="548" formatCode="General">
                  <c:v>535.1</c:v>
                </c:pt>
                <c:pt idx="549" formatCode="General">
                  <c:v>535.1</c:v>
                </c:pt>
                <c:pt idx="550" formatCode="General">
                  <c:v>535.1</c:v>
                </c:pt>
                <c:pt idx="551" formatCode="General">
                  <c:v>535.1</c:v>
                </c:pt>
                <c:pt idx="552" formatCode="General">
                  <c:v>535.1</c:v>
                </c:pt>
                <c:pt idx="553" formatCode="General">
                  <c:v>535.1</c:v>
                </c:pt>
                <c:pt idx="554" formatCode="General">
                  <c:v>535.1</c:v>
                </c:pt>
                <c:pt idx="555" formatCode="General">
                  <c:v>535.1</c:v>
                </c:pt>
                <c:pt idx="556" formatCode="General">
                  <c:v>535.1</c:v>
                </c:pt>
                <c:pt idx="557" formatCode="General">
                  <c:v>535.1</c:v>
                </c:pt>
                <c:pt idx="558" formatCode="General">
                  <c:v>535.1</c:v>
                </c:pt>
                <c:pt idx="559" formatCode="General">
                  <c:v>535.1</c:v>
                </c:pt>
                <c:pt idx="560" formatCode="General">
                  <c:v>535.1</c:v>
                </c:pt>
                <c:pt idx="561" formatCode="General">
                  <c:v>535.1</c:v>
                </c:pt>
                <c:pt idx="562" formatCode="General">
                  <c:v>535.1</c:v>
                </c:pt>
                <c:pt idx="563" formatCode="General">
                  <c:v>535.1</c:v>
                </c:pt>
                <c:pt idx="564" formatCode="General">
                  <c:v>535.1</c:v>
                </c:pt>
                <c:pt idx="565" formatCode="General">
                  <c:v>535.1</c:v>
                </c:pt>
                <c:pt idx="566" formatCode="General">
                  <c:v>535.1</c:v>
                </c:pt>
                <c:pt idx="567" formatCode="General">
                  <c:v>535.1</c:v>
                </c:pt>
                <c:pt idx="568" formatCode="General">
                  <c:v>535.1</c:v>
                </c:pt>
                <c:pt idx="569" formatCode="General">
                  <c:v>535.1</c:v>
                </c:pt>
                <c:pt idx="570" formatCode="General">
                  <c:v>535.1</c:v>
                </c:pt>
                <c:pt idx="571" formatCode="General">
                  <c:v>535.1</c:v>
                </c:pt>
                <c:pt idx="572" formatCode="General">
                  <c:v>535.1</c:v>
                </c:pt>
                <c:pt idx="573" formatCode="General">
                  <c:v>535.1</c:v>
                </c:pt>
                <c:pt idx="574" formatCode="General">
                  <c:v>535.1</c:v>
                </c:pt>
                <c:pt idx="575" formatCode="General">
                  <c:v>535.1</c:v>
                </c:pt>
                <c:pt idx="576" formatCode="General">
                  <c:v>535.1</c:v>
                </c:pt>
                <c:pt idx="577" formatCode="General">
                  <c:v>535.1</c:v>
                </c:pt>
                <c:pt idx="578" formatCode="General">
                  <c:v>535.1</c:v>
                </c:pt>
                <c:pt idx="579" formatCode="General">
                  <c:v>535.1</c:v>
                </c:pt>
                <c:pt idx="580" formatCode="General">
                  <c:v>535.1</c:v>
                </c:pt>
                <c:pt idx="581" formatCode="General">
                  <c:v>535.1</c:v>
                </c:pt>
                <c:pt idx="582" formatCode="General">
                  <c:v>535.1</c:v>
                </c:pt>
                <c:pt idx="583" formatCode="General">
                  <c:v>535.1</c:v>
                </c:pt>
                <c:pt idx="584" formatCode="General">
                  <c:v>535.1</c:v>
                </c:pt>
                <c:pt idx="585" formatCode="General">
                  <c:v>535.1</c:v>
                </c:pt>
                <c:pt idx="586" formatCode="General">
                  <c:v>535.1</c:v>
                </c:pt>
                <c:pt idx="587" formatCode="General">
                  <c:v>535.1</c:v>
                </c:pt>
                <c:pt idx="588" formatCode="General">
                  <c:v>535.1</c:v>
                </c:pt>
                <c:pt idx="589" formatCode="General">
                  <c:v>535.1</c:v>
                </c:pt>
                <c:pt idx="590" formatCode="General">
                  <c:v>535.1</c:v>
                </c:pt>
                <c:pt idx="591" formatCode="General">
                  <c:v>535.1</c:v>
                </c:pt>
                <c:pt idx="592" formatCode="General">
                  <c:v>535.1</c:v>
                </c:pt>
                <c:pt idx="593" formatCode="General">
                  <c:v>535.1</c:v>
                </c:pt>
                <c:pt idx="594" formatCode="General">
                  <c:v>535.1</c:v>
                </c:pt>
                <c:pt idx="595" formatCode="General">
                  <c:v>535.1</c:v>
                </c:pt>
                <c:pt idx="596" formatCode="General">
                  <c:v>535.1</c:v>
                </c:pt>
                <c:pt idx="597" formatCode="General">
                  <c:v>535.1</c:v>
                </c:pt>
                <c:pt idx="598" formatCode="General">
                  <c:v>535.1</c:v>
                </c:pt>
                <c:pt idx="599" formatCode="General">
                  <c:v>535.1</c:v>
                </c:pt>
                <c:pt idx="600" formatCode="General">
                  <c:v>535.1</c:v>
                </c:pt>
                <c:pt idx="601" formatCode="General">
                  <c:v>535.1</c:v>
                </c:pt>
                <c:pt idx="602" formatCode="General">
                  <c:v>535.1</c:v>
                </c:pt>
                <c:pt idx="603" formatCode="General">
                  <c:v>535.1</c:v>
                </c:pt>
                <c:pt idx="604" formatCode="General">
                  <c:v>535.1</c:v>
                </c:pt>
                <c:pt idx="605" formatCode="General">
                  <c:v>535.1</c:v>
                </c:pt>
                <c:pt idx="606" formatCode="General">
                  <c:v>535.1</c:v>
                </c:pt>
                <c:pt idx="607" formatCode="General">
                  <c:v>535.1</c:v>
                </c:pt>
                <c:pt idx="608" formatCode="General">
                  <c:v>535.1</c:v>
                </c:pt>
                <c:pt idx="609" formatCode="General">
                  <c:v>535.1</c:v>
                </c:pt>
                <c:pt idx="610" formatCode="General">
                  <c:v>535.1</c:v>
                </c:pt>
                <c:pt idx="611" formatCode="General">
                  <c:v>535.1</c:v>
                </c:pt>
                <c:pt idx="612" formatCode="General">
                  <c:v>535.1</c:v>
                </c:pt>
                <c:pt idx="613" formatCode="General">
                  <c:v>535.1</c:v>
                </c:pt>
                <c:pt idx="614" formatCode="General">
                  <c:v>535.1</c:v>
                </c:pt>
                <c:pt idx="615" formatCode="General">
                  <c:v>535.1</c:v>
                </c:pt>
                <c:pt idx="616" formatCode="General">
                  <c:v>535.1</c:v>
                </c:pt>
                <c:pt idx="617" formatCode="General">
                  <c:v>535.1</c:v>
                </c:pt>
                <c:pt idx="618" formatCode="General">
                  <c:v>535.1</c:v>
                </c:pt>
                <c:pt idx="619" formatCode="General">
                  <c:v>535.1</c:v>
                </c:pt>
                <c:pt idx="620" formatCode="General">
                  <c:v>535.1</c:v>
                </c:pt>
                <c:pt idx="621" formatCode="General">
                  <c:v>535.1</c:v>
                </c:pt>
                <c:pt idx="622" formatCode="General">
                  <c:v>535.1</c:v>
                </c:pt>
                <c:pt idx="623" formatCode="General">
                  <c:v>535.1</c:v>
                </c:pt>
                <c:pt idx="624" formatCode="General">
                  <c:v>535.1</c:v>
                </c:pt>
                <c:pt idx="625" formatCode="General">
                  <c:v>535.1</c:v>
                </c:pt>
                <c:pt idx="626" formatCode="General">
                  <c:v>535.1</c:v>
                </c:pt>
                <c:pt idx="627" formatCode="General">
                  <c:v>535.1</c:v>
                </c:pt>
                <c:pt idx="628" formatCode="General">
                  <c:v>535.1</c:v>
                </c:pt>
                <c:pt idx="629" formatCode="General">
                  <c:v>535.1</c:v>
                </c:pt>
                <c:pt idx="630" formatCode="General">
                  <c:v>535.1</c:v>
                </c:pt>
                <c:pt idx="631" formatCode="General">
                  <c:v>535.1</c:v>
                </c:pt>
                <c:pt idx="632" formatCode="General">
                  <c:v>535.1</c:v>
                </c:pt>
                <c:pt idx="633" formatCode="General">
                  <c:v>535.1</c:v>
                </c:pt>
                <c:pt idx="634" formatCode="General">
                  <c:v>535.1</c:v>
                </c:pt>
                <c:pt idx="635" formatCode="General">
                  <c:v>535.1</c:v>
                </c:pt>
                <c:pt idx="636" formatCode="General">
                  <c:v>535.1</c:v>
                </c:pt>
                <c:pt idx="637" formatCode="General">
                  <c:v>535.1</c:v>
                </c:pt>
                <c:pt idx="638" formatCode="General">
                  <c:v>535.1</c:v>
                </c:pt>
                <c:pt idx="639" formatCode="General">
                  <c:v>535.1</c:v>
                </c:pt>
                <c:pt idx="640" formatCode="General">
                  <c:v>535.1</c:v>
                </c:pt>
                <c:pt idx="641" formatCode="General">
                  <c:v>535.1</c:v>
                </c:pt>
                <c:pt idx="642" formatCode="General">
                  <c:v>535.1</c:v>
                </c:pt>
                <c:pt idx="643" formatCode="General">
                  <c:v>535.1</c:v>
                </c:pt>
                <c:pt idx="644" formatCode="General">
                  <c:v>535.1</c:v>
                </c:pt>
                <c:pt idx="645" formatCode="General">
                  <c:v>535.1</c:v>
                </c:pt>
                <c:pt idx="646" formatCode="General">
                  <c:v>535.1</c:v>
                </c:pt>
                <c:pt idx="647" formatCode="General">
                  <c:v>535.1</c:v>
                </c:pt>
                <c:pt idx="648" formatCode="General">
                  <c:v>535.1</c:v>
                </c:pt>
                <c:pt idx="649" formatCode="General">
                  <c:v>535.1</c:v>
                </c:pt>
                <c:pt idx="650" formatCode="General">
                  <c:v>535.1</c:v>
                </c:pt>
                <c:pt idx="651" formatCode="General">
                  <c:v>535.1</c:v>
                </c:pt>
                <c:pt idx="652" formatCode="General">
                  <c:v>535.1</c:v>
                </c:pt>
                <c:pt idx="653" formatCode="General">
                  <c:v>535.1</c:v>
                </c:pt>
                <c:pt idx="654" formatCode="General">
                  <c:v>535.1</c:v>
                </c:pt>
                <c:pt idx="655" formatCode="General">
                  <c:v>535.1</c:v>
                </c:pt>
                <c:pt idx="656" formatCode="General">
                  <c:v>535.1</c:v>
                </c:pt>
                <c:pt idx="657" formatCode="General">
                  <c:v>535.1</c:v>
                </c:pt>
                <c:pt idx="658" formatCode="General">
                  <c:v>535.1</c:v>
                </c:pt>
                <c:pt idx="659" formatCode="General">
                  <c:v>535.1</c:v>
                </c:pt>
                <c:pt idx="660" formatCode="General">
                  <c:v>535.1</c:v>
                </c:pt>
                <c:pt idx="661" formatCode="General">
                  <c:v>535.1</c:v>
                </c:pt>
                <c:pt idx="662" formatCode="General">
                  <c:v>535.1</c:v>
                </c:pt>
                <c:pt idx="663" formatCode="General">
                  <c:v>535.1</c:v>
                </c:pt>
                <c:pt idx="664" formatCode="General">
                  <c:v>535.1</c:v>
                </c:pt>
                <c:pt idx="665" formatCode="General">
                  <c:v>535.1</c:v>
                </c:pt>
                <c:pt idx="666" formatCode="General">
                  <c:v>535.1</c:v>
                </c:pt>
                <c:pt idx="667" formatCode="General">
                  <c:v>535.1</c:v>
                </c:pt>
                <c:pt idx="668" formatCode="General">
                  <c:v>535.1</c:v>
                </c:pt>
                <c:pt idx="669" formatCode="General">
                  <c:v>535.1</c:v>
                </c:pt>
                <c:pt idx="670" formatCode="General">
                  <c:v>535.1</c:v>
                </c:pt>
                <c:pt idx="671" formatCode="General">
                  <c:v>535.1</c:v>
                </c:pt>
                <c:pt idx="672" formatCode="General">
                  <c:v>535.1</c:v>
                </c:pt>
                <c:pt idx="673" formatCode="General">
                  <c:v>535.1</c:v>
                </c:pt>
                <c:pt idx="674" formatCode="General">
                  <c:v>535.1</c:v>
                </c:pt>
                <c:pt idx="675" formatCode="General">
                  <c:v>535.1</c:v>
                </c:pt>
                <c:pt idx="676" formatCode="General">
                  <c:v>535.1</c:v>
                </c:pt>
                <c:pt idx="677" formatCode="General">
                  <c:v>535.1</c:v>
                </c:pt>
                <c:pt idx="678" formatCode="General">
                  <c:v>535.1</c:v>
                </c:pt>
                <c:pt idx="679" formatCode="General">
                  <c:v>535.1</c:v>
                </c:pt>
                <c:pt idx="680" formatCode="General">
                  <c:v>535.1</c:v>
                </c:pt>
                <c:pt idx="681" formatCode="General">
                  <c:v>535.1</c:v>
                </c:pt>
                <c:pt idx="682" formatCode="General">
                  <c:v>535.1</c:v>
                </c:pt>
                <c:pt idx="683" formatCode="General">
                  <c:v>535.1</c:v>
                </c:pt>
                <c:pt idx="684" formatCode="General">
                  <c:v>535.1</c:v>
                </c:pt>
                <c:pt idx="685" formatCode="General">
                  <c:v>535.1</c:v>
                </c:pt>
                <c:pt idx="686" formatCode="General">
                  <c:v>535.1</c:v>
                </c:pt>
                <c:pt idx="687" formatCode="General">
                  <c:v>535.1</c:v>
                </c:pt>
                <c:pt idx="688" formatCode="General">
                  <c:v>535.1</c:v>
                </c:pt>
                <c:pt idx="689" formatCode="General">
                  <c:v>535.1</c:v>
                </c:pt>
                <c:pt idx="690" formatCode="General">
                  <c:v>535.1</c:v>
                </c:pt>
                <c:pt idx="691" formatCode="General">
                  <c:v>535.1</c:v>
                </c:pt>
                <c:pt idx="692" formatCode="General">
                  <c:v>535.1</c:v>
                </c:pt>
                <c:pt idx="693" formatCode="General">
                  <c:v>535.1</c:v>
                </c:pt>
                <c:pt idx="694" formatCode="General">
                  <c:v>535.1</c:v>
                </c:pt>
                <c:pt idx="695" formatCode="General">
                  <c:v>535.1</c:v>
                </c:pt>
                <c:pt idx="696" formatCode="General">
                  <c:v>535.1</c:v>
                </c:pt>
                <c:pt idx="697" formatCode="General">
                  <c:v>535.1</c:v>
                </c:pt>
                <c:pt idx="698" formatCode="General">
                  <c:v>504.47</c:v>
                </c:pt>
                <c:pt idx="699" formatCode="General">
                  <c:v>504.47</c:v>
                </c:pt>
                <c:pt idx="700" formatCode="General">
                  <c:v>504.47</c:v>
                </c:pt>
                <c:pt idx="701" formatCode="General">
                  <c:v>504.47</c:v>
                </c:pt>
                <c:pt idx="702" formatCode="General">
                  <c:v>457.1</c:v>
                </c:pt>
                <c:pt idx="703" formatCode="General">
                  <c:v>457.1</c:v>
                </c:pt>
                <c:pt idx="704" formatCode="General">
                  <c:v>457.1</c:v>
                </c:pt>
                <c:pt idx="705" formatCode="General">
                  <c:v>457.1</c:v>
                </c:pt>
                <c:pt idx="706" formatCode="General">
                  <c:v>457.1</c:v>
                </c:pt>
                <c:pt idx="707" formatCode="General">
                  <c:v>457.1</c:v>
                </c:pt>
                <c:pt idx="708" formatCode="General">
                  <c:v>457.1</c:v>
                </c:pt>
                <c:pt idx="709" formatCode="General">
                  <c:v>457.1</c:v>
                </c:pt>
                <c:pt idx="710" formatCode="General">
                  <c:v>457.1</c:v>
                </c:pt>
                <c:pt idx="711" formatCode="General">
                  <c:v>457.1</c:v>
                </c:pt>
                <c:pt idx="712" formatCode="General">
                  <c:v>414.1</c:v>
                </c:pt>
                <c:pt idx="713" formatCode="General">
                  <c:v>443.8</c:v>
                </c:pt>
                <c:pt idx="714" formatCode="General">
                  <c:v>443.8</c:v>
                </c:pt>
                <c:pt idx="715" formatCode="General">
                  <c:v>443.8</c:v>
                </c:pt>
                <c:pt idx="716" formatCode="General">
                  <c:v>443.8</c:v>
                </c:pt>
                <c:pt idx="717" formatCode="General">
                  <c:v>443.8</c:v>
                </c:pt>
                <c:pt idx="718" formatCode="General">
                  <c:v>443.8</c:v>
                </c:pt>
                <c:pt idx="719" formatCode="General">
                  <c:v>443.8</c:v>
                </c:pt>
                <c:pt idx="720" formatCode="General">
                  <c:v>477</c:v>
                </c:pt>
                <c:pt idx="721" formatCode="General">
                  <c:v>477</c:v>
                </c:pt>
                <c:pt idx="722" formatCode="General">
                  <c:v>477</c:v>
                </c:pt>
                <c:pt idx="723" formatCode="General">
                  <c:v>469</c:v>
                </c:pt>
                <c:pt idx="724" formatCode="General">
                  <c:v>469</c:v>
                </c:pt>
                <c:pt idx="725" formatCode="General">
                  <c:v>469</c:v>
                </c:pt>
                <c:pt idx="726" formatCode="General">
                  <c:v>469</c:v>
                </c:pt>
                <c:pt idx="727" formatCode="General">
                  <c:v>469</c:v>
                </c:pt>
                <c:pt idx="728" formatCode="General">
                  <c:v>469</c:v>
                </c:pt>
                <c:pt idx="729" formatCode="General">
                  <c:v>469</c:v>
                </c:pt>
                <c:pt idx="730" formatCode="General">
                  <c:v>457.1</c:v>
                </c:pt>
                <c:pt idx="731" formatCode="General">
                  <c:v>457.1</c:v>
                </c:pt>
                <c:pt idx="732" formatCode="General">
                  <c:v>457.1</c:v>
                </c:pt>
                <c:pt idx="733" formatCode="General">
                  <c:v>504.4</c:v>
                </c:pt>
                <c:pt idx="734" formatCode="General">
                  <c:v>504.4</c:v>
                </c:pt>
                <c:pt idx="735" formatCode="General">
                  <c:v>492.1</c:v>
                </c:pt>
                <c:pt idx="736" formatCode="General">
                  <c:v>470.5</c:v>
                </c:pt>
                <c:pt idx="737" formatCode="General">
                  <c:v>470.5</c:v>
                </c:pt>
                <c:pt idx="738" formatCode="General">
                  <c:v>470.5</c:v>
                </c:pt>
                <c:pt idx="739" formatCode="General">
                  <c:v>470.5</c:v>
                </c:pt>
                <c:pt idx="740" formatCode="General">
                  <c:v>470.5</c:v>
                </c:pt>
                <c:pt idx="741" formatCode="General">
                  <c:v>470.5</c:v>
                </c:pt>
                <c:pt idx="742" formatCode="General">
                  <c:v>470.5</c:v>
                </c:pt>
                <c:pt idx="743" formatCode="General">
                  <c:v>470.5</c:v>
                </c:pt>
                <c:pt idx="744" formatCode="General">
                  <c:v>443.88</c:v>
                </c:pt>
                <c:pt idx="745" formatCode="General">
                  <c:v>443.88</c:v>
                </c:pt>
                <c:pt idx="746" formatCode="General">
                  <c:v>443.88</c:v>
                </c:pt>
                <c:pt idx="747" formatCode="General">
                  <c:v>443.88</c:v>
                </c:pt>
                <c:pt idx="748" formatCode="General">
                  <c:v>443.88</c:v>
                </c:pt>
                <c:pt idx="749" formatCode="General">
                  <c:v>443.88</c:v>
                </c:pt>
                <c:pt idx="750" formatCode="General">
                  <c:v>443.88</c:v>
                </c:pt>
                <c:pt idx="751" formatCode="General">
                  <c:v>443.88</c:v>
                </c:pt>
                <c:pt idx="752" formatCode="General">
                  <c:v>443.88</c:v>
                </c:pt>
                <c:pt idx="753" formatCode="General">
                  <c:v>443.88</c:v>
                </c:pt>
                <c:pt idx="754" formatCode="General">
                  <c:v>443.88</c:v>
                </c:pt>
                <c:pt idx="755" formatCode="General">
                  <c:v>443.88</c:v>
                </c:pt>
                <c:pt idx="756" formatCode="General">
                  <c:v>414.1</c:v>
                </c:pt>
                <c:pt idx="757" formatCode="General">
                  <c:v>414.1</c:v>
                </c:pt>
                <c:pt idx="758" formatCode="General">
                  <c:v>414.1</c:v>
                </c:pt>
                <c:pt idx="759" formatCode="General">
                  <c:v>414.1</c:v>
                </c:pt>
                <c:pt idx="760" formatCode="General">
                  <c:v>469.1</c:v>
                </c:pt>
                <c:pt idx="761" formatCode="General">
                  <c:v>469.1</c:v>
                </c:pt>
                <c:pt idx="762" formatCode="General">
                  <c:v>469.1</c:v>
                </c:pt>
                <c:pt idx="763" formatCode="General">
                  <c:v>469.1</c:v>
                </c:pt>
                <c:pt idx="764" formatCode="General">
                  <c:v>469.1</c:v>
                </c:pt>
                <c:pt idx="765" formatCode="General">
                  <c:v>469.1</c:v>
                </c:pt>
                <c:pt idx="766" formatCode="General">
                  <c:v>469.1</c:v>
                </c:pt>
                <c:pt idx="767" formatCode="General">
                  <c:v>469.1</c:v>
                </c:pt>
                <c:pt idx="768" formatCode="General">
                  <c:v>426.7</c:v>
                </c:pt>
                <c:pt idx="769" formatCode="General">
                  <c:v>426.7</c:v>
                </c:pt>
                <c:pt idx="770" formatCode="General">
                  <c:v>426.7</c:v>
                </c:pt>
                <c:pt idx="771" formatCode="General">
                  <c:v>426.7</c:v>
                </c:pt>
                <c:pt idx="772" formatCode="General">
                  <c:v>426.7</c:v>
                </c:pt>
                <c:pt idx="773" formatCode="General">
                  <c:v>426.7</c:v>
                </c:pt>
                <c:pt idx="774" formatCode="General">
                  <c:v>426.7</c:v>
                </c:pt>
                <c:pt idx="775" formatCode="General">
                  <c:v>426.7</c:v>
                </c:pt>
                <c:pt idx="776" formatCode="General">
                  <c:v>426.7</c:v>
                </c:pt>
                <c:pt idx="777" formatCode="General">
                  <c:v>426.7</c:v>
                </c:pt>
                <c:pt idx="778" formatCode="General">
                  <c:v>426.7</c:v>
                </c:pt>
                <c:pt idx="779" formatCode="General">
                  <c:v>426.7</c:v>
                </c:pt>
                <c:pt idx="780" formatCode="General">
                  <c:v>426.7</c:v>
                </c:pt>
                <c:pt idx="781" formatCode="General">
                  <c:v>426.7</c:v>
                </c:pt>
                <c:pt idx="782" formatCode="General">
                  <c:v>492.1</c:v>
                </c:pt>
                <c:pt idx="783" formatCode="General">
                  <c:v>492.1</c:v>
                </c:pt>
                <c:pt idx="784" formatCode="General">
                  <c:v>492.1</c:v>
                </c:pt>
                <c:pt idx="785" formatCode="General">
                  <c:v>492.1</c:v>
                </c:pt>
                <c:pt idx="786" formatCode="General">
                  <c:v>492.1</c:v>
                </c:pt>
                <c:pt idx="787" formatCode="General">
                  <c:v>492.1</c:v>
                </c:pt>
                <c:pt idx="788" formatCode="General">
                  <c:v>492.1</c:v>
                </c:pt>
                <c:pt idx="789" formatCode="General">
                  <c:v>504</c:v>
                </c:pt>
                <c:pt idx="790" formatCode="General">
                  <c:v>504</c:v>
                </c:pt>
                <c:pt idx="791" formatCode="General">
                  <c:v>504</c:v>
                </c:pt>
                <c:pt idx="792" formatCode="General">
                  <c:v>504</c:v>
                </c:pt>
                <c:pt idx="793" formatCode="General">
                  <c:v>504</c:v>
                </c:pt>
                <c:pt idx="794" formatCode="General">
                  <c:v>457.1</c:v>
                </c:pt>
                <c:pt idx="795" formatCode="General">
                  <c:v>457.1</c:v>
                </c:pt>
                <c:pt idx="796" formatCode="General">
                  <c:v>457.1</c:v>
                </c:pt>
                <c:pt idx="797" formatCode="General">
                  <c:v>457.1</c:v>
                </c:pt>
                <c:pt idx="798" formatCode="General">
                  <c:v>469.1</c:v>
                </c:pt>
                <c:pt idx="799" formatCode="General">
                  <c:v>469.1</c:v>
                </c:pt>
                <c:pt idx="800" formatCode="General">
                  <c:v>469.1</c:v>
                </c:pt>
                <c:pt idx="801" formatCode="General">
                  <c:v>469.1</c:v>
                </c:pt>
                <c:pt idx="802" formatCode="General">
                  <c:v>469.1</c:v>
                </c:pt>
                <c:pt idx="803" formatCode="General">
                  <c:v>414.1</c:v>
                </c:pt>
                <c:pt idx="804" formatCode="General">
                  <c:v>414.1</c:v>
                </c:pt>
                <c:pt idx="805" formatCode="General">
                  <c:v>443.8</c:v>
                </c:pt>
                <c:pt idx="806" formatCode="General">
                  <c:v>443.8</c:v>
                </c:pt>
                <c:pt idx="807" formatCode="General">
                  <c:v>443.8</c:v>
                </c:pt>
                <c:pt idx="808" formatCode="General">
                  <c:v>443.8</c:v>
                </c:pt>
                <c:pt idx="809" formatCode="General">
                  <c:v>443.8</c:v>
                </c:pt>
                <c:pt idx="810" formatCode="General">
                  <c:v>470.5</c:v>
                </c:pt>
                <c:pt idx="811" formatCode="General">
                  <c:v>470.5</c:v>
                </c:pt>
                <c:pt idx="812" formatCode="General">
                  <c:v>470.5</c:v>
                </c:pt>
                <c:pt idx="813" formatCode="General">
                  <c:v>470.5</c:v>
                </c:pt>
                <c:pt idx="814" formatCode="General">
                  <c:v>470.5</c:v>
                </c:pt>
                <c:pt idx="815" formatCode="General">
                  <c:v>470.5</c:v>
                </c:pt>
                <c:pt idx="816" formatCode="General">
                  <c:v>504.4</c:v>
                </c:pt>
                <c:pt idx="817" formatCode="General">
                  <c:v>504.4</c:v>
                </c:pt>
                <c:pt idx="818" formatCode="General">
                  <c:v>469.1</c:v>
                </c:pt>
                <c:pt idx="819" formatCode="General">
                  <c:v>469.1</c:v>
                </c:pt>
                <c:pt idx="820" formatCode="General">
                  <c:v>414.1</c:v>
                </c:pt>
                <c:pt idx="821" formatCode="General">
                  <c:v>443.8</c:v>
                </c:pt>
                <c:pt idx="822" formatCode="General">
                  <c:v>491.62</c:v>
                </c:pt>
                <c:pt idx="823" formatCode="General">
                  <c:v>492.6</c:v>
                </c:pt>
                <c:pt idx="824" formatCode="General">
                  <c:v>483</c:v>
                </c:pt>
                <c:pt idx="825" formatCode="General">
                  <c:v>483</c:v>
                </c:pt>
                <c:pt idx="826" formatCode="General">
                  <c:v>483</c:v>
                </c:pt>
                <c:pt idx="827" formatCode="General">
                  <c:v>483</c:v>
                </c:pt>
                <c:pt idx="828" formatCode="General">
                  <c:v>483</c:v>
                </c:pt>
                <c:pt idx="829" formatCode="General">
                  <c:v>483</c:v>
                </c:pt>
                <c:pt idx="830" formatCode="General">
                  <c:v>470.5</c:v>
                </c:pt>
                <c:pt idx="831" formatCode="General">
                  <c:v>470.5</c:v>
                </c:pt>
                <c:pt idx="832" formatCode="General">
                  <c:v>470.5</c:v>
                </c:pt>
                <c:pt idx="833" formatCode="General">
                  <c:v>470.5</c:v>
                </c:pt>
                <c:pt idx="834" formatCode="General">
                  <c:v>470.5</c:v>
                </c:pt>
                <c:pt idx="835" formatCode="General">
                  <c:v>470.5</c:v>
                </c:pt>
                <c:pt idx="836" formatCode="General">
                  <c:v>470.5</c:v>
                </c:pt>
                <c:pt idx="837" formatCode="General">
                  <c:v>470.5</c:v>
                </c:pt>
                <c:pt idx="838" formatCode="General">
                  <c:v>470.5</c:v>
                </c:pt>
                <c:pt idx="839" formatCode="General">
                  <c:v>470.5</c:v>
                </c:pt>
                <c:pt idx="840" formatCode="General">
                  <c:v>443.8</c:v>
                </c:pt>
                <c:pt idx="841" formatCode="General">
                  <c:v>443.8</c:v>
                </c:pt>
                <c:pt idx="842" formatCode="General">
                  <c:v>443.8</c:v>
                </c:pt>
                <c:pt idx="843" formatCode="General">
                  <c:v>443.8</c:v>
                </c:pt>
                <c:pt idx="844" formatCode="General">
                  <c:v>443.8</c:v>
                </c:pt>
                <c:pt idx="845" formatCode="General">
                  <c:v>443.8</c:v>
                </c:pt>
                <c:pt idx="846" formatCode="General">
                  <c:v>443.8</c:v>
                </c:pt>
                <c:pt idx="847" formatCode="General">
                  <c:v>414.1</c:v>
                </c:pt>
                <c:pt idx="848" formatCode="General">
                  <c:v>414.1</c:v>
                </c:pt>
                <c:pt idx="849" formatCode="General">
                  <c:v>469.1</c:v>
                </c:pt>
                <c:pt idx="850" formatCode="General">
                  <c:v>469.1</c:v>
                </c:pt>
                <c:pt idx="851" formatCode="General">
                  <c:v>469.1</c:v>
                </c:pt>
                <c:pt idx="852" formatCode="General">
                  <c:v>469.1</c:v>
                </c:pt>
                <c:pt idx="853" formatCode="General">
                  <c:v>469.1</c:v>
                </c:pt>
                <c:pt idx="854" formatCode="General">
                  <c:v>469.1</c:v>
                </c:pt>
                <c:pt idx="855" formatCode="General">
                  <c:v>457.2</c:v>
                </c:pt>
                <c:pt idx="856" formatCode="General">
                  <c:v>457.2</c:v>
                </c:pt>
                <c:pt idx="857" formatCode="General">
                  <c:v>457.2</c:v>
                </c:pt>
                <c:pt idx="858" formatCode="General">
                  <c:v>457.2</c:v>
                </c:pt>
                <c:pt idx="859" formatCode="General">
                  <c:v>457.2</c:v>
                </c:pt>
                <c:pt idx="860" formatCode="General">
                  <c:v>457.2</c:v>
                </c:pt>
                <c:pt idx="861" formatCode="General">
                  <c:v>457.2</c:v>
                </c:pt>
                <c:pt idx="862" formatCode="General">
                  <c:v>457.2</c:v>
                </c:pt>
                <c:pt idx="863" formatCode="General">
                  <c:v>457.2</c:v>
                </c:pt>
                <c:pt idx="864" formatCode="General">
                  <c:v>457.2</c:v>
                </c:pt>
                <c:pt idx="865" formatCode="General">
                  <c:v>457.2</c:v>
                </c:pt>
                <c:pt idx="866" formatCode="General">
                  <c:v>457.2</c:v>
                </c:pt>
                <c:pt idx="867" formatCode="General">
                  <c:v>457.2</c:v>
                </c:pt>
                <c:pt idx="868" formatCode="General">
                  <c:v>457.2</c:v>
                </c:pt>
                <c:pt idx="869" formatCode="General">
                  <c:v>457.2</c:v>
                </c:pt>
                <c:pt idx="870" formatCode="General">
                  <c:v>457.2</c:v>
                </c:pt>
                <c:pt idx="871" formatCode="General">
                  <c:v>457.2</c:v>
                </c:pt>
                <c:pt idx="872" formatCode="General">
                  <c:v>457.2</c:v>
                </c:pt>
                <c:pt idx="873" formatCode="General">
                  <c:v>457.2</c:v>
                </c:pt>
                <c:pt idx="874" formatCode="General">
                  <c:v>469.1</c:v>
                </c:pt>
                <c:pt idx="875" formatCode="General">
                  <c:v>469.1</c:v>
                </c:pt>
                <c:pt idx="876" formatCode="General">
                  <c:v>469.1</c:v>
                </c:pt>
                <c:pt idx="877" formatCode="General">
                  <c:v>469.1</c:v>
                </c:pt>
                <c:pt idx="878" formatCode="General">
                  <c:v>469.1</c:v>
                </c:pt>
                <c:pt idx="879" formatCode="General">
                  <c:v>469.1</c:v>
                </c:pt>
                <c:pt idx="880" formatCode="General">
                  <c:v>469.1</c:v>
                </c:pt>
                <c:pt idx="881" formatCode="General">
                  <c:v>469.1</c:v>
                </c:pt>
                <c:pt idx="882" formatCode="General">
                  <c:v>469.1</c:v>
                </c:pt>
                <c:pt idx="883" formatCode="General">
                  <c:v>469.1</c:v>
                </c:pt>
                <c:pt idx="884" formatCode="General">
                  <c:v>469.1</c:v>
                </c:pt>
                <c:pt idx="885" formatCode="General">
                  <c:v>469.1</c:v>
                </c:pt>
                <c:pt idx="886" formatCode="General">
                  <c:v>469.1</c:v>
                </c:pt>
                <c:pt idx="887" formatCode="General">
                  <c:v>469.1</c:v>
                </c:pt>
                <c:pt idx="888" formatCode="General">
                  <c:v>469.1</c:v>
                </c:pt>
                <c:pt idx="889" formatCode="General">
                  <c:v>414.1</c:v>
                </c:pt>
                <c:pt idx="890" formatCode="General">
                  <c:v>414.1</c:v>
                </c:pt>
                <c:pt idx="891" formatCode="General">
                  <c:v>414.1</c:v>
                </c:pt>
                <c:pt idx="892" formatCode="General">
                  <c:v>414.1</c:v>
                </c:pt>
                <c:pt idx="893" formatCode="General">
                  <c:v>414.1</c:v>
                </c:pt>
                <c:pt idx="894" formatCode="General">
                  <c:v>414.1</c:v>
                </c:pt>
                <c:pt idx="895" formatCode="General">
                  <c:v>414.1</c:v>
                </c:pt>
                <c:pt idx="896" formatCode="General">
                  <c:v>443.8</c:v>
                </c:pt>
                <c:pt idx="897" formatCode="General">
                  <c:v>443.8</c:v>
                </c:pt>
                <c:pt idx="898" formatCode="General">
                  <c:v>443.8</c:v>
                </c:pt>
                <c:pt idx="899" formatCode="General">
                  <c:v>443.8</c:v>
                </c:pt>
                <c:pt idx="900" formatCode="General">
                  <c:v>443.8</c:v>
                </c:pt>
                <c:pt idx="901" formatCode="General">
                  <c:v>443.8</c:v>
                </c:pt>
                <c:pt idx="902" formatCode="General">
                  <c:v>443.8</c:v>
                </c:pt>
                <c:pt idx="903" formatCode="General">
                  <c:v>443.8</c:v>
                </c:pt>
                <c:pt idx="904" formatCode="General">
                  <c:v>443.8</c:v>
                </c:pt>
                <c:pt idx="905" formatCode="General">
                  <c:v>443.8</c:v>
                </c:pt>
                <c:pt idx="906" formatCode="General">
                  <c:v>443.8</c:v>
                </c:pt>
                <c:pt idx="907" formatCode="General">
                  <c:v>443.8</c:v>
                </c:pt>
                <c:pt idx="908" formatCode="General">
                  <c:v>443.8</c:v>
                </c:pt>
                <c:pt idx="909" formatCode="General">
                  <c:v>443.8</c:v>
                </c:pt>
                <c:pt idx="910" formatCode="General">
                  <c:v>443.8</c:v>
                </c:pt>
                <c:pt idx="911" formatCode="General">
                  <c:v>443.8</c:v>
                </c:pt>
                <c:pt idx="912" formatCode="General">
                  <c:v>443.8</c:v>
                </c:pt>
                <c:pt idx="913" formatCode="General">
                  <c:v>443.8</c:v>
                </c:pt>
                <c:pt idx="914" formatCode="General">
                  <c:v>443.8</c:v>
                </c:pt>
                <c:pt idx="915" formatCode="General">
                  <c:v>443.8</c:v>
                </c:pt>
                <c:pt idx="916" formatCode="General">
                  <c:v>443.8</c:v>
                </c:pt>
                <c:pt idx="917" formatCode="General">
                  <c:v>470.5</c:v>
                </c:pt>
                <c:pt idx="918" formatCode="General">
                  <c:v>470.5</c:v>
                </c:pt>
                <c:pt idx="919" formatCode="General">
                  <c:v>470.5</c:v>
                </c:pt>
                <c:pt idx="920" formatCode="General">
                  <c:v>470.5</c:v>
                </c:pt>
                <c:pt idx="921" formatCode="General">
                  <c:v>470.5</c:v>
                </c:pt>
                <c:pt idx="922" formatCode="General">
                  <c:v>470.5</c:v>
                </c:pt>
                <c:pt idx="923" formatCode="General">
                  <c:v>470.5</c:v>
                </c:pt>
                <c:pt idx="924" formatCode="General">
                  <c:v>470.5</c:v>
                </c:pt>
                <c:pt idx="925" formatCode="General">
                  <c:v>470.5</c:v>
                </c:pt>
                <c:pt idx="926" formatCode="General">
                  <c:v>470.5</c:v>
                </c:pt>
                <c:pt idx="927" formatCode="General">
                  <c:v>470.5</c:v>
                </c:pt>
                <c:pt idx="928" formatCode="General">
                  <c:v>470.5</c:v>
                </c:pt>
                <c:pt idx="929" formatCode="General">
                  <c:v>470.5</c:v>
                </c:pt>
                <c:pt idx="930" formatCode="General">
                  <c:v>470.5</c:v>
                </c:pt>
                <c:pt idx="931" formatCode="General">
                  <c:v>470.5</c:v>
                </c:pt>
                <c:pt idx="932" formatCode="General">
                  <c:v>470.5</c:v>
                </c:pt>
                <c:pt idx="933" formatCode="General">
                  <c:v>470.5</c:v>
                </c:pt>
                <c:pt idx="934" formatCode="General">
                  <c:v>470.5</c:v>
                </c:pt>
                <c:pt idx="935" formatCode="General">
                  <c:v>470.5</c:v>
                </c:pt>
                <c:pt idx="936" formatCode="General">
                  <c:v>470.5</c:v>
                </c:pt>
                <c:pt idx="937" formatCode="General">
                  <c:v>470.5</c:v>
                </c:pt>
                <c:pt idx="938" formatCode="General">
                  <c:v>470.5</c:v>
                </c:pt>
                <c:pt idx="939" formatCode="General">
                  <c:v>470.5</c:v>
                </c:pt>
                <c:pt idx="940" formatCode="General">
                  <c:v>470.5</c:v>
                </c:pt>
                <c:pt idx="941" formatCode="General">
                  <c:v>470.5</c:v>
                </c:pt>
                <c:pt idx="942" formatCode="General">
                  <c:v>443.8</c:v>
                </c:pt>
                <c:pt idx="943" formatCode="General">
                  <c:v>443.8</c:v>
                </c:pt>
                <c:pt idx="944" formatCode="General">
                  <c:v>443.8</c:v>
                </c:pt>
                <c:pt idx="945" formatCode="General">
                  <c:v>443.8</c:v>
                </c:pt>
                <c:pt idx="946" formatCode="General">
                  <c:v>443.8</c:v>
                </c:pt>
                <c:pt idx="947" formatCode="General">
                  <c:v>414.1</c:v>
                </c:pt>
                <c:pt idx="948" formatCode="General">
                  <c:v>414.1</c:v>
                </c:pt>
                <c:pt idx="949" formatCode="General">
                  <c:v>469.1</c:v>
                </c:pt>
                <c:pt idx="950" formatCode="General">
                  <c:v>469.1</c:v>
                </c:pt>
                <c:pt idx="951" formatCode="General">
                  <c:v>469.1</c:v>
                </c:pt>
                <c:pt idx="952" formatCode="General">
                  <c:v>469.1</c:v>
                </c:pt>
                <c:pt idx="953" formatCode="General">
                  <c:v>469.1</c:v>
                </c:pt>
                <c:pt idx="954" formatCode="General">
                  <c:v>469.1</c:v>
                </c:pt>
                <c:pt idx="955" formatCode="General">
                  <c:v>457.1</c:v>
                </c:pt>
                <c:pt idx="956" formatCode="General">
                  <c:v>457.1</c:v>
                </c:pt>
                <c:pt idx="957" formatCode="General">
                  <c:v>457.1</c:v>
                </c:pt>
                <c:pt idx="958" formatCode="General">
                  <c:v>457.1</c:v>
                </c:pt>
                <c:pt idx="959" formatCode="General">
                  <c:v>457.1</c:v>
                </c:pt>
                <c:pt idx="960" formatCode="General">
                  <c:v>473.7</c:v>
                </c:pt>
                <c:pt idx="961" formatCode="General">
                  <c:v>473.7</c:v>
                </c:pt>
                <c:pt idx="962" formatCode="General">
                  <c:v>473.7</c:v>
                </c:pt>
                <c:pt idx="963" formatCode="General">
                  <c:v>473.7</c:v>
                </c:pt>
                <c:pt idx="964" formatCode="General">
                  <c:v>473.7</c:v>
                </c:pt>
                <c:pt idx="965" formatCode="General">
                  <c:v>473.7</c:v>
                </c:pt>
                <c:pt idx="966" formatCode="General">
                  <c:v>473.7</c:v>
                </c:pt>
                <c:pt idx="967" formatCode="General">
                  <c:v>473.7</c:v>
                </c:pt>
                <c:pt idx="968" formatCode="General">
                  <c:v>473.7</c:v>
                </c:pt>
                <c:pt idx="969" formatCode="General">
                  <c:v>473.7</c:v>
                </c:pt>
                <c:pt idx="970" formatCode="General">
                  <c:v>473.7</c:v>
                </c:pt>
                <c:pt idx="971" formatCode="General">
                  <c:v>473.7</c:v>
                </c:pt>
                <c:pt idx="972" formatCode="General">
                  <c:v>473.7</c:v>
                </c:pt>
                <c:pt idx="973" formatCode="General">
                  <c:v>473.7</c:v>
                </c:pt>
                <c:pt idx="974" formatCode="General">
                  <c:v>473.7</c:v>
                </c:pt>
                <c:pt idx="975" formatCode="General">
                  <c:v>473.7</c:v>
                </c:pt>
                <c:pt idx="976" formatCode="General">
                  <c:v>473.7</c:v>
                </c:pt>
                <c:pt idx="977" formatCode="General">
                  <c:v>473.7</c:v>
                </c:pt>
                <c:pt idx="978" formatCode="General">
                  <c:v>469.2</c:v>
                </c:pt>
                <c:pt idx="979" formatCode="General">
                  <c:v>469.2</c:v>
                </c:pt>
                <c:pt idx="980" formatCode="General">
                  <c:v>469.2</c:v>
                </c:pt>
                <c:pt idx="981" formatCode="General">
                  <c:v>469.2</c:v>
                </c:pt>
                <c:pt idx="982" formatCode="General">
                  <c:v>469.2</c:v>
                </c:pt>
                <c:pt idx="983" formatCode="General">
                  <c:v>477</c:v>
                </c:pt>
                <c:pt idx="984" formatCode="General">
                  <c:v>477</c:v>
                </c:pt>
                <c:pt idx="985" formatCode="General">
                  <c:v>477</c:v>
                </c:pt>
                <c:pt idx="986" formatCode="General">
                  <c:v>477</c:v>
                </c:pt>
                <c:pt idx="987" formatCode="General">
                  <c:v>477</c:v>
                </c:pt>
                <c:pt idx="988" formatCode="General">
                  <c:v>477</c:v>
                </c:pt>
                <c:pt idx="989" formatCode="General">
                  <c:v>477</c:v>
                </c:pt>
                <c:pt idx="990" formatCode="General">
                  <c:v>477.2</c:v>
                </c:pt>
                <c:pt idx="991" formatCode="General">
                  <c:v>477.2</c:v>
                </c:pt>
                <c:pt idx="992" formatCode="General">
                  <c:v>477.2</c:v>
                </c:pt>
                <c:pt idx="993" formatCode="General">
                  <c:v>477.2</c:v>
                </c:pt>
                <c:pt idx="994" formatCode="General">
                  <c:v>477.2</c:v>
                </c:pt>
                <c:pt idx="995" formatCode="General">
                  <c:v>457.2</c:v>
                </c:pt>
                <c:pt idx="996" formatCode="General">
                  <c:v>457.2</c:v>
                </c:pt>
                <c:pt idx="997" formatCode="General">
                  <c:v>469.1</c:v>
                </c:pt>
                <c:pt idx="998" formatCode="General">
                  <c:v>469.1</c:v>
                </c:pt>
                <c:pt idx="999" formatCode="General">
                  <c:v>414.1</c:v>
                </c:pt>
                <c:pt idx="1000" formatCode="General">
                  <c:v>443.8</c:v>
                </c:pt>
                <c:pt idx="1001" formatCode="General">
                  <c:v>443.8</c:v>
                </c:pt>
                <c:pt idx="1002" formatCode="General">
                  <c:v>470.5</c:v>
                </c:pt>
                <c:pt idx="1003" formatCode="General">
                  <c:v>470.5</c:v>
                </c:pt>
                <c:pt idx="1004" formatCode="General">
                  <c:v>470.5</c:v>
                </c:pt>
                <c:pt idx="1005" formatCode="General">
                  <c:v>470.5</c:v>
                </c:pt>
                <c:pt idx="1006" formatCode="General">
                  <c:v>483</c:v>
                </c:pt>
                <c:pt idx="1007" formatCode="General">
                  <c:v>483</c:v>
                </c:pt>
                <c:pt idx="1008" formatCode="General">
                  <c:v>483</c:v>
                </c:pt>
                <c:pt idx="1009" formatCode="General">
                  <c:v>483</c:v>
                </c:pt>
                <c:pt idx="1010" formatCode="General">
                  <c:v>483</c:v>
                </c:pt>
                <c:pt idx="1011" formatCode="General">
                  <c:v>479.7</c:v>
                </c:pt>
                <c:pt idx="1012" formatCode="General">
                  <c:v>482.7</c:v>
                </c:pt>
                <c:pt idx="1013" formatCode="General">
                  <c:v>492.1</c:v>
                </c:pt>
                <c:pt idx="1014" formatCode="General">
                  <c:v>494.5</c:v>
                </c:pt>
                <c:pt idx="1015" formatCode="General">
                  <c:v>494.6</c:v>
                </c:pt>
                <c:pt idx="1016" formatCode="General">
                  <c:v>494.6</c:v>
                </c:pt>
                <c:pt idx="1017" formatCode="General">
                  <c:v>494.6</c:v>
                </c:pt>
                <c:pt idx="1018" formatCode="General">
                  <c:v>494.6</c:v>
                </c:pt>
                <c:pt idx="1019" formatCode="General">
                  <c:v>494.6</c:v>
                </c:pt>
                <c:pt idx="1020" formatCode="General">
                  <c:v>494.6</c:v>
                </c:pt>
                <c:pt idx="1021" formatCode="General">
                  <c:v>494.6</c:v>
                </c:pt>
                <c:pt idx="1022" formatCode="General">
                  <c:v>494.6</c:v>
                </c:pt>
                <c:pt idx="1023" formatCode="General">
                  <c:v>494.6</c:v>
                </c:pt>
                <c:pt idx="1024" formatCode="General">
                  <c:v>494.6</c:v>
                </c:pt>
                <c:pt idx="1025" formatCode="General">
                  <c:v>494.6</c:v>
                </c:pt>
                <c:pt idx="1026" formatCode="General">
                  <c:v>494.6</c:v>
                </c:pt>
                <c:pt idx="1027" formatCode="General">
                  <c:v>494.6</c:v>
                </c:pt>
                <c:pt idx="1028" formatCode="General">
                  <c:v>494.6</c:v>
                </c:pt>
                <c:pt idx="1029" formatCode="General">
                  <c:v>494.6</c:v>
                </c:pt>
                <c:pt idx="1030" formatCode="General">
                  <c:v>494.6</c:v>
                </c:pt>
                <c:pt idx="1031" formatCode="General">
                  <c:v>494.6</c:v>
                </c:pt>
                <c:pt idx="1032" formatCode="General">
                  <c:v>494.6</c:v>
                </c:pt>
                <c:pt idx="1033" formatCode="General">
                  <c:v>494.6</c:v>
                </c:pt>
                <c:pt idx="1034" formatCode="General">
                  <c:v>494.6</c:v>
                </c:pt>
                <c:pt idx="1035" formatCode="General">
                  <c:v>494.6</c:v>
                </c:pt>
                <c:pt idx="1036" formatCode="General">
                  <c:v>494.6</c:v>
                </c:pt>
                <c:pt idx="1037" formatCode="General">
                  <c:v>494.6</c:v>
                </c:pt>
                <c:pt idx="1038" formatCode="General">
                  <c:v>494.6</c:v>
                </c:pt>
                <c:pt idx="1039" formatCode="General">
                  <c:v>494.6</c:v>
                </c:pt>
                <c:pt idx="1040" formatCode="General">
                  <c:v>494.6</c:v>
                </c:pt>
                <c:pt idx="1041" formatCode="General">
                  <c:v>494.6</c:v>
                </c:pt>
                <c:pt idx="1042" formatCode="General">
                  <c:v>494.6</c:v>
                </c:pt>
                <c:pt idx="1043" formatCode="General">
                  <c:v>494.6</c:v>
                </c:pt>
                <c:pt idx="1044" formatCode="General">
                  <c:v>494.6</c:v>
                </c:pt>
                <c:pt idx="1045" formatCode="General">
                  <c:v>494.6</c:v>
                </c:pt>
                <c:pt idx="1046" formatCode="General">
                  <c:v>494.6</c:v>
                </c:pt>
                <c:pt idx="1047" formatCode="General">
                  <c:v>494.6</c:v>
                </c:pt>
                <c:pt idx="1048" formatCode="General">
                  <c:v>494.6</c:v>
                </c:pt>
                <c:pt idx="1049" formatCode="General">
                  <c:v>494.6</c:v>
                </c:pt>
                <c:pt idx="1050" formatCode="General">
                  <c:v>494.6</c:v>
                </c:pt>
                <c:pt idx="1051" formatCode="General">
                  <c:v>494.6</c:v>
                </c:pt>
                <c:pt idx="1052" formatCode="General">
                  <c:v>494.6</c:v>
                </c:pt>
                <c:pt idx="1053" formatCode="General">
                  <c:v>494.6</c:v>
                </c:pt>
                <c:pt idx="1054" formatCode="General">
                  <c:v>494.6</c:v>
                </c:pt>
                <c:pt idx="1055" formatCode="General">
                  <c:v>494.6</c:v>
                </c:pt>
                <c:pt idx="1056" formatCode="General">
                  <c:v>494.6</c:v>
                </c:pt>
                <c:pt idx="1057" formatCode="General">
                  <c:v>494.6</c:v>
                </c:pt>
                <c:pt idx="1058" formatCode="General">
                  <c:v>494.6</c:v>
                </c:pt>
                <c:pt idx="1059" formatCode="General">
                  <c:v>494.6</c:v>
                </c:pt>
                <c:pt idx="1060" formatCode="General">
                  <c:v>494.6</c:v>
                </c:pt>
                <c:pt idx="1061" formatCode="General">
                  <c:v>494.6</c:v>
                </c:pt>
                <c:pt idx="1062" formatCode="General">
                  <c:v>494.6</c:v>
                </c:pt>
                <c:pt idx="1063" formatCode="General">
                  <c:v>494.6</c:v>
                </c:pt>
                <c:pt idx="1064" formatCode="General">
                  <c:v>494.6</c:v>
                </c:pt>
                <c:pt idx="1065" formatCode="General">
                  <c:v>494.6</c:v>
                </c:pt>
                <c:pt idx="1066" formatCode="General">
                  <c:v>494.6</c:v>
                </c:pt>
                <c:pt idx="1067" formatCode="General">
                  <c:v>494.6</c:v>
                </c:pt>
                <c:pt idx="1068" formatCode="General">
                  <c:v>478.3</c:v>
                </c:pt>
                <c:pt idx="1069" formatCode="General">
                  <c:v>492.3</c:v>
                </c:pt>
                <c:pt idx="1070" formatCode="General">
                  <c:v>482.7</c:v>
                </c:pt>
                <c:pt idx="1071" formatCode="General">
                  <c:v>482.7</c:v>
                </c:pt>
                <c:pt idx="1072" formatCode="General">
                  <c:v>478.1</c:v>
                </c:pt>
                <c:pt idx="1073" formatCode="General">
                  <c:v>483</c:v>
                </c:pt>
                <c:pt idx="1074" formatCode="General">
                  <c:v>483</c:v>
                </c:pt>
                <c:pt idx="1075" formatCode="General">
                  <c:v>483</c:v>
                </c:pt>
                <c:pt idx="1076" formatCode="General">
                  <c:v>483</c:v>
                </c:pt>
                <c:pt idx="1077" formatCode="General">
                  <c:v>470.5</c:v>
                </c:pt>
                <c:pt idx="1078" formatCode="General">
                  <c:v>470.5</c:v>
                </c:pt>
                <c:pt idx="1079" formatCode="General">
                  <c:v>470.5</c:v>
                </c:pt>
                <c:pt idx="1080" formatCode="General">
                  <c:v>483</c:v>
                </c:pt>
                <c:pt idx="1081" formatCode="General">
                  <c:v>483</c:v>
                </c:pt>
                <c:pt idx="1082" formatCode="General">
                  <c:v>479.6</c:v>
                </c:pt>
                <c:pt idx="1083" formatCode="General">
                  <c:v>494.6</c:v>
                </c:pt>
                <c:pt idx="1084" formatCode="General">
                  <c:v>494.6</c:v>
                </c:pt>
                <c:pt idx="1085" formatCode="General">
                  <c:v>494.6</c:v>
                </c:pt>
                <c:pt idx="1086" formatCode="General">
                  <c:v>478.3</c:v>
                </c:pt>
                <c:pt idx="1087" formatCode="General">
                  <c:v>494.6</c:v>
                </c:pt>
                <c:pt idx="1088" formatCode="General">
                  <c:v>494.6</c:v>
                </c:pt>
                <c:pt idx="1089" formatCode="General">
                  <c:v>479.7</c:v>
                </c:pt>
                <c:pt idx="1090" formatCode="General">
                  <c:v>479.7</c:v>
                </c:pt>
                <c:pt idx="1091" formatCode="General">
                  <c:v>479.7</c:v>
                </c:pt>
                <c:pt idx="1092" formatCode="General">
                  <c:v>479.7</c:v>
                </c:pt>
                <c:pt idx="1093" formatCode="General">
                  <c:v>467.5</c:v>
                </c:pt>
                <c:pt idx="1094" formatCode="General">
                  <c:v>479.7</c:v>
                </c:pt>
                <c:pt idx="1095" formatCode="General">
                  <c:v>470.5</c:v>
                </c:pt>
                <c:pt idx="1096" formatCode="General">
                  <c:v>470.5</c:v>
                </c:pt>
                <c:pt idx="1097" formatCode="General">
                  <c:v>470.5</c:v>
                </c:pt>
                <c:pt idx="1098" formatCode="General">
                  <c:v>470.5</c:v>
                </c:pt>
                <c:pt idx="1099" formatCode="General">
                  <c:v>470.5</c:v>
                </c:pt>
                <c:pt idx="1100" formatCode="General">
                  <c:v>470.5</c:v>
                </c:pt>
                <c:pt idx="1101" formatCode="General">
                  <c:v>470.5</c:v>
                </c:pt>
                <c:pt idx="1102" formatCode="General">
                  <c:v>470.5</c:v>
                </c:pt>
                <c:pt idx="1103" formatCode="General">
                  <c:v>470.5</c:v>
                </c:pt>
                <c:pt idx="1104" formatCode="General">
                  <c:v>469.1</c:v>
                </c:pt>
                <c:pt idx="1105" formatCode="General">
                  <c:v>469.1</c:v>
                </c:pt>
                <c:pt idx="1106" formatCode="General">
                  <c:v>483</c:v>
                </c:pt>
                <c:pt idx="1107" formatCode="General">
                  <c:v>483</c:v>
                </c:pt>
                <c:pt idx="1108" formatCode="General">
                  <c:v>483</c:v>
                </c:pt>
                <c:pt idx="1109" formatCode="General">
                  <c:v>483</c:v>
                </c:pt>
                <c:pt idx="1110" formatCode="General">
                  <c:v>470.5</c:v>
                </c:pt>
                <c:pt idx="1111" formatCode="General">
                  <c:v>470.5</c:v>
                </c:pt>
                <c:pt idx="1112" formatCode="General">
                  <c:v>470.5</c:v>
                </c:pt>
                <c:pt idx="1113" formatCode="General">
                  <c:v>470.5</c:v>
                </c:pt>
                <c:pt idx="1114" formatCode="General">
                  <c:v>470.5</c:v>
                </c:pt>
                <c:pt idx="1115" formatCode="General">
                  <c:v>470.5</c:v>
                </c:pt>
                <c:pt idx="1116" formatCode="General">
                  <c:v>443.8</c:v>
                </c:pt>
                <c:pt idx="1117" formatCode="General">
                  <c:v>443.8</c:v>
                </c:pt>
                <c:pt idx="1118" formatCode="General">
                  <c:v>443.8</c:v>
                </c:pt>
                <c:pt idx="1119" formatCode="General">
                  <c:v>414.1</c:v>
                </c:pt>
                <c:pt idx="1120" formatCode="General">
                  <c:v>269.2</c:v>
                </c:pt>
                <c:pt idx="1121" formatCode="General">
                  <c:v>269.2</c:v>
                </c:pt>
                <c:pt idx="1122" formatCode="General">
                  <c:v>269.2</c:v>
                </c:pt>
                <c:pt idx="1123" formatCode="General">
                  <c:v>269.2</c:v>
                </c:pt>
                <c:pt idx="1124" formatCode="General">
                  <c:v>504.4</c:v>
                </c:pt>
                <c:pt idx="1125" formatCode="General">
                  <c:v>470.5</c:v>
                </c:pt>
                <c:pt idx="1126" formatCode="General">
                  <c:v>470.5</c:v>
                </c:pt>
                <c:pt idx="1127" formatCode="General">
                  <c:v>470.5</c:v>
                </c:pt>
                <c:pt idx="1128" formatCode="General">
                  <c:v>470.5</c:v>
                </c:pt>
                <c:pt idx="1129" formatCode="General">
                  <c:v>470.5</c:v>
                </c:pt>
                <c:pt idx="1130" formatCode="General">
                  <c:v>443.8</c:v>
                </c:pt>
                <c:pt idx="1131" formatCode="General">
                  <c:v>443.8</c:v>
                </c:pt>
                <c:pt idx="1132" formatCode="General">
                  <c:v>443.8</c:v>
                </c:pt>
                <c:pt idx="1133" formatCode="General">
                  <c:v>443.8</c:v>
                </c:pt>
                <c:pt idx="1134" formatCode="General">
                  <c:v>443.8</c:v>
                </c:pt>
                <c:pt idx="1135" formatCode="General">
                  <c:v>443.8</c:v>
                </c:pt>
                <c:pt idx="1136" formatCode="General">
                  <c:v>443.8</c:v>
                </c:pt>
                <c:pt idx="1137" formatCode="General">
                  <c:v>443.8</c:v>
                </c:pt>
                <c:pt idx="1138" formatCode="General">
                  <c:v>469.2</c:v>
                </c:pt>
                <c:pt idx="1139" formatCode="General">
                  <c:v>469.2</c:v>
                </c:pt>
                <c:pt idx="1140" formatCode="General">
                  <c:v>469.2</c:v>
                </c:pt>
                <c:pt idx="1141" formatCode="General">
                  <c:v>457.1</c:v>
                </c:pt>
                <c:pt idx="1142" formatCode="General">
                  <c:v>457.1</c:v>
                </c:pt>
                <c:pt idx="1143" formatCode="General">
                  <c:v>457.1</c:v>
                </c:pt>
                <c:pt idx="1144" formatCode="General">
                  <c:v>504.4</c:v>
                </c:pt>
                <c:pt idx="1145" formatCode="General">
                  <c:v>504.4</c:v>
                </c:pt>
                <c:pt idx="1146" formatCode="General">
                  <c:v>504.4</c:v>
                </c:pt>
                <c:pt idx="1147" formatCode="General">
                  <c:v>504.4</c:v>
                </c:pt>
                <c:pt idx="1148" formatCode="General">
                  <c:v>504.4</c:v>
                </c:pt>
                <c:pt idx="1149" formatCode="General">
                  <c:v>504.4</c:v>
                </c:pt>
                <c:pt idx="1150" formatCode="General">
                  <c:v>504.4</c:v>
                </c:pt>
                <c:pt idx="1151" formatCode="General">
                  <c:v>504.4</c:v>
                </c:pt>
                <c:pt idx="1152" formatCode="General">
                  <c:v>504.4</c:v>
                </c:pt>
                <c:pt idx="1153" formatCode="General">
                  <c:v>504.4</c:v>
                </c:pt>
                <c:pt idx="1154" formatCode="General">
                  <c:v>504.4</c:v>
                </c:pt>
                <c:pt idx="1155" formatCode="General">
                  <c:v>504.4</c:v>
                </c:pt>
                <c:pt idx="1156" formatCode="General">
                  <c:v>504.4</c:v>
                </c:pt>
                <c:pt idx="1157" formatCode="General">
                  <c:v>504.4</c:v>
                </c:pt>
                <c:pt idx="1158" formatCode="General">
                  <c:v>504.4</c:v>
                </c:pt>
                <c:pt idx="1159" formatCode="General">
                  <c:v>504.4</c:v>
                </c:pt>
                <c:pt idx="1160" formatCode="General">
                  <c:v>504.4</c:v>
                </c:pt>
                <c:pt idx="1161" formatCode="General">
                  <c:v>504.4</c:v>
                </c:pt>
                <c:pt idx="1162" formatCode="General">
                  <c:v>504.4</c:v>
                </c:pt>
                <c:pt idx="1163" formatCode="General">
                  <c:v>504.4</c:v>
                </c:pt>
                <c:pt idx="1164" formatCode="General">
                  <c:v>504.4</c:v>
                </c:pt>
                <c:pt idx="1165" formatCode="General">
                  <c:v>504.4</c:v>
                </c:pt>
                <c:pt idx="1166" formatCode="General">
                  <c:v>504.4</c:v>
                </c:pt>
                <c:pt idx="1167" formatCode="General">
                  <c:v>504.4</c:v>
                </c:pt>
                <c:pt idx="1168" formatCode="General">
                  <c:v>504.4</c:v>
                </c:pt>
                <c:pt idx="1169" formatCode="General">
                  <c:v>504.4</c:v>
                </c:pt>
                <c:pt idx="1170" formatCode="General">
                  <c:v>504.4</c:v>
                </c:pt>
                <c:pt idx="1171" formatCode="General">
                  <c:v>504.4</c:v>
                </c:pt>
                <c:pt idx="1172" formatCode="General">
                  <c:v>504.4</c:v>
                </c:pt>
                <c:pt idx="1173" formatCode="General">
                  <c:v>504.4</c:v>
                </c:pt>
                <c:pt idx="1174" formatCode="General">
                  <c:v>504.4</c:v>
                </c:pt>
                <c:pt idx="1175" formatCode="General">
                  <c:v>504.4</c:v>
                </c:pt>
                <c:pt idx="1176" formatCode="General">
                  <c:v>504.4</c:v>
                </c:pt>
                <c:pt idx="1177" formatCode="General">
                  <c:v>504.4</c:v>
                </c:pt>
                <c:pt idx="1178" formatCode="General">
                  <c:v>504.4</c:v>
                </c:pt>
                <c:pt idx="1179" formatCode="General">
                  <c:v>504.4</c:v>
                </c:pt>
                <c:pt idx="1180" formatCode="General">
                  <c:v>504.4</c:v>
                </c:pt>
                <c:pt idx="1181" formatCode="General">
                  <c:v>504.4</c:v>
                </c:pt>
                <c:pt idx="1182" formatCode="General">
                  <c:v>504.4</c:v>
                </c:pt>
                <c:pt idx="1183" formatCode="General">
                  <c:v>504.4</c:v>
                </c:pt>
                <c:pt idx="1184" formatCode="General">
                  <c:v>504.4</c:v>
                </c:pt>
                <c:pt idx="1185" formatCode="General">
                  <c:v>504.4</c:v>
                </c:pt>
                <c:pt idx="1186" formatCode="General">
                  <c:v>504.4</c:v>
                </c:pt>
                <c:pt idx="1187" formatCode="General">
                  <c:v>504.4</c:v>
                </c:pt>
                <c:pt idx="1188" formatCode="General">
                  <c:v>504.4</c:v>
                </c:pt>
                <c:pt idx="1189" formatCode="General">
                  <c:v>504.4</c:v>
                </c:pt>
                <c:pt idx="1190" formatCode="General">
                  <c:v>504.4</c:v>
                </c:pt>
                <c:pt idx="1191" formatCode="General">
                  <c:v>504.4</c:v>
                </c:pt>
                <c:pt idx="1192" formatCode="General">
                  <c:v>504.4</c:v>
                </c:pt>
                <c:pt idx="1193" formatCode="General">
                  <c:v>504.4</c:v>
                </c:pt>
                <c:pt idx="1194" formatCode="General">
                  <c:v>504.4</c:v>
                </c:pt>
                <c:pt idx="1195" formatCode="General">
                  <c:v>504.4</c:v>
                </c:pt>
                <c:pt idx="1196" formatCode="General">
                  <c:v>504.4</c:v>
                </c:pt>
                <c:pt idx="1197" formatCode="General">
                  <c:v>504.4</c:v>
                </c:pt>
                <c:pt idx="1198" formatCode="General">
                  <c:v>457.1</c:v>
                </c:pt>
                <c:pt idx="1199" formatCode="General">
                  <c:v>457.1</c:v>
                </c:pt>
                <c:pt idx="1200" formatCode="General">
                  <c:v>457.1</c:v>
                </c:pt>
                <c:pt idx="1201" formatCode="General">
                  <c:v>469.2</c:v>
                </c:pt>
                <c:pt idx="1202" formatCode="General">
                  <c:v>469.2</c:v>
                </c:pt>
                <c:pt idx="1203" formatCode="General">
                  <c:v>469.2</c:v>
                </c:pt>
                <c:pt idx="1204" formatCode="General">
                  <c:v>469.2</c:v>
                </c:pt>
                <c:pt idx="1205" formatCode="General">
                  <c:v>414.1</c:v>
                </c:pt>
                <c:pt idx="1206" formatCode="General">
                  <c:v>414.1</c:v>
                </c:pt>
                <c:pt idx="1207" formatCode="General">
                  <c:v>443.8</c:v>
                </c:pt>
                <c:pt idx="1208" formatCode="General">
                  <c:v>443.8</c:v>
                </c:pt>
                <c:pt idx="1209" formatCode="General">
                  <c:v>443.8</c:v>
                </c:pt>
                <c:pt idx="1210" formatCode="General">
                  <c:v>443.8</c:v>
                </c:pt>
                <c:pt idx="1211" formatCode="General">
                  <c:v>443.8</c:v>
                </c:pt>
                <c:pt idx="1212" formatCode="General">
                  <c:v>443.8</c:v>
                </c:pt>
                <c:pt idx="1213" formatCode="General">
                  <c:v>443.8</c:v>
                </c:pt>
                <c:pt idx="1214" formatCode="General">
                  <c:v>443.8</c:v>
                </c:pt>
                <c:pt idx="1215" formatCode="General">
                  <c:v>443.8</c:v>
                </c:pt>
                <c:pt idx="1216" formatCode="General">
                  <c:v>443.8</c:v>
                </c:pt>
                <c:pt idx="1217" formatCode="General">
                  <c:v>443.8</c:v>
                </c:pt>
                <c:pt idx="1218" formatCode="General">
                  <c:v>443.8</c:v>
                </c:pt>
                <c:pt idx="1219" formatCode="General">
                  <c:v>443.8</c:v>
                </c:pt>
                <c:pt idx="1220" formatCode="General">
                  <c:v>443.8</c:v>
                </c:pt>
                <c:pt idx="1221" formatCode="General">
                  <c:v>443.8</c:v>
                </c:pt>
                <c:pt idx="1222" formatCode="General">
                  <c:v>443.8</c:v>
                </c:pt>
                <c:pt idx="1223" formatCode="General">
                  <c:v>443.8</c:v>
                </c:pt>
                <c:pt idx="1224" formatCode="General">
                  <c:v>443.8</c:v>
                </c:pt>
                <c:pt idx="1225" formatCode="General">
                  <c:v>443.8</c:v>
                </c:pt>
                <c:pt idx="1226" formatCode="General">
                  <c:v>443.8</c:v>
                </c:pt>
                <c:pt idx="1227" formatCode="General">
                  <c:v>443.8</c:v>
                </c:pt>
                <c:pt idx="1228" formatCode="General">
                  <c:v>443.8</c:v>
                </c:pt>
                <c:pt idx="1229" formatCode="General">
                  <c:v>443.8</c:v>
                </c:pt>
                <c:pt idx="1230" formatCode="General">
                  <c:v>443.8</c:v>
                </c:pt>
                <c:pt idx="1231" formatCode="General">
                  <c:v>443.8</c:v>
                </c:pt>
                <c:pt idx="1232" formatCode="General">
                  <c:v>443.8</c:v>
                </c:pt>
                <c:pt idx="1233" formatCode="General">
                  <c:v>443.8</c:v>
                </c:pt>
                <c:pt idx="1234" formatCode="General">
                  <c:v>443.8</c:v>
                </c:pt>
                <c:pt idx="1235" formatCode="General">
                  <c:v>443.8</c:v>
                </c:pt>
                <c:pt idx="1236" formatCode="General">
                  <c:v>443.8</c:v>
                </c:pt>
                <c:pt idx="1237" formatCode="General">
                  <c:v>443.8</c:v>
                </c:pt>
                <c:pt idx="1238" formatCode="General">
                  <c:v>443.8</c:v>
                </c:pt>
                <c:pt idx="1239" formatCode="General">
                  <c:v>443.8</c:v>
                </c:pt>
                <c:pt idx="1240" formatCode="General">
                  <c:v>443.8</c:v>
                </c:pt>
                <c:pt idx="1241" formatCode="General">
                  <c:v>443.8</c:v>
                </c:pt>
                <c:pt idx="1242" formatCode="General">
                  <c:v>443.8</c:v>
                </c:pt>
                <c:pt idx="1243" formatCode="General">
                  <c:v>443.8</c:v>
                </c:pt>
                <c:pt idx="1244" formatCode="General">
                  <c:v>443.8</c:v>
                </c:pt>
                <c:pt idx="1245" formatCode="General">
                  <c:v>443.8</c:v>
                </c:pt>
                <c:pt idx="1246" formatCode="General">
                  <c:v>443.8</c:v>
                </c:pt>
                <c:pt idx="1247" formatCode="General">
                  <c:v>443.8</c:v>
                </c:pt>
                <c:pt idx="1248" formatCode="General">
                  <c:v>443.8</c:v>
                </c:pt>
                <c:pt idx="1249" formatCode="General">
                  <c:v>443.8</c:v>
                </c:pt>
                <c:pt idx="1250" formatCode="General">
                  <c:v>443.8</c:v>
                </c:pt>
                <c:pt idx="1251" formatCode="General">
                  <c:v>443.8</c:v>
                </c:pt>
                <c:pt idx="1252" formatCode="General">
                  <c:v>443.8</c:v>
                </c:pt>
                <c:pt idx="1253" formatCode="General">
                  <c:v>443.8</c:v>
                </c:pt>
                <c:pt idx="1254" formatCode="General">
                  <c:v>443.8</c:v>
                </c:pt>
                <c:pt idx="1255" formatCode="General">
                  <c:v>443.8</c:v>
                </c:pt>
                <c:pt idx="1256" formatCode="General">
                  <c:v>443.8</c:v>
                </c:pt>
                <c:pt idx="1257" formatCode="General">
                  <c:v>443.8</c:v>
                </c:pt>
                <c:pt idx="1258" formatCode="General">
                  <c:v>443.8</c:v>
                </c:pt>
                <c:pt idx="1259" formatCode="General">
                  <c:v>443.8</c:v>
                </c:pt>
                <c:pt idx="1260" formatCode="General">
                  <c:v>443.8</c:v>
                </c:pt>
                <c:pt idx="1261" formatCode="General">
                  <c:v>443.8</c:v>
                </c:pt>
                <c:pt idx="1262" formatCode="General">
                  <c:v>443.8</c:v>
                </c:pt>
                <c:pt idx="1263" formatCode="General">
                  <c:v>443.8</c:v>
                </c:pt>
                <c:pt idx="1264" formatCode="General">
                  <c:v>443.8</c:v>
                </c:pt>
                <c:pt idx="1265" formatCode="General">
                  <c:v>443.8</c:v>
                </c:pt>
                <c:pt idx="1266" formatCode="General">
                  <c:v>470.5</c:v>
                </c:pt>
                <c:pt idx="1267" formatCode="General">
                  <c:v>443.8</c:v>
                </c:pt>
                <c:pt idx="1268" formatCode="General">
                  <c:v>443.8</c:v>
                </c:pt>
                <c:pt idx="1269" formatCode="General">
                  <c:v>443.8</c:v>
                </c:pt>
                <c:pt idx="1270" formatCode="General">
                  <c:v>443.8</c:v>
                </c:pt>
                <c:pt idx="1271" formatCode="General">
                  <c:v>443.8</c:v>
                </c:pt>
                <c:pt idx="1272" formatCode="General">
                  <c:v>443.8</c:v>
                </c:pt>
                <c:pt idx="1273" formatCode="General">
                  <c:v>443.8</c:v>
                </c:pt>
                <c:pt idx="1274" formatCode="General">
                  <c:v>477</c:v>
                </c:pt>
                <c:pt idx="1275" formatCode="General">
                  <c:v>477</c:v>
                </c:pt>
                <c:pt idx="1276" formatCode="General">
                  <c:v>469.1</c:v>
                </c:pt>
                <c:pt idx="1277" formatCode="General">
                  <c:v>469.1</c:v>
                </c:pt>
                <c:pt idx="1278" formatCode="General">
                  <c:v>469.1</c:v>
                </c:pt>
                <c:pt idx="1279" formatCode="General">
                  <c:v>469.1</c:v>
                </c:pt>
                <c:pt idx="1280" formatCode="General">
                  <c:v>469.1</c:v>
                </c:pt>
                <c:pt idx="1281" formatCode="General">
                  <c:v>469.1</c:v>
                </c:pt>
                <c:pt idx="1282" formatCode="General">
                  <c:v>469.1</c:v>
                </c:pt>
                <c:pt idx="1283" formatCode="General">
                  <c:v>469.1</c:v>
                </c:pt>
                <c:pt idx="1284" formatCode="General">
                  <c:v>469.1</c:v>
                </c:pt>
                <c:pt idx="1285" formatCode="General">
                  <c:v>504.4</c:v>
                </c:pt>
                <c:pt idx="1286" formatCode="General">
                  <c:v>504.4</c:v>
                </c:pt>
                <c:pt idx="1287" formatCode="General">
                  <c:v>504.4</c:v>
                </c:pt>
                <c:pt idx="1288" formatCode="General">
                  <c:v>470.5</c:v>
                </c:pt>
                <c:pt idx="1289" formatCode="General">
                  <c:v>470.5</c:v>
                </c:pt>
                <c:pt idx="1290" formatCode="General">
                  <c:v>470.5</c:v>
                </c:pt>
                <c:pt idx="1291" formatCode="General">
                  <c:v>470.5</c:v>
                </c:pt>
                <c:pt idx="1292" formatCode="General">
                  <c:v>470.5</c:v>
                </c:pt>
                <c:pt idx="1293" formatCode="General">
                  <c:v>470.5</c:v>
                </c:pt>
                <c:pt idx="1294" formatCode="General">
                  <c:v>470.5</c:v>
                </c:pt>
                <c:pt idx="1295" formatCode="General">
                  <c:v>470.5</c:v>
                </c:pt>
                <c:pt idx="1296" formatCode="General">
                  <c:v>470.5</c:v>
                </c:pt>
                <c:pt idx="1297" formatCode="General">
                  <c:v>443.8</c:v>
                </c:pt>
                <c:pt idx="1298" formatCode="General">
                  <c:v>443.8</c:v>
                </c:pt>
                <c:pt idx="1299" formatCode="General">
                  <c:v>443.8</c:v>
                </c:pt>
                <c:pt idx="1300" formatCode="General">
                  <c:v>443.8</c:v>
                </c:pt>
                <c:pt idx="1301" formatCode="General">
                  <c:v>443.8</c:v>
                </c:pt>
                <c:pt idx="1302" formatCode="General">
                  <c:v>443.8</c:v>
                </c:pt>
                <c:pt idx="1303" formatCode="General">
                  <c:v>443.8</c:v>
                </c:pt>
                <c:pt idx="1304" formatCode="General">
                  <c:v>443.8</c:v>
                </c:pt>
                <c:pt idx="1305" formatCode="General">
                  <c:v>443.8</c:v>
                </c:pt>
                <c:pt idx="1306" formatCode="General">
                  <c:v>443.8</c:v>
                </c:pt>
                <c:pt idx="1307" formatCode="General">
                  <c:v>443.8</c:v>
                </c:pt>
                <c:pt idx="1308" formatCode="General">
                  <c:v>443.8</c:v>
                </c:pt>
                <c:pt idx="1309" formatCode="General">
                  <c:v>469.7</c:v>
                </c:pt>
                <c:pt idx="1310" formatCode="General">
                  <c:v>469.7</c:v>
                </c:pt>
                <c:pt idx="1311" formatCode="General">
                  <c:v>469.1</c:v>
                </c:pt>
                <c:pt idx="1312" formatCode="General">
                  <c:v>469.1</c:v>
                </c:pt>
                <c:pt idx="1313" formatCode="General">
                  <c:v>469.1</c:v>
                </c:pt>
                <c:pt idx="1314" formatCode="General">
                  <c:v>469.1</c:v>
                </c:pt>
                <c:pt idx="1315" formatCode="General">
                  <c:v>469.1</c:v>
                </c:pt>
                <c:pt idx="1316" formatCode="General">
                  <c:v>469.1</c:v>
                </c:pt>
                <c:pt idx="1317" formatCode="General">
                  <c:v>469.1</c:v>
                </c:pt>
                <c:pt idx="1318" formatCode="General">
                  <c:v>469.1</c:v>
                </c:pt>
                <c:pt idx="1319" formatCode="General">
                  <c:v>469.1</c:v>
                </c:pt>
                <c:pt idx="1320" formatCode="General">
                  <c:v>469.1</c:v>
                </c:pt>
                <c:pt idx="1321" formatCode="General">
                  <c:v>469.1</c:v>
                </c:pt>
                <c:pt idx="1322" formatCode="General">
                  <c:v>504.5</c:v>
                </c:pt>
                <c:pt idx="1323" formatCode="General">
                  <c:v>504.5</c:v>
                </c:pt>
                <c:pt idx="1324" formatCode="General">
                  <c:v>504.5</c:v>
                </c:pt>
                <c:pt idx="1325" formatCode="General">
                  <c:v>504.5</c:v>
                </c:pt>
                <c:pt idx="1326" formatCode="General">
                  <c:v>504.5</c:v>
                </c:pt>
                <c:pt idx="1327" formatCode="General">
                  <c:v>504.5</c:v>
                </c:pt>
                <c:pt idx="1328" formatCode="General">
                  <c:v>504.5</c:v>
                </c:pt>
                <c:pt idx="1329" formatCode="General">
                  <c:v>504.5</c:v>
                </c:pt>
                <c:pt idx="1330" formatCode="General">
                  <c:v>585.70000000000005</c:v>
                </c:pt>
                <c:pt idx="1331" formatCode="General">
                  <c:v>585.70000000000005</c:v>
                </c:pt>
                <c:pt idx="1332" formatCode="General">
                  <c:v>585.70000000000005</c:v>
                </c:pt>
                <c:pt idx="1333" formatCode="General">
                  <c:v>585.70000000000005</c:v>
                </c:pt>
                <c:pt idx="1334" formatCode="General">
                  <c:v>585.70000000000005</c:v>
                </c:pt>
                <c:pt idx="1335" formatCode="General">
                  <c:v>585.70000000000005</c:v>
                </c:pt>
                <c:pt idx="1336" formatCode="General">
                  <c:v>585.70000000000005</c:v>
                </c:pt>
                <c:pt idx="1337" formatCode="General">
                  <c:v>585.70000000000005</c:v>
                </c:pt>
                <c:pt idx="1338" formatCode="General">
                  <c:v>585.70000000000005</c:v>
                </c:pt>
                <c:pt idx="1339" formatCode="General">
                  <c:v>585.70000000000005</c:v>
                </c:pt>
                <c:pt idx="1340" formatCode="General">
                  <c:v>585.70000000000005</c:v>
                </c:pt>
                <c:pt idx="1341" formatCode="General">
                  <c:v>585.70000000000005</c:v>
                </c:pt>
                <c:pt idx="1342" formatCode="General">
                  <c:v>585.70000000000005</c:v>
                </c:pt>
                <c:pt idx="1343" formatCode="General">
                  <c:v>585.70000000000005</c:v>
                </c:pt>
                <c:pt idx="1344" formatCode="General">
                  <c:v>585.70000000000005</c:v>
                </c:pt>
                <c:pt idx="1345" formatCode="General">
                  <c:v>585.70000000000005</c:v>
                </c:pt>
                <c:pt idx="1346" formatCode="General">
                  <c:v>585.70000000000005</c:v>
                </c:pt>
                <c:pt idx="1347" formatCode="General">
                  <c:v>585.70000000000005</c:v>
                </c:pt>
                <c:pt idx="1348" formatCode="General">
                  <c:v>585.70000000000005</c:v>
                </c:pt>
                <c:pt idx="1349" formatCode="General">
                  <c:v>585.70000000000005</c:v>
                </c:pt>
                <c:pt idx="1350" formatCode="General">
                  <c:v>585.70000000000005</c:v>
                </c:pt>
                <c:pt idx="1351" formatCode="General">
                  <c:v>525.1</c:v>
                </c:pt>
                <c:pt idx="1352" formatCode="General">
                  <c:v>525.1</c:v>
                </c:pt>
                <c:pt idx="1353" formatCode="General">
                  <c:v>450.8</c:v>
                </c:pt>
                <c:pt idx="1354" formatCode="General">
                  <c:v>450.8</c:v>
                </c:pt>
                <c:pt idx="1355" formatCode="General">
                  <c:v>450.8</c:v>
                </c:pt>
                <c:pt idx="1356" formatCode="General">
                  <c:v>450.8</c:v>
                </c:pt>
                <c:pt idx="1357" formatCode="General">
                  <c:v>450.8</c:v>
                </c:pt>
                <c:pt idx="1358" formatCode="General">
                  <c:v>450.8</c:v>
                </c:pt>
                <c:pt idx="1359" formatCode="General">
                  <c:v>450.8</c:v>
                </c:pt>
                <c:pt idx="1360" formatCode="General">
                  <c:v>426.9</c:v>
                </c:pt>
                <c:pt idx="1361" formatCode="General">
                  <c:v>426.9</c:v>
                </c:pt>
                <c:pt idx="1362" formatCode="General">
                  <c:v>426.9</c:v>
                </c:pt>
                <c:pt idx="1363" formatCode="General">
                  <c:v>426.9</c:v>
                </c:pt>
                <c:pt idx="1364" formatCode="General">
                  <c:v>426.9</c:v>
                </c:pt>
                <c:pt idx="1365" formatCode="General">
                  <c:v>426.9</c:v>
                </c:pt>
                <c:pt idx="1366" formatCode="General">
                  <c:v>426.9</c:v>
                </c:pt>
                <c:pt idx="1367" formatCode="General">
                  <c:v>426.9</c:v>
                </c:pt>
                <c:pt idx="1368" formatCode="General">
                  <c:v>426.9</c:v>
                </c:pt>
                <c:pt idx="1369" formatCode="General">
                  <c:v>426.9</c:v>
                </c:pt>
                <c:pt idx="1370" formatCode="General">
                  <c:v>426.9</c:v>
                </c:pt>
                <c:pt idx="1371" formatCode="General">
                  <c:v>426.9</c:v>
                </c:pt>
                <c:pt idx="1372" formatCode="General">
                  <c:v>426.9</c:v>
                </c:pt>
                <c:pt idx="1373" formatCode="General">
                  <c:v>426.9</c:v>
                </c:pt>
                <c:pt idx="1374" formatCode="General">
                  <c:v>492.1</c:v>
                </c:pt>
                <c:pt idx="1375" formatCode="General">
                  <c:v>492.1</c:v>
                </c:pt>
                <c:pt idx="1376" formatCode="General">
                  <c:v>492.1</c:v>
                </c:pt>
                <c:pt idx="1377" formatCode="General">
                  <c:v>492.1</c:v>
                </c:pt>
                <c:pt idx="1378" formatCode="General">
                  <c:v>492.1</c:v>
                </c:pt>
                <c:pt idx="1379" formatCode="General">
                  <c:v>492.1</c:v>
                </c:pt>
                <c:pt idx="1380" formatCode="General">
                  <c:v>492.1</c:v>
                </c:pt>
                <c:pt idx="1381" formatCode="General">
                  <c:v>492.1</c:v>
                </c:pt>
                <c:pt idx="1382" formatCode="General">
                  <c:v>492.1</c:v>
                </c:pt>
                <c:pt idx="1383" formatCode="General">
                  <c:v>504.4</c:v>
                </c:pt>
                <c:pt idx="1384" formatCode="General">
                  <c:v>504.4</c:v>
                </c:pt>
                <c:pt idx="1385" formatCode="General">
                  <c:v>504.4</c:v>
                </c:pt>
                <c:pt idx="1386" formatCode="General">
                  <c:v>504.4</c:v>
                </c:pt>
                <c:pt idx="1387" formatCode="General">
                  <c:v>494.4</c:v>
                </c:pt>
                <c:pt idx="1388" formatCode="General">
                  <c:v>494.4</c:v>
                </c:pt>
                <c:pt idx="1389" formatCode="General">
                  <c:v>494.4</c:v>
                </c:pt>
                <c:pt idx="1390" formatCode="General">
                  <c:v>494.4</c:v>
                </c:pt>
                <c:pt idx="1391" formatCode="General">
                  <c:v>494.4</c:v>
                </c:pt>
                <c:pt idx="1392" formatCode="General">
                  <c:v>494.4</c:v>
                </c:pt>
                <c:pt idx="1393" formatCode="General">
                  <c:v>494.4</c:v>
                </c:pt>
                <c:pt idx="1394" formatCode="General">
                  <c:v>494.4</c:v>
                </c:pt>
                <c:pt idx="1395" formatCode="General">
                  <c:v>494.4</c:v>
                </c:pt>
                <c:pt idx="1396" formatCode="General">
                  <c:v>494.4</c:v>
                </c:pt>
                <c:pt idx="1397" formatCode="General">
                  <c:v>494.4</c:v>
                </c:pt>
                <c:pt idx="1398" formatCode="General">
                  <c:v>494.4</c:v>
                </c:pt>
                <c:pt idx="1399" formatCode="General">
                  <c:v>494.4</c:v>
                </c:pt>
                <c:pt idx="1400" formatCode="General">
                  <c:v>494.4</c:v>
                </c:pt>
                <c:pt idx="1401" formatCode="General">
                  <c:v>494.4</c:v>
                </c:pt>
                <c:pt idx="1402" formatCode="General">
                  <c:v>494.4</c:v>
                </c:pt>
                <c:pt idx="1403" formatCode="General">
                  <c:v>494.4</c:v>
                </c:pt>
                <c:pt idx="1404" formatCode="General">
                  <c:v>494.4</c:v>
                </c:pt>
                <c:pt idx="1405" formatCode="General">
                  <c:v>494.4</c:v>
                </c:pt>
                <c:pt idx="1406" formatCode="General">
                  <c:v>494.4</c:v>
                </c:pt>
                <c:pt idx="1407" formatCode="General">
                  <c:v>494.4</c:v>
                </c:pt>
                <c:pt idx="1408" formatCode="General">
                  <c:v>494.4</c:v>
                </c:pt>
                <c:pt idx="1409" formatCode="General">
                  <c:v>494.4</c:v>
                </c:pt>
                <c:pt idx="1410" formatCode="General">
                  <c:v>494.4</c:v>
                </c:pt>
                <c:pt idx="1411" formatCode="General">
                  <c:v>494.4</c:v>
                </c:pt>
                <c:pt idx="1412" formatCode="General">
                  <c:v>494.4</c:v>
                </c:pt>
                <c:pt idx="1413" formatCode="General">
                  <c:v>494.4</c:v>
                </c:pt>
                <c:pt idx="1414" formatCode="General">
                  <c:v>494.4</c:v>
                </c:pt>
                <c:pt idx="1415" formatCode="General">
                  <c:v>494.4</c:v>
                </c:pt>
                <c:pt idx="1416" formatCode="General">
                  <c:v>494.4</c:v>
                </c:pt>
                <c:pt idx="1417" formatCode="General">
                  <c:v>494.4</c:v>
                </c:pt>
                <c:pt idx="1418" formatCode="General">
                  <c:v>494.4</c:v>
                </c:pt>
                <c:pt idx="1419" formatCode="General">
                  <c:v>494.4</c:v>
                </c:pt>
                <c:pt idx="1420" formatCode="General">
                  <c:v>494.4</c:v>
                </c:pt>
                <c:pt idx="1421" formatCode="General">
                  <c:v>494.4</c:v>
                </c:pt>
                <c:pt idx="1422" formatCode="General">
                  <c:v>494.4</c:v>
                </c:pt>
                <c:pt idx="1423" formatCode="General">
                  <c:v>494.4</c:v>
                </c:pt>
                <c:pt idx="1424" formatCode="General">
                  <c:v>494.4</c:v>
                </c:pt>
                <c:pt idx="1425" formatCode="General">
                  <c:v>494.4</c:v>
                </c:pt>
                <c:pt idx="1426" formatCode="General">
                  <c:v>494.4</c:v>
                </c:pt>
                <c:pt idx="1427" formatCode="General">
                  <c:v>494.4</c:v>
                </c:pt>
                <c:pt idx="1428" formatCode="General">
                  <c:v>494.4</c:v>
                </c:pt>
                <c:pt idx="1429" formatCode="General">
                  <c:v>494.4</c:v>
                </c:pt>
                <c:pt idx="1430" formatCode="General">
                  <c:v>494.4</c:v>
                </c:pt>
                <c:pt idx="1431" formatCode="General">
                  <c:v>494.4</c:v>
                </c:pt>
                <c:pt idx="1432" formatCode="General">
                  <c:v>494.4</c:v>
                </c:pt>
                <c:pt idx="1433" formatCode="General">
                  <c:v>494.4</c:v>
                </c:pt>
                <c:pt idx="1434" formatCode="General">
                  <c:v>504.47</c:v>
                </c:pt>
                <c:pt idx="1435" formatCode="General">
                  <c:v>504.47</c:v>
                </c:pt>
                <c:pt idx="1436" formatCode="General">
                  <c:v>504.47</c:v>
                </c:pt>
                <c:pt idx="1437" formatCode="General">
                  <c:v>470.5</c:v>
                </c:pt>
                <c:pt idx="1438" formatCode="General">
                  <c:v>470.5</c:v>
                </c:pt>
                <c:pt idx="1439" formatCode="General">
                  <c:v>470.5</c:v>
                </c:pt>
                <c:pt idx="1440" formatCode="General">
                  <c:v>470.5</c:v>
                </c:pt>
                <c:pt idx="1441" formatCode="General">
                  <c:v>470.5</c:v>
                </c:pt>
                <c:pt idx="1442" formatCode="General">
                  <c:v>470.5</c:v>
                </c:pt>
                <c:pt idx="1443" formatCode="General">
                  <c:v>470.5</c:v>
                </c:pt>
                <c:pt idx="1444" formatCode="General">
                  <c:v>470.5</c:v>
                </c:pt>
                <c:pt idx="1445" formatCode="General">
                  <c:v>470.5</c:v>
                </c:pt>
                <c:pt idx="1446" formatCode="General">
                  <c:v>470.5</c:v>
                </c:pt>
                <c:pt idx="1447" formatCode="General">
                  <c:v>443.8</c:v>
                </c:pt>
                <c:pt idx="1448" formatCode="General">
                  <c:v>443.8</c:v>
                </c:pt>
                <c:pt idx="1449" formatCode="General">
                  <c:v>443.8</c:v>
                </c:pt>
                <c:pt idx="1450" formatCode="General">
                  <c:v>443.8</c:v>
                </c:pt>
                <c:pt idx="1451" formatCode="General">
                  <c:v>443.8</c:v>
                </c:pt>
                <c:pt idx="1452" formatCode="General">
                  <c:v>443.8</c:v>
                </c:pt>
                <c:pt idx="1453" formatCode="General">
                  <c:v>443.8</c:v>
                </c:pt>
                <c:pt idx="1454" formatCode="General">
                  <c:v>443.8</c:v>
                </c:pt>
                <c:pt idx="1455" formatCode="General">
                  <c:v>443.8</c:v>
                </c:pt>
                <c:pt idx="1456" formatCode="General">
                  <c:v>443.8</c:v>
                </c:pt>
                <c:pt idx="1457" formatCode="General">
                  <c:v>443.8</c:v>
                </c:pt>
                <c:pt idx="1458" formatCode="General">
                  <c:v>443.8</c:v>
                </c:pt>
                <c:pt idx="1459" formatCode="General">
                  <c:v>414.1</c:v>
                </c:pt>
                <c:pt idx="1460" formatCode="General">
                  <c:v>414.1</c:v>
                </c:pt>
                <c:pt idx="1461" formatCode="General">
                  <c:v>414.1</c:v>
                </c:pt>
                <c:pt idx="1462" formatCode="General">
                  <c:v>469.1</c:v>
                </c:pt>
                <c:pt idx="1463" formatCode="General">
                  <c:v>469.1</c:v>
                </c:pt>
                <c:pt idx="1464" formatCode="General">
                  <c:v>469.1</c:v>
                </c:pt>
                <c:pt idx="1465" formatCode="General">
                  <c:v>469.1</c:v>
                </c:pt>
                <c:pt idx="1466" formatCode="General">
                  <c:v>469.1</c:v>
                </c:pt>
                <c:pt idx="1467" formatCode="General">
                  <c:v>469.1</c:v>
                </c:pt>
                <c:pt idx="1468" formatCode="General">
                  <c:v>469.1</c:v>
                </c:pt>
                <c:pt idx="1469" formatCode="General">
                  <c:v>469.1</c:v>
                </c:pt>
                <c:pt idx="1470" formatCode="General">
                  <c:v>469.1</c:v>
                </c:pt>
                <c:pt idx="1471" formatCode="General">
                  <c:v>469.1</c:v>
                </c:pt>
                <c:pt idx="1472" formatCode="General">
                  <c:v>469.1</c:v>
                </c:pt>
                <c:pt idx="1473" formatCode="General">
                  <c:v>469.1</c:v>
                </c:pt>
                <c:pt idx="1474" formatCode="General">
                  <c:v>457.16</c:v>
                </c:pt>
                <c:pt idx="1475" formatCode="General">
                  <c:v>457.16</c:v>
                </c:pt>
                <c:pt idx="1476" formatCode="General">
                  <c:v>457.16</c:v>
                </c:pt>
                <c:pt idx="1477" formatCode="General">
                  <c:v>457.16</c:v>
                </c:pt>
                <c:pt idx="1478" formatCode="General">
                  <c:v>457.16</c:v>
                </c:pt>
                <c:pt idx="1479" formatCode="General">
                  <c:v>457.16</c:v>
                </c:pt>
                <c:pt idx="1480" formatCode="General">
                  <c:v>457.16</c:v>
                </c:pt>
                <c:pt idx="1481" formatCode="General">
                  <c:v>504.5</c:v>
                </c:pt>
                <c:pt idx="1482" formatCode="General">
                  <c:v>504.5</c:v>
                </c:pt>
                <c:pt idx="1483" formatCode="General">
                  <c:v>504.5</c:v>
                </c:pt>
                <c:pt idx="1484" formatCode="General">
                  <c:v>504.5</c:v>
                </c:pt>
                <c:pt idx="1485" formatCode="General">
                  <c:v>504.5</c:v>
                </c:pt>
                <c:pt idx="1486" formatCode="General">
                  <c:v>504.5</c:v>
                </c:pt>
                <c:pt idx="1487" formatCode="General">
                  <c:v>504.5</c:v>
                </c:pt>
                <c:pt idx="1488" formatCode="General">
                  <c:v>504.5</c:v>
                </c:pt>
                <c:pt idx="1489" formatCode="General">
                  <c:v>504.5</c:v>
                </c:pt>
                <c:pt idx="1490" formatCode="General">
                  <c:v>504.5</c:v>
                </c:pt>
                <c:pt idx="1491" formatCode="General">
                  <c:v>504.5</c:v>
                </c:pt>
                <c:pt idx="1492" formatCode="General">
                  <c:v>504.5</c:v>
                </c:pt>
                <c:pt idx="1493" formatCode="General">
                  <c:v>504.5</c:v>
                </c:pt>
                <c:pt idx="1494" formatCode="General">
                  <c:v>535.1</c:v>
                </c:pt>
                <c:pt idx="1495" formatCode="General">
                  <c:v>535.1</c:v>
                </c:pt>
                <c:pt idx="1496" formatCode="General">
                  <c:v>535.1</c:v>
                </c:pt>
                <c:pt idx="1497" formatCode="General">
                  <c:v>535.1</c:v>
                </c:pt>
                <c:pt idx="1498" formatCode="General">
                  <c:v>535.1</c:v>
                </c:pt>
                <c:pt idx="1499" formatCode="General">
                  <c:v>535.1</c:v>
                </c:pt>
                <c:pt idx="1500" formatCode="General">
                  <c:v>450.79</c:v>
                </c:pt>
                <c:pt idx="1501" formatCode="General">
                  <c:v>450.79</c:v>
                </c:pt>
                <c:pt idx="1502" formatCode="General">
                  <c:v>450.79</c:v>
                </c:pt>
                <c:pt idx="1503" formatCode="General">
                  <c:v>450.79</c:v>
                </c:pt>
                <c:pt idx="1504" formatCode="General">
                  <c:v>450.79</c:v>
                </c:pt>
                <c:pt idx="1505" formatCode="General">
                  <c:v>450.79</c:v>
                </c:pt>
                <c:pt idx="1506" formatCode="General">
                  <c:v>450.79</c:v>
                </c:pt>
                <c:pt idx="1507" formatCode="General">
                  <c:v>426.9</c:v>
                </c:pt>
                <c:pt idx="1508" formatCode="General">
                  <c:v>426.9</c:v>
                </c:pt>
                <c:pt idx="1509" formatCode="General">
                  <c:v>426.9</c:v>
                </c:pt>
                <c:pt idx="1510" formatCode="General">
                  <c:v>426.9</c:v>
                </c:pt>
                <c:pt idx="1511" formatCode="General">
                  <c:v>426.9</c:v>
                </c:pt>
                <c:pt idx="1512" formatCode="General">
                  <c:v>426.9</c:v>
                </c:pt>
                <c:pt idx="1513" formatCode="General">
                  <c:v>426.9</c:v>
                </c:pt>
                <c:pt idx="1514" formatCode="General">
                  <c:v>426.9</c:v>
                </c:pt>
                <c:pt idx="1515" formatCode="General">
                  <c:v>426.9</c:v>
                </c:pt>
                <c:pt idx="1516" formatCode="General">
                  <c:v>426.9</c:v>
                </c:pt>
                <c:pt idx="1517" formatCode="General">
                  <c:v>426.9</c:v>
                </c:pt>
                <c:pt idx="1518" formatCode="General">
                  <c:v>426.9</c:v>
                </c:pt>
                <c:pt idx="1519" formatCode="General">
                  <c:v>426.9</c:v>
                </c:pt>
                <c:pt idx="1520" formatCode="General">
                  <c:v>426.9</c:v>
                </c:pt>
                <c:pt idx="1521" formatCode="General">
                  <c:v>426.9</c:v>
                </c:pt>
                <c:pt idx="1522" formatCode="General">
                  <c:v>426.9</c:v>
                </c:pt>
                <c:pt idx="1523" formatCode="General">
                  <c:v>426.9</c:v>
                </c:pt>
                <c:pt idx="1524" formatCode="General">
                  <c:v>504.47</c:v>
                </c:pt>
                <c:pt idx="1525" formatCode="General">
                  <c:v>504.47</c:v>
                </c:pt>
                <c:pt idx="1526" formatCode="General">
                  <c:v>504.47</c:v>
                </c:pt>
                <c:pt idx="1527" formatCode="General">
                  <c:v>504.47</c:v>
                </c:pt>
                <c:pt idx="1528" formatCode="General">
                  <c:v>457.1</c:v>
                </c:pt>
                <c:pt idx="1529" formatCode="General">
                  <c:v>457.1</c:v>
                </c:pt>
                <c:pt idx="1530" formatCode="General">
                  <c:v>457.1</c:v>
                </c:pt>
                <c:pt idx="1531" formatCode="General">
                  <c:v>457.1</c:v>
                </c:pt>
                <c:pt idx="1532" formatCode="General">
                  <c:v>457.1</c:v>
                </c:pt>
                <c:pt idx="1533" formatCode="General">
                  <c:v>457.1</c:v>
                </c:pt>
                <c:pt idx="1534" formatCode="General">
                  <c:v>457.1</c:v>
                </c:pt>
                <c:pt idx="1535" formatCode="General">
                  <c:v>457.1</c:v>
                </c:pt>
                <c:pt idx="1536" formatCode="General">
                  <c:v>457.1</c:v>
                </c:pt>
                <c:pt idx="1537" formatCode="General">
                  <c:v>457.1</c:v>
                </c:pt>
                <c:pt idx="1538" formatCode="General">
                  <c:v>414.1</c:v>
                </c:pt>
                <c:pt idx="1539" formatCode="General">
                  <c:v>443.8</c:v>
                </c:pt>
                <c:pt idx="1540" formatCode="General">
                  <c:v>443.8</c:v>
                </c:pt>
                <c:pt idx="1541" formatCode="General">
                  <c:v>443.8</c:v>
                </c:pt>
                <c:pt idx="1542" formatCode="General">
                  <c:v>443.8</c:v>
                </c:pt>
                <c:pt idx="1543" formatCode="General">
                  <c:v>443.8</c:v>
                </c:pt>
                <c:pt idx="1544" formatCode="General">
                  <c:v>443.8</c:v>
                </c:pt>
                <c:pt idx="1545" formatCode="General">
                  <c:v>443.8</c:v>
                </c:pt>
                <c:pt idx="1546" formatCode="General">
                  <c:v>477</c:v>
                </c:pt>
                <c:pt idx="1547" formatCode="General">
                  <c:v>477</c:v>
                </c:pt>
                <c:pt idx="1548" formatCode="General">
                  <c:v>477</c:v>
                </c:pt>
                <c:pt idx="1549" formatCode="General">
                  <c:v>469</c:v>
                </c:pt>
                <c:pt idx="1550" formatCode="General">
                  <c:v>469</c:v>
                </c:pt>
                <c:pt idx="1551" formatCode="General">
                  <c:v>469</c:v>
                </c:pt>
                <c:pt idx="1552" formatCode="General">
                  <c:v>469</c:v>
                </c:pt>
                <c:pt idx="1553" formatCode="General">
                  <c:v>469</c:v>
                </c:pt>
                <c:pt idx="1554" formatCode="General">
                  <c:v>469</c:v>
                </c:pt>
                <c:pt idx="1555" formatCode="General">
                  <c:v>469</c:v>
                </c:pt>
                <c:pt idx="1556" formatCode="General">
                  <c:v>457.1</c:v>
                </c:pt>
                <c:pt idx="1557" formatCode="General">
                  <c:v>457.1</c:v>
                </c:pt>
                <c:pt idx="1558" formatCode="General">
                  <c:v>457.1</c:v>
                </c:pt>
                <c:pt idx="1559" formatCode="General">
                  <c:v>504.4</c:v>
                </c:pt>
                <c:pt idx="1560" formatCode="General">
                  <c:v>504.4</c:v>
                </c:pt>
                <c:pt idx="1561" formatCode="General">
                  <c:v>492.1</c:v>
                </c:pt>
                <c:pt idx="1562" formatCode="General">
                  <c:v>470.5</c:v>
                </c:pt>
                <c:pt idx="1563" formatCode="General">
                  <c:v>470.5</c:v>
                </c:pt>
                <c:pt idx="1564" formatCode="General">
                  <c:v>470.5</c:v>
                </c:pt>
                <c:pt idx="1565" formatCode="General">
                  <c:v>470.5</c:v>
                </c:pt>
                <c:pt idx="1566" formatCode="General">
                  <c:v>470.5</c:v>
                </c:pt>
                <c:pt idx="1567" formatCode="General">
                  <c:v>470.5</c:v>
                </c:pt>
                <c:pt idx="1568" formatCode="General">
                  <c:v>470.5</c:v>
                </c:pt>
                <c:pt idx="1569" formatCode="General">
                  <c:v>470.5</c:v>
                </c:pt>
                <c:pt idx="1570" formatCode="General">
                  <c:v>443.88</c:v>
                </c:pt>
                <c:pt idx="1571" formatCode="General">
                  <c:v>443.88</c:v>
                </c:pt>
                <c:pt idx="1572" formatCode="General">
                  <c:v>443.88</c:v>
                </c:pt>
                <c:pt idx="1573" formatCode="General">
                  <c:v>443.88</c:v>
                </c:pt>
                <c:pt idx="1574" formatCode="General">
                  <c:v>443.88</c:v>
                </c:pt>
                <c:pt idx="1575" formatCode="General">
                  <c:v>443.88</c:v>
                </c:pt>
                <c:pt idx="1576" formatCode="General">
                  <c:v>443.88</c:v>
                </c:pt>
                <c:pt idx="1577" formatCode="General">
                  <c:v>443.88</c:v>
                </c:pt>
                <c:pt idx="1578" formatCode="General">
                  <c:v>443.88</c:v>
                </c:pt>
                <c:pt idx="1579" formatCode="General">
                  <c:v>443.88</c:v>
                </c:pt>
                <c:pt idx="1580" formatCode="General">
                  <c:v>443.88</c:v>
                </c:pt>
                <c:pt idx="1581" formatCode="General">
                  <c:v>443.88</c:v>
                </c:pt>
                <c:pt idx="1582" formatCode="General">
                  <c:v>414.1</c:v>
                </c:pt>
                <c:pt idx="1583" formatCode="General">
                  <c:v>414.1</c:v>
                </c:pt>
                <c:pt idx="1584" formatCode="General">
                  <c:v>414.1</c:v>
                </c:pt>
                <c:pt idx="1585" formatCode="General">
                  <c:v>414.1</c:v>
                </c:pt>
                <c:pt idx="1586" formatCode="General">
                  <c:v>469.1</c:v>
                </c:pt>
                <c:pt idx="1587" formatCode="General">
                  <c:v>469.1</c:v>
                </c:pt>
                <c:pt idx="1588" formatCode="General">
                  <c:v>469.1</c:v>
                </c:pt>
                <c:pt idx="1589" formatCode="General">
                  <c:v>469.1</c:v>
                </c:pt>
                <c:pt idx="1590" formatCode="General">
                  <c:v>469.1</c:v>
                </c:pt>
                <c:pt idx="1591" formatCode="General">
                  <c:v>469.1</c:v>
                </c:pt>
                <c:pt idx="1592" formatCode="General">
                  <c:v>469.1</c:v>
                </c:pt>
                <c:pt idx="1593" formatCode="General">
                  <c:v>469.1</c:v>
                </c:pt>
                <c:pt idx="1594" formatCode="General">
                  <c:v>426.7</c:v>
                </c:pt>
                <c:pt idx="1595" formatCode="General">
                  <c:v>426.7</c:v>
                </c:pt>
                <c:pt idx="1596" formatCode="General">
                  <c:v>426.7</c:v>
                </c:pt>
                <c:pt idx="1597" formatCode="General">
                  <c:v>426.7</c:v>
                </c:pt>
                <c:pt idx="1598" formatCode="General">
                  <c:v>426.7</c:v>
                </c:pt>
                <c:pt idx="1599" formatCode="General">
                  <c:v>426.7</c:v>
                </c:pt>
                <c:pt idx="1600" formatCode="General">
                  <c:v>426.7</c:v>
                </c:pt>
                <c:pt idx="1601" formatCode="General">
                  <c:v>426.7</c:v>
                </c:pt>
                <c:pt idx="1602" formatCode="General">
                  <c:v>426.7</c:v>
                </c:pt>
                <c:pt idx="1603" formatCode="General">
                  <c:v>426.7</c:v>
                </c:pt>
                <c:pt idx="1604" formatCode="General">
                  <c:v>426.7</c:v>
                </c:pt>
                <c:pt idx="1605" formatCode="General">
                  <c:v>426.7</c:v>
                </c:pt>
                <c:pt idx="1606" formatCode="General">
                  <c:v>426.7</c:v>
                </c:pt>
                <c:pt idx="1607" formatCode="General">
                  <c:v>426.7</c:v>
                </c:pt>
                <c:pt idx="1608" formatCode="General">
                  <c:v>492.1</c:v>
                </c:pt>
                <c:pt idx="1609" formatCode="General">
                  <c:v>492.1</c:v>
                </c:pt>
                <c:pt idx="1610" formatCode="General">
                  <c:v>492.1</c:v>
                </c:pt>
                <c:pt idx="1611" formatCode="General">
                  <c:v>492.1</c:v>
                </c:pt>
                <c:pt idx="1612" formatCode="General">
                  <c:v>492.1</c:v>
                </c:pt>
                <c:pt idx="1613" formatCode="General">
                  <c:v>492.1</c:v>
                </c:pt>
                <c:pt idx="1614" formatCode="General">
                  <c:v>492.1</c:v>
                </c:pt>
                <c:pt idx="1615" formatCode="General">
                  <c:v>504</c:v>
                </c:pt>
                <c:pt idx="1616" formatCode="General">
                  <c:v>504</c:v>
                </c:pt>
                <c:pt idx="1617" formatCode="General">
                  <c:v>504</c:v>
                </c:pt>
                <c:pt idx="1618" formatCode="General">
                  <c:v>504</c:v>
                </c:pt>
                <c:pt idx="1619" formatCode="General">
                  <c:v>504</c:v>
                </c:pt>
                <c:pt idx="1620" formatCode="General">
                  <c:v>457.1</c:v>
                </c:pt>
                <c:pt idx="1621" formatCode="General">
                  <c:v>457.1</c:v>
                </c:pt>
                <c:pt idx="1622" formatCode="General">
                  <c:v>457.1</c:v>
                </c:pt>
                <c:pt idx="1623" formatCode="General">
                  <c:v>457.1</c:v>
                </c:pt>
                <c:pt idx="1624" formatCode="General">
                  <c:v>469.1</c:v>
                </c:pt>
                <c:pt idx="1625" formatCode="General">
                  <c:v>469.1</c:v>
                </c:pt>
                <c:pt idx="1626" formatCode="General">
                  <c:v>469.1</c:v>
                </c:pt>
                <c:pt idx="1627" formatCode="General">
                  <c:v>469.1</c:v>
                </c:pt>
                <c:pt idx="1628" formatCode="General">
                  <c:v>469.1</c:v>
                </c:pt>
                <c:pt idx="1629" formatCode="General">
                  <c:v>414.1</c:v>
                </c:pt>
                <c:pt idx="1630" formatCode="General">
                  <c:v>414.1</c:v>
                </c:pt>
                <c:pt idx="1631" formatCode="General">
                  <c:v>443.8</c:v>
                </c:pt>
                <c:pt idx="1632" formatCode="General">
                  <c:v>443.8</c:v>
                </c:pt>
                <c:pt idx="1633" formatCode="General">
                  <c:v>443.8</c:v>
                </c:pt>
                <c:pt idx="1634" formatCode="General">
                  <c:v>443.8</c:v>
                </c:pt>
                <c:pt idx="1635" formatCode="General">
                  <c:v>443.8</c:v>
                </c:pt>
                <c:pt idx="1636" formatCode="General">
                  <c:v>470.5</c:v>
                </c:pt>
                <c:pt idx="1637" formatCode="General">
                  <c:v>470.5</c:v>
                </c:pt>
                <c:pt idx="1638" formatCode="General">
                  <c:v>470.5</c:v>
                </c:pt>
                <c:pt idx="1639" formatCode="General">
                  <c:v>470.5</c:v>
                </c:pt>
                <c:pt idx="1640" formatCode="General">
                  <c:v>470.5</c:v>
                </c:pt>
                <c:pt idx="1641" formatCode="General">
                  <c:v>470.5</c:v>
                </c:pt>
                <c:pt idx="1642" formatCode="General">
                  <c:v>504.4</c:v>
                </c:pt>
                <c:pt idx="1643" formatCode="General">
                  <c:v>504.4</c:v>
                </c:pt>
                <c:pt idx="1644" formatCode="General">
                  <c:v>469.1</c:v>
                </c:pt>
                <c:pt idx="1645" formatCode="General">
                  <c:v>469.1</c:v>
                </c:pt>
                <c:pt idx="1646" formatCode="General">
                  <c:v>414.1</c:v>
                </c:pt>
                <c:pt idx="1647" formatCode="General">
                  <c:v>443.8</c:v>
                </c:pt>
                <c:pt idx="1648" formatCode="General">
                  <c:v>491.62</c:v>
                </c:pt>
                <c:pt idx="1649" formatCode="General">
                  <c:v>492.6</c:v>
                </c:pt>
                <c:pt idx="1650" formatCode="General">
                  <c:v>483</c:v>
                </c:pt>
                <c:pt idx="1651" formatCode="General">
                  <c:v>483</c:v>
                </c:pt>
                <c:pt idx="1652" formatCode="General">
                  <c:v>483</c:v>
                </c:pt>
                <c:pt idx="1653" formatCode="General">
                  <c:v>483</c:v>
                </c:pt>
                <c:pt idx="1654" formatCode="General">
                  <c:v>483</c:v>
                </c:pt>
                <c:pt idx="1655" formatCode="General">
                  <c:v>483</c:v>
                </c:pt>
                <c:pt idx="1656" formatCode="General">
                  <c:v>470.5</c:v>
                </c:pt>
                <c:pt idx="1657" formatCode="General">
                  <c:v>470.5</c:v>
                </c:pt>
                <c:pt idx="1658" formatCode="General">
                  <c:v>470.5</c:v>
                </c:pt>
                <c:pt idx="1659" formatCode="General">
                  <c:v>470.5</c:v>
                </c:pt>
                <c:pt idx="1660" formatCode="General">
                  <c:v>470.5</c:v>
                </c:pt>
                <c:pt idx="1661" formatCode="General">
                  <c:v>470.5</c:v>
                </c:pt>
                <c:pt idx="1662" formatCode="General">
                  <c:v>470.5</c:v>
                </c:pt>
                <c:pt idx="1663" formatCode="General">
                  <c:v>470.5</c:v>
                </c:pt>
                <c:pt idx="1664" formatCode="General">
                  <c:v>470.5</c:v>
                </c:pt>
                <c:pt idx="1665" formatCode="General">
                  <c:v>470.5</c:v>
                </c:pt>
                <c:pt idx="1666" formatCode="General">
                  <c:v>443.8</c:v>
                </c:pt>
                <c:pt idx="1667" formatCode="General">
                  <c:v>443.8</c:v>
                </c:pt>
                <c:pt idx="1668" formatCode="General">
                  <c:v>443.8</c:v>
                </c:pt>
                <c:pt idx="1669" formatCode="General">
                  <c:v>443.8</c:v>
                </c:pt>
                <c:pt idx="1670" formatCode="General">
                  <c:v>443.8</c:v>
                </c:pt>
                <c:pt idx="1671" formatCode="General">
                  <c:v>443.8</c:v>
                </c:pt>
                <c:pt idx="1672" formatCode="General">
                  <c:v>443.8</c:v>
                </c:pt>
                <c:pt idx="1673" formatCode="General">
                  <c:v>414.1</c:v>
                </c:pt>
                <c:pt idx="1674" formatCode="General">
                  <c:v>414.1</c:v>
                </c:pt>
                <c:pt idx="1675" formatCode="General">
                  <c:v>469.1</c:v>
                </c:pt>
                <c:pt idx="1676" formatCode="General">
                  <c:v>469.1</c:v>
                </c:pt>
                <c:pt idx="1677" formatCode="General">
                  <c:v>469.1</c:v>
                </c:pt>
                <c:pt idx="1678" formatCode="General">
                  <c:v>469.1</c:v>
                </c:pt>
                <c:pt idx="1679" formatCode="General">
                  <c:v>469.1</c:v>
                </c:pt>
                <c:pt idx="1680" formatCode="General">
                  <c:v>469.1</c:v>
                </c:pt>
                <c:pt idx="1681" formatCode="General">
                  <c:v>457.2</c:v>
                </c:pt>
                <c:pt idx="1682" formatCode="General">
                  <c:v>457.2</c:v>
                </c:pt>
                <c:pt idx="1683" formatCode="General">
                  <c:v>457.2</c:v>
                </c:pt>
                <c:pt idx="1684" formatCode="General">
                  <c:v>457.2</c:v>
                </c:pt>
                <c:pt idx="1685" formatCode="General">
                  <c:v>457.2</c:v>
                </c:pt>
                <c:pt idx="1686" formatCode="General">
                  <c:v>457.2</c:v>
                </c:pt>
                <c:pt idx="1687" formatCode="General">
                  <c:v>457.2</c:v>
                </c:pt>
                <c:pt idx="1688" formatCode="General">
                  <c:v>457.2</c:v>
                </c:pt>
                <c:pt idx="1689" formatCode="General">
                  <c:v>457.2</c:v>
                </c:pt>
                <c:pt idx="1690" formatCode="General">
                  <c:v>457.2</c:v>
                </c:pt>
                <c:pt idx="1691" formatCode="General">
                  <c:v>457.2</c:v>
                </c:pt>
                <c:pt idx="1692" formatCode="General">
                  <c:v>457.2</c:v>
                </c:pt>
                <c:pt idx="1693" formatCode="General">
                  <c:v>457.2</c:v>
                </c:pt>
                <c:pt idx="1694" formatCode="General">
                  <c:v>457.2</c:v>
                </c:pt>
                <c:pt idx="1695" formatCode="General">
                  <c:v>457.2</c:v>
                </c:pt>
                <c:pt idx="1696" formatCode="General">
                  <c:v>457.2</c:v>
                </c:pt>
                <c:pt idx="1697" formatCode="General">
                  <c:v>457.2</c:v>
                </c:pt>
                <c:pt idx="1698" formatCode="General">
                  <c:v>457.2</c:v>
                </c:pt>
                <c:pt idx="1699" formatCode="General">
                  <c:v>457.2</c:v>
                </c:pt>
                <c:pt idx="1700" formatCode="General">
                  <c:v>469.1</c:v>
                </c:pt>
                <c:pt idx="1701" formatCode="General">
                  <c:v>469.1</c:v>
                </c:pt>
                <c:pt idx="1702" formatCode="General">
                  <c:v>469.1</c:v>
                </c:pt>
                <c:pt idx="1703" formatCode="General">
                  <c:v>469.1</c:v>
                </c:pt>
                <c:pt idx="1704" formatCode="General">
                  <c:v>469.1</c:v>
                </c:pt>
                <c:pt idx="1705" formatCode="General">
                  <c:v>469.1</c:v>
                </c:pt>
                <c:pt idx="1706" formatCode="General">
                  <c:v>469.1</c:v>
                </c:pt>
                <c:pt idx="1707" formatCode="General">
                  <c:v>469.1</c:v>
                </c:pt>
                <c:pt idx="1708" formatCode="General">
                  <c:v>469.1</c:v>
                </c:pt>
                <c:pt idx="1709" formatCode="General">
                  <c:v>469.1</c:v>
                </c:pt>
                <c:pt idx="1710" formatCode="General">
                  <c:v>469.1</c:v>
                </c:pt>
                <c:pt idx="1711" formatCode="General">
                  <c:v>469.1</c:v>
                </c:pt>
                <c:pt idx="1712" formatCode="General">
                  <c:v>469.1</c:v>
                </c:pt>
                <c:pt idx="1713" formatCode="General">
                  <c:v>469.1</c:v>
                </c:pt>
                <c:pt idx="1714" formatCode="General">
                  <c:v>469.1</c:v>
                </c:pt>
                <c:pt idx="1715" formatCode="General">
                  <c:v>414.1</c:v>
                </c:pt>
                <c:pt idx="1716" formatCode="General">
                  <c:v>414.1</c:v>
                </c:pt>
                <c:pt idx="1717" formatCode="General">
                  <c:v>414.1</c:v>
                </c:pt>
                <c:pt idx="1718" formatCode="General">
                  <c:v>414.1</c:v>
                </c:pt>
                <c:pt idx="1719" formatCode="General">
                  <c:v>414.1</c:v>
                </c:pt>
                <c:pt idx="1720" formatCode="General">
                  <c:v>414.1</c:v>
                </c:pt>
                <c:pt idx="1721" formatCode="General">
                  <c:v>414.1</c:v>
                </c:pt>
                <c:pt idx="1722" formatCode="General">
                  <c:v>443.8</c:v>
                </c:pt>
                <c:pt idx="1723" formatCode="General">
                  <c:v>443.8</c:v>
                </c:pt>
                <c:pt idx="1724" formatCode="General">
                  <c:v>443.8</c:v>
                </c:pt>
                <c:pt idx="1725" formatCode="General">
                  <c:v>443.8</c:v>
                </c:pt>
                <c:pt idx="1726" formatCode="General">
                  <c:v>443.8</c:v>
                </c:pt>
                <c:pt idx="1727" formatCode="General">
                  <c:v>443.8</c:v>
                </c:pt>
                <c:pt idx="1728" formatCode="General">
                  <c:v>443.8</c:v>
                </c:pt>
                <c:pt idx="1729" formatCode="General">
                  <c:v>443.8</c:v>
                </c:pt>
                <c:pt idx="1730" formatCode="General">
                  <c:v>443.8</c:v>
                </c:pt>
                <c:pt idx="1731" formatCode="General">
                  <c:v>443.8</c:v>
                </c:pt>
                <c:pt idx="1732" formatCode="General">
                  <c:v>443.8</c:v>
                </c:pt>
                <c:pt idx="1733" formatCode="General">
                  <c:v>443.8</c:v>
                </c:pt>
                <c:pt idx="1734" formatCode="General">
                  <c:v>443.8</c:v>
                </c:pt>
                <c:pt idx="1735" formatCode="General">
                  <c:v>443.8</c:v>
                </c:pt>
                <c:pt idx="1736" formatCode="General">
                  <c:v>443.8</c:v>
                </c:pt>
                <c:pt idx="1737" formatCode="General">
                  <c:v>443.8</c:v>
                </c:pt>
                <c:pt idx="1738" formatCode="General">
                  <c:v>443.8</c:v>
                </c:pt>
                <c:pt idx="1739" formatCode="General">
                  <c:v>443.8</c:v>
                </c:pt>
                <c:pt idx="1740" formatCode="General">
                  <c:v>443.8</c:v>
                </c:pt>
                <c:pt idx="1741" formatCode="General">
                  <c:v>443.8</c:v>
                </c:pt>
                <c:pt idx="1742" formatCode="General">
                  <c:v>443.8</c:v>
                </c:pt>
                <c:pt idx="1743" formatCode="General">
                  <c:v>470.5</c:v>
                </c:pt>
                <c:pt idx="1744" formatCode="General">
                  <c:v>470.5</c:v>
                </c:pt>
                <c:pt idx="1745" formatCode="General">
                  <c:v>470.5</c:v>
                </c:pt>
                <c:pt idx="1746" formatCode="General">
                  <c:v>470.5</c:v>
                </c:pt>
                <c:pt idx="1747" formatCode="General">
                  <c:v>470.5</c:v>
                </c:pt>
                <c:pt idx="1748" formatCode="General">
                  <c:v>470.5</c:v>
                </c:pt>
                <c:pt idx="1749" formatCode="General">
                  <c:v>470.5</c:v>
                </c:pt>
                <c:pt idx="1750" formatCode="General">
                  <c:v>470.5</c:v>
                </c:pt>
                <c:pt idx="1751" formatCode="General">
                  <c:v>470.5</c:v>
                </c:pt>
                <c:pt idx="1752" formatCode="General">
                  <c:v>470.5</c:v>
                </c:pt>
                <c:pt idx="1753" formatCode="General">
                  <c:v>470.5</c:v>
                </c:pt>
                <c:pt idx="1754" formatCode="General">
                  <c:v>470.5</c:v>
                </c:pt>
                <c:pt idx="1755" formatCode="General">
                  <c:v>470.5</c:v>
                </c:pt>
                <c:pt idx="1756" formatCode="General">
                  <c:v>470.5</c:v>
                </c:pt>
                <c:pt idx="1757" formatCode="General">
                  <c:v>470.5</c:v>
                </c:pt>
                <c:pt idx="1758" formatCode="General">
                  <c:v>470.5</c:v>
                </c:pt>
                <c:pt idx="1759" formatCode="General">
                  <c:v>470.5</c:v>
                </c:pt>
                <c:pt idx="1760" formatCode="General">
                  <c:v>470.5</c:v>
                </c:pt>
                <c:pt idx="1761" formatCode="General">
                  <c:v>470.5</c:v>
                </c:pt>
                <c:pt idx="1762" formatCode="General">
                  <c:v>470.5</c:v>
                </c:pt>
                <c:pt idx="1763" formatCode="General">
                  <c:v>470.5</c:v>
                </c:pt>
                <c:pt idx="1764" formatCode="General">
                  <c:v>470.5</c:v>
                </c:pt>
                <c:pt idx="1765" formatCode="General">
                  <c:v>470.5</c:v>
                </c:pt>
                <c:pt idx="1766" formatCode="General">
                  <c:v>470.5</c:v>
                </c:pt>
                <c:pt idx="1767" formatCode="General">
                  <c:v>470.5</c:v>
                </c:pt>
                <c:pt idx="1768" formatCode="General">
                  <c:v>443.8</c:v>
                </c:pt>
                <c:pt idx="1769" formatCode="General">
                  <c:v>443.8</c:v>
                </c:pt>
                <c:pt idx="1770" formatCode="General">
                  <c:v>443.8</c:v>
                </c:pt>
                <c:pt idx="1771" formatCode="General">
                  <c:v>443.8</c:v>
                </c:pt>
                <c:pt idx="1772" formatCode="General">
                  <c:v>443.8</c:v>
                </c:pt>
                <c:pt idx="1773" formatCode="General">
                  <c:v>414.1</c:v>
                </c:pt>
                <c:pt idx="1774" formatCode="General">
                  <c:v>414.1</c:v>
                </c:pt>
                <c:pt idx="1775" formatCode="General">
                  <c:v>469.1</c:v>
                </c:pt>
                <c:pt idx="1776" formatCode="General">
                  <c:v>469.1</c:v>
                </c:pt>
                <c:pt idx="1777" formatCode="General">
                  <c:v>469.1</c:v>
                </c:pt>
                <c:pt idx="1778" formatCode="General">
                  <c:v>469.1</c:v>
                </c:pt>
                <c:pt idx="1779" formatCode="General">
                  <c:v>469.1</c:v>
                </c:pt>
                <c:pt idx="1780" formatCode="General">
                  <c:v>469.1</c:v>
                </c:pt>
                <c:pt idx="1781" formatCode="General">
                  <c:v>457.1</c:v>
                </c:pt>
                <c:pt idx="1782" formatCode="General">
                  <c:v>457.1</c:v>
                </c:pt>
                <c:pt idx="1783" formatCode="General">
                  <c:v>457.1</c:v>
                </c:pt>
                <c:pt idx="1784" formatCode="General">
                  <c:v>457.1</c:v>
                </c:pt>
                <c:pt idx="1785" formatCode="General">
                  <c:v>457.1</c:v>
                </c:pt>
                <c:pt idx="1786" formatCode="General">
                  <c:v>473.7</c:v>
                </c:pt>
                <c:pt idx="1787" formatCode="General">
                  <c:v>473.7</c:v>
                </c:pt>
                <c:pt idx="1788" formatCode="General">
                  <c:v>473.7</c:v>
                </c:pt>
                <c:pt idx="1789" formatCode="General">
                  <c:v>473.7</c:v>
                </c:pt>
                <c:pt idx="1790" formatCode="General">
                  <c:v>473.7</c:v>
                </c:pt>
                <c:pt idx="1791" formatCode="General">
                  <c:v>473.7</c:v>
                </c:pt>
                <c:pt idx="1792" formatCode="General">
                  <c:v>473.7</c:v>
                </c:pt>
                <c:pt idx="1793" formatCode="General">
                  <c:v>473.7</c:v>
                </c:pt>
                <c:pt idx="1794" formatCode="General">
                  <c:v>473.7</c:v>
                </c:pt>
                <c:pt idx="1795" formatCode="General">
                  <c:v>473.7</c:v>
                </c:pt>
                <c:pt idx="1796" formatCode="General">
                  <c:v>473.7</c:v>
                </c:pt>
                <c:pt idx="1797" formatCode="General">
                  <c:v>473.7</c:v>
                </c:pt>
                <c:pt idx="1798" formatCode="General">
                  <c:v>473.7</c:v>
                </c:pt>
                <c:pt idx="1799" formatCode="General">
                  <c:v>473.7</c:v>
                </c:pt>
                <c:pt idx="1800" formatCode="General">
                  <c:v>473.7</c:v>
                </c:pt>
                <c:pt idx="1801" formatCode="General">
                  <c:v>473.7</c:v>
                </c:pt>
                <c:pt idx="1802" formatCode="General">
                  <c:v>473.7</c:v>
                </c:pt>
                <c:pt idx="1803" formatCode="General">
                  <c:v>473.7</c:v>
                </c:pt>
                <c:pt idx="1804" formatCode="General">
                  <c:v>469.2</c:v>
                </c:pt>
                <c:pt idx="1805" formatCode="General">
                  <c:v>469.2</c:v>
                </c:pt>
                <c:pt idx="1806" formatCode="General">
                  <c:v>469.2</c:v>
                </c:pt>
                <c:pt idx="1807" formatCode="General">
                  <c:v>469.2</c:v>
                </c:pt>
                <c:pt idx="1808" formatCode="General">
                  <c:v>469.2</c:v>
                </c:pt>
                <c:pt idx="1809" formatCode="General">
                  <c:v>477</c:v>
                </c:pt>
                <c:pt idx="1810" formatCode="General">
                  <c:v>477</c:v>
                </c:pt>
                <c:pt idx="1811" formatCode="General">
                  <c:v>477</c:v>
                </c:pt>
                <c:pt idx="1812" formatCode="General">
                  <c:v>477</c:v>
                </c:pt>
                <c:pt idx="1813" formatCode="General">
                  <c:v>477</c:v>
                </c:pt>
                <c:pt idx="1814" formatCode="General">
                  <c:v>477</c:v>
                </c:pt>
                <c:pt idx="1815" formatCode="General">
                  <c:v>477</c:v>
                </c:pt>
                <c:pt idx="1816" formatCode="General">
                  <c:v>477.2</c:v>
                </c:pt>
                <c:pt idx="1817" formatCode="General">
                  <c:v>477.2</c:v>
                </c:pt>
                <c:pt idx="1818" formatCode="General">
                  <c:v>477.2</c:v>
                </c:pt>
                <c:pt idx="1819" formatCode="General">
                  <c:v>477.2</c:v>
                </c:pt>
                <c:pt idx="1820" formatCode="General">
                  <c:v>477.2</c:v>
                </c:pt>
                <c:pt idx="1821" formatCode="General">
                  <c:v>457.2</c:v>
                </c:pt>
                <c:pt idx="1822" formatCode="General">
                  <c:v>457.2</c:v>
                </c:pt>
                <c:pt idx="1823" formatCode="General">
                  <c:v>469.1</c:v>
                </c:pt>
                <c:pt idx="1824" formatCode="General">
                  <c:v>469.1</c:v>
                </c:pt>
                <c:pt idx="1825" formatCode="General">
                  <c:v>414.1</c:v>
                </c:pt>
                <c:pt idx="1826" formatCode="General">
                  <c:v>443.8</c:v>
                </c:pt>
                <c:pt idx="1827" formatCode="General">
                  <c:v>443.8</c:v>
                </c:pt>
                <c:pt idx="1828" formatCode="General">
                  <c:v>470.5</c:v>
                </c:pt>
                <c:pt idx="1829" formatCode="General">
                  <c:v>470.5</c:v>
                </c:pt>
                <c:pt idx="1830" formatCode="General">
                  <c:v>470.5</c:v>
                </c:pt>
                <c:pt idx="1831" formatCode="General">
                  <c:v>470.5</c:v>
                </c:pt>
                <c:pt idx="1832" formatCode="General">
                  <c:v>483</c:v>
                </c:pt>
                <c:pt idx="1833" formatCode="General">
                  <c:v>483</c:v>
                </c:pt>
                <c:pt idx="1834" formatCode="General">
                  <c:v>483</c:v>
                </c:pt>
                <c:pt idx="1835" formatCode="General">
                  <c:v>483</c:v>
                </c:pt>
                <c:pt idx="1836" formatCode="General">
                  <c:v>483</c:v>
                </c:pt>
                <c:pt idx="1837" formatCode="General">
                  <c:v>479.7</c:v>
                </c:pt>
                <c:pt idx="1838" formatCode="General">
                  <c:v>482.7</c:v>
                </c:pt>
                <c:pt idx="1839" formatCode="General">
                  <c:v>492.1</c:v>
                </c:pt>
                <c:pt idx="1840" formatCode="General">
                  <c:v>494.5</c:v>
                </c:pt>
                <c:pt idx="1841" formatCode="General">
                  <c:v>494.6</c:v>
                </c:pt>
                <c:pt idx="1842" formatCode="General">
                  <c:v>494.6</c:v>
                </c:pt>
                <c:pt idx="1843" formatCode="General">
                  <c:v>494.6</c:v>
                </c:pt>
                <c:pt idx="1844" formatCode="General">
                  <c:v>494.6</c:v>
                </c:pt>
                <c:pt idx="1845" formatCode="General">
                  <c:v>494.6</c:v>
                </c:pt>
                <c:pt idx="1846" formatCode="General">
                  <c:v>494.6</c:v>
                </c:pt>
                <c:pt idx="1847" formatCode="General">
                  <c:v>494.6</c:v>
                </c:pt>
                <c:pt idx="1848" formatCode="General">
                  <c:v>494.6</c:v>
                </c:pt>
                <c:pt idx="1849" formatCode="General">
                  <c:v>494.6</c:v>
                </c:pt>
                <c:pt idx="1850" formatCode="General">
                  <c:v>494.6</c:v>
                </c:pt>
                <c:pt idx="1851" formatCode="General">
                  <c:v>494.6</c:v>
                </c:pt>
                <c:pt idx="1852" formatCode="General">
                  <c:v>494.6</c:v>
                </c:pt>
                <c:pt idx="1853" formatCode="General">
                  <c:v>494.6</c:v>
                </c:pt>
                <c:pt idx="1854" formatCode="General">
                  <c:v>494.6</c:v>
                </c:pt>
                <c:pt idx="1855" formatCode="General">
                  <c:v>494.6</c:v>
                </c:pt>
                <c:pt idx="1856" formatCode="General">
                  <c:v>494.6</c:v>
                </c:pt>
                <c:pt idx="1857" formatCode="General">
                  <c:v>494.6</c:v>
                </c:pt>
                <c:pt idx="1858" formatCode="General">
                  <c:v>494.6</c:v>
                </c:pt>
                <c:pt idx="1859" formatCode="General">
                  <c:v>494.6</c:v>
                </c:pt>
                <c:pt idx="1860" formatCode="General">
                  <c:v>494.6</c:v>
                </c:pt>
                <c:pt idx="1861" formatCode="General">
                  <c:v>494.6</c:v>
                </c:pt>
                <c:pt idx="1862" formatCode="General">
                  <c:v>494.6</c:v>
                </c:pt>
                <c:pt idx="1863" formatCode="General">
                  <c:v>494.6</c:v>
                </c:pt>
                <c:pt idx="1864" formatCode="General">
                  <c:v>494.6</c:v>
                </c:pt>
                <c:pt idx="1865" formatCode="General">
                  <c:v>494.6</c:v>
                </c:pt>
                <c:pt idx="1866" formatCode="General">
                  <c:v>494.6</c:v>
                </c:pt>
                <c:pt idx="1867" formatCode="General">
                  <c:v>494.6</c:v>
                </c:pt>
                <c:pt idx="1868" formatCode="General">
                  <c:v>494.6</c:v>
                </c:pt>
                <c:pt idx="1869" formatCode="General">
                  <c:v>494.6</c:v>
                </c:pt>
                <c:pt idx="1870" formatCode="General">
                  <c:v>494.6</c:v>
                </c:pt>
                <c:pt idx="1871" formatCode="General">
                  <c:v>494.6</c:v>
                </c:pt>
                <c:pt idx="1872" formatCode="General">
                  <c:v>494.6</c:v>
                </c:pt>
                <c:pt idx="1873" formatCode="General">
                  <c:v>494.6</c:v>
                </c:pt>
                <c:pt idx="1874" formatCode="General">
                  <c:v>494.6</c:v>
                </c:pt>
                <c:pt idx="1875" formatCode="General">
                  <c:v>494.6</c:v>
                </c:pt>
                <c:pt idx="1876" formatCode="General">
                  <c:v>494.6</c:v>
                </c:pt>
                <c:pt idx="1877" formatCode="General">
                  <c:v>494.6</c:v>
                </c:pt>
                <c:pt idx="1878" formatCode="General">
                  <c:v>494.6</c:v>
                </c:pt>
                <c:pt idx="1879" formatCode="General">
                  <c:v>494.6</c:v>
                </c:pt>
                <c:pt idx="1880" formatCode="General">
                  <c:v>494.6</c:v>
                </c:pt>
                <c:pt idx="1881" formatCode="General">
                  <c:v>494.6</c:v>
                </c:pt>
                <c:pt idx="1882" formatCode="General">
                  <c:v>494.6</c:v>
                </c:pt>
                <c:pt idx="1883" formatCode="General">
                  <c:v>494.6</c:v>
                </c:pt>
                <c:pt idx="1884" formatCode="General">
                  <c:v>494.6</c:v>
                </c:pt>
                <c:pt idx="1885" formatCode="General">
                  <c:v>494.6</c:v>
                </c:pt>
                <c:pt idx="1886" formatCode="General">
                  <c:v>494.6</c:v>
                </c:pt>
                <c:pt idx="1887" formatCode="General">
                  <c:v>494.6</c:v>
                </c:pt>
                <c:pt idx="1888" formatCode="General">
                  <c:v>494.6</c:v>
                </c:pt>
                <c:pt idx="1889" formatCode="General">
                  <c:v>494.6</c:v>
                </c:pt>
                <c:pt idx="1890" formatCode="General">
                  <c:v>494.6</c:v>
                </c:pt>
                <c:pt idx="1891" formatCode="General">
                  <c:v>494.6</c:v>
                </c:pt>
                <c:pt idx="1892" formatCode="General">
                  <c:v>494.6</c:v>
                </c:pt>
                <c:pt idx="1893" formatCode="General">
                  <c:v>494.6</c:v>
                </c:pt>
                <c:pt idx="1894" formatCode="General">
                  <c:v>478.3</c:v>
                </c:pt>
                <c:pt idx="1895" formatCode="General">
                  <c:v>492.3</c:v>
                </c:pt>
                <c:pt idx="1896" formatCode="General">
                  <c:v>482.7</c:v>
                </c:pt>
                <c:pt idx="1897" formatCode="General">
                  <c:v>482.7</c:v>
                </c:pt>
                <c:pt idx="1898" formatCode="General">
                  <c:v>478.1</c:v>
                </c:pt>
                <c:pt idx="1899" formatCode="General">
                  <c:v>483</c:v>
                </c:pt>
                <c:pt idx="1900" formatCode="General">
                  <c:v>483</c:v>
                </c:pt>
                <c:pt idx="1901" formatCode="General">
                  <c:v>483</c:v>
                </c:pt>
                <c:pt idx="1902" formatCode="General">
                  <c:v>483</c:v>
                </c:pt>
                <c:pt idx="1903" formatCode="General">
                  <c:v>470.5</c:v>
                </c:pt>
                <c:pt idx="1904" formatCode="General">
                  <c:v>470.5</c:v>
                </c:pt>
                <c:pt idx="1905" formatCode="General">
                  <c:v>470.5</c:v>
                </c:pt>
                <c:pt idx="1906" formatCode="General">
                  <c:v>483</c:v>
                </c:pt>
                <c:pt idx="1907" formatCode="General">
                  <c:v>483</c:v>
                </c:pt>
                <c:pt idx="1908" formatCode="General">
                  <c:v>479.6</c:v>
                </c:pt>
                <c:pt idx="1909" formatCode="General">
                  <c:v>494.6</c:v>
                </c:pt>
                <c:pt idx="1910" formatCode="General">
                  <c:v>494.6</c:v>
                </c:pt>
                <c:pt idx="1911" formatCode="General">
                  <c:v>494.6</c:v>
                </c:pt>
                <c:pt idx="1912" formatCode="General">
                  <c:v>478.3</c:v>
                </c:pt>
                <c:pt idx="1913" formatCode="General">
                  <c:v>494.6</c:v>
                </c:pt>
                <c:pt idx="1914" formatCode="General">
                  <c:v>494.6</c:v>
                </c:pt>
                <c:pt idx="1915" formatCode="General">
                  <c:v>479.7</c:v>
                </c:pt>
                <c:pt idx="1916" formatCode="General">
                  <c:v>479.7</c:v>
                </c:pt>
                <c:pt idx="1917" formatCode="General">
                  <c:v>479.7</c:v>
                </c:pt>
                <c:pt idx="1918" formatCode="General">
                  <c:v>479.7</c:v>
                </c:pt>
                <c:pt idx="1919" formatCode="General">
                  <c:v>467.5</c:v>
                </c:pt>
                <c:pt idx="1920" formatCode="General">
                  <c:v>479.7</c:v>
                </c:pt>
                <c:pt idx="1921" formatCode="General">
                  <c:v>470.5</c:v>
                </c:pt>
                <c:pt idx="1922" formatCode="General">
                  <c:v>470.5</c:v>
                </c:pt>
                <c:pt idx="1923" formatCode="General">
                  <c:v>470.5</c:v>
                </c:pt>
                <c:pt idx="1924" formatCode="General">
                  <c:v>470.5</c:v>
                </c:pt>
                <c:pt idx="1925" formatCode="General">
                  <c:v>470.5</c:v>
                </c:pt>
                <c:pt idx="1926" formatCode="General">
                  <c:v>470.5</c:v>
                </c:pt>
                <c:pt idx="1927" formatCode="General">
                  <c:v>470.5</c:v>
                </c:pt>
                <c:pt idx="1928" formatCode="General">
                  <c:v>470.5</c:v>
                </c:pt>
                <c:pt idx="1929" formatCode="General">
                  <c:v>470.5</c:v>
                </c:pt>
                <c:pt idx="1930" formatCode="General">
                  <c:v>469.1</c:v>
                </c:pt>
                <c:pt idx="1931" formatCode="General">
                  <c:v>469.1</c:v>
                </c:pt>
                <c:pt idx="1932" formatCode="General">
                  <c:v>483</c:v>
                </c:pt>
                <c:pt idx="1933" formatCode="General">
                  <c:v>483</c:v>
                </c:pt>
                <c:pt idx="1934" formatCode="General">
                  <c:v>483</c:v>
                </c:pt>
                <c:pt idx="1935" formatCode="General">
                  <c:v>483</c:v>
                </c:pt>
                <c:pt idx="1936" formatCode="General">
                  <c:v>470.5</c:v>
                </c:pt>
                <c:pt idx="1937" formatCode="General">
                  <c:v>470.5</c:v>
                </c:pt>
                <c:pt idx="1938" formatCode="General">
                  <c:v>470.5</c:v>
                </c:pt>
                <c:pt idx="1939" formatCode="General">
                  <c:v>470.5</c:v>
                </c:pt>
                <c:pt idx="1940" formatCode="General">
                  <c:v>470.5</c:v>
                </c:pt>
                <c:pt idx="1941" formatCode="General">
                  <c:v>470.5</c:v>
                </c:pt>
                <c:pt idx="1942" formatCode="General">
                  <c:v>443.8</c:v>
                </c:pt>
                <c:pt idx="1943" formatCode="General">
                  <c:v>443.8</c:v>
                </c:pt>
                <c:pt idx="1944" formatCode="General">
                  <c:v>443.8</c:v>
                </c:pt>
                <c:pt idx="1945" formatCode="General">
                  <c:v>414.1</c:v>
                </c:pt>
                <c:pt idx="1946" formatCode="General">
                  <c:v>269.2</c:v>
                </c:pt>
                <c:pt idx="1947" formatCode="General">
                  <c:v>269.2</c:v>
                </c:pt>
                <c:pt idx="1948" formatCode="General">
                  <c:v>269.2</c:v>
                </c:pt>
                <c:pt idx="1949" formatCode="General">
                  <c:v>269.2</c:v>
                </c:pt>
                <c:pt idx="1950" formatCode="General">
                  <c:v>504.4</c:v>
                </c:pt>
                <c:pt idx="1951" formatCode="General">
                  <c:v>470.5</c:v>
                </c:pt>
                <c:pt idx="1952" formatCode="General">
                  <c:v>470.5</c:v>
                </c:pt>
                <c:pt idx="1953" formatCode="General">
                  <c:v>470.5</c:v>
                </c:pt>
                <c:pt idx="1954" formatCode="General">
                  <c:v>470.5</c:v>
                </c:pt>
                <c:pt idx="1955" formatCode="General">
                  <c:v>470.5</c:v>
                </c:pt>
                <c:pt idx="1956" formatCode="General">
                  <c:v>443.8</c:v>
                </c:pt>
                <c:pt idx="1957" formatCode="General">
                  <c:v>443.8</c:v>
                </c:pt>
                <c:pt idx="1958" formatCode="General">
                  <c:v>443.8</c:v>
                </c:pt>
                <c:pt idx="1959" formatCode="General">
                  <c:v>443.8</c:v>
                </c:pt>
                <c:pt idx="1960" formatCode="General">
                  <c:v>443.8</c:v>
                </c:pt>
                <c:pt idx="1961" formatCode="General">
                  <c:v>443.8</c:v>
                </c:pt>
                <c:pt idx="1962" formatCode="General">
                  <c:v>443.8</c:v>
                </c:pt>
                <c:pt idx="1963" formatCode="General">
                  <c:v>443.8</c:v>
                </c:pt>
                <c:pt idx="1964" formatCode="General">
                  <c:v>469.2</c:v>
                </c:pt>
                <c:pt idx="1965" formatCode="General">
                  <c:v>469.2</c:v>
                </c:pt>
                <c:pt idx="1966" formatCode="General">
                  <c:v>469.2</c:v>
                </c:pt>
                <c:pt idx="1967" formatCode="General">
                  <c:v>457.1</c:v>
                </c:pt>
                <c:pt idx="1968" formatCode="General">
                  <c:v>457.1</c:v>
                </c:pt>
                <c:pt idx="1969" formatCode="General">
                  <c:v>457.1</c:v>
                </c:pt>
                <c:pt idx="1970" formatCode="General">
                  <c:v>504.4</c:v>
                </c:pt>
                <c:pt idx="1971" formatCode="General">
                  <c:v>504.4</c:v>
                </c:pt>
                <c:pt idx="1972" formatCode="General">
                  <c:v>504.4</c:v>
                </c:pt>
                <c:pt idx="1973" formatCode="General">
                  <c:v>504.4</c:v>
                </c:pt>
                <c:pt idx="1974" formatCode="General">
                  <c:v>504.4</c:v>
                </c:pt>
                <c:pt idx="1975" formatCode="General">
                  <c:v>504.4</c:v>
                </c:pt>
                <c:pt idx="1976" formatCode="General">
                  <c:v>504.4</c:v>
                </c:pt>
                <c:pt idx="1977" formatCode="General">
                  <c:v>504.4</c:v>
                </c:pt>
                <c:pt idx="1978" formatCode="General">
                  <c:v>504.4</c:v>
                </c:pt>
                <c:pt idx="1979" formatCode="General">
                  <c:v>504.4</c:v>
                </c:pt>
                <c:pt idx="1980" formatCode="General">
                  <c:v>504.4</c:v>
                </c:pt>
                <c:pt idx="1981" formatCode="General">
                  <c:v>504.4</c:v>
                </c:pt>
                <c:pt idx="1982" formatCode="General">
                  <c:v>504.4</c:v>
                </c:pt>
                <c:pt idx="1983" formatCode="General">
                  <c:v>504.4</c:v>
                </c:pt>
                <c:pt idx="1984" formatCode="General">
                  <c:v>504.4</c:v>
                </c:pt>
                <c:pt idx="1985" formatCode="General">
                  <c:v>504.4</c:v>
                </c:pt>
                <c:pt idx="1986" formatCode="General">
                  <c:v>504.4</c:v>
                </c:pt>
                <c:pt idx="1987" formatCode="General">
                  <c:v>504.4</c:v>
                </c:pt>
                <c:pt idx="1988" formatCode="General">
                  <c:v>504.4</c:v>
                </c:pt>
                <c:pt idx="1989" formatCode="General">
                  <c:v>504.4</c:v>
                </c:pt>
                <c:pt idx="1990" formatCode="General">
                  <c:v>504.4</c:v>
                </c:pt>
                <c:pt idx="1991" formatCode="General">
                  <c:v>504.4</c:v>
                </c:pt>
                <c:pt idx="1992" formatCode="General">
                  <c:v>504.4</c:v>
                </c:pt>
                <c:pt idx="1993" formatCode="General">
                  <c:v>504.4</c:v>
                </c:pt>
                <c:pt idx="1994" formatCode="General">
                  <c:v>504.4</c:v>
                </c:pt>
                <c:pt idx="1995" formatCode="General">
                  <c:v>504.4</c:v>
                </c:pt>
                <c:pt idx="1996" formatCode="General">
                  <c:v>504.4</c:v>
                </c:pt>
                <c:pt idx="1997" formatCode="General">
                  <c:v>504.4</c:v>
                </c:pt>
                <c:pt idx="1998" formatCode="General">
                  <c:v>504.4</c:v>
                </c:pt>
                <c:pt idx="1999" formatCode="General">
                  <c:v>504.4</c:v>
                </c:pt>
                <c:pt idx="2000" formatCode="General">
                  <c:v>504.4</c:v>
                </c:pt>
                <c:pt idx="2001" formatCode="General">
                  <c:v>504.4</c:v>
                </c:pt>
                <c:pt idx="2002" formatCode="General">
                  <c:v>504.4</c:v>
                </c:pt>
                <c:pt idx="2003" formatCode="General">
                  <c:v>504.4</c:v>
                </c:pt>
                <c:pt idx="2004" formatCode="General">
                  <c:v>504.4</c:v>
                </c:pt>
                <c:pt idx="2005" formatCode="General">
                  <c:v>504.4</c:v>
                </c:pt>
                <c:pt idx="2006" formatCode="General">
                  <c:v>504.4</c:v>
                </c:pt>
                <c:pt idx="2007" formatCode="General">
                  <c:v>504.4</c:v>
                </c:pt>
                <c:pt idx="2008" formatCode="General">
                  <c:v>504.4</c:v>
                </c:pt>
                <c:pt idx="2009" formatCode="General">
                  <c:v>504.4</c:v>
                </c:pt>
                <c:pt idx="2010" formatCode="General">
                  <c:v>504.4</c:v>
                </c:pt>
                <c:pt idx="2011" formatCode="General">
                  <c:v>504.4</c:v>
                </c:pt>
                <c:pt idx="2012" formatCode="General">
                  <c:v>504.4</c:v>
                </c:pt>
                <c:pt idx="2013" formatCode="General">
                  <c:v>504.4</c:v>
                </c:pt>
                <c:pt idx="2014" formatCode="General">
                  <c:v>504.4</c:v>
                </c:pt>
                <c:pt idx="2015" formatCode="General">
                  <c:v>504.4</c:v>
                </c:pt>
                <c:pt idx="2016" formatCode="General">
                  <c:v>504.4</c:v>
                </c:pt>
                <c:pt idx="2017" formatCode="General">
                  <c:v>504.4</c:v>
                </c:pt>
                <c:pt idx="2018" formatCode="General">
                  <c:v>504.4</c:v>
                </c:pt>
                <c:pt idx="2019" formatCode="General">
                  <c:v>504.4</c:v>
                </c:pt>
                <c:pt idx="2020" formatCode="General">
                  <c:v>504.4</c:v>
                </c:pt>
                <c:pt idx="2021" formatCode="General">
                  <c:v>504.4</c:v>
                </c:pt>
                <c:pt idx="2022" formatCode="General">
                  <c:v>504.4</c:v>
                </c:pt>
                <c:pt idx="2023" formatCode="General">
                  <c:v>504.4</c:v>
                </c:pt>
                <c:pt idx="2024" formatCode="General">
                  <c:v>457.1</c:v>
                </c:pt>
                <c:pt idx="2025" formatCode="General">
                  <c:v>457.1</c:v>
                </c:pt>
                <c:pt idx="2026" formatCode="General">
                  <c:v>457.1</c:v>
                </c:pt>
                <c:pt idx="2027" formatCode="General">
                  <c:v>469.2</c:v>
                </c:pt>
                <c:pt idx="2028" formatCode="General">
                  <c:v>469.2</c:v>
                </c:pt>
                <c:pt idx="2029" formatCode="General">
                  <c:v>469.2</c:v>
                </c:pt>
                <c:pt idx="2030" formatCode="General">
                  <c:v>469.2</c:v>
                </c:pt>
                <c:pt idx="2031" formatCode="General">
                  <c:v>414.1</c:v>
                </c:pt>
                <c:pt idx="2032" formatCode="General">
                  <c:v>414.1</c:v>
                </c:pt>
                <c:pt idx="2033" formatCode="General">
                  <c:v>443.8</c:v>
                </c:pt>
                <c:pt idx="2034" formatCode="General">
                  <c:v>443.8</c:v>
                </c:pt>
                <c:pt idx="2035" formatCode="General">
                  <c:v>443.8</c:v>
                </c:pt>
                <c:pt idx="2036" formatCode="General">
                  <c:v>443.8</c:v>
                </c:pt>
                <c:pt idx="2037" formatCode="General">
                  <c:v>443.8</c:v>
                </c:pt>
                <c:pt idx="2038" formatCode="General">
                  <c:v>443.8</c:v>
                </c:pt>
                <c:pt idx="2039" formatCode="General">
                  <c:v>443.8</c:v>
                </c:pt>
                <c:pt idx="2040" formatCode="General">
                  <c:v>443.8</c:v>
                </c:pt>
                <c:pt idx="2041" formatCode="General">
                  <c:v>443.8</c:v>
                </c:pt>
                <c:pt idx="2042" formatCode="General">
                  <c:v>443.8</c:v>
                </c:pt>
                <c:pt idx="2043" formatCode="General">
                  <c:v>443.8</c:v>
                </c:pt>
                <c:pt idx="2044" formatCode="General">
                  <c:v>443.8</c:v>
                </c:pt>
                <c:pt idx="2045" formatCode="General">
                  <c:v>443.8</c:v>
                </c:pt>
                <c:pt idx="2046" formatCode="General">
                  <c:v>443.8</c:v>
                </c:pt>
                <c:pt idx="2047" formatCode="General">
                  <c:v>443.8</c:v>
                </c:pt>
                <c:pt idx="2048" formatCode="General">
                  <c:v>443.8</c:v>
                </c:pt>
                <c:pt idx="2049" formatCode="General">
                  <c:v>443.8</c:v>
                </c:pt>
                <c:pt idx="2050" formatCode="General">
                  <c:v>443.8</c:v>
                </c:pt>
                <c:pt idx="2051" formatCode="General">
                  <c:v>443.8</c:v>
                </c:pt>
                <c:pt idx="2052" formatCode="General">
                  <c:v>443.8</c:v>
                </c:pt>
                <c:pt idx="2053" formatCode="General">
                  <c:v>443.8</c:v>
                </c:pt>
                <c:pt idx="2054" formatCode="General">
                  <c:v>443.8</c:v>
                </c:pt>
                <c:pt idx="2055" formatCode="General">
                  <c:v>443.8</c:v>
                </c:pt>
                <c:pt idx="2056" formatCode="General">
                  <c:v>443.8</c:v>
                </c:pt>
                <c:pt idx="2057" formatCode="General">
                  <c:v>443.8</c:v>
                </c:pt>
                <c:pt idx="2058" formatCode="General">
                  <c:v>443.8</c:v>
                </c:pt>
                <c:pt idx="2059" formatCode="General">
                  <c:v>443.8</c:v>
                </c:pt>
                <c:pt idx="2060" formatCode="General">
                  <c:v>443.8</c:v>
                </c:pt>
                <c:pt idx="2061" formatCode="General">
                  <c:v>443.8</c:v>
                </c:pt>
                <c:pt idx="2062" formatCode="General">
                  <c:v>443.8</c:v>
                </c:pt>
                <c:pt idx="2063" formatCode="General">
                  <c:v>443.8</c:v>
                </c:pt>
                <c:pt idx="2064" formatCode="General">
                  <c:v>443.8</c:v>
                </c:pt>
                <c:pt idx="2065" formatCode="General">
                  <c:v>443.8</c:v>
                </c:pt>
                <c:pt idx="2066" formatCode="General">
                  <c:v>443.8</c:v>
                </c:pt>
                <c:pt idx="2067" formatCode="General">
                  <c:v>443.8</c:v>
                </c:pt>
                <c:pt idx="2068" formatCode="General">
                  <c:v>443.8</c:v>
                </c:pt>
                <c:pt idx="2069" formatCode="General">
                  <c:v>443.8</c:v>
                </c:pt>
                <c:pt idx="2070" formatCode="General">
                  <c:v>443.8</c:v>
                </c:pt>
                <c:pt idx="2071" formatCode="General">
                  <c:v>443.8</c:v>
                </c:pt>
                <c:pt idx="2072" formatCode="General">
                  <c:v>443.8</c:v>
                </c:pt>
                <c:pt idx="2073" formatCode="General">
                  <c:v>443.8</c:v>
                </c:pt>
                <c:pt idx="2074" formatCode="General">
                  <c:v>443.8</c:v>
                </c:pt>
                <c:pt idx="2075" formatCode="General">
                  <c:v>443.8</c:v>
                </c:pt>
                <c:pt idx="2076" formatCode="General">
                  <c:v>443.8</c:v>
                </c:pt>
                <c:pt idx="2077" formatCode="General">
                  <c:v>443.8</c:v>
                </c:pt>
                <c:pt idx="2078" formatCode="General">
                  <c:v>443.8</c:v>
                </c:pt>
                <c:pt idx="2079" formatCode="General">
                  <c:v>443.8</c:v>
                </c:pt>
                <c:pt idx="2080" formatCode="General">
                  <c:v>443.8</c:v>
                </c:pt>
                <c:pt idx="2081" formatCode="General">
                  <c:v>443.8</c:v>
                </c:pt>
                <c:pt idx="2082" formatCode="General">
                  <c:v>443.8</c:v>
                </c:pt>
                <c:pt idx="2083" formatCode="General">
                  <c:v>443.8</c:v>
                </c:pt>
                <c:pt idx="2084" formatCode="General">
                  <c:v>443.8</c:v>
                </c:pt>
                <c:pt idx="2085" formatCode="General">
                  <c:v>443.8</c:v>
                </c:pt>
                <c:pt idx="2086" formatCode="General">
                  <c:v>443.8</c:v>
                </c:pt>
                <c:pt idx="2087" formatCode="General">
                  <c:v>443.8</c:v>
                </c:pt>
                <c:pt idx="2088" formatCode="General">
                  <c:v>443.8</c:v>
                </c:pt>
                <c:pt idx="2089" formatCode="General">
                  <c:v>443.8</c:v>
                </c:pt>
                <c:pt idx="2090" formatCode="General">
                  <c:v>443.8</c:v>
                </c:pt>
                <c:pt idx="2091" formatCode="General">
                  <c:v>443.8</c:v>
                </c:pt>
                <c:pt idx="2092" formatCode="General">
                  <c:v>443.8</c:v>
                </c:pt>
                <c:pt idx="2093" formatCode="General">
                  <c:v>443.8</c:v>
                </c:pt>
                <c:pt idx="2094" formatCode="General">
                  <c:v>443.8</c:v>
                </c:pt>
                <c:pt idx="2095" formatCode="General">
                  <c:v>443.8</c:v>
                </c:pt>
                <c:pt idx="2096" formatCode="General">
                  <c:v>443.8</c:v>
                </c:pt>
                <c:pt idx="2097" formatCode="General">
                  <c:v>443.8</c:v>
                </c:pt>
                <c:pt idx="2098" formatCode="General">
                  <c:v>443.8</c:v>
                </c:pt>
                <c:pt idx="2099" formatCode="General">
                  <c:v>443.8</c:v>
                </c:pt>
                <c:pt idx="2100" formatCode="General">
                  <c:v>443.8</c:v>
                </c:pt>
              </c:numCache>
            </c:numRef>
          </c:val>
        </c:ser>
        <c:marker val="1"/>
        <c:axId val="222378240"/>
        <c:axId val="193167360"/>
      </c:lineChart>
      <c:catAx>
        <c:axId val="2223782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</c:title>
        <c:numFmt formatCode="General" sourceLinked="1"/>
        <c:tickLblPos val="nextTo"/>
        <c:crossAx val="193167360"/>
        <c:crosses val="autoZero"/>
        <c:auto val="1"/>
        <c:lblAlgn val="ctr"/>
        <c:lblOffset val="100"/>
      </c:catAx>
      <c:valAx>
        <c:axId val="19316736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BSFC</a:t>
                </a:r>
              </a:p>
            </c:rich>
          </c:tx>
          <c:layout/>
        </c:title>
        <c:numFmt formatCode="0.0" sourceLinked="1"/>
        <c:tickLblPos val="nextTo"/>
        <c:crossAx val="22237824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BSFC!$J$4</c:f>
              <c:strCache>
                <c:ptCount val="1"/>
                <c:pt idx="0">
                  <c:v>Fuel Usage(g)</c:v>
                </c:pt>
              </c:strCache>
            </c:strRef>
          </c:tx>
          <c:marker>
            <c:symbol val="none"/>
          </c:marker>
          <c:cat>
            <c:numRef>
              <c:f>Simulation!$O$4:$O$2105</c:f>
              <c:numCache>
                <c:formatCode>General</c:formatCode>
                <c:ptCount val="2102"/>
                <c:pt idx="0">
                  <c:v>0</c:v>
                </c:pt>
                <c:pt idx="1">
                  <c:v>1.4004449833565469</c:v>
                </c:pt>
                <c:pt idx="2">
                  <c:v>1.9807975483892748</c:v>
                </c:pt>
                <c:pt idx="3">
                  <c:v>2.4264581590073777</c:v>
                </c:pt>
                <c:pt idx="4">
                  <c:v>2.8024606478192085</c:v>
                </c:pt>
                <c:pt idx="5">
                  <c:v>3.1339856095231267</c:v>
                </c:pt>
                <c:pt idx="6">
                  <c:v>3.4339430100899584</c:v>
                </c:pt>
                <c:pt idx="7">
                  <c:v>3.7099996629083636</c:v>
                </c:pt>
                <c:pt idx="8">
                  <c:v>3.9671494830706822</c:v>
                </c:pt>
                <c:pt idx="9">
                  <c:v>4.2088602811971807</c:v>
                </c:pt>
                <c:pt idx="10">
                  <c:v>4.4376562507402308</c:v>
                </c:pt>
                <c:pt idx="11">
                  <c:v>4.6554424325158088</c:v>
                </c:pt>
                <c:pt idx="12">
                  <c:v>4.8636984519927555</c:v>
                </c:pt>
                <c:pt idx="13">
                  <c:v>5.0636006601199268</c:v>
                </c:pt>
                <c:pt idx="14">
                  <c:v>5.2561025815366742</c:v>
                </c:pt>
                <c:pt idx="15">
                  <c:v>5.4419898469554644</c:v>
                </c:pt>
                <c:pt idx="16">
                  <c:v>5.6219188540324279</c:v>
                </c:pt>
                <c:pt idx="17">
                  <c:v>5.7964446859180523</c:v>
                </c:pt>
                <c:pt idx="18">
                  <c:v>5.9660417246244668</c:v>
                </c:pt>
                <c:pt idx="19">
                  <c:v>6.1311191676893904</c:v>
                </c:pt>
                <c:pt idx="20">
                  <c:v>6.2920329084625397</c:v>
                </c:pt>
                <c:pt idx="21">
                  <c:v>6.4490947702154804</c:v>
                </c:pt>
                <c:pt idx="22">
                  <c:v>6.602579780582686</c:v>
                </c:pt>
                <c:pt idx="23">
                  <c:v>6.7527319717997409</c:v>
                </c:pt>
                <c:pt idx="24">
                  <c:v>6.8997690561788092</c:v>
                </c:pt>
                <c:pt idx="25">
                  <c:v>7.0438862324030334</c:v>
                </c:pt>
                <c:pt idx="26">
                  <c:v>7.1852593123015431</c:v>
                </c:pt>
                <c:pt idx="27">
                  <c:v>7.3240473107184103</c:v>
                </c:pt>
                <c:pt idx="28">
                  <c:v>7.4603946070136509</c:v>
                </c:pt>
                <c:pt idx="29">
                  <c:v>7.5944327617212615</c:v>
                </c:pt>
                <c:pt idx="30">
                  <c:v>7.7262820533002543</c:v>
                </c:pt>
                <c:pt idx="31">
                  <c:v>7.8560382504282336</c:v>
                </c:pt>
                <c:pt idx="32">
                  <c:v>7.9837901081067013</c:v>
                </c:pt>
                <c:pt idx="33">
                  <c:v>8.1096337499170659</c:v>
                </c:pt>
                <c:pt idx="34">
                  <c:v>8.2336579510915353</c:v>
                </c:pt>
                <c:pt idx="35">
                  <c:v>8.3559449004066533</c:v>
                </c:pt>
                <c:pt idx="36">
                  <c:v>8.4765708634805108</c:v>
                </c:pt>
                <c:pt idx="37">
                  <c:v>8.5956067626299699</c:v>
                </c:pt>
                <c:pt idx="38">
                  <c:v>8.7131186857657479</c:v>
                </c:pt>
                <c:pt idx="39">
                  <c:v>8.8291683346564973</c:v>
                </c:pt>
                <c:pt idx="40">
                  <c:v>8.9438134211613942</c:v>
                </c:pt>
                <c:pt idx="41">
                  <c:v>9.0571080186256214</c:v>
                </c:pt>
                <c:pt idx="42">
                  <c:v>9.1691028744864678</c:v>
                </c:pt>
                <c:pt idx="43">
                  <c:v>9.2798456891968275</c:v>
                </c:pt>
                <c:pt idx="44">
                  <c:v>9.3893813657970036</c:v>
                </c:pt>
                <c:pt idx="45">
                  <c:v>9.4977522338226965</c:v>
                </c:pt>
                <c:pt idx="46">
                  <c:v>9.6049982507017333</c:v>
                </c:pt>
                <c:pt idx="47">
                  <c:v>9.7111571833444792</c:v>
                </c:pt>
                <c:pt idx="48">
                  <c:v>9.8162647722570231</c:v>
                </c:pt>
                <c:pt idx="49">
                  <c:v>9.9203548801893415</c:v>
                </c:pt>
                <c:pt idx="50">
                  <c:v>10.023459627062547</c:v>
                </c:pt>
                <c:pt idx="51">
                  <c:v>10.125609512691506</c:v>
                </c:pt>
                <c:pt idx="52">
                  <c:v>10.226833528625097</c:v>
                </c:pt>
                <c:pt idx="53">
                  <c:v>10.327159260260306</c:v>
                </c:pt>
                <c:pt idx="54">
                  <c:v>10.426612980243981</c:v>
                </c:pt>
                <c:pt idx="55">
                  <c:v>10.525219734053543</c:v>
                </c:pt>
                <c:pt idx="56">
                  <c:v>10.623003418542122</c:v>
                </c:pt>
                <c:pt idx="57">
                  <c:v>10.719986854142121</c:v>
                </c:pt>
                <c:pt idx="58">
                  <c:v>10.816191851341681</c:v>
                </c:pt>
                <c:pt idx="59">
                  <c:v>10.911636641744542</c:v>
                </c:pt>
                <c:pt idx="60">
                  <c:v>11.006338743164873</c:v>
                </c:pt>
                <c:pt idx="61">
                  <c:v>11.100317548734894</c:v>
                </c:pt>
                <c:pt idx="62">
                  <c:v>11.193591644069999</c:v>
                </c:pt>
                <c:pt idx="63">
                  <c:v>11.286178853416185</c:v>
                </c:pt>
                <c:pt idx="64">
                  <c:v>11.378096282464893</c:v>
                </c:pt>
                <c:pt idx="65">
                  <c:v>11.469360358124611</c:v>
                </c:pt>
                <c:pt idx="66">
                  <c:v>11.559986865509378</c:v>
                </c:pt>
                <c:pt idx="67">
                  <c:v>11.649990982378496</c:v>
                </c:pt>
                <c:pt idx="68">
                  <c:v>11.739387311238698</c:v>
                </c:pt>
                <c:pt idx="69">
                  <c:v>11.82818990929978</c:v>
                </c:pt>
                <c:pt idx="70">
                  <c:v>11.916412316456396</c:v>
                </c:pt>
                <c:pt idx="71">
                  <c:v>12.004067581452635</c:v>
                </c:pt>
                <c:pt idx="72">
                  <c:v>12.091168286371497</c:v>
                </c:pt>
                <c:pt idx="73">
                  <c:v>12.177726569578402</c:v>
                </c:pt>
                <c:pt idx="74">
                  <c:v>12.263754147236313</c:v>
                </c:pt>
                <c:pt idx="75">
                  <c:v>12.34926233349962</c:v>
                </c:pt>
                <c:pt idx="76">
                  <c:v>12.434262059484555</c:v>
                </c:pt>
                <c:pt idx="77">
                  <c:v>12.518763891105468</c:v>
                </c:pt>
                <c:pt idx="78">
                  <c:v>12.602778045858713</c:v>
                </c:pt>
                <c:pt idx="79">
                  <c:v>12.686314408629</c:v>
                </c:pt>
                <c:pt idx="80">
                  <c:v>12.76938254658687</c:v>
                </c:pt>
                <c:pt idx="81">
                  <c:v>12.85199172324033</c:v>
                </c:pt>
                <c:pt idx="82">
                  <c:v>12.934150911698545</c:v>
                </c:pt>
                <c:pt idx="83">
                  <c:v>13.01586880720094</c:v>
                </c:pt>
                <c:pt idx="84">
                  <c:v>13.097153838960738</c:v>
                </c:pt>
                <c:pt idx="85">
                  <c:v>13.178014181368265</c:v>
                </c:pt>
                <c:pt idx="86">
                  <c:v>13.258457764595741</c:v>
                </c:pt>
                <c:pt idx="87">
                  <c:v>13.338492284642181</c:v>
                </c:pt>
                <c:pt idx="88">
                  <c:v>13.418125212854068</c:v>
                </c:pt>
                <c:pt idx="89">
                  <c:v>13.497363804954864</c:v>
                </c:pt>
                <c:pt idx="90">
                  <c:v>13.576215109613907</c:v>
                </c:pt>
                <c:pt idx="91">
                  <c:v>13.654685976583124</c:v>
                </c:pt>
                <c:pt idx="92">
                  <c:v>13.732783064427833</c:v>
                </c:pt>
                <c:pt idx="93">
                  <c:v>13.810512847876133</c:v>
                </c:pt>
                <c:pt idx="94">
                  <c:v>13.8878816248096</c:v>
                </c:pt>
                <c:pt idx="95">
                  <c:v>13.964895522916446</c:v>
                </c:pt>
                <c:pt idx="96">
                  <c:v>14.041560506026808</c:v>
                </c:pt>
                <c:pt idx="97">
                  <c:v>14.117882380148565</c:v>
                </c:pt>
                <c:pt idx="98">
                  <c:v>14.193866799220748</c:v>
                </c:pt>
                <c:pt idx="99">
                  <c:v>14.269519270600536</c:v>
                </c:pt>
                <c:pt idx="100">
                  <c:v>14.344845160298759</c:v>
                </c:pt>
                <c:pt idx="101">
                  <c:v>14.419849697977803</c:v>
                </c:pt>
                <c:pt idx="102">
                  <c:v>14.494537981725003</c:v>
                </c:pt>
                <c:pt idx="103">
                  <c:v>14.568914982613691</c:v>
                </c:pt>
                <c:pt idx="104">
                  <c:v>14.642985549063312</c:v>
                </c:pt>
                <c:pt idx="105">
                  <c:v>14.716754411009349</c:v>
                </c:pt>
                <c:pt idx="106">
                  <c:v>14.790226183893052</c:v>
                </c:pt>
                <c:pt idx="107">
                  <c:v>14.863405372480411</c:v>
                </c:pt>
                <c:pt idx="108">
                  <c:v>14.936296374519205</c:v>
                </c:pt>
                <c:pt idx="109">
                  <c:v>15.008903484242445</c:v>
                </c:pt>
                <c:pt idx="110">
                  <c:v>15.081230895726</c:v>
                </c:pt>
                <c:pt idx="111">
                  <c:v>15.153282706107756</c:v>
                </c:pt>
                <c:pt idx="112">
                  <c:v>15.225062918675219</c:v>
                </c:pt>
                <c:pt idx="113">
                  <c:v>15.296575445828068</c:v>
                </c:pt>
                <c:pt idx="114">
                  <c:v>15.367824111921784</c:v>
                </c:pt>
                <c:pt idx="115">
                  <c:v>15.438812655998133</c:v>
                </c:pt>
                <c:pt idx="116">
                  <c:v>15.509544734407957</c:v>
                </c:pt>
                <c:pt idx="117">
                  <c:v>15.580023923331407</c:v>
                </c:pt>
                <c:pt idx="118">
                  <c:v>15.650253721200478</c:v>
                </c:pt>
                <c:pt idx="119">
                  <c:v>15.720237551028427</c:v>
                </c:pt>
                <c:pt idx="120">
                  <c:v>15.78997876265041</c:v>
                </c:pt>
                <c:pt idx="121">
                  <c:v>15.859480634879432</c:v>
                </c:pt>
                <c:pt idx="122">
                  <c:v>15.928746377581495</c:v>
                </c:pt>
                <c:pt idx="123">
                  <c:v>15.997779133673587</c:v>
                </c:pt>
                <c:pt idx="124">
                  <c:v>16.066581981048024</c:v>
                </c:pt>
                <c:pt idx="125">
                  <c:v>16.135157934426392</c:v>
                </c:pt>
                <c:pt idx="126">
                  <c:v>16.203509947146237</c:v>
                </c:pt>
                <c:pt idx="127">
                  <c:v>16.271640912883445</c:v>
                </c:pt>
                <c:pt idx="128">
                  <c:v>16.339553667313126</c:v>
                </c:pt>
                <c:pt idx="129">
                  <c:v>16.407250989711635</c:v>
                </c:pt>
                <c:pt idx="130">
                  <c:v>16.474735604502303</c:v>
                </c:pt>
                <c:pt idx="131">
                  <c:v>16.542010182747227</c:v>
                </c:pt>
                <c:pt idx="132">
                  <c:v>16.609077343587426</c:v>
                </c:pt>
                <c:pt idx="133">
                  <c:v>16.675939655633524</c:v>
                </c:pt>
                <c:pt idx="134">
                  <c:v>16.742599638309013</c:v>
                </c:pt>
                <c:pt idx="135">
                  <c:v>16.809059763148067</c:v>
                </c:pt>
                <c:pt idx="136">
                  <c:v>16.875322455049755</c:v>
                </c:pt>
                <c:pt idx="137">
                  <c:v>16.941390093490433</c:v>
                </c:pt>
                <c:pt idx="138">
                  <c:v>17.007265013696021</c:v>
                </c:pt>
                <c:pt idx="139">
                  <c:v>17.072949507775746</c:v>
                </c:pt>
                <c:pt idx="140">
                  <c:v>17.138445825818913</c:v>
                </c:pt>
                <c:pt idx="141">
                  <c:v>17.203756176956141</c:v>
                </c:pt>
                <c:pt idx="142">
                  <c:v>17.268882730386473</c:v>
                </c:pt>
                <c:pt idx="143">
                  <c:v>17.333827616371696</c:v>
                </c:pt>
                <c:pt idx="144">
                  <c:v>17.398592927199129</c:v>
                </c:pt>
                <c:pt idx="145">
                  <c:v>17.463180718114081</c:v>
                </c:pt>
                <c:pt idx="146">
                  <c:v>17.527593008223178</c:v>
                </c:pt>
                <c:pt idx="147">
                  <c:v>17.591831781369596</c:v>
                </c:pt>
                <c:pt idx="148">
                  <c:v>17.655898986981342</c:v>
                </c:pt>
                <c:pt idx="149">
                  <c:v>17.719796540893512</c:v>
                </c:pt>
                <c:pt idx="150">
                  <c:v>17.783526326145534</c:v>
                </c:pt>
                <c:pt idx="151">
                  <c:v>17.84709019375433</c:v>
                </c:pt>
                <c:pt idx="152">
                  <c:v>17.910489963464233</c:v>
                </c:pt>
                <c:pt idx="153">
                  <c:v>17.973727424474557</c:v>
                </c:pt>
                <c:pt idx="154">
                  <c:v>18.036804336145586</c:v>
                </c:pt>
                <c:pt idx="155">
                  <c:v>18.099722428683794</c:v>
                </c:pt>
                <c:pt idx="156">
                  <c:v>18.162483403807009</c:v>
                </c:pt>
                <c:pt idx="157">
                  <c:v>18.22508893539025</c:v>
                </c:pt>
                <c:pt idx="158">
                  <c:v>18.287540670092902</c:v>
                </c:pt>
                <c:pt idx="159">
                  <c:v>18.349840227967906</c:v>
                </c:pt>
                <c:pt idx="160">
                  <c:v>18.411989203053569</c:v>
                </c:pt>
                <c:pt idx="161">
                  <c:v>18.473989163948602</c:v>
                </c:pt>
                <c:pt idx="162">
                  <c:v>18.535841654370959</c:v>
                </c:pt>
                <c:pt idx="163">
                  <c:v>18.597548193701048</c:v>
                </c:pt>
                <c:pt idx="164">
                  <c:v>18.659110277509825</c:v>
                </c:pt>
                <c:pt idx="165">
                  <c:v>18.720529378072285</c:v>
                </c:pt>
                <c:pt idx="166">
                  <c:v>18.781806944866833</c:v>
                </c:pt>
                <c:pt idx="167">
                  <c:v>18.842944405061033</c:v>
                </c:pt>
                <c:pt idx="168">
                  <c:v>18.903943163984152</c:v>
                </c:pt>
                <c:pt idx="169">
                  <c:v>18.964804605586977</c:v>
                </c:pt>
                <c:pt idx="170">
                  <c:v>19.025530092889252</c:v>
                </c:pt>
                <c:pt idx="171">
                  <c:v>19.086120968415212</c:v>
                </c:pt>
                <c:pt idx="172">
                  <c:v>19.146578554617577</c:v>
                </c:pt>
                <c:pt idx="173">
                  <c:v>19.206904154290317</c:v>
                </c:pt>
                <c:pt idx="174">
                  <c:v>19.267099050970668</c:v>
                </c:pt>
                <c:pt idx="175">
                  <c:v>19.327164509330615</c:v>
                </c:pt>
                <c:pt idx="176">
                  <c:v>19.387101775558261</c:v>
                </c:pt>
                <c:pt idx="177">
                  <c:v>19.446912077729358</c:v>
                </c:pt>
                <c:pt idx="178">
                  <c:v>19.506596626169337</c:v>
                </c:pt>
                <c:pt idx="179">
                  <c:v>19.566156613806083</c:v>
                </c:pt>
                <c:pt idx="180">
                  <c:v>19.625593216513806</c:v>
                </c:pt>
                <c:pt idx="181">
                  <c:v>19.684907593448223</c:v>
                </c:pt>
                <c:pt idx="182">
                  <c:v>19.744100887373378</c:v>
                </c:pt>
                <c:pt idx="183">
                  <c:v>19.803174224980278</c:v>
                </c:pt>
                <c:pt idx="184">
                  <c:v>19.86212871719766</c:v>
                </c:pt>
                <c:pt idx="185">
                  <c:v>19.920965459495093</c:v>
                </c:pt>
                <c:pt idx="186">
                  <c:v>19.979685532178635</c:v>
                </c:pt>
                <c:pt idx="187">
                  <c:v>20.038290000679325</c:v>
                </c:pt>
                <c:pt idx="188">
                  <c:v>20.09677991583461</c:v>
                </c:pt>
                <c:pt idx="189">
                  <c:v>20.155156314163058</c:v>
                </c:pt>
                <c:pt idx="190">
                  <c:v>20.213420218132438</c:v>
                </c:pt>
                <c:pt idx="191">
                  <c:v>20.271572636421396</c:v>
                </c:pt>
                <c:pt idx="192">
                  <c:v>20.329614564174932</c:v>
                </c:pt>
                <c:pt idx="193">
                  <c:v>20.387546983253856</c:v>
                </c:pt>
                <c:pt idx="194">
                  <c:v>20.445370862478363</c:v>
                </c:pt>
                <c:pt idx="195">
                  <c:v>20.503087157865913</c:v>
                </c:pt>
                <c:pt idx="196">
                  <c:v>20.56069681286359</c:v>
                </c:pt>
                <c:pt idx="197">
                  <c:v>20.618200758575075</c:v>
                </c:pt>
                <c:pt idx="198">
                  <c:v>20.67559991398241</c:v>
                </c:pt>
                <c:pt idx="199">
                  <c:v>20.732895186162661</c:v>
                </c:pt>
                <c:pt idx="200">
                  <c:v>20.790087470499653</c:v>
                </c:pt>
                <c:pt idx="201">
                  <c:v>20.847177650890924</c:v>
                </c:pt>
                <c:pt idx="202">
                  <c:v>20.904166599949953</c:v>
                </c:pt>
                <c:pt idx="203">
                  <c:v>20.961055179203928</c:v>
                </c:pt>
                <c:pt idx="204">
                  <c:v>21.017844239287015</c:v>
                </c:pt>
                <c:pt idx="205">
                  <c:v>21.074534620129391</c:v>
                </c:pt>
                <c:pt idx="206">
                  <c:v>21.131127151142056</c:v>
                </c:pt>
                <c:pt idx="207">
                  <c:v>21.187622651397611</c:v>
                </c:pt>
                <c:pt idx="208">
                  <c:v>21.244021929807037</c:v>
                </c:pt>
                <c:pt idx="209">
                  <c:v>21.300325785292642</c:v>
                </c:pt>
                <c:pt idx="210">
                  <c:v>21.356535006957259</c:v>
                </c:pt>
                <c:pt idx="211">
                  <c:v>21.412650374249768</c:v>
                </c:pt>
                <c:pt idx="212">
                  <c:v>21.468672657127083</c:v>
                </c:pt>
                <c:pt idx="213">
                  <c:v>21.524602616212665</c:v>
                </c:pt>
                <c:pt idx="214">
                  <c:v>21.580441002951648</c:v>
                </c:pt>
                <c:pt idx="215">
                  <c:v>21.636188559762704</c:v>
                </c:pt>
                <c:pt idx="216">
                  <c:v>21.691846020186663</c:v>
                </c:pt>
                <c:pt idx="217">
                  <c:v>21.747414109032064</c:v>
                </c:pt>
                <c:pt idx="218">
                  <c:v>21.802893542517619</c:v>
                </c:pt>
                <c:pt idx="219">
                  <c:v>21.858285028411728</c:v>
                </c:pt>
                <c:pt idx="220">
                  <c:v>21.913589266169126</c:v>
                </c:pt>
                <c:pt idx="221">
                  <c:v>21.968806947064657</c:v>
                </c:pt>
                <c:pt idx="222">
                  <c:v>22.02393875432438</c:v>
                </c:pt>
                <c:pt idx="223">
                  <c:v>22.078985363253928</c:v>
                </c:pt>
                <c:pt idx="224">
                  <c:v>22.133947441364285</c:v>
                </c:pt>
                <c:pt idx="225">
                  <c:v>22.188825648495019</c:v>
                </c:pt>
                <c:pt idx="226">
                  <c:v>22.24362063693502</c:v>
                </c:pt>
                <c:pt idx="227">
                  <c:v>22.29833305154083</c:v>
                </c:pt>
                <c:pt idx="228">
                  <c:v>22.35296352985258</c:v>
                </c:pt>
                <c:pt idx="229">
                  <c:v>22.407512702207647</c:v>
                </c:pt>
                <c:pt idx="230">
                  <c:v>22.461981191852054</c:v>
                </c:pt>
                <c:pt idx="231">
                  <c:v>22.516369615049658</c:v>
                </c:pt>
                <c:pt idx="232">
                  <c:v>22.57067858118922</c:v>
                </c:pt>
                <c:pt idx="233">
                  <c:v>22.624908692889356</c:v>
                </c:pt>
                <c:pt idx="234">
                  <c:v>22.679060546101447</c:v>
                </c:pt>
                <c:pt idx="235">
                  <c:v>22.733134730210583</c:v>
                </c:pt>
                <c:pt idx="236">
                  <c:v>22.78713182813452</c:v>
                </c:pt>
                <c:pt idx="237">
                  <c:v>22.841052416420744</c:v>
                </c:pt>
                <c:pt idx="238">
                  <c:v>22.894897065341706</c:v>
                </c:pt>
                <c:pt idx="239">
                  <c:v>22.948666338988204</c:v>
                </c:pt>
                <c:pt idx="240">
                  <c:v>23.002360795361028</c:v>
                </c:pt>
                <c:pt idx="241">
                  <c:v>23.05598098646081</c:v>
                </c:pt>
                <c:pt idx="242">
                  <c:v>23.109527458376284</c:v>
                </c:pt>
                <c:pt idx="243">
                  <c:v>23.163000751370777</c:v>
                </c:pt>
                <c:pt idx="244">
                  <c:v>23.216401399967182</c:v>
                </c:pt>
                <c:pt idx="245">
                  <c:v>23.269729933031282</c:v>
                </c:pt>
                <c:pt idx="246">
                  <c:v>23.322986873853573</c:v>
                </c:pt>
                <c:pt idx="247">
                  <c:v>23.37617274022956</c:v>
                </c:pt>
                <c:pt idx="248">
                  <c:v>23.429288044538577</c:v>
                </c:pt>
                <c:pt idx="249">
                  <c:v>23.482333293821188</c:v>
                </c:pt>
                <c:pt idx="250">
                  <c:v>23.535308989855114</c:v>
                </c:pt>
                <c:pt idx="251">
                  <c:v>23.588215629229882</c:v>
                </c:pt>
                <c:pt idx="252">
                  <c:v>23.641053703420031</c:v>
                </c:pt>
                <c:pt idx="253">
                  <c:v>23.693823698857052</c:v>
                </c:pt>
                <c:pt idx="254">
                  <c:v>23.746526097000025</c:v>
                </c:pt>
                <c:pt idx="255">
                  <c:v>23.799161374404981</c:v>
                </c:pt>
                <c:pt idx="256">
                  <c:v>23.851730002793051</c:v>
                </c:pt>
                <c:pt idx="257">
                  <c:v>23.904232449117405</c:v>
                </c:pt>
                <c:pt idx="258">
                  <c:v>23.956669175628985</c:v>
                </c:pt>
                <c:pt idx="259">
                  <c:v>24.009040639941109</c:v>
                </c:pt>
                <c:pt idx="260">
                  <c:v>24.061347295092926</c:v>
                </c:pt>
                <c:pt idx="261">
                  <c:v>24.11358958961177</c:v>
                </c:pt>
                <c:pt idx="262">
                  <c:v>24.165767967574432</c:v>
                </c:pt>
                <c:pt idx="263">
                  <c:v>24.217882868667385</c:v>
                </c:pt>
                <c:pt idx="264">
                  <c:v>24.269934728245921</c:v>
                </c:pt>
                <c:pt idx="265">
                  <c:v>24.321923977392334</c:v>
                </c:pt>
                <c:pt idx="266">
                  <c:v>24.373851042973037</c:v>
                </c:pt>
                <c:pt idx="267">
                  <c:v>24.425716347694795</c:v>
                </c:pt>
                <c:pt idx="268">
                  <c:v>24.477520310159914</c:v>
                </c:pt>
                <c:pt idx="269">
                  <c:v>24.52926334492054</c:v>
                </c:pt>
                <c:pt idx="270">
                  <c:v>24.580945862532037</c:v>
                </c:pt>
                <c:pt idx="271">
                  <c:v>24.632568269605468</c:v>
                </c:pt>
                <c:pt idx="272">
                  <c:v>24.684130968859197</c:v>
                </c:pt>
                <c:pt idx="273">
                  <c:v>24.735634359169609</c:v>
                </c:pt>
                <c:pt idx="274">
                  <c:v>24.787078835621021</c:v>
                </c:pt>
                <c:pt idx="275">
                  <c:v>24.838464789554742</c:v>
                </c:pt>
                <c:pt idx="276">
                  <c:v>24.889792608617338</c:v>
                </c:pt>
                <c:pt idx="277">
                  <c:v>24.941062676808091</c:v>
                </c:pt>
                <c:pt idx="278">
                  <c:v>24.992275374525697</c:v>
                </c:pt>
                <c:pt idx="279">
                  <c:v>25.043431078614169</c:v>
                </c:pt>
                <c:pt idx="280">
                  <c:v>25.094530162408031</c:v>
                </c:pt>
                <c:pt idx="281">
                  <c:v>25.14557299577675</c:v>
                </c:pt>
                <c:pt idx="282">
                  <c:v>25.196559945168485</c:v>
                </c:pt>
                <c:pt idx="283">
                  <c:v>25.247491373653094</c:v>
                </c:pt>
                <c:pt idx="284">
                  <c:v>25.298367640964461</c:v>
                </c:pt>
                <c:pt idx="285">
                  <c:v>25.34918910354218</c:v>
                </c:pt>
                <c:pt idx="286">
                  <c:v>25.399956114572515</c:v>
                </c:pt>
                <c:pt idx="287">
                  <c:v>25.450669024028748</c:v>
                </c:pt>
                <c:pt idx="288">
                  <c:v>25.501328178710907</c:v>
                </c:pt>
                <c:pt idx="289">
                  <c:v>25.551933922284832</c:v>
                </c:pt>
                <c:pt idx="290">
                  <c:v>25.602486595320624</c:v>
                </c:pt>
                <c:pt idx="291">
                  <c:v>25.652986535330538</c:v>
                </c:pt>
                <c:pt idx="292">
                  <c:v>25.703434076806221</c:v>
                </c:pt>
                <c:pt idx="293">
                  <c:v>25.753829551255436</c:v>
                </c:pt>
                <c:pt idx="294">
                  <c:v>25.804173287238154</c:v>
                </c:pt>
                <c:pt idx="295">
                  <c:v>25.854465610402148</c:v>
                </c:pt>
                <c:pt idx="296">
                  <c:v>25.904706843518003</c:v>
                </c:pt>
                <c:pt idx="297">
                  <c:v>25.95489730651359</c:v>
                </c:pt>
                <c:pt idx="298">
                  <c:v>26.005037316508027</c:v>
                </c:pt>
                <c:pt idx="299">
                  <c:v>26.055127187845113</c:v>
                </c:pt>
                <c:pt idx="300">
                  <c:v>26.10516723212627</c:v>
                </c:pt>
                <c:pt idx="301">
                  <c:v>26.15515775824295</c:v>
                </c:pt>
                <c:pt idx="302">
                  <c:v>26.205099072408597</c:v>
                </c:pt>
                <c:pt idx="303">
                  <c:v>26.254991478190117</c:v>
                </c:pt>
                <c:pt idx="304">
                  <c:v>26.304835276538832</c:v>
                </c:pt>
                <c:pt idx="305">
                  <c:v>26.354630765821035</c:v>
                </c:pt>
                <c:pt idx="306">
                  <c:v>26.404378241848072</c:v>
                </c:pt>
                <c:pt idx="307">
                  <c:v>26.454077997905941</c:v>
                </c:pt>
                <c:pt idx="308">
                  <c:v>26.503730324784506</c:v>
                </c:pt>
                <c:pt idx="309">
                  <c:v>26.553335510806228</c:v>
                </c:pt>
                <c:pt idx="310">
                  <c:v>26.602893841854534</c:v>
                </c:pt>
                <c:pt idx="311">
                  <c:v>26.652405601401703</c:v>
                </c:pt>
                <c:pt idx="312">
                  <c:v>26.701871070536416</c:v>
                </c:pt>
                <c:pt idx="313">
                  <c:v>26.751290527990843</c:v>
                </c:pt>
                <c:pt idx="314">
                  <c:v>26.800664250167351</c:v>
                </c:pt>
                <c:pt idx="315">
                  <c:v>26.849992511164888</c:v>
                </c:pt>
                <c:pt idx="316">
                  <c:v>26.899275582804869</c:v>
                </c:pt>
                <c:pt idx="317">
                  <c:v>26.948513734656824</c:v>
                </c:pt>
                <c:pt idx="318">
                  <c:v>26.997707234063551</c:v>
                </c:pt>
                <c:pt idx="319">
                  <c:v>27.04685634616602</c:v>
                </c:pt>
                <c:pt idx="320">
                  <c:v>27.095961333927836</c:v>
                </c:pt>
                <c:pt idx="321">
                  <c:v>27.145022458159403</c:v>
                </c:pt>
                <c:pt idx="322">
                  <c:v>27.194039977541753</c:v>
                </c:pt>
                <c:pt idx="323">
                  <c:v>27.243014148650001</c:v>
                </c:pt>
                <c:pt idx="324">
                  <c:v>27.291945225976487</c:v>
                </c:pt>
                <c:pt idx="325">
                  <c:v>27.340833461953615</c:v>
                </c:pt>
                <c:pt idx="326">
                  <c:v>27.389679106976352</c:v>
                </c:pt>
                <c:pt idx="327">
                  <c:v>27.438482409424385</c:v>
                </c:pt>
                <c:pt idx="328">
                  <c:v>27.487243615684058</c:v>
                </c:pt>
                <c:pt idx="329">
                  <c:v>27.53596297016988</c:v>
                </c:pt>
                <c:pt idx="330">
                  <c:v>27.584640715345863</c:v>
                </c:pt>
                <c:pt idx="331">
                  <c:v>27.633277091746479</c:v>
                </c:pt>
                <c:pt idx="332">
                  <c:v>27.681872337997362</c:v>
                </c:pt>
                <c:pt idx="333">
                  <c:v>27.730426690835746</c:v>
                </c:pt>
                <c:pt idx="334">
                  <c:v>27.778940385130557</c:v>
                </c:pt>
                <c:pt idx="335">
                  <c:v>27.827413653902312</c:v>
                </c:pt>
                <c:pt idx="336">
                  <c:v>27.875846728342708</c:v>
                </c:pt>
                <c:pt idx="337">
                  <c:v>27.924239837833937</c:v>
                </c:pt>
                <c:pt idx="338">
                  <c:v>27.972593209967769</c:v>
                </c:pt>
                <c:pt idx="339">
                  <c:v>28.020907070564359</c:v>
                </c:pt>
                <c:pt idx="340">
                  <c:v>28.069181643690797</c:v>
                </c:pt>
                <c:pt idx="341">
                  <c:v>28.11741715167944</c:v>
                </c:pt>
                <c:pt idx="342">
                  <c:v>28.165613815145971</c:v>
                </c:pt>
                <c:pt idx="343">
                  <c:v>28.213771853007209</c:v>
                </c:pt>
                <c:pt idx="344">
                  <c:v>28.261891482498736</c:v>
                </c:pt>
                <c:pt idx="345">
                  <c:v>28.309972919192241</c:v>
                </c:pt>
                <c:pt idx="346">
                  <c:v>28.358016377012628</c:v>
                </c:pt>
                <c:pt idx="347">
                  <c:v>28.406022068254966</c:v>
                </c:pt>
                <c:pt idx="348">
                  <c:v>28.453990203601151</c:v>
                </c:pt>
                <c:pt idx="349">
                  <c:v>28.501920992136363</c:v>
                </c:pt>
                <c:pt idx="350">
                  <c:v>28.549814641365341</c:v>
                </c:pt>
                <c:pt idx="351">
                  <c:v>28.597671357228414</c:v>
                </c:pt>
                <c:pt idx="352">
                  <c:v>28.645491344117328</c:v>
                </c:pt>
                <c:pt idx="353">
                  <c:v>28.693274804890898</c:v>
                </c:pt>
                <c:pt idx="354">
                  <c:v>28.741021940890423</c:v>
                </c:pt>
                <c:pt idx="355">
                  <c:v>28.788732951954913</c:v>
                </c:pt>
                <c:pt idx="356">
                  <c:v>28.836408036436126</c:v>
                </c:pt>
                <c:pt idx="357">
                  <c:v>28.884047391213436</c:v>
                </c:pt>
                <c:pt idx="358">
                  <c:v>28.931651211708441</c:v>
                </c:pt>
                <c:pt idx="359">
                  <c:v>28.97921969189948</c:v>
                </c:pt>
                <c:pt idx="360">
                  <c:v>29.0267530243359</c:v>
                </c:pt>
                <c:pt idx="361">
                  <c:v>29.074251400152164</c:v>
                </c:pt>
                <c:pt idx="362">
                  <c:v>29.121715009081768</c:v>
                </c:pt>
                <c:pt idx="363">
                  <c:v>29.169144039471018</c:v>
                </c:pt>
                <c:pt idx="364">
                  <c:v>29.216538678292583</c:v>
                </c:pt>
                <c:pt idx="365">
                  <c:v>29.263899111158931</c:v>
                </c:pt>
                <c:pt idx="366">
                  <c:v>29.311225522335576</c:v>
                </c:pt>
                <c:pt idx="367">
                  <c:v>29.358518094754139</c:v>
                </c:pt>
                <c:pt idx="368">
                  <c:v>29.405777010025279</c:v>
                </c:pt>
                <c:pt idx="369">
                  <c:v>29.453002448451446</c:v>
                </c:pt>
                <c:pt idx="370">
                  <c:v>29.500194589039488</c:v>
                </c:pt>
                <c:pt idx="371">
                  <c:v>29.54735360951311</c:v>
                </c:pt>
                <c:pt idx="372">
                  <c:v>29.594479686325155</c:v>
                </c:pt>
                <c:pt idx="373">
                  <c:v>29.641572994669726</c:v>
                </c:pt>
                <c:pt idx="374">
                  <c:v>29.688633708494251</c:v>
                </c:pt>
                <c:pt idx="375">
                  <c:v>29.735662000511265</c:v>
                </c:pt>
                <c:pt idx="376">
                  <c:v>29.782658042210155</c:v>
                </c:pt>
                <c:pt idx="377">
                  <c:v>29.829622003868707</c:v>
                </c:pt>
                <c:pt idx="378">
                  <c:v>29.876554054564551</c:v>
                </c:pt>
                <c:pt idx="379">
                  <c:v>29.923454362186444</c:v>
                </c:pt>
                <c:pt idx="380">
                  <c:v>29.970323093445415</c:v>
                </c:pt>
                <c:pt idx="381">
                  <c:v>30.017160413885804</c:v>
                </c:pt>
                <c:pt idx="382">
                  <c:v>30.063966487896135</c:v>
                </c:pt>
                <c:pt idx="383">
                  <c:v>30.110741478719866</c:v>
                </c:pt>
                <c:pt idx="384">
                  <c:v>30.157485548466067</c:v>
                </c:pt>
                <c:pt idx="385">
                  <c:v>30.204198858119874</c:v>
                </c:pt>
                <c:pt idx="386">
                  <c:v>30.250881567552906</c:v>
                </c:pt>
                <c:pt idx="387">
                  <c:v>30.297533835533503</c:v>
                </c:pt>
                <c:pt idx="388">
                  <c:v>30.344155819736891</c:v>
                </c:pt>
                <c:pt idx="389">
                  <c:v>30.390747676755172</c:v>
                </c:pt>
                <c:pt idx="390">
                  <c:v>30.437309562107263</c:v>
                </c:pt>
                <c:pt idx="391">
                  <c:v>30.483841630248648</c:v>
                </c:pt>
                <c:pt idx="392">
                  <c:v>30.530344034581081</c:v>
                </c:pt>
                <c:pt idx="393">
                  <c:v>30.576816927462136</c:v>
                </c:pt>
                <c:pt idx="394">
                  <c:v>30.623260460214684</c:v>
                </c:pt>
                <c:pt idx="395">
                  <c:v>30.669674783136177</c:v>
                </c:pt>
                <c:pt idx="396">
                  <c:v>30.716060045507948</c:v>
                </c:pt>
                <c:pt idx="397">
                  <c:v>30.762416395604291</c:v>
                </c:pt>
                <c:pt idx="398">
                  <c:v>30.808743980701536</c:v>
                </c:pt>
                <c:pt idx="399">
                  <c:v>30.855042947086929</c:v>
                </c:pt>
                <c:pt idx="400">
                  <c:v>30.901313440067476</c:v>
                </c:pt>
                <c:pt idx="401">
                  <c:v>30.947555603978643</c:v>
                </c:pt>
                <c:pt idx="402">
                  <c:v>30.993769582193011</c:v>
                </c:pt>
                <c:pt idx="403">
                  <c:v>31.039955517128771</c:v>
                </c:pt>
                <c:pt idx="404">
                  <c:v>31.086113550258151</c:v>
                </c:pt>
                <c:pt idx="405">
                  <c:v>31.132243822115765</c:v>
                </c:pt>
                <c:pt idx="406">
                  <c:v>31.178346472306863</c:v>
                </c:pt>
                <c:pt idx="407">
                  <c:v>31.22442163951543</c:v>
                </c:pt>
                <c:pt idx="408">
                  <c:v>31.270469461512295</c:v>
                </c:pt>
                <c:pt idx="409">
                  <c:v>31.316490075163095</c:v>
                </c:pt>
                <c:pt idx="410">
                  <c:v>31.362483616436091</c:v>
                </c:pt>
                <c:pt idx="411">
                  <c:v>31.408450220410046</c:v>
                </c:pt>
                <c:pt idx="412">
                  <c:v>31.454390021281871</c:v>
                </c:pt>
                <c:pt idx="413">
                  <c:v>31.500303152374272</c:v>
                </c:pt>
                <c:pt idx="414">
                  <c:v>31.546189746143256</c:v>
                </c:pt>
                <c:pt idx="415">
                  <c:v>31.592049934185628</c:v>
                </c:pt>
                <c:pt idx="416">
                  <c:v>31.637883847246318</c:v>
                </c:pt>
                <c:pt idx="417">
                  <c:v>31.683691615225715</c:v>
                </c:pt>
                <c:pt idx="418">
                  <c:v>31.729473367186838</c:v>
                </c:pt>
                <c:pt idx="419">
                  <c:v>31.775229231362502</c:v>
                </c:pt>
                <c:pt idx="420">
                  <c:v>31.820959335162367</c:v>
                </c:pt>
                <c:pt idx="421">
                  <c:v>31.866663805179893</c:v>
                </c:pt>
                <c:pt idx="422">
                  <c:v>31.91234276719927</c:v>
                </c:pt>
                <c:pt idx="423">
                  <c:v>31.957996346202254</c:v>
                </c:pt>
                <c:pt idx="424">
                  <c:v>32.00362466637489</c:v>
                </c:pt>
                <c:pt idx="425">
                  <c:v>32.049227851114225</c:v>
                </c:pt>
                <c:pt idx="426">
                  <c:v>32.094806023034927</c:v>
                </c:pt>
                <c:pt idx="427">
                  <c:v>32.140359303975799</c:v>
                </c:pt>
                <c:pt idx="428">
                  <c:v>32.185887815006268</c:v>
                </c:pt>
                <c:pt idx="429">
                  <c:v>32.231391676432786</c:v>
                </c:pt>
                <c:pt idx="430">
                  <c:v>32.276871007805148</c:v>
                </c:pt>
                <c:pt idx="431">
                  <c:v>32.322325927922812</c:v>
                </c:pt>
                <c:pt idx="432">
                  <c:v>32.367756554841058</c:v>
                </c:pt>
                <c:pt idx="433">
                  <c:v>32.413163005877138</c:v>
                </c:pt>
                <c:pt idx="434">
                  <c:v>32.458545397616327</c:v>
                </c:pt>
                <c:pt idx="435">
                  <c:v>32.503903845917982</c:v>
                </c:pt>
                <c:pt idx="436">
                  <c:v>32.549238465921462</c:v>
                </c:pt>
                <c:pt idx="437">
                  <c:v>32.594549372051979</c:v>
                </c:pt>
                <c:pt idx="438">
                  <c:v>32.639836678026498</c:v>
                </c:pt>
                <c:pt idx="439">
                  <c:v>32.68510049685942</c:v>
                </c:pt>
                <c:pt idx="440">
                  <c:v>32.730340940868345</c:v>
                </c:pt>
                <c:pt idx="441">
                  <c:v>32.775558121679701</c:v>
                </c:pt>
                <c:pt idx="442">
                  <c:v>32.820752150234306</c:v>
                </c:pt>
                <c:pt idx="443">
                  <c:v>32.865923136792922</c:v>
                </c:pt>
                <c:pt idx="444">
                  <c:v>32.911071190941705</c:v>
                </c:pt>
                <c:pt idx="445">
                  <c:v>32.956196421597674</c:v>
                </c:pt>
                <c:pt idx="446">
                  <c:v>33.001298937014006</c:v>
                </c:pt>
                <c:pt idx="447">
                  <c:v>33.046378844785394</c:v>
                </c:pt>
                <c:pt idx="448">
                  <c:v>33.09143625185326</c:v>
                </c:pt>
                <c:pt idx="449">
                  <c:v>33.136471264510973</c:v>
                </c:pt>
                <c:pt idx="450">
                  <c:v>33.181483988408992</c:v>
                </c:pt>
                <c:pt idx="451">
                  <c:v>33.226474528559976</c:v>
                </c:pt>
                <c:pt idx="452">
                  <c:v>33.271442989343811</c:v>
                </c:pt>
                <c:pt idx="453">
                  <c:v>33.316389474512611</c:v>
                </c:pt>
                <c:pt idx="454">
                  <c:v>33.361314087195638</c:v>
                </c:pt>
                <c:pt idx="455">
                  <c:v>33.406216929904225</c:v>
                </c:pt>
                <c:pt idx="456">
                  <c:v>33.451098104536612</c:v>
                </c:pt>
                <c:pt idx="457">
                  <c:v>33.495957712382733</c:v>
                </c:pt>
                <c:pt idx="458">
                  <c:v>33.540795854128966</c:v>
                </c:pt>
                <c:pt idx="459">
                  <c:v>33.585612629862837</c:v>
                </c:pt>
                <c:pt idx="460">
                  <c:v>33.630408139077701</c:v>
                </c:pt>
                <c:pt idx="461">
                  <c:v>33.675182480677286</c:v>
                </c:pt>
                <c:pt idx="462">
                  <c:v>33.719935752980319</c:v>
                </c:pt>
                <c:pt idx="463">
                  <c:v>33.764668053725003</c:v>
                </c:pt>
                <c:pt idx="464">
                  <c:v>33.809379480073531</c:v>
                </c:pt>
                <c:pt idx="465">
                  <c:v>33.854070128616478</c:v>
                </c:pt>
                <c:pt idx="466">
                  <c:v>33.898740095377207</c:v>
                </c:pt>
                <c:pt idx="467">
                  <c:v>33.943389475816197</c:v>
                </c:pt>
                <c:pt idx="468">
                  <c:v>33.988018364835398</c:v>
                </c:pt>
                <c:pt idx="469">
                  <c:v>34.0326268567824</c:v>
                </c:pt>
                <c:pt idx="470">
                  <c:v>34.077215045454736</c:v>
                </c:pt>
                <c:pt idx="471">
                  <c:v>34.121783024104012</c:v>
                </c:pt>
                <c:pt idx="472">
                  <c:v>34.166330885440061</c:v>
                </c:pt>
                <c:pt idx="473">
                  <c:v>34.210858721635027</c:v>
                </c:pt>
                <c:pt idx="474">
                  <c:v>34.255366624327458</c:v>
                </c:pt>
                <c:pt idx="475">
                  <c:v>34.299854684626297</c:v>
                </c:pt>
                <c:pt idx="476">
                  <c:v>34.344322993114851</c:v>
                </c:pt>
                <c:pt idx="477">
                  <c:v>34.388771639854781</c:v>
                </c:pt>
                <c:pt idx="478">
                  <c:v>34.433200714389947</c:v>
                </c:pt>
                <c:pt idx="479">
                  <c:v>34.477610305750325</c:v>
                </c:pt>
                <c:pt idx="480">
                  <c:v>34.522000502455825</c:v>
                </c:pt>
                <c:pt idx="481">
                  <c:v>34.56637139252009</c:v>
                </c:pt>
                <c:pt idx="482">
                  <c:v>34.610723063454209</c:v>
                </c:pt>
                <c:pt idx="483">
                  <c:v>34.655055602270508</c:v>
                </c:pt>
                <c:pt idx="484">
                  <c:v>34.699369095486233</c:v>
                </c:pt>
                <c:pt idx="485">
                  <c:v>34.743663629127155</c:v>
                </c:pt>
                <c:pt idx="486">
                  <c:v>34.787939288731216</c:v>
                </c:pt>
                <c:pt idx="487">
                  <c:v>34.832196159352137</c:v>
                </c:pt>
                <c:pt idx="488">
                  <c:v>34.87643432556294</c:v>
                </c:pt>
                <c:pt idx="489">
                  <c:v>34.920653871459471</c:v>
                </c:pt>
                <c:pt idx="490">
                  <c:v>34.964854880663907</c:v>
                </c:pt>
                <c:pt idx="491">
                  <c:v>35.009037436328207</c:v>
                </c:pt>
                <c:pt idx="492">
                  <c:v>35.053201621137525</c:v>
                </c:pt>
                <c:pt idx="493">
                  <c:v>35.097347517313601</c:v>
                </c:pt>
                <c:pt idx="494">
                  <c:v>35.141475206618104</c:v>
                </c:pt>
                <c:pt idx="495">
                  <c:v>35.185584770356016</c:v>
                </c:pt>
                <c:pt idx="496">
                  <c:v>35.229676289378872</c:v>
                </c:pt>
                <c:pt idx="497">
                  <c:v>35.273749844088044</c:v>
                </c:pt>
                <c:pt idx="498">
                  <c:v>35.317805514438007</c:v>
                </c:pt>
                <c:pt idx="499">
                  <c:v>35.361843379939536</c:v>
                </c:pt>
                <c:pt idx="500">
                  <c:v>35.405863519662866</c:v>
                </c:pt>
                <c:pt idx="501">
                  <c:v>35.449866012240832</c:v>
                </c:pt>
                <c:pt idx="502">
                  <c:v>35.493850935872025</c:v>
                </c:pt>
                <c:pt idx="503">
                  <c:v>35.537818368323897</c:v>
                </c:pt>
                <c:pt idx="504">
                  <c:v>35.581768386935806</c:v>
                </c:pt>
                <c:pt idx="505">
                  <c:v>35.625701068621993</c:v>
                </c:pt>
                <c:pt idx="506">
                  <c:v>35.669616489874727</c:v>
                </c:pt>
                <c:pt idx="507">
                  <c:v>35.71351472676718</c:v>
                </c:pt>
                <c:pt idx="508">
                  <c:v>35.757395854956407</c:v>
                </c:pt>
                <c:pt idx="509">
                  <c:v>35.801259949686305</c:v>
                </c:pt>
                <c:pt idx="510">
                  <c:v>35.845107085790502</c:v>
                </c:pt>
                <c:pt idx="511">
                  <c:v>35.888937337695246</c:v>
                </c:pt>
                <c:pt idx="512">
                  <c:v>35.932750779422236</c:v>
                </c:pt>
                <c:pt idx="513">
                  <c:v>35.976547484591435</c:v>
                </c:pt>
                <c:pt idx="514">
                  <c:v>36.020327526423934</c:v>
                </c:pt>
                <c:pt idx="515">
                  <c:v>36.064090977744698</c:v>
                </c:pt>
                <c:pt idx="516">
                  <c:v>36.107837910985296</c:v>
                </c:pt>
                <c:pt idx="517">
                  <c:v>36.151568398186633</c:v>
                </c:pt>
                <c:pt idx="518">
                  <c:v>36.195282511001707</c:v>
                </c:pt>
                <c:pt idx="519">
                  <c:v>36.238980320698268</c:v>
                </c:pt>
                <c:pt idx="520">
                  <c:v>36.282661898161415</c:v>
                </c:pt>
                <c:pt idx="521">
                  <c:v>36.326327313896307</c:v>
                </c:pt>
                <c:pt idx="522">
                  <c:v>36.369976638030764</c:v>
                </c:pt>
                <c:pt idx="523">
                  <c:v>36.413609940317798</c:v>
                </c:pt>
                <c:pt idx="524">
                  <c:v>36.457227290138292</c:v>
                </c:pt>
                <c:pt idx="525">
                  <c:v>36.500828756503402</c:v>
                </c:pt>
                <c:pt idx="526">
                  <c:v>36.544414408057179</c:v>
                </c:pt>
                <c:pt idx="527">
                  <c:v>36.587984313079048</c:v>
                </c:pt>
                <c:pt idx="528">
                  <c:v>36.631538539486293</c:v>
                </c:pt>
                <c:pt idx="529">
                  <c:v>36.675077154836458</c:v>
                </c:pt>
                <c:pt idx="530">
                  <c:v>36.71860022632989</c:v>
                </c:pt>
                <c:pt idx="531">
                  <c:v>36.762107820812041</c:v>
                </c:pt>
                <c:pt idx="532">
                  <c:v>36.805600004775954</c:v>
                </c:pt>
                <c:pt idx="533">
                  <c:v>36.849076844364554</c:v>
                </c:pt>
                <c:pt idx="534">
                  <c:v>36.892538405373102</c:v>
                </c:pt>
                <c:pt idx="535">
                  <c:v>36.935984753251425</c:v>
                </c:pt>
                <c:pt idx="536">
                  <c:v>36.979415953106319</c:v>
                </c:pt>
                <c:pt idx="537">
                  <c:v>37.022832069703774</c:v>
                </c:pt>
                <c:pt idx="538">
                  <c:v>37.066233167471317</c:v>
                </c:pt>
                <c:pt idx="539">
                  <c:v>37.109619310500214</c:v>
                </c:pt>
                <c:pt idx="540">
                  <c:v>37.152990562547693</c:v>
                </c:pt>
                <c:pt idx="541">
                  <c:v>37.196346987039227</c:v>
                </c:pt>
                <c:pt idx="542">
                  <c:v>37.239688647070736</c:v>
                </c:pt>
                <c:pt idx="543">
                  <c:v>37.283015605410668</c:v>
                </c:pt>
                <c:pt idx="544">
                  <c:v>37.326327924502266</c:v>
                </c:pt>
                <c:pt idx="545">
                  <c:v>37.369625666465673</c:v>
                </c:pt>
                <c:pt idx="546">
                  <c:v>37.41290889310006</c:v>
                </c:pt>
                <c:pt idx="547">
                  <c:v>37.456177665885726</c:v>
                </c:pt>
                <c:pt idx="548">
                  <c:v>37.49943204598619</c:v>
                </c:pt>
                <c:pt idx="549">
                  <c:v>37.542672094250328</c:v>
                </c:pt>
                <c:pt idx="550">
                  <c:v>37.585897871214314</c:v>
                </c:pt>
                <c:pt idx="551">
                  <c:v>37.629109437103772</c:v>
                </c:pt>
                <c:pt idx="552">
                  <c:v>37.672306851835749</c:v>
                </c:pt>
                <c:pt idx="553">
                  <c:v>37.715490175020705</c:v>
                </c:pt>
                <c:pt idx="554">
                  <c:v>37.758659465964527</c:v>
                </c:pt>
                <c:pt idx="555">
                  <c:v>37.80181478367053</c:v>
                </c:pt>
                <c:pt idx="556">
                  <c:v>37.844956186841372</c:v>
                </c:pt>
                <c:pt idx="557">
                  <c:v>37.888083733880983</c:v>
                </c:pt>
                <c:pt idx="558">
                  <c:v>37.931197482896565</c:v>
                </c:pt>
                <c:pt idx="559">
                  <c:v>37.974297491700383</c:v>
                </c:pt>
                <c:pt idx="560">
                  <c:v>38.01738381781184</c:v>
                </c:pt>
                <c:pt idx="561">
                  <c:v>38.060456518459155</c:v>
                </c:pt>
                <c:pt idx="562">
                  <c:v>38.103515650581357</c:v>
                </c:pt>
                <c:pt idx="563">
                  <c:v>38.146561270830134</c:v>
                </c:pt>
                <c:pt idx="564">
                  <c:v>38.189593435571602</c:v>
                </c:pt>
                <c:pt idx="565">
                  <c:v>38.232612200888113</c:v>
                </c:pt>
                <c:pt idx="566">
                  <c:v>38.275617622580164</c:v>
                </c:pt>
                <c:pt idx="567">
                  <c:v>38.318609756168129</c:v>
                </c:pt>
                <c:pt idx="568">
                  <c:v>38.361588656893993</c:v>
                </c:pt>
                <c:pt idx="569">
                  <c:v>38.40455437972318</c:v>
                </c:pt>
                <c:pt idx="570">
                  <c:v>38.447506979346244</c:v>
                </c:pt>
                <c:pt idx="571">
                  <c:v>38.490446510180696</c:v>
                </c:pt>
                <c:pt idx="572">
                  <c:v>38.533373026372587</c:v>
                </c:pt>
                <c:pt idx="573">
                  <c:v>38.57628658179835</c:v>
                </c:pt>
                <c:pt idx="574">
                  <c:v>38.619187230066416</c:v>
                </c:pt>
                <c:pt idx="575">
                  <c:v>38.662075024518884</c:v>
                </c:pt>
                <c:pt idx="576">
                  <c:v>38.704950018233227</c:v>
                </c:pt>
                <c:pt idx="577">
                  <c:v>38.747812264023963</c:v>
                </c:pt>
                <c:pt idx="578">
                  <c:v>38.790661814444242</c:v>
                </c:pt>
                <c:pt idx="579">
                  <c:v>38.833498721787478</c:v>
                </c:pt>
                <c:pt idx="580">
                  <c:v>38.876323038089026</c:v>
                </c:pt>
                <c:pt idx="581">
                  <c:v>38.919134815127691</c:v>
                </c:pt>
                <c:pt idx="582">
                  <c:v>38.961934104427371</c:v>
                </c:pt>
                <c:pt idx="583">
                  <c:v>39.004720957258698</c:v>
                </c:pt>
                <c:pt idx="584">
                  <c:v>39.047495424640452</c:v>
                </c:pt>
                <c:pt idx="585">
                  <c:v>39.090257557341204</c:v>
                </c:pt>
                <c:pt idx="586">
                  <c:v>39.133007405880925</c:v>
                </c:pt>
                <c:pt idx="587">
                  <c:v>39.175745020532354</c:v>
                </c:pt>
                <c:pt idx="588">
                  <c:v>39.218470451322609</c:v>
                </c:pt>
                <c:pt idx="589">
                  <c:v>39.261183748034732</c:v>
                </c:pt>
                <c:pt idx="590">
                  <c:v>39.303884960209089</c:v>
                </c:pt>
                <c:pt idx="591">
                  <c:v>39.346574137144898</c:v>
                </c:pt>
                <c:pt idx="592">
                  <c:v>39.389251327901704</c:v>
                </c:pt>
                <c:pt idx="593">
                  <c:v>39.431916581300854</c:v>
                </c:pt>
                <c:pt idx="594">
                  <c:v>39.474569945926916</c:v>
                </c:pt>
                <c:pt idx="595">
                  <c:v>39.517211470129098</c:v>
                </c:pt>
                <c:pt idx="596">
                  <c:v>39.559841202022703</c:v>
                </c:pt>
                <c:pt idx="597">
                  <c:v>39.60245918949056</c:v>
                </c:pt>
                <c:pt idx="598">
                  <c:v>39.645065480184371</c:v>
                </c:pt>
                <c:pt idx="599">
                  <c:v>39.687660121526193</c:v>
                </c:pt>
                <c:pt idx="600">
                  <c:v>39.73024316070974</c:v>
                </c:pt>
                <c:pt idx="601">
                  <c:v>39.772814644701803</c:v>
                </c:pt>
                <c:pt idx="602">
                  <c:v>39.81537462024356</c:v>
                </c:pt>
                <c:pt idx="603">
                  <c:v>39.857923133852012</c:v>
                </c:pt>
                <c:pt idx="604">
                  <c:v>39.900460231821242</c:v>
                </c:pt>
                <c:pt idx="605">
                  <c:v>39.942985960223815</c:v>
                </c:pt>
                <c:pt idx="606">
                  <c:v>39.985500364912035</c:v>
                </c:pt>
                <c:pt idx="607">
                  <c:v>40.028003491519314</c:v>
                </c:pt>
                <c:pt idx="608">
                  <c:v>40.070495385461427</c:v>
                </c:pt>
                <c:pt idx="609">
                  <c:v>40.112976091937824</c:v>
                </c:pt>
                <c:pt idx="610">
                  <c:v>40.155445655932972</c:v>
                </c:pt>
                <c:pt idx="611">
                  <c:v>40.19790412221748</c:v>
                </c:pt>
                <c:pt idx="612">
                  <c:v>40.240351535349518</c:v>
                </c:pt>
                <c:pt idx="613">
                  <c:v>40.282787939676012</c:v>
                </c:pt>
                <c:pt idx="614">
                  <c:v>40.325213379333867</c:v>
                </c:pt>
                <c:pt idx="615">
                  <c:v>40.367627898251222</c:v>
                </c:pt>
                <c:pt idx="616">
                  <c:v>40.410031540148651</c:v>
                </c:pt>
                <c:pt idx="617">
                  <c:v>40.452424348540468</c:v>
                </c:pt>
                <c:pt idx="618">
                  <c:v>40.494806366735837</c:v>
                </c:pt>
                <c:pt idx="619">
                  <c:v>40.53717763784001</c:v>
                </c:pt>
                <c:pt idx="620">
                  <c:v>40.579538204755515</c:v>
                </c:pt>
                <c:pt idx="621">
                  <c:v>40.621888110183342</c:v>
                </c:pt>
                <c:pt idx="622">
                  <c:v>40.664227396624085</c:v>
                </c:pt>
                <c:pt idx="623">
                  <c:v>40.706556106379203</c:v>
                </c:pt>
                <c:pt idx="624">
                  <c:v>40.748874281552112</c:v>
                </c:pt>
                <c:pt idx="625">
                  <c:v>40.791181964049287</c:v>
                </c:pt>
                <c:pt idx="626">
                  <c:v>40.83347919558139</c:v>
                </c:pt>
                <c:pt idx="627">
                  <c:v>40.875766017664596</c:v>
                </c:pt>
                <c:pt idx="628">
                  <c:v>40.91804247162154</c:v>
                </c:pt>
                <c:pt idx="629">
                  <c:v>40.960308598582429</c:v>
                </c:pt>
                <c:pt idx="630">
                  <c:v>41.002564439486186</c:v>
                </c:pt>
                <c:pt idx="631">
                  <c:v>41.044810035081596</c:v>
                </c:pt>
                <c:pt idx="632">
                  <c:v>41.087045425928338</c:v>
                </c:pt>
                <c:pt idx="633">
                  <c:v>41.129270652398141</c:v>
                </c:pt>
                <c:pt idx="634">
                  <c:v>41.171485754675743</c:v>
                </c:pt>
                <c:pt idx="635">
                  <c:v>41.213690772760032</c:v>
                </c:pt>
                <c:pt idx="636">
                  <c:v>41.255885746465125</c:v>
                </c:pt>
                <c:pt idx="637">
                  <c:v>41.298070715421382</c:v>
                </c:pt>
                <c:pt idx="638">
                  <c:v>41.340245719076457</c:v>
                </c:pt>
                <c:pt idx="639">
                  <c:v>41.382410796696341</c:v>
                </c:pt>
                <c:pt idx="640">
                  <c:v>41.424565987366442</c:v>
                </c:pt>
                <c:pt idx="641">
                  <c:v>41.466711329992478</c:v>
                </c:pt>
                <c:pt idx="642">
                  <c:v>41.508846863301656</c:v>
                </c:pt>
                <c:pt idx="643">
                  <c:v>41.550972625843556</c:v>
                </c:pt>
                <c:pt idx="644">
                  <c:v>41.593088655991174</c:v>
                </c:pt>
                <c:pt idx="645">
                  <c:v>41.635194991941944</c:v>
                </c:pt>
                <c:pt idx="646">
                  <c:v>41.677291671718699</c:v>
                </c:pt>
                <c:pt idx="647">
                  <c:v>41.719378733170664</c:v>
                </c:pt>
                <c:pt idx="648">
                  <c:v>41.761456213974405</c:v>
                </c:pt>
                <c:pt idx="649">
                  <c:v>41.803524151634811</c:v>
                </c:pt>
                <c:pt idx="650">
                  <c:v>41.845582583486078</c:v>
                </c:pt>
                <c:pt idx="651">
                  <c:v>41.887631546692589</c:v>
                </c:pt>
                <c:pt idx="652">
                  <c:v>41.929671078249982</c:v>
                </c:pt>
                <c:pt idx="653">
                  <c:v>41.97170121498597</c:v>
                </c:pt>
                <c:pt idx="654">
                  <c:v>42.013721993561397</c:v>
                </c:pt>
                <c:pt idx="655">
                  <c:v>42.055733450470981</c:v>
                </c:pt>
                <c:pt idx="656">
                  <c:v>42.097735622044446</c:v>
                </c:pt>
                <c:pt idx="657">
                  <c:v>42.139728544447273</c:v>
                </c:pt>
                <c:pt idx="658">
                  <c:v>42.18171225368171</c:v>
                </c:pt>
                <c:pt idx="659">
                  <c:v>42.223686785587667</c:v>
                </c:pt>
                <c:pt idx="660">
                  <c:v>42.265652175843535</c:v>
                </c:pt>
                <c:pt idx="661">
                  <c:v>42.307608459967135</c:v>
                </c:pt>
                <c:pt idx="662">
                  <c:v>42.349555673316587</c:v>
                </c:pt>
                <c:pt idx="663">
                  <c:v>42.391493851091248</c:v>
                </c:pt>
                <c:pt idx="664">
                  <c:v>42.433423028332442</c:v>
                </c:pt>
                <c:pt idx="665">
                  <c:v>42.475343239924435</c:v>
                </c:pt>
                <c:pt idx="666">
                  <c:v>42.517254520595309</c:v>
                </c:pt>
                <c:pt idx="667">
                  <c:v>42.559156904917764</c:v>
                </c:pt>
                <c:pt idx="668">
                  <c:v>42.601050427309936</c:v>
                </c:pt>
                <c:pt idx="669">
                  <c:v>42.642935122036327</c:v>
                </c:pt>
                <c:pt idx="670">
                  <c:v>42.684811023208589</c:v>
                </c:pt>
                <c:pt idx="671">
                  <c:v>42.726678164786314</c:v>
                </c:pt>
                <c:pt idx="672">
                  <c:v>42.768536580578022</c:v>
                </c:pt>
                <c:pt idx="673">
                  <c:v>42.810386304241753</c:v>
                </c:pt>
                <c:pt idx="674">
                  <c:v>42.852227369286055</c:v>
                </c:pt>
                <c:pt idx="675">
                  <c:v>42.894059809070697</c:v>
                </c:pt>
                <c:pt idx="676">
                  <c:v>42.935883656807533</c:v>
                </c:pt>
                <c:pt idx="677">
                  <c:v>42.977698945561272</c:v>
                </c:pt>
                <c:pt idx="678">
                  <c:v>43.019505708250264</c:v>
                </c:pt>
                <c:pt idx="679">
                  <c:v>43.061303977647334</c:v>
                </c:pt>
                <c:pt idx="680">
                  <c:v>43.103093786380441</c:v>
                </c:pt>
                <c:pt idx="681">
                  <c:v>43.144875166933609</c:v>
                </c:pt>
                <c:pt idx="682">
                  <c:v>43.186648151647631</c:v>
                </c:pt>
                <c:pt idx="683">
                  <c:v>43.228412772720787</c:v>
                </c:pt>
                <c:pt idx="684">
                  <c:v>43.270169062209696</c:v>
                </c:pt>
                <c:pt idx="685">
                  <c:v>43.311917052030026</c:v>
                </c:pt>
                <c:pt idx="686">
                  <c:v>43.353656773957226</c:v>
                </c:pt>
                <c:pt idx="687">
                  <c:v>43.39538825962731</c:v>
                </c:pt>
                <c:pt idx="688">
                  <c:v>43.437111540537543</c:v>
                </c:pt>
                <c:pt idx="689">
                  <c:v>43.478826648047267</c:v>
                </c:pt>
                <c:pt idx="690">
                  <c:v>43.520533613378618</c:v>
                </c:pt>
                <c:pt idx="691">
                  <c:v>43.562232467617108</c:v>
                </c:pt>
                <c:pt idx="692">
                  <c:v>43.603923241712522</c:v>
                </c:pt>
                <c:pt idx="693">
                  <c:v>43.645605966479557</c:v>
                </c:pt>
                <c:pt idx="694">
                  <c:v>43.687280672598554</c:v>
                </c:pt>
                <c:pt idx="695">
                  <c:v>43.728947390616256</c:v>
                </c:pt>
                <c:pt idx="696">
                  <c:v>43.770606150946321</c:v>
                </c:pt>
                <c:pt idx="697">
                  <c:v>43.81225698387027</c:v>
                </c:pt>
                <c:pt idx="698">
                  <c:v>43.853899919538023</c:v>
                </c:pt>
                <c:pt idx="699">
                  <c:v>43.895534987968645</c:v>
                </c:pt>
                <c:pt idx="700">
                  <c:v>43.93716221905099</c:v>
                </c:pt>
                <c:pt idx="701">
                  <c:v>43.978781642544462</c:v>
                </c:pt>
                <c:pt idx="702">
                  <c:v>44.02040183028457</c:v>
                </c:pt>
                <c:pt idx="703">
                  <c:v>44.062031360818573</c:v>
                </c:pt>
                <c:pt idx="704">
                  <c:v>44.103670276750449</c:v>
                </c:pt>
                <c:pt idx="705">
                  <c:v>44.145318620906039</c:v>
                </c:pt>
                <c:pt idx="706">
                  <c:v>44.186976436334433</c:v>
                </c:pt>
                <c:pt idx="707">
                  <c:v>44.228643766309396</c:v>
                </c:pt>
                <c:pt idx="708">
                  <c:v>44.270320654330732</c:v>
                </c:pt>
                <c:pt idx="709">
                  <c:v>44.312007144125808</c:v>
                </c:pt>
                <c:pt idx="710">
                  <c:v>44.353703279650894</c:v>
                </c:pt>
                <c:pt idx="711">
                  <c:v>44.395409105092718</c:v>
                </c:pt>
                <c:pt idx="712">
                  <c:v>44.437124664869813</c:v>
                </c:pt>
                <c:pt idx="713">
                  <c:v>44.478850003634072</c:v>
                </c:pt>
                <c:pt idx="714">
                  <c:v>44.520585166272262</c:v>
                </c:pt>
                <c:pt idx="715">
                  <c:v>44.562330197907386</c:v>
                </c:pt>
                <c:pt idx="716">
                  <c:v>44.60408514390037</c:v>
                </c:pt>
                <c:pt idx="717">
                  <c:v>44.645850049851425</c:v>
                </c:pt>
                <c:pt idx="718">
                  <c:v>44.687624961601735</c:v>
                </c:pt>
                <c:pt idx="719">
                  <c:v>44.72940992523484</c:v>
                </c:pt>
                <c:pt idx="720">
                  <c:v>44.771204987078313</c:v>
                </c:pt>
                <c:pt idx="721">
                  <c:v>44.813010193705296</c:v>
                </c:pt>
                <c:pt idx="722">
                  <c:v>44.854825591936105</c:v>
                </c:pt>
                <c:pt idx="723">
                  <c:v>44.89665122883973</c:v>
                </c:pt>
                <c:pt idx="724">
                  <c:v>44.938487151735607</c:v>
                </c:pt>
                <c:pt idx="725">
                  <c:v>44.980323917027157</c:v>
                </c:pt>
                <c:pt idx="726">
                  <c:v>45.022152073617853</c:v>
                </c:pt>
                <c:pt idx="727">
                  <c:v>45.06397165464611</c:v>
                </c:pt>
                <c:pt idx="728">
                  <c:v>45.10578269310367</c:v>
                </c:pt>
                <c:pt idx="729">
                  <c:v>45.14758522183628</c:v>
                </c:pt>
                <c:pt idx="730">
                  <c:v>45.189379273544539</c:v>
                </c:pt>
                <c:pt idx="731">
                  <c:v>45.231164880784661</c:v>
                </c:pt>
                <c:pt idx="732">
                  <c:v>45.272942075969212</c:v>
                </c:pt>
                <c:pt idx="733">
                  <c:v>45.314710891367909</c:v>
                </c:pt>
                <c:pt idx="734">
                  <c:v>45.356471359108404</c:v>
                </c:pt>
                <c:pt idx="735">
                  <c:v>45.398223511176994</c:v>
                </c:pt>
                <c:pt idx="736">
                  <c:v>45.439967379419436</c:v>
                </c:pt>
                <c:pt idx="737">
                  <c:v>45.481702995541639</c:v>
                </c:pt>
                <c:pt idx="738">
                  <c:v>45.523430391110438</c:v>
                </c:pt>
                <c:pt idx="739">
                  <c:v>45.565149597554338</c:v>
                </c:pt>
                <c:pt idx="740">
                  <c:v>45.606860646164193</c:v>
                </c:pt>
                <c:pt idx="741">
                  <c:v>45.648563568094069</c:v>
                </c:pt>
                <c:pt idx="742">
                  <c:v>45.69025839436177</c:v>
                </c:pt>
                <c:pt idx="743">
                  <c:v>45.731945155849715</c:v>
                </c:pt>
                <c:pt idx="744">
                  <c:v>45.773623883305625</c:v>
                </c:pt>
                <c:pt idx="745">
                  <c:v>45.815294607343162</c:v>
                </c:pt>
                <c:pt idx="746">
                  <c:v>45.856957358442727</c:v>
                </c:pt>
                <c:pt idx="747">
                  <c:v>45.898612166952091</c:v>
                </c:pt>
                <c:pt idx="748">
                  <c:v>45.940259063087154</c:v>
                </c:pt>
                <c:pt idx="749">
                  <c:v>45.98189807693258</c:v>
                </c:pt>
                <c:pt idx="750">
                  <c:v>46.023529238442471</c:v>
                </c:pt>
                <c:pt idx="751">
                  <c:v>46.065152577441133</c:v>
                </c:pt>
                <c:pt idx="752">
                  <c:v>46.106768123623695</c:v>
                </c:pt>
                <c:pt idx="753">
                  <c:v>46.148375906556801</c:v>
                </c:pt>
                <c:pt idx="754">
                  <c:v>46.18997595567928</c:v>
                </c:pt>
                <c:pt idx="755">
                  <c:v>46.231568300302804</c:v>
                </c:pt>
                <c:pt idx="756">
                  <c:v>46.273152969612489</c:v>
                </c:pt>
                <c:pt idx="757">
                  <c:v>46.314729992667715</c:v>
                </c:pt>
                <c:pt idx="758">
                  <c:v>46.356299398402591</c:v>
                </c:pt>
                <c:pt idx="759">
                  <c:v>46.397861215626726</c:v>
                </c:pt>
                <c:pt idx="760">
                  <c:v>46.439415473025875</c:v>
                </c:pt>
                <c:pt idx="761">
                  <c:v>46.480962199162512</c:v>
                </c:pt>
                <c:pt idx="762">
                  <c:v>46.522501422476481</c:v>
                </c:pt>
                <c:pt idx="763">
                  <c:v>46.564033171285637</c:v>
                </c:pt>
                <c:pt idx="764">
                  <c:v>46.60555747378649</c:v>
                </c:pt>
                <c:pt idx="765">
                  <c:v>46.647074358054873</c:v>
                </c:pt>
                <c:pt idx="766">
                  <c:v>46.68858385204642</c:v>
                </c:pt>
                <c:pt idx="767">
                  <c:v>46.730085983597341</c:v>
                </c:pt>
                <c:pt idx="768">
                  <c:v>46.771580780424927</c:v>
                </c:pt>
                <c:pt idx="769">
                  <c:v>46.813068270128255</c:v>
                </c:pt>
                <c:pt idx="770">
                  <c:v>46.854548480188605</c:v>
                </c:pt>
                <c:pt idx="771">
                  <c:v>46.896021437970305</c:v>
                </c:pt>
                <c:pt idx="772">
                  <c:v>46.937487170721226</c:v>
                </c:pt>
                <c:pt idx="773">
                  <c:v>46.978945705573324</c:v>
                </c:pt>
                <c:pt idx="774">
                  <c:v>47.020397069543208</c:v>
                </c:pt>
                <c:pt idx="775">
                  <c:v>47.061841289532865</c:v>
                </c:pt>
                <c:pt idx="776">
                  <c:v>47.103278392330132</c:v>
                </c:pt>
                <c:pt idx="777">
                  <c:v>47.144708404609318</c:v>
                </c:pt>
                <c:pt idx="778">
                  <c:v>47.186131352931767</c:v>
                </c:pt>
                <c:pt idx="779">
                  <c:v>47.227547263746452</c:v>
                </c:pt>
                <c:pt idx="780">
                  <c:v>47.268956163390428</c:v>
                </c:pt>
                <c:pt idx="781">
                  <c:v>47.310358078089578</c:v>
                </c:pt>
                <c:pt idx="782">
                  <c:v>47.351753033959035</c:v>
                </c:pt>
                <c:pt idx="783">
                  <c:v>47.393141057003852</c:v>
                </c:pt>
                <c:pt idx="784">
                  <c:v>47.434522173119454</c:v>
                </c:pt>
                <c:pt idx="785">
                  <c:v>47.475896408092197</c:v>
                </c:pt>
                <c:pt idx="786">
                  <c:v>47.517271316637874</c:v>
                </c:pt>
                <c:pt idx="787">
                  <c:v>47.558654459261277</c:v>
                </c:pt>
                <c:pt idx="788">
                  <c:v>47.600045872877232</c:v>
                </c:pt>
                <c:pt idx="789">
                  <c:v>47.641445594587424</c:v>
                </c:pt>
                <c:pt idx="790">
                  <c:v>47.682853661681385</c:v>
                </c:pt>
                <c:pt idx="791">
                  <c:v>47.724270111637729</c:v>
                </c:pt>
                <c:pt idx="792">
                  <c:v>47.765694982125261</c:v>
                </c:pt>
                <c:pt idx="793">
                  <c:v>47.807128311004128</c:v>
                </c:pt>
                <c:pt idx="794">
                  <c:v>47.848570136327062</c:v>
                </c:pt>
                <c:pt idx="795">
                  <c:v>47.890020496340398</c:v>
                </c:pt>
                <c:pt idx="796">
                  <c:v>47.931479429485378</c:v>
                </c:pt>
                <c:pt idx="797">
                  <c:v>47.972946974399271</c:v>
                </c:pt>
                <c:pt idx="798">
                  <c:v>48.014423169916633</c:v>
                </c:pt>
                <c:pt idx="799">
                  <c:v>48.055908055070496</c:v>
                </c:pt>
                <c:pt idx="800">
                  <c:v>48.097401669093493</c:v>
                </c:pt>
                <c:pt idx="801">
                  <c:v>48.138904051419267</c:v>
                </c:pt>
                <c:pt idx="802">
                  <c:v>48.180415241683527</c:v>
                </c:pt>
                <c:pt idx="803">
                  <c:v>48.221935279725429</c:v>
                </c:pt>
                <c:pt idx="804">
                  <c:v>48.263464205588676</c:v>
                </c:pt>
                <c:pt idx="805">
                  <c:v>48.30500205952297</c:v>
                </c:pt>
                <c:pt idx="806">
                  <c:v>48.346548881985086</c:v>
                </c:pt>
                <c:pt idx="807">
                  <c:v>48.388104713640338</c:v>
                </c:pt>
                <c:pt idx="808">
                  <c:v>48.429669595363762</c:v>
                </c:pt>
                <c:pt idx="809">
                  <c:v>48.471243568241398</c:v>
                </c:pt>
                <c:pt idx="810">
                  <c:v>48.512826673571752</c:v>
                </c:pt>
                <c:pt idx="811">
                  <c:v>48.554418952866925</c:v>
                </c:pt>
                <c:pt idx="812">
                  <c:v>48.596020447854066</c:v>
                </c:pt>
                <c:pt idx="813">
                  <c:v>48.637631200476704</c:v>
                </c:pt>
                <c:pt idx="814">
                  <c:v>48.679251252896066</c:v>
                </c:pt>
                <c:pt idx="815">
                  <c:v>48.72088064749245</c:v>
                </c:pt>
                <c:pt idx="816">
                  <c:v>48.762519426866632</c:v>
                </c:pt>
                <c:pt idx="817">
                  <c:v>48.804167633841246</c:v>
                </c:pt>
                <c:pt idx="818">
                  <c:v>48.8458253114621</c:v>
                </c:pt>
                <c:pt idx="819">
                  <c:v>48.887492502999656</c:v>
                </c:pt>
                <c:pt idx="820">
                  <c:v>48.929169251950476</c:v>
                </c:pt>
                <c:pt idx="821">
                  <c:v>48.970855602038576</c:v>
                </c:pt>
                <c:pt idx="822">
                  <c:v>49.012542738420322</c:v>
                </c:pt>
                <c:pt idx="823">
                  <c:v>49.054221839341096</c:v>
                </c:pt>
                <c:pt idx="824">
                  <c:v>49.0958929354208</c:v>
                </c:pt>
                <c:pt idx="825">
                  <c:v>49.137556057146</c:v>
                </c:pt>
                <c:pt idx="826">
                  <c:v>49.179211234870642</c:v>
                </c:pt>
                <c:pt idx="827">
                  <c:v>49.220858498816725</c:v>
                </c:pt>
                <c:pt idx="828">
                  <c:v>49.262497879075021</c:v>
                </c:pt>
                <c:pt idx="829">
                  <c:v>49.304129405605735</c:v>
                </c:pt>
                <c:pt idx="830">
                  <c:v>49.345753108239165</c:v>
                </c:pt>
                <c:pt idx="831">
                  <c:v>49.387369016676438</c:v>
                </c:pt>
                <c:pt idx="832">
                  <c:v>49.428977160490177</c:v>
                </c:pt>
                <c:pt idx="833">
                  <c:v>49.470577569125169</c:v>
                </c:pt>
                <c:pt idx="834">
                  <c:v>49.512170271898938</c:v>
                </c:pt>
                <c:pt idx="835">
                  <c:v>49.553755298002514</c:v>
                </c:pt>
                <c:pt idx="836">
                  <c:v>49.595332676501144</c:v>
                </c:pt>
                <c:pt idx="837">
                  <c:v>49.636902436334722</c:v>
                </c:pt>
                <c:pt idx="838">
                  <c:v>49.678464606318677</c:v>
                </c:pt>
                <c:pt idx="839">
                  <c:v>49.720019215144447</c:v>
                </c:pt>
                <c:pt idx="840">
                  <c:v>49.761566291380291</c:v>
                </c:pt>
                <c:pt idx="841">
                  <c:v>49.803105863471707</c:v>
                </c:pt>
                <c:pt idx="842">
                  <c:v>49.844637959742272</c:v>
                </c:pt>
                <c:pt idx="843">
                  <c:v>49.886162608394109</c:v>
                </c:pt>
                <c:pt idx="844">
                  <c:v>49.92767983750862</c:v>
                </c:pt>
                <c:pt idx="845">
                  <c:v>49.969189675047083</c:v>
                </c:pt>
                <c:pt idx="846">
                  <c:v>50.010692148851227</c:v>
                </c:pt>
                <c:pt idx="847">
                  <c:v>50.052187286643893</c:v>
                </c:pt>
                <c:pt idx="848">
                  <c:v>50.093675116029587</c:v>
                </c:pt>
                <c:pt idx="849">
                  <c:v>50.135155664495123</c:v>
                </c:pt>
                <c:pt idx="850">
                  <c:v>50.176628959410266</c:v>
                </c:pt>
                <c:pt idx="851">
                  <c:v>50.218095028028252</c:v>
                </c:pt>
                <c:pt idx="852">
                  <c:v>50.259553897486413</c:v>
                </c:pt>
                <c:pt idx="853">
                  <c:v>50.301005594806774</c:v>
                </c:pt>
                <c:pt idx="854">
                  <c:v>50.342450146896631</c:v>
                </c:pt>
                <c:pt idx="855">
                  <c:v>50.3838875805491</c:v>
                </c:pt>
                <c:pt idx="856">
                  <c:v>50.425317922443746</c:v>
                </c:pt>
                <c:pt idx="857">
                  <c:v>50.466741199147187</c:v>
                </c:pt>
                <c:pt idx="858">
                  <c:v>50.508157437113603</c:v>
                </c:pt>
                <c:pt idx="859">
                  <c:v>50.549566662685272</c:v>
                </c:pt>
                <c:pt idx="860">
                  <c:v>50.590968902093266</c:v>
                </c:pt>
                <c:pt idx="861">
                  <c:v>50.632364181457874</c:v>
                </c:pt>
                <c:pt idx="862">
                  <c:v>50.673752526789194</c:v>
                </c:pt>
                <c:pt idx="863">
                  <c:v>50.715133963987768</c:v>
                </c:pt>
                <c:pt idx="864">
                  <c:v>50.756508518845003</c:v>
                </c:pt>
                <c:pt idx="865">
                  <c:v>50.797876217043836</c:v>
                </c:pt>
                <c:pt idx="866">
                  <c:v>50.839237084159258</c:v>
                </c:pt>
                <c:pt idx="867">
                  <c:v>50.880591145658791</c:v>
                </c:pt>
                <c:pt idx="868">
                  <c:v>50.921938426903012</c:v>
                </c:pt>
                <c:pt idx="869">
                  <c:v>50.963278953146229</c:v>
                </c:pt>
                <c:pt idx="870">
                  <c:v>51.004612749536896</c:v>
                </c:pt>
                <c:pt idx="871">
                  <c:v>51.045939841118148</c:v>
                </c:pt>
                <c:pt idx="872">
                  <c:v>51.087260252828294</c:v>
                </c:pt>
                <c:pt idx="873">
                  <c:v>51.128574009501435</c:v>
                </c:pt>
                <c:pt idx="874">
                  <c:v>51.169881135867925</c:v>
                </c:pt>
                <c:pt idx="875">
                  <c:v>51.211181656554857</c:v>
                </c:pt>
                <c:pt idx="876">
                  <c:v>51.25247559608669</c:v>
                </c:pt>
                <c:pt idx="877">
                  <c:v>51.293762978885574</c:v>
                </c:pt>
                <c:pt idx="878">
                  <c:v>51.335051003505853</c:v>
                </c:pt>
                <c:pt idx="879">
                  <c:v>51.376346873975429</c:v>
                </c:pt>
                <c:pt idx="880">
                  <c:v>51.417650625255824</c:v>
                </c:pt>
                <c:pt idx="881">
                  <c:v>51.458962292483569</c:v>
                </c:pt>
                <c:pt idx="882">
                  <c:v>51.50028191097136</c:v>
                </c:pt>
                <c:pt idx="883">
                  <c:v>51.541609516209064</c:v>
                </c:pt>
                <c:pt idx="884">
                  <c:v>51.582945143864784</c:v>
                </c:pt>
                <c:pt idx="885">
                  <c:v>51.62428882978589</c:v>
                </c:pt>
                <c:pt idx="886">
                  <c:v>51.665640610000132</c:v>
                </c:pt>
                <c:pt idx="887">
                  <c:v>51.706993053077042</c:v>
                </c:pt>
                <c:pt idx="888">
                  <c:v>51.748338721927908</c:v>
                </c:pt>
                <c:pt idx="889">
                  <c:v>51.789677641781665</c:v>
                </c:pt>
                <c:pt idx="890">
                  <c:v>51.831009837761577</c:v>
                </c:pt>
                <c:pt idx="891">
                  <c:v>51.872335334885797</c:v>
                </c:pt>
                <c:pt idx="892">
                  <c:v>51.913654158067729</c:v>
                </c:pt>
                <c:pt idx="893">
                  <c:v>51.954966332116761</c:v>
                </c:pt>
                <c:pt idx="894">
                  <c:v>51.996271881738544</c:v>
                </c:pt>
                <c:pt idx="895">
                  <c:v>52.037570831535675</c:v>
                </c:pt>
                <c:pt idx="896">
                  <c:v>52.07886320600813</c:v>
                </c:pt>
                <c:pt idx="897">
                  <c:v>52.120149029553872</c:v>
                </c:pt>
                <c:pt idx="898">
                  <c:v>52.161428326469164</c:v>
                </c:pt>
                <c:pt idx="899">
                  <c:v>52.202701120949314</c:v>
                </c:pt>
                <c:pt idx="900">
                  <c:v>52.24396743708899</c:v>
                </c:pt>
                <c:pt idx="901">
                  <c:v>52.285227298882731</c:v>
                </c:pt>
                <c:pt idx="902">
                  <c:v>52.326480730225548</c:v>
                </c:pt>
                <c:pt idx="903">
                  <c:v>52.36772775491329</c:v>
                </c:pt>
                <c:pt idx="904">
                  <c:v>52.408968396643274</c:v>
                </c:pt>
                <c:pt idx="905">
                  <c:v>52.450202679014588</c:v>
                </c:pt>
                <c:pt idx="906">
                  <c:v>52.491430625528729</c:v>
                </c:pt>
                <c:pt idx="907">
                  <c:v>52.532652259589987</c:v>
                </c:pt>
                <c:pt idx="908">
                  <c:v>52.573867604505978</c:v>
                </c:pt>
                <c:pt idx="909">
                  <c:v>52.61507668348802</c:v>
                </c:pt>
                <c:pt idx="910">
                  <c:v>52.656279519651768</c:v>
                </c:pt>
                <c:pt idx="911">
                  <c:v>52.697476136017556</c:v>
                </c:pt>
                <c:pt idx="912">
                  <c:v>52.738666555510825</c:v>
                </c:pt>
                <c:pt idx="913">
                  <c:v>52.779850800962691</c:v>
                </c:pt>
                <c:pt idx="914">
                  <c:v>52.821028895110381</c:v>
                </c:pt>
                <c:pt idx="915">
                  <c:v>52.862200860597618</c:v>
                </c:pt>
                <c:pt idx="916">
                  <c:v>52.903366719975182</c:v>
                </c:pt>
                <c:pt idx="917">
                  <c:v>52.94452649570129</c:v>
                </c:pt>
                <c:pt idx="918">
                  <c:v>52.985680210142043</c:v>
                </c:pt>
                <c:pt idx="919">
                  <c:v>53.026827885571862</c:v>
                </c:pt>
                <c:pt idx="920">
                  <c:v>53.06796954417392</c:v>
                </c:pt>
                <c:pt idx="921">
                  <c:v>53.109105208040674</c:v>
                </c:pt>
                <c:pt idx="922">
                  <c:v>53.150234899174215</c:v>
                </c:pt>
                <c:pt idx="923">
                  <c:v>53.191358639486772</c:v>
                </c:pt>
                <c:pt idx="924">
                  <c:v>53.232476450801038</c:v>
                </c:pt>
                <c:pt idx="925">
                  <c:v>53.273588354850737</c:v>
                </c:pt>
                <c:pt idx="926">
                  <c:v>53.314694373280823</c:v>
                </c:pt>
                <c:pt idx="927">
                  <c:v>53.355794527648243</c:v>
                </c:pt>
                <c:pt idx="928">
                  <c:v>53.396888839422026</c:v>
                </c:pt>
                <c:pt idx="929">
                  <c:v>53.437977329983944</c:v>
                </c:pt>
                <c:pt idx="930">
                  <c:v>53.479060020628786</c:v>
                </c:pt>
                <c:pt idx="931">
                  <c:v>53.520136932564881</c:v>
                </c:pt>
                <c:pt idx="932">
                  <c:v>53.56120808691432</c:v>
                </c:pt>
                <c:pt idx="933">
                  <c:v>53.602273504713608</c:v>
                </c:pt>
                <c:pt idx="934">
                  <c:v>53.643333206913937</c:v>
                </c:pt>
                <c:pt idx="935">
                  <c:v>53.684387214381594</c:v>
                </c:pt>
                <c:pt idx="936">
                  <c:v>53.725435547898371</c:v>
                </c:pt>
                <c:pt idx="937">
                  <c:v>53.766478228161986</c:v>
                </c:pt>
                <c:pt idx="938">
                  <c:v>53.807515275786507</c:v>
                </c:pt>
                <c:pt idx="939">
                  <c:v>53.848546711302681</c:v>
                </c:pt>
                <c:pt idx="940">
                  <c:v>53.889572555158352</c:v>
                </c:pt>
                <c:pt idx="941">
                  <c:v>53.930592827718883</c:v>
                </c:pt>
                <c:pt idx="942">
                  <c:v>53.97160754926751</c:v>
                </c:pt>
                <c:pt idx="943">
                  <c:v>54.012616740005704</c:v>
                </c:pt>
                <c:pt idx="944">
                  <c:v>54.053620420053662</c:v>
                </c:pt>
                <c:pt idx="945">
                  <c:v>54.09461860945062</c:v>
                </c:pt>
                <c:pt idx="946">
                  <c:v>54.135611328155143</c:v>
                </c:pt>
                <c:pt idx="947">
                  <c:v>54.176598596045608</c:v>
                </c:pt>
                <c:pt idx="948">
                  <c:v>54.217580432920656</c:v>
                </c:pt>
                <c:pt idx="949">
                  <c:v>54.258556858499354</c:v>
                </c:pt>
                <c:pt idx="950">
                  <c:v>54.299527892421793</c:v>
                </c:pt>
                <c:pt idx="951">
                  <c:v>54.340493554249342</c:v>
                </c:pt>
                <c:pt idx="952">
                  <c:v>54.381453863464913</c:v>
                </c:pt>
                <c:pt idx="953">
                  <c:v>54.422408839473583</c:v>
                </c:pt>
                <c:pt idx="954">
                  <c:v>54.463358501602706</c:v>
                </c:pt>
                <c:pt idx="955">
                  <c:v>54.504302869102467</c:v>
                </c:pt>
                <c:pt idx="956">
                  <c:v>54.545241961146075</c:v>
                </c:pt>
                <c:pt idx="957">
                  <c:v>54.586175796830211</c:v>
                </c:pt>
                <c:pt idx="958">
                  <c:v>54.627104395175373</c:v>
                </c:pt>
                <c:pt idx="959">
                  <c:v>54.668027775126284</c:v>
                </c:pt>
                <c:pt idx="960">
                  <c:v>54.70894595555211</c:v>
                </c:pt>
                <c:pt idx="961">
                  <c:v>54.749890518119962</c:v>
                </c:pt>
                <c:pt idx="962">
                  <c:v>54.790893105053101</c:v>
                </c:pt>
                <c:pt idx="963">
                  <c:v>54.831953774809051</c:v>
                </c:pt>
                <c:pt idx="964">
                  <c:v>54.873072585803122</c:v>
                </c:pt>
                <c:pt idx="965">
                  <c:v>54.914249596407927</c:v>
                </c:pt>
                <c:pt idx="966">
                  <c:v>54.955484864952894</c:v>
                </c:pt>
                <c:pt idx="967">
                  <c:v>54.996778449723749</c:v>
                </c:pt>
                <c:pt idx="968">
                  <c:v>55.038130408962054</c:v>
                </c:pt>
                <c:pt idx="969">
                  <c:v>55.079540800864685</c:v>
                </c:pt>
                <c:pt idx="970">
                  <c:v>55.121009683583353</c:v>
                </c:pt>
                <c:pt idx="971">
                  <c:v>55.162537115224076</c:v>
                </c:pt>
                <c:pt idx="972">
                  <c:v>55.204123153846723</c:v>
                </c:pt>
                <c:pt idx="973">
                  <c:v>55.245767857464472</c:v>
                </c:pt>
                <c:pt idx="974">
                  <c:v>55.287471284043313</c:v>
                </c:pt>
                <c:pt idx="975">
                  <c:v>55.329233491501576</c:v>
                </c:pt>
                <c:pt idx="976">
                  <c:v>55.371054537709391</c:v>
                </c:pt>
                <c:pt idx="977">
                  <c:v>55.412934480488182</c:v>
                </c:pt>
                <c:pt idx="978">
                  <c:v>55.454873377610184</c:v>
                </c:pt>
                <c:pt idx="979">
                  <c:v>55.496871286797905</c:v>
                </c:pt>
                <c:pt idx="980">
                  <c:v>55.538928265723627</c:v>
                </c:pt>
                <c:pt idx="981">
                  <c:v>55.581044372008904</c:v>
                </c:pt>
                <c:pt idx="982">
                  <c:v>55.623219663224027</c:v>
                </c:pt>
                <c:pt idx="983">
                  <c:v>55.665454196887517</c:v>
                </c:pt>
                <c:pt idx="984">
                  <c:v>55.707748030465623</c:v>
                </c:pt>
                <c:pt idx="985">
                  <c:v>55.750101221371779</c:v>
                </c:pt>
                <c:pt idx="986">
                  <c:v>55.792513826966108</c:v>
                </c:pt>
                <c:pt idx="987">
                  <c:v>55.834985904554891</c:v>
                </c:pt>
                <c:pt idx="988">
                  <c:v>55.877517511390039</c:v>
                </c:pt>
                <c:pt idx="989">
                  <c:v>55.920108704668586</c:v>
                </c:pt>
                <c:pt idx="990">
                  <c:v>55.962759541532144</c:v>
                </c:pt>
                <c:pt idx="991">
                  <c:v>56.005470079066399</c:v>
                </c:pt>
                <c:pt idx="992">
                  <c:v>56.048240374300569</c:v>
                </c:pt>
                <c:pt idx="993">
                  <c:v>56.091070484206895</c:v>
                </c:pt>
                <c:pt idx="994">
                  <c:v>56.133960465700085</c:v>
                </c:pt>
                <c:pt idx="995">
                  <c:v>56.176910375636794</c:v>
                </c:pt>
                <c:pt idx="996">
                  <c:v>56.219920270815088</c:v>
                </c:pt>
                <c:pt idx="997">
                  <c:v>56.262990207973942</c:v>
                </c:pt>
                <c:pt idx="998">
                  <c:v>56.306120243792662</c:v>
                </c:pt>
                <c:pt idx="999">
                  <c:v>56.349310434890377</c:v>
                </c:pt>
                <c:pt idx="1000">
                  <c:v>56.392560837825485</c:v>
                </c:pt>
                <c:pt idx="1001">
                  <c:v>56.435871509095136</c:v>
                </c:pt>
                <c:pt idx="1002">
                  <c:v>56.479242505134664</c:v>
                </c:pt>
                <c:pt idx="1003">
                  <c:v>56.522673882317072</c:v>
                </c:pt>
                <c:pt idx="1004">
                  <c:v>56.566165696952474</c:v>
                </c:pt>
                <c:pt idx="1005">
                  <c:v>56.609718005287569</c:v>
                </c:pt>
                <c:pt idx="1006">
                  <c:v>56.653330863505069</c:v>
                </c:pt>
                <c:pt idx="1007">
                  <c:v>56.697004327723178</c:v>
                </c:pt>
                <c:pt idx="1008">
                  <c:v>56.740738453995043</c:v>
                </c:pt>
                <c:pt idx="1009">
                  <c:v>56.784533298308197</c:v>
                </c:pt>
                <c:pt idx="1010">
                  <c:v>56.828388916584011</c:v>
                </c:pt>
                <c:pt idx="1011">
                  <c:v>56.872305364677146</c:v>
                </c:pt>
                <c:pt idx="1012">
                  <c:v>56.916282698375007</c:v>
                </c:pt>
                <c:pt idx="1013">
                  <c:v>56.960320973397174</c:v>
                </c:pt>
                <c:pt idx="1014">
                  <c:v>57.004420245394869</c:v>
                </c:pt>
                <c:pt idx="1015">
                  <c:v>57.048580569950389</c:v>
                </c:pt>
                <c:pt idx="1016">
                  <c:v>57.092802002576541</c:v>
                </c:pt>
                <c:pt idx="1017">
                  <c:v>57.1370845987161</c:v>
                </c:pt>
                <c:pt idx="1018">
                  <c:v>57.181428413741259</c:v>
                </c:pt>
                <c:pt idx="1019">
                  <c:v>57.225833502953044</c:v>
                </c:pt>
                <c:pt idx="1020">
                  <c:v>57.270299921580758</c:v>
                </c:pt>
                <c:pt idx="1021">
                  <c:v>57.314827724781438</c:v>
                </c:pt>
                <c:pt idx="1022">
                  <c:v>57.359349511760101</c:v>
                </c:pt>
                <c:pt idx="1023">
                  <c:v>57.40379791178222</c:v>
                </c:pt>
                <c:pt idx="1024">
                  <c:v>57.448173003741132</c:v>
                </c:pt>
                <c:pt idx="1025">
                  <c:v>57.492474866653367</c:v>
                </c:pt>
                <c:pt idx="1026">
                  <c:v>57.536703579657512</c:v>
                </c:pt>
                <c:pt idx="1027">
                  <c:v>57.580859222013046</c:v>
                </c:pt>
                <c:pt idx="1028">
                  <c:v>57.624941873099218</c:v>
                </c:pt>
                <c:pt idx="1029">
                  <c:v>57.668951612413878</c:v>
                </c:pt>
                <c:pt idx="1030">
                  <c:v>57.712888519572381</c:v>
                </c:pt>
                <c:pt idx="1031">
                  <c:v>57.756752674306419</c:v>
                </c:pt>
                <c:pt idx="1032">
                  <c:v>57.800544156462912</c:v>
                </c:pt>
                <c:pt idx="1033">
                  <c:v>57.844263046002858</c:v>
                </c:pt>
                <c:pt idx="1034">
                  <c:v>57.887909423000238</c:v>
                </c:pt>
                <c:pt idx="1035">
                  <c:v>57.931483367640872</c:v>
                </c:pt>
                <c:pt idx="1036">
                  <c:v>57.974984960221299</c:v>
                </c:pt>
                <c:pt idx="1037">
                  <c:v>58.01841428114767</c:v>
                </c:pt>
                <c:pt idx="1038">
                  <c:v>58.061771410934632</c:v>
                </c:pt>
                <c:pt idx="1039">
                  <c:v>58.105056430204215</c:v>
                </c:pt>
                <c:pt idx="1040">
                  <c:v>58.148269419684738</c:v>
                </c:pt>
                <c:pt idx="1041">
                  <c:v>58.191410460209681</c:v>
                </c:pt>
                <c:pt idx="1042">
                  <c:v>58.234479632716614</c:v>
                </c:pt>
                <c:pt idx="1043">
                  <c:v>58.27747701824606</c:v>
                </c:pt>
                <c:pt idx="1044">
                  <c:v>58.320402697940438</c:v>
                </c:pt>
                <c:pt idx="1045">
                  <c:v>58.363256753042954</c:v>
                </c:pt>
                <c:pt idx="1046">
                  <c:v>58.406039264896506</c:v>
                </c:pt>
                <c:pt idx="1047">
                  <c:v>58.44881593058664</c:v>
                </c:pt>
                <c:pt idx="1048">
                  <c:v>58.49165241701585</c:v>
                </c:pt>
                <c:pt idx="1049">
                  <c:v>58.534548781092688</c:v>
                </c:pt>
                <c:pt idx="1050">
                  <c:v>58.577505079667588</c:v>
                </c:pt>
                <c:pt idx="1051">
                  <c:v>58.620521369532369</c:v>
                </c:pt>
                <c:pt idx="1052">
                  <c:v>58.663597707419655</c:v>
                </c:pt>
                <c:pt idx="1053">
                  <c:v>58.706734150002369</c:v>
                </c:pt>
                <c:pt idx="1054">
                  <c:v>58.749930753893182</c:v>
                </c:pt>
                <c:pt idx="1055">
                  <c:v>58.793187575644005</c:v>
                </c:pt>
                <c:pt idx="1056">
                  <c:v>58.836504671745423</c:v>
                </c:pt>
                <c:pt idx="1057">
                  <c:v>58.879882098626162</c:v>
                </c:pt>
                <c:pt idx="1058">
                  <c:v>58.923319912652538</c:v>
                </c:pt>
                <c:pt idx="1059">
                  <c:v>58.966818170127944</c:v>
                </c:pt>
                <c:pt idx="1060">
                  <c:v>59.010376927292285</c:v>
                </c:pt>
                <c:pt idx="1061">
                  <c:v>59.053996240321432</c:v>
                </c:pt>
                <c:pt idx="1062">
                  <c:v>59.097676165326675</c:v>
                </c:pt>
                <c:pt idx="1063">
                  <c:v>59.14141675835419</c:v>
                </c:pt>
                <c:pt idx="1064">
                  <c:v>59.185218075384498</c:v>
                </c:pt>
                <c:pt idx="1065">
                  <c:v>59.229080172331884</c:v>
                </c:pt>
                <c:pt idx="1066">
                  <c:v>59.27300310504387</c:v>
                </c:pt>
                <c:pt idx="1067">
                  <c:v>59.316986929300654</c:v>
                </c:pt>
                <c:pt idx="1068">
                  <c:v>59.361031700814564</c:v>
                </c:pt>
                <c:pt idx="1069">
                  <c:v>59.405137475229509</c:v>
                </c:pt>
                <c:pt idx="1070">
                  <c:v>59.449304308120404</c:v>
                </c:pt>
                <c:pt idx="1071">
                  <c:v>59.49353225499263</c:v>
                </c:pt>
                <c:pt idx="1072">
                  <c:v>59.53782137128146</c:v>
                </c:pt>
                <c:pt idx="1073">
                  <c:v>59.582171712351524</c:v>
                </c:pt>
                <c:pt idx="1074">
                  <c:v>59.626583333496242</c:v>
                </c:pt>
                <c:pt idx="1075">
                  <c:v>59.671056289937241</c:v>
                </c:pt>
                <c:pt idx="1076">
                  <c:v>59.715590636823819</c:v>
                </c:pt>
                <c:pt idx="1077">
                  <c:v>59.760186429232377</c:v>
                </c:pt>
                <c:pt idx="1078">
                  <c:v>59.804843722165842</c:v>
                </c:pt>
                <c:pt idx="1079">
                  <c:v>59.849562570553118</c:v>
                </c:pt>
                <c:pt idx="1080">
                  <c:v>59.894343029248496</c:v>
                </c:pt>
                <c:pt idx="1081">
                  <c:v>59.939185153031119</c:v>
                </c:pt>
                <c:pt idx="1082">
                  <c:v>59.984088996604378</c:v>
                </c:pt>
                <c:pt idx="1083">
                  <c:v>60.029054614595367</c:v>
                </c:pt>
                <c:pt idx="1084">
                  <c:v>60.074082061554314</c:v>
                </c:pt>
                <c:pt idx="1085">
                  <c:v>60.119171391953984</c:v>
                </c:pt>
                <c:pt idx="1086">
                  <c:v>60.164322660189121</c:v>
                </c:pt>
                <c:pt idx="1087">
                  <c:v>60.209535920575888</c:v>
                </c:pt>
                <c:pt idx="1088">
                  <c:v>60.254811227351269</c:v>
                </c:pt>
                <c:pt idx="1089">
                  <c:v>60.300148634672489</c:v>
                </c:pt>
                <c:pt idx="1090">
                  <c:v>60.345548196616463</c:v>
                </c:pt>
                <c:pt idx="1091">
                  <c:v>60.391009967179201</c:v>
                </c:pt>
                <c:pt idx="1092">
                  <c:v>60.436534000275216</c:v>
                </c:pt>
                <c:pt idx="1093">
                  <c:v>60.482120349736974</c:v>
                </c:pt>
                <c:pt idx="1094">
                  <c:v>60.527769069314289</c:v>
                </c:pt>
                <c:pt idx="1095">
                  <c:v>60.573480212673751</c:v>
                </c:pt>
                <c:pt idx="1096">
                  <c:v>60.619253833398126</c:v>
                </c:pt>
                <c:pt idx="1097">
                  <c:v>60.665089984985798</c:v>
                </c:pt>
                <c:pt idx="1098">
                  <c:v>60.710988720850153</c:v>
                </c:pt>
                <c:pt idx="1099">
                  <c:v>60.756950094319031</c:v>
                </c:pt>
                <c:pt idx="1100">
                  <c:v>60.8029741586341</c:v>
                </c:pt>
                <c:pt idx="1101">
                  <c:v>60.849060966950283</c:v>
                </c:pt>
                <c:pt idx="1102">
                  <c:v>60.895120398516298</c:v>
                </c:pt>
                <c:pt idx="1103">
                  <c:v>60.941063048286793</c:v>
                </c:pt>
                <c:pt idx="1104">
                  <c:v>60.98689017363013</c:v>
                </c:pt>
                <c:pt idx="1105">
                  <c:v>61.032603011232531</c:v>
                </c:pt>
                <c:pt idx="1106">
                  <c:v>61.078202777566467</c:v>
                </c:pt>
                <c:pt idx="1107">
                  <c:v>61.123690669345507</c:v>
                </c:pt>
                <c:pt idx="1108">
                  <c:v>61.169067863966177</c:v>
                </c:pt>
                <c:pt idx="1109">
                  <c:v>61.21433551993718</c:v>
                </c:pt>
                <c:pt idx="1110">
                  <c:v>61.259494777296496</c:v>
                </c:pt>
                <c:pt idx="1111">
                  <c:v>61.304546758016727</c:v>
                </c:pt>
                <c:pt idx="1112">
                  <c:v>61.349492566399121</c:v>
                </c:pt>
                <c:pt idx="1113">
                  <c:v>61.39433328945664</c:v>
                </c:pt>
                <c:pt idx="1114">
                  <c:v>61.439069997286452</c:v>
                </c:pt>
                <c:pt idx="1115">
                  <c:v>61.483703743432201</c:v>
                </c:pt>
                <c:pt idx="1116">
                  <c:v>61.528235565236365</c:v>
                </c:pt>
                <c:pt idx="1117">
                  <c:v>61.572666484183095</c:v>
                </c:pt>
                <c:pt idx="1118">
                  <c:v>61.616997506231769</c:v>
                </c:pt>
                <c:pt idx="1119">
                  <c:v>61.661229622141647</c:v>
                </c:pt>
                <c:pt idx="1120">
                  <c:v>61.70536380778784</c:v>
                </c:pt>
                <c:pt idx="1121">
                  <c:v>61.749401024468924</c:v>
                </c:pt>
                <c:pt idx="1122">
                  <c:v>61.793342219206451</c:v>
                </c:pt>
                <c:pt idx="1123">
                  <c:v>61.837188325036628</c:v>
                </c:pt>
                <c:pt idx="1124">
                  <c:v>61.880940261294356</c:v>
                </c:pt>
                <c:pt idx="1125">
                  <c:v>61.924598933889989</c:v>
                </c:pt>
                <c:pt idx="1126">
                  <c:v>61.968165235578901</c:v>
                </c:pt>
                <c:pt idx="1127">
                  <c:v>62.011640046224201</c:v>
                </c:pt>
                <c:pt idx="1128">
                  <c:v>62.055024233052727</c:v>
                </c:pt>
                <c:pt idx="1129">
                  <c:v>62.098318650904588</c:v>
                </c:pt>
                <c:pt idx="1130">
                  <c:v>62.141524142476413</c:v>
                </c:pt>
                <c:pt idx="1131">
                  <c:v>62.184641538558502</c:v>
                </c:pt>
                <c:pt idx="1132">
                  <c:v>62.227671658266082</c:v>
                </c:pt>
                <c:pt idx="1133">
                  <c:v>62.270615309264855</c:v>
                </c:pt>
                <c:pt idx="1134">
                  <c:v>62.313473287990966</c:v>
                </c:pt>
                <c:pt idx="1135">
                  <c:v>62.356246379865588</c:v>
                </c:pt>
                <c:pt idx="1136">
                  <c:v>62.3989353595043</c:v>
                </c:pt>
                <c:pt idx="1137">
                  <c:v>62.441540990921361</c:v>
                </c:pt>
                <c:pt idx="1138">
                  <c:v>62.484064027729097</c:v>
                </c:pt>
                <c:pt idx="1139">
                  <c:v>62.52650521333247</c:v>
                </c:pt>
                <c:pt idx="1140">
                  <c:v>62.568865281119031</c:v>
                </c:pt>
                <c:pt idx="1141">
                  <c:v>62.611144954644367</c:v>
                </c:pt>
                <c:pt idx="1142">
                  <c:v>62.653344947813167</c:v>
                </c:pt>
                <c:pt idx="1143">
                  <c:v>62.695465965056023</c:v>
                </c:pt>
                <c:pt idx="1144">
                  <c:v>62.737508701502129</c:v>
                </c:pt>
                <c:pt idx="1145">
                  <c:v>62.779473843147947</c:v>
                </c:pt>
                <c:pt idx="1146">
                  <c:v>62.821362067021973</c:v>
                </c:pt>
                <c:pt idx="1147">
                  <c:v>62.863174041345722</c:v>
                </c:pt>
                <c:pt idx="1148">
                  <c:v>62.904910425691035</c:v>
                </c:pt>
                <c:pt idx="1149">
                  <c:v>62.946571871133777</c:v>
                </c:pt>
                <c:pt idx="1150">
                  <c:v>62.988159020404098</c:v>
                </c:pt>
                <c:pt idx="1151">
                  <c:v>63.029672508033237</c:v>
                </c:pt>
                <c:pt idx="1152">
                  <c:v>63.071112960497118</c:v>
                </c:pt>
                <c:pt idx="1153">
                  <c:v>63.112480996356659</c:v>
                </c:pt>
                <c:pt idx="1154">
                  <c:v>63.153777226395036</c:v>
                </c:pt>
                <c:pt idx="1155">
                  <c:v>63.195002253751845</c:v>
                </c:pt>
                <c:pt idx="1156">
                  <c:v>63.236156674054371</c:v>
                </c:pt>
                <c:pt idx="1157">
                  <c:v>63.277241075545945</c:v>
                </c:pt>
                <c:pt idx="1158">
                  <c:v>63.318256039211526</c:v>
                </c:pt>
                <c:pt idx="1159">
                  <c:v>63.359202138900528</c:v>
                </c:pt>
                <c:pt idx="1160">
                  <c:v>63.400079941447053</c:v>
                </c:pt>
                <c:pt idx="1161">
                  <c:v>63.440890006787477</c:v>
                </c:pt>
                <c:pt idx="1162">
                  <c:v>63.481632888075573</c:v>
                </c:pt>
                <c:pt idx="1163">
                  <c:v>63.522309131795161</c:v>
                </c:pt>
                <c:pt idx="1164">
                  <c:v>63.56291927787035</c:v>
                </c:pt>
                <c:pt idx="1165">
                  <c:v>63.603463859773527</c:v>
                </c:pt>
                <c:pt idx="1166">
                  <c:v>63.643943404630996</c:v>
                </c:pt>
                <c:pt idx="1167">
                  <c:v>63.684358433326466</c:v>
                </c:pt>
                <c:pt idx="1168">
                  <c:v>63.724709460602355</c:v>
                </c:pt>
                <c:pt idx="1169">
                  <c:v>63.764996995159031</c:v>
                </c:pt>
                <c:pt idx="1170">
                  <c:v>63.805221539751983</c:v>
                </c:pt>
                <c:pt idx="1171">
                  <c:v>63.845383591286996</c:v>
                </c:pt>
                <c:pt idx="1172">
                  <c:v>63.885483640913407</c:v>
                </c:pt>
                <c:pt idx="1173">
                  <c:v>63.925522174115436</c:v>
                </c:pt>
                <c:pt idx="1174">
                  <c:v>63.965499670801691</c:v>
                </c:pt>
                <c:pt idx="1175">
                  <c:v>64.005416605392867</c:v>
                </c:pt>
                <c:pt idx="1176">
                  <c:v>64.045273446907672</c:v>
                </c:pt>
                <c:pt idx="1177">
                  <c:v>64.085070659047048</c:v>
                </c:pt>
                <c:pt idx="1178">
                  <c:v>64.124808700276731</c:v>
                </c:pt>
                <c:pt idx="1179">
                  <c:v>64.16448802390812</c:v>
                </c:pt>
                <c:pt idx="1180">
                  <c:v>64.204109078177638</c:v>
                </c:pt>
                <c:pt idx="1181">
                  <c:v>64.243672306324484</c:v>
                </c:pt>
                <c:pt idx="1182">
                  <c:v>64.283241188977968</c:v>
                </c:pt>
                <c:pt idx="1183">
                  <c:v>64.322879320074534</c:v>
                </c:pt>
                <c:pt idx="1184">
                  <c:v>64.362587335446065</c:v>
                </c:pt>
                <c:pt idx="1185">
                  <c:v>64.402365879519905</c:v>
                </c:pt>
                <c:pt idx="1186">
                  <c:v>64.44221560547939</c:v>
                </c:pt>
                <c:pt idx="1187">
                  <c:v>64.482137175428235</c:v>
                </c:pt>
                <c:pt idx="1188">
                  <c:v>64.522131260558865</c:v>
                </c:pt>
                <c:pt idx="1189">
                  <c:v>64.562198541324875</c:v>
                </c:pt>
                <c:pt idx="1190">
                  <c:v>64.602339707617674</c:v>
                </c:pt>
                <c:pt idx="1191">
                  <c:v>64.642555458947484</c:v>
                </c:pt>
                <c:pt idx="1192">
                  <c:v>64.682846504628813</c:v>
                </c:pt>
                <c:pt idx="1193">
                  <c:v>64.723213563970518</c:v>
                </c:pt>
                <c:pt idx="1194">
                  <c:v>64.763657366470611</c:v>
                </c:pt>
                <c:pt idx="1195">
                  <c:v>64.804178652016006</c:v>
                </c:pt>
                <c:pt idx="1196">
                  <c:v>64.844778171087228</c:v>
                </c:pt>
                <c:pt idx="1197">
                  <c:v>64.88538410980766</c:v>
                </c:pt>
                <c:pt idx="1198">
                  <c:v>64.925924518243576</c:v>
                </c:pt>
                <c:pt idx="1199">
                  <c:v>64.966399923119127</c:v>
                </c:pt>
                <c:pt idx="1200">
                  <c:v>65.006810844922398</c:v>
                </c:pt>
                <c:pt idx="1201">
                  <c:v>65.047157798006609</c:v>
                </c:pt>
                <c:pt idx="1202">
                  <c:v>65.087441290689185</c:v>
                </c:pt>
                <c:pt idx="1203">
                  <c:v>65.127661825348824</c:v>
                </c:pt>
                <c:pt idx="1204">
                  <c:v>65.167819898520534</c:v>
                </c:pt>
                <c:pt idx="1205">
                  <c:v>65.207916000988774</c:v>
                </c:pt>
                <c:pt idx="1206">
                  <c:v>65.247950617878658</c:v>
                </c:pt>
                <c:pt idx="1207">
                  <c:v>65.287924228745354</c:v>
                </c:pt>
                <c:pt idx="1208">
                  <c:v>65.327837307661667</c:v>
                </c:pt>
                <c:pt idx="1209">
                  <c:v>65.367690323303833</c:v>
                </c:pt>
                <c:pt idx="1210">
                  <c:v>65.407483739035669</c:v>
                </c:pt>
                <c:pt idx="1211">
                  <c:v>65.447218012990973</c:v>
                </c:pt>
                <c:pt idx="1212">
                  <c:v>65.486893598154367</c:v>
                </c:pt>
                <c:pt idx="1213">
                  <c:v>65.52651094244051</c:v>
                </c:pt>
                <c:pt idx="1214">
                  <c:v>65.566070488771715</c:v>
                </c:pt>
                <c:pt idx="1215">
                  <c:v>65.605572675154136</c:v>
                </c:pt>
                <c:pt idx="1216">
                  <c:v>65.645017934752431</c:v>
                </c:pt>
                <c:pt idx="1217">
                  <c:v>65.684406695962949</c:v>
                </c:pt>
                <c:pt idx="1218">
                  <c:v>65.723739382485547</c:v>
                </c:pt>
                <c:pt idx="1219">
                  <c:v>65.763016413394041</c:v>
                </c:pt>
                <c:pt idx="1220">
                  <c:v>65.802238203205249</c:v>
                </c:pt>
                <c:pt idx="1221">
                  <c:v>65.841405161946767</c:v>
                </c:pt>
                <c:pt idx="1222">
                  <c:v>65.88051769522346</c:v>
                </c:pt>
                <c:pt idx="1223">
                  <c:v>65.919576204282649</c:v>
                </c:pt>
                <c:pt idx="1224">
                  <c:v>65.958581086078155</c:v>
                </c:pt>
                <c:pt idx="1225">
                  <c:v>65.997532733333045</c:v>
                </c:pt>
                <c:pt idx="1226">
                  <c:v>66.036431534601306</c:v>
                </c:pt>
                <c:pt idx="1227">
                  <c:v>66.075277874328293</c:v>
                </c:pt>
                <c:pt idx="1228">
                  <c:v>66.114072132910096</c:v>
                </c:pt>
                <c:pt idx="1229">
                  <c:v>66.15281468675181</c:v>
                </c:pt>
                <c:pt idx="1230">
                  <c:v>66.191505908324743</c:v>
                </c:pt>
                <c:pt idx="1231">
                  <c:v>66.230146166222539</c:v>
                </c:pt>
                <c:pt idx="1232">
                  <c:v>66.268735825216368</c:v>
                </c:pt>
                <c:pt idx="1233">
                  <c:v>66.307275246308976</c:v>
                </c:pt>
                <c:pt idx="1234">
                  <c:v>66.345819580522729</c:v>
                </c:pt>
                <c:pt idx="1235">
                  <c:v>66.384424070457968</c:v>
                </c:pt>
                <c:pt idx="1236">
                  <c:v>66.4230892338514</c:v>
                </c:pt>
                <c:pt idx="1237">
                  <c:v>66.461815594918505</c:v>
                </c:pt>
                <c:pt idx="1238">
                  <c:v>66.500603684465233</c:v>
                </c:pt>
                <c:pt idx="1239">
                  <c:v>66.539454040002084</c:v>
                </c:pt>
                <c:pt idx="1240">
                  <c:v>66.578367205860843</c:v>
                </c:pt>
                <c:pt idx="1241">
                  <c:v>66.617343733313817</c:v>
                </c:pt>
                <c:pt idx="1242">
                  <c:v>66.656325458241525</c:v>
                </c:pt>
                <c:pt idx="1243">
                  <c:v>66.695254117806684</c:v>
                </c:pt>
                <c:pt idx="1244">
                  <c:v>66.734130098772368</c:v>
                </c:pt>
                <c:pt idx="1245">
                  <c:v>66.772953783818934</c:v>
                </c:pt>
                <c:pt idx="1246">
                  <c:v>66.811725551602919</c:v>
                </c:pt>
                <c:pt idx="1247">
                  <c:v>66.850445776814809</c:v>
                </c:pt>
                <c:pt idx="1248">
                  <c:v>66.889114830235798</c:v>
                </c:pt>
                <c:pt idx="1249">
                  <c:v>66.927733078793494</c:v>
                </c:pt>
                <c:pt idx="1250">
                  <c:v>66.966300885616633</c:v>
                </c:pt>
                <c:pt idx="1251">
                  <c:v>67.004818610088734</c:v>
                </c:pt>
                <c:pt idx="1252">
                  <c:v>67.043286607900853</c:v>
                </c:pt>
                <c:pt idx="1253">
                  <c:v>67.081731345958957</c:v>
                </c:pt>
                <c:pt idx="1254">
                  <c:v>67.120179078149775</c:v>
                </c:pt>
                <c:pt idx="1255">
                  <c:v>67.15862979548244</c:v>
                </c:pt>
                <c:pt idx="1256">
                  <c:v>67.197083488991041</c:v>
                </c:pt>
                <c:pt idx="1257">
                  <c:v>67.235540149734433</c:v>
                </c:pt>
                <c:pt idx="1258">
                  <c:v>67.273999768796216</c:v>
                </c:pt>
                <c:pt idx="1259">
                  <c:v>67.312462337284714</c:v>
                </c:pt>
                <c:pt idx="1260">
                  <c:v>67.350927846332937</c:v>
                </c:pt>
                <c:pt idx="1261">
                  <c:v>67.389396287098251</c:v>
                </c:pt>
                <c:pt idx="1262">
                  <c:v>67.427867650762849</c:v>
                </c:pt>
                <c:pt idx="1263">
                  <c:v>67.466341928533197</c:v>
                </c:pt>
                <c:pt idx="1264">
                  <c:v>67.504819111640231</c:v>
                </c:pt>
                <c:pt idx="1265">
                  <c:v>67.543299191339329</c:v>
                </c:pt>
                <c:pt idx="1266">
                  <c:v>67.581782158909945</c:v>
                </c:pt>
                <c:pt idx="1267">
                  <c:v>67.62026800565603</c:v>
                </c:pt>
                <c:pt idx="1268">
                  <c:v>67.658756722905665</c:v>
                </c:pt>
                <c:pt idx="1269">
                  <c:v>67.697248302010905</c:v>
                </c:pt>
                <c:pt idx="1270">
                  <c:v>67.735742734348094</c:v>
                </c:pt>
                <c:pt idx="1271">
                  <c:v>67.774240011317517</c:v>
                </c:pt>
                <c:pt idx="1272">
                  <c:v>67.812740124343563</c:v>
                </c:pt>
                <c:pt idx="1273">
                  <c:v>67.851243064874311</c:v>
                </c:pt>
                <c:pt idx="1274">
                  <c:v>67.889748824381783</c:v>
                </c:pt>
                <c:pt idx="1275">
                  <c:v>67.928257394361964</c:v>
                </c:pt>
                <c:pt idx="1276">
                  <c:v>67.966768766334468</c:v>
                </c:pt>
                <c:pt idx="1277">
                  <c:v>68.005282931842572</c:v>
                </c:pt>
                <c:pt idx="1278">
                  <c:v>68.043799882453285</c:v>
                </c:pt>
                <c:pt idx="1279">
                  <c:v>68.082319609757207</c:v>
                </c:pt>
                <c:pt idx="1280">
                  <c:v>68.120842105368411</c:v>
                </c:pt>
                <c:pt idx="1281">
                  <c:v>68.159367360924492</c:v>
                </c:pt>
                <c:pt idx="1282">
                  <c:v>68.197895368086478</c:v>
                </c:pt>
                <c:pt idx="1283">
                  <c:v>68.236426118538773</c:v>
                </c:pt>
                <c:pt idx="1284">
                  <c:v>68.274959603989075</c:v>
                </c:pt>
                <c:pt idx="1285">
                  <c:v>68.313495816168412</c:v>
                </c:pt>
                <c:pt idx="1286">
                  <c:v>68.352034746830995</c:v>
                </c:pt>
                <c:pt idx="1287">
                  <c:v>68.390576387754038</c:v>
                </c:pt>
                <c:pt idx="1288">
                  <c:v>68.429120730738148</c:v>
                </c:pt>
                <c:pt idx="1289">
                  <c:v>68.467667767606784</c:v>
                </c:pt>
                <c:pt idx="1290">
                  <c:v>68.506217490206438</c:v>
                </c:pt>
                <c:pt idx="1291">
                  <c:v>68.544769890406542</c:v>
                </c:pt>
                <c:pt idx="1292">
                  <c:v>68.58332496009939</c:v>
                </c:pt>
                <c:pt idx="1293">
                  <c:v>68.62188269120027</c:v>
                </c:pt>
                <c:pt idx="1294">
                  <c:v>68.660443075647052</c:v>
                </c:pt>
                <c:pt idx="1295">
                  <c:v>68.699006105400471</c:v>
                </c:pt>
                <c:pt idx="1296">
                  <c:v>68.737571772443815</c:v>
                </c:pt>
                <c:pt idx="1297">
                  <c:v>68.77614006878315</c:v>
                </c:pt>
                <c:pt idx="1298">
                  <c:v>68.814710986446883</c:v>
                </c:pt>
                <c:pt idx="1299">
                  <c:v>68.853284517486145</c:v>
                </c:pt>
                <c:pt idx="1300">
                  <c:v>68.891860653974462</c:v>
                </c:pt>
                <c:pt idx="1301">
                  <c:v>68.930439388007656</c:v>
                </c:pt>
                <c:pt idx="1302">
                  <c:v>68.969020711704076</c:v>
                </c:pt>
                <c:pt idx="1303">
                  <c:v>69.007604617204308</c:v>
                </c:pt>
                <c:pt idx="1304">
                  <c:v>69.046191096671194</c:v>
                </c:pt>
                <c:pt idx="1305">
                  <c:v>69.084780142289659</c:v>
                </c:pt>
                <c:pt idx="1306">
                  <c:v>69.12337174626704</c:v>
                </c:pt>
                <c:pt idx="1307">
                  <c:v>69.161965900832399</c:v>
                </c:pt>
                <c:pt idx="1308">
                  <c:v>69.200562598237113</c:v>
                </c:pt>
                <c:pt idx="1309">
                  <c:v>69.239161830754384</c:v>
                </c:pt>
                <c:pt idx="1310">
                  <c:v>69.277763590679427</c:v>
                </c:pt>
                <c:pt idx="1311">
                  <c:v>69.316367870329287</c:v>
                </c:pt>
                <c:pt idx="1312">
                  <c:v>69.354974662042864</c:v>
                </c:pt>
                <c:pt idx="1313">
                  <c:v>69.393583958180912</c:v>
                </c:pt>
                <c:pt idx="1314">
                  <c:v>69.432195751125775</c:v>
                </c:pt>
                <c:pt idx="1315">
                  <c:v>69.470810033281467</c:v>
                </c:pt>
                <c:pt idx="1316">
                  <c:v>69.509426797073715</c:v>
                </c:pt>
                <c:pt idx="1317">
                  <c:v>69.548046034949706</c:v>
                </c:pt>
                <c:pt idx="1318">
                  <c:v>69.586667739378285</c:v>
                </c:pt>
                <c:pt idx="1319">
                  <c:v>69.625291902849511</c:v>
                </c:pt>
                <c:pt idx="1320">
                  <c:v>69.663918517875075</c:v>
                </c:pt>
                <c:pt idx="1321">
                  <c:v>69.702547576987939</c:v>
                </c:pt>
                <c:pt idx="1322">
                  <c:v>69.741179072742355</c:v>
                </c:pt>
                <c:pt idx="1323">
                  <c:v>69.779812997713847</c:v>
                </c:pt>
                <c:pt idx="1324">
                  <c:v>69.818449344499186</c:v>
                </c:pt>
                <c:pt idx="1325">
                  <c:v>69.857088105716258</c:v>
                </c:pt>
                <c:pt idx="1326">
                  <c:v>69.895729274003983</c:v>
                </c:pt>
                <c:pt idx="1327">
                  <c:v>69.934372842022327</c:v>
                </c:pt>
                <c:pt idx="1328">
                  <c:v>69.973018802452316</c:v>
                </c:pt>
                <c:pt idx="1329">
                  <c:v>70.011667147995965</c:v>
                </c:pt>
                <c:pt idx="1330">
                  <c:v>70.050317871376038</c:v>
                </c:pt>
                <c:pt idx="1331">
                  <c:v>70.088970965336301</c:v>
                </c:pt>
                <c:pt idx="1332">
                  <c:v>70.127626422641157</c:v>
                </c:pt>
                <c:pt idx="1333">
                  <c:v>70.166284236075711</c:v>
                </c:pt>
                <c:pt idx="1334">
                  <c:v>70.204944398445974</c:v>
                </c:pt>
                <c:pt idx="1335">
                  <c:v>70.243606902578406</c:v>
                </c:pt>
                <c:pt idx="1336">
                  <c:v>70.282271741320116</c:v>
                </c:pt>
                <c:pt idx="1337">
                  <c:v>70.320938907538704</c:v>
                </c:pt>
                <c:pt idx="1338">
                  <c:v>70.359608394122375</c:v>
                </c:pt>
                <c:pt idx="1339">
                  <c:v>70.398280193979616</c:v>
                </c:pt>
                <c:pt idx="1340">
                  <c:v>70.436954300039446</c:v>
                </c:pt>
                <c:pt idx="1341">
                  <c:v>70.475630705251064</c:v>
                </c:pt>
                <c:pt idx="1342">
                  <c:v>70.514309402584047</c:v>
                </c:pt>
                <c:pt idx="1343">
                  <c:v>70.552990385028096</c:v>
                </c:pt>
                <c:pt idx="1344">
                  <c:v>70.591673645593232</c:v>
                </c:pt>
                <c:pt idx="1345">
                  <c:v>70.630359177309501</c:v>
                </c:pt>
                <c:pt idx="1346">
                  <c:v>70.669046973226997</c:v>
                </c:pt>
                <c:pt idx="1347">
                  <c:v>70.707737026416027</c:v>
                </c:pt>
                <c:pt idx="1348">
                  <c:v>70.746429329966759</c:v>
                </c:pt>
                <c:pt idx="1349">
                  <c:v>70.785123876989232</c:v>
                </c:pt>
                <c:pt idx="1350">
                  <c:v>70.823820660613436</c:v>
                </c:pt>
                <c:pt idx="1351">
                  <c:v>70.862519673989183</c:v>
                </c:pt>
                <c:pt idx="1352">
                  <c:v>70.901220910285943</c:v>
                </c:pt>
                <c:pt idx="1353">
                  <c:v>70.939924362693205</c:v>
                </c:pt>
                <c:pt idx="1354">
                  <c:v>70.978630024419843</c:v>
                </c:pt>
                <c:pt idx="1355">
                  <c:v>71.017337888694527</c:v>
                </c:pt>
                <c:pt idx="1356">
                  <c:v>71.056047948765524</c:v>
                </c:pt>
                <c:pt idx="1357">
                  <c:v>71.094760197900584</c:v>
                </c:pt>
                <c:pt idx="1358">
                  <c:v>71.133474629386768</c:v>
                </c:pt>
                <c:pt idx="1359">
                  <c:v>71.172191236530821</c:v>
                </c:pt>
                <c:pt idx="1360">
                  <c:v>71.2109100126589</c:v>
                </c:pt>
                <c:pt idx="1361">
                  <c:v>71.249630951116302</c:v>
                </c:pt>
                <c:pt idx="1362">
                  <c:v>71.288354045267582</c:v>
                </c:pt>
                <c:pt idx="1363">
                  <c:v>71.32707928849679</c:v>
                </c:pt>
                <c:pt idx="1364">
                  <c:v>71.365806674206951</c:v>
                </c:pt>
                <c:pt idx="1365">
                  <c:v>71.404536195820285</c:v>
                </c:pt>
                <c:pt idx="1366">
                  <c:v>71.44326784677807</c:v>
                </c:pt>
                <c:pt idx="1367">
                  <c:v>71.482001620540743</c:v>
                </c:pt>
                <c:pt idx="1368">
                  <c:v>71.52073751058775</c:v>
                </c:pt>
                <c:pt idx="1369">
                  <c:v>71.559475510417244</c:v>
                </c:pt>
                <c:pt idx="1370">
                  <c:v>71.598215613546571</c:v>
                </c:pt>
                <c:pt idx="1371">
                  <c:v>71.6369578135117</c:v>
                </c:pt>
                <c:pt idx="1372">
                  <c:v>71.675702103867479</c:v>
                </c:pt>
                <c:pt idx="1373">
                  <c:v>71.714448478187606</c:v>
                </c:pt>
                <c:pt idx="1374">
                  <c:v>71.75319693006432</c:v>
                </c:pt>
                <c:pt idx="1375">
                  <c:v>71.791947453108662</c:v>
                </c:pt>
                <c:pt idx="1376">
                  <c:v>71.830700040950191</c:v>
                </c:pt>
                <c:pt idx="1377">
                  <c:v>71.869454687237052</c:v>
                </c:pt>
                <c:pt idx="1378">
                  <c:v>71.908211385635923</c:v>
                </c:pt>
                <c:pt idx="1379">
                  <c:v>71.946970129831897</c:v>
                </c:pt>
                <c:pt idx="1380">
                  <c:v>71.985730913528613</c:v>
                </c:pt>
                <c:pt idx="1381">
                  <c:v>72.024493730447986</c:v>
                </c:pt>
                <c:pt idx="1382">
                  <c:v>72.063258574330163</c:v>
                </c:pt>
                <c:pt idx="1383">
                  <c:v>72.102025438933737</c:v>
                </c:pt>
                <c:pt idx="1384">
                  <c:v>72.140794318035532</c:v>
                </c:pt>
                <c:pt idx="1385">
                  <c:v>72.179565205430436</c:v>
                </c:pt>
                <c:pt idx="1386">
                  <c:v>72.218338094931497</c:v>
                </c:pt>
                <c:pt idx="1387">
                  <c:v>72.257112980369968</c:v>
                </c:pt>
                <c:pt idx="1388">
                  <c:v>72.295889855594936</c:v>
                </c:pt>
                <c:pt idx="1389">
                  <c:v>72.334668714473665</c:v>
                </c:pt>
                <c:pt idx="1390">
                  <c:v>72.373449550891351</c:v>
                </c:pt>
                <c:pt idx="1391">
                  <c:v>72.412232358751069</c:v>
                </c:pt>
                <c:pt idx="1392">
                  <c:v>72.451017131973643</c:v>
                </c:pt>
                <c:pt idx="1393">
                  <c:v>72.489803864497929</c:v>
                </c:pt>
                <c:pt idx="1394">
                  <c:v>72.528592550280365</c:v>
                </c:pt>
                <c:pt idx="1395">
                  <c:v>72.567383183295107</c:v>
                </c:pt>
                <c:pt idx="1396">
                  <c:v>72.606175757534075</c:v>
                </c:pt>
                <c:pt idx="1397">
                  <c:v>72.644970267006926</c:v>
                </c:pt>
                <c:pt idx="1398">
                  <c:v>72.683766705740567</c:v>
                </c:pt>
                <c:pt idx="1399">
                  <c:v>72.722565067779655</c:v>
                </c:pt>
                <c:pt idx="1400">
                  <c:v>72.761365347186299</c:v>
                </c:pt>
                <c:pt idx="1401">
                  <c:v>72.800167538039972</c:v>
                </c:pt>
                <c:pt idx="1402">
                  <c:v>72.838971634437812</c:v>
                </c:pt>
                <c:pt idx="1403">
                  <c:v>72.877777630493995</c:v>
                </c:pt>
                <c:pt idx="1404">
                  <c:v>72.916585520340263</c:v>
                </c:pt>
                <c:pt idx="1405">
                  <c:v>72.955395298125325</c:v>
                </c:pt>
                <c:pt idx="1406">
                  <c:v>72.994206958015155</c:v>
                </c:pt>
                <c:pt idx="1407">
                  <c:v>73.033020494193224</c:v>
                </c:pt>
                <c:pt idx="1408">
                  <c:v>73.071835900859895</c:v>
                </c:pt>
                <c:pt idx="1409">
                  <c:v>73.110653172232475</c:v>
                </c:pt>
                <c:pt idx="1410">
                  <c:v>73.149472302545519</c:v>
                </c:pt>
                <c:pt idx="1411">
                  <c:v>73.188293286050396</c:v>
                </c:pt>
                <c:pt idx="1412">
                  <c:v>73.227116117015683</c:v>
                </c:pt>
                <c:pt idx="1413">
                  <c:v>73.265940789726599</c:v>
                </c:pt>
                <c:pt idx="1414">
                  <c:v>73.304767298485416</c:v>
                </c:pt>
                <c:pt idx="1415">
                  <c:v>73.343595637611045</c:v>
                </c:pt>
                <c:pt idx="1416">
                  <c:v>73.382425801439311</c:v>
                </c:pt>
                <c:pt idx="1417">
                  <c:v>73.421257784322592</c:v>
                </c:pt>
                <c:pt idx="1418">
                  <c:v>73.460091580630106</c:v>
                </c:pt>
                <c:pt idx="1419">
                  <c:v>73.498927184747529</c:v>
                </c:pt>
                <c:pt idx="1420">
                  <c:v>73.537764591077348</c:v>
                </c:pt>
                <c:pt idx="1421">
                  <c:v>73.576603794038377</c:v>
                </c:pt>
                <c:pt idx="1422">
                  <c:v>73.6154447880661</c:v>
                </c:pt>
                <c:pt idx="1423">
                  <c:v>73.654287567612315</c:v>
                </c:pt>
                <c:pt idx="1424">
                  <c:v>73.693132127145532</c:v>
                </c:pt>
                <c:pt idx="1425">
                  <c:v>73.731978461150135</c:v>
                </c:pt>
                <c:pt idx="1426">
                  <c:v>73.770826564127162</c:v>
                </c:pt>
                <c:pt idx="1427">
                  <c:v>73.809676430593967</c:v>
                </c:pt>
                <c:pt idx="1428">
                  <c:v>73.848528055084032</c:v>
                </c:pt>
                <c:pt idx="1429">
                  <c:v>73.887381432147052</c:v>
                </c:pt>
                <c:pt idx="1430">
                  <c:v>73.926236556348869</c:v>
                </c:pt>
                <c:pt idx="1431">
                  <c:v>73.965093422271408</c:v>
                </c:pt>
                <c:pt idx="1432">
                  <c:v>74.003952024512799</c:v>
                </c:pt>
                <c:pt idx="1433">
                  <c:v>74.042812357686969</c:v>
                </c:pt>
                <c:pt idx="1434">
                  <c:v>74.081674416424008</c:v>
                </c:pt>
                <c:pt idx="1435">
                  <c:v>74.120538195369789</c:v>
                </c:pt>
                <c:pt idx="1436">
                  <c:v>74.159403689186334</c:v>
                </c:pt>
                <c:pt idx="1437">
                  <c:v>74.198270892551321</c:v>
                </c:pt>
                <c:pt idx="1438">
                  <c:v>74.237139800158275</c:v>
                </c:pt>
                <c:pt idx="1439">
                  <c:v>74.276010406716409</c:v>
                </c:pt>
                <c:pt idx="1440">
                  <c:v>74.314882706950726</c:v>
                </c:pt>
                <c:pt idx="1441">
                  <c:v>74.35375669560203</c:v>
                </c:pt>
                <c:pt idx="1442">
                  <c:v>74.392632367426614</c:v>
                </c:pt>
                <c:pt idx="1443">
                  <c:v>74.431509717196334</c:v>
                </c:pt>
                <c:pt idx="1444">
                  <c:v>74.470388739698805</c:v>
                </c:pt>
                <c:pt idx="1445">
                  <c:v>74.509269429736989</c:v>
                </c:pt>
                <c:pt idx="1446">
                  <c:v>74.548151782129281</c:v>
                </c:pt>
                <c:pt idx="1447">
                  <c:v>74.587035791709752</c:v>
                </c:pt>
                <c:pt idx="1448">
                  <c:v>74.625921453327479</c:v>
                </c:pt>
                <c:pt idx="1449">
                  <c:v>74.66480876184734</c:v>
                </c:pt>
                <c:pt idx="1450">
                  <c:v>74.703697712149207</c:v>
                </c:pt>
                <c:pt idx="1451">
                  <c:v>74.74258829912813</c:v>
                </c:pt>
                <c:pt idx="1452">
                  <c:v>74.781480517694604</c:v>
                </c:pt>
                <c:pt idx="1453">
                  <c:v>74.820374362774317</c:v>
                </c:pt>
                <c:pt idx="1454">
                  <c:v>74.859269829308104</c:v>
                </c:pt>
                <c:pt idx="1455">
                  <c:v>74.898166912251583</c:v>
                </c:pt>
                <c:pt idx="1456">
                  <c:v>74.937065606575885</c:v>
                </c:pt>
                <c:pt idx="1457">
                  <c:v>74.975965907266783</c:v>
                </c:pt>
                <c:pt idx="1458">
                  <c:v>75.014867809325196</c:v>
                </c:pt>
                <c:pt idx="1459">
                  <c:v>75.053771307766993</c:v>
                </c:pt>
                <c:pt idx="1460">
                  <c:v>75.092676397622824</c:v>
                </c:pt>
                <c:pt idx="1461">
                  <c:v>75.131583073938387</c:v>
                </c:pt>
                <c:pt idx="1462">
                  <c:v>75.170491331773988</c:v>
                </c:pt>
                <c:pt idx="1463">
                  <c:v>75.209401166204827</c:v>
                </c:pt>
                <c:pt idx="1464">
                  <c:v>75.248312572320842</c:v>
                </c:pt>
                <c:pt idx="1465">
                  <c:v>75.287225545226605</c:v>
                </c:pt>
                <c:pt idx="1466">
                  <c:v>75.326140080041355</c:v>
                </c:pt>
                <c:pt idx="1467">
                  <c:v>75.365056171898885</c:v>
                </c:pt>
                <c:pt idx="1468">
                  <c:v>75.403973815947694</c:v>
                </c:pt>
                <c:pt idx="1469">
                  <c:v>75.442893007350662</c:v>
                </c:pt>
                <c:pt idx="1470">
                  <c:v>75.481813741285237</c:v>
                </c:pt>
                <c:pt idx="1471">
                  <c:v>75.520736012943516</c:v>
                </c:pt>
                <c:pt idx="1472">
                  <c:v>75.559659817531639</c:v>
                </c:pt>
                <c:pt idx="1473">
                  <c:v>75.598585150270409</c:v>
                </c:pt>
                <c:pt idx="1474">
                  <c:v>75.637512006394715</c:v>
                </c:pt>
                <c:pt idx="1475">
                  <c:v>75.676440381153924</c:v>
                </c:pt>
                <c:pt idx="1476">
                  <c:v>75.715370269811586</c:v>
                </c:pt>
                <c:pt idx="1477">
                  <c:v>75.754301667645549</c:v>
                </c:pt>
                <c:pt idx="1478">
                  <c:v>75.793234569947685</c:v>
                </c:pt>
                <c:pt idx="1479">
                  <c:v>75.832168972024178</c:v>
                </c:pt>
                <c:pt idx="1480">
                  <c:v>75.87110486919515</c:v>
                </c:pt>
                <c:pt idx="1481">
                  <c:v>75.910042256794924</c:v>
                </c:pt>
                <c:pt idx="1482">
                  <c:v>75.948981130171802</c:v>
                </c:pt>
                <c:pt idx="1483">
                  <c:v>75.987921484687988</c:v>
                </c:pt>
                <c:pt idx="1484">
                  <c:v>76.026863315719609</c:v>
                </c:pt>
                <c:pt idx="1485">
                  <c:v>76.06580661865668</c:v>
                </c:pt>
                <c:pt idx="1486">
                  <c:v>76.104751388903438</c:v>
                </c:pt>
                <c:pt idx="1487">
                  <c:v>76.143697621877578</c:v>
                </c:pt>
                <c:pt idx="1488">
                  <c:v>76.182645313010653</c:v>
                </c:pt>
                <c:pt idx="1489">
                  <c:v>76.221594457747997</c:v>
                </c:pt>
                <c:pt idx="1490">
                  <c:v>76.260545051548888</c:v>
                </c:pt>
                <c:pt idx="1491">
                  <c:v>76.299497089885918</c:v>
                </c:pt>
                <c:pt idx="1492">
                  <c:v>76.338450568245293</c:v>
                </c:pt>
                <c:pt idx="1493">
                  <c:v>76.377405482127116</c:v>
                </c:pt>
                <c:pt idx="1494">
                  <c:v>76.416361827044952</c:v>
                </c:pt>
                <c:pt idx="1495">
                  <c:v>76.455319598525719</c:v>
                </c:pt>
                <c:pt idx="1496">
                  <c:v>76.494278792110165</c:v>
                </c:pt>
                <c:pt idx="1497">
                  <c:v>76.533239403351999</c:v>
                </c:pt>
                <c:pt idx="1498">
                  <c:v>76.572201427818698</c:v>
                </c:pt>
                <c:pt idx="1499">
                  <c:v>76.611164861091098</c:v>
                </c:pt>
                <c:pt idx="1500">
                  <c:v>76.650129698763507</c:v>
                </c:pt>
                <c:pt idx="1501">
                  <c:v>76.689095936443138</c:v>
                </c:pt>
                <c:pt idx="1502">
                  <c:v>76.728063569750546</c:v>
                </c:pt>
                <c:pt idx="1503">
                  <c:v>76.767032594319701</c:v>
                </c:pt>
                <c:pt idx="1504">
                  <c:v>76.806003005797777</c:v>
                </c:pt>
                <c:pt idx="1505">
                  <c:v>76.844974799844877</c:v>
                </c:pt>
                <c:pt idx="1506">
                  <c:v>76.88394797213455</c:v>
                </c:pt>
                <c:pt idx="1507">
                  <c:v>76.922922518352919</c:v>
                </c:pt>
                <c:pt idx="1508">
                  <c:v>76.961898434199583</c:v>
                </c:pt>
                <c:pt idx="1509">
                  <c:v>77.000875715387139</c:v>
                </c:pt>
                <c:pt idx="1510">
                  <c:v>77.03985435764092</c:v>
                </c:pt>
                <c:pt idx="1511">
                  <c:v>77.078834356699318</c:v>
                </c:pt>
                <c:pt idx="1512">
                  <c:v>77.117815708313543</c:v>
                </c:pt>
                <c:pt idx="1513">
                  <c:v>77.156798408247766</c:v>
                </c:pt>
                <c:pt idx="1514">
                  <c:v>77.195782452278934</c:v>
                </c:pt>
                <c:pt idx="1515">
                  <c:v>77.234767836196951</c:v>
                </c:pt>
                <c:pt idx="1516">
                  <c:v>77.273754555804132</c:v>
                </c:pt>
                <c:pt idx="1517">
                  <c:v>77.31274260691562</c:v>
                </c:pt>
                <c:pt idx="1518">
                  <c:v>77.351731985359493</c:v>
                </c:pt>
                <c:pt idx="1519">
                  <c:v>77.390722686976204</c:v>
                </c:pt>
                <c:pt idx="1520">
                  <c:v>77.429714707618743</c:v>
                </c:pt>
                <c:pt idx="1521">
                  <c:v>77.468708043153057</c:v>
                </c:pt>
                <c:pt idx="1522">
                  <c:v>77.507702689457233</c:v>
                </c:pt>
                <c:pt idx="1523">
                  <c:v>77.546698642422001</c:v>
                </c:pt>
                <c:pt idx="1524">
                  <c:v>77.5856958979507</c:v>
                </c:pt>
                <c:pt idx="1525">
                  <c:v>77.624694451958803</c:v>
                </c:pt>
                <c:pt idx="1526">
                  <c:v>77.663694300374615</c:v>
                </c:pt>
                <c:pt idx="1527">
                  <c:v>77.70269543913831</c:v>
                </c:pt>
                <c:pt idx="1528">
                  <c:v>77.741697864202607</c:v>
                </c:pt>
                <c:pt idx="1529">
                  <c:v>77.780701571532717</c:v>
                </c:pt>
                <c:pt idx="1530">
                  <c:v>77.819706557105846</c:v>
                </c:pt>
                <c:pt idx="1531">
                  <c:v>77.85871281691162</c:v>
                </c:pt>
                <c:pt idx="1532">
                  <c:v>77.89772034695153</c:v>
                </c:pt>
                <c:pt idx="1533">
                  <c:v>77.936729143239333</c:v>
                </c:pt>
                <c:pt idx="1534">
                  <c:v>77.975739201801147</c:v>
                </c:pt>
                <c:pt idx="1535">
                  <c:v>78.014750518675086</c:v>
                </c:pt>
                <c:pt idx="1536">
                  <c:v>78.053763089911214</c:v>
                </c:pt>
                <c:pt idx="1537">
                  <c:v>78.092776911571661</c:v>
                </c:pt>
                <c:pt idx="1538">
                  <c:v>78.131791979730465</c:v>
                </c:pt>
                <c:pt idx="1539">
                  <c:v>78.170808290473687</c:v>
                </c:pt>
                <c:pt idx="1540">
                  <c:v>78.209825839899267</c:v>
                </c:pt>
                <c:pt idx="1541">
                  <c:v>78.248844624117211</c:v>
                </c:pt>
                <c:pt idx="1542">
                  <c:v>78.287864639249065</c:v>
                </c:pt>
                <c:pt idx="1543">
                  <c:v>78.32688588142814</c:v>
                </c:pt>
                <c:pt idx="1544">
                  <c:v>78.365908346800069</c:v>
                </c:pt>
                <c:pt idx="1545">
                  <c:v>78.404932031521611</c:v>
                </c:pt>
                <c:pt idx="1546">
                  <c:v>78.443956931761633</c:v>
                </c:pt>
                <c:pt idx="1547">
                  <c:v>78.482983043700443</c:v>
                </c:pt>
                <c:pt idx="1548">
                  <c:v>78.522010363530072</c:v>
                </c:pt>
                <c:pt idx="1549">
                  <c:v>78.56103888745433</c:v>
                </c:pt>
                <c:pt idx="1550">
                  <c:v>78.600068611688258</c:v>
                </c:pt>
                <c:pt idx="1551">
                  <c:v>78.639099532458729</c:v>
                </c:pt>
                <c:pt idx="1552">
                  <c:v>78.678131646004047</c:v>
                </c:pt>
                <c:pt idx="1553">
                  <c:v>78.717164948574109</c:v>
                </c:pt>
                <c:pt idx="1554">
                  <c:v>78.756199436430151</c:v>
                </c:pt>
                <c:pt idx="1555">
                  <c:v>78.795235105844597</c:v>
                </c:pt>
                <c:pt idx="1556">
                  <c:v>78.83427195310172</c:v>
                </c:pt>
                <c:pt idx="1557">
                  <c:v>78.873309974496593</c:v>
                </c:pt>
                <c:pt idx="1558">
                  <c:v>78.91234916633617</c:v>
                </c:pt>
                <c:pt idx="1559">
                  <c:v>78.951389524938406</c:v>
                </c:pt>
                <c:pt idx="1560">
                  <c:v>78.990431046632438</c:v>
                </c:pt>
                <c:pt idx="1561">
                  <c:v>79.029473727758869</c:v>
                </c:pt>
                <c:pt idx="1562">
                  <c:v>79.068517564669037</c:v>
                </c:pt>
                <c:pt idx="1563">
                  <c:v>79.107562553725828</c:v>
                </c:pt>
                <c:pt idx="1564">
                  <c:v>79.146608691303186</c:v>
                </c:pt>
                <c:pt idx="1565">
                  <c:v>79.18565597378624</c:v>
                </c:pt>
                <c:pt idx="1566">
                  <c:v>79.22470439757079</c:v>
                </c:pt>
                <c:pt idx="1567">
                  <c:v>79.263753959064175</c:v>
                </c:pt>
                <c:pt idx="1568">
                  <c:v>79.302803409173279</c:v>
                </c:pt>
                <c:pt idx="1569">
                  <c:v>79.341851498039901</c:v>
                </c:pt>
                <c:pt idx="1570">
                  <c:v>79.380898220522411</c:v>
                </c:pt>
                <c:pt idx="1571">
                  <c:v>79.419943571460053</c:v>
                </c:pt>
                <c:pt idx="1572">
                  <c:v>79.45898754567321</c:v>
                </c:pt>
                <c:pt idx="1573">
                  <c:v>79.498030137963426</c:v>
                </c:pt>
                <c:pt idx="1574">
                  <c:v>79.537071343113141</c:v>
                </c:pt>
                <c:pt idx="1575">
                  <c:v>79.576111155885656</c:v>
                </c:pt>
                <c:pt idx="1576">
                  <c:v>79.615149571024702</c:v>
                </c:pt>
                <c:pt idx="1577">
                  <c:v>79.654186583255395</c:v>
                </c:pt>
                <c:pt idx="1578">
                  <c:v>79.693222187282871</c:v>
                </c:pt>
                <c:pt idx="1579">
                  <c:v>79.732256377793277</c:v>
                </c:pt>
                <c:pt idx="1580">
                  <c:v>79.771289149453168</c:v>
                </c:pt>
                <c:pt idx="1581">
                  <c:v>79.810320496909526</c:v>
                </c:pt>
                <c:pt idx="1582">
                  <c:v>79.849350414789868</c:v>
                </c:pt>
                <c:pt idx="1583">
                  <c:v>79.88837889770204</c:v>
                </c:pt>
                <c:pt idx="1584">
                  <c:v>79.927405940233996</c:v>
                </c:pt>
                <c:pt idx="1585">
                  <c:v>79.966431536953849</c:v>
                </c:pt>
                <c:pt idx="1586">
                  <c:v>80.005455682410144</c:v>
                </c:pt>
                <c:pt idx="1587">
                  <c:v>80.044478371131049</c:v>
                </c:pt>
                <c:pt idx="1588">
                  <c:v>80.083499597625249</c:v>
                </c:pt>
                <c:pt idx="1589">
                  <c:v>80.122519356380934</c:v>
                </c:pt>
                <c:pt idx="1590">
                  <c:v>80.161537641866261</c:v>
                </c:pt>
                <c:pt idx="1591">
                  <c:v>80.200554448529431</c:v>
                </c:pt>
                <c:pt idx="1592">
                  <c:v>80.239569770797914</c:v>
                </c:pt>
                <c:pt idx="1593">
                  <c:v>80.278583603079099</c:v>
                </c:pt>
                <c:pt idx="1594">
                  <c:v>80.317595939759869</c:v>
                </c:pt>
                <c:pt idx="1595">
                  <c:v>80.356606775206757</c:v>
                </c:pt>
                <c:pt idx="1596">
                  <c:v>80.395616103765676</c:v>
                </c:pt>
                <c:pt idx="1597">
                  <c:v>80.434623919761819</c:v>
                </c:pt>
                <c:pt idx="1598">
                  <c:v>80.473630217499647</c:v>
                </c:pt>
                <c:pt idx="1599">
                  <c:v>80.512634991263027</c:v>
                </c:pt>
                <c:pt idx="1600">
                  <c:v>80.551638235315011</c:v>
                </c:pt>
                <c:pt idx="1601">
                  <c:v>80.590639943897528</c:v>
                </c:pt>
                <c:pt idx="1602">
                  <c:v>80.629640111231538</c:v>
                </c:pt>
                <c:pt idx="1603">
                  <c:v>80.668638731517063</c:v>
                </c:pt>
                <c:pt idx="1604">
                  <c:v>80.707635798933012</c:v>
                </c:pt>
                <c:pt idx="1605">
                  <c:v>80.746631307637045</c:v>
                </c:pt>
                <c:pt idx="1606">
                  <c:v>80.785625251765609</c:v>
                </c:pt>
                <c:pt idx="1607">
                  <c:v>80.82461762543366</c:v>
                </c:pt>
                <c:pt idx="1608">
                  <c:v>80.863608422734856</c:v>
                </c:pt>
                <c:pt idx="1609">
                  <c:v>80.902597637741408</c:v>
                </c:pt>
                <c:pt idx="1610">
                  <c:v>80.941585264503942</c:v>
                </c:pt>
                <c:pt idx="1611">
                  <c:v>80.980571297051426</c:v>
                </c:pt>
                <c:pt idx="1612">
                  <c:v>81.019555729391143</c:v>
                </c:pt>
                <c:pt idx="1613">
                  <c:v>81.058538555508548</c:v>
                </c:pt>
                <c:pt idx="1614">
                  <c:v>81.097519769367324</c:v>
                </c:pt>
                <c:pt idx="1615">
                  <c:v>81.136499364909071</c:v>
                </c:pt>
                <c:pt idx="1616">
                  <c:v>81.175477336053589</c:v>
                </c:pt>
                <c:pt idx="1617">
                  <c:v>81.214453676698483</c:v>
                </c:pt>
                <c:pt idx="1618">
                  <c:v>81.253428380719399</c:v>
                </c:pt>
                <c:pt idx="1619">
                  <c:v>81.292401441969503</c:v>
                </c:pt>
                <c:pt idx="1620">
                  <c:v>81.331372854279749</c:v>
                </c:pt>
                <c:pt idx="1621">
                  <c:v>81.370342611458838</c:v>
                </c:pt>
                <c:pt idx="1622">
                  <c:v>81.409310707292931</c:v>
                </c:pt>
                <c:pt idx="1623">
                  <c:v>81.44827713554568</c:v>
                </c:pt>
                <c:pt idx="1624">
                  <c:v>81.487241889958156</c:v>
                </c:pt>
                <c:pt idx="1625">
                  <c:v>81.526204964248691</c:v>
                </c:pt>
                <c:pt idx="1626">
                  <c:v>81.565166352112911</c:v>
                </c:pt>
                <c:pt idx="1627">
                  <c:v>81.604126047223758</c:v>
                </c:pt>
                <c:pt idx="1628">
                  <c:v>81.643084043230985</c:v>
                </c:pt>
                <c:pt idx="1629">
                  <c:v>81.682040333761748</c:v>
                </c:pt>
                <c:pt idx="1630">
                  <c:v>81.720994912419698</c:v>
                </c:pt>
                <c:pt idx="1631">
                  <c:v>81.759947772785637</c:v>
                </c:pt>
                <c:pt idx="1632">
                  <c:v>81.798898908417172</c:v>
                </c:pt>
                <c:pt idx="1633">
                  <c:v>81.837848312848593</c:v>
                </c:pt>
                <c:pt idx="1634">
                  <c:v>81.876795979590739</c:v>
                </c:pt>
                <c:pt idx="1635">
                  <c:v>81.915741902131174</c:v>
                </c:pt>
                <c:pt idx="1636">
                  <c:v>81.954686073933757</c:v>
                </c:pt>
                <c:pt idx="1637">
                  <c:v>81.993628488438929</c:v>
                </c:pt>
                <c:pt idx="1638">
                  <c:v>82.032569139063355</c:v>
                </c:pt>
                <c:pt idx="1639">
                  <c:v>82.071508167014031</c:v>
                </c:pt>
                <c:pt idx="1640">
                  <c:v>82.110445714476924</c:v>
                </c:pt>
                <c:pt idx="1641">
                  <c:v>82.149381776831575</c:v>
                </c:pt>
                <c:pt idx="1642">
                  <c:v>82.188300771246688</c:v>
                </c:pt>
                <c:pt idx="1643">
                  <c:v>82.227187119211294</c:v>
                </c:pt>
                <c:pt idx="1644">
                  <c:v>82.266040797517675</c:v>
                </c:pt>
                <c:pt idx="1645">
                  <c:v>82.304861783069285</c:v>
                </c:pt>
                <c:pt idx="1646">
                  <c:v>82.34365005288106</c:v>
                </c:pt>
                <c:pt idx="1647">
                  <c:v>82.382405584079592</c:v>
                </c:pt>
                <c:pt idx="1648">
                  <c:v>82.421128353903413</c:v>
                </c:pt>
                <c:pt idx="1649">
                  <c:v>82.459818339703205</c:v>
                </c:pt>
                <c:pt idx="1650">
                  <c:v>82.498475518942058</c:v>
                </c:pt>
                <c:pt idx="1651">
                  <c:v>82.5370998691957</c:v>
                </c:pt>
                <c:pt idx="1652">
                  <c:v>82.57569136815269</c:v>
                </c:pt>
                <c:pt idx="1653">
                  <c:v>82.614249993614706</c:v>
                </c:pt>
                <c:pt idx="1654">
                  <c:v>82.652775723496717</c:v>
                </c:pt>
                <c:pt idx="1655">
                  <c:v>82.691268535827234</c:v>
                </c:pt>
                <c:pt idx="1656">
                  <c:v>82.729728408748556</c:v>
                </c:pt>
                <c:pt idx="1657">
                  <c:v>82.768155320516939</c:v>
                </c:pt>
                <c:pt idx="1658">
                  <c:v>82.806549249502865</c:v>
                </c:pt>
                <c:pt idx="1659">
                  <c:v>82.844910174191227</c:v>
                </c:pt>
                <c:pt idx="1660">
                  <c:v>82.883238073181559</c:v>
                </c:pt>
                <c:pt idx="1661">
                  <c:v>82.921532925188231</c:v>
                </c:pt>
                <c:pt idx="1662">
                  <c:v>82.959794709040722</c:v>
                </c:pt>
                <c:pt idx="1663">
                  <c:v>82.998023403683732</c:v>
                </c:pt>
                <c:pt idx="1664">
                  <c:v>83.036218988177481</c:v>
                </c:pt>
                <c:pt idx="1665">
                  <c:v>83.074381441697852</c:v>
                </c:pt>
                <c:pt idx="1666">
                  <c:v>83.112510743536632</c:v>
                </c:pt>
                <c:pt idx="1667">
                  <c:v>83.150606873101708</c:v>
                </c:pt>
                <c:pt idx="1668">
                  <c:v>83.188669809917258</c:v>
                </c:pt>
                <c:pt idx="1669">
                  <c:v>83.226699533623943</c:v>
                </c:pt>
                <c:pt idx="1670">
                  <c:v>83.264696023979113</c:v>
                </c:pt>
                <c:pt idx="1671">
                  <c:v>83.302659260857013</c:v>
                </c:pt>
                <c:pt idx="1672">
                  <c:v>83.340589224248959</c:v>
                </c:pt>
                <c:pt idx="1673">
                  <c:v>83.378485894263548</c:v>
                </c:pt>
                <c:pt idx="1674">
                  <c:v>83.416349251126803</c:v>
                </c:pt>
                <c:pt idx="1675">
                  <c:v>83.454179275182412</c:v>
                </c:pt>
                <c:pt idx="1676">
                  <c:v>83.49197594689187</c:v>
                </c:pt>
                <c:pt idx="1677">
                  <c:v>83.52973924683468</c:v>
                </c:pt>
                <c:pt idx="1678">
                  <c:v>83.567469155708565</c:v>
                </c:pt>
                <c:pt idx="1679">
                  <c:v>83.605165654329582</c:v>
                </c:pt>
                <c:pt idx="1680">
                  <c:v>83.642828723632348</c:v>
                </c:pt>
                <c:pt idx="1681">
                  <c:v>83.6804583446702</c:v>
                </c:pt>
                <c:pt idx="1682">
                  <c:v>83.718054498615359</c:v>
                </c:pt>
                <c:pt idx="1683">
                  <c:v>83.755617166759095</c:v>
                </c:pt>
                <c:pt idx="1684">
                  <c:v>83.793146330511945</c:v>
                </c:pt>
                <c:pt idx="1685">
                  <c:v>83.830641971403807</c:v>
                </c:pt>
                <c:pt idx="1686">
                  <c:v>83.868104071084147</c:v>
                </c:pt>
                <c:pt idx="1687">
                  <c:v>83.905532611322158</c:v>
                </c:pt>
                <c:pt idx="1688">
                  <c:v>83.942927574006916</c:v>
                </c:pt>
                <c:pt idx="1689">
                  <c:v>83.980288941147549</c:v>
                </c:pt>
                <c:pt idx="1690">
                  <c:v>84.017616694873368</c:v>
                </c:pt>
                <c:pt idx="1691">
                  <c:v>84.054910817434049</c:v>
                </c:pt>
                <c:pt idx="1692">
                  <c:v>84.092171291199762</c:v>
                </c:pt>
                <c:pt idx="1693">
                  <c:v>84.129398098661341</c:v>
                </c:pt>
                <c:pt idx="1694">
                  <c:v>84.166591222430412</c:v>
                </c:pt>
                <c:pt idx="1695">
                  <c:v>84.203750645239552</c:v>
                </c:pt>
                <c:pt idx="1696">
                  <c:v>84.24087634994244</c:v>
                </c:pt>
                <c:pt idx="1697">
                  <c:v>84.277968319513988</c:v>
                </c:pt>
                <c:pt idx="1698">
                  <c:v>84.315026537050485</c:v>
                </c:pt>
                <c:pt idx="1699">
                  <c:v>84.352050985769722</c:v>
                </c:pt>
                <c:pt idx="1700">
                  <c:v>84.389041649011148</c:v>
                </c:pt>
                <c:pt idx="1701">
                  <c:v>84.425998510235999</c:v>
                </c:pt>
                <c:pt idx="1702">
                  <c:v>84.462921553027414</c:v>
                </c:pt>
                <c:pt idx="1703">
                  <c:v>84.499810761090586</c:v>
                </c:pt>
                <c:pt idx="1704">
                  <c:v>84.536666118252867</c:v>
                </c:pt>
                <c:pt idx="1705">
                  <c:v>84.573487608463921</c:v>
                </c:pt>
                <c:pt idx="1706">
                  <c:v>84.610275215795809</c:v>
                </c:pt>
                <c:pt idx="1707">
                  <c:v>84.647028924443163</c:v>
                </c:pt>
                <c:pt idx="1708">
                  <c:v>84.683748718723265</c:v>
                </c:pt>
                <c:pt idx="1709">
                  <c:v>84.72043458307617</c:v>
                </c:pt>
                <c:pt idx="1710">
                  <c:v>84.757086502064823</c:v>
                </c:pt>
                <c:pt idx="1711">
                  <c:v>84.793704460375196</c:v>
                </c:pt>
                <c:pt idx="1712">
                  <c:v>84.830288442816354</c:v>
                </c:pt>
                <c:pt idx="1713">
                  <c:v>84.866838434320599</c:v>
                </c:pt>
                <c:pt idx="1714">
                  <c:v>84.903354419943568</c:v>
                </c:pt>
                <c:pt idx="1715">
                  <c:v>84.93983638486435</c:v>
                </c:pt>
                <c:pt idx="1716">
                  <c:v>84.976284314385538</c:v>
                </c:pt>
                <c:pt idx="1717">
                  <c:v>85.012698193933403</c:v>
                </c:pt>
                <c:pt idx="1718">
                  <c:v>85.049078009057922</c:v>
                </c:pt>
                <c:pt idx="1719">
                  <c:v>85.085423745432934</c:v>
                </c:pt>
                <c:pt idx="1720">
                  <c:v>85.121735388856209</c:v>
                </c:pt>
                <c:pt idx="1721">
                  <c:v>85.158012925249523</c:v>
                </c:pt>
                <c:pt idx="1722">
                  <c:v>85.194256340658754</c:v>
                </c:pt>
                <c:pt idx="1723">
                  <c:v>85.230465621254027</c:v>
                </c:pt>
                <c:pt idx="1724">
                  <c:v>85.26664075332971</c:v>
                </c:pt>
                <c:pt idx="1725">
                  <c:v>85.302781723304562</c:v>
                </c:pt>
                <c:pt idx="1726">
                  <c:v>85.33888851772177</c:v>
                </c:pt>
                <c:pt idx="1727">
                  <c:v>85.374961123249093</c:v>
                </c:pt>
                <c:pt idx="1728">
                  <c:v>85.410999526678864</c:v>
                </c:pt>
                <c:pt idx="1729">
                  <c:v>85.447003714928115</c:v>
                </c:pt>
                <c:pt idx="1730">
                  <c:v>85.48297367503865</c:v>
                </c:pt>
                <c:pt idx="1731">
                  <c:v>85.518909394177072</c:v>
                </c:pt>
                <c:pt idx="1732">
                  <c:v>85.554810859634898</c:v>
                </c:pt>
                <c:pt idx="1733">
                  <c:v>85.590678058828615</c:v>
                </c:pt>
                <c:pt idx="1734">
                  <c:v>85.626510979299752</c:v>
                </c:pt>
                <c:pt idx="1735">
                  <c:v>85.662309608714907</c:v>
                </c:pt>
                <c:pt idx="1736">
                  <c:v>85.698073934865832</c:v>
                </c:pt>
                <c:pt idx="1737">
                  <c:v>85.733803945669521</c:v>
                </c:pt>
                <c:pt idx="1738">
                  <c:v>85.769499629168209</c:v>
                </c:pt>
                <c:pt idx="1739">
                  <c:v>85.805160973529482</c:v>
                </c:pt>
                <c:pt idx="1740">
                  <c:v>85.840787967046268</c:v>
                </c:pt>
                <c:pt idx="1741">
                  <c:v>85.876380598136961</c:v>
                </c:pt>
                <c:pt idx="1742">
                  <c:v>85.911938855345412</c:v>
                </c:pt>
                <c:pt idx="1743">
                  <c:v>85.947462727340991</c:v>
                </c:pt>
                <c:pt idx="1744">
                  <c:v>85.982952202918639</c:v>
                </c:pt>
                <c:pt idx="1745">
                  <c:v>86.018407270998921</c:v>
                </c:pt>
                <c:pt idx="1746">
                  <c:v>86.053827920628024</c:v>
                </c:pt>
                <c:pt idx="1747">
                  <c:v>86.089214140977845</c:v>
                </c:pt>
                <c:pt idx="1748">
                  <c:v>86.12456592134599</c:v>
                </c:pt>
                <c:pt idx="1749">
                  <c:v>86.159883251155833</c:v>
                </c:pt>
                <c:pt idx="1750">
                  <c:v>86.195166119956511</c:v>
                </c:pt>
                <c:pt idx="1751">
                  <c:v>86.230414517423014</c:v>
                </c:pt>
                <c:pt idx="1752">
                  <c:v>86.265628433356156</c:v>
                </c:pt>
                <c:pt idx="1753">
                  <c:v>86.300807857682628</c:v>
                </c:pt>
                <c:pt idx="1754">
                  <c:v>86.335952780455003</c:v>
                </c:pt>
                <c:pt idx="1755">
                  <c:v>86.371063191851789</c:v>
                </c:pt>
                <c:pt idx="1756">
                  <c:v>86.406139082177432</c:v>
                </c:pt>
                <c:pt idx="1757">
                  <c:v>86.441180441862315</c:v>
                </c:pt>
                <c:pt idx="1758">
                  <c:v>86.476187261462783</c:v>
                </c:pt>
                <c:pt idx="1759">
                  <c:v>86.511159531661193</c:v>
                </c:pt>
                <c:pt idx="1760">
                  <c:v>86.546097243265862</c:v>
                </c:pt>
                <c:pt idx="1761">
                  <c:v>86.58100038721112</c:v>
                </c:pt>
                <c:pt idx="1762">
                  <c:v>86.615868954557314</c:v>
                </c:pt>
                <c:pt idx="1763">
                  <c:v>86.650702936490802</c:v>
                </c:pt>
                <c:pt idx="1764">
                  <c:v>86.685502324323963</c:v>
                </c:pt>
                <c:pt idx="1765">
                  <c:v>86.720267109495168</c:v>
                </c:pt>
                <c:pt idx="1766">
                  <c:v>86.754997283568827</c:v>
                </c:pt>
                <c:pt idx="1767">
                  <c:v>86.789692838235368</c:v>
                </c:pt>
                <c:pt idx="1768">
                  <c:v>86.824353765311216</c:v>
                </c:pt>
                <c:pt idx="1769">
                  <c:v>86.858980056738787</c:v>
                </c:pt>
                <c:pt idx="1770">
                  <c:v>86.89357170458652</c:v>
                </c:pt>
                <c:pt idx="1771">
                  <c:v>86.928128701048792</c:v>
                </c:pt>
                <c:pt idx="1772">
                  <c:v>86.962651038445983</c:v>
                </c:pt>
                <c:pt idx="1773">
                  <c:v>86.997138709224416</c:v>
                </c:pt>
                <c:pt idx="1774">
                  <c:v>87.031591705956345</c:v>
                </c:pt>
                <c:pt idx="1775">
                  <c:v>87.066010021339935</c:v>
                </c:pt>
                <c:pt idx="1776">
                  <c:v>87.100393648199258</c:v>
                </c:pt>
                <c:pt idx="1777">
                  <c:v>87.134742579484254</c:v>
                </c:pt>
                <c:pt idx="1778">
                  <c:v>87.169056808270682</c:v>
                </c:pt>
                <c:pt idx="1779">
                  <c:v>87.203336327760169</c:v>
                </c:pt>
                <c:pt idx="1780">
                  <c:v>87.237581131280095</c:v>
                </c:pt>
                <c:pt idx="1781">
                  <c:v>87.271791212283603</c:v>
                </c:pt>
                <c:pt idx="1782">
                  <c:v>87.305966564349575</c:v>
                </c:pt>
                <c:pt idx="1783">
                  <c:v>87.340107181182574</c:v>
                </c:pt>
                <c:pt idx="1784">
                  <c:v>87.374213056612817</c:v>
                </c:pt>
                <c:pt idx="1785">
                  <c:v>87.408284184596127</c:v>
                </c:pt>
                <c:pt idx="1786">
                  <c:v>87.442320559213911</c:v>
                </c:pt>
                <c:pt idx="1787">
                  <c:v>87.476322174673101</c:v>
                </c:pt>
                <c:pt idx="1788">
                  <c:v>87.510289025306108</c:v>
                </c:pt>
                <c:pt idx="1789">
                  <c:v>87.544221105570784</c:v>
                </c:pt>
                <c:pt idx="1790">
                  <c:v>87.578118410050379</c:v>
                </c:pt>
                <c:pt idx="1791">
                  <c:v>87.611980933453466</c:v>
                </c:pt>
                <c:pt idx="1792">
                  <c:v>87.645808670613917</c:v>
                </c:pt>
                <c:pt idx="1793">
                  <c:v>87.679601616490828</c:v>
                </c:pt>
                <c:pt idx="1794">
                  <c:v>87.713359766168466</c:v>
                </c:pt>
                <c:pt idx="1795">
                  <c:v>87.74708311485621</c:v>
                </c:pt>
                <c:pt idx="1796">
                  <c:v>87.780771657888508</c:v>
                </c:pt>
                <c:pt idx="1797">
                  <c:v>87.814425390724793</c:v>
                </c:pt>
                <c:pt idx="1798">
                  <c:v>87.848044308949412</c:v>
                </c:pt>
                <c:pt idx="1799">
                  <c:v>87.881628408271595</c:v>
                </c:pt>
                <c:pt idx="1800">
                  <c:v>87.915177684525361</c:v>
                </c:pt>
                <c:pt idx="1801">
                  <c:v>87.948692133669454</c:v>
                </c:pt>
                <c:pt idx="1802">
                  <c:v>87.982171751787263</c:v>
                </c:pt>
                <c:pt idx="1803">
                  <c:v>88.01561653508675</c:v>
                </c:pt>
                <c:pt idx="1804">
                  <c:v>88.049026479900391</c:v>
                </c:pt>
                <c:pt idx="1805">
                  <c:v>88.08240158268508</c:v>
                </c:pt>
                <c:pt idx="1806">
                  <c:v>88.115741840022054</c:v>
                </c:pt>
                <c:pt idx="1807">
                  <c:v>88.149047248616839</c:v>
                </c:pt>
                <c:pt idx="1808">
                  <c:v>88.182317805299107</c:v>
                </c:pt>
                <c:pt idx="1809">
                  <c:v>88.215553507022648</c:v>
                </c:pt>
                <c:pt idx="1810">
                  <c:v>88.248754350865255</c:v>
                </c:pt>
                <c:pt idx="1811">
                  <c:v>88.281920334028655</c:v>
                </c:pt>
                <c:pt idx="1812">
                  <c:v>88.315051453838379</c:v>
                </c:pt>
                <c:pt idx="1813">
                  <c:v>88.348147707743706</c:v>
                </c:pt>
                <c:pt idx="1814">
                  <c:v>88.38120909331758</c:v>
                </c:pt>
                <c:pt idx="1815">
                  <c:v>88.414235608256462</c:v>
                </c:pt>
                <c:pt idx="1816">
                  <c:v>88.447227250380294</c:v>
                </c:pt>
                <c:pt idx="1817">
                  <c:v>88.48018401763234</c:v>
                </c:pt>
                <c:pt idx="1818">
                  <c:v>88.51310590807914</c:v>
                </c:pt>
                <c:pt idx="1819">
                  <c:v>88.545992919910361</c:v>
                </c:pt>
                <c:pt idx="1820">
                  <c:v>88.578845051438719</c:v>
                </c:pt>
                <c:pt idx="1821">
                  <c:v>88.611662301099855</c:v>
                </c:pt>
                <c:pt idx="1822">
                  <c:v>88.644444667452262</c:v>
                </c:pt>
                <c:pt idx="1823">
                  <c:v>88.677192149177117</c:v>
                </c:pt>
                <c:pt idx="1824">
                  <c:v>88.709904745078205</c:v>
                </c:pt>
                <c:pt idx="1825">
                  <c:v>88.742582454081827</c:v>
                </c:pt>
                <c:pt idx="1826">
                  <c:v>88.775225275236636</c:v>
                </c:pt>
                <c:pt idx="1827">
                  <c:v>88.807833207713557</c:v>
                </c:pt>
                <c:pt idx="1828">
                  <c:v>88.840406250805643</c:v>
                </c:pt>
                <c:pt idx="1829">
                  <c:v>88.87294440392796</c:v>
                </c:pt>
                <c:pt idx="1830">
                  <c:v>88.905447666617491</c:v>
                </c:pt>
                <c:pt idx="1831">
                  <c:v>88.937916038532961</c:v>
                </c:pt>
                <c:pt idx="1832">
                  <c:v>88.970349519454757</c:v>
                </c:pt>
                <c:pt idx="1833">
                  <c:v>89.002748109284781</c:v>
                </c:pt>
                <c:pt idx="1834">
                  <c:v>89.035111808046324</c:v>
                </c:pt>
                <c:pt idx="1835">
                  <c:v>89.067440615883925</c:v>
                </c:pt>
                <c:pt idx="1836">
                  <c:v>89.09973453306327</c:v>
                </c:pt>
                <c:pt idx="1837">
                  <c:v>89.131993559971008</c:v>
                </c:pt>
                <c:pt idx="1838">
                  <c:v>89.164217697114665</c:v>
                </c:pt>
                <c:pt idx="1839">
                  <c:v>89.196406945122462</c:v>
                </c:pt>
                <c:pt idx="1840">
                  <c:v>89.228561304743224</c:v>
                </c:pt>
                <c:pt idx="1841">
                  <c:v>89.260680776846172</c:v>
                </c:pt>
                <c:pt idx="1842">
                  <c:v>89.292765362420866</c:v>
                </c:pt>
                <c:pt idx="1843">
                  <c:v>89.324815062576988</c:v>
                </c:pt>
                <c:pt idx="1844">
                  <c:v>89.356829878544232</c:v>
                </c:pt>
                <c:pt idx="1845">
                  <c:v>89.388809811672132</c:v>
                </c:pt>
                <c:pt idx="1846">
                  <c:v>89.420754863429963</c:v>
                </c:pt>
                <c:pt idx="1847">
                  <c:v>89.452665035406525</c:v>
                </c:pt>
                <c:pt idx="1848">
                  <c:v>89.484540329310036</c:v>
                </c:pt>
                <c:pt idx="1849">
                  <c:v>89.516380746967954</c:v>
                </c:pt>
                <c:pt idx="1850">
                  <c:v>89.548186290326839</c:v>
                </c:pt>
                <c:pt idx="1851">
                  <c:v>89.579956961452197</c:v>
                </c:pt>
                <c:pt idx="1852">
                  <c:v>89.611692762528293</c:v>
                </c:pt>
                <c:pt idx="1853">
                  <c:v>89.643393695858023</c:v>
                </c:pt>
                <c:pt idx="1854">
                  <c:v>89.675059763862748</c:v>
                </c:pt>
                <c:pt idx="1855">
                  <c:v>89.706690969082103</c:v>
                </c:pt>
                <c:pt idx="1856">
                  <c:v>89.738287314173846</c:v>
                </c:pt>
                <c:pt idx="1857">
                  <c:v>89.769848801913724</c:v>
                </c:pt>
                <c:pt idx="1858">
                  <c:v>89.801375435195268</c:v>
                </c:pt>
                <c:pt idx="1859">
                  <c:v>89.83286721702963</c:v>
                </c:pt>
                <c:pt idx="1860">
                  <c:v>89.864324150545414</c:v>
                </c:pt>
                <c:pt idx="1861">
                  <c:v>89.895746238988522</c:v>
                </c:pt>
                <c:pt idx="1862">
                  <c:v>89.927133485721939</c:v>
                </c:pt>
                <c:pt idx="1863">
                  <c:v>89.958485894225589</c:v>
                </c:pt>
                <c:pt idx="1864">
                  <c:v>89.98980346809617</c:v>
                </c:pt>
                <c:pt idx="1865">
                  <c:v>90.021086211046935</c:v>
                </c:pt>
                <c:pt idx="1866">
                  <c:v>90.052334126907539</c:v>
                </c:pt>
                <c:pt idx="1867">
                  <c:v>90.083547219623867</c:v>
                </c:pt>
                <c:pt idx="1868">
                  <c:v>90.114725493257822</c:v>
                </c:pt>
                <c:pt idx="1869">
                  <c:v>90.145868951987168</c:v>
                </c:pt>
                <c:pt idx="1870">
                  <c:v>90.176977600105317</c:v>
                </c:pt>
                <c:pt idx="1871">
                  <c:v>90.208051442021187</c:v>
                </c:pt>
                <c:pt idx="1872">
                  <c:v>90.239090482258945</c:v>
                </c:pt>
                <c:pt idx="1873">
                  <c:v>90.270094725457881</c:v>
                </c:pt>
                <c:pt idx="1874">
                  <c:v>90.301064176372179</c:v>
                </c:pt>
                <c:pt idx="1875">
                  <c:v>90.331998839870749</c:v>
                </c:pt>
                <c:pt idx="1876">
                  <c:v>90.362898720937025</c:v>
                </c:pt>
                <c:pt idx="1877">
                  <c:v>90.393763824668753</c:v>
                </c:pt>
                <c:pt idx="1878">
                  <c:v>90.42459415627782</c:v>
                </c:pt>
                <c:pt idx="1879">
                  <c:v>90.455389721090043</c:v>
                </c:pt>
                <c:pt idx="1880">
                  <c:v>90.486150524544968</c:v>
                </c:pt>
                <c:pt idx="1881">
                  <c:v>90.516876572195642</c:v>
                </c:pt>
                <c:pt idx="1882">
                  <c:v>90.547567869708487</c:v>
                </c:pt>
                <c:pt idx="1883">
                  <c:v>90.57822442286303</c:v>
                </c:pt>
                <c:pt idx="1884">
                  <c:v>90.608846237551717</c:v>
                </c:pt>
                <c:pt idx="1885">
                  <c:v>90.639433319779712</c:v>
                </c:pt>
                <c:pt idx="1886">
                  <c:v>90.669985675664677</c:v>
                </c:pt>
                <c:pt idx="1887">
                  <c:v>90.700503311436563</c:v>
                </c:pt>
                <c:pt idx="1888">
                  <c:v>90.730986233437449</c:v>
                </c:pt>
                <c:pt idx="1889">
                  <c:v>90.761434448121264</c:v>
                </c:pt>
                <c:pt idx="1890">
                  <c:v>90.791847962053595</c:v>
                </c:pt>
                <c:pt idx="1891">
                  <c:v>90.822226781911482</c:v>
                </c:pt>
                <c:pt idx="1892">
                  <c:v>90.852570914483223</c:v>
                </c:pt>
                <c:pt idx="1893">
                  <c:v>90.882880366668118</c:v>
                </c:pt>
                <c:pt idx="1894">
                  <c:v>90.913155145476281</c:v>
                </c:pt>
                <c:pt idx="1895">
                  <c:v>90.943395258028389</c:v>
                </c:pt>
                <c:pt idx="1896">
                  <c:v>90.973600711555491</c:v>
                </c:pt>
                <c:pt idx="1897">
                  <c:v>91.003771513398789</c:v>
                </c:pt>
                <c:pt idx="1898">
                  <c:v>91.033907671009416</c:v>
                </c:pt>
                <c:pt idx="1899">
                  <c:v>91.064009191948173</c:v>
                </c:pt>
                <c:pt idx="1900">
                  <c:v>91.094076083885341</c:v>
                </c:pt>
                <c:pt idx="1901">
                  <c:v>91.124108354600466</c:v>
                </c:pt>
                <c:pt idx="1902">
                  <c:v>91.154106011982094</c:v>
                </c:pt>
                <c:pt idx="1903">
                  <c:v>91.184069064027568</c:v>
                </c:pt>
                <c:pt idx="1904">
                  <c:v>91.213997518842802</c:v>
                </c:pt>
                <c:pt idx="1905">
                  <c:v>91.243891384642041</c:v>
                </c:pt>
                <c:pt idx="1906">
                  <c:v>91.273750669747628</c:v>
                </c:pt>
                <c:pt idx="1907">
                  <c:v>91.30357538258977</c:v>
                </c:pt>
                <c:pt idx="1908">
                  <c:v>91.333365531706306</c:v>
                </c:pt>
                <c:pt idx="1909">
                  <c:v>91.363121125742481</c:v>
                </c:pt>
                <c:pt idx="1910">
                  <c:v>91.392842173450703</c:v>
                </c:pt>
                <c:pt idx="1911">
                  <c:v>91.422528683690302</c:v>
                </c:pt>
                <c:pt idx="1912">
                  <c:v>91.452180665427306</c:v>
                </c:pt>
                <c:pt idx="1913">
                  <c:v>91.48179812773418</c:v>
                </c:pt>
                <c:pt idx="1914">
                  <c:v>91.511381079789601</c:v>
                </c:pt>
                <c:pt idx="1915">
                  <c:v>91.54092953087823</c:v>
                </c:pt>
                <c:pt idx="1916">
                  <c:v>91.570443490390431</c:v>
                </c:pt>
                <c:pt idx="1917">
                  <c:v>91.599922967822067</c:v>
                </c:pt>
                <c:pt idx="1918">
                  <c:v>91.629367972774219</c:v>
                </c:pt>
                <c:pt idx="1919">
                  <c:v>91.658778514952971</c:v>
                </c:pt>
                <c:pt idx="1920">
                  <c:v>91.688154604169171</c:v>
                </c:pt>
                <c:pt idx="1921">
                  <c:v>91.717496250338129</c:v>
                </c:pt>
                <c:pt idx="1922">
                  <c:v>91.746803463479438</c:v>
                </c:pt>
                <c:pt idx="1923">
                  <c:v>91.776076253716681</c:v>
                </c:pt>
                <c:pt idx="1924">
                  <c:v>91.805314631277184</c:v>
                </c:pt>
                <c:pt idx="1925">
                  <c:v>91.83451860649177</c:v>
                </c:pt>
                <c:pt idx="1926">
                  <c:v>91.86368818979453</c:v>
                </c:pt>
                <c:pt idx="1927">
                  <c:v>91.892823391722516</c:v>
                </c:pt>
                <c:pt idx="1928">
                  <c:v>91.921924222915564</c:v>
                </c:pt>
                <c:pt idx="1929">
                  <c:v>91.950990694115958</c:v>
                </c:pt>
                <c:pt idx="1930">
                  <c:v>91.98002281616823</c:v>
                </c:pt>
                <c:pt idx="1931">
                  <c:v>92.009020600018857</c:v>
                </c:pt>
                <c:pt idx="1932">
                  <c:v>92.037984056716056</c:v>
                </c:pt>
                <c:pt idx="1933">
                  <c:v>92.066913197409505</c:v>
                </c:pt>
                <c:pt idx="1934">
                  <c:v>92.095808033350067</c:v>
                </c:pt>
                <c:pt idx="1935">
                  <c:v>92.124668575889515</c:v>
                </c:pt>
                <c:pt idx="1936">
                  <c:v>92.153494836480334</c:v>
                </c:pt>
                <c:pt idx="1937">
                  <c:v>92.182286826675409</c:v>
                </c:pt>
                <c:pt idx="1938">
                  <c:v>92.211044558127767</c:v>
                </c:pt>
                <c:pt idx="1939">
                  <c:v>92.239768042590327</c:v>
                </c:pt>
                <c:pt idx="1940">
                  <c:v>92.268457291915624</c:v>
                </c:pt>
                <c:pt idx="1941">
                  <c:v>92.29711231805554</c:v>
                </c:pt>
                <c:pt idx="1942">
                  <c:v>92.325720764815131</c:v>
                </c:pt>
                <c:pt idx="1943">
                  <c:v>92.354270396884061</c:v>
                </c:pt>
                <c:pt idx="1944">
                  <c:v>92.382761386984654</c:v>
                </c:pt>
                <c:pt idx="1945">
                  <c:v>92.411193907013825</c:v>
                </c:pt>
                <c:pt idx="1946">
                  <c:v>92.439568128048961</c:v>
                </c:pt>
                <c:pt idx="1947">
                  <c:v>92.467884220353696</c:v>
                </c:pt>
                <c:pt idx="1948">
                  <c:v>92.496142353383703</c:v>
                </c:pt>
                <c:pt idx="1949">
                  <c:v>92.524342695792384</c:v>
                </c:pt>
                <c:pt idx="1950">
                  <c:v>92.55248541543655</c:v>
                </c:pt>
                <c:pt idx="1951">
                  <c:v>92.580570679381978</c:v>
                </c:pt>
                <c:pt idx="1952">
                  <c:v>92.608598653908984</c:v>
                </c:pt>
                <c:pt idx="1953">
                  <c:v>92.636569504517936</c:v>
                </c:pt>
                <c:pt idx="1954">
                  <c:v>92.664483395934667</c:v>
                </c:pt>
                <c:pt idx="1955">
                  <c:v>92.692340492115889</c:v>
                </c:pt>
                <c:pt idx="1956">
                  <c:v>92.720140956254568</c:v>
                </c:pt>
                <c:pt idx="1957">
                  <c:v>92.747884950785178</c:v>
                </c:pt>
                <c:pt idx="1958">
                  <c:v>92.77557263738899</c:v>
                </c:pt>
                <c:pt idx="1959">
                  <c:v>92.803204176999245</c:v>
                </c:pt>
                <c:pt idx="1960">
                  <c:v>92.830779729806352</c:v>
                </c:pt>
                <c:pt idx="1961">
                  <c:v>92.858299455262951</c:v>
                </c:pt>
                <c:pt idx="1962">
                  <c:v>92.885763512089014</c:v>
                </c:pt>
                <c:pt idx="1963">
                  <c:v>92.913172058276857</c:v>
                </c:pt>
                <c:pt idx="1964">
                  <c:v>92.940525251096105</c:v>
                </c:pt>
                <c:pt idx="1965">
                  <c:v>92.967823247098622</c:v>
                </c:pt>
                <c:pt idx="1966">
                  <c:v>92.995066202123411</c:v>
                </c:pt>
                <c:pt idx="1967">
                  <c:v>93.022254271301449</c:v>
                </c:pt>
                <c:pt idx="1968">
                  <c:v>93.049387609060474</c:v>
                </c:pt>
                <c:pt idx="1969">
                  <c:v>93.076466369129761</c:v>
                </c:pt>
                <c:pt idx="1970">
                  <c:v>93.103490704544825</c:v>
                </c:pt>
                <c:pt idx="1971">
                  <c:v>93.130460767652082</c:v>
                </c:pt>
                <c:pt idx="1972">
                  <c:v>93.15737671011351</c:v>
                </c:pt>
                <c:pt idx="1973">
                  <c:v>93.184238682911229</c:v>
                </c:pt>
                <c:pt idx="1974">
                  <c:v>93.211046836352025</c:v>
                </c:pt>
                <c:pt idx="1975">
                  <c:v>93.23780132007191</c:v>
                </c:pt>
                <c:pt idx="1976">
                  <c:v>93.264502283040528</c:v>
                </c:pt>
                <c:pt idx="1977">
                  <c:v>93.291149873565658</c:v>
                </c:pt>
                <c:pt idx="1978">
                  <c:v>93.317744239297568</c:v>
                </c:pt>
                <c:pt idx="1979">
                  <c:v>93.344285527233353</c:v>
                </c:pt>
                <c:pt idx="1980">
                  <c:v>93.370773883721299</c:v>
                </c:pt>
                <c:pt idx="1981">
                  <c:v>93.397209454465127</c:v>
                </c:pt>
                <c:pt idx="1982">
                  <c:v>93.423592384528234</c:v>
                </c:pt>
                <c:pt idx="1983">
                  <c:v>93.449922818337924</c:v>
                </c:pt>
                <c:pt idx="1984">
                  <c:v>93.476200899689573</c:v>
                </c:pt>
                <c:pt idx="1985">
                  <c:v>93.502426771750748</c:v>
                </c:pt>
                <c:pt idx="1986">
                  <c:v>93.528600577065305</c:v>
                </c:pt>
                <c:pt idx="1987">
                  <c:v>93.55472245755746</c:v>
                </c:pt>
                <c:pt idx="1988">
                  <c:v>93.580792554535833</c:v>
                </c:pt>
                <c:pt idx="1989">
                  <c:v>93.606811008697406</c:v>
                </c:pt>
                <c:pt idx="1990">
                  <c:v>93.63277796013152</c:v>
                </c:pt>
                <c:pt idx="1991">
                  <c:v>93.658693548323768</c:v>
                </c:pt>
                <c:pt idx="1992">
                  <c:v>93.684557912159917</c:v>
                </c:pt>
                <c:pt idx="1993">
                  <c:v>93.710371189929759</c:v>
                </c:pt>
                <c:pt idx="1994">
                  <c:v>93.73613351933092</c:v>
                </c:pt>
                <c:pt idx="1995">
                  <c:v>93.761845037472682</c:v>
                </c:pt>
                <c:pt idx="1996">
                  <c:v>93.787505880879735</c:v>
                </c:pt>
                <c:pt idx="1997">
                  <c:v>93.813116185495915</c:v>
                </c:pt>
                <c:pt idx="1998">
                  <c:v>93.838676086687883</c:v>
                </c:pt>
                <c:pt idx="1999">
                  <c:v>93.864185719248809</c:v>
                </c:pt>
                <c:pt idx="2000">
                  <c:v>93.88964521740202</c:v>
                </c:pt>
                <c:pt idx="2001">
                  <c:v>93.915054714804583</c:v>
                </c:pt>
                <c:pt idx="2002">
                  <c:v>93.940414344550931</c:v>
                </c:pt>
                <c:pt idx="2003">
                  <c:v>93.965724239176339</c:v>
                </c:pt>
                <c:pt idx="2004">
                  <c:v>93.990984530660512</c:v>
                </c:pt>
                <c:pt idx="2005">
                  <c:v>94.016195350431033</c:v>
                </c:pt>
                <c:pt idx="2006">
                  <c:v>94.041356829366848</c:v>
                </c:pt>
                <c:pt idx="2007">
                  <c:v>94.066469097801672</c:v>
                </c:pt>
                <c:pt idx="2008">
                  <c:v>94.091532285527421</c:v>
                </c:pt>
                <c:pt idx="2009">
                  <c:v>94.116546521797559</c:v>
                </c:pt>
                <c:pt idx="2010">
                  <c:v>94.141511935330485</c:v>
                </c:pt>
                <c:pt idx="2011">
                  <c:v>94.166428654312824</c:v>
                </c:pt>
                <c:pt idx="2012">
                  <c:v>94.191296806402732</c:v>
                </c:pt>
                <c:pt idx="2013">
                  <c:v>94.216116518733159</c:v>
                </c:pt>
                <c:pt idx="2014">
                  <c:v>94.240887917915074</c:v>
                </c:pt>
                <c:pt idx="2015">
                  <c:v>94.265611130040725</c:v>
                </c:pt>
                <c:pt idx="2016">
                  <c:v>94.290286280686772</c:v>
                </c:pt>
                <c:pt idx="2017">
                  <c:v>94.314913494917491</c:v>
                </c:pt>
                <c:pt idx="2018">
                  <c:v>94.339492897287897</c:v>
                </c:pt>
                <c:pt idx="2019">
                  <c:v>94.364024611846844</c:v>
                </c:pt>
                <c:pt idx="2020">
                  <c:v>94.388508762140106</c:v>
                </c:pt>
                <c:pt idx="2021">
                  <c:v>94.41294547121349</c:v>
                </c:pt>
                <c:pt idx="2022">
                  <c:v>94.43733486161581</c:v>
                </c:pt>
                <c:pt idx="2023">
                  <c:v>94.461677055401921</c:v>
                </c:pt>
                <c:pt idx="2024">
                  <c:v>94.485972174135725</c:v>
                </c:pt>
                <c:pt idx="2025">
                  <c:v>94.51022033889312</c:v>
                </c:pt>
                <c:pt idx="2026">
                  <c:v>94.534421670264933</c:v>
                </c:pt>
                <c:pt idx="2027">
                  <c:v>94.558576288359873</c:v>
                </c:pt>
                <c:pt idx="2028">
                  <c:v>94.582684312807359</c:v>
                </c:pt>
                <c:pt idx="2029">
                  <c:v>94.606745862760476</c:v>
                </c:pt>
                <c:pt idx="2030">
                  <c:v>94.630761056898749</c:v>
                </c:pt>
                <c:pt idx="2031">
                  <c:v>94.654730013431021</c:v>
                </c:pt>
                <c:pt idx="2032">
                  <c:v>94.678652850098217</c:v>
                </c:pt>
                <c:pt idx="2033">
                  <c:v>94.702529684176156</c:v>
                </c:pt>
                <c:pt idx="2034">
                  <c:v>94.726360632478304</c:v>
                </c:pt>
                <c:pt idx="2035">
                  <c:v>94.750145811358507</c:v>
                </c:pt>
                <c:pt idx="2036">
                  <c:v>94.773885336713704</c:v>
                </c:pt>
                <c:pt idx="2037">
                  <c:v>94.797579323986639</c:v>
                </c:pt>
                <c:pt idx="2038">
                  <c:v>94.821227888168508</c:v>
                </c:pt>
                <c:pt idx="2039">
                  <c:v>94.844831143801642</c:v>
                </c:pt>
                <c:pt idx="2040">
                  <c:v>94.868389204982137</c:v>
                </c:pt>
                <c:pt idx="2041">
                  <c:v>94.89190218536244</c:v>
                </c:pt>
                <c:pt idx="2042">
                  <c:v>94.91537019815398</c:v>
                </c:pt>
                <c:pt idx="2043">
                  <c:v>94.938793356129693</c:v>
                </c:pt>
                <c:pt idx="2044">
                  <c:v>94.962171771626629</c:v>
                </c:pt>
                <c:pt idx="2045">
                  <c:v>94.985505556548446</c:v>
                </c:pt>
                <c:pt idx="2046">
                  <c:v>95.008794822367946</c:v>
                </c:pt>
                <c:pt idx="2047">
                  <c:v>95.032039680129543</c:v>
                </c:pt>
                <c:pt idx="2048">
                  <c:v>95.055240240451752</c:v>
                </c:pt>
                <c:pt idx="2049">
                  <c:v>95.078396613529662</c:v>
                </c:pt>
                <c:pt idx="2050">
                  <c:v>95.101508909137365</c:v>
                </c:pt>
                <c:pt idx="2051">
                  <c:v>95.124577236630344</c:v>
                </c:pt>
                <c:pt idx="2052">
                  <c:v>95.147601704947917</c:v>
                </c:pt>
                <c:pt idx="2053">
                  <c:v>95.170582422615595</c:v>
                </c:pt>
                <c:pt idx="2054">
                  <c:v>95.193519497747459</c:v>
                </c:pt>
                <c:pt idx="2055">
                  <c:v>95.216413038048472</c:v>
                </c:pt>
                <c:pt idx="2056">
                  <c:v>95.239263150816868</c:v>
                </c:pt>
                <c:pt idx="2057">
                  <c:v>95.262069942946411</c:v>
                </c:pt>
                <c:pt idx="2058">
                  <c:v>95.284833520928714</c:v>
                </c:pt>
                <c:pt idx="2059">
                  <c:v>95.30755399085551</c:v>
                </c:pt>
                <c:pt idx="2060">
                  <c:v>95.330231458420897</c:v>
                </c:pt>
                <c:pt idx="2061">
                  <c:v>95.352866028923586</c:v>
                </c:pt>
                <c:pt idx="2062">
                  <c:v>95.375457807269157</c:v>
                </c:pt>
                <c:pt idx="2063">
                  <c:v>95.398006897972238</c:v>
                </c:pt>
                <c:pt idx="2064">
                  <c:v>95.420513405158687</c:v>
                </c:pt>
                <c:pt idx="2065">
                  <c:v>95.442977432567801</c:v>
                </c:pt>
                <c:pt idx="2066">
                  <c:v>95.465399083554445</c:v>
                </c:pt>
                <c:pt idx="2067">
                  <c:v>95.487778461091224</c:v>
                </c:pt>
                <c:pt idx="2068">
                  <c:v>95.510115667770592</c:v>
                </c:pt>
                <c:pt idx="2069">
                  <c:v>95.532410805806961</c:v>
                </c:pt>
                <c:pt idx="2070">
                  <c:v>95.554663977038814</c:v>
                </c:pt>
                <c:pt idx="2071">
                  <c:v>95.576875282930772</c:v>
                </c:pt>
                <c:pt idx="2072">
                  <c:v>95.599044824575685</c:v>
                </c:pt>
                <c:pt idx="2073">
                  <c:v>95.62117270269664</c:v>
                </c:pt>
                <c:pt idx="2074">
                  <c:v>95.643259017649015</c:v>
                </c:pt>
                <c:pt idx="2075">
                  <c:v>95.66530386942253</c:v>
                </c:pt>
                <c:pt idx="2076">
                  <c:v>95.68730735764322</c:v>
                </c:pt>
                <c:pt idx="2077">
                  <c:v>95.709269581575427</c:v>
                </c:pt>
                <c:pt idx="2078">
                  <c:v>95.731190640123785</c:v>
                </c:pt>
                <c:pt idx="2079">
                  <c:v>95.753070631835186</c:v>
                </c:pt>
                <c:pt idx="2080">
                  <c:v>95.774909654900725</c:v>
                </c:pt>
                <c:pt idx="2081">
                  <c:v>95.796707807157631</c:v>
                </c:pt>
                <c:pt idx="2082">
                  <c:v>95.818465186091188</c:v>
                </c:pt>
                <c:pt idx="2083">
                  <c:v>95.840181888836653</c:v>
                </c:pt>
                <c:pt idx="2084">
                  <c:v>95.861858012181116</c:v>
                </c:pt>
                <c:pt idx="2085">
                  <c:v>95.88349365256542</c:v>
                </c:pt>
                <c:pt idx="2086">
                  <c:v>95.905088906085993</c:v>
                </c:pt>
                <c:pt idx="2087">
                  <c:v>95.926643868496711</c:v>
                </c:pt>
                <c:pt idx="2088">
                  <c:v>95.94815863521076</c:v>
                </c:pt>
                <c:pt idx="2089">
                  <c:v>95.969633301302437</c:v>
                </c:pt>
                <c:pt idx="2090">
                  <c:v>95.991067961508961</c:v>
                </c:pt>
                <c:pt idx="2091">
                  <c:v>96.012462710232271</c:v>
                </c:pt>
                <c:pt idx="2092">
                  <c:v>96.033817641540836</c:v>
                </c:pt>
                <c:pt idx="2093">
                  <c:v>96.0551328491714</c:v>
                </c:pt>
                <c:pt idx="2094">
                  <c:v>96.076408426530762</c:v>
                </c:pt>
                <c:pt idx="2095">
                  <c:v>96.097644466697517</c:v>
                </c:pt>
                <c:pt idx="2096">
                  <c:v>96.118841062423812</c:v>
                </c:pt>
                <c:pt idx="2097">
                  <c:v>96.139998306137016</c:v>
                </c:pt>
                <c:pt idx="2098">
                  <c:v>96.161116289941518</c:v>
                </c:pt>
                <c:pt idx="2099">
                  <c:v>96.182195105620337</c:v>
                </c:pt>
                <c:pt idx="2100">
                  <c:v>96.203234844636881</c:v>
                </c:pt>
              </c:numCache>
            </c:numRef>
          </c:cat>
          <c:val>
            <c:numRef>
              <c:f>BSFC!$J$5:$J$2105</c:f>
              <c:numCache>
                <c:formatCode>General</c:formatCode>
                <c:ptCount val="2101"/>
                <c:pt idx="0">
                  <c:v>0</c:v>
                </c:pt>
                <c:pt idx="1">
                  <c:v>0.56719798444399994</c:v>
                </c:pt>
                <c:pt idx="2">
                  <c:v>0.72479741776799977</c:v>
                </c:pt>
                <c:pt idx="3">
                  <c:v>1.4625785060000001</c:v>
                </c:pt>
                <c:pt idx="4">
                  <c:v>1.7012726944000001</c:v>
                </c:pt>
                <c:pt idx="5">
                  <c:v>2.0323098959999997</c:v>
                </c:pt>
                <c:pt idx="6">
                  <c:v>2.2827589555999999</c:v>
                </c:pt>
                <c:pt idx="7">
                  <c:v>2.696875044</c:v>
                </c:pt>
                <c:pt idx="8">
                  <c:v>2.9874025059999996</c:v>
                </c:pt>
                <c:pt idx="9">
                  <c:v>3.2966277120000003</c:v>
                </c:pt>
                <c:pt idx="10">
                  <c:v>3.5065461440000005</c:v>
                </c:pt>
                <c:pt idx="11">
                  <c:v>3.6689682479999997</c:v>
                </c:pt>
                <c:pt idx="12">
                  <c:v>3.7454809919999992</c:v>
                </c:pt>
                <c:pt idx="13">
                  <c:v>3.9106230119999994</c:v>
                </c:pt>
                <c:pt idx="14">
                  <c:v>4.3085886479999997</c:v>
                </c:pt>
                <c:pt idx="15">
                  <c:v>4.629960972000001</c:v>
                </c:pt>
                <c:pt idx="16">
                  <c:v>4.7693212320000002</c:v>
                </c:pt>
                <c:pt idx="17">
                  <c:v>4.9821729360000004</c:v>
                </c:pt>
                <c:pt idx="18">
                  <c:v>5.0867949600000006</c:v>
                </c:pt>
                <c:pt idx="19">
                  <c:v>5.296039008000001</c:v>
                </c:pt>
                <c:pt idx="20">
                  <c:v>5.4006610320000012</c:v>
                </c:pt>
                <c:pt idx="21">
                  <c:v>5.3572915759999997</c:v>
                </c:pt>
                <c:pt idx="22">
                  <c:v>5.5889961919999998</c:v>
                </c:pt>
                <c:pt idx="23">
                  <c:v>5.7048485000000007</c:v>
                </c:pt>
                <c:pt idx="24">
                  <c:v>5.8207008079999998</c:v>
                </c:pt>
                <c:pt idx="25">
                  <c:v>5.608407112000001</c:v>
                </c:pt>
                <c:pt idx="26">
                  <c:v>5.6448253400000006</c:v>
                </c:pt>
                <c:pt idx="27">
                  <c:v>5.6646898279999993</c:v>
                </c:pt>
                <c:pt idx="28">
                  <c:v>5.6878650640000004</c:v>
                </c:pt>
                <c:pt idx="29">
                  <c:v>6.0331138639999997</c:v>
                </c:pt>
                <c:pt idx="30">
                  <c:v>6.0611097520000001</c:v>
                </c:pt>
                <c:pt idx="31">
                  <c:v>6.0786071820000007</c:v>
                </c:pt>
                <c:pt idx="32">
                  <c:v>6.1031035840000012</c:v>
                </c:pt>
                <c:pt idx="33">
                  <c:v>6.2839459200000007</c:v>
                </c:pt>
                <c:pt idx="34">
                  <c:v>6.2839459200000007</c:v>
                </c:pt>
                <c:pt idx="35">
                  <c:v>6.1423774999999994</c:v>
                </c:pt>
                <c:pt idx="36">
                  <c:v>6.1423774999999994</c:v>
                </c:pt>
                <c:pt idx="37">
                  <c:v>6.1423774999999994</c:v>
                </c:pt>
                <c:pt idx="38">
                  <c:v>6.2476754000000003</c:v>
                </c:pt>
                <c:pt idx="39">
                  <c:v>6.2476754000000003</c:v>
                </c:pt>
                <c:pt idx="40">
                  <c:v>6.2476754000000003</c:v>
                </c:pt>
                <c:pt idx="41">
                  <c:v>6.3178740000000007</c:v>
                </c:pt>
                <c:pt idx="42">
                  <c:v>6.3178740000000007</c:v>
                </c:pt>
                <c:pt idx="43">
                  <c:v>6.3178740000000007</c:v>
                </c:pt>
                <c:pt idx="44">
                  <c:v>6.7744260000000001</c:v>
                </c:pt>
                <c:pt idx="45">
                  <c:v>6.7744260000000001</c:v>
                </c:pt>
                <c:pt idx="46">
                  <c:v>6.7744260000000001</c:v>
                </c:pt>
                <c:pt idx="47">
                  <c:v>6.7744260000000001</c:v>
                </c:pt>
                <c:pt idx="48">
                  <c:v>6.7744260000000001</c:v>
                </c:pt>
                <c:pt idx="49">
                  <c:v>6.7744260000000001</c:v>
                </c:pt>
                <c:pt idx="50">
                  <c:v>6.7744260000000001</c:v>
                </c:pt>
                <c:pt idx="51">
                  <c:v>6.7744260000000001</c:v>
                </c:pt>
                <c:pt idx="52">
                  <c:v>6.7744260000000001</c:v>
                </c:pt>
                <c:pt idx="53">
                  <c:v>6.7744260000000001</c:v>
                </c:pt>
                <c:pt idx="54">
                  <c:v>6.7744260000000001</c:v>
                </c:pt>
                <c:pt idx="55">
                  <c:v>6.7744260000000001</c:v>
                </c:pt>
                <c:pt idx="56">
                  <c:v>6.7744260000000001</c:v>
                </c:pt>
                <c:pt idx="57">
                  <c:v>6.7744260000000001</c:v>
                </c:pt>
                <c:pt idx="58">
                  <c:v>6.7744260000000001</c:v>
                </c:pt>
                <c:pt idx="59">
                  <c:v>6.7744260000000001</c:v>
                </c:pt>
                <c:pt idx="60">
                  <c:v>6.7744260000000001</c:v>
                </c:pt>
                <c:pt idx="61">
                  <c:v>6.7744260000000001</c:v>
                </c:pt>
                <c:pt idx="62">
                  <c:v>6.7744260000000001</c:v>
                </c:pt>
                <c:pt idx="63">
                  <c:v>6.7744260000000001</c:v>
                </c:pt>
                <c:pt idx="64">
                  <c:v>6.7744260000000001</c:v>
                </c:pt>
                <c:pt idx="65">
                  <c:v>6.7744260000000001</c:v>
                </c:pt>
                <c:pt idx="66">
                  <c:v>6.7744260000000001</c:v>
                </c:pt>
                <c:pt idx="67">
                  <c:v>6.7744260000000001</c:v>
                </c:pt>
                <c:pt idx="68">
                  <c:v>6.7744260000000001</c:v>
                </c:pt>
                <c:pt idx="69">
                  <c:v>6.7744260000000001</c:v>
                </c:pt>
                <c:pt idx="70">
                  <c:v>6.7744260000000001</c:v>
                </c:pt>
                <c:pt idx="71">
                  <c:v>6.7744260000000001</c:v>
                </c:pt>
                <c:pt idx="72">
                  <c:v>6.7744260000000001</c:v>
                </c:pt>
                <c:pt idx="73">
                  <c:v>6.7744260000000001</c:v>
                </c:pt>
                <c:pt idx="74">
                  <c:v>6.7744260000000001</c:v>
                </c:pt>
                <c:pt idx="75">
                  <c:v>6.7744260000000001</c:v>
                </c:pt>
                <c:pt idx="76">
                  <c:v>6.7744260000000001</c:v>
                </c:pt>
                <c:pt idx="77">
                  <c:v>6.7744260000000001</c:v>
                </c:pt>
                <c:pt idx="78">
                  <c:v>6.7744260000000001</c:v>
                </c:pt>
                <c:pt idx="79">
                  <c:v>6.7744260000000001</c:v>
                </c:pt>
                <c:pt idx="80">
                  <c:v>6.7744260000000001</c:v>
                </c:pt>
                <c:pt idx="81">
                  <c:v>6.7744260000000001</c:v>
                </c:pt>
                <c:pt idx="82">
                  <c:v>6.7744260000000001</c:v>
                </c:pt>
                <c:pt idx="83">
                  <c:v>6.7744260000000001</c:v>
                </c:pt>
                <c:pt idx="84">
                  <c:v>6.7744260000000001</c:v>
                </c:pt>
                <c:pt idx="85">
                  <c:v>6.7744260000000001</c:v>
                </c:pt>
                <c:pt idx="86">
                  <c:v>6.7744260000000001</c:v>
                </c:pt>
                <c:pt idx="87">
                  <c:v>6.7744260000000001</c:v>
                </c:pt>
                <c:pt idx="88">
                  <c:v>6.7744260000000001</c:v>
                </c:pt>
                <c:pt idx="89">
                  <c:v>6.7744260000000001</c:v>
                </c:pt>
                <c:pt idx="90">
                  <c:v>6.7744260000000001</c:v>
                </c:pt>
                <c:pt idx="91">
                  <c:v>6.7744260000000001</c:v>
                </c:pt>
                <c:pt idx="92">
                  <c:v>6.7744260000000001</c:v>
                </c:pt>
                <c:pt idx="93">
                  <c:v>6.7744260000000001</c:v>
                </c:pt>
                <c:pt idx="94">
                  <c:v>6.7744260000000001</c:v>
                </c:pt>
                <c:pt idx="95">
                  <c:v>6.7744260000000001</c:v>
                </c:pt>
                <c:pt idx="96">
                  <c:v>6.7744260000000001</c:v>
                </c:pt>
                <c:pt idx="97">
                  <c:v>6.7744260000000001</c:v>
                </c:pt>
                <c:pt idx="98">
                  <c:v>6.7744260000000001</c:v>
                </c:pt>
                <c:pt idx="99">
                  <c:v>6.7744260000000001</c:v>
                </c:pt>
                <c:pt idx="100">
                  <c:v>6.7744260000000001</c:v>
                </c:pt>
                <c:pt idx="101">
                  <c:v>6.7744260000000001</c:v>
                </c:pt>
                <c:pt idx="102">
                  <c:v>6.7744260000000001</c:v>
                </c:pt>
                <c:pt idx="103">
                  <c:v>6.7744260000000001</c:v>
                </c:pt>
                <c:pt idx="104">
                  <c:v>6.7744260000000001</c:v>
                </c:pt>
                <c:pt idx="105">
                  <c:v>6.7744260000000001</c:v>
                </c:pt>
                <c:pt idx="106">
                  <c:v>6.7744260000000001</c:v>
                </c:pt>
                <c:pt idx="107">
                  <c:v>6.7744260000000001</c:v>
                </c:pt>
                <c:pt idx="108">
                  <c:v>6.7744260000000001</c:v>
                </c:pt>
                <c:pt idx="109">
                  <c:v>6.7744260000000001</c:v>
                </c:pt>
                <c:pt idx="110">
                  <c:v>6.7744260000000001</c:v>
                </c:pt>
                <c:pt idx="111">
                  <c:v>6.7744260000000001</c:v>
                </c:pt>
                <c:pt idx="112">
                  <c:v>6.7744260000000001</c:v>
                </c:pt>
                <c:pt idx="113">
                  <c:v>6.7744260000000001</c:v>
                </c:pt>
                <c:pt idx="114">
                  <c:v>6.7744260000000001</c:v>
                </c:pt>
                <c:pt idx="115">
                  <c:v>6.7744260000000001</c:v>
                </c:pt>
                <c:pt idx="116">
                  <c:v>6.7744260000000001</c:v>
                </c:pt>
                <c:pt idx="117">
                  <c:v>6.7744260000000001</c:v>
                </c:pt>
                <c:pt idx="118">
                  <c:v>6.7744260000000001</c:v>
                </c:pt>
                <c:pt idx="119">
                  <c:v>6.7744260000000001</c:v>
                </c:pt>
                <c:pt idx="120">
                  <c:v>6.7744260000000001</c:v>
                </c:pt>
                <c:pt idx="121">
                  <c:v>6.7744260000000001</c:v>
                </c:pt>
                <c:pt idx="122">
                  <c:v>6.7744260000000001</c:v>
                </c:pt>
                <c:pt idx="123">
                  <c:v>6.7744260000000001</c:v>
                </c:pt>
                <c:pt idx="124">
                  <c:v>6.7744260000000001</c:v>
                </c:pt>
                <c:pt idx="125">
                  <c:v>6.7744260000000001</c:v>
                </c:pt>
                <c:pt idx="126">
                  <c:v>6.7744260000000001</c:v>
                </c:pt>
                <c:pt idx="127">
                  <c:v>6.7744260000000001</c:v>
                </c:pt>
                <c:pt idx="128">
                  <c:v>6.7744260000000001</c:v>
                </c:pt>
                <c:pt idx="129">
                  <c:v>6.7744260000000001</c:v>
                </c:pt>
                <c:pt idx="130">
                  <c:v>6.7744260000000001</c:v>
                </c:pt>
                <c:pt idx="131">
                  <c:v>6.7744260000000001</c:v>
                </c:pt>
                <c:pt idx="132">
                  <c:v>6.7744260000000001</c:v>
                </c:pt>
                <c:pt idx="133">
                  <c:v>6.7744260000000001</c:v>
                </c:pt>
                <c:pt idx="134">
                  <c:v>6.7744260000000001</c:v>
                </c:pt>
                <c:pt idx="135">
                  <c:v>6.7744260000000001</c:v>
                </c:pt>
                <c:pt idx="136">
                  <c:v>6.7744260000000001</c:v>
                </c:pt>
                <c:pt idx="137">
                  <c:v>6.7744260000000001</c:v>
                </c:pt>
                <c:pt idx="138">
                  <c:v>6.7744260000000001</c:v>
                </c:pt>
                <c:pt idx="139">
                  <c:v>6.7744260000000001</c:v>
                </c:pt>
                <c:pt idx="140">
                  <c:v>6.7744260000000001</c:v>
                </c:pt>
                <c:pt idx="141">
                  <c:v>6.7744260000000001</c:v>
                </c:pt>
                <c:pt idx="142">
                  <c:v>6.7744260000000001</c:v>
                </c:pt>
                <c:pt idx="143">
                  <c:v>6.7744260000000001</c:v>
                </c:pt>
                <c:pt idx="144">
                  <c:v>6.7744260000000001</c:v>
                </c:pt>
                <c:pt idx="145">
                  <c:v>6.7744260000000001</c:v>
                </c:pt>
                <c:pt idx="146">
                  <c:v>7.3404609600000015</c:v>
                </c:pt>
                <c:pt idx="147">
                  <c:v>7.3404609600000015</c:v>
                </c:pt>
                <c:pt idx="148">
                  <c:v>7.3404609600000015</c:v>
                </c:pt>
                <c:pt idx="149">
                  <c:v>7.3404609600000015</c:v>
                </c:pt>
                <c:pt idx="150">
                  <c:v>4.4585435999999996</c:v>
                </c:pt>
                <c:pt idx="151">
                  <c:v>4.4585435999999996</c:v>
                </c:pt>
                <c:pt idx="152">
                  <c:v>4.4585435999999996</c:v>
                </c:pt>
                <c:pt idx="153">
                  <c:v>4.4585435999999996</c:v>
                </c:pt>
                <c:pt idx="154">
                  <c:v>4.4585435999999996</c:v>
                </c:pt>
                <c:pt idx="155">
                  <c:v>4.2929405520000001</c:v>
                </c:pt>
                <c:pt idx="156">
                  <c:v>4.2929405520000001</c:v>
                </c:pt>
                <c:pt idx="157">
                  <c:v>4.2929405520000001</c:v>
                </c:pt>
                <c:pt idx="158">
                  <c:v>4.2929405520000001</c:v>
                </c:pt>
                <c:pt idx="159">
                  <c:v>4.2929405520000001</c:v>
                </c:pt>
                <c:pt idx="160">
                  <c:v>4.96984827</c:v>
                </c:pt>
                <c:pt idx="161">
                  <c:v>4.96984827</c:v>
                </c:pt>
                <c:pt idx="162">
                  <c:v>4.96984827</c:v>
                </c:pt>
                <c:pt idx="163">
                  <c:v>4.96984827</c:v>
                </c:pt>
                <c:pt idx="164">
                  <c:v>4.96984827</c:v>
                </c:pt>
                <c:pt idx="165">
                  <c:v>4.96984827</c:v>
                </c:pt>
                <c:pt idx="166">
                  <c:v>4.96984827</c:v>
                </c:pt>
                <c:pt idx="167">
                  <c:v>4.96984827</c:v>
                </c:pt>
                <c:pt idx="168">
                  <c:v>4.96984827</c:v>
                </c:pt>
                <c:pt idx="169">
                  <c:v>4.96984827</c:v>
                </c:pt>
                <c:pt idx="170">
                  <c:v>4.96984827</c:v>
                </c:pt>
                <c:pt idx="171">
                  <c:v>4.96984827</c:v>
                </c:pt>
                <c:pt idx="172">
                  <c:v>4.96984827</c:v>
                </c:pt>
                <c:pt idx="173">
                  <c:v>4.96984827</c:v>
                </c:pt>
                <c:pt idx="174">
                  <c:v>4.96984827</c:v>
                </c:pt>
                <c:pt idx="175">
                  <c:v>4.96984827</c:v>
                </c:pt>
                <c:pt idx="176">
                  <c:v>4.96984827</c:v>
                </c:pt>
                <c:pt idx="177">
                  <c:v>4.96984827</c:v>
                </c:pt>
                <c:pt idx="178">
                  <c:v>4.96984827</c:v>
                </c:pt>
                <c:pt idx="179">
                  <c:v>4.96984827</c:v>
                </c:pt>
                <c:pt idx="180">
                  <c:v>4.96984827</c:v>
                </c:pt>
                <c:pt idx="181">
                  <c:v>4.96984827</c:v>
                </c:pt>
                <c:pt idx="182">
                  <c:v>4.96984827</c:v>
                </c:pt>
                <c:pt idx="183">
                  <c:v>4.96984827</c:v>
                </c:pt>
                <c:pt idx="184">
                  <c:v>4.96984827</c:v>
                </c:pt>
                <c:pt idx="185">
                  <c:v>4.96984827</c:v>
                </c:pt>
                <c:pt idx="186">
                  <c:v>4.96984827</c:v>
                </c:pt>
                <c:pt idx="187">
                  <c:v>4.96984827</c:v>
                </c:pt>
                <c:pt idx="188">
                  <c:v>4.96984827</c:v>
                </c:pt>
                <c:pt idx="189">
                  <c:v>4.96984827</c:v>
                </c:pt>
                <c:pt idx="190">
                  <c:v>4.96984827</c:v>
                </c:pt>
                <c:pt idx="191">
                  <c:v>4.96984827</c:v>
                </c:pt>
                <c:pt idx="192">
                  <c:v>4.96984827</c:v>
                </c:pt>
                <c:pt idx="193">
                  <c:v>4.96984827</c:v>
                </c:pt>
                <c:pt idx="194">
                  <c:v>4.96984827</c:v>
                </c:pt>
                <c:pt idx="195">
                  <c:v>4.96984827</c:v>
                </c:pt>
                <c:pt idx="196">
                  <c:v>4.96984827</c:v>
                </c:pt>
                <c:pt idx="197">
                  <c:v>4.96984827</c:v>
                </c:pt>
                <c:pt idx="198">
                  <c:v>4.96984827</c:v>
                </c:pt>
                <c:pt idx="199">
                  <c:v>4.96984827</c:v>
                </c:pt>
                <c:pt idx="200">
                  <c:v>4.96984827</c:v>
                </c:pt>
                <c:pt idx="201">
                  <c:v>4.96984827</c:v>
                </c:pt>
                <c:pt idx="202">
                  <c:v>4.96984827</c:v>
                </c:pt>
                <c:pt idx="203">
                  <c:v>4.96984827</c:v>
                </c:pt>
                <c:pt idx="204">
                  <c:v>4.96984827</c:v>
                </c:pt>
                <c:pt idx="205">
                  <c:v>4.96984827</c:v>
                </c:pt>
                <c:pt idx="206">
                  <c:v>4.96984827</c:v>
                </c:pt>
                <c:pt idx="207">
                  <c:v>4.96984827</c:v>
                </c:pt>
                <c:pt idx="208">
                  <c:v>4.96984827</c:v>
                </c:pt>
                <c:pt idx="209">
                  <c:v>4.96984827</c:v>
                </c:pt>
                <c:pt idx="210">
                  <c:v>4.96984827</c:v>
                </c:pt>
                <c:pt idx="211">
                  <c:v>4.96984827</c:v>
                </c:pt>
                <c:pt idx="212">
                  <c:v>4.96984827</c:v>
                </c:pt>
                <c:pt idx="213">
                  <c:v>4.96984827</c:v>
                </c:pt>
                <c:pt idx="214">
                  <c:v>4.96984827</c:v>
                </c:pt>
                <c:pt idx="215">
                  <c:v>4.96984827</c:v>
                </c:pt>
                <c:pt idx="216">
                  <c:v>4.96984827</c:v>
                </c:pt>
                <c:pt idx="217">
                  <c:v>4.96984827</c:v>
                </c:pt>
                <c:pt idx="218">
                  <c:v>4.96984827</c:v>
                </c:pt>
                <c:pt idx="219">
                  <c:v>4.96984827</c:v>
                </c:pt>
                <c:pt idx="220">
                  <c:v>4.96984827</c:v>
                </c:pt>
                <c:pt idx="221">
                  <c:v>4.96984827</c:v>
                </c:pt>
                <c:pt idx="222">
                  <c:v>4.96984827</c:v>
                </c:pt>
                <c:pt idx="223">
                  <c:v>4.96984827</c:v>
                </c:pt>
                <c:pt idx="224">
                  <c:v>4.96984827</c:v>
                </c:pt>
                <c:pt idx="225">
                  <c:v>4.96984827</c:v>
                </c:pt>
                <c:pt idx="226">
                  <c:v>4.96984827</c:v>
                </c:pt>
                <c:pt idx="227">
                  <c:v>4.96984827</c:v>
                </c:pt>
                <c:pt idx="228">
                  <c:v>4.96984827</c:v>
                </c:pt>
                <c:pt idx="229">
                  <c:v>4.96984827</c:v>
                </c:pt>
                <c:pt idx="230">
                  <c:v>4.96984827</c:v>
                </c:pt>
                <c:pt idx="231">
                  <c:v>4.96984827</c:v>
                </c:pt>
                <c:pt idx="232">
                  <c:v>4.96984827</c:v>
                </c:pt>
                <c:pt idx="233">
                  <c:v>4.96984827</c:v>
                </c:pt>
                <c:pt idx="234">
                  <c:v>4.96984827</c:v>
                </c:pt>
                <c:pt idx="235">
                  <c:v>4.96984827</c:v>
                </c:pt>
                <c:pt idx="236">
                  <c:v>4.96984827</c:v>
                </c:pt>
                <c:pt idx="237">
                  <c:v>4.96984827</c:v>
                </c:pt>
                <c:pt idx="238">
                  <c:v>4.96984827</c:v>
                </c:pt>
                <c:pt idx="239">
                  <c:v>4.96984827</c:v>
                </c:pt>
                <c:pt idx="240">
                  <c:v>4.96984827</c:v>
                </c:pt>
                <c:pt idx="241">
                  <c:v>4.96984827</c:v>
                </c:pt>
                <c:pt idx="242">
                  <c:v>4.96984827</c:v>
                </c:pt>
                <c:pt idx="243">
                  <c:v>4.96984827</c:v>
                </c:pt>
                <c:pt idx="244">
                  <c:v>4.96984827</c:v>
                </c:pt>
                <c:pt idx="245">
                  <c:v>4.96984827</c:v>
                </c:pt>
                <c:pt idx="246">
                  <c:v>4.96984827</c:v>
                </c:pt>
                <c:pt idx="247">
                  <c:v>4.96984827</c:v>
                </c:pt>
                <c:pt idx="248">
                  <c:v>4.96984827</c:v>
                </c:pt>
                <c:pt idx="249">
                  <c:v>4.96984827</c:v>
                </c:pt>
                <c:pt idx="250">
                  <c:v>4.96984827</c:v>
                </c:pt>
                <c:pt idx="251">
                  <c:v>4.96984827</c:v>
                </c:pt>
                <c:pt idx="252">
                  <c:v>4.96984827</c:v>
                </c:pt>
                <c:pt idx="253">
                  <c:v>4.96984827</c:v>
                </c:pt>
                <c:pt idx="254">
                  <c:v>4.96984827</c:v>
                </c:pt>
                <c:pt idx="255">
                  <c:v>4.96984827</c:v>
                </c:pt>
                <c:pt idx="256">
                  <c:v>4.96984827</c:v>
                </c:pt>
                <c:pt idx="257">
                  <c:v>4.96984827</c:v>
                </c:pt>
                <c:pt idx="258">
                  <c:v>4.96984827</c:v>
                </c:pt>
                <c:pt idx="259">
                  <c:v>4.96984827</c:v>
                </c:pt>
                <c:pt idx="260">
                  <c:v>4.96984827</c:v>
                </c:pt>
                <c:pt idx="261">
                  <c:v>4.96984827</c:v>
                </c:pt>
                <c:pt idx="262">
                  <c:v>4.96984827</c:v>
                </c:pt>
                <c:pt idx="263">
                  <c:v>4.96984827</c:v>
                </c:pt>
                <c:pt idx="264">
                  <c:v>4.96984827</c:v>
                </c:pt>
                <c:pt idx="265">
                  <c:v>4.96984827</c:v>
                </c:pt>
                <c:pt idx="266">
                  <c:v>4.96984827</c:v>
                </c:pt>
                <c:pt idx="267">
                  <c:v>4.96984827</c:v>
                </c:pt>
                <c:pt idx="268">
                  <c:v>4.96984827</c:v>
                </c:pt>
                <c:pt idx="269">
                  <c:v>4.96984827</c:v>
                </c:pt>
                <c:pt idx="270">
                  <c:v>4.96984827</c:v>
                </c:pt>
                <c:pt idx="271">
                  <c:v>4.96984827</c:v>
                </c:pt>
                <c:pt idx="272">
                  <c:v>4.96984827</c:v>
                </c:pt>
                <c:pt idx="273">
                  <c:v>4.96984827</c:v>
                </c:pt>
                <c:pt idx="274">
                  <c:v>4.96984827</c:v>
                </c:pt>
                <c:pt idx="275">
                  <c:v>4.96984827</c:v>
                </c:pt>
                <c:pt idx="276">
                  <c:v>4.96984827</c:v>
                </c:pt>
                <c:pt idx="277">
                  <c:v>4.96984827</c:v>
                </c:pt>
                <c:pt idx="278">
                  <c:v>4.96984827</c:v>
                </c:pt>
                <c:pt idx="279">
                  <c:v>4.96984827</c:v>
                </c:pt>
                <c:pt idx="280">
                  <c:v>4.96984827</c:v>
                </c:pt>
                <c:pt idx="281">
                  <c:v>4.96984827</c:v>
                </c:pt>
                <c:pt idx="282">
                  <c:v>4.96984827</c:v>
                </c:pt>
                <c:pt idx="283">
                  <c:v>4.96984827</c:v>
                </c:pt>
                <c:pt idx="284">
                  <c:v>4.96984827</c:v>
                </c:pt>
                <c:pt idx="285">
                  <c:v>4.96984827</c:v>
                </c:pt>
                <c:pt idx="286">
                  <c:v>4.96984827</c:v>
                </c:pt>
                <c:pt idx="287">
                  <c:v>4.96984827</c:v>
                </c:pt>
                <c:pt idx="288">
                  <c:v>4.96984827</c:v>
                </c:pt>
                <c:pt idx="289">
                  <c:v>4.96984827</c:v>
                </c:pt>
                <c:pt idx="290">
                  <c:v>4.96984827</c:v>
                </c:pt>
                <c:pt idx="291">
                  <c:v>4.96984827</c:v>
                </c:pt>
                <c:pt idx="292">
                  <c:v>4.96984827</c:v>
                </c:pt>
                <c:pt idx="293">
                  <c:v>4.96984827</c:v>
                </c:pt>
                <c:pt idx="294">
                  <c:v>4.96984827</c:v>
                </c:pt>
                <c:pt idx="295">
                  <c:v>4.96984827</c:v>
                </c:pt>
                <c:pt idx="296">
                  <c:v>4.96984827</c:v>
                </c:pt>
                <c:pt idx="297">
                  <c:v>4.96984827</c:v>
                </c:pt>
                <c:pt idx="298">
                  <c:v>4.96984827</c:v>
                </c:pt>
                <c:pt idx="299">
                  <c:v>4.96984827</c:v>
                </c:pt>
                <c:pt idx="300">
                  <c:v>4.96984827</c:v>
                </c:pt>
                <c:pt idx="301">
                  <c:v>4.96984827</c:v>
                </c:pt>
                <c:pt idx="302">
                  <c:v>4.96984827</c:v>
                </c:pt>
                <c:pt idx="303">
                  <c:v>4.96984827</c:v>
                </c:pt>
                <c:pt idx="304">
                  <c:v>4.96984827</c:v>
                </c:pt>
                <c:pt idx="305">
                  <c:v>4.96984827</c:v>
                </c:pt>
                <c:pt idx="306">
                  <c:v>4.96984827</c:v>
                </c:pt>
                <c:pt idx="307">
                  <c:v>4.96984827</c:v>
                </c:pt>
                <c:pt idx="308">
                  <c:v>4.96984827</c:v>
                </c:pt>
                <c:pt idx="309">
                  <c:v>4.96984827</c:v>
                </c:pt>
                <c:pt idx="310">
                  <c:v>4.96984827</c:v>
                </c:pt>
                <c:pt idx="311">
                  <c:v>4.96984827</c:v>
                </c:pt>
                <c:pt idx="312">
                  <c:v>4.96984827</c:v>
                </c:pt>
                <c:pt idx="313">
                  <c:v>4.96984827</c:v>
                </c:pt>
                <c:pt idx="314">
                  <c:v>4.96984827</c:v>
                </c:pt>
                <c:pt idx="315">
                  <c:v>4.96984827</c:v>
                </c:pt>
                <c:pt idx="316">
                  <c:v>4.96984827</c:v>
                </c:pt>
                <c:pt idx="317">
                  <c:v>4.96984827</c:v>
                </c:pt>
                <c:pt idx="318">
                  <c:v>4.96984827</c:v>
                </c:pt>
                <c:pt idx="319">
                  <c:v>4.96984827</c:v>
                </c:pt>
                <c:pt idx="320">
                  <c:v>4.96984827</c:v>
                </c:pt>
                <c:pt idx="321">
                  <c:v>4.96984827</c:v>
                </c:pt>
                <c:pt idx="322">
                  <c:v>4.96984827</c:v>
                </c:pt>
                <c:pt idx="323">
                  <c:v>4.96984827</c:v>
                </c:pt>
                <c:pt idx="324">
                  <c:v>4.96984827</c:v>
                </c:pt>
                <c:pt idx="325">
                  <c:v>4.96984827</c:v>
                </c:pt>
                <c:pt idx="326">
                  <c:v>4.96984827</c:v>
                </c:pt>
                <c:pt idx="327">
                  <c:v>4.96984827</c:v>
                </c:pt>
                <c:pt idx="328">
                  <c:v>4.96984827</c:v>
                </c:pt>
                <c:pt idx="329">
                  <c:v>4.96984827</c:v>
                </c:pt>
                <c:pt idx="330">
                  <c:v>4.96984827</c:v>
                </c:pt>
                <c:pt idx="331">
                  <c:v>4.96984827</c:v>
                </c:pt>
                <c:pt idx="332">
                  <c:v>4.96984827</c:v>
                </c:pt>
                <c:pt idx="333">
                  <c:v>4.96984827</c:v>
                </c:pt>
                <c:pt idx="334">
                  <c:v>4.96984827</c:v>
                </c:pt>
                <c:pt idx="335">
                  <c:v>4.96984827</c:v>
                </c:pt>
                <c:pt idx="336">
                  <c:v>4.96984827</c:v>
                </c:pt>
                <c:pt idx="337">
                  <c:v>4.96984827</c:v>
                </c:pt>
                <c:pt idx="338">
                  <c:v>4.96984827</c:v>
                </c:pt>
                <c:pt idx="339">
                  <c:v>4.96984827</c:v>
                </c:pt>
                <c:pt idx="340">
                  <c:v>4.96984827</c:v>
                </c:pt>
                <c:pt idx="341">
                  <c:v>4.96984827</c:v>
                </c:pt>
                <c:pt idx="342">
                  <c:v>4.96984827</c:v>
                </c:pt>
                <c:pt idx="343">
                  <c:v>4.96984827</c:v>
                </c:pt>
                <c:pt idx="344">
                  <c:v>4.96984827</c:v>
                </c:pt>
                <c:pt idx="345">
                  <c:v>4.96984827</c:v>
                </c:pt>
                <c:pt idx="346">
                  <c:v>4.96984827</c:v>
                </c:pt>
                <c:pt idx="347">
                  <c:v>4.96984827</c:v>
                </c:pt>
                <c:pt idx="348">
                  <c:v>4.96984827</c:v>
                </c:pt>
                <c:pt idx="349">
                  <c:v>4.96984827</c:v>
                </c:pt>
                <c:pt idx="350">
                  <c:v>4.96984827</c:v>
                </c:pt>
                <c:pt idx="351">
                  <c:v>4.96984827</c:v>
                </c:pt>
                <c:pt idx="352">
                  <c:v>4.96984827</c:v>
                </c:pt>
                <c:pt idx="353">
                  <c:v>4.96984827</c:v>
                </c:pt>
                <c:pt idx="354">
                  <c:v>4.96984827</c:v>
                </c:pt>
                <c:pt idx="355">
                  <c:v>4.96984827</c:v>
                </c:pt>
                <c:pt idx="356">
                  <c:v>4.96984827</c:v>
                </c:pt>
                <c:pt idx="357">
                  <c:v>4.96984827</c:v>
                </c:pt>
                <c:pt idx="358">
                  <c:v>4.96984827</c:v>
                </c:pt>
                <c:pt idx="359">
                  <c:v>4.96984827</c:v>
                </c:pt>
                <c:pt idx="360">
                  <c:v>4.96984827</c:v>
                </c:pt>
                <c:pt idx="361">
                  <c:v>4.96984827</c:v>
                </c:pt>
                <c:pt idx="362">
                  <c:v>4.96984827</c:v>
                </c:pt>
                <c:pt idx="363">
                  <c:v>4.96984827</c:v>
                </c:pt>
                <c:pt idx="364">
                  <c:v>4.96984827</c:v>
                </c:pt>
                <c:pt idx="365">
                  <c:v>4.96984827</c:v>
                </c:pt>
                <c:pt idx="366">
                  <c:v>4.96984827</c:v>
                </c:pt>
                <c:pt idx="367">
                  <c:v>4.96984827</c:v>
                </c:pt>
                <c:pt idx="368">
                  <c:v>4.96984827</c:v>
                </c:pt>
                <c:pt idx="369">
                  <c:v>4.96984827</c:v>
                </c:pt>
                <c:pt idx="370">
                  <c:v>4.96984827</c:v>
                </c:pt>
                <c:pt idx="371">
                  <c:v>4.96984827</c:v>
                </c:pt>
                <c:pt idx="372">
                  <c:v>4.96984827</c:v>
                </c:pt>
                <c:pt idx="373">
                  <c:v>4.96984827</c:v>
                </c:pt>
                <c:pt idx="374">
                  <c:v>4.96984827</c:v>
                </c:pt>
                <c:pt idx="375">
                  <c:v>4.96984827</c:v>
                </c:pt>
                <c:pt idx="376">
                  <c:v>4.96984827</c:v>
                </c:pt>
                <c:pt idx="377">
                  <c:v>4.96984827</c:v>
                </c:pt>
                <c:pt idx="378">
                  <c:v>4.96984827</c:v>
                </c:pt>
                <c:pt idx="379">
                  <c:v>4.96984827</c:v>
                </c:pt>
                <c:pt idx="380">
                  <c:v>4.96984827</c:v>
                </c:pt>
                <c:pt idx="381">
                  <c:v>4.96984827</c:v>
                </c:pt>
                <c:pt idx="382">
                  <c:v>4.96984827</c:v>
                </c:pt>
                <c:pt idx="383">
                  <c:v>4.96984827</c:v>
                </c:pt>
                <c:pt idx="384">
                  <c:v>4.96984827</c:v>
                </c:pt>
                <c:pt idx="385">
                  <c:v>4.96984827</c:v>
                </c:pt>
                <c:pt idx="386">
                  <c:v>4.96984827</c:v>
                </c:pt>
                <c:pt idx="387">
                  <c:v>4.96984827</c:v>
                </c:pt>
                <c:pt idx="388">
                  <c:v>4.96984827</c:v>
                </c:pt>
                <c:pt idx="389">
                  <c:v>4.96984827</c:v>
                </c:pt>
                <c:pt idx="390">
                  <c:v>4.96984827</c:v>
                </c:pt>
                <c:pt idx="391">
                  <c:v>4.96984827</c:v>
                </c:pt>
                <c:pt idx="392">
                  <c:v>4.96984827</c:v>
                </c:pt>
                <c:pt idx="393">
                  <c:v>4.96984827</c:v>
                </c:pt>
                <c:pt idx="394">
                  <c:v>4.96984827</c:v>
                </c:pt>
                <c:pt idx="395">
                  <c:v>4.96984827</c:v>
                </c:pt>
                <c:pt idx="396">
                  <c:v>4.96984827</c:v>
                </c:pt>
                <c:pt idx="397">
                  <c:v>4.96984827</c:v>
                </c:pt>
                <c:pt idx="398">
                  <c:v>4.96984827</c:v>
                </c:pt>
                <c:pt idx="399">
                  <c:v>4.96984827</c:v>
                </c:pt>
                <c:pt idx="400">
                  <c:v>4.96984827</c:v>
                </c:pt>
                <c:pt idx="401">
                  <c:v>4.96984827</c:v>
                </c:pt>
                <c:pt idx="402">
                  <c:v>4.96984827</c:v>
                </c:pt>
                <c:pt idx="403">
                  <c:v>4.96984827</c:v>
                </c:pt>
                <c:pt idx="404">
                  <c:v>4.96984827</c:v>
                </c:pt>
                <c:pt idx="405">
                  <c:v>4.96984827</c:v>
                </c:pt>
                <c:pt idx="406">
                  <c:v>4.96984827</c:v>
                </c:pt>
                <c:pt idx="407">
                  <c:v>4.96984827</c:v>
                </c:pt>
                <c:pt idx="408">
                  <c:v>4.96984827</c:v>
                </c:pt>
                <c:pt idx="409">
                  <c:v>4.96984827</c:v>
                </c:pt>
                <c:pt idx="410">
                  <c:v>4.96984827</c:v>
                </c:pt>
                <c:pt idx="411">
                  <c:v>4.96984827</c:v>
                </c:pt>
                <c:pt idx="412">
                  <c:v>4.96984827</c:v>
                </c:pt>
                <c:pt idx="413">
                  <c:v>4.96984827</c:v>
                </c:pt>
                <c:pt idx="414">
                  <c:v>4.96984827</c:v>
                </c:pt>
                <c:pt idx="415">
                  <c:v>4.96984827</c:v>
                </c:pt>
                <c:pt idx="416">
                  <c:v>4.96984827</c:v>
                </c:pt>
                <c:pt idx="417">
                  <c:v>4.96984827</c:v>
                </c:pt>
                <c:pt idx="418">
                  <c:v>4.96984827</c:v>
                </c:pt>
                <c:pt idx="419">
                  <c:v>4.96984827</c:v>
                </c:pt>
                <c:pt idx="420">
                  <c:v>4.96984827</c:v>
                </c:pt>
                <c:pt idx="421">
                  <c:v>4.96984827</c:v>
                </c:pt>
                <c:pt idx="422">
                  <c:v>4.96984827</c:v>
                </c:pt>
                <c:pt idx="423">
                  <c:v>4.96984827</c:v>
                </c:pt>
                <c:pt idx="424">
                  <c:v>4.96984827</c:v>
                </c:pt>
                <c:pt idx="425">
                  <c:v>4.96984827</c:v>
                </c:pt>
                <c:pt idx="426">
                  <c:v>4.96984827</c:v>
                </c:pt>
                <c:pt idx="427">
                  <c:v>4.96984827</c:v>
                </c:pt>
                <c:pt idx="428">
                  <c:v>4.96984827</c:v>
                </c:pt>
                <c:pt idx="429">
                  <c:v>4.96984827</c:v>
                </c:pt>
                <c:pt idx="430">
                  <c:v>4.96984827</c:v>
                </c:pt>
                <c:pt idx="431">
                  <c:v>4.96984827</c:v>
                </c:pt>
                <c:pt idx="432">
                  <c:v>4.96984827</c:v>
                </c:pt>
                <c:pt idx="433">
                  <c:v>4.96984827</c:v>
                </c:pt>
                <c:pt idx="434">
                  <c:v>4.96984827</c:v>
                </c:pt>
                <c:pt idx="435">
                  <c:v>4.96984827</c:v>
                </c:pt>
                <c:pt idx="436">
                  <c:v>4.96984827</c:v>
                </c:pt>
                <c:pt idx="437">
                  <c:v>4.96984827</c:v>
                </c:pt>
                <c:pt idx="438">
                  <c:v>4.96984827</c:v>
                </c:pt>
                <c:pt idx="439">
                  <c:v>4.96984827</c:v>
                </c:pt>
                <c:pt idx="440">
                  <c:v>4.96984827</c:v>
                </c:pt>
                <c:pt idx="441">
                  <c:v>4.96984827</c:v>
                </c:pt>
                <c:pt idx="442">
                  <c:v>4.96984827</c:v>
                </c:pt>
                <c:pt idx="443">
                  <c:v>4.96984827</c:v>
                </c:pt>
                <c:pt idx="444">
                  <c:v>4.96984827</c:v>
                </c:pt>
                <c:pt idx="445">
                  <c:v>4.96984827</c:v>
                </c:pt>
                <c:pt idx="446">
                  <c:v>4.96984827</c:v>
                </c:pt>
                <c:pt idx="447">
                  <c:v>4.96984827</c:v>
                </c:pt>
                <c:pt idx="448">
                  <c:v>4.96984827</c:v>
                </c:pt>
                <c:pt idx="449">
                  <c:v>4.96984827</c:v>
                </c:pt>
                <c:pt idx="450">
                  <c:v>4.96984827</c:v>
                </c:pt>
                <c:pt idx="451">
                  <c:v>4.96984827</c:v>
                </c:pt>
                <c:pt idx="452">
                  <c:v>4.96984827</c:v>
                </c:pt>
                <c:pt idx="453">
                  <c:v>4.96984827</c:v>
                </c:pt>
                <c:pt idx="454">
                  <c:v>4.96984827</c:v>
                </c:pt>
                <c:pt idx="455">
                  <c:v>4.96984827</c:v>
                </c:pt>
                <c:pt idx="456">
                  <c:v>4.96984827</c:v>
                </c:pt>
                <c:pt idx="457">
                  <c:v>4.96984827</c:v>
                </c:pt>
                <c:pt idx="458">
                  <c:v>4.96984827</c:v>
                </c:pt>
                <c:pt idx="459">
                  <c:v>4.96984827</c:v>
                </c:pt>
                <c:pt idx="460">
                  <c:v>4.96984827</c:v>
                </c:pt>
                <c:pt idx="461">
                  <c:v>4.96984827</c:v>
                </c:pt>
                <c:pt idx="462">
                  <c:v>4.96984827</c:v>
                </c:pt>
                <c:pt idx="463">
                  <c:v>4.96984827</c:v>
                </c:pt>
                <c:pt idx="464">
                  <c:v>4.96984827</c:v>
                </c:pt>
                <c:pt idx="465">
                  <c:v>4.96984827</c:v>
                </c:pt>
                <c:pt idx="466">
                  <c:v>4.96984827</c:v>
                </c:pt>
                <c:pt idx="467">
                  <c:v>4.96984827</c:v>
                </c:pt>
                <c:pt idx="468">
                  <c:v>4.96984827</c:v>
                </c:pt>
                <c:pt idx="469">
                  <c:v>4.96984827</c:v>
                </c:pt>
                <c:pt idx="470">
                  <c:v>4.96984827</c:v>
                </c:pt>
                <c:pt idx="471">
                  <c:v>4.96984827</c:v>
                </c:pt>
                <c:pt idx="472">
                  <c:v>4.96984827</c:v>
                </c:pt>
                <c:pt idx="473">
                  <c:v>4.96984827</c:v>
                </c:pt>
                <c:pt idx="474">
                  <c:v>4.96984827</c:v>
                </c:pt>
                <c:pt idx="475">
                  <c:v>4.96984827</c:v>
                </c:pt>
                <c:pt idx="476">
                  <c:v>4.96984827</c:v>
                </c:pt>
                <c:pt idx="477">
                  <c:v>4.96984827</c:v>
                </c:pt>
                <c:pt idx="478">
                  <c:v>4.96984827</c:v>
                </c:pt>
                <c:pt idx="479">
                  <c:v>4.96984827</c:v>
                </c:pt>
                <c:pt idx="480">
                  <c:v>4.96984827</c:v>
                </c:pt>
                <c:pt idx="481">
                  <c:v>4.96984827</c:v>
                </c:pt>
                <c:pt idx="482">
                  <c:v>4.96984827</c:v>
                </c:pt>
                <c:pt idx="483">
                  <c:v>4.96984827</c:v>
                </c:pt>
                <c:pt idx="484">
                  <c:v>4.96984827</c:v>
                </c:pt>
                <c:pt idx="485">
                  <c:v>4.96984827</c:v>
                </c:pt>
                <c:pt idx="486">
                  <c:v>4.96984827</c:v>
                </c:pt>
                <c:pt idx="487">
                  <c:v>4.96984827</c:v>
                </c:pt>
                <c:pt idx="488">
                  <c:v>4.96984827</c:v>
                </c:pt>
                <c:pt idx="489">
                  <c:v>4.96984827</c:v>
                </c:pt>
                <c:pt idx="490">
                  <c:v>4.96984827</c:v>
                </c:pt>
                <c:pt idx="491">
                  <c:v>4.96984827</c:v>
                </c:pt>
                <c:pt idx="492">
                  <c:v>4.96984827</c:v>
                </c:pt>
                <c:pt idx="493">
                  <c:v>4.96984827</c:v>
                </c:pt>
                <c:pt idx="494">
                  <c:v>4.96984827</c:v>
                </c:pt>
                <c:pt idx="495">
                  <c:v>4.96984827</c:v>
                </c:pt>
                <c:pt idx="496">
                  <c:v>4.96984827</c:v>
                </c:pt>
                <c:pt idx="497">
                  <c:v>4.96984827</c:v>
                </c:pt>
                <c:pt idx="498">
                  <c:v>4.96984827</c:v>
                </c:pt>
                <c:pt idx="499">
                  <c:v>4.96984827</c:v>
                </c:pt>
                <c:pt idx="500">
                  <c:v>4.96984827</c:v>
                </c:pt>
                <c:pt idx="501">
                  <c:v>4.96984827</c:v>
                </c:pt>
                <c:pt idx="502">
                  <c:v>4.96984827</c:v>
                </c:pt>
                <c:pt idx="503">
                  <c:v>4.96984827</c:v>
                </c:pt>
                <c:pt idx="504">
                  <c:v>4.96984827</c:v>
                </c:pt>
                <c:pt idx="505">
                  <c:v>4.96984827</c:v>
                </c:pt>
                <c:pt idx="506">
                  <c:v>4.96984827</c:v>
                </c:pt>
                <c:pt idx="507">
                  <c:v>4.96984827</c:v>
                </c:pt>
                <c:pt idx="508">
                  <c:v>4.96984827</c:v>
                </c:pt>
                <c:pt idx="509">
                  <c:v>4.96984827</c:v>
                </c:pt>
                <c:pt idx="510">
                  <c:v>4.96984827</c:v>
                </c:pt>
                <c:pt idx="511">
                  <c:v>4.96984827</c:v>
                </c:pt>
                <c:pt idx="512">
                  <c:v>4.96984827</c:v>
                </c:pt>
                <c:pt idx="513">
                  <c:v>4.96984827</c:v>
                </c:pt>
                <c:pt idx="514">
                  <c:v>4.96984827</c:v>
                </c:pt>
                <c:pt idx="515">
                  <c:v>4.96984827</c:v>
                </c:pt>
                <c:pt idx="516">
                  <c:v>4.96984827</c:v>
                </c:pt>
                <c:pt idx="517">
                  <c:v>4.96984827</c:v>
                </c:pt>
                <c:pt idx="518">
                  <c:v>4.96984827</c:v>
                </c:pt>
                <c:pt idx="519">
                  <c:v>4.96984827</c:v>
                </c:pt>
                <c:pt idx="520">
                  <c:v>4.96984827</c:v>
                </c:pt>
                <c:pt idx="521">
                  <c:v>4.96984827</c:v>
                </c:pt>
                <c:pt idx="522">
                  <c:v>4.96984827</c:v>
                </c:pt>
                <c:pt idx="523">
                  <c:v>4.96984827</c:v>
                </c:pt>
                <c:pt idx="524">
                  <c:v>4.96984827</c:v>
                </c:pt>
                <c:pt idx="525">
                  <c:v>4.96984827</c:v>
                </c:pt>
                <c:pt idx="526">
                  <c:v>4.96984827</c:v>
                </c:pt>
                <c:pt idx="527">
                  <c:v>4.96984827</c:v>
                </c:pt>
                <c:pt idx="528">
                  <c:v>4.96984827</c:v>
                </c:pt>
                <c:pt idx="529">
                  <c:v>4.96984827</c:v>
                </c:pt>
                <c:pt idx="530">
                  <c:v>4.96984827</c:v>
                </c:pt>
                <c:pt idx="531">
                  <c:v>4.96984827</c:v>
                </c:pt>
                <c:pt idx="532">
                  <c:v>4.96984827</c:v>
                </c:pt>
                <c:pt idx="533">
                  <c:v>4.96984827</c:v>
                </c:pt>
                <c:pt idx="534">
                  <c:v>4.96984827</c:v>
                </c:pt>
                <c:pt idx="535">
                  <c:v>4.96984827</c:v>
                </c:pt>
                <c:pt idx="536">
                  <c:v>4.96984827</c:v>
                </c:pt>
                <c:pt idx="537">
                  <c:v>4.96984827</c:v>
                </c:pt>
                <c:pt idx="538">
                  <c:v>4.96984827</c:v>
                </c:pt>
                <c:pt idx="539">
                  <c:v>4.96984827</c:v>
                </c:pt>
                <c:pt idx="540">
                  <c:v>4.96984827</c:v>
                </c:pt>
                <c:pt idx="541">
                  <c:v>4.96984827</c:v>
                </c:pt>
                <c:pt idx="542">
                  <c:v>4.96984827</c:v>
                </c:pt>
                <c:pt idx="543">
                  <c:v>4.96984827</c:v>
                </c:pt>
                <c:pt idx="544">
                  <c:v>4.96984827</c:v>
                </c:pt>
                <c:pt idx="545">
                  <c:v>4.96984827</c:v>
                </c:pt>
                <c:pt idx="546">
                  <c:v>4.96984827</c:v>
                </c:pt>
                <c:pt idx="547">
                  <c:v>4.96984827</c:v>
                </c:pt>
                <c:pt idx="548">
                  <c:v>4.96984827</c:v>
                </c:pt>
                <c:pt idx="549">
                  <c:v>4.96984827</c:v>
                </c:pt>
                <c:pt idx="550">
                  <c:v>4.96984827</c:v>
                </c:pt>
                <c:pt idx="551">
                  <c:v>4.96984827</c:v>
                </c:pt>
                <c:pt idx="552">
                  <c:v>4.96984827</c:v>
                </c:pt>
                <c:pt idx="553">
                  <c:v>4.96984827</c:v>
                </c:pt>
                <c:pt idx="554">
                  <c:v>4.96984827</c:v>
                </c:pt>
                <c:pt idx="555">
                  <c:v>4.96984827</c:v>
                </c:pt>
                <c:pt idx="556">
                  <c:v>4.96984827</c:v>
                </c:pt>
                <c:pt idx="557">
                  <c:v>4.96984827</c:v>
                </c:pt>
                <c:pt idx="558">
                  <c:v>4.96984827</c:v>
                </c:pt>
                <c:pt idx="559">
                  <c:v>4.96984827</c:v>
                </c:pt>
                <c:pt idx="560">
                  <c:v>4.96984827</c:v>
                </c:pt>
                <c:pt idx="561">
                  <c:v>4.96984827</c:v>
                </c:pt>
                <c:pt idx="562">
                  <c:v>4.96984827</c:v>
                </c:pt>
                <c:pt idx="563">
                  <c:v>4.96984827</c:v>
                </c:pt>
                <c:pt idx="564">
                  <c:v>4.96984827</c:v>
                </c:pt>
                <c:pt idx="565">
                  <c:v>4.96984827</c:v>
                </c:pt>
                <c:pt idx="566">
                  <c:v>4.96984827</c:v>
                </c:pt>
                <c:pt idx="567">
                  <c:v>4.96984827</c:v>
                </c:pt>
                <c:pt idx="568">
                  <c:v>4.96984827</c:v>
                </c:pt>
                <c:pt idx="569">
                  <c:v>4.96984827</c:v>
                </c:pt>
                <c:pt idx="570">
                  <c:v>4.96984827</c:v>
                </c:pt>
                <c:pt idx="571">
                  <c:v>4.96984827</c:v>
                </c:pt>
                <c:pt idx="572">
                  <c:v>4.96984827</c:v>
                </c:pt>
                <c:pt idx="573">
                  <c:v>4.96984827</c:v>
                </c:pt>
                <c:pt idx="574">
                  <c:v>4.96984827</c:v>
                </c:pt>
                <c:pt idx="575">
                  <c:v>4.96984827</c:v>
                </c:pt>
                <c:pt idx="576">
                  <c:v>4.96984827</c:v>
                </c:pt>
                <c:pt idx="577">
                  <c:v>4.96984827</c:v>
                </c:pt>
                <c:pt idx="578">
                  <c:v>4.96984827</c:v>
                </c:pt>
                <c:pt idx="579">
                  <c:v>4.96984827</c:v>
                </c:pt>
                <c:pt idx="580">
                  <c:v>4.96984827</c:v>
                </c:pt>
                <c:pt idx="581">
                  <c:v>4.96984827</c:v>
                </c:pt>
                <c:pt idx="582">
                  <c:v>4.96984827</c:v>
                </c:pt>
                <c:pt idx="583">
                  <c:v>4.96984827</c:v>
                </c:pt>
                <c:pt idx="584">
                  <c:v>4.96984827</c:v>
                </c:pt>
                <c:pt idx="585">
                  <c:v>4.96984827</c:v>
                </c:pt>
                <c:pt idx="586">
                  <c:v>4.96984827</c:v>
                </c:pt>
                <c:pt idx="587">
                  <c:v>4.96984827</c:v>
                </c:pt>
                <c:pt idx="588">
                  <c:v>4.96984827</c:v>
                </c:pt>
                <c:pt idx="589">
                  <c:v>4.96984827</c:v>
                </c:pt>
                <c:pt idx="590">
                  <c:v>4.96984827</c:v>
                </c:pt>
                <c:pt idx="591">
                  <c:v>4.96984827</c:v>
                </c:pt>
                <c:pt idx="592">
                  <c:v>4.96984827</c:v>
                </c:pt>
                <c:pt idx="593">
                  <c:v>4.96984827</c:v>
                </c:pt>
                <c:pt idx="594">
                  <c:v>4.96984827</c:v>
                </c:pt>
                <c:pt idx="595">
                  <c:v>4.96984827</c:v>
                </c:pt>
                <c:pt idx="596">
                  <c:v>4.96984827</c:v>
                </c:pt>
                <c:pt idx="597">
                  <c:v>4.96984827</c:v>
                </c:pt>
                <c:pt idx="598">
                  <c:v>4.96984827</c:v>
                </c:pt>
                <c:pt idx="599">
                  <c:v>4.96984827</c:v>
                </c:pt>
                <c:pt idx="600">
                  <c:v>4.96984827</c:v>
                </c:pt>
                <c:pt idx="601">
                  <c:v>4.96984827</c:v>
                </c:pt>
                <c:pt idx="602">
                  <c:v>4.96984827</c:v>
                </c:pt>
                <c:pt idx="603">
                  <c:v>4.96984827</c:v>
                </c:pt>
                <c:pt idx="604">
                  <c:v>4.96984827</c:v>
                </c:pt>
                <c:pt idx="605">
                  <c:v>4.96984827</c:v>
                </c:pt>
                <c:pt idx="606">
                  <c:v>4.96984827</c:v>
                </c:pt>
                <c:pt idx="607">
                  <c:v>4.96984827</c:v>
                </c:pt>
                <c:pt idx="608">
                  <c:v>4.96984827</c:v>
                </c:pt>
                <c:pt idx="609">
                  <c:v>4.96984827</c:v>
                </c:pt>
                <c:pt idx="610">
                  <c:v>4.96984827</c:v>
                </c:pt>
                <c:pt idx="611">
                  <c:v>4.96984827</c:v>
                </c:pt>
                <c:pt idx="612">
                  <c:v>4.96984827</c:v>
                </c:pt>
                <c:pt idx="613">
                  <c:v>4.96984827</c:v>
                </c:pt>
                <c:pt idx="614">
                  <c:v>4.96984827</c:v>
                </c:pt>
                <c:pt idx="615">
                  <c:v>4.96984827</c:v>
                </c:pt>
                <c:pt idx="616">
                  <c:v>4.96984827</c:v>
                </c:pt>
                <c:pt idx="617">
                  <c:v>4.96984827</c:v>
                </c:pt>
                <c:pt idx="618">
                  <c:v>4.96984827</c:v>
                </c:pt>
                <c:pt idx="619">
                  <c:v>4.96984827</c:v>
                </c:pt>
                <c:pt idx="620">
                  <c:v>4.96984827</c:v>
                </c:pt>
                <c:pt idx="621">
                  <c:v>4.96984827</c:v>
                </c:pt>
                <c:pt idx="622">
                  <c:v>4.96984827</c:v>
                </c:pt>
                <c:pt idx="623">
                  <c:v>4.96984827</c:v>
                </c:pt>
                <c:pt idx="624">
                  <c:v>4.96984827</c:v>
                </c:pt>
                <c:pt idx="625">
                  <c:v>4.96984827</c:v>
                </c:pt>
                <c:pt idx="626">
                  <c:v>4.96984827</c:v>
                </c:pt>
                <c:pt idx="627">
                  <c:v>4.96984827</c:v>
                </c:pt>
                <c:pt idx="628">
                  <c:v>4.96984827</c:v>
                </c:pt>
                <c:pt idx="629">
                  <c:v>4.96984827</c:v>
                </c:pt>
                <c:pt idx="630">
                  <c:v>4.96984827</c:v>
                </c:pt>
                <c:pt idx="631">
                  <c:v>4.96984827</c:v>
                </c:pt>
                <c:pt idx="632">
                  <c:v>4.96984827</c:v>
                </c:pt>
                <c:pt idx="633">
                  <c:v>4.96984827</c:v>
                </c:pt>
                <c:pt idx="634">
                  <c:v>4.96984827</c:v>
                </c:pt>
                <c:pt idx="635">
                  <c:v>4.96984827</c:v>
                </c:pt>
                <c:pt idx="636">
                  <c:v>4.96984827</c:v>
                </c:pt>
                <c:pt idx="637">
                  <c:v>4.96984827</c:v>
                </c:pt>
                <c:pt idx="638">
                  <c:v>4.96984827</c:v>
                </c:pt>
                <c:pt idx="639">
                  <c:v>4.96984827</c:v>
                </c:pt>
                <c:pt idx="640">
                  <c:v>4.96984827</c:v>
                </c:pt>
                <c:pt idx="641">
                  <c:v>4.96984827</c:v>
                </c:pt>
                <c:pt idx="642">
                  <c:v>4.96984827</c:v>
                </c:pt>
                <c:pt idx="643">
                  <c:v>4.96984827</c:v>
                </c:pt>
                <c:pt idx="644">
                  <c:v>4.96984827</c:v>
                </c:pt>
                <c:pt idx="645">
                  <c:v>4.96984827</c:v>
                </c:pt>
                <c:pt idx="646">
                  <c:v>4.96984827</c:v>
                </c:pt>
                <c:pt idx="647">
                  <c:v>4.96984827</c:v>
                </c:pt>
                <c:pt idx="648">
                  <c:v>4.96984827</c:v>
                </c:pt>
                <c:pt idx="649">
                  <c:v>4.96984827</c:v>
                </c:pt>
                <c:pt idx="650">
                  <c:v>4.96984827</c:v>
                </c:pt>
                <c:pt idx="651">
                  <c:v>4.96984827</c:v>
                </c:pt>
                <c:pt idx="652">
                  <c:v>4.96984827</c:v>
                </c:pt>
                <c:pt idx="653">
                  <c:v>4.96984827</c:v>
                </c:pt>
                <c:pt idx="654">
                  <c:v>4.96984827</c:v>
                </c:pt>
                <c:pt idx="655">
                  <c:v>4.96984827</c:v>
                </c:pt>
                <c:pt idx="656">
                  <c:v>4.96984827</c:v>
                </c:pt>
                <c:pt idx="657">
                  <c:v>4.96984827</c:v>
                </c:pt>
                <c:pt idx="658">
                  <c:v>4.96984827</c:v>
                </c:pt>
                <c:pt idx="659">
                  <c:v>4.96984827</c:v>
                </c:pt>
                <c:pt idx="660">
                  <c:v>4.96984827</c:v>
                </c:pt>
                <c:pt idx="661">
                  <c:v>4.96984827</c:v>
                </c:pt>
                <c:pt idx="662">
                  <c:v>4.96984827</c:v>
                </c:pt>
                <c:pt idx="663">
                  <c:v>4.96984827</c:v>
                </c:pt>
                <c:pt idx="664">
                  <c:v>4.96984827</c:v>
                </c:pt>
                <c:pt idx="665">
                  <c:v>4.96984827</c:v>
                </c:pt>
                <c:pt idx="666">
                  <c:v>4.96984827</c:v>
                </c:pt>
                <c:pt idx="667">
                  <c:v>4.96984827</c:v>
                </c:pt>
                <c:pt idx="668">
                  <c:v>4.96984827</c:v>
                </c:pt>
                <c:pt idx="669">
                  <c:v>4.96984827</c:v>
                </c:pt>
                <c:pt idx="670">
                  <c:v>4.96984827</c:v>
                </c:pt>
                <c:pt idx="671">
                  <c:v>4.96984827</c:v>
                </c:pt>
                <c:pt idx="672">
                  <c:v>4.96984827</c:v>
                </c:pt>
                <c:pt idx="673">
                  <c:v>4.96984827</c:v>
                </c:pt>
                <c:pt idx="674">
                  <c:v>4.96984827</c:v>
                </c:pt>
                <c:pt idx="675">
                  <c:v>4.96984827</c:v>
                </c:pt>
                <c:pt idx="676">
                  <c:v>4.96984827</c:v>
                </c:pt>
                <c:pt idx="677">
                  <c:v>4.96984827</c:v>
                </c:pt>
                <c:pt idx="678">
                  <c:v>4.96984827</c:v>
                </c:pt>
                <c:pt idx="679">
                  <c:v>4.96984827</c:v>
                </c:pt>
                <c:pt idx="680">
                  <c:v>4.96984827</c:v>
                </c:pt>
                <c:pt idx="681">
                  <c:v>4.96984827</c:v>
                </c:pt>
                <c:pt idx="682">
                  <c:v>4.96984827</c:v>
                </c:pt>
                <c:pt idx="683">
                  <c:v>4.96984827</c:v>
                </c:pt>
                <c:pt idx="684">
                  <c:v>4.96984827</c:v>
                </c:pt>
                <c:pt idx="685">
                  <c:v>4.96984827</c:v>
                </c:pt>
                <c:pt idx="686">
                  <c:v>4.96984827</c:v>
                </c:pt>
                <c:pt idx="687">
                  <c:v>4.96984827</c:v>
                </c:pt>
                <c:pt idx="688">
                  <c:v>4.96984827</c:v>
                </c:pt>
                <c:pt idx="689">
                  <c:v>4.96984827</c:v>
                </c:pt>
                <c:pt idx="690">
                  <c:v>4.96984827</c:v>
                </c:pt>
                <c:pt idx="691">
                  <c:v>4.96984827</c:v>
                </c:pt>
                <c:pt idx="692">
                  <c:v>4.96984827</c:v>
                </c:pt>
                <c:pt idx="693">
                  <c:v>4.96984827</c:v>
                </c:pt>
                <c:pt idx="694">
                  <c:v>4.96984827</c:v>
                </c:pt>
                <c:pt idx="695">
                  <c:v>4.96984827</c:v>
                </c:pt>
                <c:pt idx="696">
                  <c:v>4.96984827</c:v>
                </c:pt>
                <c:pt idx="697">
                  <c:v>4.96984827</c:v>
                </c:pt>
                <c:pt idx="698">
                  <c:v>4.6853660189999999</c:v>
                </c:pt>
                <c:pt idx="699">
                  <c:v>6.5181156184000004</c:v>
                </c:pt>
                <c:pt idx="700">
                  <c:v>6.465428771600001</c:v>
                </c:pt>
                <c:pt idx="701">
                  <c:v>5.7428663011999994</c:v>
                </c:pt>
                <c:pt idx="702">
                  <c:v>5.2036081159999998</c:v>
                </c:pt>
                <c:pt idx="703">
                  <c:v>5.2036081159999998</c:v>
                </c:pt>
                <c:pt idx="704">
                  <c:v>5.2036081159999998</c:v>
                </c:pt>
                <c:pt idx="705">
                  <c:v>5.2036081159999998</c:v>
                </c:pt>
                <c:pt idx="706">
                  <c:v>5.2036081159999998</c:v>
                </c:pt>
                <c:pt idx="707">
                  <c:v>5.2036081159999998</c:v>
                </c:pt>
                <c:pt idx="708">
                  <c:v>5.2036081159999998</c:v>
                </c:pt>
                <c:pt idx="709">
                  <c:v>5.2036081159999998</c:v>
                </c:pt>
                <c:pt idx="710">
                  <c:v>5.2036081159999998</c:v>
                </c:pt>
                <c:pt idx="711">
                  <c:v>5.2036081159999998</c:v>
                </c:pt>
                <c:pt idx="712">
                  <c:v>4.7140978359999997</c:v>
                </c:pt>
                <c:pt idx="713">
                  <c:v>5.052201447999999</c:v>
                </c:pt>
                <c:pt idx="714">
                  <c:v>5.052201447999999</c:v>
                </c:pt>
                <c:pt idx="715">
                  <c:v>5.052201447999999</c:v>
                </c:pt>
                <c:pt idx="716">
                  <c:v>5.052201447999999</c:v>
                </c:pt>
                <c:pt idx="717">
                  <c:v>5.052201447999999</c:v>
                </c:pt>
                <c:pt idx="718">
                  <c:v>5.052201447999999</c:v>
                </c:pt>
                <c:pt idx="719">
                  <c:v>5.052201447999999</c:v>
                </c:pt>
                <c:pt idx="720">
                  <c:v>5.4301489199999997</c:v>
                </c:pt>
                <c:pt idx="721">
                  <c:v>5.4301489199999997</c:v>
                </c:pt>
                <c:pt idx="722">
                  <c:v>5.4301489199999997</c:v>
                </c:pt>
                <c:pt idx="723">
                  <c:v>5.3390772399999991</c:v>
                </c:pt>
                <c:pt idx="724">
                  <c:v>5.3390772399999991</c:v>
                </c:pt>
                <c:pt idx="725">
                  <c:v>5.3390772399999991</c:v>
                </c:pt>
                <c:pt idx="726">
                  <c:v>5.3390772399999991</c:v>
                </c:pt>
                <c:pt idx="727">
                  <c:v>5.3390772399999991</c:v>
                </c:pt>
                <c:pt idx="728">
                  <c:v>5.3390772399999991</c:v>
                </c:pt>
                <c:pt idx="729">
                  <c:v>5.3390772399999991</c:v>
                </c:pt>
                <c:pt idx="730">
                  <c:v>5.2036081159999998</c:v>
                </c:pt>
                <c:pt idx="731">
                  <c:v>5.2036081159999998</c:v>
                </c:pt>
                <c:pt idx="732">
                  <c:v>5.2036081159999998</c:v>
                </c:pt>
                <c:pt idx="733">
                  <c:v>5.7420694239999994</c:v>
                </c:pt>
                <c:pt idx="734">
                  <c:v>5.7420694239999994</c:v>
                </c:pt>
                <c:pt idx="735">
                  <c:v>5.6020467159999994</c:v>
                </c:pt>
                <c:pt idx="736">
                  <c:v>5.3561531799999997</c:v>
                </c:pt>
                <c:pt idx="737">
                  <c:v>5.3561531799999997</c:v>
                </c:pt>
                <c:pt idx="738">
                  <c:v>5.3561531799999997</c:v>
                </c:pt>
                <c:pt idx="739">
                  <c:v>5.7036362500000006</c:v>
                </c:pt>
                <c:pt idx="740">
                  <c:v>5.9458214200000015</c:v>
                </c:pt>
                <c:pt idx="741">
                  <c:v>5.9458214200000015</c:v>
                </c:pt>
                <c:pt idx="742">
                  <c:v>5.9458214200000015</c:v>
                </c:pt>
                <c:pt idx="743">
                  <c:v>5.9458214200000015</c:v>
                </c:pt>
                <c:pt idx="744">
                  <c:v>5.6094180912000011</c:v>
                </c:pt>
                <c:pt idx="745">
                  <c:v>5.6094180912000011</c:v>
                </c:pt>
                <c:pt idx="746">
                  <c:v>5.6094180912000011</c:v>
                </c:pt>
                <c:pt idx="747">
                  <c:v>5.7220038143999998</c:v>
                </c:pt>
                <c:pt idx="748">
                  <c:v>5.7220038143999998</c:v>
                </c:pt>
                <c:pt idx="749">
                  <c:v>5.7220038143999998</c:v>
                </c:pt>
                <c:pt idx="750">
                  <c:v>5.7220038143999998</c:v>
                </c:pt>
                <c:pt idx="751">
                  <c:v>5.7220038143999998</c:v>
                </c:pt>
                <c:pt idx="752">
                  <c:v>5.7220038143999998</c:v>
                </c:pt>
                <c:pt idx="753">
                  <c:v>5.7220038143999998</c:v>
                </c:pt>
                <c:pt idx="754">
                  <c:v>5.7220038143999998</c:v>
                </c:pt>
                <c:pt idx="755">
                  <c:v>5.7782966760000001</c:v>
                </c:pt>
                <c:pt idx="756">
                  <c:v>5.3906295700000006</c:v>
                </c:pt>
                <c:pt idx="757">
                  <c:v>5.3906295700000006</c:v>
                </c:pt>
                <c:pt idx="758">
                  <c:v>5.3906295700000006</c:v>
                </c:pt>
                <c:pt idx="759">
                  <c:v>5.3906295700000006</c:v>
                </c:pt>
                <c:pt idx="760">
                  <c:v>6.1066030700000002</c:v>
                </c:pt>
                <c:pt idx="761">
                  <c:v>6.1066030700000002</c:v>
                </c:pt>
                <c:pt idx="762">
                  <c:v>6.1066030700000002</c:v>
                </c:pt>
                <c:pt idx="763">
                  <c:v>6.1066030700000002</c:v>
                </c:pt>
                <c:pt idx="764">
                  <c:v>6.1066030700000002</c:v>
                </c:pt>
                <c:pt idx="765">
                  <c:v>6.1066030700000002</c:v>
                </c:pt>
                <c:pt idx="766">
                  <c:v>6.1066030700000002</c:v>
                </c:pt>
                <c:pt idx="767">
                  <c:v>6.1066030700000002</c:v>
                </c:pt>
                <c:pt idx="768">
                  <c:v>5.5546525899999999</c:v>
                </c:pt>
                <c:pt idx="769">
                  <c:v>5.5546525899999999</c:v>
                </c:pt>
                <c:pt idx="770">
                  <c:v>5.5546525899999999</c:v>
                </c:pt>
                <c:pt idx="771">
                  <c:v>5.5546525899999999</c:v>
                </c:pt>
                <c:pt idx="772">
                  <c:v>5.5546525899999999</c:v>
                </c:pt>
                <c:pt idx="773">
                  <c:v>5.5546525899999999</c:v>
                </c:pt>
                <c:pt idx="774">
                  <c:v>5.5546525899999999</c:v>
                </c:pt>
                <c:pt idx="775">
                  <c:v>5.5546525899999999</c:v>
                </c:pt>
                <c:pt idx="776">
                  <c:v>5.5546525899999999</c:v>
                </c:pt>
                <c:pt idx="777">
                  <c:v>5.5546525899999999</c:v>
                </c:pt>
                <c:pt idx="778">
                  <c:v>5.5546525899999999</c:v>
                </c:pt>
                <c:pt idx="779">
                  <c:v>5.5546525899999999</c:v>
                </c:pt>
                <c:pt idx="780">
                  <c:v>5.5546525899999999</c:v>
                </c:pt>
                <c:pt idx="781">
                  <c:v>5.5546525899999999</c:v>
                </c:pt>
                <c:pt idx="782">
                  <c:v>6.4060101700000001</c:v>
                </c:pt>
                <c:pt idx="783">
                  <c:v>6.4060101700000001</c:v>
                </c:pt>
                <c:pt idx="784">
                  <c:v>6.4060101700000001</c:v>
                </c:pt>
                <c:pt idx="785">
                  <c:v>6.4060101700000001</c:v>
                </c:pt>
                <c:pt idx="786">
                  <c:v>6.4060101700000001</c:v>
                </c:pt>
                <c:pt idx="787">
                  <c:v>6.4060101700000001</c:v>
                </c:pt>
                <c:pt idx="788">
                  <c:v>6.4060101700000001</c:v>
                </c:pt>
                <c:pt idx="789">
                  <c:v>6.5609207999999999</c:v>
                </c:pt>
                <c:pt idx="790">
                  <c:v>6.5609207999999999</c:v>
                </c:pt>
                <c:pt idx="791">
                  <c:v>6.5609207999999999</c:v>
                </c:pt>
                <c:pt idx="792">
                  <c:v>6.5609207999999999</c:v>
                </c:pt>
                <c:pt idx="793">
                  <c:v>6.5609207999999999</c:v>
                </c:pt>
                <c:pt idx="794">
                  <c:v>5.95039067</c:v>
                </c:pt>
                <c:pt idx="795">
                  <c:v>5.95039067</c:v>
                </c:pt>
                <c:pt idx="796">
                  <c:v>5.95039067</c:v>
                </c:pt>
                <c:pt idx="797">
                  <c:v>5.95039067</c:v>
                </c:pt>
                <c:pt idx="798">
                  <c:v>6.1066030700000002</c:v>
                </c:pt>
                <c:pt idx="799">
                  <c:v>6.1066030700000002</c:v>
                </c:pt>
                <c:pt idx="800">
                  <c:v>6.1066030700000002</c:v>
                </c:pt>
                <c:pt idx="801">
                  <c:v>6.1066030700000002</c:v>
                </c:pt>
                <c:pt idx="802">
                  <c:v>6.1066030700000002</c:v>
                </c:pt>
                <c:pt idx="803">
                  <c:v>5.3906295700000006</c:v>
                </c:pt>
                <c:pt idx="804">
                  <c:v>5.3906295700000006</c:v>
                </c:pt>
                <c:pt idx="805">
                  <c:v>5.7772552600000004</c:v>
                </c:pt>
                <c:pt idx="806">
                  <c:v>5.7772552600000004</c:v>
                </c:pt>
                <c:pt idx="807">
                  <c:v>5.7772552600000004</c:v>
                </c:pt>
                <c:pt idx="808">
                  <c:v>5.7772552600000004</c:v>
                </c:pt>
                <c:pt idx="809">
                  <c:v>5.7772552600000004</c:v>
                </c:pt>
                <c:pt idx="810">
                  <c:v>6.12482785</c:v>
                </c:pt>
                <c:pt idx="811">
                  <c:v>6.12482785</c:v>
                </c:pt>
                <c:pt idx="812">
                  <c:v>6.12482785</c:v>
                </c:pt>
                <c:pt idx="813">
                  <c:v>6.12482785</c:v>
                </c:pt>
                <c:pt idx="814">
                  <c:v>4.9139020000000002</c:v>
                </c:pt>
                <c:pt idx="815">
                  <c:v>4.9139020000000002</c:v>
                </c:pt>
                <c:pt idx="816">
                  <c:v>5.2679536000000002</c:v>
                </c:pt>
                <c:pt idx="817">
                  <c:v>5.2679536000000002</c:v>
                </c:pt>
                <c:pt idx="818">
                  <c:v>4.8992804000000003</c:v>
                </c:pt>
                <c:pt idx="819">
                  <c:v>4.8992804000000003</c:v>
                </c:pt>
                <c:pt idx="820">
                  <c:v>4.3248604000000004</c:v>
                </c:pt>
                <c:pt idx="821">
                  <c:v>4.6350471999999998</c:v>
                </c:pt>
                <c:pt idx="822">
                  <c:v>6.1613751360000011</c:v>
                </c:pt>
                <c:pt idx="823">
                  <c:v>6.1736572800000014</c:v>
                </c:pt>
                <c:pt idx="824">
                  <c:v>6.0533424000000009</c:v>
                </c:pt>
                <c:pt idx="825">
                  <c:v>6.0533424000000009</c:v>
                </c:pt>
                <c:pt idx="826">
                  <c:v>6.0533424000000009</c:v>
                </c:pt>
                <c:pt idx="827">
                  <c:v>6.0533424000000009</c:v>
                </c:pt>
                <c:pt idx="828">
                  <c:v>6.0533424000000009</c:v>
                </c:pt>
                <c:pt idx="829">
                  <c:v>6.0533424000000009</c:v>
                </c:pt>
                <c:pt idx="830">
                  <c:v>5.8966824000000013</c:v>
                </c:pt>
                <c:pt idx="831">
                  <c:v>6.3178740000000007</c:v>
                </c:pt>
                <c:pt idx="832">
                  <c:v>6.3178740000000007</c:v>
                </c:pt>
                <c:pt idx="833">
                  <c:v>6.3178740000000007</c:v>
                </c:pt>
                <c:pt idx="834">
                  <c:v>6.3178740000000007</c:v>
                </c:pt>
                <c:pt idx="835">
                  <c:v>6.2476754000000003</c:v>
                </c:pt>
                <c:pt idx="836">
                  <c:v>6.2476754000000003</c:v>
                </c:pt>
                <c:pt idx="837">
                  <c:v>6.2476754000000003</c:v>
                </c:pt>
                <c:pt idx="838">
                  <c:v>6.2476754000000003</c:v>
                </c:pt>
                <c:pt idx="839">
                  <c:v>6.2476754000000003</c:v>
                </c:pt>
                <c:pt idx="840">
                  <c:v>5.8931314400000003</c:v>
                </c:pt>
                <c:pt idx="841">
                  <c:v>5.8931314400000003</c:v>
                </c:pt>
                <c:pt idx="842">
                  <c:v>5.8931314400000003</c:v>
                </c:pt>
                <c:pt idx="843">
                  <c:v>5.8931314400000003</c:v>
                </c:pt>
                <c:pt idx="844">
                  <c:v>5.8931314400000003</c:v>
                </c:pt>
                <c:pt idx="845">
                  <c:v>5.8931314400000003</c:v>
                </c:pt>
                <c:pt idx="846">
                  <c:v>5.8931314400000003</c:v>
                </c:pt>
                <c:pt idx="847">
                  <c:v>5.4987510800000008</c:v>
                </c:pt>
                <c:pt idx="848">
                  <c:v>5.4987510800000008</c:v>
                </c:pt>
                <c:pt idx="849">
                  <c:v>6.2290850800000008</c:v>
                </c:pt>
                <c:pt idx="850">
                  <c:v>6.2290850800000008</c:v>
                </c:pt>
                <c:pt idx="851">
                  <c:v>6.2290850800000008</c:v>
                </c:pt>
                <c:pt idx="852">
                  <c:v>6.2290850800000008</c:v>
                </c:pt>
                <c:pt idx="853">
                  <c:v>6.2290850800000008</c:v>
                </c:pt>
                <c:pt idx="854">
                  <c:v>6.2290850800000008</c:v>
                </c:pt>
                <c:pt idx="855">
                  <c:v>6.0710673599999998</c:v>
                </c:pt>
                <c:pt idx="856">
                  <c:v>6.0710673599999998</c:v>
                </c:pt>
                <c:pt idx="857">
                  <c:v>6.0710673599999998</c:v>
                </c:pt>
                <c:pt idx="858">
                  <c:v>6.0710673599999998</c:v>
                </c:pt>
                <c:pt idx="859">
                  <c:v>6.0710673599999998</c:v>
                </c:pt>
                <c:pt idx="860">
                  <c:v>6.0710673599999998</c:v>
                </c:pt>
                <c:pt idx="861">
                  <c:v>6.0710673599999998</c:v>
                </c:pt>
                <c:pt idx="862">
                  <c:v>6.0710673599999998</c:v>
                </c:pt>
                <c:pt idx="863">
                  <c:v>6.0710673599999998</c:v>
                </c:pt>
                <c:pt idx="864">
                  <c:v>6.0710673599999998</c:v>
                </c:pt>
                <c:pt idx="865">
                  <c:v>6.0710673599999998</c:v>
                </c:pt>
                <c:pt idx="866">
                  <c:v>6.0710673599999998</c:v>
                </c:pt>
                <c:pt idx="867">
                  <c:v>6.0710673599999998</c:v>
                </c:pt>
                <c:pt idx="868">
                  <c:v>6.0710673599999998</c:v>
                </c:pt>
                <c:pt idx="869">
                  <c:v>6.0710673599999998</c:v>
                </c:pt>
                <c:pt idx="870">
                  <c:v>6.0710673599999998</c:v>
                </c:pt>
                <c:pt idx="871">
                  <c:v>6.0710673599999998</c:v>
                </c:pt>
                <c:pt idx="872">
                  <c:v>6.0710673599999998</c:v>
                </c:pt>
                <c:pt idx="873">
                  <c:v>6.0710673599999998</c:v>
                </c:pt>
                <c:pt idx="874">
                  <c:v>6.2290850800000008</c:v>
                </c:pt>
                <c:pt idx="875">
                  <c:v>6.2290850800000008</c:v>
                </c:pt>
                <c:pt idx="876">
                  <c:v>6.2290850800000008</c:v>
                </c:pt>
                <c:pt idx="877">
                  <c:v>6.2290850800000008</c:v>
                </c:pt>
                <c:pt idx="878">
                  <c:v>6.2290850800000008</c:v>
                </c:pt>
                <c:pt idx="879">
                  <c:v>6.2290850800000008</c:v>
                </c:pt>
                <c:pt idx="880">
                  <c:v>6.2290850800000008</c:v>
                </c:pt>
                <c:pt idx="881">
                  <c:v>6.2290850800000008</c:v>
                </c:pt>
                <c:pt idx="882">
                  <c:v>6.2290850800000008</c:v>
                </c:pt>
                <c:pt idx="883">
                  <c:v>6.2290850800000008</c:v>
                </c:pt>
                <c:pt idx="884">
                  <c:v>6.2290850800000008</c:v>
                </c:pt>
                <c:pt idx="885">
                  <c:v>5.4556986739999997</c:v>
                </c:pt>
                <c:pt idx="886">
                  <c:v>5.4556986739999997</c:v>
                </c:pt>
                <c:pt idx="887">
                  <c:v>5.5711817119999996</c:v>
                </c:pt>
                <c:pt idx="888">
                  <c:v>5.5711817119999996</c:v>
                </c:pt>
                <c:pt idx="889">
                  <c:v>4.9179841120000001</c:v>
                </c:pt>
                <c:pt idx="890">
                  <c:v>5.0199272500000012</c:v>
                </c:pt>
                <c:pt idx="891">
                  <c:v>5.0199272500000012</c:v>
                </c:pt>
                <c:pt idx="892">
                  <c:v>5.1218703879999996</c:v>
                </c:pt>
                <c:pt idx="893">
                  <c:v>5.1218703879999996</c:v>
                </c:pt>
                <c:pt idx="894">
                  <c:v>5.233081084000001</c:v>
                </c:pt>
                <c:pt idx="895">
                  <c:v>5.233081084000001</c:v>
                </c:pt>
                <c:pt idx="896">
                  <c:v>5.6448253400000006</c:v>
                </c:pt>
                <c:pt idx="897">
                  <c:v>5.6448253400000006</c:v>
                </c:pt>
                <c:pt idx="898">
                  <c:v>5.6448253400000006</c:v>
                </c:pt>
                <c:pt idx="899">
                  <c:v>5.6448253400000006</c:v>
                </c:pt>
                <c:pt idx="900">
                  <c:v>5.6646898279999993</c:v>
                </c:pt>
                <c:pt idx="901">
                  <c:v>5.6646898279999993</c:v>
                </c:pt>
                <c:pt idx="902">
                  <c:v>5.6646898279999993</c:v>
                </c:pt>
                <c:pt idx="903">
                  <c:v>5.6646898279999993</c:v>
                </c:pt>
                <c:pt idx="904">
                  <c:v>5.6878650640000004</c:v>
                </c:pt>
                <c:pt idx="905">
                  <c:v>5.6878650640000004</c:v>
                </c:pt>
                <c:pt idx="906">
                  <c:v>5.6878650640000004</c:v>
                </c:pt>
                <c:pt idx="907">
                  <c:v>5.707729552</c:v>
                </c:pt>
                <c:pt idx="908">
                  <c:v>5.707729552</c:v>
                </c:pt>
                <c:pt idx="909">
                  <c:v>5.707729552</c:v>
                </c:pt>
                <c:pt idx="910">
                  <c:v>5.7342155359999998</c:v>
                </c:pt>
                <c:pt idx="911">
                  <c:v>5.7342155359999998</c:v>
                </c:pt>
                <c:pt idx="912">
                  <c:v>5.7342155359999998</c:v>
                </c:pt>
                <c:pt idx="913">
                  <c:v>5.7342155359999998</c:v>
                </c:pt>
                <c:pt idx="914">
                  <c:v>5.7507692760000007</c:v>
                </c:pt>
                <c:pt idx="915">
                  <c:v>5.7507692760000007</c:v>
                </c:pt>
                <c:pt idx="916">
                  <c:v>5.7507692760000007</c:v>
                </c:pt>
                <c:pt idx="917">
                  <c:v>6.09674841</c:v>
                </c:pt>
                <c:pt idx="918">
                  <c:v>6.1213179200000001</c:v>
                </c:pt>
                <c:pt idx="919">
                  <c:v>6.1213179200000001</c:v>
                </c:pt>
                <c:pt idx="920">
                  <c:v>6.1213179200000001</c:v>
                </c:pt>
                <c:pt idx="921">
                  <c:v>6.1213179200000001</c:v>
                </c:pt>
                <c:pt idx="922">
                  <c:v>6.1423774999999994</c:v>
                </c:pt>
                <c:pt idx="923">
                  <c:v>6.1423774999999994</c:v>
                </c:pt>
                <c:pt idx="924">
                  <c:v>6.1423774999999994</c:v>
                </c:pt>
                <c:pt idx="925">
                  <c:v>6.1423774999999994</c:v>
                </c:pt>
                <c:pt idx="926">
                  <c:v>6.2476754000000003</c:v>
                </c:pt>
                <c:pt idx="927">
                  <c:v>6.2476754000000003</c:v>
                </c:pt>
                <c:pt idx="928">
                  <c:v>6.2476754000000003</c:v>
                </c:pt>
                <c:pt idx="929">
                  <c:v>6.2476754000000003</c:v>
                </c:pt>
                <c:pt idx="930">
                  <c:v>6.2476754000000003</c:v>
                </c:pt>
                <c:pt idx="931">
                  <c:v>6.2476754000000003</c:v>
                </c:pt>
                <c:pt idx="932">
                  <c:v>6.2476754000000003</c:v>
                </c:pt>
                <c:pt idx="933">
                  <c:v>6.2476754000000003</c:v>
                </c:pt>
                <c:pt idx="934">
                  <c:v>6.2476754000000003</c:v>
                </c:pt>
                <c:pt idx="935">
                  <c:v>6.2476754000000003</c:v>
                </c:pt>
                <c:pt idx="936">
                  <c:v>6.2476754000000003</c:v>
                </c:pt>
                <c:pt idx="937">
                  <c:v>6.2476754000000003</c:v>
                </c:pt>
                <c:pt idx="938">
                  <c:v>6.2476754000000003</c:v>
                </c:pt>
                <c:pt idx="939">
                  <c:v>6.2476754000000003</c:v>
                </c:pt>
                <c:pt idx="940">
                  <c:v>6.2476754000000003</c:v>
                </c:pt>
                <c:pt idx="941">
                  <c:v>6.2476754000000003</c:v>
                </c:pt>
                <c:pt idx="942">
                  <c:v>4.1218812599999994</c:v>
                </c:pt>
                <c:pt idx="943">
                  <c:v>4.1218812599999994</c:v>
                </c:pt>
                <c:pt idx="944">
                  <c:v>4.1218812599999994</c:v>
                </c:pt>
                <c:pt idx="945">
                  <c:v>4.1218812599999994</c:v>
                </c:pt>
                <c:pt idx="946">
                  <c:v>4.1218812599999994</c:v>
                </c:pt>
                <c:pt idx="947">
                  <c:v>3.8460365699999999</c:v>
                </c:pt>
                <c:pt idx="948">
                  <c:v>4.0066742420000008</c:v>
                </c:pt>
                <c:pt idx="949">
                  <c:v>4.5388333420000011</c:v>
                </c:pt>
                <c:pt idx="950">
                  <c:v>4.5388333420000011</c:v>
                </c:pt>
                <c:pt idx="951">
                  <c:v>4.5388333420000011</c:v>
                </c:pt>
                <c:pt idx="952">
                  <c:v>4.5388333420000011</c:v>
                </c:pt>
                <c:pt idx="953">
                  <c:v>4.5388333420000011</c:v>
                </c:pt>
                <c:pt idx="954">
                  <c:v>4.5388333420000011</c:v>
                </c:pt>
                <c:pt idx="955">
                  <c:v>4.5966341680000005</c:v>
                </c:pt>
                <c:pt idx="956">
                  <c:v>4.5966341680000005</c:v>
                </c:pt>
                <c:pt idx="957">
                  <c:v>4.5966341680000005</c:v>
                </c:pt>
                <c:pt idx="958">
                  <c:v>4.5966341680000005</c:v>
                </c:pt>
                <c:pt idx="959">
                  <c:v>4.5966341680000005</c:v>
                </c:pt>
                <c:pt idx="960">
                  <c:v>4.7635650959999998</c:v>
                </c:pt>
                <c:pt idx="961">
                  <c:v>4.9473228000000002</c:v>
                </c:pt>
                <c:pt idx="962">
                  <c:v>4.9473228000000002</c:v>
                </c:pt>
                <c:pt idx="963">
                  <c:v>4.9473228000000002</c:v>
                </c:pt>
                <c:pt idx="964">
                  <c:v>4.9473228000000002</c:v>
                </c:pt>
                <c:pt idx="965">
                  <c:v>4.9473228000000002</c:v>
                </c:pt>
                <c:pt idx="966">
                  <c:v>4.9473228000000002</c:v>
                </c:pt>
                <c:pt idx="967">
                  <c:v>5.9367873600000012</c:v>
                </c:pt>
                <c:pt idx="968">
                  <c:v>5.9367873600000012</c:v>
                </c:pt>
                <c:pt idx="969">
                  <c:v>5.9367873600000012</c:v>
                </c:pt>
                <c:pt idx="970">
                  <c:v>5.9367873600000012</c:v>
                </c:pt>
                <c:pt idx="971">
                  <c:v>5.9367873600000012</c:v>
                </c:pt>
                <c:pt idx="972">
                  <c:v>6.3608435999999999</c:v>
                </c:pt>
                <c:pt idx="973">
                  <c:v>6.3608435999999999</c:v>
                </c:pt>
                <c:pt idx="974">
                  <c:v>6.3608435999999999</c:v>
                </c:pt>
                <c:pt idx="975">
                  <c:v>6.3608435999999999</c:v>
                </c:pt>
                <c:pt idx="976">
                  <c:v>6.2901675600000004</c:v>
                </c:pt>
                <c:pt idx="977">
                  <c:v>6.2901675600000004</c:v>
                </c:pt>
                <c:pt idx="978">
                  <c:v>6.2304129599999998</c:v>
                </c:pt>
                <c:pt idx="979">
                  <c:v>6.2304129599999998</c:v>
                </c:pt>
                <c:pt idx="980">
                  <c:v>6.125405999999999</c:v>
                </c:pt>
                <c:pt idx="981">
                  <c:v>6.1044046080000003</c:v>
                </c:pt>
                <c:pt idx="982">
                  <c:v>6.1044046080000003</c:v>
                </c:pt>
                <c:pt idx="983">
                  <c:v>6.1809755400000004</c:v>
                </c:pt>
                <c:pt idx="984">
                  <c:v>6.1809755400000004</c:v>
                </c:pt>
                <c:pt idx="985">
                  <c:v>6.1631834400000001</c:v>
                </c:pt>
                <c:pt idx="986">
                  <c:v>6.1347160799999996</c:v>
                </c:pt>
                <c:pt idx="987">
                  <c:v>6.1133655600000001</c:v>
                </c:pt>
                <c:pt idx="988">
                  <c:v>6.1133655600000001</c:v>
                </c:pt>
                <c:pt idx="989">
                  <c:v>6.1133655600000001</c:v>
                </c:pt>
                <c:pt idx="990">
                  <c:v>6.0696499600000005</c:v>
                </c:pt>
                <c:pt idx="991">
                  <c:v>6.0696499600000005</c:v>
                </c:pt>
                <c:pt idx="992">
                  <c:v>6.091009431999999</c:v>
                </c:pt>
                <c:pt idx="993">
                  <c:v>6.091009431999999</c:v>
                </c:pt>
                <c:pt idx="994">
                  <c:v>6.1159288160000003</c:v>
                </c:pt>
                <c:pt idx="995">
                  <c:v>5.880067487999999</c:v>
                </c:pt>
                <c:pt idx="996">
                  <c:v>5.880067487999999</c:v>
                </c:pt>
                <c:pt idx="997">
                  <c:v>6.0611097520000001</c:v>
                </c:pt>
                <c:pt idx="998">
                  <c:v>6.0611097520000001</c:v>
                </c:pt>
                <c:pt idx="999">
                  <c:v>5.3504701520000006</c:v>
                </c:pt>
                <c:pt idx="1000">
                  <c:v>5.7507692760000007</c:v>
                </c:pt>
                <c:pt idx="1001">
                  <c:v>5.7507692760000007</c:v>
                </c:pt>
                <c:pt idx="1002">
                  <c:v>6.1213179200000001</c:v>
                </c:pt>
                <c:pt idx="1003">
                  <c:v>6.1213179200000001</c:v>
                </c:pt>
                <c:pt idx="1004">
                  <c:v>6.1423774999999994</c:v>
                </c:pt>
                <c:pt idx="1005">
                  <c:v>6.2476754000000003</c:v>
                </c:pt>
                <c:pt idx="1006">
                  <c:v>6.4136604000000004</c:v>
                </c:pt>
                <c:pt idx="1007">
                  <c:v>6.4857240000000003</c:v>
                </c:pt>
                <c:pt idx="1008">
                  <c:v>6.4857240000000003</c:v>
                </c:pt>
                <c:pt idx="1009">
                  <c:v>6.0533424000000009</c:v>
                </c:pt>
                <c:pt idx="1010">
                  <c:v>5.7362625599999992</c:v>
                </c:pt>
                <c:pt idx="1011">
                  <c:v>5.6970707039999997</c:v>
                </c:pt>
                <c:pt idx="1012">
                  <c:v>5.8515307500000002</c:v>
                </c:pt>
                <c:pt idx="1013">
                  <c:v>5.9654822500000009</c:v>
                </c:pt>
                <c:pt idx="1014">
                  <c:v>5.9945762500000006</c:v>
                </c:pt>
                <c:pt idx="1015">
                  <c:v>6.1175491279999994</c:v>
                </c:pt>
                <c:pt idx="1016">
                  <c:v>6.1175491279999994</c:v>
                </c:pt>
                <c:pt idx="1017">
                  <c:v>6.1175491279999994</c:v>
                </c:pt>
                <c:pt idx="1018">
                  <c:v>6.2503789040000015</c:v>
                </c:pt>
                <c:pt idx="1019">
                  <c:v>6.2503789040000015</c:v>
                </c:pt>
                <c:pt idx="1020">
                  <c:v>6.2503789040000015</c:v>
                </c:pt>
                <c:pt idx="1021">
                  <c:v>6.2909657800000005</c:v>
                </c:pt>
                <c:pt idx="1022">
                  <c:v>6.2909657800000005</c:v>
                </c:pt>
                <c:pt idx="1023">
                  <c:v>6.3131040760000001</c:v>
                </c:pt>
                <c:pt idx="1024">
                  <c:v>6.3131040760000001</c:v>
                </c:pt>
                <c:pt idx="1025">
                  <c:v>6.3131040760000001</c:v>
                </c:pt>
                <c:pt idx="1026">
                  <c:v>6.3131040760000001</c:v>
                </c:pt>
                <c:pt idx="1027">
                  <c:v>6.3389320880000009</c:v>
                </c:pt>
                <c:pt idx="1028">
                  <c:v>6.3389320880000009</c:v>
                </c:pt>
                <c:pt idx="1029">
                  <c:v>6.3389320880000009</c:v>
                </c:pt>
                <c:pt idx="1030">
                  <c:v>6.3610703839999996</c:v>
                </c:pt>
                <c:pt idx="1031">
                  <c:v>6.3610703839999996</c:v>
                </c:pt>
                <c:pt idx="1032">
                  <c:v>6.3610703839999996</c:v>
                </c:pt>
                <c:pt idx="1033">
                  <c:v>6.3610703839999996</c:v>
                </c:pt>
                <c:pt idx="1034">
                  <c:v>6.3905881120000005</c:v>
                </c:pt>
                <c:pt idx="1035">
                  <c:v>6.3905881120000005</c:v>
                </c:pt>
                <c:pt idx="1036">
                  <c:v>6.3905881120000005</c:v>
                </c:pt>
                <c:pt idx="1037">
                  <c:v>6.4090366920000008</c:v>
                </c:pt>
                <c:pt idx="1038">
                  <c:v>6.4090366920000008</c:v>
                </c:pt>
                <c:pt idx="1039">
                  <c:v>6.4090366920000008</c:v>
                </c:pt>
                <c:pt idx="1040">
                  <c:v>6.4090366920000008</c:v>
                </c:pt>
                <c:pt idx="1041">
                  <c:v>6.4348647040000007</c:v>
                </c:pt>
                <c:pt idx="1042">
                  <c:v>4.9737371680000004</c:v>
                </c:pt>
                <c:pt idx="1043">
                  <c:v>4.9737371680000004</c:v>
                </c:pt>
                <c:pt idx="1044">
                  <c:v>4.9737371680000004</c:v>
                </c:pt>
                <c:pt idx="1045">
                  <c:v>4.9737371680000004</c:v>
                </c:pt>
                <c:pt idx="1046">
                  <c:v>4.9737371680000004</c:v>
                </c:pt>
                <c:pt idx="1047">
                  <c:v>4.9737371680000004</c:v>
                </c:pt>
                <c:pt idx="1048">
                  <c:v>4.9737371680000004</c:v>
                </c:pt>
                <c:pt idx="1049">
                  <c:v>5.1656024</c:v>
                </c:pt>
                <c:pt idx="1050">
                  <c:v>5.1656024</c:v>
                </c:pt>
                <c:pt idx="1051">
                  <c:v>5.1656024</c:v>
                </c:pt>
                <c:pt idx="1052">
                  <c:v>5.1656024</c:v>
                </c:pt>
                <c:pt idx="1053">
                  <c:v>5.1656024</c:v>
                </c:pt>
                <c:pt idx="1054">
                  <c:v>5.1656024</c:v>
                </c:pt>
                <c:pt idx="1055">
                  <c:v>5.1656024</c:v>
                </c:pt>
                <c:pt idx="1056">
                  <c:v>6.1987228800000009</c:v>
                </c:pt>
                <c:pt idx="1057">
                  <c:v>6.1987228800000009</c:v>
                </c:pt>
                <c:pt idx="1058">
                  <c:v>6.1987228800000009</c:v>
                </c:pt>
                <c:pt idx="1059">
                  <c:v>6.1987228800000009</c:v>
                </c:pt>
                <c:pt idx="1060">
                  <c:v>6.1987228800000009</c:v>
                </c:pt>
                <c:pt idx="1061">
                  <c:v>6.1987228800000009</c:v>
                </c:pt>
                <c:pt idx="1062">
                  <c:v>6.1987228800000009</c:v>
                </c:pt>
                <c:pt idx="1063">
                  <c:v>6.6414888000000003</c:v>
                </c:pt>
                <c:pt idx="1064">
                  <c:v>6.6414888000000003</c:v>
                </c:pt>
                <c:pt idx="1065">
                  <c:v>6.6414888000000003</c:v>
                </c:pt>
                <c:pt idx="1066">
                  <c:v>6.6414888000000003</c:v>
                </c:pt>
                <c:pt idx="1067">
                  <c:v>6.6414888000000003</c:v>
                </c:pt>
                <c:pt idx="1068">
                  <c:v>6.35125004</c:v>
                </c:pt>
                <c:pt idx="1069">
                  <c:v>6.5371532400000003</c:v>
                </c:pt>
                <c:pt idx="1070">
                  <c:v>6.40967676</c:v>
                </c:pt>
                <c:pt idx="1071">
                  <c:v>6.3016484999999989</c:v>
                </c:pt>
                <c:pt idx="1072">
                  <c:v>6.2415954999999999</c:v>
                </c:pt>
                <c:pt idx="1073">
                  <c:v>6.3055649999999996</c:v>
                </c:pt>
                <c:pt idx="1074">
                  <c:v>6.2587236600000002</c:v>
                </c:pt>
                <c:pt idx="1075">
                  <c:v>6.2407077600000003</c:v>
                </c:pt>
                <c:pt idx="1076">
                  <c:v>6.2407077600000003</c:v>
                </c:pt>
                <c:pt idx="1077">
                  <c:v>6.0511193199999997</c:v>
                </c:pt>
                <c:pt idx="1078">
                  <c:v>6.0511193199999997</c:v>
                </c:pt>
                <c:pt idx="1079">
                  <c:v>6.0300597400000004</c:v>
                </c:pt>
                <c:pt idx="1080">
                  <c:v>6.1650409799999997</c:v>
                </c:pt>
                <c:pt idx="1081">
                  <c:v>6.1650409799999997</c:v>
                </c:pt>
                <c:pt idx="1082">
                  <c:v>6.1001762800000012</c:v>
                </c:pt>
                <c:pt idx="1083">
                  <c:v>6.2503789040000015</c:v>
                </c:pt>
                <c:pt idx="1084">
                  <c:v>6.1175491279999994</c:v>
                </c:pt>
                <c:pt idx="1085">
                  <c:v>6.1175491279999994</c:v>
                </c:pt>
                <c:pt idx="1086">
                  <c:v>5.7981917500000009</c:v>
                </c:pt>
                <c:pt idx="1087">
                  <c:v>5.8740278720000001</c:v>
                </c:pt>
                <c:pt idx="1088">
                  <c:v>5.7522672439999996</c:v>
                </c:pt>
                <c:pt idx="1089">
                  <c:v>5.4608856119999993</c:v>
                </c:pt>
                <c:pt idx="1090">
                  <c:v>6.4414116000000003</c:v>
                </c:pt>
                <c:pt idx="1091">
                  <c:v>6.2624834999999992</c:v>
                </c:pt>
                <c:pt idx="1092">
                  <c:v>6.2410121280000004</c:v>
                </c:pt>
                <c:pt idx="1093">
                  <c:v>6.0578743500000005</c:v>
                </c:pt>
                <c:pt idx="1094">
                  <c:v>6.1694408879999996</c:v>
                </c:pt>
                <c:pt idx="1095">
                  <c:v>6.0300597400000004</c:v>
                </c:pt>
                <c:pt idx="1096">
                  <c:v>4.4330415900000011</c:v>
                </c:pt>
                <c:pt idx="1097">
                  <c:v>4.6401274600000004</c:v>
                </c:pt>
                <c:pt idx="1098">
                  <c:v>4.8472133300000007</c:v>
                </c:pt>
                <c:pt idx="1099">
                  <c:v>4.9490013000000008</c:v>
                </c:pt>
                <c:pt idx="1100">
                  <c:v>5.0507892700000001</c:v>
                </c:pt>
                <c:pt idx="1101">
                  <c:v>5.0507892700000001</c:v>
                </c:pt>
                <c:pt idx="1102">
                  <c:v>5.1525772400000003</c:v>
                </c:pt>
                <c:pt idx="1103">
                  <c:v>5.2543652100000005</c:v>
                </c:pt>
                <c:pt idx="1104">
                  <c:v>5.3402156359999999</c:v>
                </c:pt>
                <c:pt idx="1105">
                  <c:v>5.3402156359999999</c:v>
                </c:pt>
                <c:pt idx="1106">
                  <c:v>5.6173576199999991</c:v>
                </c:pt>
                <c:pt idx="1107">
                  <c:v>5.6173576199999991</c:v>
                </c:pt>
                <c:pt idx="1108">
                  <c:v>5.7362625599999992</c:v>
                </c:pt>
                <c:pt idx="1109">
                  <c:v>5.7362625599999992</c:v>
                </c:pt>
                <c:pt idx="1110">
                  <c:v>5.58780856</c:v>
                </c:pt>
                <c:pt idx="1111">
                  <c:v>5.7036362500000006</c:v>
                </c:pt>
                <c:pt idx="1112">
                  <c:v>5.8194639399999994</c:v>
                </c:pt>
                <c:pt idx="1113">
                  <c:v>5.8194639399999994</c:v>
                </c:pt>
                <c:pt idx="1114">
                  <c:v>5.9458214200000015</c:v>
                </c:pt>
                <c:pt idx="1115">
                  <c:v>5.9844306500000002</c:v>
                </c:pt>
                <c:pt idx="1116">
                  <c:v>5.6448253400000006</c:v>
                </c:pt>
                <c:pt idx="1117">
                  <c:v>5.6646898279999993</c:v>
                </c:pt>
                <c:pt idx="1118">
                  <c:v>5.6646898279999993</c:v>
                </c:pt>
                <c:pt idx="1119">
                  <c:v>5.3072215480000011</c:v>
                </c:pt>
                <c:pt idx="1120">
                  <c:v>3.4501425760000002</c:v>
                </c:pt>
                <c:pt idx="1121">
                  <c:v>3.4621919679999995</c:v>
                </c:pt>
                <c:pt idx="1122">
                  <c:v>3.4621919679999995</c:v>
                </c:pt>
                <c:pt idx="1123">
                  <c:v>3.4782578239999999</c:v>
                </c:pt>
                <c:pt idx="1124">
                  <c:v>6.5172111679999993</c:v>
                </c:pt>
                <c:pt idx="1125">
                  <c:v>6.09674841</c:v>
                </c:pt>
                <c:pt idx="1126">
                  <c:v>6.09674841</c:v>
                </c:pt>
                <c:pt idx="1127">
                  <c:v>6.1213179200000001</c:v>
                </c:pt>
                <c:pt idx="1128">
                  <c:v>6.1213179200000001</c:v>
                </c:pt>
                <c:pt idx="1129">
                  <c:v>6.1423774999999994</c:v>
                </c:pt>
                <c:pt idx="1130">
                  <c:v>5.7938089999999995</c:v>
                </c:pt>
                <c:pt idx="1131">
                  <c:v>5.8931314400000003</c:v>
                </c:pt>
                <c:pt idx="1132">
                  <c:v>5.8931314400000003</c:v>
                </c:pt>
                <c:pt idx="1133">
                  <c:v>5.8931314400000003</c:v>
                </c:pt>
                <c:pt idx="1134">
                  <c:v>5.8931314400000003</c:v>
                </c:pt>
                <c:pt idx="1135">
                  <c:v>5.8931314400000003</c:v>
                </c:pt>
                <c:pt idx="1136">
                  <c:v>5.8931314400000003</c:v>
                </c:pt>
                <c:pt idx="1137">
                  <c:v>5.8931314400000003</c:v>
                </c:pt>
                <c:pt idx="1138">
                  <c:v>6.125405999999999</c:v>
                </c:pt>
                <c:pt idx="1139">
                  <c:v>6.125405999999999</c:v>
                </c:pt>
                <c:pt idx="1140">
                  <c:v>6.125405999999999</c:v>
                </c:pt>
                <c:pt idx="1141">
                  <c:v>5.9674404999999995</c:v>
                </c:pt>
                <c:pt idx="1142">
                  <c:v>5.9674404999999995</c:v>
                </c:pt>
                <c:pt idx="1143">
                  <c:v>5.9674404999999995</c:v>
                </c:pt>
                <c:pt idx="1144">
                  <c:v>6.584941999999999</c:v>
                </c:pt>
                <c:pt idx="1145">
                  <c:v>6.584941999999999</c:v>
                </c:pt>
                <c:pt idx="1146">
                  <c:v>6.584941999999999</c:v>
                </c:pt>
                <c:pt idx="1147">
                  <c:v>6.584941999999999</c:v>
                </c:pt>
                <c:pt idx="1148">
                  <c:v>6.562365056</c:v>
                </c:pt>
                <c:pt idx="1149">
                  <c:v>6.562365056</c:v>
                </c:pt>
                <c:pt idx="1150">
                  <c:v>6.562365056</c:v>
                </c:pt>
                <c:pt idx="1151">
                  <c:v>6.562365056</c:v>
                </c:pt>
                <c:pt idx="1152">
                  <c:v>6.562365056</c:v>
                </c:pt>
                <c:pt idx="1153">
                  <c:v>6.5360252880000003</c:v>
                </c:pt>
                <c:pt idx="1154">
                  <c:v>6.5360252880000003</c:v>
                </c:pt>
                <c:pt idx="1155">
                  <c:v>6.5360252880000003</c:v>
                </c:pt>
                <c:pt idx="1156">
                  <c:v>6.5360252880000003</c:v>
                </c:pt>
                <c:pt idx="1157">
                  <c:v>6.5360252880000003</c:v>
                </c:pt>
                <c:pt idx="1158">
                  <c:v>6.5172111679999993</c:v>
                </c:pt>
                <c:pt idx="1159">
                  <c:v>6.5172111679999993</c:v>
                </c:pt>
                <c:pt idx="1160">
                  <c:v>6.5172111679999993</c:v>
                </c:pt>
                <c:pt idx="1161">
                  <c:v>6.5172111679999993</c:v>
                </c:pt>
                <c:pt idx="1162">
                  <c:v>6.5172111679999993</c:v>
                </c:pt>
                <c:pt idx="1163">
                  <c:v>6.4871085759999989</c:v>
                </c:pt>
                <c:pt idx="1164">
                  <c:v>6.4871085759999989</c:v>
                </c:pt>
                <c:pt idx="1165">
                  <c:v>6.4871085759999989</c:v>
                </c:pt>
                <c:pt idx="1166">
                  <c:v>6.4871085759999989</c:v>
                </c:pt>
                <c:pt idx="1167">
                  <c:v>6.4871085759999989</c:v>
                </c:pt>
                <c:pt idx="1168">
                  <c:v>6.4871085759999989</c:v>
                </c:pt>
                <c:pt idx="1169">
                  <c:v>6.4871085759999989</c:v>
                </c:pt>
                <c:pt idx="1170">
                  <c:v>6.4645316319999999</c:v>
                </c:pt>
                <c:pt idx="1171">
                  <c:v>6.4645316319999999</c:v>
                </c:pt>
                <c:pt idx="1172">
                  <c:v>6.4645316319999999</c:v>
                </c:pt>
                <c:pt idx="1173">
                  <c:v>6.4645316319999999</c:v>
                </c:pt>
                <c:pt idx="1174">
                  <c:v>6.4381918639999993</c:v>
                </c:pt>
                <c:pt idx="1175">
                  <c:v>6.4381918639999993</c:v>
                </c:pt>
                <c:pt idx="1176">
                  <c:v>6.4381918639999993</c:v>
                </c:pt>
                <c:pt idx="1177">
                  <c:v>6.4381918639999993</c:v>
                </c:pt>
                <c:pt idx="1178">
                  <c:v>6.4381918639999993</c:v>
                </c:pt>
                <c:pt idx="1179">
                  <c:v>6.4381918639999993</c:v>
                </c:pt>
                <c:pt idx="1180">
                  <c:v>6.4156149200000003</c:v>
                </c:pt>
                <c:pt idx="1181">
                  <c:v>6.4156149200000003</c:v>
                </c:pt>
                <c:pt idx="1182">
                  <c:v>6.4156149200000003</c:v>
                </c:pt>
                <c:pt idx="1183">
                  <c:v>6.4156149200000003</c:v>
                </c:pt>
                <c:pt idx="1184">
                  <c:v>6.4156149200000003</c:v>
                </c:pt>
                <c:pt idx="1185">
                  <c:v>6.4156149200000003</c:v>
                </c:pt>
                <c:pt idx="1186">
                  <c:v>6.3742238560000013</c:v>
                </c:pt>
                <c:pt idx="1187">
                  <c:v>6.3742238560000013</c:v>
                </c:pt>
                <c:pt idx="1188">
                  <c:v>6.3742238560000013</c:v>
                </c:pt>
                <c:pt idx="1189">
                  <c:v>6.3742238560000013</c:v>
                </c:pt>
                <c:pt idx="1190">
                  <c:v>6.3742238560000013</c:v>
                </c:pt>
                <c:pt idx="1191">
                  <c:v>6.2387621919999985</c:v>
                </c:pt>
                <c:pt idx="1192">
                  <c:v>6.2387621919999985</c:v>
                </c:pt>
                <c:pt idx="1193">
                  <c:v>6.2387621919999985</c:v>
                </c:pt>
                <c:pt idx="1194">
                  <c:v>6.2387621919999985</c:v>
                </c:pt>
                <c:pt idx="1195">
                  <c:v>6.2387621919999985</c:v>
                </c:pt>
                <c:pt idx="1196">
                  <c:v>6.1145890000000005</c:v>
                </c:pt>
                <c:pt idx="1197">
                  <c:v>6.1145890000000005</c:v>
                </c:pt>
                <c:pt idx="1198">
                  <c:v>5.5411947500000007</c:v>
                </c:pt>
                <c:pt idx="1199">
                  <c:v>5.5411947500000007</c:v>
                </c:pt>
                <c:pt idx="1200">
                  <c:v>5.5411947500000007</c:v>
                </c:pt>
                <c:pt idx="1201">
                  <c:v>5.6878770000000003</c:v>
                </c:pt>
                <c:pt idx="1202">
                  <c:v>5.5723693439999993</c:v>
                </c:pt>
                <c:pt idx="1203">
                  <c:v>5.5723693439999993</c:v>
                </c:pt>
                <c:pt idx="1204">
                  <c:v>5.5723693439999993</c:v>
                </c:pt>
                <c:pt idx="1205">
                  <c:v>4.9179841120000001</c:v>
                </c:pt>
                <c:pt idx="1206">
                  <c:v>4.9179841120000001</c:v>
                </c:pt>
                <c:pt idx="1207">
                  <c:v>5.1614561319999996</c:v>
                </c:pt>
                <c:pt idx="1208">
                  <c:v>5.1614561319999996</c:v>
                </c:pt>
                <c:pt idx="1209">
                  <c:v>5.1614561319999996</c:v>
                </c:pt>
                <c:pt idx="1210">
                  <c:v>5.2707108159999994</c:v>
                </c:pt>
                <c:pt idx="1211">
                  <c:v>5.3799655000000008</c:v>
                </c:pt>
                <c:pt idx="1212">
                  <c:v>5.4892201839999997</c:v>
                </c:pt>
                <c:pt idx="1213">
                  <c:v>5.4892201839999997</c:v>
                </c:pt>
                <c:pt idx="1214">
                  <c:v>5.4892201839999997</c:v>
                </c:pt>
                <c:pt idx="1215">
                  <c:v>5.4892201839999997</c:v>
                </c:pt>
                <c:pt idx="1216">
                  <c:v>5.608407112000001</c:v>
                </c:pt>
                <c:pt idx="1217">
                  <c:v>5.6448253400000006</c:v>
                </c:pt>
                <c:pt idx="1218">
                  <c:v>5.6646898279999993</c:v>
                </c:pt>
                <c:pt idx="1219">
                  <c:v>5.6878650640000004</c:v>
                </c:pt>
                <c:pt idx="1220">
                  <c:v>5.6878650640000004</c:v>
                </c:pt>
                <c:pt idx="1221">
                  <c:v>5.707729552</c:v>
                </c:pt>
                <c:pt idx="1222">
                  <c:v>5.707729552</c:v>
                </c:pt>
                <c:pt idx="1223">
                  <c:v>5.7342155359999998</c:v>
                </c:pt>
                <c:pt idx="1224">
                  <c:v>5.7342155359999998</c:v>
                </c:pt>
                <c:pt idx="1225">
                  <c:v>5.7507692760000007</c:v>
                </c:pt>
                <c:pt idx="1226">
                  <c:v>5.7507692760000007</c:v>
                </c:pt>
                <c:pt idx="1227">
                  <c:v>5.7739445120000008</c:v>
                </c:pt>
                <c:pt idx="1228">
                  <c:v>5.7739445120000008</c:v>
                </c:pt>
                <c:pt idx="1229">
                  <c:v>5.7938089999999995</c:v>
                </c:pt>
                <c:pt idx="1230">
                  <c:v>5.7938089999999995</c:v>
                </c:pt>
                <c:pt idx="1231">
                  <c:v>5.7938089999999995</c:v>
                </c:pt>
                <c:pt idx="1232">
                  <c:v>5.7938089999999995</c:v>
                </c:pt>
                <c:pt idx="1233">
                  <c:v>5.7938089999999995</c:v>
                </c:pt>
                <c:pt idx="1234">
                  <c:v>4.9561897560000006</c:v>
                </c:pt>
                <c:pt idx="1235">
                  <c:v>4.9561897560000006</c:v>
                </c:pt>
                <c:pt idx="1236">
                  <c:v>4.9561897560000006</c:v>
                </c:pt>
                <c:pt idx="1237">
                  <c:v>4.9561897560000006</c:v>
                </c:pt>
                <c:pt idx="1238">
                  <c:v>4.9561897560000006</c:v>
                </c:pt>
                <c:pt idx="1239">
                  <c:v>4.9561897560000006</c:v>
                </c:pt>
                <c:pt idx="1240">
                  <c:v>4.9561897560000006</c:v>
                </c:pt>
                <c:pt idx="1241">
                  <c:v>4.8601780640000003</c:v>
                </c:pt>
                <c:pt idx="1242">
                  <c:v>4.8601780640000003</c:v>
                </c:pt>
                <c:pt idx="1243">
                  <c:v>4.8601780640000003</c:v>
                </c:pt>
                <c:pt idx="1244">
                  <c:v>4.8601780640000003</c:v>
                </c:pt>
                <c:pt idx="1245">
                  <c:v>4.8601780640000003</c:v>
                </c:pt>
                <c:pt idx="1246">
                  <c:v>4.8601780640000003</c:v>
                </c:pt>
                <c:pt idx="1247">
                  <c:v>4.8601780640000003</c:v>
                </c:pt>
                <c:pt idx="1248">
                  <c:v>4.8601780640000003</c:v>
                </c:pt>
                <c:pt idx="1249">
                  <c:v>4.8601780640000003</c:v>
                </c:pt>
                <c:pt idx="1250">
                  <c:v>4.764166372</c:v>
                </c:pt>
                <c:pt idx="1251">
                  <c:v>4.764166372</c:v>
                </c:pt>
                <c:pt idx="1252">
                  <c:v>5.7342155359999998</c:v>
                </c:pt>
                <c:pt idx="1253">
                  <c:v>5.7342155359999998</c:v>
                </c:pt>
                <c:pt idx="1254">
                  <c:v>5.7342155359999998</c:v>
                </c:pt>
                <c:pt idx="1255">
                  <c:v>5.707729552</c:v>
                </c:pt>
                <c:pt idx="1256">
                  <c:v>5.707729552</c:v>
                </c:pt>
                <c:pt idx="1257">
                  <c:v>5.6878650640000004</c:v>
                </c:pt>
                <c:pt idx="1258">
                  <c:v>5.6646898279999993</c:v>
                </c:pt>
                <c:pt idx="1259">
                  <c:v>5.6448253400000006</c:v>
                </c:pt>
                <c:pt idx="1260">
                  <c:v>5.6448253400000006</c:v>
                </c:pt>
                <c:pt idx="1261">
                  <c:v>5.608407112000001</c:v>
                </c:pt>
                <c:pt idx="1262">
                  <c:v>5.4892201839999997</c:v>
                </c:pt>
                <c:pt idx="1263">
                  <c:v>5.4892201839999997</c:v>
                </c:pt>
                <c:pt idx="1264">
                  <c:v>5.4892201839999997</c:v>
                </c:pt>
                <c:pt idx="1265">
                  <c:v>5.4892201839999997</c:v>
                </c:pt>
                <c:pt idx="1266">
                  <c:v>5.8194639399999994</c:v>
                </c:pt>
                <c:pt idx="1267">
                  <c:v>5.4892201839999997</c:v>
                </c:pt>
                <c:pt idx="1268">
                  <c:v>5.4892201839999997</c:v>
                </c:pt>
                <c:pt idx="1269">
                  <c:v>5.8931314400000003</c:v>
                </c:pt>
                <c:pt idx="1270">
                  <c:v>5.7938089999999995</c:v>
                </c:pt>
                <c:pt idx="1271">
                  <c:v>5.7739445120000008</c:v>
                </c:pt>
                <c:pt idx="1272">
                  <c:v>5.7507692760000007</c:v>
                </c:pt>
                <c:pt idx="1273">
                  <c:v>5.707729552</c:v>
                </c:pt>
                <c:pt idx="1274">
                  <c:v>6.0884566199999997</c:v>
                </c:pt>
                <c:pt idx="1275">
                  <c:v>6.0279634800000013</c:v>
                </c:pt>
                <c:pt idx="1276">
                  <c:v>5.8021477879999992</c:v>
                </c:pt>
                <c:pt idx="1277">
                  <c:v>5.6866647500000012</c:v>
                </c:pt>
                <c:pt idx="1278">
                  <c:v>5.4556986739999997</c:v>
                </c:pt>
                <c:pt idx="1279">
                  <c:v>5.3402156359999999</c:v>
                </c:pt>
                <c:pt idx="1280">
                  <c:v>5.2387305420000008</c:v>
                </c:pt>
                <c:pt idx="1281">
                  <c:v>5.1372454480000007</c:v>
                </c:pt>
                <c:pt idx="1282">
                  <c:v>5.0357603540000007</c:v>
                </c:pt>
                <c:pt idx="1283">
                  <c:v>4.8327901660000006</c:v>
                </c:pt>
                <c:pt idx="1284">
                  <c:v>4.6263204920000005</c:v>
                </c:pt>
                <c:pt idx="1285">
                  <c:v>4.5304400959999995</c:v>
                </c:pt>
                <c:pt idx="1286">
                  <c:v>4.086426863999999</c:v>
                </c:pt>
                <c:pt idx="1287">
                  <c:v>3.7063816399999996</c:v>
                </c:pt>
                <c:pt idx="1288">
                  <c:v>3.1448972800000004</c:v>
                </c:pt>
                <c:pt idx="1289">
                  <c:v>2.8184737899999996</c:v>
                </c:pt>
                <c:pt idx="1290">
                  <c:v>2.8184737899999996</c:v>
                </c:pt>
                <c:pt idx="1291">
                  <c:v>2.8184737899999996</c:v>
                </c:pt>
                <c:pt idx="1292">
                  <c:v>2.8184737899999996</c:v>
                </c:pt>
                <c:pt idx="1293">
                  <c:v>2.8184737899999996</c:v>
                </c:pt>
                <c:pt idx="1294">
                  <c:v>2.8184737899999996</c:v>
                </c:pt>
                <c:pt idx="1295">
                  <c:v>2.8184737899999996</c:v>
                </c:pt>
                <c:pt idx="1296">
                  <c:v>2.8184737899999996</c:v>
                </c:pt>
                <c:pt idx="1297">
                  <c:v>2.6585306439999998</c:v>
                </c:pt>
                <c:pt idx="1298">
                  <c:v>2.6585306439999998</c:v>
                </c:pt>
                <c:pt idx="1299">
                  <c:v>2.6585306439999998</c:v>
                </c:pt>
                <c:pt idx="1300">
                  <c:v>2.6585306439999998</c:v>
                </c:pt>
                <c:pt idx="1301">
                  <c:v>2.6585306439999998</c:v>
                </c:pt>
                <c:pt idx="1302">
                  <c:v>2.6585306439999998</c:v>
                </c:pt>
                <c:pt idx="1303">
                  <c:v>2.6585306439999998</c:v>
                </c:pt>
                <c:pt idx="1304">
                  <c:v>2.6585306439999998</c:v>
                </c:pt>
                <c:pt idx="1305">
                  <c:v>2.6585306439999998</c:v>
                </c:pt>
                <c:pt idx="1306">
                  <c:v>2.6585306439999998</c:v>
                </c:pt>
                <c:pt idx="1307">
                  <c:v>2.6585306439999998</c:v>
                </c:pt>
                <c:pt idx="1308">
                  <c:v>2.6585306439999998</c:v>
                </c:pt>
                <c:pt idx="1309">
                  <c:v>2.8136814859999997</c:v>
                </c:pt>
                <c:pt idx="1310">
                  <c:v>2.8136814859999997</c:v>
                </c:pt>
                <c:pt idx="1311">
                  <c:v>2.8100872579999998</c:v>
                </c:pt>
                <c:pt idx="1312">
                  <c:v>2.8100872579999998</c:v>
                </c:pt>
                <c:pt idx="1313">
                  <c:v>2.8100872579999998</c:v>
                </c:pt>
                <c:pt idx="1314">
                  <c:v>2.8100872579999998</c:v>
                </c:pt>
                <c:pt idx="1315">
                  <c:v>2.8100872579999998</c:v>
                </c:pt>
                <c:pt idx="1316">
                  <c:v>2.8100872579999998</c:v>
                </c:pt>
                <c:pt idx="1317">
                  <c:v>2.8100872579999998</c:v>
                </c:pt>
                <c:pt idx="1318">
                  <c:v>2.8100872579999998</c:v>
                </c:pt>
                <c:pt idx="1319">
                  <c:v>2.8100872579999998</c:v>
                </c:pt>
                <c:pt idx="1320">
                  <c:v>2.8100872579999998</c:v>
                </c:pt>
                <c:pt idx="1321">
                  <c:v>2.8100872579999998</c:v>
                </c:pt>
                <c:pt idx="1322">
                  <c:v>3.0221467099999995</c:v>
                </c:pt>
                <c:pt idx="1323">
                  <c:v>3.0221467099999995</c:v>
                </c:pt>
                <c:pt idx="1324">
                  <c:v>3.0221467099999995</c:v>
                </c:pt>
                <c:pt idx="1325">
                  <c:v>3.0221467099999995</c:v>
                </c:pt>
                <c:pt idx="1326">
                  <c:v>3.0221467099999995</c:v>
                </c:pt>
                <c:pt idx="1327">
                  <c:v>3.0221467099999995</c:v>
                </c:pt>
                <c:pt idx="1328">
                  <c:v>3.0221467099999995</c:v>
                </c:pt>
                <c:pt idx="1329">
                  <c:v>3.0221467099999995</c:v>
                </c:pt>
                <c:pt idx="1330">
                  <c:v>3.5085655659999997</c:v>
                </c:pt>
                <c:pt idx="1331">
                  <c:v>3.5085655659999997</c:v>
                </c:pt>
                <c:pt idx="1332">
                  <c:v>3.5085655659999997</c:v>
                </c:pt>
                <c:pt idx="1333">
                  <c:v>3.5085655659999997</c:v>
                </c:pt>
                <c:pt idx="1334">
                  <c:v>3.5085655659999997</c:v>
                </c:pt>
                <c:pt idx="1335">
                  <c:v>3.5085655659999997</c:v>
                </c:pt>
                <c:pt idx="1336">
                  <c:v>3.5085655659999997</c:v>
                </c:pt>
                <c:pt idx="1337">
                  <c:v>3.5085655659999997</c:v>
                </c:pt>
                <c:pt idx="1338">
                  <c:v>3.5085655659999997</c:v>
                </c:pt>
                <c:pt idx="1339">
                  <c:v>3.5085655659999997</c:v>
                </c:pt>
                <c:pt idx="1340">
                  <c:v>3.5085655659999997</c:v>
                </c:pt>
                <c:pt idx="1341">
                  <c:v>3.9149125120000008</c:v>
                </c:pt>
                <c:pt idx="1342">
                  <c:v>4.2120264080000007</c:v>
                </c:pt>
                <c:pt idx="1343">
                  <c:v>4.3999072540000004</c:v>
                </c:pt>
                <c:pt idx="1344">
                  <c:v>4.7450836919999997</c:v>
                </c:pt>
                <c:pt idx="1345">
                  <c:v>5.0028736900000004</c:v>
                </c:pt>
                <c:pt idx="1346">
                  <c:v>5.2606636880000002</c:v>
                </c:pt>
                <c:pt idx="1347">
                  <c:v>5.7762436840000007</c:v>
                </c:pt>
                <c:pt idx="1348">
                  <c:v>6.160744020000001</c:v>
                </c:pt>
                <c:pt idx="1349">
                  <c:v>6.2874543580000006</c:v>
                </c:pt>
                <c:pt idx="1350">
                  <c:v>6.5408750340000017</c:v>
                </c:pt>
                <c:pt idx="1351">
                  <c:v>5.9777173959999992</c:v>
                </c:pt>
                <c:pt idx="1352">
                  <c:v>5.9777173959999992</c:v>
                </c:pt>
                <c:pt idx="1353">
                  <c:v>5.2428671119999999</c:v>
                </c:pt>
                <c:pt idx="1354">
                  <c:v>4.8393109519999999</c:v>
                </c:pt>
                <c:pt idx="1355">
                  <c:v>4.7417848800000009</c:v>
                </c:pt>
                <c:pt idx="1356">
                  <c:v>4.0490134719999995</c:v>
                </c:pt>
                <c:pt idx="1357">
                  <c:v>3.3865087759999999</c:v>
                </c:pt>
                <c:pt idx="1358">
                  <c:v>3.0132193280000004</c:v>
                </c:pt>
                <c:pt idx="1359">
                  <c:v>3.1006564960000005</c:v>
                </c:pt>
                <c:pt idx="1360">
                  <c:v>3.0700257360000003</c:v>
                </c:pt>
                <c:pt idx="1361">
                  <c:v>3.2069667179999999</c:v>
                </c:pt>
                <c:pt idx="1362">
                  <c:v>3.2738448719999993</c:v>
                </c:pt>
                <c:pt idx="1363">
                  <c:v>3.6464517299999994</c:v>
                </c:pt>
                <c:pt idx="1364">
                  <c:v>4.0222432620000008</c:v>
                </c:pt>
                <c:pt idx="1365">
                  <c:v>4.398034794</c:v>
                </c:pt>
                <c:pt idx="1366">
                  <c:v>4.4903903400000003</c:v>
                </c:pt>
                <c:pt idx="1367">
                  <c:v>4.0381666320000011</c:v>
                </c:pt>
                <c:pt idx="1368">
                  <c:v>4.7674569780000002</c:v>
                </c:pt>
                <c:pt idx="1369">
                  <c:v>4.8598125239999987</c:v>
                </c:pt>
                <c:pt idx="1370">
                  <c:v>4.9649067659999995</c:v>
                </c:pt>
                <c:pt idx="1371">
                  <c:v>5.0700010079999993</c:v>
                </c:pt>
                <c:pt idx="1372">
                  <c:v>5.17509525</c:v>
                </c:pt>
                <c:pt idx="1373">
                  <c:v>5.280189491999999</c:v>
                </c:pt>
                <c:pt idx="1374">
                  <c:v>6.2187858040000012</c:v>
                </c:pt>
                <c:pt idx="1375">
                  <c:v>6.2591675300000009</c:v>
                </c:pt>
                <c:pt idx="1376">
                  <c:v>6.3068913880000004</c:v>
                </c:pt>
                <c:pt idx="1377">
                  <c:v>6.3289177839999997</c:v>
                </c:pt>
                <c:pt idx="1378">
                  <c:v>6.3582863120000006</c:v>
                </c:pt>
                <c:pt idx="1379">
                  <c:v>6.3766416420000009</c:v>
                </c:pt>
                <c:pt idx="1380">
                  <c:v>5.2826639740000001</c:v>
                </c:pt>
                <c:pt idx="1381">
                  <c:v>5.3891248880000004</c:v>
                </c:pt>
                <c:pt idx="1382">
                  <c:v>5.3891248880000004</c:v>
                </c:pt>
                <c:pt idx="1383">
                  <c:v>5.6329475280000008</c:v>
                </c:pt>
                <c:pt idx="1384">
                  <c:v>5.7420694239999994</c:v>
                </c:pt>
                <c:pt idx="1385">
                  <c:v>5.8662426159999992</c:v>
                </c:pt>
                <c:pt idx="1386">
                  <c:v>5.990415807999999</c:v>
                </c:pt>
                <c:pt idx="1387">
                  <c:v>5.9933640000000006</c:v>
                </c:pt>
                <c:pt idx="1388">
                  <c:v>5.9933640000000006</c:v>
                </c:pt>
                <c:pt idx="1389">
                  <c:v>5.9933640000000006</c:v>
                </c:pt>
                <c:pt idx="1390">
                  <c:v>6.2478514560000011</c:v>
                </c:pt>
                <c:pt idx="1391">
                  <c:v>6.310551263999999</c:v>
                </c:pt>
                <c:pt idx="1392">
                  <c:v>6.3363688320000007</c:v>
                </c:pt>
                <c:pt idx="1393">
                  <c:v>6.3584981759999994</c:v>
                </c:pt>
                <c:pt idx="1394">
                  <c:v>6.3880039679999996</c:v>
                </c:pt>
                <c:pt idx="1395">
                  <c:v>6.4322626559999998</c:v>
                </c:pt>
                <c:pt idx="1396">
                  <c:v>6.4543919999999995</c:v>
                </c:pt>
                <c:pt idx="1397">
                  <c:v>6.5650387199999996</c:v>
                </c:pt>
                <c:pt idx="1398">
                  <c:v>6.6388031999999999</c:v>
                </c:pt>
                <c:pt idx="1399">
                  <c:v>5.8716526079999998</c:v>
                </c:pt>
                <c:pt idx="1400">
                  <c:v>5.8716526079999998</c:v>
                </c:pt>
                <c:pt idx="1401">
                  <c:v>5.9933640000000006</c:v>
                </c:pt>
                <c:pt idx="1402">
                  <c:v>5.9933640000000006</c:v>
                </c:pt>
                <c:pt idx="1403">
                  <c:v>6.1150753919999987</c:v>
                </c:pt>
                <c:pt idx="1404">
                  <c:v>6.2478514560000011</c:v>
                </c:pt>
                <c:pt idx="1405">
                  <c:v>6.2884219200000002</c:v>
                </c:pt>
                <c:pt idx="1406">
                  <c:v>6.310551263999999</c:v>
                </c:pt>
                <c:pt idx="1407">
                  <c:v>6.3363688320000007</c:v>
                </c:pt>
                <c:pt idx="1408">
                  <c:v>6.3363688320000007</c:v>
                </c:pt>
                <c:pt idx="1409">
                  <c:v>6.3363688320000007</c:v>
                </c:pt>
                <c:pt idx="1410">
                  <c:v>6.3584981759999994</c:v>
                </c:pt>
                <c:pt idx="1411">
                  <c:v>6.3584981759999994</c:v>
                </c:pt>
                <c:pt idx="1412">
                  <c:v>6.3880039679999996</c:v>
                </c:pt>
                <c:pt idx="1413">
                  <c:v>6.4064450879999999</c:v>
                </c:pt>
                <c:pt idx="1414">
                  <c:v>6.4322626559999998</c:v>
                </c:pt>
                <c:pt idx="1415">
                  <c:v>6.4543919999999995</c:v>
                </c:pt>
                <c:pt idx="1416">
                  <c:v>6.4543919999999995</c:v>
                </c:pt>
                <c:pt idx="1417">
                  <c:v>6.5650387199999996</c:v>
                </c:pt>
                <c:pt idx="1418">
                  <c:v>6.6388031999999999</c:v>
                </c:pt>
                <c:pt idx="1419">
                  <c:v>6.6388031999999999</c:v>
                </c:pt>
                <c:pt idx="1420">
                  <c:v>6.6388031999999999</c:v>
                </c:pt>
                <c:pt idx="1421">
                  <c:v>6.6388031999999999</c:v>
                </c:pt>
                <c:pt idx="1422">
                  <c:v>6.6388031999999999</c:v>
                </c:pt>
                <c:pt idx="1423">
                  <c:v>6.6388031999999999</c:v>
                </c:pt>
                <c:pt idx="1424">
                  <c:v>6.6388031999999999</c:v>
                </c:pt>
                <c:pt idx="1425">
                  <c:v>6.6388031999999999</c:v>
                </c:pt>
                <c:pt idx="1426">
                  <c:v>6.6388031999999999</c:v>
                </c:pt>
                <c:pt idx="1427">
                  <c:v>6.6388031999999999</c:v>
                </c:pt>
                <c:pt idx="1428">
                  <c:v>6.6388031999999999</c:v>
                </c:pt>
                <c:pt idx="1429">
                  <c:v>6.6388031999999999</c:v>
                </c:pt>
                <c:pt idx="1430">
                  <c:v>6.6388031999999999</c:v>
                </c:pt>
                <c:pt idx="1431">
                  <c:v>6.6388031999999999</c:v>
                </c:pt>
                <c:pt idx="1432">
                  <c:v>6.6388031999999999</c:v>
                </c:pt>
                <c:pt idx="1433">
                  <c:v>6.6388031999999999</c:v>
                </c:pt>
                <c:pt idx="1434">
                  <c:v>6.7740231600000005</c:v>
                </c:pt>
                <c:pt idx="1435">
                  <c:v>6.7740231600000005</c:v>
                </c:pt>
                <c:pt idx="1436">
                  <c:v>6.7740231600000005</c:v>
                </c:pt>
                <c:pt idx="1437">
                  <c:v>6.3178740000000007</c:v>
                </c:pt>
                <c:pt idx="1438">
                  <c:v>6.3178740000000007</c:v>
                </c:pt>
                <c:pt idx="1439">
                  <c:v>6.3178740000000007</c:v>
                </c:pt>
                <c:pt idx="1440">
                  <c:v>6.3178740000000007</c:v>
                </c:pt>
                <c:pt idx="1441">
                  <c:v>6.3178740000000007</c:v>
                </c:pt>
                <c:pt idx="1442">
                  <c:v>6.3178740000000007</c:v>
                </c:pt>
                <c:pt idx="1443">
                  <c:v>6.3178740000000007</c:v>
                </c:pt>
                <c:pt idx="1444">
                  <c:v>6.3178740000000007</c:v>
                </c:pt>
                <c:pt idx="1445">
                  <c:v>6.3178740000000007</c:v>
                </c:pt>
                <c:pt idx="1446">
                  <c:v>6.3178740000000007</c:v>
                </c:pt>
                <c:pt idx="1447">
                  <c:v>5.9593464000000003</c:v>
                </c:pt>
                <c:pt idx="1448">
                  <c:v>5.9593464000000003</c:v>
                </c:pt>
                <c:pt idx="1449">
                  <c:v>5.9593464000000003</c:v>
                </c:pt>
                <c:pt idx="1450">
                  <c:v>5.9593464000000003</c:v>
                </c:pt>
                <c:pt idx="1451">
                  <c:v>5.9593464000000003</c:v>
                </c:pt>
                <c:pt idx="1452">
                  <c:v>5.9593464000000003</c:v>
                </c:pt>
                <c:pt idx="1453">
                  <c:v>5.9593464000000003</c:v>
                </c:pt>
                <c:pt idx="1454">
                  <c:v>5.9593464000000003</c:v>
                </c:pt>
                <c:pt idx="1455">
                  <c:v>5.9593464000000003</c:v>
                </c:pt>
                <c:pt idx="1456">
                  <c:v>5.9593464000000003</c:v>
                </c:pt>
                <c:pt idx="1457">
                  <c:v>5.9593464000000003</c:v>
                </c:pt>
                <c:pt idx="1458">
                  <c:v>5.9593464000000003</c:v>
                </c:pt>
                <c:pt idx="1459">
                  <c:v>5.560534800000001</c:v>
                </c:pt>
                <c:pt idx="1460">
                  <c:v>5.560534800000001</c:v>
                </c:pt>
                <c:pt idx="1461">
                  <c:v>5.560534800000001</c:v>
                </c:pt>
                <c:pt idx="1462">
                  <c:v>6.2990748000000005</c:v>
                </c:pt>
                <c:pt idx="1463">
                  <c:v>6.2990748000000005</c:v>
                </c:pt>
                <c:pt idx="1464">
                  <c:v>6.2990748000000005</c:v>
                </c:pt>
                <c:pt idx="1465">
                  <c:v>6.2990748000000005</c:v>
                </c:pt>
                <c:pt idx="1466">
                  <c:v>6.2990748000000005</c:v>
                </c:pt>
                <c:pt idx="1467">
                  <c:v>6.2990748000000005</c:v>
                </c:pt>
                <c:pt idx="1468">
                  <c:v>6.2990748000000005</c:v>
                </c:pt>
                <c:pt idx="1469">
                  <c:v>6.2990748000000005</c:v>
                </c:pt>
                <c:pt idx="1470">
                  <c:v>6.2990748000000005</c:v>
                </c:pt>
                <c:pt idx="1471">
                  <c:v>6.2990748000000005</c:v>
                </c:pt>
                <c:pt idx="1472">
                  <c:v>6.2290850800000008</c:v>
                </c:pt>
                <c:pt idx="1473">
                  <c:v>6.1241004999999999</c:v>
                </c:pt>
                <c:pt idx="1474">
                  <c:v>5.9682237999999996</c:v>
                </c:pt>
                <c:pt idx="1475">
                  <c:v>5.9477613184000004</c:v>
                </c:pt>
                <c:pt idx="1476">
                  <c:v>5.9477613184000004</c:v>
                </c:pt>
                <c:pt idx="1477">
                  <c:v>5.9238884232000002</c:v>
                </c:pt>
                <c:pt idx="1478">
                  <c:v>5.9238884232000002</c:v>
                </c:pt>
                <c:pt idx="1479">
                  <c:v>5.8795530463999999</c:v>
                </c:pt>
                <c:pt idx="1480">
                  <c:v>5.8795530463999999</c:v>
                </c:pt>
                <c:pt idx="1481">
                  <c:v>6.4658132600000009</c:v>
                </c:pt>
                <c:pt idx="1482">
                  <c:v>6.4658132600000009</c:v>
                </c:pt>
                <c:pt idx="1483">
                  <c:v>6.4658132600000009</c:v>
                </c:pt>
                <c:pt idx="1484">
                  <c:v>6.4658132600000009</c:v>
                </c:pt>
                <c:pt idx="1485">
                  <c:v>6.4658132600000009</c:v>
                </c:pt>
                <c:pt idx="1486">
                  <c:v>6.4658132600000009</c:v>
                </c:pt>
                <c:pt idx="1487">
                  <c:v>6.4658132600000009</c:v>
                </c:pt>
                <c:pt idx="1488">
                  <c:v>6.4658132600000009</c:v>
                </c:pt>
                <c:pt idx="1489">
                  <c:v>6.4658132600000009</c:v>
                </c:pt>
                <c:pt idx="1490">
                  <c:v>6.4658132600000009</c:v>
                </c:pt>
                <c:pt idx="1491">
                  <c:v>6.4658132600000009</c:v>
                </c:pt>
                <c:pt idx="1492">
                  <c:v>6.4658132600000009</c:v>
                </c:pt>
                <c:pt idx="1493">
                  <c:v>6.4658132600000009</c:v>
                </c:pt>
                <c:pt idx="1494">
                  <c:v>6.8579914280000009</c:v>
                </c:pt>
                <c:pt idx="1495">
                  <c:v>6.8579914280000009</c:v>
                </c:pt>
                <c:pt idx="1496">
                  <c:v>6.8579914280000009</c:v>
                </c:pt>
                <c:pt idx="1497">
                  <c:v>6.8579914280000009</c:v>
                </c:pt>
                <c:pt idx="1498">
                  <c:v>6.8579914280000009</c:v>
                </c:pt>
                <c:pt idx="1499">
                  <c:v>6.8579914280000009</c:v>
                </c:pt>
                <c:pt idx="1500">
                  <c:v>5.7774508612000011</c:v>
                </c:pt>
                <c:pt idx="1501">
                  <c:v>5.7774508612000011</c:v>
                </c:pt>
                <c:pt idx="1502">
                  <c:v>5.7774508612000011</c:v>
                </c:pt>
                <c:pt idx="1503">
                  <c:v>5.7774508612000011</c:v>
                </c:pt>
                <c:pt idx="1504">
                  <c:v>5.7774508612000011</c:v>
                </c:pt>
                <c:pt idx="1505">
                  <c:v>5.7774508612000011</c:v>
                </c:pt>
                <c:pt idx="1506">
                  <c:v>5.7774508612000011</c:v>
                </c:pt>
                <c:pt idx="1507">
                  <c:v>5.4712699320000002</c:v>
                </c:pt>
                <c:pt idx="1508">
                  <c:v>5.4712699320000002</c:v>
                </c:pt>
                <c:pt idx="1509">
                  <c:v>5.4712699320000002</c:v>
                </c:pt>
                <c:pt idx="1510">
                  <c:v>5.4712699320000002</c:v>
                </c:pt>
                <c:pt idx="1511">
                  <c:v>5.4712699320000002</c:v>
                </c:pt>
                <c:pt idx="1512">
                  <c:v>5.4712699320000002</c:v>
                </c:pt>
                <c:pt idx="1513">
                  <c:v>5.4712699320000002</c:v>
                </c:pt>
                <c:pt idx="1514">
                  <c:v>5.4712699320000002</c:v>
                </c:pt>
                <c:pt idx="1515">
                  <c:v>5.4712699320000002</c:v>
                </c:pt>
                <c:pt idx="1516">
                  <c:v>5.4712699320000002</c:v>
                </c:pt>
                <c:pt idx="1517">
                  <c:v>5.4712699320000002</c:v>
                </c:pt>
                <c:pt idx="1518">
                  <c:v>5.4712699320000002</c:v>
                </c:pt>
                <c:pt idx="1519">
                  <c:v>5.4712699320000002</c:v>
                </c:pt>
                <c:pt idx="1520">
                  <c:v>5.4712699320000002</c:v>
                </c:pt>
                <c:pt idx="1521">
                  <c:v>5.4712699320000002</c:v>
                </c:pt>
                <c:pt idx="1522">
                  <c:v>5.4712699320000002</c:v>
                </c:pt>
                <c:pt idx="1523">
                  <c:v>5.4712699320000002</c:v>
                </c:pt>
                <c:pt idx="1524">
                  <c:v>6.465428771600001</c:v>
                </c:pt>
                <c:pt idx="1525">
                  <c:v>6.465428771600001</c:v>
                </c:pt>
                <c:pt idx="1526">
                  <c:v>6.465428771600001</c:v>
                </c:pt>
                <c:pt idx="1527">
                  <c:v>6.465428771600001</c:v>
                </c:pt>
                <c:pt idx="1528">
                  <c:v>5.8583215880000008</c:v>
                </c:pt>
                <c:pt idx="1529">
                  <c:v>5.8583215880000008</c:v>
                </c:pt>
                <c:pt idx="1530">
                  <c:v>5.8583215880000008</c:v>
                </c:pt>
                <c:pt idx="1531">
                  <c:v>5.8583215880000008</c:v>
                </c:pt>
                <c:pt idx="1532">
                  <c:v>5.8583215880000008</c:v>
                </c:pt>
                <c:pt idx="1533">
                  <c:v>5.8583215880000008</c:v>
                </c:pt>
                <c:pt idx="1534">
                  <c:v>5.8583215880000008</c:v>
                </c:pt>
                <c:pt idx="1535">
                  <c:v>5.8583215880000008</c:v>
                </c:pt>
                <c:pt idx="1536">
                  <c:v>5.8583215880000008</c:v>
                </c:pt>
                <c:pt idx="1537">
                  <c:v>5.8583215880000008</c:v>
                </c:pt>
                <c:pt idx="1538">
                  <c:v>5.3072215480000011</c:v>
                </c:pt>
                <c:pt idx="1539">
                  <c:v>5.6878650640000004</c:v>
                </c:pt>
                <c:pt idx="1540">
                  <c:v>5.6878650640000004</c:v>
                </c:pt>
                <c:pt idx="1541">
                  <c:v>5.6878650640000004</c:v>
                </c:pt>
                <c:pt idx="1542">
                  <c:v>5.6878650640000004</c:v>
                </c:pt>
                <c:pt idx="1543">
                  <c:v>5.6878650640000004</c:v>
                </c:pt>
                <c:pt idx="1544">
                  <c:v>5.6878650640000004</c:v>
                </c:pt>
                <c:pt idx="1545">
                  <c:v>5.6878650640000004</c:v>
                </c:pt>
                <c:pt idx="1546">
                  <c:v>6.1133655600000001</c:v>
                </c:pt>
                <c:pt idx="1547">
                  <c:v>6.1133655600000001</c:v>
                </c:pt>
                <c:pt idx="1548">
                  <c:v>6.1133655600000001</c:v>
                </c:pt>
                <c:pt idx="1549">
                  <c:v>6.0108353200000009</c:v>
                </c:pt>
                <c:pt idx="1550">
                  <c:v>6.0108353200000009</c:v>
                </c:pt>
                <c:pt idx="1551">
                  <c:v>6.0108353200000009</c:v>
                </c:pt>
                <c:pt idx="1552">
                  <c:v>6.0108353200000009</c:v>
                </c:pt>
                <c:pt idx="1553">
                  <c:v>6.0108353200000009</c:v>
                </c:pt>
                <c:pt idx="1554">
                  <c:v>6.0108353200000009</c:v>
                </c:pt>
                <c:pt idx="1555">
                  <c:v>6.0108353200000009</c:v>
                </c:pt>
                <c:pt idx="1556">
                  <c:v>5.8583215880000008</c:v>
                </c:pt>
                <c:pt idx="1557">
                  <c:v>5.8583215880000008</c:v>
                </c:pt>
                <c:pt idx="1558">
                  <c:v>5.8583215880000008</c:v>
                </c:pt>
                <c:pt idx="1559">
                  <c:v>6.4645316319999999</c:v>
                </c:pt>
                <c:pt idx="1560">
                  <c:v>6.4645316319999999</c:v>
                </c:pt>
                <c:pt idx="1561">
                  <c:v>6.3068913880000004</c:v>
                </c:pt>
                <c:pt idx="1562">
                  <c:v>6.0300597400000004</c:v>
                </c:pt>
                <c:pt idx="1563">
                  <c:v>6.0300597400000004</c:v>
                </c:pt>
                <c:pt idx="1564">
                  <c:v>6.0300597400000004</c:v>
                </c:pt>
                <c:pt idx="1565">
                  <c:v>6.0300597400000004</c:v>
                </c:pt>
                <c:pt idx="1566">
                  <c:v>6.0300597400000004</c:v>
                </c:pt>
                <c:pt idx="1567">
                  <c:v>6.0300597400000004</c:v>
                </c:pt>
                <c:pt idx="1568">
                  <c:v>6.0300597400000004</c:v>
                </c:pt>
                <c:pt idx="1569">
                  <c:v>6.0300597400000004</c:v>
                </c:pt>
                <c:pt idx="1570">
                  <c:v>5.6888903664000008</c:v>
                </c:pt>
                <c:pt idx="1571">
                  <c:v>5.6888903664000008</c:v>
                </c:pt>
                <c:pt idx="1572">
                  <c:v>5.6888903664000008</c:v>
                </c:pt>
                <c:pt idx="1573">
                  <c:v>5.6888903664000008</c:v>
                </c:pt>
                <c:pt idx="1574">
                  <c:v>5.6888903664000008</c:v>
                </c:pt>
                <c:pt idx="1575">
                  <c:v>5.6888903664000008</c:v>
                </c:pt>
                <c:pt idx="1576">
                  <c:v>5.6888903664000008</c:v>
                </c:pt>
                <c:pt idx="1577">
                  <c:v>5.6888903664000008</c:v>
                </c:pt>
                <c:pt idx="1578">
                  <c:v>5.6888903664000008</c:v>
                </c:pt>
                <c:pt idx="1579">
                  <c:v>5.6888903664000008</c:v>
                </c:pt>
                <c:pt idx="1580">
                  <c:v>5.6888903664000008</c:v>
                </c:pt>
                <c:pt idx="1581">
                  <c:v>5.6888903664000008</c:v>
                </c:pt>
                <c:pt idx="1582">
                  <c:v>5.3072215480000011</c:v>
                </c:pt>
                <c:pt idx="1583">
                  <c:v>5.3072215480000011</c:v>
                </c:pt>
                <c:pt idx="1584">
                  <c:v>5.3072215480000011</c:v>
                </c:pt>
                <c:pt idx="1585">
                  <c:v>5.3072215480000011</c:v>
                </c:pt>
                <c:pt idx="1586">
                  <c:v>6.012116948000001</c:v>
                </c:pt>
                <c:pt idx="1587">
                  <c:v>6.012116948000001</c:v>
                </c:pt>
                <c:pt idx="1588">
                  <c:v>6.012116948000001</c:v>
                </c:pt>
                <c:pt idx="1589">
                  <c:v>6.012116948000001</c:v>
                </c:pt>
                <c:pt idx="1590">
                  <c:v>6.012116948000001</c:v>
                </c:pt>
                <c:pt idx="1591">
                  <c:v>6.012116948000001</c:v>
                </c:pt>
                <c:pt idx="1592">
                  <c:v>6.012116948000001</c:v>
                </c:pt>
                <c:pt idx="1593">
                  <c:v>6.012116948000001</c:v>
                </c:pt>
                <c:pt idx="1594">
                  <c:v>5.468706676</c:v>
                </c:pt>
                <c:pt idx="1595">
                  <c:v>5.468706676</c:v>
                </c:pt>
                <c:pt idx="1596">
                  <c:v>5.468706676</c:v>
                </c:pt>
                <c:pt idx="1597">
                  <c:v>5.468706676</c:v>
                </c:pt>
                <c:pt idx="1598">
                  <c:v>5.468706676</c:v>
                </c:pt>
                <c:pt idx="1599">
                  <c:v>5.468706676</c:v>
                </c:pt>
                <c:pt idx="1600">
                  <c:v>5.468706676</c:v>
                </c:pt>
                <c:pt idx="1601">
                  <c:v>5.468706676</c:v>
                </c:pt>
                <c:pt idx="1602">
                  <c:v>5.468706676</c:v>
                </c:pt>
                <c:pt idx="1603">
                  <c:v>5.468706676</c:v>
                </c:pt>
                <c:pt idx="1604">
                  <c:v>5.468706676</c:v>
                </c:pt>
                <c:pt idx="1605">
                  <c:v>5.468706676</c:v>
                </c:pt>
                <c:pt idx="1606">
                  <c:v>5.468706676</c:v>
                </c:pt>
                <c:pt idx="1607">
                  <c:v>5.468706676</c:v>
                </c:pt>
                <c:pt idx="1608">
                  <c:v>6.3068913880000004</c:v>
                </c:pt>
                <c:pt idx="1609">
                  <c:v>6.3068913880000004</c:v>
                </c:pt>
                <c:pt idx="1610">
                  <c:v>6.3068913880000004</c:v>
                </c:pt>
                <c:pt idx="1611">
                  <c:v>6.3068913880000004</c:v>
                </c:pt>
                <c:pt idx="1612">
                  <c:v>6.3068913880000004</c:v>
                </c:pt>
                <c:pt idx="1613">
                  <c:v>6.3068913880000004</c:v>
                </c:pt>
                <c:pt idx="1614">
                  <c:v>6.3068913880000004</c:v>
                </c:pt>
                <c:pt idx="1615">
                  <c:v>6.4594051200000004</c:v>
                </c:pt>
                <c:pt idx="1616">
                  <c:v>6.4594051200000004</c:v>
                </c:pt>
                <c:pt idx="1617">
                  <c:v>6.4594051200000004</c:v>
                </c:pt>
                <c:pt idx="1618">
                  <c:v>6.4594051200000004</c:v>
                </c:pt>
                <c:pt idx="1619">
                  <c:v>6.4594051200000004</c:v>
                </c:pt>
                <c:pt idx="1620">
                  <c:v>5.8583215880000008</c:v>
                </c:pt>
                <c:pt idx="1621">
                  <c:v>5.8583215880000008</c:v>
                </c:pt>
                <c:pt idx="1622">
                  <c:v>5.8583215880000008</c:v>
                </c:pt>
                <c:pt idx="1623">
                  <c:v>5.8583215880000008</c:v>
                </c:pt>
                <c:pt idx="1624">
                  <c:v>6.012116948000001</c:v>
                </c:pt>
                <c:pt idx="1625">
                  <c:v>6.012116948000001</c:v>
                </c:pt>
                <c:pt idx="1626">
                  <c:v>6.012116948000001</c:v>
                </c:pt>
                <c:pt idx="1627">
                  <c:v>5.9876205459999996</c:v>
                </c:pt>
                <c:pt idx="1628">
                  <c:v>5.9876205459999996</c:v>
                </c:pt>
                <c:pt idx="1629">
                  <c:v>5.2670621300000011</c:v>
                </c:pt>
                <c:pt idx="1630">
                  <c:v>5.2670621300000011</c:v>
                </c:pt>
                <c:pt idx="1631">
                  <c:v>5.608407112000001</c:v>
                </c:pt>
                <c:pt idx="1632">
                  <c:v>5.608407112000001</c:v>
                </c:pt>
                <c:pt idx="1633">
                  <c:v>5.4892201839999997</c:v>
                </c:pt>
                <c:pt idx="1634">
                  <c:v>5.3799655000000008</c:v>
                </c:pt>
                <c:pt idx="1635">
                  <c:v>5.3799655000000008</c:v>
                </c:pt>
                <c:pt idx="1636">
                  <c:v>5.58780856</c:v>
                </c:pt>
                <c:pt idx="1637">
                  <c:v>5.58780856</c:v>
                </c:pt>
                <c:pt idx="1638">
                  <c:v>5.4719808699999994</c:v>
                </c:pt>
                <c:pt idx="1639">
                  <c:v>5.4719808699999994</c:v>
                </c:pt>
                <c:pt idx="1640">
                  <c:v>6.2476754000000003</c:v>
                </c:pt>
                <c:pt idx="1641">
                  <c:v>6.2476754000000003</c:v>
                </c:pt>
                <c:pt idx="1642">
                  <c:v>6.6978267200000001</c:v>
                </c:pt>
                <c:pt idx="1643">
                  <c:v>6.6978267200000001</c:v>
                </c:pt>
                <c:pt idx="1644">
                  <c:v>6.2290850800000008</c:v>
                </c:pt>
                <c:pt idx="1645">
                  <c:v>6.1031035840000012</c:v>
                </c:pt>
                <c:pt idx="1646">
                  <c:v>5.3875403840000011</c:v>
                </c:pt>
                <c:pt idx="1647">
                  <c:v>5.7739445120000008</c:v>
                </c:pt>
                <c:pt idx="1648">
                  <c:v>6.3960941888000002</c:v>
                </c:pt>
                <c:pt idx="1649">
                  <c:v>6.3647466720000008</c:v>
                </c:pt>
                <c:pt idx="1650">
                  <c:v>6.2407077600000003</c:v>
                </c:pt>
                <c:pt idx="1651">
                  <c:v>6.2407077600000003</c:v>
                </c:pt>
                <c:pt idx="1652">
                  <c:v>6.2407077600000003</c:v>
                </c:pt>
                <c:pt idx="1653">
                  <c:v>6.2407077600000003</c:v>
                </c:pt>
                <c:pt idx="1654">
                  <c:v>6.2118823199999991</c:v>
                </c:pt>
                <c:pt idx="1655">
                  <c:v>6.1902632400000002</c:v>
                </c:pt>
                <c:pt idx="1656">
                  <c:v>6.0300597400000004</c:v>
                </c:pt>
                <c:pt idx="1657">
                  <c:v>6.0300597400000004</c:v>
                </c:pt>
                <c:pt idx="1658">
                  <c:v>6.0054902299999995</c:v>
                </c:pt>
                <c:pt idx="1659">
                  <c:v>6.0054902299999995</c:v>
                </c:pt>
                <c:pt idx="1660">
                  <c:v>5.9844306500000002</c:v>
                </c:pt>
                <c:pt idx="1661">
                  <c:v>5.9844306500000002</c:v>
                </c:pt>
                <c:pt idx="1662">
                  <c:v>5.9844306500000002</c:v>
                </c:pt>
                <c:pt idx="1663">
                  <c:v>5.9458214200000015</c:v>
                </c:pt>
                <c:pt idx="1664">
                  <c:v>5.9458214200000015</c:v>
                </c:pt>
                <c:pt idx="1665">
                  <c:v>5.8194639399999994</c:v>
                </c:pt>
                <c:pt idx="1666">
                  <c:v>5.4892201839999997</c:v>
                </c:pt>
                <c:pt idx="1667">
                  <c:v>5.4892201839999997</c:v>
                </c:pt>
                <c:pt idx="1668">
                  <c:v>5.3799655000000008</c:v>
                </c:pt>
                <c:pt idx="1669">
                  <c:v>5.3799655000000008</c:v>
                </c:pt>
                <c:pt idx="1670">
                  <c:v>5.2707108159999994</c:v>
                </c:pt>
                <c:pt idx="1671">
                  <c:v>5.2707108159999994</c:v>
                </c:pt>
                <c:pt idx="1672">
                  <c:v>5.1614561319999996</c:v>
                </c:pt>
                <c:pt idx="1673">
                  <c:v>4.8160409739999999</c:v>
                </c:pt>
                <c:pt idx="1674">
                  <c:v>4.8160409739999999</c:v>
                </c:pt>
                <c:pt idx="1675">
                  <c:v>5.3402156359999999</c:v>
                </c:pt>
                <c:pt idx="1676">
                  <c:v>5.3402156359999999</c:v>
                </c:pt>
                <c:pt idx="1677">
                  <c:v>5.3402156359999999</c:v>
                </c:pt>
                <c:pt idx="1678">
                  <c:v>5.2387305420000008</c:v>
                </c:pt>
                <c:pt idx="1679">
                  <c:v>6.2290850800000008</c:v>
                </c:pt>
                <c:pt idx="1680">
                  <c:v>6.1241004999999999</c:v>
                </c:pt>
                <c:pt idx="1681">
                  <c:v>5.9482817280000004</c:v>
                </c:pt>
                <c:pt idx="1682">
                  <c:v>5.9482817280000004</c:v>
                </c:pt>
                <c:pt idx="1683">
                  <c:v>5.9244067440000006</c:v>
                </c:pt>
                <c:pt idx="1684">
                  <c:v>5.9244067440000006</c:v>
                </c:pt>
                <c:pt idx="1685">
                  <c:v>5.9073531839999998</c:v>
                </c:pt>
                <c:pt idx="1686">
                  <c:v>5.880067487999999</c:v>
                </c:pt>
                <c:pt idx="1687">
                  <c:v>5.859603216</c:v>
                </c:pt>
                <c:pt idx="1688">
                  <c:v>5.859603216</c:v>
                </c:pt>
                <c:pt idx="1689">
                  <c:v>5.8357282319999992</c:v>
                </c:pt>
                <c:pt idx="1690">
                  <c:v>5.8357282319999992</c:v>
                </c:pt>
                <c:pt idx="1691">
                  <c:v>5.8152639600000002</c:v>
                </c:pt>
                <c:pt idx="1692">
                  <c:v>5.8152639600000002</c:v>
                </c:pt>
                <c:pt idx="1693">
                  <c:v>5.7777461280000013</c:v>
                </c:pt>
                <c:pt idx="1694">
                  <c:v>5.6549604959999993</c:v>
                </c:pt>
                <c:pt idx="1695">
                  <c:v>5.6549604959999993</c:v>
                </c:pt>
                <c:pt idx="1696">
                  <c:v>5.5424070000000007</c:v>
                </c:pt>
                <c:pt idx="1697">
                  <c:v>5.4298535039999996</c:v>
                </c:pt>
                <c:pt idx="1698">
                  <c:v>5.4298535039999996</c:v>
                </c:pt>
                <c:pt idx="1699">
                  <c:v>5.3173000079999992</c:v>
                </c:pt>
                <c:pt idx="1700">
                  <c:v>5.4556986739999997</c:v>
                </c:pt>
                <c:pt idx="1701">
                  <c:v>5.3402156359999999</c:v>
                </c:pt>
                <c:pt idx="1702">
                  <c:v>5.2387305420000008</c:v>
                </c:pt>
                <c:pt idx="1703">
                  <c:v>5.1372454480000007</c:v>
                </c:pt>
                <c:pt idx="1704">
                  <c:v>5.0357603540000007</c:v>
                </c:pt>
                <c:pt idx="1705">
                  <c:v>4.9342752600000006</c:v>
                </c:pt>
                <c:pt idx="1706">
                  <c:v>4.8327901660000006</c:v>
                </c:pt>
                <c:pt idx="1707">
                  <c:v>4.2763718920000002</c:v>
                </c:pt>
                <c:pt idx="1708">
                  <c:v>4.4198508180000013</c:v>
                </c:pt>
                <c:pt idx="1709">
                  <c:v>4.4198508180000013</c:v>
                </c:pt>
                <c:pt idx="1710">
                  <c:v>4.2133811440000004</c:v>
                </c:pt>
                <c:pt idx="1711">
                  <c:v>4.0069114699999995</c:v>
                </c:pt>
                <c:pt idx="1712">
                  <c:v>4.0069114699999995</c:v>
                </c:pt>
                <c:pt idx="1713">
                  <c:v>3.8004417959999999</c:v>
                </c:pt>
                <c:pt idx="1714">
                  <c:v>3.5974716079999993</c:v>
                </c:pt>
                <c:pt idx="1715">
                  <c:v>3.1756832079999997</c:v>
                </c:pt>
                <c:pt idx="1716">
                  <c:v>3.1756832079999997</c:v>
                </c:pt>
                <c:pt idx="1717">
                  <c:v>3.1756832079999997</c:v>
                </c:pt>
                <c:pt idx="1718">
                  <c:v>3.354855996</c:v>
                </c:pt>
                <c:pt idx="1719">
                  <c:v>3.901641918000001</c:v>
                </c:pt>
                <c:pt idx="1720">
                  <c:v>4.2661658660000006</c:v>
                </c:pt>
                <c:pt idx="1721">
                  <c:v>4.4453386540000004</c:v>
                </c:pt>
                <c:pt idx="1722">
                  <c:v>4.8601780640000003</c:v>
                </c:pt>
                <c:pt idx="1723">
                  <c:v>5.052201447999999</c:v>
                </c:pt>
                <c:pt idx="1724">
                  <c:v>5.2707108159999994</c:v>
                </c:pt>
                <c:pt idx="1725">
                  <c:v>5.4892201839999997</c:v>
                </c:pt>
                <c:pt idx="1726">
                  <c:v>5.608407112000001</c:v>
                </c:pt>
                <c:pt idx="1727">
                  <c:v>5.6646898279999993</c:v>
                </c:pt>
                <c:pt idx="1728">
                  <c:v>4.5721429880000004</c:v>
                </c:pt>
                <c:pt idx="1729">
                  <c:v>4.5721429880000004</c:v>
                </c:pt>
                <c:pt idx="1730">
                  <c:v>4.764166372</c:v>
                </c:pt>
                <c:pt idx="1731">
                  <c:v>4.8601780640000003</c:v>
                </c:pt>
                <c:pt idx="1732">
                  <c:v>4.9561897560000006</c:v>
                </c:pt>
                <c:pt idx="1733">
                  <c:v>5.052201447999999</c:v>
                </c:pt>
                <c:pt idx="1734">
                  <c:v>5.1614561319999996</c:v>
                </c:pt>
                <c:pt idx="1735">
                  <c:v>5.2707108159999994</c:v>
                </c:pt>
                <c:pt idx="1736">
                  <c:v>5.4892201839999997</c:v>
                </c:pt>
                <c:pt idx="1737">
                  <c:v>5.4892201839999997</c:v>
                </c:pt>
                <c:pt idx="1738">
                  <c:v>5.608407112000001</c:v>
                </c:pt>
                <c:pt idx="1739">
                  <c:v>5.6448253400000006</c:v>
                </c:pt>
                <c:pt idx="1740">
                  <c:v>5.6646898279999993</c:v>
                </c:pt>
                <c:pt idx="1741">
                  <c:v>5.6646898279999993</c:v>
                </c:pt>
                <c:pt idx="1742">
                  <c:v>5.6878650640000004</c:v>
                </c:pt>
                <c:pt idx="1743">
                  <c:v>6.0511193199999997</c:v>
                </c:pt>
                <c:pt idx="1744">
                  <c:v>6.0791987599999997</c:v>
                </c:pt>
                <c:pt idx="1745">
                  <c:v>6.09674841</c:v>
                </c:pt>
                <c:pt idx="1746">
                  <c:v>6.09674841</c:v>
                </c:pt>
                <c:pt idx="1747">
                  <c:v>6.1213179200000001</c:v>
                </c:pt>
                <c:pt idx="1748">
                  <c:v>6.1423774999999994</c:v>
                </c:pt>
                <c:pt idx="1749">
                  <c:v>6.2476754000000003</c:v>
                </c:pt>
                <c:pt idx="1750">
                  <c:v>6.3178740000000007</c:v>
                </c:pt>
                <c:pt idx="1751">
                  <c:v>6.3178740000000007</c:v>
                </c:pt>
                <c:pt idx="1752">
                  <c:v>5.4719808699999994</c:v>
                </c:pt>
                <c:pt idx="1753">
                  <c:v>5.58780856</c:v>
                </c:pt>
                <c:pt idx="1754">
                  <c:v>5.58780856</c:v>
                </c:pt>
                <c:pt idx="1755">
                  <c:v>5.7036362500000006</c:v>
                </c:pt>
                <c:pt idx="1756">
                  <c:v>5.7036362500000006</c:v>
                </c:pt>
                <c:pt idx="1757">
                  <c:v>5.8194639399999994</c:v>
                </c:pt>
                <c:pt idx="1758">
                  <c:v>5.8194639399999994</c:v>
                </c:pt>
                <c:pt idx="1759">
                  <c:v>5.9458214200000015</c:v>
                </c:pt>
                <c:pt idx="1760">
                  <c:v>5.9844306500000002</c:v>
                </c:pt>
                <c:pt idx="1761">
                  <c:v>5.9844306500000002</c:v>
                </c:pt>
                <c:pt idx="1762">
                  <c:v>6.0054902299999995</c:v>
                </c:pt>
                <c:pt idx="1763">
                  <c:v>6.0300597400000004</c:v>
                </c:pt>
                <c:pt idx="1764">
                  <c:v>6.0300597400000004</c:v>
                </c:pt>
                <c:pt idx="1765">
                  <c:v>6.0300597400000004</c:v>
                </c:pt>
                <c:pt idx="1766">
                  <c:v>6.0511193199999997</c:v>
                </c:pt>
                <c:pt idx="1767">
                  <c:v>6.0511193199999997</c:v>
                </c:pt>
                <c:pt idx="1768">
                  <c:v>5.7342155359999998</c:v>
                </c:pt>
                <c:pt idx="1769">
                  <c:v>5.7507692760000007</c:v>
                </c:pt>
                <c:pt idx="1770">
                  <c:v>5.7739445120000008</c:v>
                </c:pt>
                <c:pt idx="1771">
                  <c:v>5.7739445120000008</c:v>
                </c:pt>
                <c:pt idx="1772">
                  <c:v>5.7938089999999995</c:v>
                </c:pt>
                <c:pt idx="1773">
                  <c:v>5.4060755</c:v>
                </c:pt>
                <c:pt idx="1774">
                  <c:v>5.4060755</c:v>
                </c:pt>
                <c:pt idx="1775">
                  <c:v>6.1241004999999999</c:v>
                </c:pt>
                <c:pt idx="1776">
                  <c:v>6.2290850800000008</c:v>
                </c:pt>
                <c:pt idx="1777">
                  <c:v>6.2290850800000008</c:v>
                </c:pt>
                <c:pt idx="1778">
                  <c:v>6.2290850800000008</c:v>
                </c:pt>
                <c:pt idx="1779">
                  <c:v>6.2990748000000005</c:v>
                </c:pt>
                <c:pt idx="1780">
                  <c:v>6.2990748000000005</c:v>
                </c:pt>
                <c:pt idx="1781">
                  <c:v>6.1379388000000006</c:v>
                </c:pt>
                <c:pt idx="1782">
                  <c:v>6.1379388000000006</c:v>
                </c:pt>
                <c:pt idx="1783">
                  <c:v>6.1379388000000006</c:v>
                </c:pt>
                <c:pt idx="1784">
                  <c:v>6.1379388000000006</c:v>
                </c:pt>
                <c:pt idx="1785">
                  <c:v>6.1379388000000006</c:v>
                </c:pt>
                <c:pt idx="1786">
                  <c:v>6.3608435999999999</c:v>
                </c:pt>
                <c:pt idx="1787">
                  <c:v>6.3608435999999999</c:v>
                </c:pt>
                <c:pt idx="1788">
                  <c:v>6.3608435999999999</c:v>
                </c:pt>
                <c:pt idx="1789">
                  <c:v>6.3608435999999999</c:v>
                </c:pt>
                <c:pt idx="1790">
                  <c:v>6.3608435999999999</c:v>
                </c:pt>
                <c:pt idx="1791">
                  <c:v>6.3608435999999999</c:v>
                </c:pt>
                <c:pt idx="1792">
                  <c:v>6.3608435999999999</c:v>
                </c:pt>
                <c:pt idx="1793">
                  <c:v>6.3608435999999999</c:v>
                </c:pt>
                <c:pt idx="1794">
                  <c:v>6.3608435999999999</c:v>
                </c:pt>
                <c:pt idx="1795">
                  <c:v>6.3608435999999999</c:v>
                </c:pt>
                <c:pt idx="1796">
                  <c:v>6.3608435999999999</c:v>
                </c:pt>
                <c:pt idx="1797">
                  <c:v>6.3608435999999999</c:v>
                </c:pt>
                <c:pt idx="1798">
                  <c:v>6.3608435999999999</c:v>
                </c:pt>
                <c:pt idx="1799">
                  <c:v>6.3608435999999999</c:v>
                </c:pt>
                <c:pt idx="1800">
                  <c:v>6.3608435999999999</c:v>
                </c:pt>
                <c:pt idx="1801">
                  <c:v>6.3608435999999999</c:v>
                </c:pt>
                <c:pt idx="1802">
                  <c:v>6.3608435999999999</c:v>
                </c:pt>
                <c:pt idx="1803">
                  <c:v>6.3608435999999999</c:v>
                </c:pt>
                <c:pt idx="1804">
                  <c:v>6.3004176000000003</c:v>
                </c:pt>
                <c:pt idx="1805">
                  <c:v>6.3004176000000003</c:v>
                </c:pt>
                <c:pt idx="1806">
                  <c:v>6.3004176000000003</c:v>
                </c:pt>
                <c:pt idx="1807">
                  <c:v>6.3004176000000003</c:v>
                </c:pt>
                <c:pt idx="1808">
                  <c:v>6.3004176000000003</c:v>
                </c:pt>
                <c:pt idx="1809">
                  <c:v>6.4051560000000007</c:v>
                </c:pt>
                <c:pt idx="1810">
                  <c:v>6.4051560000000007</c:v>
                </c:pt>
                <c:pt idx="1811">
                  <c:v>6.4051560000000007</c:v>
                </c:pt>
                <c:pt idx="1812">
                  <c:v>6.4051560000000007</c:v>
                </c:pt>
                <c:pt idx="1813">
                  <c:v>6.4051560000000007</c:v>
                </c:pt>
                <c:pt idx="1814">
                  <c:v>6.4051560000000007</c:v>
                </c:pt>
                <c:pt idx="1815">
                  <c:v>6.4051560000000007</c:v>
                </c:pt>
                <c:pt idx="1816">
                  <c:v>6.4078416000000002</c:v>
                </c:pt>
                <c:pt idx="1817">
                  <c:v>6.4078416000000002</c:v>
                </c:pt>
                <c:pt idx="1818">
                  <c:v>6.4078416000000002</c:v>
                </c:pt>
                <c:pt idx="1819">
                  <c:v>6.4078416000000002</c:v>
                </c:pt>
                <c:pt idx="1820">
                  <c:v>6.4078416000000002</c:v>
                </c:pt>
                <c:pt idx="1821">
                  <c:v>6.1392816000000003</c:v>
                </c:pt>
                <c:pt idx="1822">
                  <c:v>6.1392816000000003</c:v>
                </c:pt>
                <c:pt idx="1823">
                  <c:v>6.2990748000000005</c:v>
                </c:pt>
                <c:pt idx="1824">
                  <c:v>6.2990748000000005</c:v>
                </c:pt>
                <c:pt idx="1825">
                  <c:v>5.560534800000001</c:v>
                </c:pt>
                <c:pt idx="1826">
                  <c:v>5.9593464000000003</c:v>
                </c:pt>
                <c:pt idx="1827">
                  <c:v>5.9593464000000003</c:v>
                </c:pt>
                <c:pt idx="1828">
                  <c:v>6.3178740000000007</c:v>
                </c:pt>
                <c:pt idx="1829">
                  <c:v>6.3178740000000007</c:v>
                </c:pt>
                <c:pt idx="1830">
                  <c:v>6.3178740000000007</c:v>
                </c:pt>
                <c:pt idx="1831">
                  <c:v>6.3178740000000007</c:v>
                </c:pt>
                <c:pt idx="1832">
                  <c:v>6.4857240000000003</c:v>
                </c:pt>
                <c:pt idx="1833">
                  <c:v>6.4857240000000003</c:v>
                </c:pt>
                <c:pt idx="1834">
                  <c:v>6.4857240000000003</c:v>
                </c:pt>
                <c:pt idx="1835">
                  <c:v>6.4857240000000003</c:v>
                </c:pt>
                <c:pt idx="1836">
                  <c:v>6.4857240000000003</c:v>
                </c:pt>
                <c:pt idx="1837">
                  <c:v>6.4414116000000003</c:v>
                </c:pt>
                <c:pt idx="1838">
                  <c:v>6.4816956000000001</c:v>
                </c:pt>
                <c:pt idx="1839">
                  <c:v>6.6079188000000011</c:v>
                </c:pt>
                <c:pt idx="1840">
                  <c:v>6.6401460000000005</c:v>
                </c:pt>
                <c:pt idx="1841">
                  <c:v>6.6414888000000003</c:v>
                </c:pt>
                <c:pt idx="1842">
                  <c:v>6.6414888000000003</c:v>
                </c:pt>
                <c:pt idx="1843">
                  <c:v>6.6414888000000003</c:v>
                </c:pt>
                <c:pt idx="1844">
                  <c:v>6.6414888000000003</c:v>
                </c:pt>
                <c:pt idx="1845">
                  <c:v>6.6414888000000003</c:v>
                </c:pt>
                <c:pt idx="1846">
                  <c:v>6.6414888000000003</c:v>
                </c:pt>
                <c:pt idx="1847">
                  <c:v>6.6414888000000003</c:v>
                </c:pt>
                <c:pt idx="1848">
                  <c:v>6.6414888000000003</c:v>
                </c:pt>
                <c:pt idx="1849">
                  <c:v>6.6414888000000003</c:v>
                </c:pt>
                <c:pt idx="1850">
                  <c:v>6.6414888000000003</c:v>
                </c:pt>
                <c:pt idx="1851">
                  <c:v>6.6414888000000003</c:v>
                </c:pt>
                <c:pt idx="1852">
                  <c:v>6.6414888000000003</c:v>
                </c:pt>
                <c:pt idx="1853">
                  <c:v>6.6414888000000003</c:v>
                </c:pt>
                <c:pt idx="1854">
                  <c:v>6.6414888000000003</c:v>
                </c:pt>
                <c:pt idx="1855">
                  <c:v>6.6414888000000003</c:v>
                </c:pt>
                <c:pt idx="1856">
                  <c:v>6.6414888000000003</c:v>
                </c:pt>
                <c:pt idx="1857">
                  <c:v>6.6414888000000003</c:v>
                </c:pt>
                <c:pt idx="1858">
                  <c:v>6.6414888000000003</c:v>
                </c:pt>
                <c:pt idx="1859">
                  <c:v>6.6414888000000003</c:v>
                </c:pt>
                <c:pt idx="1860">
                  <c:v>6.6414888000000003</c:v>
                </c:pt>
                <c:pt idx="1861">
                  <c:v>6.6414888000000003</c:v>
                </c:pt>
                <c:pt idx="1862">
                  <c:v>6.6414888000000003</c:v>
                </c:pt>
                <c:pt idx="1863">
                  <c:v>6.6414888000000003</c:v>
                </c:pt>
                <c:pt idx="1864">
                  <c:v>6.6414888000000003</c:v>
                </c:pt>
                <c:pt idx="1865">
                  <c:v>6.6414888000000003</c:v>
                </c:pt>
                <c:pt idx="1866">
                  <c:v>6.6414888000000003</c:v>
                </c:pt>
                <c:pt idx="1867">
                  <c:v>6.6414888000000003</c:v>
                </c:pt>
                <c:pt idx="1868">
                  <c:v>6.6414888000000003</c:v>
                </c:pt>
                <c:pt idx="1869">
                  <c:v>6.6414888000000003</c:v>
                </c:pt>
                <c:pt idx="1870">
                  <c:v>6.6414888000000003</c:v>
                </c:pt>
                <c:pt idx="1871">
                  <c:v>6.6414888000000003</c:v>
                </c:pt>
                <c:pt idx="1872">
                  <c:v>6.6414888000000003</c:v>
                </c:pt>
                <c:pt idx="1873">
                  <c:v>6.6414888000000003</c:v>
                </c:pt>
                <c:pt idx="1874">
                  <c:v>6.6414888000000003</c:v>
                </c:pt>
                <c:pt idx="1875">
                  <c:v>6.6414888000000003</c:v>
                </c:pt>
                <c:pt idx="1876">
                  <c:v>6.6414888000000003</c:v>
                </c:pt>
                <c:pt idx="1877">
                  <c:v>6.6414888000000003</c:v>
                </c:pt>
                <c:pt idx="1878">
                  <c:v>6.6414888000000003</c:v>
                </c:pt>
                <c:pt idx="1879">
                  <c:v>6.6414888000000003</c:v>
                </c:pt>
                <c:pt idx="1880">
                  <c:v>6.6414888000000003</c:v>
                </c:pt>
                <c:pt idx="1881">
                  <c:v>6.6414888000000003</c:v>
                </c:pt>
                <c:pt idx="1882">
                  <c:v>6.6414888000000003</c:v>
                </c:pt>
                <c:pt idx="1883">
                  <c:v>6.6414888000000003</c:v>
                </c:pt>
                <c:pt idx="1884">
                  <c:v>6.6414888000000003</c:v>
                </c:pt>
                <c:pt idx="1885">
                  <c:v>6.6414888000000003</c:v>
                </c:pt>
                <c:pt idx="1886">
                  <c:v>6.6414888000000003</c:v>
                </c:pt>
                <c:pt idx="1887">
                  <c:v>6.6414888000000003</c:v>
                </c:pt>
                <c:pt idx="1888">
                  <c:v>6.6414888000000003</c:v>
                </c:pt>
                <c:pt idx="1889">
                  <c:v>6.6414888000000003</c:v>
                </c:pt>
                <c:pt idx="1890">
                  <c:v>6.6414888000000003</c:v>
                </c:pt>
                <c:pt idx="1891">
                  <c:v>6.6414888000000003</c:v>
                </c:pt>
                <c:pt idx="1892">
                  <c:v>6.6414888000000003</c:v>
                </c:pt>
                <c:pt idx="1893">
                  <c:v>6.6414888000000003</c:v>
                </c:pt>
                <c:pt idx="1894">
                  <c:v>6.4226124000000002</c:v>
                </c:pt>
                <c:pt idx="1895">
                  <c:v>6.6106044000000006</c:v>
                </c:pt>
                <c:pt idx="1896">
                  <c:v>6.4816956000000001</c:v>
                </c:pt>
                <c:pt idx="1897">
                  <c:v>6.4816956000000001</c:v>
                </c:pt>
                <c:pt idx="1898">
                  <c:v>6.4199268000000007</c:v>
                </c:pt>
                <c:pt idx="1899">
                  <c:v>6.4857240000000003</c:v>
                </c:pt>
                <c:pt idx="1900">
                  <c:v>6.4857240000000003</c:v>
                </c:pt>
                <c:pt idx="1901">
                  <c:v>6.4857240000000003</c:v>
                </c:pt>
                <c:pt idx="1902">
                  <c:v>6.4857240000000003</c:v>
                </c:pt>
                <c:pt idx="1903">
                  <c:v>6.3178740000000007</c:v>
                </c:pt>
                <c:pt idx="1904">
                  <c:v>6.3178740000000007</c:v>
                </c:pt>
                <c:pt idx="1905">
                  <c:v>6.3178740000000007</c:v>
                </c:pt>
                <c:pt idx="1906">
                  <c:v>6.4857240000000003</c:v>
                </c:pt>
                <c:pt idx="1907">
                  <c:v>6.4857240000000003</c:v>
                </c:pt>
                <c:pt idx="1908">
                  <c:v>6.4400688000000006</c:v>
                </c:pt>
                <c:pt idx="1909">
                  <c:v>6.6414888000000003</c:v>
                </c:pt>
                <c:pt idx="1910">
                  <c:v>6.6414888000000003</c:v>
                </c:pt>
                <c:pt idx="1911">
                  <c:v>6.6414888000000003</c:v>
                </c:pt>
                <c:pt idx="1912">
                  <c:v>6.4226124000000002</c:v>
                </c:pt>
                <c:pt idx="1913">
                  <c:v>6.6414888000000003</c:v>
                </c:pt>
                <c:pt idx="1914">
                  <c:v>6.6414888000000003</c:v>
                </c:pt>
                <c:pt idx="1915">
                  <c:v>6.4414116000000003</c:v>
                </c:pt>
                <c:pt idx="1916">
                  <c:v>6.4414116000000003</c:v>
                </c:pt>
                <c:pt idx="1917">
                  <c:v>6.4414116000000003</c:v>
                </c:pt>
                <c:pt idx="1918">
                  <c:v>6.4414116000000003</c:v>
                </c:pt>
                <c:pt idx="1919">
                  <c:v>6.27759</c:v>
                </c:pt>
                <c:pt idx="1920">
                  <c:v>6.4414116000000003</c:v>
                </c:pt>
                <c:pt idx="1921">
                  <c:v>6.3178740000000007</c:v>
                </c:pt>
                <c:pt idx="1922">
                  <c:v>6.3178740000000007</c:v>
                </c:pt>
                <c:pt idx="1923">
                  <c:v>6.3178740000000007</c:v>
                </c:pt>
                <c:pt idx="1924">
                  <c:v>6.3178740000000007</c:v>
                </c:pt>
                <c:pt idx="1925">
                  <c:v>6.3178740000000007</c:v>
                </c:pt>
                <c:pt idx="1926">
                  <c:v>6.3178740000000007</c:v>
                </c:pt>
                <c:pt idx="1927">
                  <c:v>6.3178740000000007</c:v>
                </c:pt>
                <c:pt idx="1928">
                  <c:v>6.3178740000000007</c:v>
                </c:pt>
                <c:pt idx="1929">
                  <c:v>6.3178740000000007</c:v>
                </c:pt>
                <c:pt idx="1930">
                  <c:v>6.2990748000000005</c:v>
                </c:pt>
                <c:pt idx="1931">
                  <c:v>6.2990748000000005</c:v>
                </c:pt>
                <c:pt idx="1932">
                  <c:v>6.4857240000000003</c:v>
                </c:pt>
                <c:pt idx="1933">
                  <c:v>6.4857240000000003</c:v>
                </c:pt>
                <c:pt idx="1934">
                  <c:v>6.4857240000000003</c:v>
                </c:pt>
                <c:pt idx="1935">
                  <c:v>6.4857240000000003</c:v>
                </c:pt>
                <c:pt idx="1936">
                  <c:v>6.3178740000000007</c:v>
                </c:pt>
                <c:pt idx="1937">
                  <c:v>6.3178740000000007</c:v>
                </c:pt>
                <c:pt idx="1938">
                  <c:v>6.3178740000000007</c:v>
                </c:pt>
                <c:pt idx="1939">
                  <c:v>6.3178740000000007</c:v>
                </c:pt>
                <c:pt idx="1940">
                  <c:v>6.3178740000000007</c:v>
                </c:pt>
                <c:pt idx="1941">
                  <c:v>6.3178740000000007</c:v>
                </c:pt>
                <c:pt idx="1942">
                  <c:v>5.9593464000000003</c:v>
                </c:pt>
                <c:pt idx="1943">
                  <c:v>5.9593464000000003</c:v>
                </c:pt>
                <c:pt idx="1944">
                  <c:v>5.9593464000000003</c:v>
                </c:pt>
                <c:pt idx="1945">
                  <c:v>5.560534800000001</c:v>
                </c:pt>
                <c:pt idx="1946">
                  <c:v>3.6148175999999999</c:v>
                </c:pt>
                <c:pt idx="1947">
                  <c:v>3.6148175999999999</c:v>
                </c:pt>
                <c:pt idx="1948">
                  <c:v>3.6148175999999999</c:v>
                </c:pt>
                <c:pt idx="1949">
                  <c:v>3.6148175999999999</c:v>
                </c:pt>
                <c:pt idx="1950">
                  <c:v>6.7730832000000003</c:v>
                </c:pt>
                <c:pt idx="1951">
                  <c:v>6.3178740000000007</c:v>
                </c:pt>
                <c:pt idx="1952">
                  <c:v>6.3178740000000007</c:v>
                </c:pt>
                <c:pt idx="1953">
                  <c:v>6.3178740000000007</c:v>
                </c:pt>
                <c:pt idx="1954">
                  <c:v>6.3178740000000007</c:v>
                </c:pt>
                <c:pt idx="1955">
                  <c:v>6.3178740000000007</c:v>
                </c:pt>
                <c:pt idx="1956">
                  <c:v>5.9593464000000003</c:v>
                </c:pt>
                <c:pt idx="1957">
                  <c:v>5.9593464000000003</c:v>
                </c:pt>
                <c:pt idx="1958">
                  <c:v>5.9593464000000003</c:v>
                </c:pt>
                <c:pt idx="1959">
                  <c:v>5.9593464000000003</c:v>
                </c:pt>
                <c:pt idx="1960">
                  <c:v>5.9593464000000003</c:v>
                </c:pt>
                <c:pt idx="1961">
                  <c:v>5.9593464000000003</c:v>
                </c:pt>
                <c:pt idx="1962">
                  <c:v>5.9593464000000003</c:v>
                </c:pt>
                <c:pt idx="1963">
                  <c:v>5.9593464000000003</c:v>
                </c:pt>
                <c:pt idx="1964">
                  <c:v>6.3004176000000003</c:v>
                </c:pt>
                <c:pt idx="1965">
                  <c:v>6.3004176000000003</c:v>
                </c:pt>
                <c:pt idx="1966">
                  <c:v>6.3004176000000003</c:v>
                </c:pt>
                <c:pt idx="1967">
                  <c:v>6.1379388000000006</c:v>
                </c:pt>
                <c:pt idx="1968">
                  <c:v>6.1379388000000006</c:v>
                </c:pt>
                <c:pt idx="1969">
                  <c:v>6.1379388000000006</c:v>
                </c:pt>
                <c:pt idx="1970">
                  <c:v>6.7730832000000003</c:v>
                </c:pt>
                <c:pt idx="1971">
                  <c:v>6.7730832000000003</c:v>
                </c:pt>
                <c:pt idx="1972">
                  <c:v>6.7730832000000003</c:v>
                </c:pt>
                <c:pt idx="1973">
                  <c:v>6.7730832000000003</c:v>
                </c:pt>
                <c:pt idx="1974">
                  <c:v>6.7730832000000003</c:v>
                </c:pt>
                <c:pt idx="1975">
                  <c:v>6.7730832000000003</c:v>
                </c:pt>
                <c:pt idx="1976">
                  <c:v>6.7730832000000003</c:v>
                </c:pt>
                <c:pt idx="1977">
                  <c:v>6.7730832000000003</c:v>
                </c:pt>
                <c:pt idx="1978">
                  <c:v>6.7730832000000003</c:v>
                </c:pt>
                <c:pt idx="1979">
                  <c:v>6.7730832000000003</c:v>
                </c:pt>
                <c:pt idx="1980">
                  <c:v>6.7730832000000003</c:v>
                </c:pt>
                <c:pt idx="1981">
                  <c:v>6.7730832000000003</c:v>
                </c:pt>
                <c:pt idx="1982">
                  <c:v>6.7730832000000003</c:v>
                </c:pt>
                <c:pt idx="1983">
                  <c:v>6.7730832000000003</c:v>
                </c:pt>
                <c:pt idx="1984">
                  <c:v>6.7730832000000003</c:v>
                </c:pt>
                <c:pt idx="1985">
                  <c:v>6.7730832000000003</c:v>
                </c:pt>
                <c:pt idx="1986">
                  <c:v>6.7730832000000003</c:v>
                </c:pt>
                <c:pt idx="1987">
                  <c:v>6.7730832000000003</c:v>
                </c:pt>
                <c:pt idx="1988">
                  <c:v>6.7730832000000003</c:v>
                </c:pt>
                <c:pt idx="1989">
                  <c:v>6.7730832000000003</c:v>
                </c:pt>
                <c:pt idx="1990">
                  <c:v>6.7730832000000003</c:v>
                </c:pt>
                <c:pt idx="1991">
                  <c:v>6.7730832000000003</c:v>
                </c:pt>
                <c:pt idx="1992">
                  <c:v>6.7730832000000003</c:v>
                </c:pt>
                <c:pt idx="1993">
                  <c:v>6.7730832000000003</c:v>
                </c:pt>
                <c:pt idx="1994">
                  <c:v>6.7730832000000003</c:v>
                </c:pt>
                <c:pt idx="1995">
                  <c:v>6.7730832000000003</c:v>
                </c:pt>
                <c:pt idx="1996">
                  <c:v>6.7730832000000003</c:v>
                </c:pt>
                <c:pt idx="1997">
                  <c:v>6.7730832000000003</c:v>
                </c:pt>
                <c:pt idx="1998">
                  <c:v>6.7730832000000003</c:v>
                </c:pt>
                <c:pt idx="1999">
                  <c:v>6.7730832000000003</c:v>
                </c:pt>
                <c:pt idx="2000">
                  <c:v>6.7730832000000003</c:v>
                </c:pt>
                <c:pt idx="2001">
                  <c:v>6.7730832000000003</c:v>
                </c:pt>
                <c:pt idx="2002">
                  <c:v>6.7730832000000003</c:v>
                </c:pt>
                <c:pt idx="2003">
                  <c:v>6.7730832000000003</c:v>
                </c:pt>
                <c:pt idx="2004">
                  <c:v>6.7730832000000003</c:v>
                </c:pt>
                <c:pt idx="2005">
                  <c:v>6.7730832000000003</c:v>
                </c:pt>
                <c:pt idx="2006">
                  <c:v>6.7730832000000003</c:v>
                </c:pt>
                <c:pt idx="2007">
                  <c:v>6.7730832000000003</c:v>
                </c:pt>
                <c:pt idx="2008">
                  <c:v>6.7730832000000003</c:v>
                </c:pt>
                <c:pt idx="2009">
                  <c:v>6.7730832000000003</c:v>
                </c:pt>
                <c:pt idx="2010">
                  <c:v>6.7730832000000003</c:v>
                </c:pt>
                <c:pt idx="2011">
                  <c:v>6.7730832000000003</c:v>
                </c:pt>
                <c:pt idx="2012">
                  <c:v>6.7730832000000003</c:v>
                </c:pt>
                <c:pt idx="2013">
                  <c:v>6.7730832000000003</c:v>
                </c:pt>
                <c:pt idx="2014">
                  <c:v>6.7730832000000003</c:v>
                </c:pt>
                <c:pt idx="2015">
                  <c:v>6.7730832000000003</c:v>
                </c:pt>
                <c:pt idx="2016">
                  <c:v>6.7730832000000003</c:v>
                </c:pt>
                <c:pt idx="2017">
                  <c:v>6.7730832000000003</c:v>
                </c:pt>
                <c:pt idx="2018">
                  <c:v>6.7730832000000003</c:v>
                </c:pt>
                <c:pt idx="2019">
                  <c:v>6.7730832000000003</c:v>
                </c:pt>
                <c:pt idx="2020">
                  <c:v>6.7730832000000003</c:v>
                </c:pt>
                <c:pt idx="2021">
                  <c:v>6.7730832000000003</c:v>
                </c:pt>
                <c:pt idx="2022">
                  <c:v>6.7730832000000003</c:v>
                </c:pt>
                <c:pt idx="2023">
                  <c:v>6.7730832000000003</c:v>
                </c:pt>
                <c:pt idx="2024">
                  <c:v>6.1379388000000006</c:v>
                </c:pt>
                <c:pt idx="2025">
                  <c:v>6.1379388000000006</c:v>
                </c:pt>
                <c:pt idx="2026">
                  <c:v>6.1379388000000006</c:v>
                </c:pt>
                <c:pt idx="2027">
                  <c:v>6.3004176000000003</c:v>
                </c:pt>
                <c:pt idx="2028">
                  <c:v>6.3004176000000003</c:v>
                </c:pt>
                <c:pt idx="2029">
                  <c:v>6.3004176000000003</c:v>
                </c:pt>
                <c:pt idx="2030">
                  <c:v>6.3004176000000003</c:v>
                </c:pt>
                <c:pt idx="2031">
                  <c:v>5.560534800000001</c:v>
                </c:pt>
                <c:pt idx="2032">
                  <c:v>5.560534800000001</c:v>
                </c:pt>
                <c:pt idx="2033">
                  <c:v>5.9593464000000003</c:v>
                </c:pt>
                <c:pt idx="2034">
                  <c:v>5.9593464000000003</c:v>
                </c:pt>
                <c:pt idx="2035">
                  <c:v>5.9593464000000003</c:v>
                </c:pt>
                <c:pt idx="2036">
                  <c:v>5.9593464000000003</c:v>
                </c:pt>
                <c:pt idx="2037">
                  <c:v>5.9593464000000003</c:v>
                </c:pt>
                <c:pt idx="2038">
                  <c:v>5.9593464000000003</c:v>
                </c:pt>
                <c:pt idx="2039">
                  <c:v>5.9593464000000003</c:v>
                </c:pt>
                <c:pt idx="2040">
                  <c:v>5.9593464000000003</c:v>
                </c:pt>
                <c:pt idx="2041">
                  <c:v>5.9593464000000003</c:v>
                </c:pt>
                <c:pt idx="2042">
                  <c:v>5.9593464000000003</c:v>
                </c:pt>
                <c:pt idx="2043">
                  <c:v>5.9593464000000003</c:v>
                </c:pt>
                <c:pt idx="2044">
                  <c:v>5.9593464000000003</c:v>
                </c:pt>
                <c:pt idx="2045">
                  <c:v>5.9593464000000003</c:v>
                </c:pt>
                <c:pt idx="2046">
                  <c:v>5.9593464000000003</c:v>
                </c:pt>
                <c:pt idx="2047">
                  <c:v>5.9593464000000003</c:v>
                </c:pt>
                <c:pt idx="2048">
                  <c:v>5.9593464000000003</c:v>
                </c:pt>
                <c:pt idx="2049">
                  <c:v>5.9593464000000003</c:v>
                </c:pt>
                <c:pt idx="2050">
                  <c:v>5.9593464000000003</c:v>
                </c:pt>
                <c:pt idx="2051">
                  <c:v>5.9593464000000003</c:v>
                </c:pt>
                <c:pt idx="2052">
                  <c:v>5.9593464000000003</c:v>
                </c:pt>
                <c:pt idx="2053">
                  <c:v>5.9593464000000003</c:v>
                </c:pt>
                <c:pt idx="2054">
                  <c:v>5.9593464000000003</c:v>
                </c:pt>
                <c:pt idx="2055">
                  <c:v>5.9593464000000003</c:v>
                </c:pt>
                <c:pt idx="2056">
                  <c:v>5.9593464000000003</c:v>
                </c:pt>
                <c:pt idx="2057">
                  <c:v>5.9593464000000003</c:v>
                </c:pt>
                <c:pt idx="2058">
                  <c:v>5.9593464000000003</c:v>
                </c:pt>
                <c:pt idx="2059">
                  <c:v>5.9593464000000003</c:v>
                </c:pt>
                <c:pt idx="2060">
                  <c:v>5.9593464000000003</c:v>
                </c:pt>
                <c:pt idx="2061">
                  <c:v>5.9593464000000003</c:v>
                </c:pt>
                <c:pt idx="2062">
                  <c:v>5.9593464000000003</c:v>
                </c:pt>
                <c:pt idx="2063">
                  <c:v>5.9593464000000003</c:v>
                </c:pt>
                <c:pt idx="2064">
                  <c:v>5.9593464000000003</c:v>
                </c:pt>
                <c:pt idx="2065">
                  <c:v>5.9593464000000003</c:v>
                </c:pt>
                <c:pt idx="2066">
                  <c:v>5.9593464000000003</c:v>
                </c:pt>
                <c:pt idx="2067">
                  <c:v>5.9593464000000003</c:v>
                </c:pt>
                <c:pt idx="2068">
                  <c:v>5.9593464000000003</c:v>
                </c:pt>
                <c:pt idx="2069">
                  <c:v>5.9593464000000003</c:v>
                </c:pt>
                <c:pt idx="2070">
                  <c:v>5.9593464000000003</c:v>
                </c:pt>
                <c:pt idx="2071">
                  <c:v>5.9593464000000003</c:v>
                </c:pt>
                <c:pt idx="2072">
                  <c:v>5.9593464000000003</c:v>
                </c:pt>
                <c:pt idx="2073">
                  <c:v>5.9593464000000003</c:v>
                </c:pt>
                <c:pt idx="2074">
                  <c:v>5.9593464000000003</c:v>
                </c:pt>
                <c:pt idx="2075">
                  <c:v>5.9593464000000003</c:v>
                </c:pt>
                <c:pt idx="2076">
                  <c:v>5.9593464000000003</c:v>
                </c:pt>
                <c:pt idx="2077">
                  <c:v>5.9593464000000003</c:v>
                </c:pt>
                <c:pt idx="2078">
                  <c:v>5.9593464000000003</c:v>
                </c:pt>
                <c:pt idx="2079">
                  <c:v>5.9593464000000003</c:v>
                </c:pt>
                <c:pt idx="2080">
                  <c:v>5.9593464000000003</c:v>
                </c:pt>
                <c:pt idx="2081">
                  <c:v>5.9593464000000003</c:v>
                </c:pt>
                <c:pt idx="2082">
                  <c:v>5.9593464000000003</c:v>
                </c:pt>
                <c:pt idx="2083">
                  <c:v>5.9593464000000003</c:v>
                </c:pt>
                <c:pt idx="2084">
                  <c:v>5.9593464000000003</c:v>
                </c:pt>
                <c:pt idx="2085">
                  <c:v>5.9593464000000003</c:v>
                </c:pt>
                <c:pt idx="2086">
                  <c:v>5.9593464000000003</c:v>
                </c:pt>
                <c:pt idx="2087">
                  <c:v>5.9593464000000003</c:v>
                </c:pt>
                <c:pt idx="2088">
                  <c:v>5.9593464000000003</c:v>
                </c:pt>
                <c:pt idx="2089">
                  <c:v>5.9593464000000003</c:v>
                </c:pt>
                <c:pt idx="2090">
                  <c:v>5.9593464000000003</c:v>
                </c:pt>
                <c:pt idx="2091">
                  <c:v>5.9593464000000003</c:v>
                </c:pt>
                <c:pt idx="2092">
                  <c:v>5.9593464000000003</c:v>
                </c:pt>
                <c:pt idx="2093">
                  <c:v>5.9593464000000003</c:v>
                </c:pt>
                <c:pt idx="2094">
                  <c:v>5.9593464000000003</c:v>
                </c:pt>
                <c:pt idx="2095">
                  <c:v>5.9593464000000003</c:v>
                </c:pt>
                <c:pt idx="2096">
                  <c:v>5.9593464000000003</c:v>
                </c:pt>
                <c:pt idx="2097">
                  <c:v>5.9593464000000003</c:v>
                </c:pt>
                <c:pt idx="2098">
                  <c:v>5.9593464000000003</c:v>
                </c:pt>
                <c:pt idx="2099">
                  <c:v>5.9593464000000003</c:v>
                </c:pt>
                <c:pt idx="2100">
                  <c:v>5.9593464000000003</c:v>
                </c:pt>
              </c:numCache>
            </c:numRef>
          </c:val>
        </c:ser>
        <c:marker val="1"/>
        <c:axId val="196950272"/>
        <c:axId val="200792320"/>
      </c:lineChart>
      <c:catAx>
        <c:axId val="1969502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</c:title>
        <c:numFmt formatCode="General" sourceLinked="1"/>
        <c:tickLblPos val="nextTo"/>
        <c:crossAx val="200792320"/>
        <c:crosses val="autoZero"/>
        <c:auto val="1"/>
        <c:lblAlgn val="ctr"/>
        <c:lblOffset val="100"/>
      </c:catAx>
      <c:valAx>
        <c:axId val="20079232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Fuel Burn (gram)</a:t>
                </a:r>
              </a:p>
            </c:rich>
          </c:tx>
          <c:layout/>
        </c:title>
        <c:numFmt formatCode="General" sourceLinked="1"/>
        <c:tickLblPos val="nextTo"/>
        <c:crossAx val="19695027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Simulation!$O$3:$O$2105</c:f>
              <c:strCache>
                <c:ptCount val="2102"/>
                <c:pt idx="0">
                  <c:v>Time(s)</c:v>
                </c:pt>
                <c:pt idx="1">
                  <c:v>0</c:v>
                </c:pt>
                <c:pt idx="2">
                  <c:v>1.400444983</c:v>
                </c:pt>
                <c:pt idx="3">
                  <c:v>1.980797548</c:v>
                </c:pt>
                <c:pt idx="4">
                  <c:v>2.426458159</c:v>
                </c:pt>
                <c:pt idx="5">
                  <c:v>2.802460648</c:v>
                </c:pt>
                <c:pt idx="6">
                  <c:v>3.13398561</c:v>
                </c:pt>
                <c:pt idx="7">
                  <c:v>3.43394301</c:v>
                </c:pt>
                <c:pt idx="8">
                  <c:v>3.709999663</c:v>
                </c:pt>
                <c:pt idx="9">
                  <c:v>3.967149483</c:v>
                </c:pt>
                <c:pt idx="10">
                  <c:v>4.208860281</c:v>
                </c:pt>
                <c:pt idx="11">
                  <c:v>4.437656251</c:v>
                </c:pt>
                <c:pt idx="12">
                  <c:v>4.655442433</c:v>
                </c:pt>
                <c:pt idx="13">
                  <c:v>4.863698452</c:v>
                </c:pt>
                <c:pt idx="14">
                  <c:v>5.06360066</c:v>
                </c:pt>
                <c:pt idx="15">
                  <c:v>5.256102582</c:v>
                </c:pt>
                <c:pt idx="16">
                  <c:v>5.441989847</c:v>
                </c:pt>
                <c:pt idx="17">
                  <c:v>5.621918854</c:v>
                </c:pt>
                <c:pt idx="18">
                  <c:v>5.796444686</c:v>
                </c:pt>
                <c:pt idx="19">
                  <c:v>5.966041725</c:v>
                </c:pt>
                <c:pt idx="20">
                  <c:v>6.131119168</c:v>
                </c:pt>
                <c:pt idx="21">
                  <c:v>6.292032908</c:v>
                </c:pt>
                <c:pt idx="22">
                  <c:v>6.44909477</c:v>
                </c:pt>
                <c:pt idx="23">
                  <c:v>6.602579781</c:v>
                </c:pt>
                <c:pt idx="24">
                  <c:v>6.752731972</c:v>
                </c:pt>
                <c:pt idx="25">
                  <c:v>6.899769056</c:v>
                </c:pt>
                <c:pt idx="26">
                  <c:v>7.043886232</c:v>
                </c:pt>
                <c:pt idx="27">
                  <c:v>7.185259312</c:v>
                </c:pt>
                <c:pt idx="28">
                  <c:v>7.324047311</c:v>
                </c:pt>
                <c:pt idx="29">
                  <c:v>7.460394607</c:v>
                </c:pt>
                <c:pt idx="30">
                  <c:v>7.594432762</c:v>
                </c:pt>
                <c:pt idx="31">
                  <c:v>7.726282053</c:v>
                </c:pt>
                <c:pt idx="32">
                  <c:v>7.85603825</c:v>
                </c:pt>
                <c:pt idx="33">
                  <c:v>7.983790108</c:v>
                </c:pt>
                <c:pt idx="34">
                  <c:v>8.10963375</c:v>
                </c:pt>
                <c:pt idx="35">
                  <c:v>8.233657951</c:v>
                </c:pt>
                <c:pt idx="36">
                  <c:v>8.3559449</c:v>
                </c:pt>
                <c:pt idx="37">
                  <c:v>8.476570863</c:v>
                </c:pt>
                <c:pt idx="38">
                  <c:v>8.595606763</c:v>
                </c:pt>
                <c:pt idx="39">
                  <c:v>8.713118686</c:v>
                </c:pt>
                <c:pt idx="40">
                  <c:v>8.829168335</c:v>
                </c:pt>
                <c:pt idx="41">
                  <c:v>8.943813421</c:v>
                </c:pt>
                <c:pt idx="42">
                  <c:v>9.057108019</c:v>
                </c:pt>
                <c:pt idx="43">
                  <c:v>9.169102874</c:v>
                </c:pt>
                <c:pt idx="44">
                  <c:v>9.279845689</c:v>
                </c:pt>
                <c:pt idx="45">
                  <c:v>9.389381366</c:v>
                </c:pt>
                <c:pt idx="46">
                  <c:v>9.497752234</c:v>
                </c:pt>
                <c:pt idx="47">
                  <c:v>9.604998251</c:v>
                </c:pt>
                <c:pt idx="48">
                  <c:v>9.711157183</c:v>
                </c:pt>
                <c:pt idx="49">
                  <c:v>9.816264772</c:v>
                </c:pt>
                <c:pt idx="50">
                  <c:v>9.92035488</c:v>
                </c:pt>
                <c:pt idx="51">
                  <c:v>10.02345963</c:v>
                </c:pt>
                <c:pt idx="52">
                  <c:v>10.12560951</c:v>
                </c:pt>
                <c:pt idx="53">
                  <c:v>10.22683353</c:v>
                </c:pt>
                <c:pt idx="54">
                  <c:v>10.32715926</c:v>
                </c:pt>
                <c:pt idx="55">
                  <c:v>10.42661298</c:v>
                </c:pt>
                <c:pt idx="56">
                  <c:v>10.52521973</c:v>
                </c:pt>
                <c:pt idx="57">
                  <c:v>10.62300342</c:v>
                </c:pt>
                <c:pt idx="58">
                  <c:v>10.71998685</c:v>
                </c:pt>
                <c:pt idx="59">
                  <c:v>10.81619185</c:v>
                </c:pt>
                <c:pt idx="60">
                  <c:v>10.91163664</c:v>
                </c:pt>
                <c:pt idx="61">
                  <c:v>11.00633874</c:v>
                </c:pt>
                <c:pt idx="62">
                  <c:v>11.10031755</c:v>
                </c:pt>
                <c:pt idx="63">
                  <c:v>11.19359164</c:v>
                </c:pt>
                <c:pt idx="64">
                  <c:v>11.28617885</c:v>
                </c:pt>
                <c:pt idx="65">
                  <c:v>11.37809628</c:v>
                </c:pt>
                <c:pt idx="66">
                  <c:v>11.46936036</c:v>
                </c:pt>
                <c:pt idx="67">
                  <c:v>11.55998687</c:v>
                </c:pt>
                <c:pt idx="68">
                  <c:v>11.64999098</c:v>
                </c:pt>
                <c:pt idx="69">
                  <c:v>11.73938731</c:v>
                </c:pt>
                <c:pt idx="70">
                  <c:v>11.82818991</c:v>
                </c:pt>
                <c:pt idx="71">
                  <c:v>11.91641232</c:v>
                </c:pt>
                <c:pt idx="72">
                  <c:v>12.00406758</c:v>
                </c:pt>
                <c:pt idx="73">
                  <c:v>12.09116829</c:v>
                </c:pt>
                <c:pt idx="74">
                  <c:v>12.17772657</c:v>
                </c:pt>
                <c:pt idx="75">
                  <c:v>12.26375415</c:v>
                </c:pt>
                <c:pt idx="76">
                  <c:v>12.34926233</c:v>
                </c:pt>
                <c:pt idx="77">
                  <c:v>12.43426206</c:v>
                </c:pt>
                <c:pt idx="78">
                  <c:v>12.51876389</c:v>
                </c:pt>
                <c:pt idx="79">
                  <c:v>12.60277805</c:v>
                </c:pt>
                <c:pt idx="80">
                  <c:v>12.68631441</c:v>
                </c:pt>
                <c:pt idx="81">
                  <c:v>12.76938255</c:v>
                </c:pt>
                <c:pt idx="82">
                  <c:v>12.85199172</c:v>
                </c:pt>
                <c:pt idx="83">
                  <c:v>12.93415091</c:v>
                </c:pt>
                <c:pt idx="84">
                  <c:v>13.01586881</c:v>
                </c:pt>
                <c:pt idx="85">
                  <c:v>13.09715384</c:v>
                </c:pt>
                <c:pt idx="86">
                  <c:v>13.17801418</c:v>
                </c:pt>
                <c:pt idx="87">
                  <c:v>13.25845776</c:v>
                </c:pt>
                <c:pt idx="88">
                  <c:v>13.33849228</c:v>
                </c:pt>
                <c:pt idx="89">
                  <c:v>13.41812521</c:v>
                </c:pt>
                <c:pt idx="90">
                  <c:v>13.4973638</c:v>
                </c:pt>
                <c:pt idx="91">
                  <c:v>13.57621511</c:v>
                </c:pt>
                <c:pt idx="92">
                  <c:v>13.65468598</c:v>
                </c:pt>
                <c:pt idx="93">
                  <c:v>13.73278306</c:v>
                </c:pt>
                <c:pt idx="94">
                  <c:v>13.81051285</c:v>
                </c:pt>
                <c:pt idx="95">
                  <c:v>13.88788162</c:v>
                </c:pt>
                <c:pt idx="96">
                  <c:v>13.96489552</c:v>
                </c:pt>
                <c:pt idx="97">
                  <c:v>14.04156051</c:v>
                </c:pt>
                <c:pt idx="98">
                  <c:v>14.11788238</c:v>
                </c:pt>
                <c:pt idx="99">
                  <c:v>14.1938668</c:v>
                </c:pt>
                <c:pt idx="100">
                  <c:v>14.26951927</c:v>
                </c:pt>
                <c:pt idx="101">
                  <c:v>14.34484516</c:v>
                </c:pt>
                <c:pt idx="102">
                  <c:v>14.4198497</c:v>
                </c:pt>
                <c:pt idx="103">
                  <c:v>14.49453798</c:v>
                </c:pt>
                <c:pt idx="104">
                  <c:v>14.56891498</c:v>
                </c:pt>
                <c:pt idx="105">
                  <c:v>14.64298555</c:v>
                </c:pt>
                <c:pt idx="106">
                  <c:v>14.71675441</c:v>
                </c:pt>
                <c:pt idx="107">
                  <c:v>14.79022618</c:v>
                </c:pt>
                <c:pt idx="108">
                  <c:v>14.86340537</c:v>
                </c:pt>
                <c:pt idx="109">
                  <c:v>14.93629637</c:v>
                </c:pt>
                <c:pt idx="110">
                  <c:v>15.00890348</c:v>
                </c:pt>
                <c:pt idx="111">
                  <c:v>15.0812309</c:v>
                </c:pt>
                <c:pt idx="112">
                  <c:v>15.15328271</c:v>
                </c:pt>
                <c:pt idx="113">
                  <c:v>15.22506292</c:v>
                </c:pt>
                <c:pt idx="114">
                  <c:v>15.29657545</c:v>
                </c:pt>
                <c:pt idx="115">
                  <c:v>15.36782411</c:v>
                </c:pt>
                <c:pt idx="116">
                  <c:v>15.43881266</c:v>
                </c:pt>
                <c:pt idx="117">
                  <c:v>15.50954473</c:v>
                </c:pt>
                <c:pt idx="118">
                  <c:v>15.58002392</c:v>
                </c:pt>
                <c:pt idx="119">
                  <c:v>15.65025372</c:v>
                </c:pt>
                <c:pt idx="120">
                  <c:v>15.72023755</c:v>
                </c:pt>
                <c:pt idx="121">
                  <c:v>15.78997876</c:v>
                </c:pt>
                <c:pt idx="122">
                  <c:v>15.85948063</c:v>
                </c:pt>
                <c:pt idx="123">
                  <c:v>15.92874638</c:v>
                </c:pt>
                <c:pt idx="124">
                  <c:v>15.99777913</c:v>
                </c:pt>
                <c:pt idx="125">
                  <c:v>16.06658198</c:v>
                </c:pt>
                <c:pt idx="126">
                  <c:v>16.13515793</c:v>
                </c:pt>
                <c:pt idx="127">
                  <c:v>16.20350995</c:v>
                </c:pt>
                <c:pt idx="128">
                  <c:v>16.27164091</c:v>
                </c:pt>
                <c:pt idx="129">
                  <c:v>16.33955367</c:v>
                </c:pt>
                <c:pt idx="130">
                  <c:v>16.40725099</c:v>
                </c:pt>
                <c:pt idx="131">
                  <c:v>16.4747356</c:v>
                </c:pt>
                <c:pt idx="132">
                  <c:v>16.54201018</c:v>
                </c:pt>
                <c:pt idx="133">
                  <c:v>16.60907734</c:v>
                </c:pt>
                <c:pt idx="134">
                  <c:v>16.67593966</c:v>
                </c:pt>
                <c:pt idx="135">
                  <c:v>16.74259964</c:v>
                </c:pt>
                <c:pt idx="136">
                  <c:v>16.80905976</c:v>
                </c:pt>
                <c:pt idx="137">
                  <c:v>16.87532246</c:v>
                </c:pt>
                <c:pt idx="138">
                  <c:v>16.94139009</c:v>
                </c:pt>
                <c:pt idx="139">
                  <c:v>17.00726501</c:v>
                </c:pt>
                <c:pt idx="140">
                  <c:v>17.07294951</c:v>
                </c:pt>
                <c:pt idx="141">
                  <c:v>17.13844583</c:v>
                </c:pt>
                <c:pt idx="142">
                  <c:v>17.20375618</c:v>
                </c:pt>
                <c:pt idx="143">
                  <c:v>17.26888273</c:v>
                </c:pt>
                <c:pt idx="144">
                  <c:v>17.33382762</c:v>
                </c:pt>
                <c:pt idx="145">
                  <c:v>17.39859293</c:v>
                </c:pt>
                <c:pt idx="146">
                  <c:v>17.46318072</c:v>
                </c:pt>
                <c:pt idx="147">
                  <c:v>17.52759301</c:v>
                </c:pt>
                <c:pt idx="148">
                  <c:v>17.59183178</c:v>
                </c:pt>
                <c:pt idx="149">
                  <c:v>17.65589899</c:v>
                </c:pt>
                <c:pt idx="150">
                  <c:v>17.71979654</c:v>
                </c:pt>
                <c:pt idx="151">
                  <c:v>17.78352633</c:v>
                </c:pt>
                <c:pt idx="152">
                  <c:v>17.84709019</c:v>
                </c:pt>
                <c:pt idx="153">
                  <c:v>17.91048996</c:v>
                </c:pt>
                <c:pt idx="154">
                  <c:v>17.97372742</c:v>
                </c:pt>
                <c:pt idx="155">
                  <c:v>18.03680434</c:v>
                </c:pt>
                <c:pt idx="156">
                  <c:v>18.09972243</c:v>
                </c:pt>
                <c:pt idx="157">
                  <c:v>18.1624834</c:v>
                </c:pt>
                <c:pt idx="158">
                  <c:v>18.22508894</c:v>
                </c:pt>
                <c:pt idx="159">
                  <c:v>18.28754067</c:v>
                </c:pt>
                <c:pt idx="160">
                  <c:v>18.34984023</c:v>
                </c:pt>
                <c:pt idx="161">
                  <c:v>18.4119892</c:v>
                </c:pt>
                <c:pt idx="162">
                  <c:v>18.47398916</c:v>
                </c:pt>
                <c:pt idx="163">
                  <c:v>18.53584165</c:v>
                </c:pt>
                <c:pt idx="164">
                  <c:v>18.59754819</c:v>
                </c:pt>
                <c:pt idx="165">
                  <c:v>18.65911028</c:v>
                </c:pt>
                <c:pt idx="166">
                  <c:v>18.72052938</c:v>
                </c:pt>
                <c:pt idx="167">
                  <c:v>18.78180694</c:v>
                </c:pt>
                <c:pt idx="168">
                  <c:v>18.84294441</c:v>
                </c:pt>
                <c:pt idx="169">
                  <c:v>18.90394316</c:v>
                </c:pt>
                <c:pt idx="170">
                  <c:v>18.96480461</c:v>
                </c:pt>
                <c:pt idx="171">
                  <c:v>19.02553009</c:v>
                </c:pt>
                <c:pt idx="172">
                  <c:v>19.08612097</c:v>
                </c:pt>
                <c:pt idx="173">
                  <c:v>19.14657855</c:v>
                </c:pt>
                <c:pt idx="174">
                  <c:v>19.20690415</c:v>
                </c:pt>
                <c:pt idx="175">
                  <c:v>19.26709905</c:v>
                </c:pt>
                <c:pt idx="176">
                  <c:v>19.32716451</c:v>
                </c:pt>
                <c:pt idx="177">
                  <c:v>19.38710178</c:v>
                </c:pt>
                <c:pt idx="178">
                  <c:v>19.44691208</c:v>
                </c:pt>
                <c:pt idx="179">
                  <c:v>19.50659663</c:v>
                </c:pt>
                <c:pt idx="180">
                  <c:v>19.56615661</c:v>
                </c:pt>
                <c:pt idx="181">
                  <c:v>19.62559322</c:v>
                </c:pt>
                <c:pt idx="182">
                  <c:v>19.68490759</c:v>
                </c:pt>
                <c:pt idx="183">
                  <c:v>19.74410089</c:v>
                </c:pt>
                <c:pt idx="184">
                  <c:v>19.80317422</c:v>
                </c:pt>
                <c:pt idx="185">
                  <c:v>19.86212872</c:v>
                </c:pt>
                <c:pt idx="186">
                  <c:v>19.92096546</c:v>
                </c:pt>
                <c:pt idx="187">
                  <c:v>19.97968553</c:v>
                </c:pt>
                <c:pt idx="188">
                  <c:v>20.03829</c:v>
                </c:pt>
                <c:pt idx="189">
                  <c:v>20.09677992</c:v>
                </c:pt>
                <c:pt idx="190">
                  <c:v>20.15515631</c:v>
                </c:pt>
                <c:pt idx="191">
                  <c:v>20.21342022</c:v>
                </c:pt>
                <c:pt idx="192">
                  <c:v>20.27157264</c:v>
                </c:pt>
                <c:pt idx="193">
                  <c:v>20.32961456</c:v>
                </c:pt>
                <c:pt idx="194">
                  <c:v>20.38754698</c:v>
                </c:pt>
                <c:pt idx="195">
                  <c:v>20.44537086</c:v>
                </c:pt>
                <c:pt idx="196">
                  <c:v>20.50308716</c:v>
                </c:pt>
                <c:pt idx="197">
                  <c:v>20.56069681</c:v>
                </c:pt>
                <c:pt idx="198">
                  <c:v>20.61820076</c:v>
                </c:pt>
                <c:pt idx="199">
                  <c:v>20.67559991</c:v>
                </c:pt>
                <c:pt idx="200">
                  <c:v>20.73289519</c:v>
                </c:pt>
                <c:pt idx="201">
                  <c:v>20.79008747</c:v>
                </c:pt>
                <c:pt idx="202">
                  <c:v>20.84717765</c:v>
                </c:pt>
                <c:pt idx="203">
                  <c:v>20.9041666</c:v>
                </c:pt>
                <c:pt idx="204">
                  <c:v>20.96105518</c:v>
                </c:pt>
                <c:pt idx="205">
                  <c:v>21.01784424</c:v>
                </c:pt>
                <c:pt idx="206">
                  <c:v>21.07453462</c:v>
                </c:pt>
                <c:pt idx="207">
                  <c:v>21.13112715</c:v>
                </c:pt>
                <c:pt idx="208">
                  <c:v>21.18762265</c:v>
                </c:pt>
                <c:pt idx="209">
                  <c:v>21.24402193</c:v>
                </c:pt>
                <c:pt idx="210">
                  <c:v>21.30032579</c:v>
                </c:pt>
                <c:pt idx="211">
                  <c:v>21.35653501</c:v>
                </c:pt>
                <c:pt idx="212">
                  <c:v>21.41265037</c:v>
                </c:pt>
                <c:pt idx="213">
                  <c:v>21.46867266</c:v>
                </c:pt>
                <c:pt idx="214">
                  <c:v>21.52460262</c:v>
                </c:pt>
                <c:pt idx="215">
                  <c:v>21.580441</c:v>
                </c:pt>
                <c:pt idx="216">
                  <c:v>21.63618856</c:v>
                </c:pt>
                <c:pt idx="217">
                  <c:v>21.69184602</c:v>
                </c:pt>
                <c:pt idx="218">
                  <c:v>21.74741411</c:v>
                </c:pt>
                <c:pt idx="219">
                  <c:v>21.80289354</c:v>
                </c:pt>
                <c:pt idx="220">
                  <c:v>21.85828503</c:v>
                </c:pt>
                <c:pt idx="221">
                  <c:v>21.91358927</c:v>
                </c:pt>
                <c:pt idx="222">
                  <c:v>21.96880695</c:v>
                </c:pt>
                <c:pt idx="223">
                  <c:v>22.02393875</c:v>
                </c:pt>
                <c:pt idx="224">
                  <c:v>22.07898536</c:v>
                </c:pt>
                <c:pt idx="225">
                  <c:v>22.13394744</c:v>
                </c:pt>
                <c:pt idx="226">
                  <c:v>22.18882565</c:v>
                </c:pt>
                <c:pt idx="227">
                  <c:v>22.24362064</c:v>
                </c:pt>
                <c:pt idx="228">
                  <c:v>22.29833305</c:v>
                </c:pt>
                <c:pt idx="229">
                  <c:v>22.35296353</c:v>
                </c:pt>
                <c:pt idx="230">
                  <c:v>22.4075127</c:v>
                </c:pt>
                <c:pt idx="231">
                  <c:v>22.46198119</c:v>
                </c:pt>
                <c:pt idx="232">
                  <c:v>22.51636962</c:v>
                </c:pt>
                <c:pt idx="233">
                  <c:v>22.57067858</c:v>
                </c:pt>
                <c:pt idx="234">
                  <c:v>22.62490869</c:v>
                </c:pt>
                <c:pt idx="235">
                  <c:v>22.67906055</c:v>
                </c:pt>
                <c:pt idx="236">
                  <c:v>22.73313473</c:v>
                </c:pt>
                <c:pt idx="237">
                  <c:v>22.78713183</c:v>
                </c:pt>
                <c:pt idx="238">
                  <c:v>22.84105242</c:v>
                </c:pt>
                <c:pt idx="239">
                  <c:v>22.89489707</c:v>
                </c:pt>
                <c:pt idx="240">
                  <c:v>22.94866634</c:v>
                </c:pt>
                <c:pt idx="241">
                  <c:v>23.0023608</c:v>
                </c:pt>
                <c:pt idx="242">
                  <c:v>23.05598099</c:v>
                </c:pt>
                <c:pt idx="243">
                  <c:v>23.10952746</c:v>
                </c:pt>
                <c:pt idx="244">
                  <c:v>23.16300075</c:v>
                </c:pt>
                <c:pt idx="245">
                  <c:v>23.2164014</c:v>
                </c:pt>
                <c:pt idx="246">
                  <c:v>23.26972993</c:v>
                </c:pt>
                <c:pt idx="247">
                  <c:v>23.32298687</c:v>
                </c:pt>
                <c:pt idx="248">
                  <c:v>23.37617274</c:v>
                </c:pt>
                <c:pt idx="249">
                  <c:v>23.42928804</c:v>
                </c:pt>
                <c:pt idx="250">
                  <c:v>23.48233329</c:v>
                </c:pt>
                <c:pt idx="251">
                  <c:v>23.53530899</c:v>
                </c:pt>
                <c:pt idx="252">
                  <c:v>23.58821563</c:v>
                </c:pt>
                <c:pt idx="253">
                  <c:v>23.6410537</c:v>
                </c:pt>
                <c:pt idx="254">
                  <c:v>23.6938237</c:v>
                </c:pt>
                <c:pt idx="255">
                  <c:v>23.7465261</c:v>
                </c:pt>
                <c:pt idx="256">
                  <c:v>23.79916137</c:v>
                </c:pt>
                <c:pt idx="257">
                  <c:v>23.85173</c:v>
                </c:pt>
                <c:pt idx="258">
                  <c:v>23.90423245</c:v>
                </c:pt>
                <c:pt idx="259">
                  <c:v>23.95666918</c:v>
                </c:pt>
                <c:pt idx="260">
                  <c:v>24.00904064</c:v>
                </c:pt>
                <c:pt idx="261">
                  <c:v>24.0613473</c:v>
                </c:pt>
                <c:pt idx="262">
                  <c:v>24.11358959</c:v>
                </c:pt>
                <c:pt idx="263">
                  <c:v>24.16576797</c:v>
                </c:pt>
                <c:pt idx="264">
                  <c:v>24.21788287</c:v>
                </c:pt>
                <c:pt idx="265">
                  <c:v>24.26993473</c:v>
                </c:pt>
                <c:pt idx="266">
                  <c:v>24.32192398</c:v>
                </c:pt>
                <c:pt idx="267">
                  <c:v>24.37385104</c:v>
                </c:pt>
                <c:pt idx="268">
                  <c:v>24.42571635</c:v>
                </c:pt>
                <c:pt idx="269">
                  <c:v>24.47752031</c:v>
                </c:pt>
                <c:pt idx="270">
                  <c:v>24.52926334</c:v>
                </c:pt>
                <c:pt idx="271">
                  <c:v>24.58094586</c:v>
                </c:pt>
                <c:pt idx="272">
                  <c:v>24.63256827</c:v>
                </c:pt>
                <c:pt idx="273">
                  <c:v>24.68413097</c:v>
                </c:pt>
                <c:pt idx="274">
                  <c:v>24.73563436</c:v>
                </c:pt>
                <c:pt idx="275">
                  <c:v>24.78707884</c:v>
                </c:pt>
                <c:pt idx="276">
                  <c:v>24.83846479</c:v>
                </c:pt>
                <c:pt idx="277">
                  <c:v>24.88979261</c:v>
                </c:pt>
                <c:pt idx="278">
                  <c:v>24.94106268</c:v>
                </c:pt>
                <c:pt idx="279">
                  <c:v>24.99227537</c:v>
                </c:pt>
                <c:pt idx="280">
                  <c:v>25.04343108</c:v>
                </c:pt>
                <c:pt idx="281">
                  <c:v>25.09453016</c:v>
                </c:pt>
                <c:pt idx="282">
                  <c:v>25.145573</c:v>
                </c:pt>
                <c:pt idx="283">
                  <c:v>25.19655995</c:v>
                </c:pt>
                <c:pt idx="284">
                  <c:v>25.24749137</c:v>
                </c:pt>
                <c:pt idx="285">
                  <c:v>25.29836764</c:v>
                </c:pt>
                <c:pt idx="286">
                  <c:v>25.3491891</c:v>
                </c:pt>
                <c:pt idx="287">
                  <c:v>25.39995611</c:v>
                </c:pt>
                <c:pt idx="288">
                  <c:v>25.45066902</c:v>
                </c:pt>
                <c:pt idx="289">
                  <c:v>25.50132818</c:v>
                </c:pt>
                <c:pt idx="290">
                  <c:v>25.55193392</c:v>
                </c:pt>
                <c:pt idx="291">
                  <c:v>25.6024866</c:v>
                </c:pt>
                <c:pt idx="292">
                  <c:v>25.65298654</c:v>
                </c:pt>
                <c:pt idx="293">
                  <c:v>25.70343408</c:v>
                </c:pt>
                <c:pt idx="294">
                  <c:v>25.75382955</c:v>
                </c:pt>
                <c:pt idx="295">
                  <c:v>25.80417329</c:v>
                </c:pt>
                <c:pt idx="296">
                  <c:v>25.85446561</c:v>
                </c:pt>
                <c:pt idx="297">
                  <c:v>25.90470684</c:v>
                </c:pt>
                <c:pt idx="298">
                  <c:v>25.95489731</c:v>
                </c:pt>
                <c:pt idx="299">
                  <c:v>26.00503732</c:v>
                </c:pt>
                <c:pt idx="300">
                  <c:v>26.05512719</c:v>
                </c:pt>
                <c:pt idx="301">
                  <c:v>26.10516723</c:v>
                </c:pt>
                <c:pt idx="302">
                  <c:v>26.15515776</c:v>
                </c:pt>
                <c:pt idx="303">
                  <c:v>26.20509907</c:v>
                </c:pt>
                <c:pt idx="304">
                  <c:v>26.25499148</c:v>
                </c:pt>
                <c:pt idx="305">
                  <c:v>26.30483528</c:v>
                </c:pt>
                <c:pt idx="306">
                  <c:v>26.35463077</c:v>
                </c:pt>
                <c:pt idx="307">
                  <c:v>26.40437824</c:v>
                </c:pt>
                <c:pt idx="308">
                  <c:v>26.454078</c:v>
                </c:pt>
                <c:pt idx="309">
                  <c:v>26.50373032</c:v>
                </c:pt>
                <c:pt idx="310">
                  <c:v>26.55333551</c:v>
                </c:pt>
                <c:pt idx="311">
                  <c:v>26.60289384</c:v>
                </c:pt>
                <c:pt idx="312">
                  <c:v>26.6524056</c:v>
                </c:pt>
                <c:pt idx="313">
                  <c:v>26.70187107</c:v>
                </c:pt>
                <c:pt idx="314">
                  <c:v>26.75129053</c:v>
                </c:pt>
                <c:pt idx="315">
                  <c:v>26.80066425</c:v>
                </c:pt>
                <c:pt idx="316">
                  <c:v>26.84999251</c:v>
                </c:pt>
                <c:pt idx="317">
                  <c:v>26.89927558</c:v>
                </c:pt>
                <c:pt idx="318">
                  <c:v>26.94851373</c:v>
                </c:pt>
                <c:pt idx="319">
                  <c:v>26.99770723</c:v>
                </c:pt>
                <c:pt idx="320">
                  <c:v>27.04685635</c:v>
                </c:pt>
                <c:pt idx="321">
                  <c:v>27.09596133</c:v>
                </c:pt>
                <c:pt idx="322">
                  <c:v>27.14502246</c:v>
                </c:pt>
                <c:pt idx="323">
                  <c:v>27.19403998</c:v>
                </c:pt>
                <c:pt idx="324">
                  <c:v>27.24301415</c:v>
                </c:pt>
                <c:pt idx="325">
                  <c:v>27.29194523</c:v>
                </c:pt>
                <c:pt idx="326">
                  <c:v>27.34083346</c:v>
                </c:pt>
                <c:pt idx="327">
                  <c:v>27.38967911</c:v>
                </c:pt>
                <c:pt idx="328">
                  <c:v>27.43848241</c:v>
                </c:pt>
                <c:pt idx="329">
                  <c:v>27.48724362</c:v>
                </c:pt>
                <c:pt idx="330">
                  <c:v>27.53596297</c:v>
                </c:pt>
                <c:pt idx="331">
                  <c:v>27.58464072</c:v>
                </c:pt>
                <c:pt idx="332">
                  <c:v>27.63327709</c:v>
                </c:pt>
                <c:pt idx="333">
                  <c:v>27.68187234</c:v>
                </c:pt>
                <c:pt idx="334">
                  <c:v>27.73042669</c:v>
                </c:pt>
                <c:pt idx="335">
                  <c:v>27.77894039</c:v>
                </c:pt>
                <c:pt idx="336">
                  <c:v>27.82741365</c:v>
                </c:pt>
                <c:pt idx="337">
                  <c:v>27.87584673</c:v>
                </c:pt>
                <c:pt idx="338">
                  <c:v>27.92423984</c:v>
                </c:pt>
                <c:pt idx="339">
                  <c:v>27.97259321</c:v>
                </c:pt>
                <c:pt idx="340">
                  <c:v>28.02090707</c:v>
                </c:pt>
                <c:pt idx="341">
                  <c:v>28.06918164</c:v>
                </c:pt>
                <c:pt idx="342">
                  <c:v>28.11741715</c:v>
                </c:pt>
                <c:pt idx="343">
                  <c:v>28.16561382</c:v>
                </c:pt>
                <c:pt idx="344">
                  <c:v>28.21377185</c:v>
                </c:pt>
                <c:pt idx="345">
                  <c:v>28.26189148</c:v>
                </c:pt>
                <c:pt idx="346">
                  <c:v>28.30997292</c:v>
                </c:pt>
                <c:pt idx="347">
                  <c:v>28.35801638</c:v>
                </c:pt>
                <c:pt idx="348">
                  <c:v>28.40602207</c:v>
                </c:pt>
                <c:pt idx="349">
                  <c:v>28.4539902</c:v>
                </c:pt>
                <c:pt idx="350">
                  <c:v>28.50192099</c:v>
                </c:pt>
                <c:pt idx="351">
                  <c:v>28.54981464</c:v>
                </c:pt>
                <c:pt idx="352">
                  <c:v>28.59767136</c:v>
                </c:pt>
                <c:pt idx="353">
                  <c:v>28.64549134</c:v>
                </c:pt>
                <c:pt idx="354">
                  <c:v>28.6932748</c:v>
                </c:pt>
                <c:pt idx="355">
                  <c:v>28.74102194</c:v>
                </c:pt>
                <c:pt idx="356">
                  <c:v>28.78873295</c:v>
                </c:pt>
                <c:pt idx="357">
                  <c:v>28.83640804</c:v>
                </c:pt>
                <c:pt idx="358">
                  <c:v>28.88404739</c:v>
                </c:pt>
                <c:pt idx="359">
                  <c:v>28.93165121</c:v>
                </c:pt>
                <c:pt idx="360">
                  <c:v>28.97921969</c:v>
                </c:pt>
                <c:pt idx="361">
                  <c:v>29.02675302</c:v>
                </c:pt>
                <c:pt idx="362">
                  <c:v>29.0742514</c:v>
                </c:pt>
                <c:pt idx="363">
                  <c:v>29.12171501</c:v>
                </c:pt>
                <c:pt idx="364">
                  <c:v>29.16914404</c:v>
                </c:pt>
                <c:pt idx="365">
                  <c:v>29.21653868</c:v>
                </c:pt>
                <c:pt idx="366">
                  <c:v>29.26389911</c:v>
                </c:pt>
                <c:pt idx="367">
                  <c:v>29.31122552</c:v>
                </c:pt>
                <c:pt idx="368">
                  <c:v>29.35851809</c:v>
                </c:pt>
                <c:pt idx="369">
                  <c:v>29.40577701</c:v>
                </c:pt>
                <c:pt idx="370">
                  <c:v>29.45300245</c:v>
                </c:pt>
                <c:pt idx="371">
                  <c:v>29.50019459</c:v>
                </c:pt>
                <c:pt idx="372">
                  <c:v>29.54735361</c:v>
                </c:pt>
                <c:pt idx="373">
                  <c:v>29.59447969</c:v>
                </c:pt>
                <c:pt idx="374">
                  <c:v>29.64157299</c:v>
                </c:pt>
                <c:pt idx="375">
                  <c:v>29.68863371</c:v>
                </c:pt>
                <c:pt idx="376">
                  <c:v>29.735662</c:v>
                </c:pt>
                <c:pt idx="377">
                  <c:v>29.78265804</c:v>
                </c:pt>
                <c:pt idx="378">
                  <c:v>29.829622</c:v>
                </c:pt>
                <c:pt idx="379">
                  <c:v>29.87655405</c:v>
                </c:pt>
                <c:pt idx="380">
                  <c:v>29.92345436</c:v>
                </c:pt>
                <c:pt idx="381">
                  <c:v>29.97032309</c:v>
                </c:pt>
                <c:pt idx="382">
                  <c:v>30.01716041</c:v>
                </c:pt>
                <c:pt idx="383">
                  <c:v>30.06396649</c:v>
                </c:pt>
                <c:pt idx="384">
                  <c:v>30.11074148</c:v>
                </c:pt>
                <c:pt idx="385">
                  <c:v>30.15748555</c:v>
                </c:pt>
                <c:pt idx="386">
                  <c:v>30.20419886</c:v>
                </c:pt>
                <c:pt idx="387">
                  <c:v>30.25088157</c:v>
                </c:pt>
                <c:pt idx="388">
                  <c:v>30.29753384</c:v>
                </c:pt>
                <c:pt idx="389">
                  <c:v>30.34415582</c:v>
                </c:pt>
                <c:pt idx="390">
                  <c:v>30.39074768</c:v>
                </c:pt>
                <c:pt idx="391">
                  <c:v>30.43730956</c:v>
                </c:pt>
                <c:pt idx="392">
                  <c:v>30.48384163</c:v>
                </c:pt>
                <c:pt idx="393">
                  <c:v>30.53034403</c:v>
                </c:pt>
                <c:pt idx="394">
                  <c:v>30.57681693</c:v>
                </c:pt>
                <c:pt idx="395">
                  <c:v>30.62326046</c:v>
                </c:pt>
                <c:pt idx="396">
                  <c:v>30.66967478</c:v>
                </c:pt>
                <c:pt idx="397">
                  <c:v>30.71606005</c:v>
                </c:pt>
                <c:pt idx="398">
                  <c:v>30.7624164</c:v>
                </c:pt>
                <c:pt idx="399">
                  <c:v>30.80874398</c:v>
                </c:pt>
                <c:pt idx="400">
                  <c:v>30.85504295</c:v>
                </c:pt>
                <c:pt idx="401">
                  <c:v>30.90131344</c:v>
                </c:pt>
                <c:pt idx="402">
                  <c:v>30.9475556</c:v>
                </c:pt>
                <c:pt idx="403">
                  <c:v>30.99376958</c:v>
                </c:pt>
                <c:pt idx="404">
                  <c:v>31.03995552</c:v>
                </c:pt>
                <c:pt idx="405">
                  <c:v>31.08611355</c:v>
                </c:pt>
                <c:pt idx="406">
                  <c:v>31.13224382</c:v>
                </c:pt>
                <c:pt idx="407">
                  <c:v>31.17834647</c:v>
                </c:pt>
                <c:pt idx="408">
                  <c:v>31.22442164</c:v>
                </c:pt>
                <c:pt idx="409">
                  <c:v>31.27046946</c:v>
                </c:pt>
                <c:pt idx="410">
                  <c:v>31.31649008</c:v>
                </c:pt>
                <c:pt idx="411">
                  <c:v>31.36248362</c:v>
                </c:pt>
                <c:pt idx="412">
                  <c:v>31.40845022</c:v>
                </c:pt>
                <c:pt idx="413">
                  <c:v>31.45439002</c:v>
                </c:pt>
                <c:pt idx="414">
                  <c:v>31.50030315</c:v>
                </c:pt>
                <c:pt idx="415">
                  <c:v>31.54618975</c:v>
                </c:pt>
                <c:pt idx="416">
                  <c:v>31.59204993</c:v>
                </c:pt>
                <c:pt idx="417">
                  <c:v>31.63788385</c:v>
                </c:pt>
                <c:pt idx="418">
                  <c:v>31.68369162</c:v>
                </c:pt>
                <c:pt idx="419">
                  <c:v>31.72947337</c:v>
                </c:pt>
                <c:pt idx="420">
                  <c:v>31.77522923</c:v>
                </c:pt>
                <c:pt idx="421">
                  <c:v>31.82095934</c:v>
                </c:pt>
                <c:pt idx="422">
                  <c:v>31.86666381</c:v>
                </c:pt>
                <c:pt idx="423">
                  <c:v>31.91234277</c:v>
                </c:pt>
                <c:pt idx="424">
                  <c:v>31.95799635</c:v>
                </c:pt>
                <c:pt idx="425">
                  <c:v>32.00362467</c:v>
                </c:pt>
                <c:pt idx="426">
                  <c:v>32.04922785</c:v>
                </c:pt>
                <c:pt idx="427">
                  <c:v>32.09480602</c:v>
                </c:pt>
                <c:pt idx="428">
                  <c:v>32.1403593</c:v>
                </c:pt>
                <c:pt idx="429">
                  <c:v>32.18588782</c:v>
                </c:pt>
                <c:pt idx="430">
                  <c:v>32.23139168</c:v>
                </c:pt>
                <c:pt idx="431">
                  <c:v>32.27687101</c:v>
                </c:pt>
                <c:pt idx="432">
                  <c:v>32.32232593</c:v>
                </c:pt>
                <c:pt idx="433">
                  <c:v>32.36775655</c:v>
                </c:pt>
                <c:pt idx="434">
                  <c:v>32.41316301</c:v>
                </c:pt>
                <c:pt idx="435">
                  <c:v>32.4585454</c:v>
                </c:pt>
                <c:pt idx="436">
                  <c:v>32.50390385</c:v>
                </c:pt>
                <c:pt idx="437">
                  <c:v>32.54923847</c:v>
                </c:pt>
                <c:pt idx="438">
                  <c:v>32.59454937</c:v>
                </c:pt>
                <c:pt idx="439">
                  <c:v>32.63983668</c:v>
                </c:pt>
                <c:pt idx="440">
                  <c:v>32.6851005</c:v>
                </c:pt>
                <c:pt idx="441">
                  <c:v>32.73034094</c:v>
                </c:pt>
                <c:pt idx="442">
                  <c:v>32.77555812</c:v>
                </c:pt>
                <c:pt idx="443">
                  <c:v>32.82075215</c:v>
                </c:pt>
                <c:pt idx="444">
                  <c:v>32.86592314</c:v>
                </c:pt>
                <c:pt idx="445">
                  <c:v>32.91107119</c:v>
                </c:pt>
                <c:pt idx="446">
                  <c:v>32.95619642</c:v>
                </c:pt>
                <c:pt idx="447">
                  <c:v>33.00129894</c:v>
                </c:pt>
                <c:pt idx="448">
                  <c:v>33.04637884</c:v>
                </c:pt>
                <c:pt idx="449">
                  <c:v>33.09143625</c:v>
                </c:pt>
                <c:pt idx="450">
                  <c:v>33.13647126</c:v>
                </c:pt>
                <c:pt idx="451">
                  <c:v>33.18148399</c:v>
                </c:pt>
                <c:pt idx="452">
                  <c:v>33.22647453</c:v>
                </c:pt>
                <c:pt idx="453">
                  <c:v>33.27144299</c:v>
                </c:pt>
                <c:pt idx="454">
                  <c:v>33.31638947</c:v>
                </c:pt>
                <c:pt idx="455">
                  <c:v>33.36131409</c:v>
                </c:pt>
                <c:pt idx="456">
                  <c:v>33.40621693</c:v>
                </c:pt>
                <c:pt idx="457">
                  <c:v>33.4510981</c:v>
                </c:pt>
                <c:pt idx="458">
                  <c:v>33.49595771</c:v>
                </c:pt>
                <c:pt idx="459">
                  <c:v>33.54079585</c:v>
                </c:pt>
                <c:pt idx="460">
                  <c:v>33.58561263</c:v>
                </c:pt>
                <c:pt idx="461">
                  <c:v>33.63040814</c:v>
                </c:pt>
                <c:pt idx="462">
                  <c:v>33.67518248</c:v>
                </c:pt>
                <c:pt idx="463">
                  <c:v>33.71993575</c:v>
                </c:pt>
                <c:pt idx="464">
                  <c:v>33.76466805</c:v>
                </c:pt>
                <c:pt idx="465">
                  <c:v>33.80937948</c:v>
                </c:pt>
                <c:pt idx="466">
                  <c:v>33.85407013</c:v>
                </c:pt>
                <c:pt idx="467">
                  <c:v>33.8987401</c:v>
                </c:pt>
                <c:pt idx="468">
                  <c:v>33.94338948</c:v>
                </c:pt>
                <c:pt idx="469">
                  <c:v>33.98801836</c:v>
                </c:pt>
                <c:pt idx="470">
                  <c:v>34.03262686</c:v>
                </c:pt>
                <c:pt idx="471">
                  <c:v>34.07721505</c:v>
                </c:pt>
                <c:pt idx="472">
                  <c:v>34.12178302</c:v>
                </c:pt>
                <c:pt idx="473">
                  <c:v>34.16633089</c:v>
                </c:pt>
                <c:pt idx="474">
                  <c:v>34.21085872</c:v>
                </c:pt>
                <c:pt idx="475">
                  <c:v>34.25536662</c:v>
                </c:pt>
                <c:pt idx="476">
                  <c:v>34.29985468</c:v>
                </c:pt>
                <c:pt idx="477">
                  <c:v>34.34432299</c:v>
                </c:pt>
                <c:pt idx="478">
                  <c:v>34.38877164</c:v>
                </c:pt>
                <c:pt idx="479">
                  <c:v>34.43320071</c:v>
                </c:pt>
                <c:pt idx="480">
                  <c:v>34.47761031</c:v>
                </c:pt>
                <c:pt idx="481">
                  <c:v>34.5220005</c:v>
                </c:pt>
                <c:pt idx="482">
                  <c:v>34.56637139</c:v>
                </c:pt>
                <c:pt idx="483">
                  <c:v>34.61072306</c:v>
                </c:pt>
                <c:pt idx="484">
                  <c:v>34.6550556</c:v>
                </c:pt>
                <c:pt idx="485">
                  <c:v>34.6993691</c:v>
                </c:pt>
                <c:pt idx="486">
                  <c:v>34.74366363</c:v>
                </c:pt>
                <c:pt idx="487">
                  <c:v>34.78793929</c:v>
                </c:pt>
                <c:pt idx="488">
                  <c:v>34.83219616</c:v>
                </c:pt>
                <c:pt idx="489">
                  <c:v>34.87643433</c:v>
                </c:pt>
                <c:pt idx="490">
                  <c:v>34.92065387</c:v>
                </c:pt>
                <c:pt idx="491">
                  <c:v>34.96485488</c:v>
                </c:pt>
                <c:pt idx="492">
                  <c:v>35.00903744</c:v>
                </c:pt>
                <c:pt idx="493">
                  <c:v>35.05320162</c:v>
                </c:pt>
                <c:pt idx="494">
                  <c:v>35.09734752</c:v>
                </c:pt>
                <c:pt idx="495">
                  <c:v>35.14147521</c:v>
                </c:pt>
                <c:pt idx="496">
                  <c:v>35.18558477</c:v>
                </c:pt>
                <c:pt idx="497">
                  <c:v>35.22967629</c:v>
                </c:pt>
                <c:pt idx="498">
                  <c:v>35.27374984</c:v>
                </c:pt>
                <c:pt idx="499">
                  <c:v>35.31780551</c:v>
                </c:pt>
                <c:pt idx="500">
                  <c:v>35.36184338</c:v>
                </c:pt>
                <c:pt idx="501">
                  <c:v>35.40586352</c:v>
                </c:pt>
                <c:pt idx="502">
                  <c:v>35.44986601</c:v>
                </c:pt>
                <c:pt idx="503">
                  <c:v>35.49385094</c:v>
                </c:pt>
                <c:pt idx="504">
                  <c:v>35.53781837</c:v>
                </c:pt>
                <c:pt idx="505">
                  <c:v>35.58176839</c:v>
                </c:pt>
                <c:pt idx="506">
                  <c:v>35.62570107</c:v>
                </c:pt>
                <c:pt idx="507">
                  <c:v>35.66961649</c:v>
                </c:pt>
                <c:pt idx="508">
                  <c:v>35.71351473</c:v>
                </c:pt>
                <c:pt idx="509">
                  <c:v>35.75739585</c:v>
                </c:pt>
                <c:pt idx="510">
                  <c:v>35.80125995</c:v>
                </c:pt>
                <c:pt idx="511">
                  <c:v>35.84510709</c:v>
                </c:pt>
                <c:pt idx="512">
                  <c:v>35.88893734</c:v>
                </c:pt>
                <c:pt idx="513">
                  <c:v>35.93275078</c:v>
                </c:pt>
                <c:pt idx="514">
                  <c:v>35.97654748</c:v>
                </c:pt>
                <c:pt idx="515">
                  <c:v>36.02032753</c:v>
                </c:pt>
                <c:pt idx="516">
                  <c:v>36.06409098</c:v>
                </c:pt>
                <c:pt idx="517">
                  <c:v>36.10783791</c:v>
                </c:pt>
                <c:pt idx="518">
                  <c:v>36.1515684</c:v>
                </c:pt>
                <c:pt idx="519">
                  <c:v>36.19528251</c:v>
                </c:pt>
                <c:pt idx="520">
                  <c:v>36.23898032</c:v>
                </c:pt>
                <c:pt idx="521">
                  <c:v>36.2826619</c:v>
                </c:pt>
                <c:pt idx="522">
                  <c:v>36.32632731</c:v>
                </c:pt>
                <c:pt idx="523">
                  <c:v>36.36997664</c:v>
                </c:pt>
                <c:pt idx="524">
                  <c:v>36.41360994</c:v>
                </c:pt>
                <c:pt idx="525">
                  <c:v>36.45722729</c:v>
                </c:pt>
                <c:pt idx="526">
                  <c:v>36.50082876</c:v>
                </c:pt>
                <c:pt idx="527">
                  <c:v>36.54441441</c:v>
                </c:pt>
                <c:pt idx="528">
                  <c:v>36.58798431</c:v>
                </c:pt>
                <c:pt idx="529">
                  <c:v>36.63153854</c:v>
                </c:pt>
                <c:pt idx="530">
                  <c:v>36.67507715</c:v>
                </c:pt>
                <c:pt idx="531">
                  <c:v>36.71860023</c:v>
                </c:pt>
                <c:pt idx="532">
                  <c:v>36.76210782</c:v>
                </c:pt>
                <c:pt idx="533">
                  <c:v>36.8056</c:v>
                </c:pt>
                <c:pt idx="534">
                  <c:v>36.84907684</c:v>
                </c:pt>
                <c:pt idx="535">
                  <c:v>36.89253841</c:v>
                </c:pt>
                <c:pt idx="536">
                  <c:v>36.93598475</c:v>
                </c:pt>
                <c:pt idx="537">
                  <c:v>36.97941595</c:v>
                </c:pt>
                <c:pt idx="538">
                  <c:v>37.02283207</c:v>
                </c:pt>
                <c:pt idx="539">
                  <c:v>37.06623317</c:v>
                </c:pt>
                <c:pt idx="540">
                  <c:v>37.10961931</c:v>
                </c:pt>
                <c:pt idx="541">
                  <c:v>37.15299056</c:v>
                </c:pt>
                <c:pt idx="542">
                  <c:v>37.19634699</c:v>
                </c:pt>
                <c:pt idx="543">
                  <c:v>37.23968865</c:v>
                </c:pt>
                <c:pt idx="544">
                  <c:v>37.28301561</c:v>
                </c:pt>
                <c:pt idx="545">
                  <c:v>37.32632792</c:v>
                </c:pt>
                <c:pt idx="546">
                  <c:v>37.36962567</c:v>
                </c:pt>
                <c:pt idx="547">
                  <c:v>37.41290889</c:v>
                </c:pt>
                <c:pt idx="548">
                  <c:v>37.45617767</c:v>
                </c:pt>
                <c:pt idx="549">
                  <c:v>37.49943205</c:v>
                </c:pt>
                <c:pt idx="550">
                  <c:v>37.54267209</c:v>
                </c:pt>
                <c:pt idx="551">
                  <c:v>37.58589787</c:v>
                </c:pt>
                <c:pt idx="552">
                  <c:v>37.62910944</c:v>
                </c:pt>
                <c:pt idx="553">
                  <c:v>37.67230685</c:v>
                </c:pt>
                <c:pt idx="554">
                  <c:v>37.71549018</c:v>
                </c:pt>
                <c:pt idx="555">
                  <c:v>37.75865947</c:v>
                </c:pt>
                <c:pt idx="556">
                  <c:v>37.80181478</c:v>
                </c:pt>
                <c:pt idx="557">
                  <c:v>37.84495619</c:v>
                </c:pt>
                <c:pt idx="558">
                  <c:v>37.88808373</c:v>
                </c:pt>
                <c:pt idx="559">
                  <c:v>37.93119748</c:v>
                </c:pt>
                <c:pt idx="560">
                  <c:v>37.97429749</c:v>
                </c:pt>
                <c:pt idx="561">
                  <c:v>38.01738382</c:v>
                </c:pt>
                <c:pt idx="562">
                  <c:v>38.06045652</c:v>
                </c:pt>
                <c:pt idx="563">
                  <c:v>38.10351565</c:v>
                </c:pt>
                <c:pt idx="564">
                  <c:v>38.14656127</c:v>
                </c:pt>
                <c:pt idx="565">
                  <c:v>38.18959344</c:v>
                </c:pt>
                <c:pt idx="566">
                  <c:v>38.2326122</c:v>
                </c:pt>
                <c:pt idx="567">
                  <c:v>38.27561762</c:v>
                </c:pt>
                <c:pt idx="568">
                  <c:v>38.31860976</c:v>
                </c:pt>
                <c:pt idx="569">
                  <c:v>38.36158866</c:v>
                </c:pt>
                <c:pt idx="570">
                  <c:v>38.40455438</c:v>
                </c:pt>
                <c:pt idx="571">
                  <c:v>38.44750698</c:v>
                </c:pt>
                <c:pt idx="572">
                  <c:v>38.49044651</c:v>
                </c:pt>
                <c:pt idx="573">
                  <c:v>38.53337303</c:v>
                </c:pt>
                <c:pt idx="574">
                  <c:v>38.57628658</c:v>
                </c:pt>
                <c:pt idx="575">
                  <c:v>38.61918723</c:v>
                </c:pt>
                <c:pt idx="576">
                  <c:v>38.66207502</c:v>
                </c:pt>
                <c:pt idx="577">
                  <c:v>38.70495002</c:v>
                </c:pt>
                <c:pt idx="578">
                  <c:v>38.74781226</c:v>
                </c:pt>
                <c:pt idx="579">
                  <c:v>38.79066181</c:v>
                </c:pt>
                <c:pt idx="580">
                  <c:v>38.83349872</c:v>
                </c:pt>
                <c:pt idx="581">
                  <c:v>38.87632304</c:v>
                </c:pt>
                <c:pt idx="582">
                  <c:v>38.91913482</c:v>
                </c:pt>
                <c:pt idx="583">
                  <c:v>38.9619341</c:v>
                </c:pt>
                <c:pt idx="584">
                  <c:v>39.00472096</c:v>
                </c:pt>
                <c:pt idx="585">
                  <c:v>39.04749542</c:v>
                </c:pt>
                <c:pt idx="586">
                  <c:v>39.09025756</c:v>
                </c:pt>
                <c:pt idx="587">
                  <c:v>39.13300741</c:v>
                </c:pt>
                <c:pt idx="588">
                  <c:v>39.17574502</c:v>
                </c:pt>
                <c:pt idx="589">
                  <c:v>39.21847045</c:v>
                </c:pt>
                <c:pt idx="590">
                  <c:v>39.26118375</c:v>
                </c:pt>
                <c:pt idx="591">
                  <c:v>39.30388496</c:v>
                </c:pt>
                <c:pt idx="592">
                  <c:v>39.34657414</c:v>
                </c:pt>
                <c:pt idx="593">
                  <c:v>39.38925133</c:v>
                </c:pt>
                <c:pt idx="594">
                  <c:v>39.43191658</c:v>
                </c:pt>
                <c:pt idx="595">
                  <c:v>39.47456995</c:v>
                </c:pt>
                <c:pt idx="596">
                  <c:v>39.51721147</c:v>
                </c:pt>
                <c:pt idx="597">
                  <c:v>39.5598412</c:v>
                </c:pt>
                <c:pt idx="598">
                  <c:v>39.60245919</c:v>
                </c:pt>
                <c:pt idx="599">
                  <c:v>39.64506548</c:v>
                </c:pt>
                <c:pt idx="600">
                  <c:v>39.68766012</c:v>
                </c:pt>
                <c:pt idx="601">
                  <c:v>39.73024316</c:v>
                </c:pt>
                <c:pt idx="602">
                  <c:v>39.77281464</c:v>
                </c:pt>
                <c:pt idx="603">
                  <c:v>39.81537462</c:v>
                </c:pt>
                <c:pt idx="604">
                  <c:v>39.85792313</c:v>
                </c:pt>
                <c:pt idx="605">
                  <c:v>39.90046023</c:v>
                </c:pt>
                <c:pt idx="606">
                  <c:v>39.94298596</c:v>
                </c:pt>
                <c:pt idx="607">
                  <c:v>39.98550036</c:v>
                </c:pt>
                <c:pt idx="608">
                  <c:v>40.02800349</c:v>
                </c:pt>
                <c:pt idx="609">
                  <c:v>40.07049539</c:v>
                </c:pt>
                <c:pt idx="610">
                  <c:v>40.11297609</c:v>
                </c:pt>
                <c:pt idx="611">
                  <c:v>40.15544566</c:v>
                </c:pt>
                <c:pt idx="612">
                  <c:v>40.19790412</c:v>
                </c:pt>
                <c:pt idx="613">
                  <c:v>40.24035154</c:v>
                </c:pt>
                <c:pt idx="614">
                  <c:v>40.28278794</c:v>
                </c:pt>
                <c:pt idx="615">
                  <c:v>40.32521338</c:v>
                </c:pt>
                <c:pt idx="616">
                  <c:v>40.3676279</c:v>
                </c:pt>
                <c:pt idx="617">
                  <c:v>40.41003154</c:v>
                </c:pt>
                <c:pt idx="618">
                  <c:v>40.45242435</c:v>
                </c:pt>
                <c:pt idx="619">
                  <c:v>40.49480637</c:v>
                </c:pt>
                <c:pt idx="620">
                  <c:v>40.53717764</c:v>
                </c:pt>
                <c:pt idx="621">
                  <c:v>40.5795382</c:v>
                </c:pt>
                <c:pt idx="622">
                  <c:v>40.62188811</c:v>
                </c:pt>
                <c:pt idx="623">
                  <c:v>40.6642274</c:v>
                </c:pt>
                <c:pt idx="624">
                  <c:v>40.70655611</c:v>
                </c:pt>
                <c:pt idx="625">
                  <c:v>40.74887428</c:v>
                </c:pt>
                <c:pt idx="626">
                  <c:v>40.79118196</c:v>
                </c:pt>
                <c:pt idx="627">
                  <c:v>40.8334792</c:v>
                </c:pt>
                <c:pt idx="628">
                  <c:v>40.87576602</c:v>
                </c:pt>
                <c:pt idx="629">
                  <c:v>40.91804247</c:v>
                </c:pt>
                <c:pt idx="630">
                  <c:v>40.9603086</c:v>
                </c:pt>
                <c:pt idx="631">
                  <c:v>41.00256444</c:v>
                </c:pt>
                <c:pt idx="632">
                  <c:v>41.04481004</c:v>
                </c:pt>
                <c:pt idx="633">
                  <c:v>41.08704543</c:v>
                </c:pt>
                <c:pt idx="634">
                  <c:v>41.12927065</c:v>
                </c:pt>
                <c:pt idx="635">
                  <c:v>41.17148575</c:v>
                </c:pt>
                <c:pt idx="636">
                  <c:v>41.21369077</c:v>
                </c:pt>
                <c:pt idx="637">
                  <c:v>41.25588575</c:v>
                </c:pt>
                <c:pt idx="638">
                  <c:v>41.29807072</c:v>
                </c:pt>
                <c:pt idx="639">
                  <c:v>41.34024572</c:v>
                </c:pt>
                <c:pt idx="640">
                  <c:v>41.3824108</c:v>
                </c:pt>
                <c:pt idx="641">
                  <c:v>41.42456599</c:v>
                </c:pt>
                <c:pt idx="642">
                  <c:v>41.46671133</c:v>
                </c:pt>
                <c:pt idx="643">
                  <c:v>41.50884686</c:v>
                </c:pt>
                <c:pt idx="644">
                  <c:v>41.55097263</c:v>
                </c:pt>
                <c:pt idx="645">
                  <c:v>41.59308866</c:v>
                </c:pt>
                <c:pt idx="646">
                  <c:v>41.63519499</c:v>
                </c:pt>
                <c:pt idx="647">
                  <c:v>41.67729167</c:v>
                </c:pt>
                <c:pt idx="648">
                  <c:v>41.71937873</c:v>
                </c:pt>
                <c:pt idx="649">
                  <c:v>41.76145621</c:v>
                </c:pt>
                <c:pt idx="650">
                  <c:v>41.80352415</c:v>
                </c:pt>
                <c:pt idx="651">
                  <c:v>41.84558258</c:v>
                </c:pt>
                <c:pt idx="652">
                  <c:v>41.88763155</c:v>
                </c:pt>
                <c:pt idx="653">
                  <c:v>41.92967108</c:v>
                </c:pt>
                <c:pt idx="654">
                  <c:v>41.97170121</c:v>
                </c:pt>
                <c:pt idx="655">
                  <c:v>42.01372199</c:v>
                </c:pt>
                <c:pt idx="656">
                  <c:v>42.05573345</c:v>
                </c:pt>
                <c:pt idx="657">
                  <c:v>42.09773562</c:v>
                </c:pt>
                <c:pt idx="658">
                  <c:v>42.13972854</c:v>
                </c:pt>
                <c:pt idx="659">
                  <c:v>42.18171225</c:v>
                </c:pt>
                <c:pt idx="660">
                  <c:v>42.22368679</c:v>
                </c:pt>
                <c:pt idx="661">
                  <c:v>42.26565218</c:v>
                </c:pt>
                <c:pt idx="662">
                  <c:v>42.30760846</c:v>
                </c:pt>
                <c:pt idx="663">
                  <c:v>42.34955567</c:v>
                </c:pt>
                <c:pt idx="664">
                  <c:v>42.39149385</c:v>
                </c:pt>
                <c:pt idx="665">
                  <c:v>42.43342303</c:v>
                </c:pt>
                <c:pt idx="666">
                  <c:v>42.47534324</c:v>
                </c:pt>
                <c:pt idx="667">
                  <c:v>42.51725452</c:v>
                </c:pt>
                <c:pt idx="668">
                  <c:v>42.5591569</c:v>
                </c:pt>
                <c:pt idx="669">
                  <c:v>42.60105043</c:v>
                </c:pt>
                <c:pt idx="670">
                  <c:v>42.64293512</c:v>
                </c:pt>
                <c:pt idx="671">
                  <c:v>42.68481102</c:v>
                </c:pt>
                <c:pt idx="672">
                  <c:v>42.72667816</c:v>
                </c:pt>
                <c:pt idx="673">
                  <c:v>42.76853658</c:v>
                </c:pt>
                <c:pt idx="674">
                  <c:v>42.8103863</c:v>
                </c:pt>
                <c:pt idx="675">
                  <c:v>42.85222737</c:v>
                </c:pt>
                <c:pt idx="676">
                  <c:v>42.89405981</c:v>
                </c:pt>
                <c:pt idx="677">
                  <c:v>42.93588366</c:v>
                </c:pt>
                <c:pt idx="678">
                  <c:v>42.97769895</c:v>
                </c:pt>
                <c:pt idx="679">
                  <c:v>43.01950571</c:v>
                </c:pt>
                <c:pt idx="680">
                  <c:v>43.06130398</c:v>
                </c:pt>
                <c:pt idx="681">
                  <c:v>43.10309379</c:v>
                </c:pt>
                <c:pt idx="682">
                  <c:v>43.14487517</c:v>
                </c:pt>
                <c:pt idx="683">
                  <c:v>43.18664815</c:v>
                </c:pt>
                <c:pt idx="684">
                  <c:v>43.22841277</c:v>
                </c:pt>
                <c:pt idx="685">
                  <c:v>43.27016906</c:v>
                </c:pt>
                <c:pt idx="686">
                  <c:v>43.31191705</c:v>
                </c:pt>
                <c:pt idx="687">
                  <c:v>43.35365677</c:v>
                </c:pt>
                <c:pt idx="688">
                  <c:v>43.39538826</c:v>
                </c:pt>
                <c:pt idx="689">
                  <c:v>43.43711154</c:v>
                </c:pt>
                <c:pt idx="690">
                  <c:v>43.47882665</c:v>
                </c:pt>
                <c:pt idx="691">
                  <c:v>43.52053361</c:v>
                </c:pt>
                <c:pt idx="692">
                  <c:v>43.56223247</c:v>
                </c:pt>
                <c:pt idx="693">
                  <c:v>43.60392324</c:v>
                </c:pt>
                <c:pt idx="694">
                  <c:v>43.64560597</c:v>
                </c:pt>
                <c:pt idx="695">
                  <c:v>43.68728067</c:v>
                </c:pt>
                <c:pt idx="696">
                  <c:v>43.72894739</c:v>
                </c:pt>
                <c:pt idx="697">
                  <c:v>43.77060615</c:v>
                </c:pt>
                <c:pt idx="698">
                  <c:v>43.81225698</c:v>
                </c:pt>
                <c:pt idx="699">
                  <c:v>43.85389992</c:v>
                </c:pt>
                <c:pt idx="700">
                  <c:v>43.89553499</c:v>
                </c:pt>
                <c:pt idx="701">
                  <c:v>43.93716222</c:v>
                </c:pt>
                <c:pt idx="702">
                  <c:v>43.97878164</c:v>
                </c:pt>
                <c:pt idx="703">
                  <c:v>44.02040183</c:v>
                </c:pt>
                <c:pt idx="704">
                  <c:v>44.06203136</c:v>
                </c:pt>
                <c:pt idx="705">
                  <c:v>44.10367028</c:v>
                </c:pt>
                <c:pt idx="706">
                  <c:v>44.14531862</c:v>
                </c:pt>
                <c:pt idx="707">
                  <c:v>44.18697644</c:v>
                </c:pt>
                <c:pt idx="708">
                  <c:v>44.22864377</c:v>
                </c:pt>
                <c:pt idx="709">
                  <c:v>44.27032065</c:v>
                </c:pt>
                <c:pt idx="710">
                  <c:v>44.31200714</c:v>
                </c:pt>
                <c:pt idx="711">
                  <c:v>44.35370328</c:v>
                </c:pt>
                <c:pt idx="712">
                  <c:v>44.39540911</c:v>
                </c:pt>
                <c:pt idx="713">
                  <c:v>44.43712466</c:v>
                </c:pt>
                <c:pt idx="714">
                  <c:v>44.47885</c:v>
                </c:pt>
                <c:pt idx="715">
                  <c:v>44.52058517</c:v>
                </c:pt>
                <c:pt idx="716">
                  <c:v>44.5623302</c:v>
                </c:pt>
                <c:pt idx="717">
                  <c:v>44.60408514</c:v>
                </c:pt>
                <c:pt idx="718">
                  <c:v>44.64585005</c:v>
                </c:pt>
                <c:pt idx="719">
                  <c:v>44.68762496</c:v>
                </c:pt>
                <c:pt idx="720">
                  <c:v>44.72940993</c:v>
                </c:pt>
                <c:pt idx="721">
                  <c:v>44.77120499</c:v>
                </c:pt>
                <c:pt idx="722">
                  <c:v>44.81301019</c:v>
                </c:pt>
                <c:pt idx="723">
                  <c:v>44.85482559</c:v>
                </c:pt>
                <c:pt idx="724">
                  <c:v>44.89665123</c:v>
                </c:pt>
                <c:pt idx="725">
                  <c:v>44.93848715</c:v>
                </c:pt>
                <c:pt idx="726">
                  <c:v>44.98032392</c:v>
                </c:pt>
                <c:pt idx="727">
                  <c:v>45.02215207</c:v>
                </c:pt>
                <c:pt idx="728">
                  <c:v>45.06397165</c:v>
                </c:pt>
                <c:pt idx="729">
                  <c:v>45.10578269</c:v>
                </c:pt>
                <c:pt idx="730">
                  <c:v>45.14758522</c:v>
                </c:pt>
                <c:pt idx="731">
                  <c:v>45.18937927</c:v>
                </c:pt>
                <c:pt idx="732">
                  <c:v>45.23116488</c:v>
                </c:pt>
                <c:pt idx="733">
                  <c:v>45.27294208</c:v>
                </c:pt>
                <c:pt idx="734">
                  <c:v>45.31471089</c:v>
                </c:pt>
                <c:pt idx="735">
                  <c:v>45.35647136</c:v>
                </c:pt>
                <c:pt idx="736">
                  <c:v>45.39822351</c:v>
                </c:pt>
                <c:pt idx="737">
                  <c:v>45.43996738</c:v>
                </c:pt>
                <c:pt idx="738">
                  <c:v>45.481703</c:v>
                </c:pt>
                <c:pt idx="739">
                  <c:v>45.52343039</c:v>
                </c:pt>
                <c:pt idx="740">
                  <c:v>45.5651496</c:v>
                </c:pt>
                <c:pt idx="741">
                  <c:v>45.60686065</c:v>
                </c:pt>
                <c:pt idx="742">
                  <c:v>45.64856357</c:v>
                </c:pt>
                <c:pt idx="743">
                  <c:v>45.69025839</c:v>
                </c:pt>
                <c:pt idx="744">
                  <c:v>45.73194516</c:v>
                </c:pt>
                <c:pt idx="745">
                  <c:v>45.77362388</c:v>
                </c:pt>
                <c:pt idx="746">
                  <c:v>45.81529461</c:v>
                </c:pt>
                <c:pt idx="747">
                  <c:v>45.85695736</c:v>
                </c:pt>
                <c:pt idx="748">
                  <c:v>45.89861217</c:v>
                </c:pt>
                <c:pt idx="749">
                  <c:v>45.94025906</c:v>
                </c:pt>
                <c:pt idx="750">
                  <c:v>45.98189808</c:v>
                </c:pt>
                <c:pt idx="751">
                  <c:v>46.02352924</c:v>
                </c:pt>
                <c:pt idx="752">
                  <c:v>46.06515258</c:v>
                </c:pt>
                <c:pt idx="753">
                  <c:v>46.10676812</c:v>
                </c:pt>
                <c:pt idx="754">
                  <c:v>46.14837591</c:v>
                </c:pt>
                <c:pt idx="755">
                  <c:v>46.18997596</c:v>
                </c:pt>
                <c:pt idx="756">
                  <c:v>46.2315683</c:v>
                </c:pt>
                <c:pt idx="757">
                  <c:v>46.27315297</c:v>
                </c:pt>
                <c:pt idx="758">
                  <c:v>46.31472999</c:v>
                </c:pt>
                <c:pt idx="759">
                  <c:v>46.3562994</c:v>
                </c:pt>
                <c:pt idx="760">
                  <c:v>46.39786122</c:v>
                </c:pt>
                <c:pt idx="761">
                  <c:v>46.43941547</c:v>
                </c:pt>
                <c:pt idx="762">
                  <c:v>46.4809622</c:v>
                </c:pt>
                <c:pt idx="763">
                  <c:v>46.52250142</c:v>
                </c:pt>
                <c:pt idx="764">
                  <c:v>46.56403317</c:v>
                </c:pt>
                <c:pt idx="765">
                  <c:v>46.60555747</c:v>
                </c:pt>
                <c:pt idx="766">
                  <c:v>46.64707436</c:v>
                </c:pt>
                <c:pt idx="767">
                  <c:v>46.68858385</c:v>
                </c:pt>
                <c:pt idx="768">
                  <c:v>46.73008598</c:v>
                </c:pt>
                <c:pt idx="769">
                  <c:v>46.77158078</c:v>
                </c:pt>
                <c:pt idx="770">
                  <c:v>46.81306827</c:v>
                </c:pt>
                <c:pt idx="771">
                  <c:v>46.85454848</c:v>
                </c:pt>
                <c:pt idx="772">
                  <c:v>46.89602144</c:v>
                </c:pt>
                <c:pt idx="773">
                  <c:v>46.93748717</c:v>
                </c:pt>
                <c:pt idx="774">
                  <c:v>46.97894571</c:v>
                </c:pt>
                <c:pt idx="775">
                  <c:v>47.02039707</c:v>
                </c:pt>
                <c:pt idx="776">
                  <c:v>47.06184129</c:v>
                </c:pt>
                <c:pt idx="777">
                  <c:v>47.10327839</c:v>
                </c:pt>
                <c:pt idx="778">
                  <c:v>47.1447084</c:v>
                </c:pt>
                <c:pt idx="779">
                  <c:v>47.18613135</c:v>
                </c:pt>
                <c:pt idx="780">
                  <c:v>47.22754726</c:v>
                </c:pt>
                <c:pt idx="781">
                  <c:v>47.26895616</c:v>
                </c:pt>
                <c:pt idx="782">
                  <c:v>47.31035808</c:v>
                </c:pt>
                <c:pt idx="783">
                  <c:v>47.35175303</c:v>
                </c:pt>
                <c:pt idx="784">
                  <c:v>47.39314106</c:v>
                </c:pt>
                <c:pt idx="785">
                  <c:v>47.43452217</c:v>
                </c:pt>
                <c:pt idx="786">
                  <c:v>47.47589641</c:v>
                </c:pt>
                <c:pt idx="787">
                  <c:v>47.51727132</c:v>
                </c:pt>
                <c:pt idx="788">
                  <c:v>47.55865446</c:v>
                </c:pt>
                <c:pt idx="789">
                  <c:v>47.60004587</c:v>
                </c:pt>
                <c:pt idx="790">
                  <c:v>47.64144559</c:v>
                </c:pt>
                <c:pt idx="791">
                  <c:v>47.68285366</c:v>
                </c:pt>
                <c:pt idx="792">
                  <c:v>47.72427011</c:v>
                </c:pt>
                <c:pt idx="793">
                  <c:v>47.76569498</c:v>
                </c:pt>
                <c:pt idx="794">
                  <c:v>47.80712831</c:v>
                </c:pt>
                <c:pt idx="795">
                  <c:v>47.84857014</c:v>
                </c:pt>
                <c:pt idx="796">
                  <c:v>47.8900205</c:v>
                </c:pt>
                <c:pt idx="797">
                  <c:v>47.93147943</c:v>
                </c:pt>
                <c:pt idx="798">
                  <c:v>47.97294697</c:v>
                </c:pt>
                <c:pt idx="799">
                  <c:v>48.01442317</c:v>
                </c:pt>
                <c:pt idx="800">
                  <c:v>48.05590806</c:v>
                </c:pt>
                <c:pt idx="801">
                  <c:v>48.09740167</c:v>
                </c:pt>
                <c:pt idx="802">
                  <c:v>48.13890405</c:v>
                </c:pt>
                <c:pt idx="803">
                  <c:v>48.18041524</c:v>
                </c:pt>
                <c:pt idx="804">
                  <c:v>48.22193528</c:v>
                </c:pt>
                <c:pt idx="805">
                  <c:v>48.26346421</c:v>
                </c:pt>
                <c:pt idx="806">
                  <c:v>48.30500206</c:v>
                </c:pt>
                <c:pt idx="807">
                  <c:v>48.34654888</c:v>
                </c:pt>
                <c:pt idx="808">
                  <c:v>48.38810471</c:v>
                </c:pt>
                <c:pt idx="809">
                  <c:v>48.4296696</c:v>
                </c:pt>
                <c:pt idx="810">
                  <c:v>48.47124357</c:v>
                </c:pt>
                <c:pt idx="811">
                  <c:v>48.51282667</c:v>
                </c:pt>
                <c:pt idx="812">
                  <c:v>48.55441895</c:v>
                </c:pt>
                <c:pt idx="813">
                  <c:v>48.59602045</c:v>
                </c:pt>
                <c:pt idx="814">
                  <c:v>48.6376312</c:v>
                </c:pt>
                <c:pt idx="815">
                  <c:v>48.67925125</c:v>
                </c:pt>
                <c:pt idx="816">
                  <c:v>48.72088065</c:v>
                </c:pt>
                <c:pt idx="817">
                  <c:v>48.76251943</c:v>
                </c:pt>
                <c:pt idx="818">
                  <c:v>48.80416763</c:v>
                </c:pt>
                <c:pt idx="819">
                  <c:v>48.84582531</c:v>
                </c:pt>
                <c:pt idx="820">
                  <c:v>48.8874925</c:v>
                </c:pt>
                <c:pt idx="821">
                  <c:v>48.92916925</c:v>
                </c:pt>
                <c:pt idx="822">
                  <c:v>48.9708556</c:v>
                </c:pt>
                <c:pt idx="823">
                  <c:v>49.01254274</c:v>
                </c:pt>
                <c:pt idx="824">
                  <c:v>49.05422184</c:v>
                </c:pt>
                <c:pt idx="825">
                  <c:v>49.09589294</c:v>
                </c:pt>
                <c:pt idx="826">
                  <c:v>49.13755606</c:v>
                </c:pt>
                <c:pt idx="827">
                  <c:v>49.17921123</c:v>
                </c:pt>
                <c:pt idx="828">
                  <c:v>49.2208585</c:v>
                </c:pt>
                <c:pt idx="829">
                  <c:v>49.26249788</c:v>
                </c:pt>
                <c:pt idx="830">
                  <c:v>49.30412941</c:v>
                </c:pt>
                <c:pt idx="831">
                  <c:v>49.34575311</c:v>
                </c:pt>
                <c:pt idx="832">
                  <c:v>49.38736902</c:v>
                </c:pt>
                <c:pt idx="833">
                  <c:v>49.42897716</c:v>
                </c:pt>
                <c:pt idx="834">
                  <c:v>49.47057757</c:v>
                </c:pt>
                <c:pt idx="835">
                  <c:v>49.51217027</c:v>
                </c:pt>
                <c:pt idx="836">
                  <c:v>49.5537553</c:v>
                </c:pt>
                <c:pt idx="837">
                  <c:v>49.59533268</c:v>
                </c:pt>
                <c:pt idx="838">
                  <c:v>49.63690244</c:v>
                </c:pt>
                <c:pt idx="839">
                  <c:v>49.67846461</c:v>
                </c:pt>
                <c:pt idx="840">
                  <c:v>49.72001922</c:v>
                </c:pt>
                <c:pt idx="841">
                  <c:v>49.76156629</c:v>
                </c:pt>
                <c:pt idx="842">
                  <c:v>49.80310586</c:v>
                </c:pt>
                <c:pt idx="843">
                  <c:v>49.84463796</c:v>
                </c:pt>
                <c:pt idx="844">
                  <c:v>49.88616261</c:v>
                </c:pt>
                <c:pt idx="845">
                  <c:v>49.92767984</c:v>
                </c:pt>
                <c:pt idx="846">
                  <c:v>49.96918968</c:v>
                </c:pt>
                <c:pt idx="847">
                  <c:v>50.01069215</c:v>
                </c:pt>
                <c:pt idx="848">
                  <c:v>50.05218729</c:v>
                </c:pt>
                <c:pt idx="849">
                  <c:v>50.09367512</c:v>
                </c:pt>
                <c:pt idx="850">
                  <c:v>50.13515566</c:v>
                </c:pt>
                <c:pt idx="851">
                  <c:v>50.17662896</c:v>
                </c:pt>
                <c:pt idx="852">
                  <c:v>50.21809503</c:v>
                </c:pt>
                <c:pt idx="853">
                  <c:v>50.2595539</c:v>
                </c:pt>
                <c:pt idx="854">
                  <c:v>50.30100559</c:v>
                </c:pt>
                <c:pt idx="855">
                  <c:v>50.34245015</c:v>
                </c:pt>
                <c:pt idx="856">
                  <c:v>50.38388758</c:v>
                </c:pt>
                <c:pt idx="857">
                  <c:v>50.42531792</c:v>
                </c:pt>
                <c:pt idx="858">
                  <c:v>50.4667412</c:v>
                </c:pt>
                <c:pt idx="859">
                  <c:v>50.50815744</c:v>
                </c:pt>
                <c:pt idx="860">
                  <c:v>50.54956666</c:v>
                </c:pt>
                <c:pt idx="861">
                  <c:v>50.5909689</c:v>
                </c:pt>
                <c:pt idx="862">
                  <c:v>50.63236418</c:v>
                </c:pt>
                <c:pt idx="863">
                  <c:v>50.67375253</c:v>
                </c:pt>
                <c:pt idx="864">
                  <c:v>50.71513396</c:v>
                </c:pt>
                <c:pt idx="865">
                  <c:v>50.75650852</c:v>
                </c:pt>
                <c:pt idx="866">
                  <c:v>50.79787622</c:v>
                </c:pt>
                <c:pt idx="867">
                  <c:v>50.83923708</c:v>
                </c:pt>
                <c:pt idx="868">
                  <c:v>50.88059115</c:v>
                </c:pt>
                <c:pt idx="869">
                  <c:v>50.92193843</c:v>
                </c:pt>
                <c:pt idx="870">
                  <c:v>50.96327895</c:v>
                </c:pt>
                <c:pt idx="871">
                  <c:v>51.00461275</c:v>
                </c:pt>
                <c:pt idx="872">
                  <c:v>51.04593984</c:v>
                </c:pt>
                <c:pt idx="873">
                  <c:v>51.08726025</c:v>
                </c:pt>
                <c:pt idx="874">
                  <c:v>51.12857401</c:v>
                </c:pt>
                <c:pt idx="875">
                  <c:v>51.16988114</c:v>
                </c:pt>
                <c:pt idx="876">
                  <c:v>51.21118166</c:v>
                </c:pt>
                <c:pt idx="877">
                  <c:v>51.2524756</c:v>
                </c:pt>
                <c:pt idx="878">
                  <c:v>51.29376298</c:v>
                </c:pt>
                <c:pt idx="879">
                  <c:v>51.335051</c:v>
                </c:pt>
                <c:pt idx="880">
                  <c:v>51.37634687</c:v>
                </c:pt>
                <c:pt idx="881">
                  <c:v>51.41765063</c:v>
                </c:pt>
                <c:pt idx="882">
                  <c:v>51.45896229</c:v>
                </c:pt>
                <c:pt idx="883">
                  <c:v>51.50028191</c:v>
                </c:pt>
                <c:pt idx="884">
                  <c:v>51.54160952</c:v>
                </c:pt>
                <c:pt idx="885">
                  <c:v>51.58294514</c:v>
                </c:pt>
                <c:pt idx="886">
                  <c:v>51.62428883</c:v>
                </c:pt>
                <c:pt idx="887">
                  <c:v>51.66564061</c:v>
                </c:pt>
                <c:pt idx="888">
                  <c:v>51.70699305</c:v>
                </c:pt>
                <c:pt idx="889">
                  <c:v>51.74833872</c:v>
                </c:pt>
                <c:pt idx="890">
                  <c:v>51.78967764</c:v>
                </c:pt>
                <c:pt idx="891">
                  <c:v>51.83100984</c:v>
                </c:pt>
                <c:pt idx="892">
                  <c:v>51.87233533</c:v>
                </c:pt>
                <c:pt idx="893">
                  <c:v>51.91365416</c:v>
                </c:pt>
                <c:pt idx="894">
                  <c:v>51.95496633</c:v>
                </c:pt>
                <c:pt idx="895">
                  <c:v>51.99627188</c:v>
                </c:pt>
                <c:pt idx="896">
                  <c:v>52.03757083</c:v>
                </c:pt>
                <c:pt idx="897">
                  <c:v>52.07886321</c:v>
                </c:pt>
                <c:pt idx="898">
                  <c:v>52.12014903</c:v>
                </c:pt>
                <c:pt idx="899">
                  <c:v>52.16142833</c:v>
                </c:pt>
                <c:pt idx="900">
                  <c:v>52.20270112</c:v>
                </c:pt>
                <c:pt idx="901">
                  <c:v>52.24396744</c:v>
                </c:pt>
                <c:pt idx="902">
                  <c:v>52.2852273</c:v>
                </c:pt>
                <c:pt idx="903">
                  <c:v>52.32648073</c:v>
                </c:pt>
                <c:pt idx="904">
                  <c:v>52.36772775</c:v>
                </c:pt>
                <c:pt idx="905">
                  <c:v>52.4089684</c:v>
                </c:pt>
                <c:pt idx="906">
                  <c:v>52.45020268</c:v>
                </c:pt>
                <c:pt idx="907">
                  <c:v>52.49143063</c:v>
                </c:pt>
                <c:pt idx="908">
                  <c:v>52.53265226</c:v>
                </c:pt>
                <c:pt idx="909">
                  <c:v>52.5738676</c:v>
                </c:pt>
                <c:pt idx="910">
                  <c:v>52.61507668</c:v>
                </c:pt>
                <c:pt idx="911">
                  <c:v>52.65627952</c:v>
                </c:pt>
                <c:pt idx="912">
                  <c:v>52.69747614</c:v>
                </c:pt>
                <c:pt idx="913">
                  <c:v>52.73866656</c:v>
                </c:pt>
                <c:pt idx="914">
                  <c:v>52.7798508</c:v>
                </c:pt>
                <c:pt idx="915">
                  <c:v>52.8210289</c:v>
                </c:pt>
                <c:pt idx="916">
                  <c:v>52.86220086</c:v>
                </c:pt>
                <c:pt idx="917">
                  <c:v>52.90336672</c:v>
                </c:pt>
                <c:pt idx="918">
                  <c:v>52.9445265</c:v>
                </c:pt>
                <c:pt idx="919">
                  <c:v>52.98568021</c:v>
                </c:pt>
                <c:pt idx="920">
                  <c:v>53.02682789</c:v>
                </c:pt>
                <c:pt idx="921">
                  <c:v>53.06796954</c:v>
                </c:pt>
                <c:pt idx="922">
                  <c:v>53.10910521</c:v>
                </c:pt>
                <c:pt idx="923">
                  <c:v>53.1502349</c:v>
                </c:pt>
                <c:pt idx="924">
                  <c:v>53.19135864</c:v>
                </c:pt>
                <c:pt idx="925">
                  <c:v>53.23247645</c:v>
                </c:pt>
                <c:pt idx="926">
                  <c:v>53.27358835</c:v>
                </c:pt>
                <c:pt idx="927">
                  <c:v>53.31469437</c:v>
                </c:pt>
                <c:pt idx="928">
                  <c:v>53.35579453</c:v>
                </c:pt>
                <c:pt idx="929">
                  <c:v>53.39688884</c:v>
                </c:pt>
                <c:pt idx="930">
                  <c:v>53.43797733</c:v>
                </c:pt>
                <c:pt idx="931">
                  <c:v>53.47906002</c:v>
                </c:pt>
                <c:pt idx="932">
                  <c:v>53.52013693</c:v>
                </c:pt>
                <c:pt idx="933">
                  <c:v>53.56120809</c:v>
                </c:pt>
                <c:pt idx="934">
                  <c:v>53.6022735</c:v>
                </c:pt>
                <c:pt idx="935">
                  <c:v>53.64333321</c:v>
                </c:pt>
                <c:pt idx="936">
                  <c:v>53.68438721</c:v>
                </c:pt>
                <c:pt idx="937">
                  <c:v>53.72543555</c:v>
                </c:pt>
                <c:pt idx="938">
                  <c:v>53.76647823</c:v>
                </c:pt>
                <c:pt idx="939">
                  <c:v>53.80751528</c:v>
                </c:pt>
                <c:pt idx="940">
                  <c:v>53.84854671</c:v>
                </c:pt>
                <c:pt idx="941">
                  <c:v>53.88957256</c:v>
                </c:pt>
                <c:pt idx="942">
                  <c:v>53.93059283</c:v>
                </c:pt>
                <c:pt idx="943">
                  <c:v>53.97160755</c:v>
                </c:pt>
                <c:pt idx="944">
                  <c:v>54.01261674</c:v>
                </c:pt>
                <c:pt idx="945">
                  <c:v>54.05362042</c:v>
                </c:pt>
                <c:pt idx="946">
                  <c:v>54.09461861</c:v>
                </c:pt>
                <c:pt idx="947">
                  <c:v>54.13561133</c:v>
                </c:pt>
                <c:pt idx="948">
                  <c:v>54.1765986</c:v>
                </c:pt>
                <c:pt idx="949">
                  <c:v>54.21758043</c:v>
                </c:pt>
                <c:pt idx="950">
                  <c:v>54.25855686</c:v>
                </c:pt>
                <c:pt idx="951">
                  <c:v>54.29952789</c:v>
                </c:pt>
                <c:pt idx="952">
                  <c:v>54.34049355</c:v>
                </c:pt>
                <c:pt idx="953">
                  <c:v>54.38145386</c:v>
                </c:pt>
                <c:pt idx="954">
                  <c:v>54.42240884</c:v>
                </c:pt>
                <c:pt idx="955">
                  <c:v>54.4633585</c:v>
                </c:pt>
                <c:pt idx="956">
                  <c:v>54.50430287</c:v>
                </c:pt>
                <c:pt idx="957">
                  <c:v>54.54524196</c:v>
                </c:pt>
                <c:pt idx="958">
                  <c:v>54.5861758</c:v>
                </c:pt>
                <c:pt idx="959">
                  <c:v>54.6271044</c:v>
                </c:pt>
                <c:pt idx="960">
                  <c:v>54.66802778</c:v>
                </c:pt>
                <c:pt idx="961">
                  <c:v>54.70894596</c:v>
                </c:pt>
                <c:pt idx="962">
                  <c:v>54.74989052</c:v>
                </c:pt>
                <c:pt idx="963">
                  <c:v>54.79089311</c:v>
                </c:pt>
                <c:pt idx="964">
                  <c:v>54.83195377</c:v>
                </c:pt>
                <c:pt idx="965">
                  <c:v>54.87307259</c:v>
                </c:pt>
                <c:pt idx="966">
                  <c:v>54.9142496</c:v>
                </c:pt>
                <c:pt idx="967">
                  <c:v>54.95548486</c:v>
                </c:pt>
                <c:pt idx="968">
                  <c:v>54.99677845</c:v>
                </c:pt>
                <c:pt idx="969">
                  <c:v>55.03813041</c:v>
                </c:pt>
                <c:pt idx="970">
                  <c:v>55.0795408</c:v>
                </c:pt>
                <c:pt idx="971">
                  <c:v>55.12100968</c:v>
                </c:pt>
                <c:pt idx="972">
                  <c:v>55.16253712</c:v>
                </c:pt>
                <c:pt idx="973">
                  <c:v>55.20412315</c:v>
                </c:pt>
                <c:pt idx="974">
                  <c:v>55.24576786</c:v>
                </c:pt>
                <c:pt idx="975">
                  <c:v>55.28747128</c:v>
                </c:pt>
                <c:pt idx="976">
                  <c:v>55.32923349</c:v>
                </c:pt>
                <c:pt idx="977">
                  <c:v>55.37105454</c:v>
                </c:pt>
                <c:pt idx="978">
                  <c:v>55.41293448</c:v>
                </c:pt>
                <c:pt idx="979">
                  <c:v>55.45487338</c:v>
                </c:pt>
                <c:pt idx="980">
                  <c:v>55.49687129</c:v>
                </c:pt>
                <c:pt idx="981">
                  <c:v>55.53892827</c:v>
                </c:pt>
                <c:pt idx="982">
                  <c:v>55.58104437</c:v>
                </c:pt>
                <c:pt idx="983">
                  <c:v>55.62321966</c:v>
                </c:pt>
                <c:pt idx="984">
                  <c:v>55.6654542</c:v>
                </c:pt>
                <c:pt idx="985">
                  <c:v>55.70774803</c:v>
                </c:pt>
                <c:pt idx="986">
                  <c:v>55.75010122</c:v>
                </c:pt>
                <c:pt idx="987">
                  <c:v>55.79251383</c:v>
                </c:pt>
                <c:pt idx="988">
                  <c:v>55.8349859</c:v>
                </c:pt>
                <c:pt idx="989">
                  <c:v>55.87751751</c:v>
                </c:pt>
                <c:pt idx="990">
                  <c:v>55.9201087</c:v>
                </c:pt>
                <c:pt idx="991">
                  <c:v>55.96275954</c:v>
                </c:pt>
                <c:pt idx="992">
                  <c:v>56.00547008</c:v>
                </c:pt>
                <c:pt idx="993">
                  <c:v>56.04824037</c:v>
                </c:pt>
                <c:pt idx="994">
                  <c:v>56.09107048</c:v>
                </c:pt>
                <c:pt idx="995">
                  <c:v>56.13396047</c:v>
                </c:pt>
                <c:pt idx="996">
                  <c:v>56.17691038</c:v>
                </c:pt>
                <c:pt idx="997">
                  <c:v>56.21992027</c:v>
                </c:pt>
                <c:pt idx="998">
                  <c:v>56.26299021</c:v>
                </c:pt>
                <c:pt idx="999">
                  <c:v>56.30612024</c:v>
                </c:pt>
                <c:pt idx="1000">
                  <c:v>56.34931043</c:v>
                </c:pt>
                <c:pt idx="1001">
                  <c:v>56.39256084</c:v>
                </c:pt>
                <c:pt idx="1002">
                  <c:v>56.43587151</c:v>
                </c:pt>
                <c:pt idx="1003">
                  <c:v>56.47924251</c:v>
                </c:pt>
                <c:pt idx="1004">
                  <c:v>56.52267388</c:v>
                </c:pt>
                <c:pt idx="1005">
                  <c:v>56.5661657</c:v>
                </c:pt>
                <c:pt idx="1006">
                  <c:v>56.60971801</c:v>
                </c:pt>
                <c:pt idx="1007">
                  <c:v>56.65333086</c:v>
                </c:pt>
                <c:pt idx="1008">
                  <c:v>56.69700433</c:v>
                </c:pt>
                <c:pt idx="1009">
                  <c:v>56.74073845</c:v>
                </c:pt>
                <c:pt idx="1010">
                  <c:v>56.7845333</c:v>
                </c:pt>
                <c:pt idx="1011">
                  <c:v>56.82838892</c:v>
                </c:pt>
                <c:pt idx="1012">
                  <c:v>56.87230536</c:v>
                </c:pt>
                <c:pt idx="1013">
                  <c:v>56.9162827</c:v>
                </c:pt>
                <c:pt idx="1014">
                  <c:v>56.96032097</c:v>
                </c:pt>
                <c:pt idx="1015">
                  <c:v>57.00442025</c:v>
                </c:pt>
                <c:pt idx="1016">
                  <c:v>57.04858057</c:v>
                </c:pt>
                <c:pt idx="1017">
                  <c:v>57.092802</c:v>
                </c:pt>
                <c:pt idx="1018">
                  <c:v>57.1370846</c:v>
                </c:pt>
                <c:pt idx="1019">
                  <c:v>57.18142841</c:v>
                </c:pt>
                <c:pt idx="1020">
                  <c:v>57.2258335</c:v>
                </c:pt>
                <c:pt idx="1021">
                  <c:v>57.27029992</c:v>
                </c:pt>
                <c:pt idx="1022">
                  <c:v>57.31482772</c:v>
                </c:pt>
                <c:pt idx="1023">
                  <c:v>57.35934951</c:v>
                </c:pt>
                <c:pt idx="1024">
                  <c:v>57.40379791</c:v>
                </c:pt>
                <c:pt idx="1025">
                  <c:v>57.448173</c:v>
                </c:pt>
                <c:pt idx="1026">
                  <c:v>57.49247487</c:v>
                </c:pt>
                <c:pt idx="1027">
                  <c:v>57.53670358</c:v>
                </c:pt>
                <c:pt idx="1028">
                  <c:v>57.58085922</c:v>
                </c:pt>
                <c:pt idx="1029">
                  <c:v>57.62494187</c:v>
                </c:pt>
                <c:pt idx="1030">
                  <c:v>57.66895161</c:v>
                </c:pt>
                <c:pt idx="1031">
                  <c:v>57.71288852</c:v>
                </c:pt>
                <c:pt idx="1032">
                  <c:v>57.75675267</c:v>
                </c:pt>
                <c:pt idx="1033">
                  <c:v>57.80054416</c:v>
                </c:pt>
                <c:pt idx="1034">
                  <c:v>57.84426305</c:v>
                </c:pt>
                <c:pt idx="1035">
                  <c:v>57.88790942</c:v>
                </c:pt>
                <c:pt idx="1036">
                  <c:v>57.93148337</c:v>
                </c:pt>
                <c:pt idx="1037">
                  <c:v>57.97498496</c:v>
                </c:pt>
                <c:pt idx="1038">
                  <c:v>58.01841428</c:v>
                </c:pt>
                <c:pt idx="1039">
                  <c:v>58.06177141</c:v>
                </c:pt>
                <c:pt idx="1040">
                  <c:v>58.10505643</c:v>
                </c:pt>
                <c:pt idx="1041">
                  <c:v>58.14826942</c:v>
                </c:pt>
                <c:pt idx="1042">
                  <c:v>58.19141046</c:v>
                </c:pt>
                <c:pt idx="1043">
                  <c:v>58.23447963</c:v>
                </c:pt>
                <c:pt idx="1044">
                  <c:v>58.27747702</c:v>
                </c:pt>
                <c:pt idx="1045">
                  <c:v>58.3204027</c:v>
                </c:pt>
                <c:pt idx="1046">
                  <c:v>58.36325675</c:v>
                </c:pt>
                <c:pt idx="1047">
                  <c:v>58.40603926</c:v>
                </c:pt>
                <c:pt idx="1048">
                  <c:v>58.44881593</c:v>
                </c:pt>
                <c:pt idx="1049">
                  <c:v>58.49165242</c:v>
                </c:pt>
                <c:pt idx="1050">
                  <c:v>58.53454878</c:v>
                </c:pt>
                <c:pt idx="1051">
                  <c:v>58.57750508</c:v>
                </c:pt>
                <c:pt idx="1052">
                  <c:v>58.62052137</c:v>
                </c:pt>
                <c:pt idx="1053">
                  <c:v>58.66359771</c:v>
                </c:pt>
                <c:pt idx="1054">
                  <c:v>58.70673415</c:v>
                </c:pt>
                <c:pt idx="1055">
                  <c:v>58.74993075</c:v>
                </c:pt>
                <c:pt idx="1056">
                  <c:v>58.79318758</c:v>
                </c:pt>
                <c:pt idx="1057">
                  <c:v>58.83650467</c:v>
                </c:pt>
                <c:pt idx="1058">
                  <c:v>58.8798821</c:v>
                </c:pt>
                <c:pt idx="1059">
                  <c:v>58.92331991</c:v>
                </c:pt>
                <c:pt idx="1060">
                  <c:v>58.96681817</c:v>
                </c:pt>
                <c:pt idx="1061">
                  <c:v>59.01037693</c:v>
                </c:pt>
                <c:pt idx="1062">
                  <c:v>59.05399624</c:v>
                </c:pt>
                <c:pt idx="1063">
                  <c:v>59.09767617</c:v>
                </c:pt>
                <c:pt idx="1064">
                  <c:v>59.14141676</c:v>
                </c:pt>
                <c:pt idx="1065">
                  <c:v>59.18521808</c:v>
                </c:pt>
                <c:pt idx="1066">
                  <c:v>59.22908017</c:v>
                </c:pt>
                <c:pt idx="1067">
                  <c:v>59.27300311</c:v>
                </c:pt>
                <c:pt idx="1068">
                  <c:v>59.31698693</c:v>
                </c:pt>
                <c:pt idx="1069">
                  <c:v>59.3610317</c:v>
                </c:pt>
                <c:pt idx="1070">
                  <c:v>59.40513748</c:v>
                </c:pt>
                <c:pt idx="1071">
                  <c:v>59.44930431</c:v>
                </c:pt>
                <c:pt idx="1072">
                  <c:v>59.49353225</c:v>
                </c:pt>
                <c:pt idx="1073">
                  <c:v>59.53782137</c:v>
                </c:pt>
                <c:pt idx="1074">
                  <c:v>59.58217171</c:v>
                </c:pt>
                <c:pt idx="1075">
                  <c:v>59.62658333</c:v>
                </c:pt>
                <c:pt idx="1076">
                  <c:v>59.67105629</c:v>
                </c:pt>
                <c:pt idx="1077">
                  <c:v>59.71559064</c:v>
                </c:pt>
                <c:pt idx="1078">
                  <c:v>59.76018643</c:v>
                </c:pt>
                <c:pt idx="1079">
                  <c:v>59.80484372</c:v>
                </c:pt>
                <c:pt idx="1080">
                  <c:v>59.84956257</c:v>
                </c:pt>
                <c:pt idx="1081">
                  <c:v>59.89434303</c:v>
                </c:pt>
                <c:pt idx="1082">
                  <c:v>59.93918515</c:v>
                </c:pt>
                <c:pt idx="1083">
                  <c:v>59.984089</c:v>
                </c:pt>
                <c:pt idx="1084">
                  <c:v>60.02905461</c:v>
                </c:pt>
                <c:pt idx="1085">
                  <c:v>60.07408206</c:v>
                </c:pt>
                <c:pt idx="1086">
                  <c:v>60.11917139</c:v>
                </c:pt>
                <c:pt idx="1087">
                  <c:v>60.16432266</c:v>
                </c:pt>
                <c:pt idx="1088">
                  <c:v>60.20953592</c:v>
                </c:pt>
                <c:pt idx="1089">
                  <c:v>60.25481123</c:v>
                </c:pt>
                <c:pt idx="1090">
                  <c:v>60.30014863</c:v>
                </c:pt>
                <c:pt idx="1091">
                  <c:v>60.3455482</c:v>
                </c:pt>
                <c:pt idx="1092">
                  <c:v>60.39100997</c:v>
                </c:pt>
                <c:pt idx="1093">
                  <c:v>60.436534</c:v>
                </c:pt>
                <c:pt idx="1094">
                  <c:v>60.48212035</c:v>
                </c:pt>
                <c:pt idx="1095">
                  <c:v>60.52776907</c:v>
                </c:pt>
                <c:pt idx="1096">
                  <c:v>60.57348021</c:v>
                </c:pt>
                <c:pt idx="1097">
                  <c:v>60.61925383</c:v>
                </c:pt>
                <c:pt idx="1098">
                  <c:v>60.66508998</c:v>
                </c:pt>
                <c:pt idx="1099">
                  <c:v>60.71098872</c:v>
                </c:pt>
                <c:pt idx="1100">
                  <c:v>60.75695009</c:v>
                </c:pt>
                <c:pt idx="1101">
                  <c:v>60.80297416</c:v>
                </c:pt>
                <c:pt idx="1102">
                  <c:v>60.84906097</c:v>
                </c:pt>
                <c:pt idx="1103">
                  <c:v>60.8951204</c:v>
                </c:pt>
                <c:pt idx="1104">
                  <c:v>60.94106305</c:v>
                </c:pt>
                <c:pt idx="1105">
                  <c:v>60.98689017</c:v>
                </c:pt>
                <c:pt idx="1106">
                  <c:v>61.03260301</c:v>
                </c:pt>
                <c:pt idx="1107">
                  <c:v>61.07820278</c:v>
                </c:pt>
                <c:pt idx="1108">
                  <c:v>61.12369067</c:v>
                </c:pt>
                <c:pt idx="1109">
                  <c:v>61.16906786</c:v>
                </c:pt>
                <c:pt idx="1110">
                  <c:v>61.21433552</c:v>
                </c:pt>
                <c:pt idx="1111">
                  <c:v>61.25949478</c:v>
                </c:pt>
                <c:pt idx="1112">
                  <c:v>61.30454676</c:v>
                </c:pt>
                <c:pt idx="1113">
                  <c:v>61.34949257</c:v>
                </c:pt>
                <c:pt idx="1114">
                  <c:v>61.39433329</c:v>
                </c:pt>
                <c:pt idx="1115">
                  <c:v>61.43907</c:v>
                </c:pt>
                <c:pt idx="1116">
                  <c:v>61.48370374</c:v>
                </c:pt>
                <c:pt idx="1117">
                  <c:v>61.52823557</c:v>
                </c:pt>
                <c:pt idx="1118">
                  <c:v>61.57266648</c:v>
                </c:pt>
                <c:pt idx="1119">
                  <c:v>61.61699751</c:v>
                </c:pt>
                <c:pt idx="1120">
                  <c:v>61.66122962</c:v>
                </c:pt>
                <c:pt idx="1121">
                  <c:v>61.70536381</c:v>
                </c:pt>
                <c:pt idx="1122">
                  <c:v>61.74940102</c:v>
                </c:pt>
                <c:pt idx="1123">
                  <c:v>61.79334222</c:v>
                </c:pt>
                <c:pt idx="1124">
                  <c:v>61.83718833</c:v>
                </c:pt>
                <c:pt idx="1125">
                  <c:v>61.88094026</c:v>
                </c:pt>
                <c:pt idx="1126">
                  <c:v>61.92459893</c:v>
                </c:pt>
                <c:pt idx="1127">
                  <c:v>61.96816524</c:v>
                </c:pt>
                <c:pt idx="1128">
                  <c:v>62.01164005</c:v>
                </c:pt>
                <c:pt idx="1129">
                  <c:v>62.05502423</c:v>
                </c:pt>
                <c:pt idx="1130">
                  <c:v>62.09831865</c:v>
                </c:pt>
                <c:pt idx="1131">
                  <c:v>62.14152414</c:v>
                </c:pt>
                <c:pt idx="1132">
                  <c:v>62.18464154</c:v>
                </c:pt>
                <c:pt idx="1133">
                  <c:v>62.22767166</c:v>
                </c:pt>
                <c:pt idx="1134">
                  <c:v>62.27061531</c:v>
                </c:pt>
                <c:pt idx="1135">
                  <c:v>62.31347329</c:v>
                </c:pt>
                <c:pt idx="1136">
                  <c:v>62.35624638</c:v>
                </c:pt>
                <c:pt idx="1137">
                  <c:v>62.39893536</c:v>
                </c:pt>
                <c:pt idx="1138">
                  <c:v>62.44154099</c:v>
                </c:pt>
                <c:pt idx="1139">
                  <c:v>62.48406403</c:v>
                </c:pt>
                <c:pt idx="1140">
                  <c:v>62.52650521</c:v>
                </c:pt>
                <c:pt idx="1141">
                  <c:v>62.56886528</c:v>
                </c:pt>
                <c:pt idx="1142">
                  <c:v>62.61114495</c:v>
                </c:pt>
                <c:pt idx="1143">
                  <c:v>62.65334495</c:v>
                </c:pt>
                <c:pt idx="1144">
                  <c:v>62.69546597</c:v>
                </c:pt>
                <c:pt idx="1145">
                  <c:v>62.7375087</c:v>
                </c:pt>
                <c:pt idx="1146">
                  <c:v>62.77947384</c:v>
                </c:pt>
                <c:pt idx="1147">
                  <c:v>62.82136207</c:v>
                </c:pt>
                <c:pt idx="1148">
                  <c:v>62.86317404</c:v>
                </c:pt>
                <c:pt idx="1149">
                  <c:v>62.90491043</c:v>
                </c:pt>
                <c:pt idx="1150">
                  <c:v>62.94657187</c:v>
                </c:pt>
                <c:pt idx="1151">
                  <c:v>62.98815902</c:v>
                </c:pt>
                <c:pt idx="1152">
                  <c:v>63.02967251</c:v>
                </c:pt>
                <c:pt idx="1153">
                  <c:v>63.07111296</c:v>
                </c:pt>
                <c:pt idx="1154">
                  <c:v>63.112481</c:v>
                </c:pt>
                <c:pt idx="1155">
                  <c:v>63.15377723</c:v>
                </c:pt>
                <c:pt idx="1156">
                  <c:v>63.19500225</c:v>
                </c:pt>
                <c:pt idx="1157">
                  <c:v>63.23615667</c:v>
                </c:pt>
                <c:pt idx="1158">
                  <c:v>63.27724108</c:v>
                </c:pt>
                <c:pt idx="1159">
                  <c:v>63.31825604</c:v>
                </c:pt>
                <c:pt idx="1160">
                  <c:v>63.35920214</c:v>
                </c:pt>
                <c:pt idx="1161">
                  <c:v>63.40007994</c:v>
                </c:pt>
                <c:pt idx="1162">
                  <c:v>63.44089001</c:v>
                </c:pt>
                <c:pt idx="1163">
                  <c:v>63.48163289</c:v>
                </c:pt>
                <c:pt idx="1164">
                  <c:v>63.52230913</c:v>
                </c:pt>
                <c:pt idx="1165">
                  <c:v>63.56291928</c:v>
                </c:pt>
                <c:pt idx="1166">
                  <c:v>63.60346386</c:v>
                </c:pt>
                <c:pt idx="1167">
                  <c:v>63.6439434</c:v>
                </c:pt>
                <c:pt idx="1168">
                  <c:v>63.68435843</c:v>
                </c:pt>
                <c:pt idx="1169">
                  <c:v>63.72470946</c:v>
                </c:pt>
                <c:pt idx="1170">
                  <c:v>63.764997</c:v>
                </c:pt>
                <c:pt idx="1171">
                  <c:v>63.80522154</c:v>
                </c:pt>
                <c:pt idx="1172">
                  <c:v>63.84538359</c:v>
                </c:pt>
                <c:pt idx="1173">
                  <c:v>63.88548364</c:v>
                </c:pt>
                <c:pt idx="1174">
                  <c:v>63.92552217</c:v>
                </c:pt>
                <c:pt idx="1175">
                  <c:v>63.96549967</c:v>
                </c:pt>
                <c:pt idx="1176">
                  <c:v>64.00541661</c:v>
                </c:pt>
                <c:pt idx="1177">
                  <c:v>64.04527345</c:v>
                </c:pt>
                <c:pt idx="1178">
                  <c:v>64.08507066</c:v>
                </c:pt>
                <c:pt idx="1179">
                  <c:v>64.1248087</c:v>
                </c:pt>
                <c:pt idx="1180">
                  <c:v>64.16448802</c:v>
                </c:pt>
                <c:pt idx="1181">
                  <c:v>64.20410908</c:v>
                </c:pt>
                <c:pt idx="1182">
                  <c:v>64.24367231</c:v>
                </c:pt>
                <c:pt idx="1183">
                  <c:v>64.28324119</c:v>
                </c:pt>
                <c:pt idx="1184">
                  <c:v>64.32287932</c:v>
                </c:pt>
                <c:pt idx="1185">
                  <c:v>64.36258734</c:v>
                </c:pt>
                <c:pt idx="1186">
                  <c:v>64.40236588</c:v>
                </c:pt>
                <c:pt idx="1187">
                  <c:v>64.44221561</c:v>
                </c:pt>
                <c:pt idx="1188">
                  <c:v>64.48213718</c:v>
                </c:pt>
                <c:pt idx="1189">
                  <c:v>64.52213126</c:v>
                </c:pt>
                <c:pt idx="1190">
                  <c:v>64.56219854</c:v>
                </c:pt>
                <c:pt idx="1191">
                  <c:v>64.60233971</c:v>
                </c:pt>
                <c:pt idx="1192">
                  <c:v>64.64255546</c:v>
                </c:pt>
                <c:pt idx="1193">
                  <c:v>64.6828465</c:v>
                </c:pt>
                <c:pt idx="1194">
                  <c:v>64.72321356</c:v>
                </c:pt>
                <c:pt idx="1195">
                  <c:v>64.76365737</c:v>
                </c:pt>
                <c:pt idx="1196">
                  <c:v>64.80417865</c:v>
                </c:pt>
                <c:pt idx="1197">
                  <c:v>64.84477817</c:v>
                </c:pt>
                <c:pt idx="1198">
                  <c:v>64.88538411</c:v>
                </c:pt>
                <c:pt idx="1199">
                  <c:v>64.92592452</c:v>
                </c:pt>
                <c:pt idx="1200">
                  <c:v>64.96639992</c:v>
                </c:pt>
                <c:pt idx="1201">
                  <c:v>65.00681084</c:v>
                </c:pt>
                <c:pt idx="1202">
                  <c:v>65.0471578</c:v>
                </c:pt>
                <c:pt idx="1203">
                  <c:v>65.08744129</c:v>
                </c:pt>
                <c:pt idx="1204">
                  <c:v>65.12766183</c:v>
                </c:pt>
                <c:pt idx="1205">
                  <c:v>65.1678199</c:v>
                </c:pt>
                <c:pt idx="1206">
                  <c:v>65.207916</c:v>
                </c:pt>
                <c:pt idx="1207">
                  <c:v>65.24795062</c:v>
                </c:pt>
                <c:pt idx="1208">
                  <c:v>65.28792423</c:v>
                </c:pt>
                <c:pt idx="1209">
                  <c:v>65.32783731</c:v>
                </c:pt>
                <c:pt idx="1210">
                  <c:v>65.36769032</c:v>
                </c:pt>
                <c:pt idx="1211">
                  <c:v>65.40748374</c:v>
                </c:pt>
                <c:pt idx="1212">
                  <c:v>65.44721801</c:v>
                </c:pt>
                <c:pt idx="1213">
                  <c:v>65.4868936</c:v>
                </c:pt>
                <c:pt idx="1214">
                  <c:v>65.52651094</c:v>
                </c:pt>
                <c:pt idx="1215">
                  <c:v>65.56607049</c:v>
                </c:pt>
                <c:pt idx="1216">
                  <c:v>65.60557268</c:v>
                </c:pt>
                <c:pt idx="1217">
                  <c:v>65.64501793</c:v>
                </c:pt>
                <c:pt idx="1218">
                  <c:v>65.6844067</c:v>
                </c:pt>
                <c:pt idx="1219">
                  <c:v>65.72373938</c:v>
                </c:pt>
                <c:pt idx="1220">
                  <c:v>65.76301641</c:v>
                </c:pt>
                <c:pt idx="1221">
                  <c:v>65.8022382</c:v>
                </c:pt>
                <c:pt idx="1222">
                  <c:v>65.84140516</c:v>
                </c:pt>
                <c:pt idx="1223">
                  <c:v>65.8805177</c:v>
                </c:pt>
                <c:pt idx="1224">
                  <c:v>65.9195762</c:v>
                </c:pt>
                <c:pt idx="1225">
                  <c:v>65.95858109</c:v>
                </c:pt>
                <c:pt idx="1226">
                  <c:v>65.99753273</c:v>
                </c:pt>
                <c:pt idx="1227">
                  <c:v>66.03643153</c:v>
                </c:pt>
                <c:pt idx="1228">
                  <c:v>66.07527787</c:v>
                </c:pt>
                <c:pt idx="1229">
                  <c:v>66.11407213</c:v>
                </c:pt>
                <c:pt idx="1230">
                  <c:v>66.15281469</c:v>
                </c:pt>
                <c:pt idx="1231">
                  <c:v>66.19150591</c:v>
                </c:pt>
                <c:pt idx="1232">
                  <c:v>66.23014617</c:v>
                </c:pt>
                <c:pt idx="1233">
                  <c:v>66.26873583</c:v>
                </c:pt>
                <c:pt idx="1234">
                  <c:v>66.30727525</c:v>
                </c:pt>
                <c:pt idx="1235">
                  <c:v>66.34581958</c:v>
                </c:pt>
                <c:pt idx="1236">
                  <c:v>66.38442407</c:v>
                </c:pt>
                <c:pt idx="1237">
                  <c:v>66.42308923</c:v>
                </c:pt>
                <c:pt idx="1238">
                  <c:v>66.46181559</c:v>
                </c:pt>
                <c:pt idx="1239">
                  <c:v>66.50060368</c:v>
                </c:pt>
                <c:pt idx="1240">
                  <c:v>66.53945404</c:v>
                </c:pt>
                <c:pt idx="1241">
                  <c:v>66.57836721</c:v>
                </c:pt>
                <c:pt idx="1242">
                  <c:v>66.61734373</c:v>
                </c:pt>
                <c:pt idx="1243">
                  <c:v>66.65632546</c:v>
                </c:pt>
                <c:pt idx="1244">
                  <c:v>66.69525412</c:v>
                </c:pt>
                <c:pt idx="1245">
                  <c:v>66.7341301</c:v>
                </c:pt>
                <c:pt idx="1246">
                  <c:v>66.77295378</c:v>
                </c:pt>
                <c:pt idx="1247">
                  <c:v>66.81172555</c:v>
                </c:pt>
                <c:pt idx="1248">
                  <c:v>66.85044578</c:v>
                </c:pt>
                <c:pt idx="1249">
                  <c:v>66.88911483</c:v>
                </c:pt>
                <c:pt idx="1250">
                  <c:v>66.92773308</c:v>
                </c:pt>
                <c:pt idx="1251">
                  <c:v>66.96630089</c:v>
                </c:pt>
                <c:pt idx="1252">
                  <c:v>67.00481861</c:v>
                </c:pt>
                <c:pt idx="1253">
                  <c:v>67.04328661</c:v>
                </c:pt>
                <c:pt idx="1254">
                  <c:v>67.08173135</c:v>
                </c:pt>
                <c:pt idx="1255">
                  <c:v>67.12017908</c:v>
                </c:pt>
                <c:pt idx="1256">
                  <c:v>67.1586298</c:v>
                </c:pt>
                <c:pt idx="1257">
                  <c:v>67.19708349</c:v>
                </c:pt>
                <c:pt idx="1258">
                  <c:v>67.23554015</c:v>
                </c:pt>
                <c:pt idx="1259">
                  <c:v>67.27399977</c:v>
                </c:pt>
                <c:pt idx="1260">
                  <c:v>67.31246234</c:v>
                </c:pt>
                <c:pt idx="1261">
                  <c:v>67.35092785</c:v>
                </c:pt>
                <c:pt idx="1262">
                  <c:v>67.38939629</c:v>
                </c:pt>
                <c:pt idx="1263">
                  <c:v>67.42786765</c:v>
                </c:pt>
                <c:pt idx="1264">
                  <c:v>67.46634193</c:v>
                </c:pt>
                <c:pt idx="1265">
                  <c:v>67.50481911</c:v>
                </c:pt>
                <c:pt idx="1266">
                  <c:v>67.54329919</c:v>
                </c:pt>
                <c:pt idx="1267">
                  <c:v>67.58178216</c:v>
                </c:pt>
                <c:pt idx="1268">
                  <c:v>67.62026801</c:v>
                </c:pt>
                <c:pt idx="1269">
                  <c:v>67.65875672</c:v>
                </c:pt>
                <c:pt idx="1270">
                  <c:v>67.6972483</c:v>
                </c:pt>
                <c:pt idx="1271">
                  <c:v>67.73574273</c:v>
                </c:pt>
                <c:pt idx="1272">
                  <c:v>67.77424001</c:v>
                </c:pt>
                <c:pt idx="1273">
                  <c:v>67.81274012</c:v>
                </c:pt>
                <c:pt idx="1274">
                  <c:v>67.85124306</c:v>
                </c:pt>
                <c:pt idx="1275">
                  <c:v>67.88974882</c:v>
                </c:pt>
                <c:pt idx="1276">
                  <c:v>67.92825739</c:v>
                </c:pt>
                <c:pt idx="1277">
                  <c:v>67.96676877</c:v>
                </c:pt>
                <c:pt idx="1278">
                  <c:v>68.00528293</c:v>
                </c:pt>
                <c:pt idx="1279">
                  <c:v>68.04379988</c:v>
                </c:pt>
                <c:pt idx="1280">
                  <c:v>68.08231961</c:v>
                </c:pt>
                <c:pt idx="1281">
                  <c:v>68.12084211</c:v>
                </c:pt>
                <c:pt idx="1282">
                  <c:v>68.15936736</c:v>
                </c:pt>
                <c:pt idx="1283">
                  <c:v>68.19789537</c:v>
                </c:pt>
                <c:pt idx="1284">
                  <c:v>68.23642612</c:v>
                </c:pt>
                <c:pt idx="1285">
                  <c:v>68.2749596</c:v>
                </c:pt>
                <c:pt idx="1286">
                  <c:v>68.31349582</c:v>
                </c:pt>
                <c:pt idx="1287">
                  <c:v>68.35203475</c:v>
                </c:pt>
                <c:pt idx="1288">
                  <c:v>68.39057639</c:v>
                </c:pt>
                <c:pt idx="1289">
                  <c:v>68.42912073</c:v>
                </c:pt>
                <c:pt idx="1290">
                  <c:v>68.46766777</c:v>
                </c:pt>
                <c:pt idx="1291">
                  <c:v>68.50621749</c:v>
                </c:pt>
                <c:pt idx="1292">
                  <c:v>68.54476989</c:v>
                </c:pt>
                <c:pt idx="1293">
                  <c:v>68.58332496</c:v>
                </c:pt>
                <c:pt idx="1294">
                  <c:v>68.62188269</c:v>
                </c:pt>
                <c:pt idx="1295">
                  <c:v>68.66044308</c:v>
                </c:pt>
                <c:pt idx="1296">
                  <c:v>68.69900611</c:v>
                </c:pt>
                <c:pt idx="1297">
                  <c:v>68.73757177</c:v>
                </c:pt>
                <c:pt idx="1298">
                  <c:v>68.77614007</c:v>
                </c:pt>
                <c:pt idx="1299">
                  <c:v>68.81471099</c:v>
                </c:pt>
                <c:pt idx="1300">
                  <c:v>68.85328452</c:v>
                </c:pt>
                <c:pt idx="1301">
                  <c:v>68.89186065</c:v>
                </c:pt>
                <c:pt idx="1302">
                  <c:v>68.93043939</c:v>
                </c:pt>
                <c:pt idx="1303">
                  <c:v>68.96902071</c:v>
                </c:pt>
                <c:pt idx="1304">
                  <c:v>69.00760462</c:v>
                </c:pt>
                <c:pt idx="1305">
                  <c:v>69.0461911</c:v>
                </c:pt>
                <c:pt idx="1306">
                  <c:v>69.08478014</c:v>
                </c:pt>
                <c:pt idx="1307">
                  <c:v>69.12337175</c:v>
                </c:pt>
                <c:pt idx="1308">
                  <c:v>69.1619659</c:v>
                </c:pt>
                <c:pt idx="1309">
                  <c:v>69.2005626</c:v>
                </c:pt>
                <c:pt idx="1310">
                  <c:v>69.23916183</c:v>
                </c:pt>
                <c:pt idx="1311">
                  <c:v>69.27776359</c:v>
                </c:pt>
                <c:pt idx="1312">
                  <c:v>69.31636787</c:v>
                </c:pt>
                <c:pt idx="1313">
                  <c:v>69.35497466</c:v>
                </c:pt>
                <c:pt idx="1314">
                  <c:v>69.39358396</c:v>
                </c:pt>
                <c:pt idx="1315">
                  <c:v>69.43219575</c:v>
                </c:pt>
                <c:pt idx="1316">
                  <c:v>69.47081003</c:v>
                </c:pt>
                <c:pt idx="1317">
                  <c:v>69.5094268</c:v>
                </c:pt>
                <c:pt idx="1318">
                  <c:v>69.54804603</c:v>
                </c:pt>
                <c:pt idx="1319">
                  <c:v>69.58666774</c:v>
                </c:pt>
                <c:pt idx="1320">
                  <c:v>69.6252919</c:v>
                </c:pt>
                <c:pt idx="1321">
                  <c:v>69.66391852</c:v>
                </c:pt>
                <c:pt idx="1322">
                  <c:v>69.70254758</c:v>
                </c:pt>
                <c:pt idx="1323">
                  <c:v>69.74117907</c:v>
                </c:pt>
                <c:pt idx="1324">
                  <c:v>69.779813</c:v>
                </c:pt>
                <c:pt idx="1325">
                  <c:v>69.81844934</c:v>
                </c:pt>
                <c:pt idx="1326">
                  <c:v>69.85708811</c:v>
                </c:pt>
                <c:pt idx="1327">
                  <c:v>69.89572927</c:v>
                </c:pt>
                <c:pt idx="1328">
                  <c:v>69.93437284</c:v>
                </c:pt>
                <c:pt idx="1329">
                  <c:v>69.9730188</c:v>
                </c:pt>
                <c:pt idx="1330">
                  <c:v>70.01166715</c:v>
                </c:pt>
                <c:pt idx="1331">
                  <c:v>70.05031787</c:v>
                </c:pt>
                <c:pt idx="1332">
                  <c:v>70.08897097</c:v>
                </c:pt>
                <c:pt idx="1333">
                  <c:v>70.12762642</c:v>
                </c:pt>
                <c:pt idx="1334">
                  <c:v>70.16628424</c:v>
                </c:pt>
                <c:pt idx="1335">
                  <c:v>70.2049444</c:v>
                </c:pt>
                <c:pt idx="1336">
                  <c:v>70.2436069</c:v>
                </c:pt>
                <c:pt idx="1337">
                  <c:v>70.28227174</c:v>
                </c:pt>
                <c:pt idx="1338">
                  <c:v>70.32093891</c:v>
                </c:pt>
                <c:pt idx="1339">
                  <c:v>70.35960839</c:v>
                </c:pt>
                <c:pt idx="1340">
                  <c:v>70.39828019</c:v>
                </c:pt>
                <c:pt idx="1341">
                  <c:v>70.4369543</c:v>
                </c:pt>
                <c:pt idx="1342">
                  <c:v>70.47563071</c:v>
                </c:pt>
                <c:pt idx="1343">
                  <c:v>70.5143094</c:v>
                </c:pt>
                <c:pt idx="1344">
                  <c:v>70.55299039</c:v>
                </c:pt>
                <c:pt idx="1345">
                  <c:v>70.59167365</c:v>
                </c:pt>
                <c:pt idx="1346">
                  <c:v>70.63035918</c:v>
                </c:pt>
                <c:pt idx="1347">
                  <c:v>70.66904697</c:v>
                </c:pt>
                <c:pt idx="1348">
                  <c:v>70.70773703</c:v>
                </c:pt>
                <c:pt idx="1349">
                  <c:v>70.74642933</c:v>
                </c:pt>
                <c:pt idx="1350">
                  <c:v>70.78512388</c:v>
                </c:pt>
                <c:pt idx="1351">
                  <c:v>70.82382066</c:v>
                </c:pt>
                <c:pt idx="1352">
                  <c:v>70.86251967</c:v>
                </c:pt>
                <c:pt idx="1353">
                  <c:v>70.90122091</c:v>
                </c:pt>
                <c:pt idx="1354">
                  <c:v>70.93992436</c:v>
                </c:pt>
                <c:pt idx="1355">
                  <c:v>70.97863002</c:v>
                </c:pt>
                <c:pt idx="1356">
                  <c:v>71.01733789</c:v>
                </c:pt>
                <c:pt idx="1357">
                  <c:v>71.05604795</c:v>
                </c:pt>
                <c:pt idx="1358">
                  <c:v>71.0947602</c:v>
                </c:pt>
                <c:pt idx="1359">
                  <c:v>71.13347463</c:v>
                </c:pt>
                <c:pt idx="1360">
                  <c:v>71.17219124</c:v>
                </c:pt>
                <c:pt idx="1361">
                  <c:v>71.21091001</c:v>
                </c:pt>
                <c:pt idx="1362">
                  <c:v>71.24963095</c:v>
                </c:pt>
                <c:pt idx="1363">
                  <c:v>71.28835405</c:v>
                </c:pt>
                <c:pt idx="1364">
                  <c:v>71.32707929</c:v>
                </c:pt>
                <c:pt idx="1365">
                  <c:v>71.36580667</c:v>
                </c:pt>
                <c:pt idx="1366">
                  <c:v>71.4045362</c:v>
                </c:pt>
                <c:pt idx="1367">
                  <c:v>71.44326785</c:v>
                </c:pt>
                <c:pt idx="1368">
                  <c:v>71.48200162</c:v>
                </c:pt>
                <c:pt idx="1369">
                  <c:v>71.52073751</c:v>
                </c:pt>
                <c:pt idx="1370">
                  <c:v>71.55947551</c:v>
                </c:pt>
                <c:pt idx="1371">
                  <c:v>71.59821561</c:v>
                </c:pt>
                <c:pt idx="1372">
                  <c:v>71.63695781</c:v>
                </c:pt>
                <c:pt idx="1373">
                  <c:v>71.6757021</c:v>
                </c:pt>
                <c:pt idx="1374">
                  <c:v>71.71444848</c:v>
                </c:pt>
                <c:pt idx="1375">
                  <c:v>71.75319693</c:v>
                </c:pt>
                <c:pt idx="1376">
                  <c:v>71.79194745</c:v>
                </c:pt>
                <c:pt idx="1377">
                  <c:v>71.83070004</c:v>
                </c:pt>
                <c:pt idx="1378">
                  <c:v>71.86945469</c:v>
                </c:pt>
                <c:pt idx="1379">
                  <c:v>71.90821139</c:v>
                </c:pt>
                <c:pt idx="1380">
                  <c:v>71.94697013</c:v>
                </c:pt>
                <c:pt idx="1381">
                  <c:v>71.98573091</c:v>
                </c:pt>
                <c:pt idx="1382">
                  <c:v>72.02449373</c:v>
                </c:pt>
                <c:pt idx="1383">
                  <c:v>72.06325857</c:v>
                </c:pt>
                <c:pt idx="1384">
                  <c:v>72.10202544</c:v>
                </c:pt>
                <c:pt idx="1385">
                  <c:v>72.14079432</c:v>
                </c:pt>
                <c:pt idx="1386">
                  <c:v>72.17956521</c:v>
                </c:pt>
                <c:pt idx="1387">
                  <c:v>72.21833809</c:v>
                </c:pt>
                <c:pt idx="1388">
                  <c:v>72.25711298</c:v>
                </c:pt>
                <c:pt idx="1389">
                  <c:v>72.29588986</c:v>
                </c:pt>
                <c:pt idx="1390">
                  <c:v>72.33466871</c:v>
                </c:pt>
                <c:pt idx="1391">
                  <c:v>72.37344955</c:v>
                </c:pt>
                <c:pt idx="1392">
                  <c:v>72.41223236</c:v>
                </c:pt>
                <c:pt idx="1393">
                  <c:v>72.45101713</c:v>
                </c:pt>
                <c:pt idx="1394">
                  <c:v>72.48980386</c:v>
                </c:pt>
                <c:pt idx="1395">
                  <c:v>72.52859255</c:v>
                </c:pt>
                <c:pt idx="1396">
                  <c:v>72.56738318</c:v>
                </c:pt>
                <c:pt idx="1397">
                  <c:v>72.60617576</c:v>
                </c:pt>
                <c:pt idx="1398">
                  <c:v>72.64497027</c:v>
                </c:pt>
                <c:pt idx="1399">
                  <c:v>72.68376671</c:v>
                </c:pt>
                <c:pt idx="1400">
                  <c:v>72.72256507</c:v>
                </c:pt>
                <c:pt idx="1401">
                  <c:v>72.76136535</c:v>
                </c:pt>
                <c:pt idx="1402">
                  <c:v>72.80016754</c:v>
                </c:pt>
                <c:pt idx="1403">
                  <c:v>72.83897163</c:v>
                </c:pt>
                <c:pt idx="1404">
                  <c:v>72.87777763</c:v>
                </c:pt>
                <c:pt idx="1405">
                  <c:v>72.91658552</c:v>
                </c:pt>
                <c:pt idx="1406">
                  <c:v>72.9553953</c:v>
                </c:pt>
                <c:pt idx="1407">
                  <c:v>72.99420696</c:v>
                </c:pt>
                <c:pt idx="1408">
                  <c:v>73.03302049</c:v>
                </c:pt>
                <c:pt idx="1409">
                  <c:v>73.0718359</c:v>
                </c:pt>
                <c:pt idx="1410">
                  <c:v>73.11065317</c:v>
                </c:pt>
                <c:pt idx="1411">
                  <c:v>73.1494723</c:v>
                </c:pt>
                <c:pt idx="1412">
                  <c:v>73.18829329</c:v>
                </c:pt>
                <c:pt idx="1413">
                  <c:v>73.22711612</c:v>
                </c:pt>
                <c:pt idx="1414">
                  <c:v>73.26594079</c:v>
                </c:pt>
                <c:pt idx="1415">
                  <c:v>73.3047673</c:v>
                </c:pt>
                <c:pt idx="1416">
                  <c:v>73.34359564</c:v>
                </c:pt>
                <c:pt idx="1417">
                  <c:v>73.3824258</c:v>
                </c:pt>
                <c:pt idx="1418">
                  <c:v>73.42125778</c:v>
                </c:pt>
                <c:pt idx="1419">
                  <c:v>73.46009158</c:v>
                </c:pt>
                <c:pt idx="1420">
                  <c:v>73.49892718</c:v>
                </c:pt>
                <c:pt idx="1421">
                  <c:v>73.53776459</c:v>
                </c:pt>
                <c:pt idx="1422">
                  <c:v>73.57660379</c:v>
                </c:pt>
                <c:pt idx="1423">
                  <c:v>73.61544479</c:v>
                </c:pt>
                <c:pt idx="1424">
                  <c:v>73.65428757</c:v>
                </c:pt>
                <c:pt idx="1425">
                  <c:v>73.69313213</c:v>
                </c:pt>
                <c:pt idx="1426">
                  <c:v>73.73197846</c:v>
                </c:pt>
                <c:pt idx="1427">
                  <c:v>73.77082656</c:v>
                </c:pt>
                <c:pt idx="1428">
                  <c:v>73.80967643</c:v>
                </c:pt>
                <c:pt idx="1429">
                  <c:v>73.84852806</c:v>
                </c:pt>
                <c:pt idx="1430">
                  <c:v>73.88738143</c:v>
                </c:pt>
                <c:pt idx="1431">
                  <c:v>73.92623656</c:v>
                </c:pt>
                <c:pt idx="1432">
                  <c:v>73.96509342</c:v>
                </c:pt>
                <c:pt idx="1433">
                  <c:v>74.00395202</c:v>
                </c:pt>
                <c:pt idx="1434">
                  <c:v>74.04281236</c:v>
                </c:pt>
                <c:pt idx="1435">
                  <c:v>74.08167442</c:v>
                </c:pt>
                <c:pt idx="1436">
                  <c:v>74.1205382</c:v>
                </c:pt>
                <c:pt idx="1437">
                  <c:v>74.15940369</c:v>
                </c:pt>
                <c:pt idx="1438">
                  <c:v>74.19827089</c:v>
                </c:pt>
                <c:pt idx="1439">
                  <c:v>74.2371398</c:v>
                </c:pt>
                <c:pt idx="1440">
                  <c:v>74.27601041</c:v>
                </c:pt>
                <c:pt idx="1441">
                  <c:v>74.31488271</c:v>
                </c:pt>
                <c:pt idx="1442">
                  <c:v>74.3537567</c:v>
                </c:pt>
                <c:pt idx="1443">
                  <c:v>74.39263237</c:v>
                </c:pt>
                <c:pt idx="1444">
                  <c:v>74.43150972</c:v>
                </c:pt>
                <c:pt idx="1445">
                  <c:v>74.47038874</c:v>
                </c:pt>
                <c:pt idx="1446">
                  <c:v>74.50926943</c:v>
                </c:pt>
                <c:pt idx="1447">
                  <c:v>74.54815178</c:v>
                </c:pt>
                <c:pt idx="1448">
                  <c:v>74.58703579</c:v>
                </c:pt>
                <c:pt idx="1449">
                  <c:v>74.62592145</c:v>
                </c:pt>
                <c:pt idx="1450">
                  <c:v>74.66480876</c:v>
                </c:pt>
                <c:pt idx="1451">
                  <c:v>74.70369771</c:v>
                </c:pt>
                <c:pt idx="1452">
                  <c:v>74.7425883</c:v>
                </c:pt>
                <c:pt idx="1453">
                  <c:v>74.78148052</c:v>
                </c:pt>
                <c:pt idx="1454">
                  <c:v>74.82037436</c:v>
                </c:pt>
                <c:pt idx="1455">
                  <c:v>74.85926983</c:v>
                </c:pt>
                <c:pt idx="1456">
                  <c:v>74.89816691</c:v>
                </c:pt>
                <c:pt idx="1457">
                  <c:v>74.93706561</c:v>
                </c:pt>
                <c:pt idx="1458">
                  <c:v>74.97596591</c:v>
                </c:pt>
                <c:pt idx="1459">
                  <c:v>75.01486781</c:v>
                </c:pt>
                <c:pt idx="1460">
                  <c:v>75.05377131</c:v>
                </c:pt>
                <c:pt idx="1461">
                  <c:v>75.0926764</c:v>
                </c:pt>
                <c:pt idx="1462">
                  <c:v>75.13158307</c:v>
                </c:pt>
                <c:pt idx="1463">
                  <c:v>75.17049133</c:v>
                </c:pt>
                <c:pt idx="1464">
                  <c:v>75.20940117</c:v>
                </c:pt>
                <c:pt idx="1465">
                  <c:v>75.24831257</c:v>
                </c:pt>
                <c:pt idx="1466">
                  <c:v>75.28722555</c:v>
                </c:pt>
                <c:pt idx="1467">
                  <c:v>75.32614008</c:v>
                </c:pt>
                <c:pt idx="1468">
                  <c:v>75.36505617</c:v>
                </c:pt>
                <c:pt idx="1469">
                  <c:v>75.40397382</c:v>
                </c:pt>
                <c:pt idx="1470">
                  <c:v>75.44289301</c:v>
                </c:pt>
                <c:pt idx="1471">
                  <c:v>75.48181374</c:v>
                </c:pt>
                <c:pt idx="1472">
                  <c:v>75.52073601</c:v>
                </c:pt>
                <c:pt idx="1473">
                  <c:v>75.55965982</c:v>
                </c:pt>
                <c:pt idx="1474">
                  <c:v>75.59858515</c:v>
                </c:pt>
                <c:pt idx="1475">
                  <c:v>75.63751201</c:v>
                </c:pt>
                <c:pt idx="1476">
                  <c:v>75.67644038</c:v>
                </c:pt>
                <c:pt idx="1477">
                  <c:v>75.71537027</c:v>
                </c:pt>
                <c:pt idx="1478">
                  <c:v>75.75430167</c:v>
                </c:pt>
                <c:pt idx="1479">
                  <c:v>75.79323457</c:v>
                </c:pt>
                <c:pt idx="1480">
                  <c:v>75.83216897</c:v>
                </c:pt>
                <c:pt idx="1481">
                  <c:v>75.87110487</c:v>
                </c:pt>
                <c:pt idx="1482">
                  <c:v>75.91004226</c:v>
                </c:pt>
                <c:pt idx="1483">
                  <c:v>75.94898113</c:v>
                </c:pt>
                <c:pt idx="1484">
                  <c:v>75.98792148</c:v>
                </c:pt>
                <c:pt idx="1485">
                  <c:v>76.02686332</c:v>
                </c:pt>
                <c:pt idx="1486">
                  <c:v>76.06580662</c:v>
                </c:pt>
                <c:pt idx="1487">
                  <c:v>76.10475139</c:v>
                </c:pt>
                <c:pt idx="1488">
                  <c:v>76.14369762</c:v>
                </c:pt>
                <c:pt idx="1489">
                  <c:v>76.18264531</c:v>
                </c:pt>
                <c:pt idx="1490">
                  <c:v>76.22159446</c:v>
                </c:pt>
                <c:pt idx="1491">
                  <c:v>76.26054505</c:v>
                </c:pt>
                <c:pt idx="1492">
                  <c:v>76.29949709</c:v>
                </c:pt>
                <c:pt idx="1493">
                  <c:v>76.33845057</c:v>
                </c:pt>
                <c:pt idx="1494">
                  <c:v>76.37740548</c:v>
                </c:pt>
                <c:pt idx="1495">
                  <c:v>76.41636183</c:v>
                </c:pt>
                <c:pt idx="1496">
                  <c:v>76.4553196</c:v>
                </c:pt>
                <c:pt idx="1497">
                  <c:v>76.49427879</c:v>
                </c:pt>
                <c:pt idx="1498">
                  <c:v>76.5332394</c:v>
                </c:pt>
                <c:pt idx="1499">
                  <c:v>76.57220143</c:v>
                </c:pt>
                <c:pt idx="1500">
                  <c:v>76.61116486</c:v>
                </c:pt>
                <c:pt idx="1501">
                  <c:v>76.6501297</c:v>
                </c:pt>
                <c:pt idx="1502">
                  <c:v>76.68909594</c:v>
                </c:pt>
                <c:pt idx="1503">
                  <c:v>76.72806357</c:v>
                </c:pt>
                <c:pt idx="1504">
                  <c:v>76.76703259</c:v>
                </c:pt>
                <c:pt idx="1505">
                  <c:v>76.80600301</c:v>
                </c:pt>
                <c:pt idx="1506">
                  <c:v>76.8449748</c:v>
                </c:pt>
                <c:pt idx="1507">
                  <c:v>76.88394797</c:v>
                </c:pt>
                <c:pt idx="1508">
                  <c:v>76.92292252</c:v>
                </c:pt>
                <c:pt idx="1509">
                  <c:v>76.96189843</c:v>
                </c:pt>
                <c:pt idx="1510">
                  <c:v>77.00087572</c:v>
                </c:pt>
                <c:pt idx="1511">
                  <c:v>77.03985436</c:v>
                </c:pt>
                <c:pt idx="1512">
                  <c:v>77.07883436</c:v>
                </c:pt>
                <c:pt idx="1513">
                  <c:v>77.11781571</c:v>
                </c:pt>
                <c:pt idx="1514">
                  <c:v>77.15679841</c:v>
                </c:pt>
                <c:pt idx="1515">
                  <c:v>77.19578245</c:v>
                </c:pt>
                <c:pt idx="1516">
                  <c:v>77.23476784</c:v>
                </c:pt>
                <c:pt idx="1517">
                  <c:v>77.27375456</c:v>
                </c:pt>
                <c:pt idx="1518">
                  <c:v>77.31274261</c:v>
                </c:pt>
                <c:pt idx="1519">
                  <c:v>77.35173199</c:v>
                </c:pt>
                <c:pt idx="1520">
                  <c:v>77.39072269</c:v>
                </c:pt>
                <c:pt idx="1521">
                  <c:v>77.42971471</c:v>
                </c:pt>
                <c:pt idx="1522">
                  <c:v>77.46870804</c:v>
                </c:pt>
                <c:pt idx="1523">
                  <c:v>77.50770269</c:v>
                </c:pt>
                <c:pt idx="1524">
                  <c:v>77.54669864</c:v>
                </c:pt>
                <c:pt idx="1525">
                  <c:v>77.5856959</c:v>
                </c:pt>
                <c:pt idx="1526">
                  <c:v>77.62469445</c:v>
                </c:pt>
                <c:pt idx="1527">
                  <c:v>77.6636943</c:v>
                </c:pt>
                <c:pt idx="1528">
                  <c:v>77.70269544</c:v>
                </c:pt>
                <c:pt idx="1529">
                  <c:v>77.74169786</c:v>
                </c:pt>
                <c:pt idx="1530">
                  <c:v>77.78070157</c:v>
                </c:pt>
                <c:pt idx="1531">
                  <c:v>77.81970656</c:v>
                </c:pt>
                <c:pt idx="1532">
                  <c:v>77.85871282</c:v>
                </c:pt>
                <c:pt idx="1533">
                  <c:v>77.89772035</c:v>
                </c:pt>
                <c:pt idx="1534">
                  <c:v>77.93672914</c:v>
                </c:pt>
                <c:pt idx="1535">
                  <c:v>77.9757392</c:v>
                </c:pt>
                <c:pt idx="1536">
                  <c:v>78.01475052</c:v>
                </c:pt>
                <c:pt idx="1537">
                  <c:v>78.05376309</c:v>
                </c:pt>
                <c:pt idx="1538">
                  <c:v>78.09277691</c:v>
                </c:pt>
                <c:pt idx="1539">
                  <c:v>78.13179198</c:v>
                </c:pt>
                <c:pt idx="1540">
                  <c:v>78.17080829</c:v>
                </c:pt>
                <c:pt idx="1541">
                  <c:v>78.20982584</c:v>
                </c:pt>
                <c:pt idx="1542">
                  <c:v>78.24884462</c:v>
                </c:pt>
                <c:pt idx="1543">
                  <c:v>78.28786464</c:v>
                </c:pt>
                <c:pt idx="1544">
                  <c:v>78.32688588</c:v>
                </c:pt>
                <c:pt idx="1545">
                  <c:v>78.36590835</c:v>
                </c:pt>
                <c:pt idx="1546">
                  <c:v>78.40493203</c:v>
                </c:pt>
                <c:pt idx="1547">
                  <c:v>78.44395693</c:v>
                </c:pt>
                <c:pt idx="1548">
                  <c:v>78.48298304</c:v>
                </c:pt>
                <c:pt idx="1549">
                  <c:v>78.52201036</c:v>
                </c:pt>
                <c:pt idx="1550">
                  <c:v>78.56103889</c:v>
                </c:pt>
                <c:pt idx="1551">
                  <c:v>78.60006861</c:v>
                </c:pt>
                <c:pt idx="1552">
                  <c:v>78.63909953</c:v>
                </c:pt>
                <c:pt idx="1553">
                  <c:v>78.67813165</c:v>
                </c:pt>
                <c:pt idx="1554">
                  <c:v>78.71716495</c:v>
                </c:pt>
                <c:pt idx="1555">
                  <c:v>78.75619944</c:v>
                </c:pt>
                <c:pt idx="1556">
                  <c:v>78.79523511</c:v>
                </c:pt>
                <c:pt idx="1557">
                  <c:v>78.83427195</c:v>
                </c:pt>
                <c:pt idx="1558">
                  <c:v>78.87330997</c:v>
                </c:pt>
                <c:pt idx="1559">
                  <c:v>78.91234917</c:v>
                </c:pt>
                <c:pt idx="1560">
                  <c:v>78.95138952</c:v>
                </c:pt>
                <c:pt idx="1561">
                  <c:v>78.99043105</c:v>
                </c:pt>
                <c:pt idx="1562">
                  <c:v>79.02947373</c:v>
                </c:pt>
                <c:pt idx="1563">
                  <c:v>79.06851756</c:v>
                </c:pt>
                <c:pt idx="1564">
                  <c:v>79.10756255</c:v>
                </c:pt>
                <c:pt idx="1565">
                  <c:v>79.14660869</c:v>
                </c:pt>
                <c:pt idx="1566">
                  <c:v>79.18565597</c:v>
                </c:pt>
                <c:pt idx="1567">
                  <c:v>79.2247044</c:v>
                </c:pt>
                <c:pt idx="1568">
                  <c:v>79.26375396</c:v>
                </c:pt>
                <c:pt idx="1569">
                  <c:v>79.30280341</c:v>
                </c:pt>
                <c:pt idx="1570">
                  <c:v>79.3418515</c:v>
                </c:pt>
                <c:pt idx="1571">
                  <c:v>79.38089822</c:v>
                </c:pt>
                <c:pt idx="1572">
                  <c:v>79.41994357</c:v>
                </c:pt>
                <c:pt idx="1573">
                  <c:v>79.45898755</c:v>
                </c:pt>
                <c:pt idx="1574">
                  <c:v>79.49803014</c:v>
                </c:pt>
                <c:pt idx="1575">
                  <c:v>79.53707134</c:v>
                </c:pt>
                <c:pt idx="1576">
                  <c:v>79.57611116</c:v>
                </c:pt>
                <c:pt idx="1577">
                  <c:v>79.61514957</c:v>
                </c:pt>
                <c:pt idx="1578">
                  <c:v>79.65418658</c:v>
                </c:pt>
                <c:pt idx="1579">
                  <c:v>79.69322219</c:v>
                </c:pt>
                <c:pt idx="1580">
                  <c:v>79.73225638</c:v>
                </c:pt>
                <c:pt idx="1581">
                  <c:v>79.77128915</c:v>
                </c:pt>
                <c:pt idx="1582">
                  <c:v>79.8103205</c:v>
                </c:pt>
                <c:pt idx="1583">
                  <c:v>79.84935041</c:v>
                </c:pt>
                <c:pt idx="1584">
                  <c:v>79.8883789</c:v>
                </c:pt>
                <c:pt idx="1585">
                  <c:v>79.92740594</c:v>
                </c:pt>
                <c:pt idx="1586">
                  <c:v>79.96643154</c:v>
                </c:pt>
                <c:pt idx="1587">
                  <c:v>80.00545568</c:v>
                </c:pt>
                <c:pt idx="1588">
                  <c:v>80.04447837</c:v>
                </c:pt>
                <c:pt idx="1589">
                  <c:v>80.0834996</c:v>
                </c:pt>
                <c:pt idx="1590">
                  <c:v>80.12251936</c:v>
                </c:pt>
                <c:pt idx="1591">
                  <c:v>80.16153764</c:v>
                </c:pt>
                <c:pt idx="1592">
                  <c:v>80.20055445</c:v>
                </c:pt>
                <c:pt idx="1593">
                  <c:v>80.23956977</c:v>
                </c:pt>
                <c:pt idx="1594">
                  <c:v>80.2785836</c:v>
                </c:pt>
                <c:pt idx="1595">
                  <c:v>80.31759594</c:v>
                </c:pt>
                <c:pt idx="1596">
                  <c:v>80.35660678</c:v>
                </c:pt>
                <c:pt idx="1597">
                  <c:v>80.3956161</c:v>
                </c:pt>
                <c:pt idx="1598">
                  <c:v>80.43462392</c:v>
                </c:pt>
                <c:pt idx="1599">
                  <c:v>80.47363022</c:v>
                </c:pt>
                <c:pt idx="1600">
                  <c:v>80.51263499</c:v>
                </c:pt>
                <c:pt idx="1601">
                  <c:v>80.55163824</c:v>
                </c:pt>
                <c:pt idx="1602">
                  <c:v>80.59063994</c:v>
                </c:pt>
                <c:pt idx="1603">
                  <c:v>80.62964011</c:v>
                </c:pt>
                <c:pt idx="1604">
                  <c:v>80.66863873</c:v>
                </c:pt>
                <c:pt idx="1605">
                  <c:v>80.7076358</c:v>
                </c:pt>
                <c:pt idx="1606">
                  <c:v>80.74663131</c:v>
                </c:pt>
                <c:pt idx="1607">
                  <c:v>80.78562525</c:v>
                </c:pt>
                <c:pt idx="1608">
                  <c:v>80.82461763</c:v>
                </c:pt>
                <c:pt idx="1609">
                  <c:v>80.86360842</c:v>
                </c:pt>
                <c:pt idx="1610">
                  <c:v>80.90259764</c:v>
                </c:pt>
                <c:pt idx="1611">
                  <c:v>80.94158526</c:v>
                </c:pt>
                <c:pt idx="1612">
                  <c:v>80.9805713</c:v>
                </c:pt>
                <c:pt idx="1613">
                  <c:v>81.01955573</c:v>
                </c:pt>
                <c:pt idx="1614">
                  <c:v>81.05853856</c:v>
                </c:pt>
                <c:pt idx="1615">
                  <c:v>81.09751977</c:v>
                </c:pt>
                <c:pt idx="1616">
                  <c:v>81.13649936</c:v>
                </c:pt>
                <c:pt idx="1617">
                  <c:v>81.17547734</c:v>
                </c:pt>
                <c:pt idx="1618">
                  <c:v>81.21445368</c:v>
                </c:pt>
                <c:pt idx="1619">
                  <c:v>81.25342838</c:v>
                </c:pt>
                <c:pt idx="1620">
                  <c:v>81.29240144</c:v>
                </c:pt>
                <c:pt idx="1621">
                  <c:v>81.33137285</c:v>
                </c:pt>
                <c:pt idx="1622">
                  <c:v>81.37034261</c:v>
                </c:pt>
                <c:pt idx="1623">
                  <c:v>81.40931071</c:v>
                </c:pt>
                <c:pt idx="1624">
                  <c:v>81.44827714</c:v>
                </c:pt>
                <c:pt idx="1625">
                  <c:v>81.48724189</c:v>
                </c:pt>
                <c:pt idx="1626">
                  <c:v>81.52620496</c:v>
                </c:pt>
                <c:pt idx="1627">
                  <c:v>81.56516635</c:v>
                </c:pt>
                <c:pt idx="1628">
                  <c:v>81.60412605</c:v>
                </c:pt>
                <c:pt idx="1629">
                  <c:v>81.64308404</c:v>
                </c:pt>
                <c:pt idx="1630">
                  <c:v>81.68204033</c:v>
                </c:pt>
                <c:pt idx="1631">
                  <c:v>81.72099491</c:v>
                </c:pt>
                <c:pt idx="1632">
                  <c:v>81.75994777</c:v>
                </c:pt>
                <c:pt idx="1633">
                  <c:v>81.79889891</c:v>
                </c:pt>
                <c:pt idx="1634">
                  <c:v>81.83784831</c:v>
                </c:pt>
                <c:pt idx="1635">
                  <c:v>81.87679598</c:v>
                </c:pt>
                <c:pt idx="1636">
                  <c:v>81.9157419</c:v>
                </c:pt>
                <c:pt idx="1637">
                  <c:v>81.95468607</c:v>
                </c:pt>
                <c:pt idx="1638">
                  <c:v>81.99362849</c:v>
                </c:pt>
                <c:pt idx="1639">
                  <c:v>82.03256914</c:v>
                </c:pt>
                <c:pt idx="1640">
                  <c:v>82.07150817</c:v>
                </c:pt>
                <c:pt idx="1641">
                  <c:v>82.11044571</c:v>
                </c:pt>
                <c:pt idx="1642">
                  <c:v>82.14938178</c:v>
                </c:pt>
                <c:pt idx="1643">
                  <c:v>82.18830077</c:v>
                </c:pt>
                <c:pt idx="1644">
                  <c:v>82.22718712</c:v>
                </c:pt>
                <c:pt idx="1645">
                  <c:v>82.2660408</c:v>
                </c:pt>
                <c:pt idx="1646">
                  <c:v>82.30486178</c:v>
                </c:pt>
                <c:pt idx="1647">
                  <c:v>82.34365005</c:v>
                </c:pt>
                <c:pt idx="1648">
                  <c:v>82.38240558</c:v>
                </c:pt>
                <c:pt idx="1649">
                  <c:v>82.42112835</c:v>
                </c:pt>
                <c:pt idx="1650">
                  <c:v>82.45981834</c:v>
                </c:pt>
                <c:pt idx="1651">
                  <c:v>82.49847552</c:v>
                </c:pt>
                <c:pt idx="1652">
                  <c:v>82.53709987</c:v>
                </c:pt>
                <c:pt idx="1653">
                  <c:v>82.57569137</c:v>
                </c:pt>
                <c:pt idx="1654">
                  <c:v>82.61424999</c:v>
                </c:pt>
                <c:pt idx="1655">
                  <c:v>82.65277572</c:v>
                </c:pt>
                <c:pt idx="1656">
                  <c:v>82.69126854</c:v>
                </c:pt>
                <c:pt idx="1657">
                  <c:v>82.72972841</c:v>
                </c:pt>
                <c:pt idx="1658">
                  <c:v>82.76815532</c:v>
                </c:pt>
                <c:pt idx="1659">
                  <c:v>82.80654925</c:v>
                </c:pt>
                <c:pt idx="1660">
                  <c:v>82.84491017</c:v>
                </c:pt>
                <c:pt idx="1661">
                  <c:v>82.88323807</c:v>
                </c:pt>
                <c:pt idx="1662">
                  <c:v>82.92153293</c:v>
                </c:pt>
                <c:pt idx="1663">
                  <c:v>82.95979471</c:v>
                </c:pt>
                <c:pt idx="1664">
                  <c:v>82.9980234</c:v>
                </c:pt>
                <c:pt idx="1665">
                  <c:v>83.03621899</c:v>
                </c:pt>
                <c:pt idx="1666">
                  <c:v>83.07438144</c:v>
                </c:pt>
                <c:pt idx="1667">
                  <c:v>83.11251074</c:v>
                </c:pt>
                <c:pt idx="1668">
                  <c:v>83.15060687</c:v>
                </c:pt>
                <c:pt idx="1669">
                  <c:v>83.18866981</c:v>
                </c:pt>
                <c:pt idx="1670">
                  <c:v>83.22669953</c:v>
                </c:pt>
                <c:pt idx="1671">
                  <c:v>83.26469602</c:v>
                </c:pt>
                <c:pt idx="1672">
                  <c:v>83.30265926</c:v>
                </c:pt>
                <c:pt idx="1673">
                  <c:v>83.34058922</c:v>
                </c:pt>
                <c:pt idx="1674">
                  <c:v>83.37848589</c:v>
                </c:pt>
                <c:pt idx="1675">
                  <c:v>83.41634925</c:v>
                </c:pt>
                <c:pt idx="1676">
                  <c:v>83.45417928</c:v>
                </c:pt>
                <c:pt idx="1677">
                  <c:v>83.49197595</c:v>
                </c:pt>
                <c:pt idx="1678">
                  <c:v>83.52973925</c:v>
                </c:pt>
                <c:pt idx="1679">
                  <c:v>83.56746916</c:v>
                </c:pt>
                <c:pt idx="1680">
                  <c:v>83.60516565</c:v>
                </c:pt>
                <c:pt idx="1681">
                  <c:v>83.64282872</c:v>
                </c:pt>
                <c:pt idx="1682">
                  <c:v>83.68045834</c:v>
                </c:pt>
                <c:pt idx="1683">
                  <c:v>83.7180545</c:v>
                </c:pt>
                <c:pt idx="1684">
                  <c:v>83.75561717</c:v>
                </c:pt>
                <c:pt idx="1685">
                  <c:v>83.79314633</c:v>
                </c:pt>
                <c:pt idx="1686">
                  <c:v>83.83064197</c:v>
                </c:pt>
                <c:pt idx="1687">
                  <c:v>83.86810407</c:v>
                </c:pt>
                <c:pt idx="1688">
                  <c:v>83.90553261</c:v>
                </c:pt>
                <c:pt idx="1689">
                  <c:v>83.94292757</c:v>
                </c:pt>
                <c:pt idx="1690">
                  <c:v>83.98028894</c:v>
                </c:pt>
                <c:pt idx="1691">
                  <c:v>84.01761669</c:v>
                </c:pt>
                <c:pt idx="1692">
                  <c:v>84.05491082</c:v>
                </c:pt>
                <c:pt idx="1693">
                  <c:v>84.09217129</c:v>
                </c:pt>
                <c:pt idx="1694">
                  <c:v>84.1293981</c:v>
                </c:pt>
                <c:pt idx="1695">
                  <c:v>84.16659122</c:v>
                </c:pt>
                <c:pt idx="1696">
                  <c:v>84.20375065</c:v>
                </c:pt>
                <c:pt idx="1697">
                  <c:v>84.24087635</c:v>
                </c:pt>
                <c:pt idx="1698">
                  <c:v>84.27796832</c:v>
                </c:pt>
                <c:pt idx="1699">
                  <c:v>84.31502654</c:v>
                </c:pt>
                <c:pt idx="1700">
                  <c:v>84.35205099</c:v>
                </c:pt>
                <c:pt idx="1701">
                  <c:v>84.38904165</c:v>
                </c:pt>
                <c:pt idx="1702">
                  <c:v>84.42599851</c:v>
                </c:pt>
                <c:pt idx="1703">
                  <c:v>84.46292155</c:v>
                </c:pt>
                <c:pt idx="1704">
                  <c:v>84.49981076</c:v>
                </c:pt>
                <c:pt idx="1705">
                  <c:v>84.53666612</c:v>
                </c:pt>
                <c:pt idx="1706">
                  <c:v>84.57348761</c:v>
                </c:pt>
                <c:pt idx="1707">
                  <c:v>84.61027522</c:v>
                </c:pt>
                <c:pt idx="1708">
                  <c:v>84.64702892</c:v>
                </c:pt>
                <c:pt idx="1709">
                  <c:v>84.68374872</c:v>
                </c:pt>
                <c:pt idx="1710">
                  <c:v>84.72043458</c:v>
                </c:pt>
                <c:pt idx="1711">
                  <c:v>84.7570865</c:v>
                </c:pt>
                <c:pt idx="1712">
                  <c:v>84.79370446</c:v>
                </c:pt>
                <c:pt idx="1713">
                  <c:v>84.83028844</c:v>
                </c:pt>
                <c:pt idx="1714">
                  <c:v>84.86683843</c:v>
                </c:pt>
                <c:pt idx="1715">
                  <c:v>84.90335442</c:v>
                </c:pt>
                <c:pt idx="1716">
                  <c:v>84.93983638</c:v>
                </c:pt>
                <c:pt idx="1717">
                  <c:v>84.97628431</c:v>
                </c:pt>
                <c:pt idx="1718">
                  <c:v>85.01269819</c:v>
                </c:pt>
                <c:pt idx="1719">
                  <c:v>85.04907801</c:v>
                </c:pt>
                <c:pt idx="1720">
                  <c:v>85.08542375</c:v>
                </c:pt>
                <c:pt idx="1721">
                  <c:v>85.12173539</c:v>
                </c:pt>
                <c:pt idx="1722">
                  <c:v>85.15801293</c:v>
                </c:pt>
                <c:pt idx="1723">
                  <c:v>85.19425634</c:v>
                </c:pt>
                <c:pt idx="1724">
                  <c:v>85.23046562</c:v>
                </c:pt>
                <c:pt idx="1725">
                  <c:v>85.26664075</c:v>
                </c:pt>
                <c:pt idx="1726">
                  <c:v>85.30278172</c:v>
                </c:pt>
                <c:pt idx="1727">
                  <c:v>85.33888852</c:v>
                </c:pt>
                <c:pt idx="1728">
                  <c:v>85.37496112</c:v>
                </c:pt>
                <c:pt idx="1729">
                  <c:v>85.41099953</c:v>
                </c:pt>
                <c:pt idx="1730">
                  <c:v>85.44700371</c:v>
                </c:pt>
                <c:pt idx="1731">
                  <c:v>85.48297368</c:v>
                </c:pt>
                <c:pt idx="1732">
                  <c:v>85.51890939</c:v>
                </c:pt>
                <c:pt idx="1733">
                  <c:v>85.55481086</c:v>
                </c:pt>
                <c:pt idx="1734">
                  <c:v>85.59067806</c:v>
                </c:pt>
                <c:pt idx="1735">
                  <c:v>85.62651098</c:v>
                </c:pt>
                <c:pt idx="1736">
                  <c:v>85.66230961</c:v>
                </c:pt>
                <c:pt idx="1737">
                  <c:v>85.69807393</c:v>
                </c:pt>
                <c:pt idx="1738">
                  <c:v>85.73380395</c:v>
                </c:pt>
                <c:pt idx="1739">
                  <c:v>85.76949963</c:v>
                </c:pt>
                <c:pt idx="1740">
                  <c:v>85.80516097</c:v>
                </c:pt>
                <c:pt idx="1741">
                  <c:v>85.84078797</c:v>
                </c:pt>
                <c:pt idx="1742">
                  <c:v>85.8763806</c:v>
                </c:pt>
                <c:pt idx="1743">
                  <c:v>85.91193886</c:v>
                </c:pt>
                <c:pt idx="1744">
                  <c:v>85.94746273</c:v>
                </c:pt>
                <c:pt idx="1745">
                  <c:v>85.9829522</c:v>
                </c:pt>
                <c:pt idx="1746">
                  <c:v>86.01840727</c:v>
                </c:pt>
                <c:pt idx="1747">
                  <c:v>86.05382792</c:v>
                </c:pt>
                <c:pt idx="1748">
                  <c:v>86.08921414</c:v>
                </c:pt>
                <c:pt idx="1749">
                  <c:v>86.12456592</c:v>
                </c:pt>
                <c:pt idx="1750">
                  <c:v>86.15988325</c:v>
                </c:pt>
                <c:pt idx="1751">
                  <c:v>86.19516612</c:v>
                </c:pt>
                <c:pt idx="1752">
                  <c:v>86.23041452</c:v>
                </c:pt>
                <c:pt idx="1753">
                  <c:v>86.26562843</c:v>
                </c:pt>
                <c:pt idx="1754">
                  <c:v>86.30080786</c:v>
                </c:pt>
                <c:pt idx="1755">
                  <c:v>86.33595278</c:v>
                </c:pt>
                <c:pt idx="1756">
                  <c:v>86.37106319</c:v>
                </c:pt>
                <c:pt idx="1757">
                  <c:v>86.40613908</c:v>
                </c:pt>
                <c:pt idx="1758">
                  <c:v>86.44118044</c:v>
                </c:pt>
                <c:pt idx="1759">
                  <c:v>86.47618726</c:v>
                </c:pt>
                <c:pt idx="1760">
                  <c:v>86.51115953</c:v>
                </c:pt>
                <c:pt idx="1761">
                  <c:v>86.54609724</c:v>
                </c:pt>
                <c:pt idx="1762">
                  <c:v>86.58100039</c:v>
                </c:pt>
                <c:pt idx="1763">
                  <c:v>86.61586895</c:v>
                </c:pt>
                <c:pt idx="1764">
                  <c:v>86.65070294</c:v>
                </c:pt>
                <c:pt idx="1765">
                  <c:v>86.68550232</c:v>
                </c:pt>
                <c:pt idx="1766">
                  <c:v>86.72026711</c:v>
                </c:pt>
                <c:pt idx="1767">
                  <c:v>86.75499728</c:v>
                </c:pt>
                <c:pt idx="1768">
                  <c:v>86.78969284</c:v>
                </c:pt>
                <c:pt idx="1769">
                  <c:v>86.82435377</c:v>
                </c:pt>
                <c:pt idx="1770">
                  <c:v>86.85898006</c:v>
                </c:pt>
                <c:pt idx="1771">
                  <c:v>86.8935717</c:v>
                </c:pt>
                <c:pt idx="1772">
                  <c:v>86.9281287</c:v>
                </c:pt>
                <c:pt idx="1773">
                  <c:v>86.96265104</c:v>
                </c:pt>
                <c:pt idx="1774">
                  <c:v>86.99713871</c:v>
                </c:pt>
                <c:pt idx="1775">
                  <c:v>87.03159171</c:v>
                </c:pt>
                <c:pt idx="1776">
                  <c:v>87.06601002</c:v>
                </c:pt>
                <c:pt idx="1777">
                  <c:v>87.10039365</c:v>
                </c:pt>
                <c:pt idx="1778">
                  <c:v>87.13474258</c:v>
                </c:pt>
                <c:pt idx="1779">
                  <c:v>87.16905681</c:v>
                </c:pt>
                <c:pt idx="1780">
                  <c:v>87.20333633</c:v>
                </c:pt>
                <c:pt idx="1781">
                  <c:v>87.23758113</c:v>
                </c:pt>
                <c:pt idx="1782">
                  <c:v>87.27179121</c:v>
                </c:pt>
                <c:pt idx="1783">
                  <c:v>87.30596656</c:v>
                </c:pt>
                <c:pt idx="1784">
                  <c:v>87.34010718</c:v>
                </c:pt>
                <c:pt idx="1785">
                  <c:v>87.37421306</c:v>
                </c:pt>
                <c:pt idx="1786">
                  <c:v>87.40828418</c:v>
                </c:pt>
                <c:pt idx="1787">
                  <c:v>87.44232056</c:v>
                </c:pt>
                <c:pt idx="1788">
                  <c:v>87.47632217</c:v>
                </c:pt>
                <c:pt idx="1789">
                  <c:v>87.51028903</c:v>
                </c:pt>
                <c:pt idx="1790">
                  <c:v>87.54422111</c:v>
                </c:pt>
                <c:pt idx="1791">
                  <c:v>87.57811841</c:v>
                </c:pt>
                <c:pt idx="1792">
                  <c:v>87.61198093</c:v>
                </c:pt>
                <c:pt idx="1793">
                  <c:v>87.64580867</c:v>
                </c:pt>
                <c:pt idx="1794">
                  <c:v>87.67960162</c:v>
                </c:pt>
                <c:pt idx="1795">
                  <c:v>87.71335977</c:v>
                </c:pt>
                <c:pt idx="1796">
                  <c:v>87.74708311</c:v>
                </c:pt>
                <c:pt idx="1797">
                  <c:v>87.78077166</c:v>
                </c:pt>
                <c:pt idx="1798">
                  <c:v>87.81442539</c:v>
                </c:pt>
                <c:pt idx="1799">
                  <c:v>87.84804431</c:v>
                </c:pt>
                <c:pt idx="1800">
                  <c:v>87.88162841</c:v>
                </c:pt>
                <c:pt idx="1801">
                  <c:v>87.91517768</c:v>
                </c:pt>
                <c:pt idx="1802">
                  <c:v>87.94869213</c:v>
                </c:pt>
                <c:pt idx="1803">
                  <c:v>87.98217175</c:v>
                </c:pt>
                <c:pt idx="1804">
                  <c:v>88.01561654</c:v>
                </c:pt>
                <c:pt idx="1805">
                  <c:v>88.04902648</c:v>
                </c:pt>
                <c:pt idx="1806">
                  <c:v>88.08240158</c:v>
                </c:pt>
                <c:pt idx="1807">
                  <c:v>88.11574184</c:v>
                </c:pt>
                <c:pt idx="1808">
                  <c:v>88.14904725</c:v>
                </c:pt>
                <c:pt idx="1809">
                  <c:v>88.18231781</c:v>
                </c:pt>
                <c:pt idx="1810">
                  <c:v>88.21555351</c:v>
                </c:pt>
                <c:pt idx="1811">
                  <c:v>88.24875435</c:v>
                </c:pt>
                <c:pt idx="1812">
                  <c:v>88.28192033</c:v>
                </c:pt>
                <c:pt idx="1813">
                  <c:v>88.31505145</c:v>
                </c:pt>
                <c:pt idx="1814">
                  <c:v>88.34814771</c:v>
                </c:pt>
                <c:pt idx="1815">
                  <c:v>88.38120909</c:v>
                </c:pt>
                <c:pt idx="1816">
                  <c:v>88.41423561</c:v>
                </c:pt>
                <c:pt idx="1817">
                  <c:v>88.44722725</c:v>
                </c:pt>
                <c:pt idx="1818">
                  <c:v>88.48018402</c:v>
                </c:pt>
                <c:pt idx="1819">
                  <c:v>88.51310591</c:v>
                </c:pt>
                <c:pt idx="1820">
                  <c:v>88.54599292</c:v>
                </c:pt>
                <c:pt idx="1821">
                  <c:v>88.57884505</c:v>
                </c:pt>
                <c:pt idx="1822">
                  <c:v>88.6116623</c:v>
                </c:pt>
                <c:pt idx="1823">
                  <c:v>88.64444467</c:v>
                </c:pt>
                <c:pt idx="1824">
                  <c:v>88.67719215</c:v>
                </c:pt>
                <c:pt idx="1825">
                  <c:v>88.70990475</c:v>
                </c:pt>
                <c:pt idx="1826">
                  <c:v>88.74258245</c:v>
                </c:pt>
                <c:pt idx="1827">
                  <c:v>88.77522528</c:v>
                </c:pt>
                <c:pt idx="1828">
                  <c:v>88.80783321</c:v>
                </c:pt>
                <c:pt idx="1829">
                  <c:v>88.84040625</c:v>
                </c:pt>
                <c:pt idx="1830">
                  <c:v>88.8729444</c:v>
                </c:pt>
                <c:pt idx="1831">
                  <c:v>88.90544767</c:v>
                </c:pt>
                <c:pt idx="1832">
                  <c:v>88.93791604</c:v>
                </c:pt>
                <c:pt idx="1833">
                  <c:v>88.97034952</c:v>
                </c:pt>
                <c:pt idx="1834">
                  <c:v>89.00274811</c:v>
                </c:pt>
                <c:pt idx="1835">
                  <c:v>89.03511181</c:v>
                </c:pt>
                <c:pt idx="1836">
                  <c:v>89.06744062</c:v>
                </c:pt>
                <c:pt idx="1837">
                  <c:v>89.09973453</c:v>
                </c:pt>
                <c:pt idx="1838">
                  <c:v>89.13199356</c:v>
                </c:pt>
                <c:pt idx="1839">
                  <c:v>89.1642177</c:v>
                </c:pt>
                <c:pt idx="1840">
                  <c:v>89.19640695</c:v>
                </c:pt>
                <c:pt idx="1841">
                  <c:v>89.2285613</c:v>
                </c:pt>
                <c:pt idx="1842">
                  <c:v>89.26068078</c:v>
                </c:pt>
                <c:pt idx="1843">
                  <c:v>89.29276536</c:v>
                </c:pt>
                <c:pt idx="1844">
                  <c:v>89.32481506</c:v>
                </c:pt>
                <c:pt idx="1845">
                  <c:v>89.35682988</c:v>
                </c:pt>
                <c:pt idx="1846">
                  <c:v>89.38880981</c:v>
                </c:pt>
                <c:pt idx="1847">
                  <c:v>89.42075486</c:v>
                </c:pt>
                <c:pt idx="1848">
                  <c:v>89.45266504</c:v>
                </c:pt>
                <c:pt idx="1849">
                  <c:v>89.48454033</c:v>
                </c:pt>
                <c:pt idx="1850">
                  <c:v>89.51638075</c:v>
                </c:pt>
                <c:pt idx="1851">
                  <c:v>89.54818629</c:v>
                </c:pt>
                <c:pt idx="1852">
                  <c:v>89.57995696</c:v>
                </c:pt>
                <c:pt idx="1853">
                  <c:v>89.61169276</c:v>
                </c:pt>
                <c:pt idx="1854">
                  <c:v>89.6433937</c:v>
                </c:pt>
                <c:pt idx="1855">
                  <c:v>89.67505976</c:v>
                </c:pt>
                <c:pt idx="1856">
                  <c:v>89.70669097</c:v>
                </c:pt>
                <c:pt idx="1857">
                  <c:v>89.73828731</c:v>
                </c:pt>
                <c:pt idx="1858">
                  <c:v>89.7698488</c:v>
                </c:pt>
                <c:pt idx="1859">
                  <c:v>89.80137544</c:v>
                </c:pt>
                <c:pt idx="1860">
                  <c:v>89.83286722</c:v>
                </c:pt>
                <c:pt idx="1861">
                  <c:v>89.86432415</c:v>
                </c:pt>
                <c:pt idx="1862">
                  <c:v>89.89574624</c:v>
                </c:pt>
                <c:pt idx="1863">
                  <c:v>89.92713349</c:v>
                </c:pt>
                <c:pt idx="1864">
                  <c:v>89.95848589</c:v>
                </c:pt>
                <c:pt idx="1865">
                  <c:v>89.98980347</c:v>
                </c:pt>
                <c:pt idx="1866">
                  <c:v>90.02108621</c:v>
                </c:pt>
                <c:pt idx="1867">
                  <c:v>90.05233413</c:v>
                </c:pt>
                <c:pt idx="1868">
                  <c:v>90.08354722</c:v>
                </c:pt>
                <c:pt idx="1869">
                  <c:v>90.11472549</c:v>
                </c:pt>
                <c:pt idx="1870">
                  <c:v>90.14586895</c:v>
                </c:pt>
                <c:pt idx="1871">
                  <c:v>90.1769776</c:v>
                </c:pt>
                <c:pt idx="1872">
                  <c:v>90.20805144</c:v>
                </c:pt>
                <c:pt idx="1873">
                  <c:v>90.23909048</c:v>
                </c:pt>
                <c:pt idx="1874">
                  <c:v>90.27009473</c:v>
                </c:pt>
                <c:pt idx="1875">
                  <c:v>90.30106418</c:v>
                </c:pt>
                <c:pt idx="1876">
                  <c:v>90.33199884</c:v>
                </c:pt>
                <c:pt idx="1877">
                  <c:v>90.36289872</c:v>
                </c:pt>
                <c:pt idx="1878">
                  <c:v>90.39376382</c:v>
                </c:pt>
                <c:pt idx="1879">
                  <c:v>90.42459416</c:v>
                </c:pt>
                <c:pt idx="1880">
                  <c:v>90.45538972</c:v>
                </c:pt>
                <c:pt idx="1881">
                  <c:v>90.48615052</c:v>
                </c:pt>
                <c:pt idx="1882">
                  <c:v>90.51687657</c:v>
                </c:pt>
                <c:pt idx="1883">
                  <c:v>90.54756787</c:v>
                </c:pt>
                <c:pt idx="1884">
                  <c:v>90.57822442</c:v>
                </c:pt>
                <c:pt idx="1885">
                  <c:v>90.60884624</c:v>
                </c:pt>
                <c:pt idx="1886">
                  <c:v>90.63943332</c:v>
                </c:pt>
                <c:pt idx="1887">
                  <c:v>90.66998568</c:v>
                </c:pt>
                <c:pt idx="1888">
                  <c:v>90.70050331</c:v>
                </c:pt>
                <c:pt idx="1889">
                  <c:v>90.73098623</c:v>
                </c:pt>
                <c:pt idx="1890">
                  <c:v>90.76143445</c:v>
                </c:pt>
                <c:pt idx="1891">
                  <c:v>90.79184796</c:v>
                </c:pt>
                <c:pt idx="1892">
                  <c:v>90.82222678</c:v>
                </c:pt>
                <c:pt idx="1893">
                  <c:v>90.85257091</c:v>
                </c:pt>
                <c:pt idx="1894">
                  <c:v>90.88288037</c:v>
                </c:pt>
                <c:pt idx="1895">
                  <c:v>90.91315515</c:v>
                </c:pt>
                <c:pt idx="1896">
                  <c:v>90.94339526</c:v>
                </c:pt>
                <c:pt idx="1897">
                  <c:v>90.97360071</c:v>
                </c:pt>
                <c:pt idx="1898">
                  <c:v>91.00377151</c:v>
                </c:pt>
                <c:pt idx="1899">
                  <c:v>91.03390767</c:v>
                </c:pt>
                <c:pt idx="1900">
                  <c:v>91.06400919</c:v>
                </c:pt>
                <c:pt idx="1901">
                  <c:v>91.09407608</c:v>
                </c:pt>
                <c:pt idx="1902">
                  <c:v>91.12410835</c:v>
                </c:pt>
                <c:pt idx="1903">
                  <c:v>91.15410601</c:v>
                </c:pt>
                <c:pt idx="1904">
                  <c:v>91.18406906</c:v>
                </c:pt>
                <c:pt idx="1905">
                  <c:v>91.21399752</c:v>
                </c:pt>
                <c:pt idx="1906">
                  <c:v>91.24389138</c:v>
                </c:pt>
                <c:pt idx="1907">
                  <c:v>91.27375067</c:v>
                </c:pt>
                <c:pt idx="1908">
                  <c:v>91.30357538</c:v>
                </c:pt>
                <c:pt idx="1909">
                  <c:v>91.33336553</c:v>
                </c:pt>
                <c:pt idx="1910">
                  <c:v>91.36312113</c:v>
                </c:pt>
                <c:pt idx="1911">
                  <c:v>91.39284217</c:v>
                </c:pt>
                <c:pt idx="1912">
                  <c:v>91.42252868</c:v>
                </c:pt>
                <c:pt idx="1913">
                  <c:v>91.45218067</c:v>
                </c:pt>
                <c:pt idx="1914">
                  <c:v>91.48179813</c:v>
                </c:pt>
                <c:pt idx="1915">
                  <c:v>91.51138108</c:v>
                </c:pt>
                <c:pt idx="1916">
                  <c:v>91.54092953</c:v>
                </c:pt>
                <c:pt idx="1917">
                  <c:v>91.57044349</c:v>
                </c:pt>
                <c:pt idx="1918">
                  <c:v>91.59992297</c:v>
                </c:pt>
                <c:pt idx="1919">
                  <c:v>91.62936797</c:v>
                </c:pt>
                <c:pt idx="1920">
                  <c:v>91.65877851</c:v>
                </c:pt>
                <c:pt idx="1921">
                  <c:v>91.6881546</c:v>
                </c:pt>
                <c:pt idx="1922">
                  <c:v>91.71749625</c:v>
                </c:pt>
                <c:pt idx="1923">
                  <c:v>91.74680346</c:v>
                </c:pt>
                <c:pt idx="1924">
                  <c:v>91.77607625</c:v>
                </c:pt>
                <c:pt idx="1925">
                  <c:v>91.80531463</c:v>
                </c:pt>
                <c:pt idx="1926">
                  <c:v>91.83451861</c:v>
                </c:pt>
                <c:pt idx="1927">
                  <c:v>91.86368819</c:v>
                </c:pt>
                <c:pt idx="1928">
                  <c:v>91.89282339</c:v>
                </c:pt>
                <c:pt idx="1929">
                  <c:v>91.92192422</c:v>
                </c:pt>
                <c:pt idx="1930">
                  <c:v>91.95099069</c:v>
                </c:pt>
                <c:pt idx="1931">
                  <c:v>91.98002282</c:v>
                </c:pt>
                <c:pt idx="1932">
                  <c:v>92.0090206</c:v>
                </c:pt>
                <c:pt idx="1933">
                  <c:v>92.03798406</c:v>
                </c:pt>
                <c:pt idx="1934">
                  <c:v>92.0669132</c:v>
                </c:pt>
                <c:pt idx="1935">
                  <c:v>92.09580803</c:v>
                </c:pt>
                <c:pt idx="1936">
                  <c:v>92.12466858</c:v>
                </c:pt>
                <c:pt idx="1937">
                  <c:v>92.15349484</c:v>
                </c:pt>
                <c:pt idx="1938">
                  <c:v>92.18228683</c:v>
                </c:pt>
                <c:pt idx="1939">
                  <c:v>92.21104456</c:v>
                </c:pt>
                <c:pt idx="1940">
                  <c:v>92.23976804</c:v>
                </c:pt>
                <c:pt idx="1941">
                  <c:v>92.26845729</c:v>
                </c:pt>
                <c:pt idx="1942">
                  <c:v>92.29711232</c:v>
                </c:pt>
                <c:pt idx="1943">
                  <c:v>92.32572076</c:v>
                </c:pt>
                <c:pt idx="1944">
                  <c:v>92.3542704</c:v>
                </c:pt>
                <c:pt idx="1945">
                  <c:v>92.38276139</c:v>
                </c:pt>
                <c:pt idx="1946">
                  <c:v>92.41119391</c:v>
                </c:pt>
                <c:pt idx="1947">
                  <c:v>92.43956813</c:v>
                </c:pt>
                <c:pt idx="1948">
                  <c:v>92.46788422</c:v>
                </c:pt>
                <c:pt idx="1949">
                  <c:v>92.49614235</c:v>
                </c:pt>
                <c:pt idx="1950">
                  <c:v>92.5243427</c:v>
                </c:pt>
                <c:pt idx="1951">
                  <c:v>92.55248542</c:v>
                </c:pt>
                <c:pt idx="1952">
                  <c:v>92.58057068</c:v>
                </c:pt>
                <c:pt idx="1953">
                  <c:v>92.60859865</c:v>
                </c:pt>
                <c:pt idx="1954">
                  <c:v>92.6365695</c:v>
                </c:pt>
                <c:pt idx="1955">
                  <c:v>92.6644834</c:v>
                </c:pt>
                <c:pt idx="1956">
                  <c:v>92.69234049</c:v>
                </c:pt>
                <c:pt idx="1957">
                  <c:v>92.72014096</c:v>
                </c:pt>
                <c:pt idx="1958">
                  <c:v>92.74788495</c:v>
                </c:pt>
                <c:pt idx="1959">
                  <c:v>92.77557264</c:v>
                </c:pt>
                <c:pt idx="1960">
                  <c:v>92.80320418</c:v>
                </c:pt>
                <c:pt idx="1961">
                  <c:v>92.83077973</c:v>
                </c:pt>
                <c:pt idx="1962">
                  <c:v>92.85829946</c:v>
                </c:pt>
                <c:pt idx="1963">
                  <c:v>92.88576351</c:v>
                </c:pt>
                <c:pt idx="1964">
                  <c:v>92.91317206</c:v>
                </c:pt>
                <c:pt idx="1965">
                  <c:v>92.94052525</c:v>
                </c:pt>
                <c:pt idx="1966">
                  <c:v>92.96782325</c:v>
                </c:pt>
                <c:pt idx="1967">
                  <c:v>92.9950662</c:v>
                </c:pt>
                <c:pt idx="1968">
                  <c:v>93.02225427</c:v>
                </c:pt>
                <c:pt idx="1969">
                  <c:v>93.04938761</c:v>
                </c:pt>
                <c:pt idx="1970">
                  <c:v>93.07646637</c:v>
                </c:pt>
                <c:pt idx="1971">
                  <c:v>93.1034907</c:v>
                </c:pt>
                <c:pt idx="1972">
                  <c:v>93.13046077</c:v>
                </c:pt>
                <c:pt idx="1973">
                  <c:v>93.15737671</c:v>
                </c:pt>
                <c:pt idx="1974">
                  <c:v>93.18423868</c:v>
                </c:pt>
                <c:pt idx="1975">
                  <c:v>93.21104684</c:v>
                </c:pt>
                <c:pt idx="1976">
                  <c:v>93.23780132</c:v>
                </c:pt>
                <c:pt idx="1977">
                  <c:v>93.26450228</c:v>
                </c:pt>
                <c:pt idx="1978">
                  <c:v>93.29114987</c:v>
                </c:pt>
                <c:pt idx="1979">
                  <c:v>93.31774424</c:v>
                </c:pt>
                <c:pt idx="1980">
                  <c:v>93.34428553</c:v>
                </c:pt>
                <c:pt idx="1981">
                  <c:v>93.37077388</c:v>
                </c:pt>
                <c:pt idx="1982">
                  <c:v>93.39720945</c:v>
                </c:pt>
                <c:pt idx="1983">
                  <c:v>93.42359238</c:v>
                </c:pt>
                <c:pt idx="1984">
                  <c:v>93.44992282</c:v>
                </c:pt>
                <c:pt idx="1985">
                  <c:v>93.4762009</c:v>
                </c:pt>
                <c:pt idx="1986">
                  <c:v>93.50242677</c:v>
                </c:pt>
                <c:pt idx="1987">
                  <c:v>93.52860058</c:v>
                </c:pt>
                <c:pt idx="1988">
                  <c:v>93.55472246</c:v>
                </c:pt>
                <c:pt idx="1989">
                  <c:v>93.58079255</c:v>
                </c:pt>
                <c:pt idx="1990">
                  <c:v>93.60681101</c:v>
                </c:pt>
                <c:pt idx="1991">
                  <c:v>93.63277796</c:v>
                </c:pt>
                <c:pt idx="1992">
                  <c:v>93.65869355</c:v>
                </c:pt>
                <c:pt idx="1993">
                  <c:v>93.68455791</c:v>
                </c:pt>
                <c:pt idx="1994">
                  <c:v>93.71037119</c:v>
                </c:pt>
                <c:pt idx="1995">
                  <c:v>93.73613352</c:v>
                </c:pt>
                <c:pt idx="1996">
                  <c:v>93.76184504</c:v>
                </c:pt>
                <c:pt idx="1997">
                  <c:v>93.78750588</c:v>
                </c:pt>
                <c:pt idx="1998">
                  <c:v>93.81311619</c:v>
                </c:pt>
                <c:pt idx="1999">
                  <c:v>93.83867609</c:v>
                </c:pt>
                <c:pt idx="2000">
                  <c:v>93.86418572</c:v>
                </c:pt>
                <c:pt idx="2001">
                  <c:v>93.88964522</c:v>
                </c:pt>
                <c:pt idx="2002">
                  <c:v>93.91505471</c:v>
                </c:pt>
                <c:pt idx="2003">
                  <c:v>93.94041434</c:v>
                </c:pt>
                <c:pt idx="2004">
                  <c:v>93.96572424</c:v>
                </c:pt>
                <c:pt idx="2005">
                  <c:v>93.99098453</c:v>
                </c:pt>
                <c:pt idx="2006">
                  <c:v>94.01619535</c:v>
                </c:pt>
                <c:pt idx="2007">
                  <c:v>94.04135683</c:v>
                </c:pt>
                <c:pt idx="2008">
                  <c:v>94.0664691</c:v>
                </c:pt>
                <c:pt idx="2009">
                  <c:v>94.09153229</c:v>
                </c:pt>
                <c:pt idx="2010">
                  <c:v>94.11654652</c:v>
                </c:pt>
                <c:pt idx="2011">
                  <c:v>94.14151194</c:v>
                </c:pt>
                <c:pt idx="2012">
                  <c:v>94.16642865</c:v>
                </c:pt>
                <c:pt idx="2013">
                  <c:v>94.19129681</c:v>
                </c:pt>
                <c:pt idx="2014">
                  <c:v>94.21611652</c:v>
                </c:pt>
                <c:pt idx="2015">
                  <c:v>94.24088792</c:v>
                </c:pt>
                <c:pt idx="2016">
                  <c:v>94.26561113</c:v>
                </c:pt>
                <c:pt idx="2017">
                  <c:v>94.29028628</c:v>
                </c:pt>
                <c:pt idx="2018">
                  <c:v>94.31491349</c:v>
                </c:pt>
                <c:pt idx="2019">
                  <c:v>94.3394929</c:v>
                </c:pt>
                <c:pt idx="2020">
                  <c:v>94.36402461</c:v>
                </c:pt>
                <c:pt idx="2021">
                  <c:v>94.38850876</c:v>
                </c:pt>
                <c:pt idx="2022">
                  <c:v>94.41294547</c:v>
                </c:pt>
                <c:pt idx="2023">
                  <c:v>94.43733486</c:v>
                </c:pt>
                <c:pt idx="2024">
                  <c:v>94.46167706</c:v>
                </c:pt>
                <c:pt idx="2025">
                  <c:v>94.48597217</c:v>
                </c:pt>
                <c:pt idx="2026">
                  <c:v>94.51022034</c:v>
                </c:pt>
                <c:pt idx="2027">
                  <c:v>94.53442167</c:v>
                </c:pt>
                <c:pt idx="2028">
                  <c:v>94.55857629</c:v>
                </c:pt>
                <c:pt idx="2029">
                  <c:v>94.58268431</c:v>
                </c:pt>
                <c:pt idx="2030">
                  <c:v>94.60674586</c:v>
                </c:pt>
                <c:pt idx="2031">
                  <c:v>94.63076106</c:v>
                </c:pt>
                <c:pt idx="2032">
                  <c:v>94.65473001</c:v>
                </c:pt>
                <c:pt idx="2033">
                  <c:v>94.67865285</c:v>
                </c:pt>
                <c:pt idx="2034">
                  <c:v>94.70252968</c:v>
                </c:pt>
                <c:pt idx="2035">
                  <c:v>94.72636063</c:v>
                </c:pt>
                <c:pt idx="2036">
                  <c:v>94.75014581</c:v>
                </c:pt>
                <c:pt idx="2037">
                  <c:v>94.77388534</c:v>
                </c:pt>
                <c:pt idx="2038">
                  <c:v>94.79757932</c:v>
                </c:pt>
                <c:pt idx="2039">
                  <c:v>94.82122789</c:v>
                </c:pt>
                <c:pt idx="2040">
                  <c:v>94.84483114</c:v>
                </c:pt>
                <c:pt idx="2041">
                  <c:v>94.8683892</c:v>
                </c:pt>
                <c:pt idx="2042">
                  <c:v>94.89190219</c:v>
                </c:pt>
                <c:pt idx="2043">
                  <c:v>94.9153702</c:v>
                </c:pt>
                <c:pt idx="2044">
                  <c:v>94.93879336</c:v>
                </c:pt>
                <c:pt idx="2045">
                  <c:v>94.96217177</c:v>
                </c:pt>
                <c:pt idx="2046">
                  <c:v>94.98550556</c:v>
                </c:pt>
                <c:pt idx="2047">
                  <c:v>95.00879482</c:v>
                </c:pt>
                <c:pt idx="2048">
                  <c:v>95.03203968</c:v>
                </c:pt>
                <c:pt idx="2049">
                  <c:v>95.05524024</c:v>
                </c:pt>
                <c:pt idx="2050">
                  <c:v>95.07839661</c:v>
                </c:pt>
                <c:pt idx="2051">
                  <c:v>95.10150891</c:v>
                </c:pt>
                <c:pt idx="2052">
                  <c:v>95.12457724</c:v>
                </c:pt>
                <c:pt idx="2053">
                  <c:v>95.1476017</c:v>
                </c:pt>
                <c:pt idx="2054">
                  <c:v>95.17058242</c:v>
                </c:pt>
                <c:pt idx="2055">
                  <c:v>95.1935195</c:v>
                </c:pt>
                <c:pt idx="2056">
                  <c:v>95.21641304</c:v>
                </c:pt>
                <c:pt idx="2057">
                  <c:v>95.23926315</c:v>
                </c:pt>
                <c:pt idx="2058">
                  <c:v>95.26206994</c:v>
                </c:pt>
                <c:pt idx="2059">
                  <c:v>95.28483352</c:v>
                </c:pt>
                <c:pt idx="2060">
                  <c:v>95.30755399</c:v>
                </c:pt>
                <c:pt idx="2061">
                  <c:v>95.33023146</c:v>
                </c:pt>
                <c:pt idx="2062">
                  <c:v>95.35286603</c:v>
                </c:pt>
                <c:pt idx="2063">
                  <c:v>95.37545781</c:v>
                </c:pt>
                <c:pt idx="2064">
                  <c:v>95.3980069</c:v>
                </c:pt>
                <c:pt idx="2065">
                  <c:v>95.42051341</c:v>
                </c:pt>
                <c:pt idx="2066">
                  <c:v>95.44297743</c:v>
                </c:pt>
                <c:pt idx="2067">
                  <c:v>95.46539908</c:v>
                </c:pt>
                <c:pt idx="2068">
                  <c:v>95.48777846</c:v>
                </c:pt>
                <c:pt idx="2069">
                  <c:v>95.51011567</c:v>
                </c:pt>
                <c:pt idx="2070">
                  <c:v>95.53241081</c:v>
                </c:pt>
                <c:pt idx="2071">
                  <c:v>95.55466398</c:v>
                </c:pt>
                <c:pt idx="2072">
                  <c:v>95.57687528</c:v>
                </c:pt>
                <c:pt idx="2073">
                  <c:v>95.59904482</c:v>
                </c:pt>
                <c:pt idx="2074">
                  <c:v>95.6211727</c:v>
                </c:pt>
                <c:pt idx="2075">
                  <c:v>95.64325902</c:v>
                </c:pt>
                <c:pt idx="2076">
                  <c:v>95.66530387</c:v>
                </c:pt>
                <c:pt idx="2077">
                  <c:v>95.68730736</c:v>
                </c:pt>
                <c:pt idx="2078">
                  <c:v>95.70926958</c:v>
                </c:pt>
                <c:pt idx="2079">
                  <c:v>95.73119064</c:v>
                </c:pt>
                <c:pt idx="2080">
                  <c:v>95.75307063</c:v>
                </c:pt>
                <c:pt idx="2081">
                  <c:v>95.77490965</c:v>
                </c:pt>
                <c:pt idx="2082">
                  <c:v>95.79670781</c:v>
                </c:pt>
                <c:pt idx="2083">
                  <c:v>95.81846519</c:v>
                </c:pt>
                <c:pt idx="2084">
                  <c:v>95.84018189</c:v>
                </c:pt>
                <c:pt idx="2085">
                  <c:v>95.86185801</c:v>
                </c:pt>
                <c:pt idx="2086">
                  <c:v>95.88349365</c:v>
                </c:pt>
                <c:pt idx="2087">
                  <c:v>95.90508891</c:v>
                </c:pt>
                <c:pt idx="2088">
                  <c:v>95.92664387</c:v>
                </c:pt>
                <c:pt idx="2089">
                  <c:v>95.94815864</c:v>
                </c:pt>
                <c:pt idx="2090">
                  <c:v>95.9696333</c:v>
                </c:pt>
                <c:pt idx="2091">
                  <c:v>95.99106796</c:v>
                </c:pt>
                <c:pt idx="2092">
                  <c:v>96.01246271</c:v>
                </c:pt>
                <c:pt idx="2093">
                  <c:v>96.03381764</c:v>
                </c:pt>
                <c:pt idx="2094">
                  <c:v>96.05513285</c:v>
                </c:pt>
                <c:pt idx="2095">
                  <c:v>96.07640843</c:v>
                </c:pt>
                <c:pt idx="2096">
                  <c:v>96.09764447</c:v>
                </c:pt>
                <c:pt idx="2097">
                  <c:v>96.11884106</c:v>
                </c:pt>
                <c:pt idx="2098">
                  <c:v>96.13999831</c:v>
                </c:pt>
                <c:pt idx="2099">
                  <c:v>96.16111629</c:v>
                </c:pt>
                <c:pt idx="2100">
                  <c:v>96.18219511</c:v>
                </c:pt>
                <c:pt idx="2101">
                  <c:v>96.20323484</c:v>
                </c:pt>
              </c:strCache>
            </c:strRef>
          </c:cat>
          <c:val>
            <c:numRef>
              <c:f>BSFC!$M$5:$M$2105</c:f>
              <c:numCache>
                <c:formatCode>General</c:formatCode>
                <c:ptCount val="2101"/>
                <c:pt idx="0">
                  <c:v>0</c:v>
                </c:pt>
                <c:pt idx="1">
                  <c:v>4.3957843794409997E-4</c:v>
                </c:pt>
                <c:pt idx="2">
                  <c:v>1.0012964367142997E-3</c:v>
                </c:pt>
                <c:pt idx="3">
                  <c:v>2.1347947788643001E-3</c:v>
                </c:pt>
                <c:pt idx="4">
                  <c:v>3.4532811170243003E-3</c:v>
                </c:pt>
                <c:pt idx="5">
                  <c:v>5.0283212864242997E-3</c:v>
                </c:pt>
                <c:pt idx="6">
                  <c:v>6.7974594770143001E-3</c:v>
                </c:pt>
                <c:pt idx="7">
                  <c:v>8.887537636114301E-3</c:v>
                </c:pt>
                <c:pt idx="8">
                  <c:v>1.12027745782643E-2</c:v>
                </c:pt>
                <c:pt idx="9">
                  <c:v>1.3757661055064299E-2</c:v>
                </c:pt>
                <c:pt idx="10">
                  <c:v>1.6475234316664301E-2</c:v>
                </c:pt>
                <c:pt idx="11">
                  <c:v>1.93186847088643E-2</c:v>
                </c:pt>
                <c:pt idx="12">
                  <c:v>2.22214324776643E-2</c:v>
                </c:pt>
                <c:pt idx="13">
                  <c:v>2.5252165311964298E-2</c:v>
                </c:pt>
                <c:pt idx="14">
                  <c:v>2.8591321514164297E-2</c:v>
                </c:pt>
                <c:pt idx="15">
                  <c:v>3.21795412674643E-2</c:v>
                </c:pt>
                <c:pt idx="16">
                  <c:v>3.5875765222264301E-2</c:v>
                </c:pt>
                <c:pt idx="17">
                  <c:v>3.9736949247664299E-2</c:v>
                </c:pt>
                <c:pt idx="18">
                  <c:v>4.3679215341664301E-2</c:v>
                </c:pt>
                <c:pt idx="19">
                  <c:v>4.7783645572864304E-2</c:v>
                </c:pt>
                <c:pt idx="20">
                  <c:v>5.1969157872664304E-2</c:v>
                </c:pt>
                <c:pt idx="21">
                  <c:v>5.6121058844064306E-2</c:v>
                </c:pt>
                <c:pt idx="22">
                  <c:v>6.0452530892864308E-2</c:v>
                </c:pt>
                <c:pt idx="23">
                  <c:v>6.4873788480364306E-2</c:v>
                </c:pt>
                <c:pt idx="24">
                  <c:v>6.9384831606564307E-2</c:v>
                </c:pt>
                <c:pt idx="25">
                  <c:v>7.3731347118364307E-2</c:v>
                </c:pt>
                <c:pt idx="26">
                  <c:v>7.8106086756864312E-2</c:v>
                </c:pt>
                <c:pt idx="27">
                  <c:v>8.2496221373564313E-2</c:v>
                </c:pt>
                <c:pt idx="28">
                  <c:v>8.6904316798164308E-2</c:v>
                </c:pt>
                <c:pt idx="29">
                  <c:v>9.1579980042764311E-2</c:v>
                </c:pt>
                <c:pt idx="30">
                  <c:v>9.627734010056431E-2</c:v>
                </c:pt>
                <c:pt idx="31">
                  <c:v>0.10098826066661432</c:v>
                </c:pt>
                <c:pt idx="32">
                  <c:v>0.10571816594421432</c:v>
                </c:pt>
                <c:pt idx="33">
                  <c:v>0.11058822403221433</c:v>
                </c:pt>
                <c:pt idx="34">
                  <c:v>0.11545828212021433</c:v>
                </c:pt>
                <c:pt idx="35">
                  <c:v>0.12021862468271434</c:v>
                </c:pt>
                <c:pt idx="36">
                  <c:v>0.12497896724521435</c:v>
                </c:pt>
                <c:pt idx="37">
                  <c:v>0.12973930980771434</c:v>
                </c:pt>
                <c:pt idx="38">
                  <c:v>0.13458125824271433</c:v>
                </c:pt>
                <c:pt idx="39">
                  <c:v>0.13942320667771432</c:v>
                </c:pt>
                <c:pt idx="40">
                  <c:v>0.14426515511271432</c:v>
                </c:pt>
                <c:pt idx="41">
                  <c:v>0.14916150746271431</c:v>
                </c:pt>
                <c:pt idx="42">
                  <c:v>0.1540578598127143</c:v>
                </c:pt>
                <c:pt idx="43">
                  <c:v>0.1589542121627143</c:v>
                </c:pt>
                <c:pt idx="44">
                  <c:v>0.1642043923127143</c:v>
                </c:pt>
                <c:pt idx="45">
                  <c:v>0.16945457246271431</c:v>
                </c:pt>
                <c:pt idx="46">
                  <c:v>0.17470475261271431</c:v>
                </c:pt>
                <c:pt idx="47">
                  <c:v>0.17995493276271432</c:v>
                </c:pt>
                <c:pt idx="48">
                  <c:v>0.18520511291271433</c:v>
                </c:pt>
                <c:pt idx="49">
                  <c:v>0.19045529306271433</c:v>
                </c:pt>
                <c:pt idx="50">
                  <c:v>0.19570547321271434</c:v>
                </c:pt>
                <c:pt idx="51">
                  <c:v>0.20095565336271434</c:v>
                </c:pt>
                <c:pt idx="52">
                  <c:v>0.20620583351271435</c:v>
                </c:pt>
                <c:pt idx="53">
                  <c:v>0.21145601366271435</c:v>
                </c:pt>
                <c:pt idx="54">
                  <c:v>0.21670619381271436</c:v>
                </c:pt>
                <c:pt idx="55">
                  <c:v>0.22195637396271437</c:v>
                </c:pt>
                <c:pt idx="56">
                  <c:v>0.22720655411271437</c:v>
                </c:pt>
                <c:pt idx="57">
                  <c:v>0.23245673426271438</c:v>
                </c:pt>
                <c:pt idx="58">
                  <c:v>0.23770691441271438</c:v>
                </c:pt>
                <c:pt idx="59">
                  <c:v>0.24295709456271439</c:v>
                </c:pt>
                <c:pt idx="60">
                  <c:v>0.24820727471271439</c:v>
                </c:pt>
                <c:pt idx="61">
                  <c:v>0.25345745486271437</c:v>
                </c:pt>
                <c:pt idx="62">
                  <c:v>0.25870763501271438</c:v>
                </c:pt>
                <c:pt idx="63">
                  <c:v>0.26395781516271438</c:v>
                </c:pt>
                <c:pt idx="64">
                  <c:v>0.26920799531271439</c:v>
                </c:pt>
                <c:pt idx="65">
                  <c:v>0.27445817546271439</c:v>
                </c:pt>
                <c:pt idx="66">
                  <c:v>0.2797083556127144</c:v>
                </c:pt>
                <c:pt idx="67">
                  <c:v>0.2849585357627144</c:v>
                </c:pt>
                <c:pt idx="68">
                  <c:v>0.29020871591271441</c:v>
                </c:pt>
                <c:pt idx="69">
                  <c:v>0.29545889606271442</c:v>
                </c:pt>
                <c:pt idx="70">
                  <c:v>0.30070907621271442</c:v>
                </c:pt>
                <c:pt idx="71">
                  <c:v>0.30595925636271443</c:v>
                </c:pt>
                <c:pt idx="72">
                  <c:v>0.31120943651271443</c:v>
                </c:pt>
                <c:pt idx="73">
                  <c:v>0.31645961666271444</c:v>
                </c:pt>
                <c:pt idx="74">
                  <c:v>0.32170979681271444</c:v>
                </c:pt>
                <c:pt idx="75">
                  <c:v>0.32695997696271445</c:v>
                </c:pt>
                <c:pt idx="76">
                  <c:v>0.33221015711271445</c:v>
                </c:pt>
                <c:pt idx="77">
                  <c:v>0.33746033726271446</c:v>
                </c:pt>
                <c:pt idx="78">
                  <c:v>0.34271051741271447</c:v>
                </c:pt>
                <c:pt idx="79">
                  <c:v>0.34796069756271447</c:v>
                </c:pt>
                <c:pt idx="80">
                  <c:v>0.35321087771271448</c:v>
                </c:pt>
                <c:pt idx="81">
                  <c:v>0.35846105786271448</c:v>
                </c:pt>
                <c:pt idx="82">
                  <c:v>0.36371123801271449</c:v>
                </c:pt>
                <c:pt idx="83">
                  <c:v>0.36896141816271449</c:v>
                </c:pt>
                <c:pt idx="84">
                  <c:v>0.3742115983127145</c:v>
                </c:pt>
                <c:pt idx="85">
                  <c:v>0.37946177846271451</c:v>
                </c:pt>
                <c:pt idx="86">
                  <c:v>0.38471195861271451</c:v>
                </c:pt>
                <c:pt idx="87">
                  <c:v>0.38996213876271452</c:v>
                </c:pt>
                <c:pt idx="88">
                  <c:v>0.39521231891271452</c:v>
                </c:pt>
                <c:pt idx="89">
                  <c:v>0.40046249906271453</c:v>
                </c:pt>
                <c:pt idx="90">
                  <c:v>0.40571267921271453</c:v>
                </c:pt>
                <c:pt idx="91">
                  <c:v>0.41096285936271454</c:v>
                </c:pt>
                <c:pt idx="92">
                  <c:v>0.41621303951271454</c:v>
                </c:pt>
                <c:pt idx="93">
                  <c:v>0.42146321966271455</c:v>
                </c:pt>
                <c:pt idx="94">
                  <c:v>0.42671339981271456</c:v>
                </c:pt>
                <c:pt idx="95">
                  <c:v>0.43196357996271456</c:v>
                </c:pt>
                <c:pt idx="96">
                  <c:v>0.43721376011271457</c:v>
                </c:pt>
                <c:pt idx="97">
                  <c:v>0.44246394026271457</c:v>
                </c:pt>
                <c:pt idx="98">
                  <c:v>0.44771412041271458</c:v>
                </c:pt>
                <c:pt idx="99">
                  <c:v>0.45296430056271458</c:v>
                </c:pt>
                <c:pt idx="100">
                  <c:v>0.45821448071271459</c:v>
                </c:pt>
                <c:pt idx="101">
                  <c:v>0.46346466086271459</c:v>
                </c:pt>
                <c:pt idx="102">
                  <c:v>0.4687148410127146</c:v>
                </c:pt>
                <c:pt idx="103">
                  <c:v>0.47396502116271461</c:v>
                </c:pt>
                <c:pt idx="104">
                  <c:v>0.47921520131271461</c:v>
                </c:pt>
                <c:pt idx="105">
                  <c:v>0.48446538146271462</c:v>
                </c:pt>
                <c:pt idx="106">
                  <c:v>0.48971556161271462</c:v>
                </c:pt>
                <c:pt idx="107">
                  <c:v>0.49496574176271463</c:v>
                </c:pt>
                <c:pt idx="108">
                  <c:v>0.50021592191271458</c:v>
                </c:pt>
                <c:pt idx="109">
                  <c:v>0.50546610206271458</c:v>
                </c:pt>
                <c:pt idx="110">
                  <c:v>0.51071628221271459</c:v>
                </c:pt>
                <c:pt idx="111">
                  <c:v>0.5159664623627146</c:v>
                </c:pt>
                <c:pt idx="112">
                  <c:v>0.5212166425127146</c:v>
                </c:pt>
                <c:pt idx="113">
                  <c:v>0.52646682266271461</c:v>
                </c:pt>
                <c:pt idx="114">
                  <c:v>0.53171700281271461</c:v>
                </c:pt>
                <c:pt idx="115">
                  <c:v>0.53696718296271462</c:v>
                </c:pt>
                <c:pt idx="116">
                  <c:v>0.54221736311271462</c:v>
                </c:pt>
                <c:pt idx="117">
                  <c:v>0.54746754326271463</c:v>
                </c:pt>
                <c:pt idx="118">
                  <c:v>0.55271772341271463</c:v>
                </c:pt>
                <c:pt idx="119">
                  <c:v>0.55796790356271464</c:v>
                </c:pt>
                <c:pt idx="120">
                  <c:v>0.56321808371271465</c:v>
                </c:pt>
                <c:pt idx="121">
                  <c:v>0.56846826386271465</c:v>
                </c:pt>
                <c:pt idx="122">
                  <c:v>0.57371844401271466</c:v>
                </c:pt>
                <c:pt idx="123">
                  <c:v>0.57896862416271466</c:v>
                </c:pt>
                <c:pt idx="124">
                  <c:v>0.58421880431271467</c:v>
                </c:pt>
                <c:pt idx="125">
                  <c:v>0.58946898446271467</c:v>
                </c:pt>
                <c:pt idx="126">
                  <c:v>0.59471916461271468</c:v>
                </c:pt>
                <c:pt idx="127">
                  <c:v>0.59996934476271468</c:v>
                </c:pt>
                <c:pt idx="128">
                  <c:v>0.60521952491271469</c:v>
                </c:pt>
                <c:pt idx="129">
                  <c:v>0.6104697050627147</c:v>
                </c:pt>
                <c:pt idx="130">
                  <c:v>0.6157198852127147</c:v>
                </c:pt>
                <c:pt idx="131">
                  <c:v>0.62097006536271471</c:v>
                </c:pt>
                <c:pt idx="132">
                  <c:v>0.62622024551271471</c:v>
                </c:pt>
                <c:pt idx="133">
                  <c:v>0.63147042566271472</c:v>
                </c:pt>
                <c:pt idx="134">
                  <c:v>0.63672060581271472</c:v>
                </c:pt>
                <c:pt idx="135">
                  <c:v>0.64197078596271473</c:v>
                </c:pt>
                <c:pt idx="136">
                  <c:v>0.64722096611271474</c:v>
                </c:pt>
                <c:pt idx="137">
                  <c:v>0.65247114626271474</c:v>
                </c:pt>
                <c:pt idx="138">
                  <c:v>0.65772132641271475</c:v>
                </c:pt>
                <c:pt idx="139">
                  <c:v>0.66297150656271475</c:v>
                </c:pt>
                <c:pt idx="140">
                  <c:v>0.66822168671271476</c:v>
                </c:pt>
                <c:pt idx="141">
                  <c:v>0.67347186686271476</c:v>
                </c:pt>
                <c:pt idx="142">
                  <c:v>0.67872204701271477</c:v>
                </c:pt>
                <c:pt idx="143">
                  <c:v>0.68397222716271477</c:v>
                </c:pt>
                <c:pt idx="144">
                  <c:v>0.68922240731271478</c:v>
                </c:pt>
                <c:pt idx="145">
                  <c:v>0.69447258746271479</c:v>
                </c:pt>
                <c:pt idx="146">
                  <c:v>0.70016144470671482</c:v>
                </c:pt>
                <c:pt idx="147">
                  <c:v>0.70585030195071485</c:v>
                </c:pt>
                <c:pt idx="148">
                  <c:v>0.71153915919471489</c:v>
                </c:pt>
                <c:pt idx="149">
                  <c:v>0.71722801643871492</c:v>
                </c:pt>
                <c:pt idx="150">
                  <c:v>0.72068338772871487</c:v>
                </c:pt>
                <c:pt idx="151">
                  <c:v>0.72413875901871483</c:v>
                </c:pt>
                <c:pt idx="152">
                  <c:v>0.72759413030871478</c:v>
                </c:pt>
                <c:pt idx="153">
                  <c:v>0.73104950159871473</c:v>
                </c:pt>
                <c:pt idx="154">
                  <c:v>0.73450487288871469</c:v>
                </c:pt>
                <c:pt idx="155">
                  <c:v>0.7378319018165147</c:v>
                </c:pt>
                <c:pt idx="156">
                  <c:v>0.74115893074431471</c:v>
                </c:pt>
                <c:pt idx="157">
                  <c:v>0.74448595967211473</c:v>
                </c:pt>
                <c:pt idx="158">
                  <c:v>0.74781298859991474</c:v>
                </c:pt>
                <c:pt idx="159">
                  <c:v>0.75114001752771475</c:v>
                </c:pt>
                <c:pt idx="160">
                  <c:v>0.75499164993696477</c:v>
                </c:pt>
                <c:pt idx="161">
                  <c:v>0.75884328234621479</c:v>
                </c:pt>
                <c:pt idx="162">
                  <c:v>0.7626949147554648</c:v>
                </c:pt>
                <c:pt idx="163">
                  <c:v>0.76654654716471482</c:v>
                </c:pt>
                <c:pt idx="164">
                  <c:v>0.77039817957396484</c:v>
                </c:pt>
                <c:pt idx="165">
                  <c:v>0.77424981198321485</c:v>
                </c:pt>
                <c:pt idx="166">
                  <c:v>0.77810144439246487</c:v>
                </c:pt>
                <c:pt idx="167">
                  <c:v>0.78195307680171489</c:v>
                </c:pt>
                <c:pt idx="168">
                  <c:v>0.7858047092109649</c:v>
                </c:pt>
                <c:pt idx="169">
                  <c:v>0.78965634162021492</c:v>
                </c:pt>
                <c:pt idx="170">
                  <c:v>0.79350797402946494</c:v>
                </c:pt>
                <c:pt idx="171">
                  <c:v>0.79735960643871495</c:v>
                </c:pt>
                <c:pt idx="172">
                  <c:v>0.80121123884796497</c:v>
                </c:pt>
                <c:pt idx="173">
                  <c:v>0.80506287125721498</c:v>
                </c:pt>
                <c:pt idx="174">
                  <c:v>0.808914503666465</c:v>
                </c:pt>
                <c:pt idx="175">
                  <c:v>0.81276613607571502</c:v>
                </c:pt>
                <c:pt idx="176">
                  <c:v>0.81661776848496503</c:v>
                </c:pt>
                <c:pt idx="177">
                  <c:v>0.82046940089421505</c:v>
                </c:pt>
                <c:pt idx="178">
                  <c:v>0.82432103330346507</c:v>
                </c:pt>
                <c:pt idx="179">
                  <c:v>0.82817266571271508</c:v>
                </c:pt>
                <c:pt idx="180">
                  <c:v>0.8320242981219651</c:v>
                </c:pt>
                <c:pt idx="181">
                  <c:v>0.83587593053121512</c:v>
                </c:pt>
                <c:pt idx="182">
                  <c:v>0.83972756294046513</c:v>
                </c:pt>
                <c:pt idx="183">
                  <c:v>0.84357919534971515</c:v>
                </c:pt>
                <c:pt idx="184">
                  <c:v>0.84743082775896517</c:v>
                </c:pt>
                <c:pt idx="185">
                  <c:v>0.85128246016821518</c:v>
                </c:pt>
                <c:pt idx="186">
                  <c:v>0.8551340925774652</c:v>
                </c:pt>
                <c:pt idx="187">
                  <c:v>0.85898572498671522</c:v>
                </c:pt>
                <c:pt idx="188">
                  <c:v>0.86283735739596523</c:v>
                </c:pt>
                <c:pt idx="189">
                  <c:v>0.86668898980521525</c:v>
                </c:pt>
                <c:pt idx="190">
                  <c:v>0.87054062221446527</c:v>
                </c:pt>
                <c:pt idx="191">
                  <c:v>0.87439225462371528</c:v>
                </c:pt>
                <c:pt idx="192">
                  <c:v>0.8782438870329653</c:v>
                </c:pt>
                <c:pt idx="193">
                  <c:v>0.88209551944221531</c:v>
                </c:pt>
                <c:pt idx="194">
                  <c:v>0.88594715185146533</c:v>
                </c:pt>
                <c:pt idx="195">
                  <c:v>0.88979878426071535</c:v>
                </c:pt>
                <c:pt idx="196">
                  <c:v>0.89365041666996536</c:v>
                </c:pt>
                <c:pt idx="197">
                  <c:v>0.89750204907921538</c:v>
                </c:pt>
                <c:pt idx="198">
                  <c:v>0.9013536814884654</c:v>
                </c:pt>
                <c:pt idx="199">
                  <c:v>0.90520531389771541</c:v>
                </c:pt>
                <c:pt idx="200">
                  <c:v>0.90905694630696543</c:v>
                </c:pt>
                <c:pt idx="201">
                  <c:v>0.91290857871621545</c:v>
                </c:pt>
                <c:pt idx="202">
                  <c:v>0.91676021112546546</c:v>
                </c:pt>
                <c:pt idx="203">
                  <c:v>0.92061184353471548</c:v>
                </c:pt>
                <c:pt idx="204">
                  <c:v>0.9244634759439655</c:v>
                </c:pt>
                <c:pt idx="205">
                  <c:v>0.92831510835321551</c:v>
                </c:pt>
                <c:pt idx="206">
                  <c:v>0.93216674076246553</c:v>
                </c:pt>
                <c:pt idx="207">
                  <c:v>0.93601837317171555</c:v>
                </c:pt>
                <c:pt idx="208">
                  <c:v>0.93987000558096556</c:v>
                </c:pt>
                <c:pt idx="209">
                  <c:v>0.94372163799021558</c:v>
                </c:pt>
                <c:pt idx="210">
                  <c:v>0.94757327039946559</c:v>
                </c:pt>
                <c:pt idx="211">
                  <c:v>0.95142490280871561</c:v>
                </c:pt>
                <c:pt idx="212">
                  <c:v>0.95527653521796563</c:v>
                </c:pt>
                <c:pt idx="213">
                  <c:v>0.95912816762721564</c:v>
                </c:pt>
                <c:pt idx="214">
                  <c:v>0.96297980003646566</c:v>
                </c:pt>
                <c:pt idx="215">
                  <c:v>0.96683143244571568</c:v>
                </c:pt>
                <c:pt idx="216">
                  <c:v>0.97068306485496569</c:v>
                </c:pt>
                <c:pt idx="217">
                  <c:v>0.97453469726421571</c:v>
                </c:pt>
                <c:pt idx="218">
                  <c:v>0.97838632967346573</c:v>
                </c:pt>
                <c:pt idx="219">
                  <c:v>0.98223796208271574</c:v>
                </c:pt>
                <c:pt idx="220">
                  <c:v>0.98608959449196576</c:v>
                </c:pt>
                <c:pt idx="221">
                  <c:v>0.98994122690121578</c:v>
                </c:pt>
                <c:pt idx="222">
                  <c:v>0.99379285931046579</c:v>
                </c:pt>
                <c:pt idx="223">
                  <c:v>0.99764449171971581</c:v>
                </c:pt>
                <c:pt idx="224">
                  <c:v>1.0014961241289657</c:v>
                </c:pt>
                <c:pt idx="225">
                  <c:v>1.0053477565382156</c:v>
                </c:pt>
                <c:pt idx="226">
                  <c:v>1.0091993889474655</c:v>
                </c:pt>
                <c:pt idx="227">
                  <c:v>1.0130510213567154</c:v>
                </c:pt>
                <c:pt idx="228">
                  <c:v>1.0169026537659653</c:v>
                </c:pt>
                <c:pt idx="229">
                  <c:v>1.0207542861752152</c:v>
                </c:pt>
                <c:pt idx="230">
                  <c:v>1.0246059185844651</c:v>
                </c:pt>
                <c:pt idx="231">
                  <c:v>1.0284575509937151</c:v>
                </c:pt>
                <c:pt idx="232">
                  <c:v>1.032309183402965</c:v>
                </c:pt>
                <c:pt idx="233">
                  <c:v>1.0361608158122149</c:v>
                </c:pt>
                <c:pt idx="234">
                  <c:v>1.0400124482214648</c:v>
                </c:pt>
                <c:pt idx="235">
                  <c:v>1.0438640806307147</c:v>
                </c:pt>
                <c:pt idx="236">
                  <c:v>1.0477157130399646</c:v>
                </c:pt>
                <c:pt idx="237">
                  <c:v>1.0515673454492145</c:v>
                </c:pt>
                <c:pt idx="238">
                  <c:v>1.0554189778584644</c:v>
                </c:pt>
                <c:pt idx="239">
                  <c:v>1.0592706102677143</c:v>
                </c:pt>
                <c:pt idx="240">
                  <c:v>1.0631222426769642</c:v>
                </c:pt>
                <c:pt idx="241">
                  <c:v>1.0669738750862141</c:v>
                </c:pt>
                <c:pt idx="242">
                  <c:v>1.070825507495464</c:v>
                </c:pt>
                <c:pt idx="243">
                  <c:v>1.0746771399047139</c:v>
                </c:pt>
                <c:pt idx="244">
                  <c:v>1.0785287723139638</c:v>
                </c:pt>
                <c:pt idx="245">
                  <c:v>1.0823804047232137</c:v>
                </c:pt>
                <c:pt idx="246">
                  <c:v>1.0862320371324636</c:v>
                </c:pt>
                <c:pt idx="247">
                  <c:v>1.0900836695417135</c:v>
                </c:pt>
                <c:pt idx="248">
                  <c:v>1.0939353019509634</c:v>
                </c:pt>
                <c:pt idx="249">
                  <c:v>1.0977869343602134</c:v>
                </c:pt>
                <c:pt idx="250">
                  <c:v>1.1016385667694633</c:v>
                </c:pt>
                <c:pt idx="251">
                  <c:v>1.1054901991787132</c:v>
                </c:pt>
                <c:pt idx="252">
                  <c:v>1.1093418315879631</c:v>
                </c:pt>
                <c:pt idx="253">
                  <c:v>1.113193463997213</c:v>
                </c:pt>
                <c:pt idx="254">
                  <c:v>1.1170450964064629</c:v>
                </c:pt>
                <c:pt idx="255">
                  <c:v>1.1208967288157128</c:v>
                </c:pt>
                <c:pt idx="256">
                  <c:v>1.1247483612249627</c:v>
                </c:pt>
                <c:pt idx="257">
                  <c:v>1.1285999936342126</c:v>
                </c:pt>
                <c:pt idx="258">
                  <c:v>1.1324516260434625</c:v>
                </c:pt>
                <c:pt idx="259">
                  <c:v>1.1363032584527124</c:v>
                </c:pt>
                <c:pt idx="260">
                  <c:v>1.1401548908619623</c:v>
                </c:pt>
                <c:pt idx="261">
                  <c:v>1.1440065232712122</c:v>
                </c:pt>
                <c:pt idx="262">
                  <c:v>1.1478581556804621</c:v>
                </c:pt>
                <c:pt idx="263">
                  <c:v>1.151709788089712</c:v>
                </c:pt>
                <c:pt idx="264">
                  <c:v>1.1555614204989619</c:v>
                </c:pt>
                <c:pt idx="265">
                  <c:v>1.1594130529082118</c:v>
                </c:pt>
                <c:pt idx="266">
                  <c:v>1.1632646853174617</c:v>
                </c:pt>
                <c:pt idx="267">
                  <c:v>1.1671163177267116</c:v>
                </c:pt>
                <c:pt idx="268">
                  <c:v>1.1709679501359616</c:v>
                </c:pt>
                <c:pt idx="269">
                  <c:v>1.1748195825452115</c:v>
                </c:pt>
                <c:pt idx="270">
                  <c:v>1.1786712149544614</c:v>
                </c:pt>
                <c:pt idx="271">
                  <c:v>1.1825228473637113</c:v>
                </c:pt>
                <c:pt idx="272">
                  <c:v>1.1863744797729612</c:v>
                </c:pt>
                <c:pt idx="273">
                  <c:v>1.1902261121822111</c:v>
                </c:pt>
                <c:pt idx="274">
                  <c:v>1.194077744591461</c:v>
                </c:pt>
                <c:pt idx="275">
                  <c:v>1.1979293770007109</c:v>
                </c:pt>
                <c:pt idx="276">
                  <c:v>1.2017810094099608</c:v>
                </c:pt>
                <c:pt idx="277">
                  <c:v>1.2056326418192107</c:v>
                </c:pt>
                <c:pt idx="278">
                  <c:v>1.2094842742284606</c:v>
                </c:pt>
                <c:pt idx="279">
                  <c:v>1.2133359066377105</c:v>
                </c:pt>
                <c:pt idx="280">
                  <c:v>1.2171875390469604</c:v>
                </c:pt>
                <c:pt idx="281">
                  <c:v>1.2210391714562103</c:v>
                </c:pt>
                <c:pt idx="282">
                  <c:v>1.2248908038654602</c:v>
                </c:pt>
                <c:pt idx="283">
                  <c:v>1.2287424362747101</c:v>
                </c:pt>
                <c:pt idx="284">
                  <c:v>1.23259406868396</c:v>
                </c:pt>
                <c:pt idx="285">
                  <c:v>1.2364457010932099</c:v>
                </c:pt>
                <c:pt idx="286">
                  <c:v>1.2402973335024599</c:v>
                </c:pt>
                <c:pt idx="287">
                  <c:v>1.2441489659117098</c:v>
                </c:pt>
                <c:pt idx="288">
                  <c:v>1.2480005983209597</c:v>
                </c:pt>
                <c:pt idx="289">
                  <c:v>1.2518522307302096</c:v>
                </c:pt>
                <c:pt idx="290">
                  <c:v>1.2557038631394595</c:v>
                </c:pt>
                <c:pt idx="291">
                  <c:v>1.2595554955487094</c:v>
                </c:pt>
                <c:pt idx="292">
                  <c:v>1.2634071279579593</c:v>
                </c:pt>
                <c:pt idx="293">
                  <c:v>1.2672587603672092</c:v>
                </c:pt>
                <c:pt idx="294">
                  <c:v>1.2711103927764591</c:v>
                </c:pt>
                <c:pt idx="295">
                  <c:v>1.274962025185709</c:v>
                </c:pt>
                <c:pt idx="296">
                  <c:v>1.2788136575949589</c:v>
                </c:pt>
                <c:pt idx="297">
                  <c:v>1.2826652900042088</c:v>
                </c:pt>
                <c:pt idx="298">
                  <c:v>1.2865169224134587</c:v>
                </c:pt>
                <c:pt idx="299">
                  <c:v>1.2903685548227086</c:v>
                </c:pt>
                <c:pt idx="300">
                  <c:v>1.2942201872319585</c:v>
                </c:pt>
                <c:pt idx="301">
                  <c:v>1.2980718196412084</c:v>
                </c:pt>
                <c:pt idx="302">
                  <c:v>1.3019234520504583</c:v>
                </c:pt>
                <c:pt idx="303">
                  <c:v>1.3057750844597082</c:v>
                </c:pt>
                <c:pt idx="304">
                  <c:v>1.3096267168689582</c:v>
                </c:pt>
                <c:pt idx="305">
                  <c:v>1.3134783492782081</c:v>
                </c:pt>
                <c:pt idx="306">
                  <c:v>1.317329981687458</c:v>
                </c:pt>
                <c:pt idx="307">
                  <c:v>1.3211816140967079</c:v>
                </c:pt>
                <c:pt idx="308">
                  <c:v>1.3250332465059578</c:v>
                </c:pt>
                <c:pt idx="309">
                  <c:v>1.3288848789152077</c:v>
                </c:pt>
                <c:pt idx="310">
                  <c:v>1.3327365113244576</c:v>
                </c:pt>
                <c:pt idx="311">
                  <c:v>1.3365881437337075</c:v>
                </c:pt>
                <c:pt idx="312">
                  <c:v>1.3404397761429574</c:v>
                </c:pt>
                <c:pt idx="313">
                  <c:v>1.3442914085522073</c:v>
                </c:pt>
                <c:pt idx="314">
                  <c:v>1.3481430409614572</c:v>
                </c:pt>
                <c:pt idx="315">
                  <c:v>1.3519946733707071</c:v>
                </c:pt>
                <c:pt idx="316">
                  <c:v>1.355846305779957</c:v>
                </c:pt>
                <c:pt idx="317">
                  <c:v>1.3596979381892069</c:v>
                </c:pt>
                <c:pt idx="318">
                  <c:v>1.3635495705984568</c:v>
                </c:pt>
                <c:pt idx="319">
                  <c:v>1.3674012030077067</c:v>
                </c:pt>
                <c:pt idx="320">
                  <c:v>1.3712528354169566</c:v>
                </c:pt>
                <c:pt idx="321">
                  <c:v>1.3751044678262065</c:v>
                </c:pt>
                <c:pt idx="322">
                  <c:v>1.3789561002354565</c:v>
                </c:pt>
                <c:pt idx="323">
                  <c:v>1.3828077326447064</c:v>
                </c:pt>
                <c:pt idx="324">
                  <c:v>1.3866593650539563</c:v>
                </c:pt>
                <c:pt idx="325">
                  <c:v>1.3905109974632062</c:v>
                </c:pt>
                <c:pt idx="326">
                  <c:v>1.3943626298724561</c:v>
                </c:pt>
                <c:pt idx="327">
                  <c:v>1.398214262281706</c:v>
                </c:pt>
                <c:pt idx="328">
                  <c:v>1.4020658946909559</c:v>
                </c:pt>
                <c:pt idx="329">
                  <c:v>1.4059175271002058</c:v>
                </c:pt>
                <c:pt idx="330">
                  <c:v>1.4097691595094557</c:v>
                </c:pt>
                <c:pt idx="331">
                  <c:v>1.4136207919187056</c:v>
                </c:pt>
                <c:pt idx="332">
                  <c:v>1.4174724243279555</c:v>
                </c:pt>
                <c:pt idx="333">
                  <c:v>1.4213240567372054</c:v>
                </c:pt>
                <c:pt idx="334">
                  <c:v>1.4251756891464553</c:v>
                </c:pt>
                <c:pt idx="335">
                  <c:v>1.4290273215557052</c:v>
                </c:pt>
                <c:pt idx="336">
                  <c:v>1.4328789539649551</c:v>
                </c:pt>
                <c:pt idx="337">
                  <c:v>1.436730586374205</c:v>
                </c:pt>
                <c:pt idx="338">
                  <c:v>1.4405822187834549</c:v>
                </c:pt>
                <c:pt idx="339">
                  <c:v>1.4444338511927048</c:v>
                </c:pt>
                <c:pt idx="340">
                  <c:v>1.4482854836019547</c:v>
                </c:pt>
                <c:pt idx="341">
                  <c:v>1.4521371160112047</c:v>
                </c:pt>
                <c:pt idx="342">
                  <c:v>1.4559887484204546</c:v>
                </c:pt>
                <c:pt idx="343">
                  <c:v>1.4598403808297045</c:v>
                </c:pt>
                <c:pt idx="344">
                  <c:v>1.4636920132389544</c:v>
                </c:pt>
                <c:pt idx="345">
                  <c:v>1.4675436456482043</c:v>
                </c:pt>
                <c:pt idx="346">
                  <c:v>1.4713952780574542</c:v>
                </c:pt>
                <c:pt idx="347">
                  <c:v>1.4752469104667041</c:v>
                </c:pt>
                <c:pt idx="348">
                  <c:v>1.479098542875954</c:v>
                </c:pt>
                <c:pt idx="349">
                  <c:v>1.4829501752852039</c:v>
                </c:pt>
                <c:pt idx="350">
                  <c:v>1.4868018076944538</c:v>
                </c:pt>
                <c:pt idx="351">
                  <c:v>1.4906534401037037</c:v>
                </c:pt>
                <c:pt idx="352">
                  <c:v>1.4945050725129536</c:v>
                </c:pt>
                <c:pt idx="353">
                  <c:v>1.4983567049222035</c:v>
                </c:pt>
                <c:pt idx="354">
                  <c:v>1.5022083373314534</c:v>
                </c:pt>
                <c:pt idx="355">
                  <c:v>1.5060599697407033</c:v>
                </c:pt>
                <c:pt idx="356">
                  <c:v>1.5099116021499532</c:v>
                </c:pt>
                <c:pt idx="357">
                  <c:v>1.5137632345592031</c:v>
                </c:pt>
                <c:pt idx="358">
                  <c:v>1.517614866968453</c:v>
                </c:pt>
                <c:pt idx="359">
                  <c:v>1.521466499377703</c:v>
                </c:pt>
                <c:pt idx="360">
                  <c:v>1.5253181317869529</c:v>
                </c:pt>
                <c:pt idx="361">
                  <c:v>1.5291697641962028</c:v>
                </c:pt>
                <c:pt idx="362">
                  <c:v>1.5330213966054527</c:v>
                </c:pt>
                <c:pt idx="363">
                  <c:v>1.5368730290147026</c:v>
                </c:pt>
                <c:pt idx="364">
                  <c:v>1.5407246614239525</c:v>
                </c:pt>
                <c:pt idx="365">
                  <c:v>1.5445762938332024</c:v>
                </c:pt>
                <c:pt idx="366">
                  <c:v>1.5484279262424523</c:v>
                </c:pt>
                <c:pt idx="367">
                  <c:v>1.5522795586517022</c:v>
                </c:pt>
                <c:pt idx="368">
                  <c:v>1.5561311910609521</c:v>
                </c:pt>
                <c:pt idx="369">
                  <c:v>1.559982823470202</c:v>
                </c:pt>
                <c:pt idx="370">
                  <c:v>1.5638344558794519</c:v>
                </c:pt>
                <c:pt idx="371">
                  <c:v>1.5676860882887018</c:v>
                </c:pt>
                <c:pt idx="372">
                  <c:v>1.5715377206979517</c:v>
                </c:pt>
                <c:pt idx="373">
                  <c:v>1.5753893531072016</c:v>
                </c:pt>
                <c:pt idx="374">
                  <c:v>1.5792409855164515</c:v>
                </c:pt>
                <c:pt idx="375">
                  <c:v>1.5830926179257014</c:v>
                </c:pt>
                <c:pt idx="376">
                  <c:v>1.5869442503349513</c:v>
                </c:pt>
                <c:pt idx="377">
                  <c:v>1.5907958827442013</c:v>
                </c:pt>
                <c:pt idx="378">
                  <c:v>1.5946475151534512</c:v>
                </c:pt>
                <c:pt idx="379">
                  <c:v>1.5984991475627011</c:v>
                </c:pt>
                <c:pt idx="380">
                  <c:v>1.602350779971951</c:v>
                </c:pt>
                <c:pt idx="381">
                  <c:v>1.6062024123812009</c:v>
                </c:pt>
                <c:pt idx="382">
                  <c:v>1.6100540447904508</c:v>
                </c:pt>
                <c:pt idx="383">
                  <c:v>1.6139056771997007</c:v>
                </c:pt>
                <c:pt idx="384">
                  <c:v>1.6177573096089506</c:v>
                </c:pt>
                <c:pt idx="385">
                  <c:v>1.6216089420182005</c:v>
                </c:pt>
                <c:pt idx="386">
                  <c:v>1.6254605744274504</c:v>
                </c:pt>
                <c:pt idx="387">
                  <c:v>1.6293122068367003</c:v>
                </c:pt>
                <c:pt idx="388">
                  <c:v>1.6331638392459502</c:v>
                </c:pt>
                <c:pt idx="389">
                  <c:v>1.6370154716552001</c:v>
                </c:pt>
                <c:pt idx="390">
                  <c:v>1.64086710406445</c:v>
                </c:pt>
                <c:pt idx="391">
                  <c:v>1.6447187364736999</c:v>
                </c:pt>
                <c:pt idx="392">
                  <c:v>1.6485703688829498</c:v>
                </c:pt>
                <c:pt idx="393">
                  <c:v>1.6524220012921997</c:v>
                </c:pt>
                <c:pt idx="394">
                  <c:v>1.6562736337014496</c:v>
                </c:pt>
                <c:pt idx="395">
                  <c:v>1.6601252661106995</c:v>
                </c:pt>
                <c:pt idx="396">
                  <c:v>1.6639768985199495</c:v>
                </c:pt>
                <c:pt idx="397">
                  <c:v>1.6678285309291994</c:v>
                </c:pt>
                <c:pt idx="398">
                  <c:v>1.6716801633384493</c:v>
                </c:pt>
                <c:pt idx="399">
                  <c:v>1.6755317957476992</c:v>
                </c:pt>
                <c:pt idx="400">
                  <c:v>1.6793834281569491</c:v>
                </c:pt>
                <c:pt idx="401">
                  <c:v>1.683235060566199</c:v>
                </c:pt>
                <c:pt idx="402">
                  <c:v>1.6870866929754489</c:v>
                </c:pt>
                <c:pt idx="403">
                  <c:v>1.6909383253846988</c:v>
                </c:pt>
                <c:pt idx="404">
                  <c:v>1.6947899577939487</c:v>
                </c:pt>
                <c:pt idx="405">
                  <c:v>1.6986415902031986</c:v>
                </c:pt>
                <c:pt idx="406">
                  <c:v>1.7024932226124485</c:v>
                </c:pt>
                <c:pt idx="407">
                  <c:v>1.7063448550216984</c:v>
                </c:pt>
                <c:pt idx="408">
                  <c:v>1.7101964874309483</c:v>
                </c:pt>
                <c:pt idx="409">
                  <c:v>1.7140481198401982</c:v>
                </c:pt>
                <c:pt idx="410">
                  <c:v>1.7178997522494481</c:v>
                </c:pt>
                <c:pt idx="411">
                  <c:v>1.721751384658698</c:v>
                </c:pt>
                <c:pt idx="412">
                  <c:v>1.7256030170679479</c:v>
                </c:pt>
                <c:pt idx="413">
                  <c:v>1.7294546494771978</c:v>
                </c:pt>
                <c:pt idx="414">
                  <c:v>1.7333062818864478</c:v>
                </c:pt>
                <c:pt idx="415">
                  <c:v>1.7371579142956977</c:v>
                </c:pt>
                <c:pt idx="416">
                  <c:v>1.7410095467049476</c:v>
                </c:pt>
                <c:pt idx="417">
                  <c:v>1.7448611791141975</c:v>
                </c:pt>
                <c:pt idx="418">
                  <c:v>1.7487128115234474</c:v>
                </c:pt>
                <c:pt idx="419">
                  <c:v>1.7525644439326973</c:v>
                </c:pt>
                <c:pt idx="420">
                  <c:v>1.7564160763419472</c:v>
                </c:pt>
                <c:pt idx="421">
                  <c:v>1.7602677087511971</c:v>
                </c:pt>
                <c:pt idx="422">
                  <c:v>1.764119341160447</c:v>
                </c:pt>
                <c:pt idx="423">
                  <c:v>1.7679709735696969</c:v>
                </c:pt>
                <c:pt idx="424">
                  <c:v>1.7718226059789468</c:v>
                </c:pt>
                <c:pt idx="425">
                  <c:v>1.7756742383881967</c:v>
                </c:pt>
                <c:pt idx="426">
                  <c:v>1.7795258707974466</c:v>
                </c:pt>
                <c:pt idx="427">
                  <c:v>1.7833775032066965</c:v>
                </c:pt>
                <c:pt idx="428">
                  <c:v>1.7872291356159464</c:v>
                </c:pt>
                <c:pt idx="429">
                  <c:v>1.7910807680251963</c:v>
                </c:pt>
                <c:pt idx="430">
                  <c:v>1.7949324004344462</c:v>
                </c:pt>
                <c:pt idx="431">
                  <c:v>1.7987840328436961</c:v>
                </c:pt>
                <c:pt idx="432">
                  <c:v>1.8026356652529461</c:v>
                </c:pt>
                <c:pt idx="433">
                  <c:v>1.806487297662196</c:v>
                </c:pt>
                <c:pt idx="434">
                  <c:v>1.8103389300714459</c:v>
                </c:pt>
                <c:pt idx="435">
                  <c:v>1.8141905624806958</c:v>
                </c:pt>
                <c:pt idx="436">
                  <c:v>1.8180421948899457</c:v>
                </c:pt>
                <c:pt idx="437">
                  <c:v>1.8218938272991956</c:v>
                </c:pt>
                <c:pt idx="438">
                  <c:v>1.8257454597084455</c:v>
                </c:pt>
                <c:pt idx="439">
                  <c:v>1.8295970921176954</c:v>
                </c:pt>
                <c:pt idx="440">
                  <c:v>1.8334487245269453</c:v>
                </c:pt>
                <c:pt idx="441">
                  <c:v>1.8373003569361952</c:v>
                </c:pt>
                <c:pt idx="442">
                  <c:v>1.8411519893454451</c:v>
                </c:pt>
                <c:pt idx="443">
                  <c:v>1.845003621754695</c:v>
                </c:pt>
                <c:pt idx="444">
                  <c:v>1.8488552541639449</c:v>
                </c:pt>
                <c:pt idx="445">
                  <c:v>1.8527068865731948</c:v>
                </c:pt>
                <c:pt idx="446">
                  <c:v>1.8565585189824447</c:v>
                </c:pt>
                <c:pt idx="447">
                  <c:v>1.8604101513916946</c:v>
                </c:pt>
                <c:pt idx="448">
                  <c:v>1.8642617838009445</c:v>
                </c:pt>
                <c:pt idx="449">
                  <c:v>1.8681134162101944</c:v>
                </c:pt>
                <c:pt idx="450">
                  <c:v>1.8719650486194443</c:v>
                </c:pt>
                <c:pt idx="451">
                  <c:v>1.8758166810286943</c:v>
                </c:pt>
                <c:pt idx="452">
                  <c:v>1.8796683134379442</c:v>
                </c:pt>
                <c:pt idx="453">
                  <c:v>1.8835199458471941</c:v>
                </c:pt>
                <c:pt idx="454">
                  <c:v>1.887371578256444</c:v>
                </c:pt>
                <c:pt idx="455">
                  <c:v>1.8912232106656939</c:v>
                </c:pt>
                <c:pt idx="456">
                  <c:v>1.8950748430749438</c:v>
                </c:pt>
                <c:pt idx="457">
                  <c:v>1.8989264754841937</c:v>
                </c:pt>
                <c:pt idx="458">
                  <c:v>1.9027781078934436</c:v>
                </c:pt>
                <c:pt idx="459">
                  <c:v>1.9066297403026935</c:v>
                </c:pt>
                <c:pt idx="460">
                  <c:v>1.9104813727119434</c:v>
                </c:pt>
                <c:pt idx="461">
                  <c:v>1.9143330051211933</c:v>
                </c:pt>
                <c:pt idx="462">
                  <c:v>1.9181846375304432</c:v>
                </c:pt>
                <c:pt idx="463">
                  <c:v>1.9220362699396931</c:v>
                </c:pt>
                <c:pt idx="464">
                  <c:v>1.925887902348943</c:v>
                </c:pt>
                <c:pt idx="465">
                  <c:v>1.9297395347581929</c:v>
                </c:pt>
                <c:pt idx="466">
                  <c:v>1.9335911671674428</c:v>
                </c:pt>
                <c:pt idx="467">
                  <c:v>1.9374427995766927</c:v>
                </c:pt>
                <c:pt idx="468">
                  <c:v>1.9412944319859426</c:v>
                </c:pt>
                <c:pt idx="469">
                  <c:v>1.9451460643951926</c:v>
                </c:pt>
                <c:pt idx="470">
                  <c:v>1.9489976968044425</c:v>
                </c:pt>
                <c:pt idx="471">
                  <c:v>1.9528493292136924</c:v>
                </c:pt>
                <c:pt idx="472">
                  <c:v>1.9567009616229423</c:v>
                </c:pt>
                <c:pt idx="473">
                  <c:v>1.9605525940321922</c:v>
                </c:pt>
                <c:pt idx="474">
                  <c:v>1.9644042264414421</c:v>
                </c:pt>
                <c:pt idx="475">
                  <c:v>1.968255858850692</c:v>
                </c:pt>
                <c:pt idx="476">
                  <c:v>1.9721074912599419</c:v>
                </c:pt>
                <c:pt idx="477">
                  <c:v>1.9759591236691918</c:v>
                </c:pt>
                <c:pt idx="478">
                  <c:v>1.9798107560784417</c:v>
                </c:pt>
                <c:pt idx="479">
                  <c:v>1.9836623884876916</c:v>
                </c:pt>
                <c:pt idx="480">
                  <c:v>1.9875140208969415</c:v>
                </c:pt>
                <c:pt idx="481">
                  <c:v>1.9913656533061914</c:v>
                </c:pt>
                <c:pt idx="482">
                  <c:v>1.9952172857154413</c:v>
                </c:pt>
                <c:pt idx="483">
                  <c:v>1.9990689181246912</c:v>
                </c:pt>
                <c:pt idx="484">
                  <c:v>2.0029205505339411</c:v>
                </c:pt>
                <c:pt idx="485">
                  <c:v>2.006772182943191</c:v>
                </c:pt>
                <c:pt idx="486">
                  <c:v>2.0106238153524409</c:v>
                </c:pt>
                <c:pt idx="487">
                  <c:v>2.0144754477616909</c:v>
                </c:pt>
                <c:pt idx="488">
                  <c:v>2.0183270801709408</c:v>
                </c:pt>
                <c:pt idx="489">
                  <c:v>2.0221787125801907</c:v>
                </c:pt>
                <c:pt idx="490">
                  <c:v>2.0260303449894406</c:v>
                </c:pt>
                <c:pt idx="491">
                  <c:v>2.0298819773986905</c:v>
                </c:pt>
                <c:pt idx="492">
                  <c:v>2.0337336098079404</c:v>
                </c:pt>
                <c:pt idx="493">
                  <c:v>2.0375852422171903</c:v>
                </c:pt>
                <c:pt idx="494">
                  <c:v>2.0414368746264402</c:v>
                </c:pt>
                <c:pt idx="495">
                  <c:v>2.0452885070356901</c:v>
                </c:pt>
                <c:pt idx="496">
                  <c:v>2.04914013944494</c:v>
                </c:pt>
                <c:pt idx="497">
                  <c:v>2.0529917718541899</c:v>
                </c:pt>
                <c:pt idx="498">
                  <c:v>2.0568434042634398</c:v>
                </c:pt>
                <c:pt idx="499">
                  <c:v>2.0606950366726897</c:v>
                </c:pt>
                <c:pt idx="500">
                  <c:v>2.0645466690819396</c:v>
                </c:pt>
                <c:pt idx="501">
                  <c:v>2.0683983014911895</c:v>
                </c:pt>
                <c:pt idx="502">
                  <c:v>2.0722499339004394</c:v>
                </c:pt>
                <c:pt idx="503">
                  <c:v>2.0761015663096893</c:v>
                </c:pt>
                <c:pt idx="504">
                  <c:v>2.0799531987189392</c:v>
                </c:pt>
                <c:pt idx="505">
                  <c:v>2.0838048311281892</c:v>
                </c:pt>
                <c:pt idx="506">
                  <c:v>2.0876564635374391</c:v>
                </c:pt>
                <c:pt idx="507">
                  <c:v>2.091508095946689</c:v>
                </c:pt>
                <c:pt idx="508">
                  <c:v>2.0953597283559389</c:v>
                </c:pt>
                <c:pt idx="509">
                  <c:v>2.0992113607651888</c:v>
                </c:pt>
                <c:pt idx="510">
                  <c:v>2.1030629931744387</c:v>
                </c:pt>
                <c:pt idx="511">
                  <c:v>2.1069146255836886</c:v>
                </c:pt>
                <c:pt idx="512">
                  <c:v>2.1107662579929385</c:v>
                </c:pt>
                <c:pt idx="513">
                  <c:v>2.1146178904021884</c:v>
                </c:pt>
                <c:pt idx="514">
                  <c:v>2.1184695228114383</c:v>
                </c:pt>
                <c:pt idx="515">
                  <c:v>2.1223211552206882</c:v>
                </c:pt>
                <c:pt idx="516">
                  <c:v>2.1261727876299381</c:v>
                </c:pt>
                <c:pt idx="517">
                  <c:v>2.130024420039188</c:v>
                </c:pt>
                <c:pt idx="518">
                  <c:v>2.1338760524484379</c:v>
                </c:pt>
                <c:pt idx="519">
                  <c:v>2.1377276848576878</c:v>
                </c:pt>
                <c:pt idx="520">
                  <c:v>2.1415793172669377</c:v>
                </c:pt>
                <c:pt idx="521">
                  <c:v>2.1454309496761876</c:v>
                </c:pt>
                <c:pt idx="522">
                  <c:v>2.1492825820854375</c:v>
                </c:pt>
                <c:pt idx="523">
                  <c:v>2.1531342144946874</c:v>
                </c:pt>
                <c:pt idx="524">
                  <c:v>2.1569858469039374</c:v>
                </c:pt>
                <c:pt idx="525">
                  <c:v>2.1608374793131873</c:v>
                </c:pt>
                <c:pt idx="526">
                  <c:v>2.1646891117224372</c:v>
                </c:pt>
                <c:pt idx="527">
                  <c:v>2.1685407441316871</c:v>
                </c:pt>
                <c:pt idx="528">
                  <c:v>2.172392376540937</c:v>
                </c:pt>
                <c:pt idx="529">
                  <c:v>2.1762440089501869</c:v>
                </c:pt>
                <c:pt idx="530">
                  <c:v>2.1800956413594368</c:v>
                </c:pt>
                <c:pt idx="531">
                  <c:v>2.1839472737686867</c:v>
                </c:pt>
                <c:pt idx="532">
                  <c:v>2.1877989061779366</c:v>
                </c:pt>
                <c:pt idx="533">
                  <c:v>2.1916505385871865</c:v>
                </c:pt>
                <c:pt idx="534">
                  <c:v>2.1955021709964364</c:v>
                </c:pt>
                <c:pt idx="535">
                  <c:v>2.1993538034056863</c:v>
                </c:pt>
                <c:pt idx="536">
                  <c:v>2.2032054358149362</c:v>
                </c:pt>
                <c:pt idx="537">
                  <c:v>2.2070570682241861</c:v>
                </c:pt>
                <c:pt idx="538">
                  <c:v>2.210908700633436</c:v>
                </c:pt>
                <c:pt idx="539">
                  <c:v>2.2147603330426859</c:v>
                </c:pt>
                <c:pt idx="540">
                  <c:v>2.2186119654519358</c:v>
                </c:pt>
                <c:pt idx="541">
                  <c:v>2.2224635978611857</c:v>
                </c:pt>
                <c:pt idx="542">
                  <c:v>2.2263152302704357</c:v>
                </c:pt>
                <c:pt idx="543">
                  <c:v>2.2301668626796856</c:v>
                </c:pt>
                <c:pt idx="544">
                  <c:v>2.2340184950889355</c:v>
                </c:pt>
                <c:pt idx="545">
                  <c:v>2.2378701274981854</c:v>
                </c:pt>
                <c:pt idx="546">
                  <c:v>2.2417217599074353</c:v>
                </c:pt>
                <c:pt idx="547">
                  <c:v>2.2455733923166852</c:v>
                </c:pt>
                <c:pt idx="548">
                  <c:v>2.2494250247259351</c:v>
                </c:pt>
                <c:pt idx="549">
                  <c:v>2.253276657135185</c:v>
                </c:pt>
                <c:pt idx="550">
                  <c:v>2.2571282895444349</c:v>
                </c:pt>
                <c:pt idx="551">
                  <c:v>2.2609799219536848</c:v>
                </c:pt>
                <c:pt idx="552">
                  <c:v>2.2648315543629347</c:v>
                </c:pt>
                <c:pt idx="553">
                  <c:v>2.2686831867721846</c:v>
                </c:pt>
                <c:pt idx="554">
                  <c:v>2.2725348191814345</c:v>
                </c:pt>
                <c:pt idx="555">
                  <c:v>2.2763864515906844</c:v>
                </c:pt>
                <c:pt idx="556">
                  <c:v>2.2802380839999343</c:v>
                </c:pt>
                <c:pt idx="557">
                  <c:v>2.2840897164091842</c:v>
                </c:pt>
                <c:pt idx="558">
                  <c:v>2.2879413488184341</c:v>
                </c:pt>
                <c:pt idx="559">
                  <c:v>2.291792981227684</c:v>
                </c:pt>
                <c:pt idx="560">
                  <c:v>2.295644613636934</c:v>
                </c:pt>
                <c:pt idx="561">
                  <c:v>2.2994962460461839</c:v>
                </c:pt>
                <c:pt idx="562">
                  <c:v>2.3033478784554338</c:v>
                </c:pt>
                <c:pt idx="563">
                  <c:v>2.3071995108646837</c:v>
                </c:pt>
                <c:pt idx="564">
                  <c:v>2.3110511432739336</c:v>
                </c:pt>
                <c:pt idx="565">
                  <c:v>2.3149027756831835</c:v>
                </c:pt>
                <c:pt idx="566">
                  <c:v>2.3187544080924334</c:v>
                </c:pt>
                <c:pt idx="567">
                  <c:v>2.3226060405016833</c:v>
                </c:pt>
                <c:pt idx="568">
                  <c:v>2.3264576729109332</c:v>
                </c:pt>
                <c:pt idx="569">
                  <c:v>2.3303093053201831</c:v>
                </c:pt>
                <c:pt idx="570">
                  <c:v>2.334160937729433</c:v>
                </c:pt>
                <c:pt idx="571">
                  <c:v>2.3380125701386829</c:v>
                </c:pt>
                <c:pt idx="572">
                  <c:v>2.3418642025479328</c:v>
                </c:pt>
                <c:pt idx="573">
                  <c:v>2.3457158349571827</c:v>
                </c:pt>
                <c:pt idx="574">
                  <c:v>2.3495674673664326</c:v>
                </c:pt>
                <c:pt idx="575">
                  <c:v>2.3534190997756825</c:v>
                </c:pt>
                <c:pt idx="576">
                  <c:v>2.3572707321849324</c:v>
                </c:pt>
                <c:pt idx="577">
                  <c:v>2.3611223645941823</c:v>
                </c:pt>
                <c:pt idx="578">
                  <c:v>2.3649739970034322</c:v>
                </c:pt>
                <c:pt idx="579">
                  <c:v>2.3688256294126822</c:v>
                </c:pt>
                <c:pt idx="580">
                  <c:v>2.3726772618219321</c:v>
                </c:pt>
                <c:pt idx="581">
                  <c:v>2.376528894231182</c:v>
                </c:pt>
                <c:pt idx="582">
                  <c:v>2.3803805266404319</c:v>
                </c:pt>
                <c:pt idx="583">
                  <c:v>2.3842321590496818</c:v>
                </c:pt>
                <c:pt idx="584">
                  <c:v>2.3880837914589317</c:v>
                </c:pt>
                <c:pt idx="585">
                  <c:v>2.3919354238681816</c:v>
                </c:pt>
                <c:pt idx="586">
                  <c:v>2.3957870562774315</c:v>
                </c:pt>
                <c:pt idx="587">
                  <c:v>2.3996386886866814</c:v>
                </c:pt>
                <c:pt idx="588">
                  <c:v>2.4034903210959313</c:v>
                </c:pt>
                <c:pt idx="589">
                  <c:v>2.4073419535051812</c:v>
                </c:pt>
                <c:pt idx="590">
                  <c:v>2.4111935859144311</c:v>
                </c:pt>
                <c:pt idx="591">
                  <c:v>2.415045218323681</c:v>
                </c:pt>
                <c:pt idx="592">
                  <c:v>2.4188968507329309</c:v>
                </c:pt>
                <c:pt idx="593">
                  <c:v>2.4227484831421808</c:v>
                </c:pt>
                <c:pt idx="594">
                  <c:v>2.4266001155514307</c:v>
                </c:pt>
                <c:pt idx="595">
                  <c:v>2.4304517479606806</c:v>
                </c:pt>
                <c:pt idx="596">
                  <c:v>2.4343033803699305</c:v>
                </c:pt>
                <c:pt idx="597">
                  <c:v>2.4381550127791805</c:v>
                </c:pt>
                <c:pt idx="598">
                  <c:v>2.4420066451884304</c:v>
                </c:pt>
                <c:pt idx="599">
                  <c:v>2.4458582775976803</c:v>
                </c:pt>
                <c:pt idx="600">
                  <c:v>2.4497099100069302</c:v>
                </c:pt>
                <c:pt idx="601">
                  <c:v>2.4535615424161801</c:v>
                </c:pt>
                <c:pt idx="602">
                  <c:v>2.45741317482543</c:v>
                </c:pt>
                <c:pt idx="603">
                  <c:v>2.4612648072346799</c:v>
                </c:pt>
                <c:pt idx="604">
                  <c:v>2.4651164396439298</c:v>
                </c:pt>
                <c:pt idx="605">
                  <c:v>2.4689680720531797</c:v>
                </c:pt>
                <c:pt idx="606">
                  <c:v>2.4728197044624296</c:v>
                </c:pt>
                <c:pt idx="607">
                  <c:v>2.4766713368716795</c:v>
                </c:pt>
                <c:pt idx="608">
                  <c:v>2.4805229692809294</c:v>
                </c:pt>
                <c:pt idx="609">
                  <c:v>2.4843746016901793</c:v>
                </c:pt>
                <c:pt idx="610">
                  <c:v>2.4882262340994292</c:v>
                </c:pt>
                <c:pt idx="611">
                  <c:v>2.4920778665086791</c:v>
                </c:pt>
                <c:pt idx="612">
                  <c:v>2.495929498917929</c:v>
                </c:pt>
                <c:pt idx="613">
                  <c:v>2.4997811313271789</c:v>
                </c:pt>
                <c:pt idx="614">
                  <c:v>2.5036327637364288</c:v>
                </c:pt>
                <c:pt idx="615">
                  <c:v>2.5074843961456788</c:v>
                </c:pt>
                <c:pt idx="616">
                  <c:v>2.5113360285549287</c:v>
                </c:pt>
                <c:pt idx="617">
                  <c:v>2.5151876609641786</c:v>
                </c:pt>
                <c:pt idx="618">
                  <c:v>2.5190392933734285</c:v>
                </c:pt>
                <c:pt idx="619">
                  <c:v>2.5228909257826784</c:v>
                </c:pt>
                <c:pt idx="620">
                  <c:v>2.5267425581919283</c:v>
                </c:pt>
                <c:pt idx="621">
                  <c:v>2.5305941906011782</c:v>
                </c:pt>
                <c:pt idx="622">
                  <c:v>2.5344458230104281</c:v>
                </c:pt>
                <c:pt idx="623">
                  <c:v>2.538297455419678</c:v>
                </c:pt>
                <c:pt idx="624">
                  <c:v>2.5421490878289279</c:v>
                </c:pt>
                <c:pt idx="625">
                  <c:v>2.5460007202381778</c:v>
                </c:pt>
                <c:pt idx="626">
                  <c:v>2.5498523526474277</c:v>
                </c:pt>
                <c:pt idx="627">
                  <c:v>2.5537039850566776</c:v>
                </c:pt>
                <c:pt idx="628">
                  <c:v>2.5575556174659275</c:v>
                </c:pt>
                <c:pt idx="629">
                  <c:v>2.5614072498751774</c:v>
                </c:pt>
                <c:pt idx="630">
                  <c:v>2.5652588822844273</c:v>
                </c:pt>
                <c:pt idx="631">
                  <c:v>2.5691105146936772</c:v>
                </c:pt>
                <c:pt idx="632">
                  <c:v>2.5729621471029271</c:v>
                </c:pt>
                <c:pt idx="633">
                  <c:v>2.576813779512177</c:v>
                </c:pt>
                <c:pt idx="634">
                  <c:v>2.580665411921427</c:v>
                </c:pt>
                <c:pt idx="635">
                  <c:v>2.5845170443306769</c:v>
                </c:pt>
                <c:pt idx="636">
                  <c:v>2.5883686767399268</c:v>
                </c:pt>
                <c:pt idx="637">
                  <c:v>2.5922203091491767</c:v>
                </c:pt>
                <c:pt idx="638">
                  <c:v>2.5960719415584266</c:v>
                </c:pt>
                <c:pt idx="639">
                  <c:v>2.5999235739676765</c:v>
                </c:pt>
                <c:pt idx="640">
                  <c:v>2.6037752063769264</c:v>
                </c:pt>
                <c:pt idx="641">
                  <c:v>2.6076268387861763</c:v>
                </c:pt>
                <c:pt idx="642">
                  <c:v>2.6114784711954262</c:v>
                </c:pt>
                <c:pt idx="643">
                  <c:v>2.6153301036046761</c:v>
                </c:pt>
                <c:pt idx="644">
                  <c:v>2.619181736013926</c:v>
                </c:pt>
                <c:pt idx="645">
                  <c:v>2.6230333684231759</c:v>
                </c:pt>
                <c:pt idx="646">
                  <c:v>2.6268850008324258</c:v>
                </c:pt>
                <c:pt idx="647">
                  <c:v>2.6307366332416757</c:v>
                </c:pt>
                <c:pt idx="648">
                  <c:v>2.6345882656509256</c:v>
                </c:pt>
                <c:pt idx="649">
                  <c:v>2.6384398980601755</c:v>
                </c:pt>
                <c:pt idx="650">
                  <c:v>2.6422915304694254</c:v>
                </c:pt>
                <c:pt idx="651">
                  <c:v>2.6461431628786753</c:v>
                </c:pt>
                <c:pt idx="652">
                  <c:v>2.6499947952879253</c:v>
                </c:pt>
                <c:pt idx="653">
                  <c:v>2.6538464276971752</c:v>
                </c:pt>
                <c:pt idx="654">
                  <c:v>2.6576980601064251</c:v>
                </c:pt>
                <c:pt idx="655">
                  <c:v>2.661549692515675</c:v>
                </c:pt>
                <c:pt idx="656">
                  <c:v>2.6654013249249249</c:v>
                </c:pt>
                <c:pt idx="657">
                  <c:v>2.6692529573341748</c:v>
                </c:pt>
                <c:pt idx="658">
                  <c:v>2.6731045897434247</c:v>
                </c:pt>
                <c:pt idx="659">
                  <c:v>2.6769562221526746</c:v>
                </c:pt>
                <c:pt idx="660">
                  <c:v>2.6808078545619245</c:v>
                </c:pt>
                <c:pt idx="661">
                  <c:v>2.6846594869711744</c:v>
                </c:pt>
                <c:pt idx="662">
                  <c:v>2.6885111193804243</c:v>
                </c:pt>
                <c:pt idx="663">
                  <c:v>2.6923627517896742</c:v>
                </c:pt>
                <c:pt idx="664">
                  <c:v>2.6962143841989241</c:v>
                </c:pt>
                <c:pt idx="665">
                  <c:v>2.700066016608174</c:v>
                </c:pt>
                <c:pt idx="666">
                  <c:v>2.7039176490174239</c:v>
                </c:pt>
                <c:pt idx="667">
                  <c:v>2.7077692814266738</c:v>
                </c:pt>
                <c:pt idx="668">
                  <c:v>2.7116209138359237</c:v>
                </c:pt>
                <c:pt idx="669">
                  <c:v>2.7154725462451736</c:v>
                </c:pt>
                <c:pt idx="670">
                  <c:v>2.7193241786544236</c:v>
                </c:pt>
                <c:pt idx="671">
                  <c:v>2.7231758110636735</c:v>
                </c:pt>
                <c:pt idx="672">
                  <c:v>2.7270274434729234</c:v>
                </c:pt>
                <c:pt idx="673">
                  <c:v>2.7308790758821733</c:v>
                </c:pt>
                <c:pt idx="674">
                  <c:v>2.7347307082914232</c:v>
                </c:pt>
                <c:pt idx="675">
                  <c:v>2.7385823407006731</c:v>
                </c:pt>
                <c:pt idx="676">
                  <c:v>2.742433973109923</c:v>
                </c:pt>
                <c:pt idx="677">
                  <c:v>2.7462856055191729</c:v>
                </c:pt>
                <c:pt idx="678">
                  <c:v>2.7501372379284228</c:v>
                </c:pt>
                <c:pt idx="679">
                  <c:v>2.7539888703376727</c:v>
                </c:pt>
                <c:pt idx="680">
                  <c:v>2.7578405027469226</c:v>
                </c:pt>
                <c:pt idx="681">
                  <c:v>2.7616921351561725</c:v>
                </c:pt>
                <c:pt idx="682">
                  <c:v>2.7655437675654224</c:v>
                </c:pt>
                <c:pt idx="683">
                  <c:v>2.7693953999746723</c:v>
                </c:pt>
                <c:pt idx="684">
                  <c:v>2.7732470323839222</c:v>
                </c:pt>
                <c:pt idx="685">
                  <c:v>2.7770986647931721</c:v>
                </c:pt>
                <c:pt idx="686">
                  <c:v>2.780950297202422</c:v>
                </c:pt>
                <c:pt idx="687">
                  <c:v>2.7848019296116719</c:v>
                </c:pt>
                <c:pt idx="688">
                  <c:v>2.7886535620209219</c:v>
                </c:pt>
                <c:pt idx="689">
                  <c:v>2.7925051944301718</c:v>
                </c:pt>
                <c:pt idx="690">
                  <c:v>2.7963568268394217</c:v>
                </c:pt>
                <c:pt idx="691">
                  <c:v>2.8002084592486716</c:v>
                </c:pt>
                <c:pt idx="692">
                  <c:v>2.8040600916579215</c:v>
                </c:pt>
                <c:pt idx="693">
                  <c:v>2.8079117240671714</c:v>
                </c:pt>
                <c:pt idx="694">
                  <c:v>2.8117633564764213</c:v>
                </c:pt>
                <c:pt idx="695">
                  <c:v>2.8156149888856712</c:v>
                </c:pt>
                <c:pt idx="696">
                  <c:v>2.8194666212949211</c:v>
                </c:pt>
                <c:pt idx="697">
                  <c:v>2.823318253704171</c:v>
                </c:pt>
                <c:pt idx="698">
                  <c:v>2.8269494123688959</c:v>
                </c:pt>
                <c:pt idx="699">
                  <c:v>2.8320009519731557</c:v>
                </c:pt>
                <c:pt idx="700">
                  <c:v>2.8370116592711456</c:v>
                </c:pt>
                <c:pt idx="701">
                  <c:v>2.8414623806545758</c:v>
                </c:pt>
                <c:pt idx="702">
                  <c:v>2.8454951769444756</c:v>
                </c:pt>
                <c:pt idx="703">
                  <c:v>2.8495279732343755</c:v>
                </c:pt>
                <c:pt idx="704">
                  <c:v>2.8535607695242753</c:v>
                </c:pt>
                <c:pt idx="705">
                  <c:v>2.8575935658141751</c:v>
                </c:pt>
                <c:pt idx="706">
                  <c:v>2.8616263621040749</c:v>
                </c:pt>
                <c:pt idx="707">
                  <c:v>2.8656591583939748</c:v>
                </c:pt>
                <c:pt idx="708">
                  <c:v>2.8696919546838746</c:v>
                </c:pt>
                <c:pt idx="709">
                  <c:v>2.8737247509737744</c:v>
                </c:pt>
                <c:pt idx="710">
                  <c:v>2.8777575472636743</c:v>
                </c:pt>
                <c:pt idx="711">
                  <c:v>2.8817903435535741</c:v>
                </c:pt>
                <c:pt idx="712">
                  <c:v>2.8854437693764741</c:v>
                </c:pt>
                <c:pt idx="713">
                  <c:v>2.8893592254986742</c:v>
                </c:pt>
                <c:pt idx="714">
                  <c:v>2.8932746816208743</c:v>
                </c:pt>
                <c:pt idx="715">
                  <c:v>2.8971901377430744</c:v>
                </c:pt>
                <c:pt idx="716">
                  <c:v>2.9011055938652746</c:v>
                </c:pt>
                <c:pt idx="717">
                  <c:v>2.9050210499874747</c:v>
                </c:pt>
                <c:pt idx="718">
                  <c:v>2.9089365061096748</c:v>
                </c:pt>
                <c:pt idx="719">
                  <c:v>2.9128519622318749</c:v>
                </c:pt>
                <c:pt idx="720">
                  <c:v>2.917060327644875</c:v>
                </c:pt>
                <c:pt idx="721">
                  <c:v>2.9212686930578751</c:v>
                </c:pt>
                <c:pt idx="722">
                  <c:v>2.9254770584708751</c:v>
                </c:pt>
                <c:pt idx="723">
                  <c:v>2.9296148433318749</c:v>
                </c:pt>
                <c:pt idx="724">
                  <c:v>2.9337526281928747</c:v>
                </c:pt>
                <c:pt idx="725">
                  <c:v>2.9378904130538745</c:v>
                </c:pt>
                <c:pt idx="726">
                  <c:v>2.9420281979148744</c:v>
                </c:pt>
                <c:pt idx="727">
                  <c:v>2.9461659827758742</c:v>
                </c:pt>
                <c:pt idx="728">
                  <c:v>2.950303767636874</c:v>
                </c:pt>
                <c:pt idx="729">
                  <c:v>2.9544415524978738</c:v>
                </c:pt>
                <c:pt idx="730">
                  <c:v>2.9584743487877736</c:v>
                </c:pt>
                <c:pt idx="731">
                  <c:v>2.9625071450776734</c:v>
                </c:pt>
                <c:pt idx="732">
                  <c:v>2.9665399413675733</c:v>
                </c:pt>
                <c:pt idx="733">
                  <c:v>2.970990045171173</c:v>
                </c:pt>
                <c:pt idx="734">
                  <c:v>2.9754401489747728</c:v>
                </c:pt>
                <c:pt idx="735">
                  <c:v>2.9797817351796727</c:v>
                </c:pt>
                <c:pt idx="736">
                  <c:v>2.9839327538941727</c:v>
                </c:pt>
                <c:pt idx="737">
                  <c:v>2.9880837726086726</c:v>
                </c:pt>
                <c:pt idx="738">
                  <c:v>2.9922347913231726</c:v>
                </c:pt>
                <c:pt idx="739">
                  <c:v>2.9966551094169227</c:v>
                </c:pt>
                <c:pt idx="740">
                  <c:v>3.0012631210174225</c:v>
                </c:pt>
                <c:pt idx="741">
                  <c:v>3.0058711326179224</c:v>
                </c:pt>
                <c:pt idx="742">
                  <c:v>3.0104791442184222</c:v>
                </c:pt>
                <c:pt idx="743">
                  <c:v>3.0150871558189221</c:v>
                </c:pt>
                <c:pt idx="744">
                  <c:v>3.0194344548396019</c:v>
                </c:pt>
                <c:pt idx="745">
                  <c:v>3.0237817538602818</c:v>
                </c:pt>
                <c:pt idx="746">
                  <c:v>3.0281290528809617</c:v>
                </c:pt>
                <c:pt idx="747">
                  <c:v>3.0325636058371215</c:v>
                </c:pt>
                <c:pt idx="748">
                  <c:v>3.0369981587932813</c:v>
                </c:pt>
                <c:pt idx="749">
                  <c:v>3.0414327117494411</c:v>
                </c:pt>
                <c:pt idx="750">
                  <c:v>3.0458672647056009</c:v>
                </c:pt>
                <c:pt idx="751">
                  <c:v>3.0503018176617607</c:v>
                </c:pt>
                <c:pt idx="752">
                  <c:v>3.0547363706179205</c:v>
                </c:pt>
                <c:pt idx="753">
                  <c:v>3.0591709235740803</c:v>
                </c:pt>
                <c:pt idx="754">
                  <c:v>3.0636054765302401</c:v>
                </c:pt>
                <c:pt idx="755">
                  <c:v>3.0680836564541401</c:v>
                </c:pt>
                <c:pt idx="756">
                  <c:v>3.0722613943708899</c:v>
                </c:pt>
                <c:pt idx="757">
                  <c:v>3.0764391322876397</c:v>
                </c:pt>
                <c:pt idx="758">
                  <c:v>3.0806168702043895</c:v>
                </c:pt>
                <c:pt idx="759">
                  <c:v>3.0847946081211393</c:v>
                </c:pt>
                <c:pt idx="760">
                  <c:v>3.0895272255003894</c:v>
                </c:pt>
                <c:pt idx="761">
                  <c:v>3.0942598428796395</c:v>
                </c:pt>
                <c:pt idx="762">
                  <c:v>3.0989924602588896</c:v>
                </c:pt>
                <c:pt idx="763">
                  <c:v>3.1037250776381398</c:v>
                </c:pt>
                <c:pt idx="764">
                  <c:v>3.1084576950173899</c:v>
                </c:pt>
                <c:pt idx="765">
                  <c:v>3.11319031239664</c:v>
                </c:pt>
                <c:pt idx="766">
                  <c:v>3.1179229297758901</c:v>
                </c:pt>
                <c:pt idx="767">
                  <c:v>3.1226555471551403</c:v>
                </c:pt>
                <c:pt idx="768">
                  <c:v>3.1269604029123901</c:v>
                </c:pt>
                <c:pt idx="769">
                  <c:v>3.1312652586696399</c:v>
                </c:pt>
                <c:pt idx="770">
                  <c:v>3.1355701144268897</c:v>
                </c:pt>
                <c:pt idx="771">
                  <c:v>3.1398749701841395</c:v>
                </c:pt>
                <c:pt idx="772">
                  <c:v>3.1441798259413893</c:v>
                </c:pt>
                <c:pt idx="773">
                  <c:v>3.1484846816986392</c:v>
                </c:pt>
                <c:pt idx="774">
                  <c:v>3.152789537455889</c:v>
                </c:pt>
                <c:pt idx="775">
                  <c:v>3.1570943932131388</c:v>
                </c:pt>
                <c:pt idx="776">
                  <c:v>3.1613992489703886</c:v>
                </c:pt>
                <c:pt idx="777">
                  <c:v>3.1657041047276384</c:v>
                </c:pt>
                <c:pt idx="778">
                  <c:v>3.1700089604848882</c:v>
                </c:pt>
                <c:pt idx="779">
                  <c:v>3.174313816242138</c:v>
                </c:pt>
                <c:pt idx="780">
                  <c:v>3.1786186719993879</c:v>
                </c:pt>
                <c:pt idx="781">
                  <c:v>3.1829235277566377</c:v>
                </c:pt>
                <c:pt idx="782">
                  <c:v>3.1878881856383878</c:v>
                </c:pt>
                <c:pt idx="783">
                  <c:v>3.192852843520138</c:v>
                </c:pt>
                <c:pt idx="784">
                  <c:v>3.1978175014018881</c:v>
                </c:pt>
                <c:pt idx="785">
                  <c:v>3.2027821592836383</c:v>
                </c:pt>
                <c:pt idx="786">
                  <c:v>3.2077468171653885</c:v>
                </c:pt>
                <c:pt idx="787">
                  <c:v>3.2127114750471386</c:v>
                </c:pt>
                <c:pt idx="788">
                  <c:v>3.2176761329288888</c:v>
                </c:pt>
                <c:pt idx="789">
                  <c:v>3.2227608465488888</c:v>
                </c:pt>
                <c:pt idx="790">
                  <c:v>3.2278455601688889</c:v>
                </c:pt>
                <c:pt idx="791">
                  <c:v>3.232930273788889</c:v>
                </c:pt>
                <c:pt idx="792">
                  <c:v>3.238014987408889</c:v>
                </c:pt>
                <c:pt idx="793">
                  <c:v>3.2430997010288891</c:v>
                </c:pt>
                <c:pt idx="794">
                  <c:v>3.2477112537981392</c:v>
                </c:pt>
                <c:pt idx="795">
                  <c:v>3.2523228065673893</c:v>
                </c:pt>
                <c:pt idx="796">
                  <c:v>3.2569343593366393</c:v>
                </c:pt>
                <c:pt idx="797">
                  <c:v>3.2615459121058894</c:v>
                </c:pt>
                <c:pt idx="798">
                  <c:v>3.2662785294851395</c:v>
                </c:pt>
                <c:pt idx="799">
                  <c:v>3.2710111468643897</c:v>
                </c:pt>
                <c:pt idx="800">
                  <c:v>3.2757437642436398</c:v>
                </c:pt>
                <c:pt idx="801">
                  <c:v>3.2804763816228899</c:v>
                </c:pt>
                <c:pt idx="802">
                  <c:v>3.28520899900214</c:v>
                </c:pt>
                <c:pt idx="803">
                  <c:v>3.2893867369188898</c:v>
                </c:pt>
                <c:pt idx="804">
                  <c:v>3.2935644748356396</c:v>
                </c:pt>
                <c:pt idx="805">
                  <c:v>3.2980418476621396</c:v>
                </c:pt>
                <c:pt idx="806">
                  <c:v>3.3025192204886396</c:v>
                </c:pt>
                <c:pt idx="807">
                  <c:v>3.3069965933151395</c:v>
                </c:pt>
                <c:pt idx="808">
                  <c:v>3.3114739661416395</c:v>
                </c:pt>
                <c:pt idx="809">
                  <c:v>3.3159513389681394</c:v>
                </c:pt>
                <c:pt idx="810">
                  <c:v>3.3206980805518893</c:v>
                </c:pt>
                <c:pt idx="811">
                  <c:v>3.3254448221356392</c:v>
                </c:pt>
                <c:pt idx="812">
                  <c:v>3.3301915637193891</c:v>
                </c:pt>
                <c:pt idx="813">
                  <c:v>3.334938305303139</c:v>
                </c:pt>
                <c:pt idx="814">
                  <c:v>3.3387465793531388</c:v>
                </c:pt>
                <c:pt idx="815">
                  <c:v>3.3425548534031386</c:v>
                </c:pt>
                <c:pt idx="816">
                  <c:v>3.3466375174431384</c:v>
                </c:pt>
                <c:pt idx="817">
                  <c:v>3.3507201814831382</c:v>
                </c:pt>
                <c:pt idx="818">
                  <c:v>3.3545171237931384</c:v>
                </c:pt>
                <c:pt idx="819">
                  <c:v>3.3583140661031385</c:v>
                </c:pt>
                <c:pt idx="820">
                  <c:v>3.3616658329131384</c:v>
                </c:pt>
                <c:pt idx="821">
                  <c:v>3.3652579944931382</c:v>
                </c:pt>
                <c:pt idx="822">
                  <c:v>3.3700330602235384</c:v>
                </c:pt>
                <c:pt idx="823">
                  <c:v>3.3748176446155385</c:v>
                </c:pt>
                <c:pt idx="824">
                  <c:v>3.3795089849755384</c:v>
                </c:pt>
                <c:pt idx="825">
                  <c:v>3.3842003253355384</c:v>
                </c:pt>
                <c:pt idx="826">
                  <c:v>3.3888916656955383</c:v>
                </c:pt>
                <c:pt idx="827">
                  <c:v>3.3935830060555383</c:v>
                </c:pt>
                <c:pt idx="828">
                  <c:v>3.3982743464155383</c:v>
                </c:pt>
                <c:pt idx="829">
                  <c:v>3.4029656867755382</c:v>
                </c:pt>
                <c:pt idx="830">
                  <c:v>3.4075356156355383</c:v>
                </c:pt>
                <c:pt idx="831">
                  <c:v>3.4124319679855382</c:v>
                </c:pt>
                <c:pt idx="832">
                  <c:v>3.417328320335538</c:v>
                </c:pt>
                <c:pt idx="833">
                  <c:v>3.4222246726855379</c:v>
                </c:pt>
                <c:pt idx="834">
                  <c:v>3.4271210250355377</c:v>
                </c:pt>
                <c:pt idx="835">
                  <c:v>3.4319629734705379</c:v>
                </c:pt>
                <c:pt idx="836">
                  <c:v>3.4368049219055381</c:v>
                </c:pt>
                <c:pt idx="837">
                  <c:v>3.4416468703405383</c:v>
                </c:pt>
                <c:pt idx="838">
                  <c:v>3.4464888187755385</c:v>
                </c:pt>
                <c:pt idx="839">
                  <c:v>3.4513307672105387</c:v>
                </c:pt>
                <c:pt idx="840">
                  <c:v>3.4558979440765385</c:v>
                </c:pt>
                <c:pt idx="841">
                  <c:v>3.4604651209425383</c:v>
                </c:pt>
                <c:pt idx="842">
                  <c:v>3.4650322978085382</c:v>
                </c:pt>
                <c:pt idx="843">
                  <c:v>3.469599474674538</c:v>
                </c:pt>
                <c:pt idx="844">
                  <c:v>3.4741666515405378</c:v>
                </c:pt>
                <c:pt idx="845">
                  <c:v>3.4787338284065377</c:v>
                </c:pt>
                <c:pt idx="846">
                  <c:v>3.4833010052725375</c:v>
                </c:pt>
                <c:pt idx="847">
                  <c:v>3.4875625373595374</c:v>
                </c:pt>
                <c:pt idx="848">
                  <c:v>3.4918240694465372</c:v>
                </c:pt>
                <c:pt idx="849">
                  <c:v>3.4966516103835374</c:v>
                </c:pt>
                <c:pt idx="850">
                  <c:v>3.5014791513205377</c:v>
                </c:pt>
                <c:pt idx="851">
                  <c:v>3.5063066922575379</c:v>
                </c:pt>
                <c:pt idx="852">
                  <c:v>3.5111342331945381</c:v>
                </c:pt>
                <c:pt idx="853">
                  <c:v>3.5159617741315383</c:v>
                </c:pt>
                <c:pt idx="854">
                  <c:v>3.5207893150685385</c:v>
                </c:pt>
                <c:pt idx="855">
                  <c:v>3.5254943922725386</c:v>
                </c:pt>
                <c:pt idx="856">
                  <c:v>3.5301994694765386</c:v>
                </c:pt>
                <c:pt idx="857">
                  <c:v>3.5349045466805387</c:v>
                </c:pt>
                <c:pt idx="858">
                  <c:v>3.5396096238845387</c:v>
                </c:pt>
                <c:pt idx="859">
                  <c:v>3.5443147010885387</c:v>
                </c:pt>
                <c:pt idx="860">
                  <c:v>3.5490197782925388</c:v>
                </c:pt>
                <c:pt idx="861">
                  <c:v>3.5537248554965388</c:v>
                </c:pt>
                <c:pt idx="862">
                  <c:v>3.5584299327005389</c:v>
                </c:pt>
                <c:pt idx="863">
                  <c:v>3.5631350099045389</c:v>
                </c:pt>
                <c:pt idx="864">
                  <c:v>3.5678400871085389</c:v>
                </c:pt>
                <c:pt idx="865">
                  <c:v>3.572545164312539</c:v>
                </c:pt>
                <c:pt idx="866">
                  <c:v>3.577250241516539</c:v>
                </c:pt>
                <c:pt idx="867">
                  <c:v>3.5819553187205391</c:v>
                </c:pt>
                <c:pt idx="868">
                  <c:v>3.5866603959245391</c:v>
                </c:pt>
                <c:pt idx="869">
                  <c:v>3.5913654731285392</c:v>
                </c:pt>
                <c:pt idx="870">
                  <c:v>3.5960705503325392</c:v>
                </c:pt>
                <c:pt idx="871">
                  <c:v>3.6007756275365392</c:v>
                </c:pt>
                <c:pt idx="872">
                  <c:v>3.6054807047405393</c:v>
                </c:pt>
                <c:pt idx="873">
                  <c:v>3.6101857819445393</c:v>
                </c:pt>
                <c:pt idx="874">
                  <c:v>3.6150133228815395</c:v>
                </c:pt>
                <c:pt idx="875">
                  <c:v>3.6198408638185398</c:v>
                </c:pt>
                <c:pt idx="876">
                  <c:v>3.62466840475554</c:v>
                </c:pt>
                <c:pt idx="877">
                  <c:v>3.6294959456925402</c:v>
                </c:pt>
                <c:pt idx="878">
                  <c:v>3.6343234866295404</c:v>
                </c:pt>
                <c:pt idx="879">
                  <c:v>3.6391510275665406</c:v>
                </c:pt>
                <c:pt idx="880">
                  <c:v>3.6439785685035408</c:v>
                </c:pt>
                <c:pt idx="881">
                  <c:v>3.6488061094405411</c:v>
                </c:pt>
                <c:pt idx="882">
                  <c:v>3.6536336503775413</c:v>
                </c:pt>
                <c:pt idx="883">
                  <c:v>3.6584611913145415</c:v>
                </c:pt>
                <c:pt idx="884">
                  <c:v>3.6632887322515417</c:v>
                </c:pt>
                <c:pt idx="885">
                  <c:v>3.6675168987238917</c:v>
                </c:pt>
                <c:pt idx="886">
                  <c:v>3.6717450651962418</c:v>
                </c:pt>
                <c:pt idx="887">
                  <c:v>3.6760627310230416</c:v>
                </c:pt>
                <c:pt idx="888">
                  <c:v>3.6803803968498414</c:v>
                </c:pt>
                <c:pt idx="889">
                  <c:v>3.6841918345366413</c:v>
                </c:pt>
                <c:pt idx="890">
                  <c:v>3.6880822781553912</c:v>
                </c:pt>
                <c:pt idx="891">
                  <c:v>3.6919727217741412</c:v>
                </c:pt>
                <c:pt idx="892">
                  <c:v>3.695942171324841</c:v>
                </c:pt>
                <c:pt idx="893">
                  <c:v>3.6999116208755409</c:v>
                </c:pt>
                <c:pt idx="894">
                  <c:v>3.7039672587156409</c:v>
                </c:pt>
                <c:pt idx="895">
                  <c:v>3.7080228965557409</c:v>
                </c:pt>
                <c:pt idx="896">
                  <c:v>3.712397636194241</c:v>
                </c:pt>
                <c:pt idx="897">
                  <c:v>3.7167723758327411</c:v>
                </c:pt>
                <c:pt idx="898">
                  <c:v>3.7211471154712412</c:v>
                </c:pt>
                <c:pt idx="899">
                  <c:v>3.7255218551097413</c:v>
                </c:pt>
                <c:pt idx="900">
                  <c:v>3.7299119897264412</c:v>
                </c:pt>
                <c:pt idx="901">
                  <c:v>3.7343021243431411</c:v>
                </c:pt>
                <c:pt idx="902">
                  <c:v>3.738692258959841</c:v>
                </c:pt>
                <c:pt idx="903">
                  <c:v>3.7430823935765409</c:v>
                </c:pt>
                <c:pt idx="904">
                  <c:v>3.7474904890011409</c:v>
                </c:pt>
                <c:pt idx="905">
                  <c:v>3.7518985844257409</c:v>
                </c:pt>
                <c:pt idx="906">
                  <c:v>3.7563066798503408</c:v>
                </c:pt>
                <c:pt idx="907">
                  <c:v>3.760730170253141</c:v>
                </c:pt>
                <c:pt idx="908">
                  <c:v>3.7651536606559413</c:v>
                </c:pt>
                <c:pt idx="909">
                  <c:v>3.7695771510587415</c:v>
                </c:pt>
                <c:pt idx="910">
                  <c:v>3.7740211680991416</c:v>
                </c:pt>
                <c:pt idx="911">
                  <c:v>3.7784651851395417</c:v>
                </c:pt>
                <c:pt idx="912">
                  <c:v>3.7829092021799418</c:v>
                </c:pt>
                <c:pt idx="913">
                  <c:v>3.7873532192203418</c:v>
                </c:pt>
                <c:pt idx="914">
                  <c:v>3.7918100654092419</c:v>
                </c:pt>
                <c:pt idx="915">
                  <c:v>3.796266911598142</c:v>
                </c:pt>
                <c:pt idx="916">
                  <c:v>3.8007237577870421</c:v>
                </c:pt>
                <c:pt idx="917">
                  <c:v>3.8054487378047921</c:v>
                </c:pt>
                <c:pt idx="918">
                  <c:v>3.810192759192792</c:v>
                </c:pt>
                <c:pt idx="919">
                  <c:v>3.8149367805807919</c:v>
                </c:pt>
                <c:pt idx="920">
                  <c:v>3.8196808019687918</c:v>
                </c:pt>
                <c:pt idx="921">
                  <c:v>3.8244248233567917</c:v>
                </c:pt>
                <c:pt idx="922">
                  <c:v>3.8291851659192915</c:v>
                </c:pt>
                <c:pt idx="923">
                  <c:v>3.8339455084817913</c:v>
                </c:pt>
                <c:pt idx="924">
                  <c:v>3.8387058510442911</c:v>
                </c:pt>
                <c:pt idx="925">
                  <c:v>3.8434661936067909</c:v>
                </c:pt>
                <c:pt idx="926">
                  <c:v>3.8483081420417911</c:v>
                </c:pt>
                <c:pt idx="927">
                  <c:v>3.8531500904767912</c:v>
                </c:pt>
                <c:pt idx="928">
                  <c:v>3.8579920389117914</c:v>
                </c:pt>
                <c:pt idx="929">
                  <c:v>3.8628339873467916</c:v>
                </c:pt>
                <c:pt idx="930">
                  <c:v>3.8676759357817918</c:v>
                </c:pt>
                <c:pt idx="931">
                  <c:v>3.872517884216792</c:v>
                </c:pt>
                <c:pt idx="932">
                  <c:v>3.8773598326517922</c:v>
                </c:pt>
                <c:pt idx="933">
                  <c:v>3.8822017810867924</c:v>
                </c:pt>
                <c:pt idx="934">
                  <c:v>3.8870437295217926</c:v>
                </c:pt>
                <c:pt idx="935">
                  <c:v>3.8918856779567927</c:v>
                </c:pt>
                <c:pt idx="936">
                  <c:v>3.8967276263917929</c:v>
                </c:pt>
                <c:pt idx="937">
                  <c:v>3.9015695748267931</c:v>
                </c:pt>
                <c:pt idx="938">
                  <c:v>3.9064115232617933</c:v>
                </c:pt>
                <c:pt idx="939">
                  <c:v>3.9112534716967935</c:v>
                </c:pt>
                <c:pt idx="940">
                  <c:v>3.9160954201317937</c:v>
                </c:pt>
                <c:pt idx="941">
                  <c:v>3.9209373685667939</c:v>
                </c:pt>
                <c:pt idx="942">
                  <c:v>3.9241318265432938</c:v>
                </c:pt>
                <c:pt idx="943">
                  <c:v>3.9273262845197938</c:v>
                </c:pt>
                <c:pt idx="944">
                  <c:v>3.9305207424962938</c:v>
                </c:pt>
                <c:pt idx="945">
                  <c:v>3.9337152004727938</c:v>
                </c:pt>
                <c:pt idx="946">
                  <c:v>3.9369096584492937</c:v>
                </c:pt>
                <c:pt idx="947">
                  <c:v>3.9398903367910436</c:v>
                </c:pt>
                <c:pt idx="948">
                  <c:v>3.9429955093285938</c:v>
                </c:pt>
                <c:pt idx="949">
                  <c:v>3.946513105168644</c:v>
                </c:pt>
                <c:pt idx="950">
                  <c:v>3.9500307010086941</c:v>
                </c:pt>
                <c:pt idx="951">
                  <c:v>3.9535482968487443</c:v>
                </c:pt>
                <c:pt idx="952">
                  <c:v>3.9570658926887945</c:v>
                </c:pt>
                <c:pt idx="953">
                  <c:v>3.9605834885288447</c:v>
                </c:pt>
                <c:pt idx="954">
                  <c:v>3.9641010843688949</c:v>
                </c:pt>
                <c:pt idx="955">
                  <c:v>3.9676634758490947</c:v>
                </c:pt>
                <c:pt idx="956">
                  <c:v>3.9712258673292946</c:v>
                </c:pt>
                <c:pt idx="957">
                  <c:v>3.9747882588094945</c:v>
                </c:pt>
                <c:pt idx="958">
                  <c:v>3.9783506502896944</c:v>
                </c:pt>
                <c:pt idx="959">
                  <c:v>3.9819130417698942</c:v>
                </c:pt>
                <c:pt idx="960">
                  <c:v>3.9856048047192942</c:v>
                </c:pt>
                <c:pt idx="961">
                  <c:v>3.9894389798892944</c:v>
                </c:pt>
                <c:pt idx="962">
                  <c:v>3.9932731550592946</c:v>
                </c:pt>
                <c:pt idx="963">
                  <c:v>3.9971073302292948</c:v>
                </c:pt>
                <c:pt idx="964">
                  <c:v>4.0009415053992949</c:v>
                </c:pt>
                <c:pt idx="965">
                  <c:v>4.0047756805692947</c:v>
                </c:pt>
                <c:pt idx="966">
                  <c:v>4.0086098557392944</c:v>
                </c:pt>
                <c:pt idx="967">
                  <c:v>4.0132108659432948</c:v>
                </c:pt>
                <c:pt idx="968">
                  <c:v>4.0178118761472952</c:v>
                </c:pt>
                <c:pt idx="969">
                  <c:v>4.0224128863512956</c:v>
                </c:pt>
                <c:pt idx="970">
                  <c:v>4.027013896555296</c:v>
                </c:pt>
                <c:pt idx="971">
                  <c:v>4.0316149067592963</c:v>
                </c:pt>
                <c:pt idx="972">
                  <c:v>4.036544560549296</c:v>
                </c:pt>
                <c:pt idx="973">
                  <c:v>4.0414742143392957</c:v>
                </c:pt>
                <c:pt idx="974">
                  <c:v>4.0464038681292953</c:v>
                </c:pt>
                <c:pt idx="975">
                  <c:v>4.051333521919295</c:v>
                </c:pt>
                <c:pt idx="976">
                  <c:v>4.0562084017782949</c:v>
                </c:pt>
                <c:pt idx="977">
                  <c:v>4.0610832816372948</c:v>
                </c:pt>
                <c:pt idx="978">
                  <c:v>4.0659118516812951</c:v>
                </c:pt>
                <c:pt idx="979">
                  <c:v>4.0707404217252954</c:v>
                </c:pt>
                <c:pt idx="980">
                  <c:v>4.0754876113752951</c:v>
                </c:pt>
                <c:pt idx="981">
                  <c:v>4.0802185249464955</c:v>
                </c:pt>
                <c:pt idx="982">
                  <c:v>4.0849494385176959</c:v>
                </c:pt>
                <c:pt idx="983">
                  <c:v>4.0897396945611959</c:v>
                </c:pt>
                <c:pt idx="984">
                  <c:v>4.0945299506046959</c:v>
                </c:pt>
                <c:pt idx="985">
                  <c:v>4.0993064177706957</c:v>
                </c:pt>
                <c:pt idx="986">
                  <c:v>4.1040608227326958</c:v>
                </c:pt>
                <c:pt idx="987">
                  <c:v>4.1087986810416961</c:v>
                </c:pt>
                <c:pt idx="988">
                  <c:v>4.1135365393506964</c:v>
                </c:pt>
                <c:pt idx="989">
                  <c:v>4.1182743976596967</c:v>
                </c:pt>
                <c:pt idx="990">
                  <c:v>4.1229783763786969</c:v>
                </c:pt>
                <c:pt idx="991">
                  <c:v>4.1276823550976971</c:v>
                </c:pt>
                <c:pt idx="992">
                  <c:v>4.1324028874074967</c:v>
                </c:pt>
                <c:pt idx="993">
                  <c:v>4.1371234197172964</c:v>
                </c:pt>
                <c:pt idx="994">
                  <c:v>4.1418632645496967</c:v>
                </c:pt>
                <c:pt idx="995">
                  <c:v>4.1464203168528968</c:v>
                </c:pt>
                <c:pt idx="996">
                  <c:v>4.1509773691560969</c:v>
                </c:pt>
                <c:pt idx="997">
                  <c:v>4.1556747292138967</c:v>
                </c:pt>
                <c:pt idx="998">
                  <c:v>4.1603720892716964</c:v>
                </c:pt>
                <c:pt idx="999">
                  <c:v>4.1645187036394962</c:v>
                </c:pt>
                <c:pt idx="1000">
                  <c:v>4.1689755498283958</c:v>
                </c:pt>
                <c:pt idx="1001">
                  <c:v>4.1734323960172954</c:v>
                </c:pt>
                <c:pt idx="1002">
                  <c:v>4.1781764174052958</c:v>
                </c:pt>
                <c:pt idx="1003">
                  <c:v>4.1829204387932961</c:v>
                </c:pt>
                <c:pt idx="1004">
                  <c:v>4.1876807813557964</c:v>
                </c:pt>
                <c:pt idx="1005">
                  <c:v>4.1925227297907961</c:v>
                </c:pt>
                <c:pt idx="1006">
                  <c:v>4.1974933166007959</c:v>
                </c:pt>
                <c:pt idx="1007">
                  <c:v>4.2025197527007956</c:v>
                </c:pt>
                <c:pt idx="1008">
                  <c:v>4.2075461888007952</c:v>
                </c:pt>
                <c:pt idx="1009">
                  <c:v>4.2122375291607952</c:v>
                </c:pt>
                <c:pt idx="1010">
                  <c:v>4.2166831326447953</c:v>
                </c:pt>
                <c:pt idx="1011">
                  <c:v>4.2210983624403955</c:v>
                </c:pt>
                <c:pt idx="1012">
                  <c:v>4.2256332987716458</c:v>
                </c:pt>
                <c:pt idx="1013">
                  <c:v>4.2302565475153955</c:v>
                </c:pt>
                <c:pt idx="1014">
                  <c:v>4.2349023441091456</c:v>
                </c:pt>
                <c:pt idx="1015">
                  <c:v>4.2396434446833453</c:v>
                </c:pt>
                <c:pt idx="1016">
                  <c:v>4.244384545257545</c:v>
                </c:pt>
                <c:pt idx="1017">
                  <c:v>4.2491256458317448</c:v>
                </c:pt>
                <c:pt idx="1018">
                  <c:v>4.2539696894823447</c:v>
                </c:pt>
                <c:pt idx="1019">
                  <c:v>4.2588137331329445</c:v>
                </c:pt>
                <c:pt idx="1020">
                  <c:v>4.2636577767835444</c:v>
                </c:pt>
                <c:pt idx="1021">
                  <c:v>4.268533275263044</c:v>
                </c:pt>
                <c:pt idx="1022">
                  <c:v>4.2734087737425437</c:v>
                </c:pt>
                <c:pt idx="1023">
                  <c:v>4.2783014294014441</c:v>
                </c:pt>
                <c:pt idx="1024">
                  <c:v>4.2831940850603445</c:v>
                </c:pt>
                <c:pt idx="1025">
                  <c:v>4.2880867407192449</c:v>
                </c:pt>
                <c:pt idx="1026">
                  <c:v>4.2929793963781453</c:v>
                </c:pt>
                <c:pt idx="1027">
                  <c:v>4.2978920687463456</c:v>
                </c:pt>
                <c:pt idx="1028">
                  <c:v>4.3028047411145458</c:v>
                </c:pt>
                <c:pt idx="1029">
                  <c:v>4.3077174134827461</c:v>
                </c:pt>
                <c:pt idx="1030">
                  <c:v>4.3126472430303462</c:v>
                </c:pt>
                <c:pt idx="1031">
                  <c:v>4.3175770725779463</c:v>
                </c:pt>
                <c:pt idx="1032">
                  <c:v>4.3225069021255464</c:v>
                </c:pt>
                <c:pt idx="1033">
                  <c:v>4.3274367316731466</c:v>
                </c:pt>
                <c:pt idx="1034">
                  <c:v>4.3323894374599465</c:v>
                </c:pt>
                <c:pt idx="1035">
                  <c:v>4.3373421432467465</c:v>
                </c:pt>
                <c:pt idx="1036">
                  <c:v>4.3422948490335465</c:v>
                </c:pt>
                <c:pt idx="1037">
                  <c:v>4.3472618524698463</c:v>
                </c:pt>
                <c:pt idx="1038">
                  <c:v>4.3522288559061462</c:v>
                </c:pt>
                <c:pt idx="1039">
                  <c:v>4.357195859342446</c:v>
                </c:pt>
                <c:pt idx="1040">
                  <c:v>4.3621628627787459</c:v>
                </c:pt>
                <c:pt idx="1041">
                  <c:v>4.3671498829243456</c:v>
                </c:pt>
                <c:pt idx="1042">
                  <c:v>4.3710045292295456</c:v>
                </c:pt>
                <c:pt idx="1043">
                  <c:v>4.3748591755347457</c:v>
                </c:pt>
                <c:pt idx="1044">
                  <c:v>4.3787138218399457</c:v>
                </c:pt>
                <c:pt idx="1045">
                  <c:v>4.3825684681451458</c:v>
                </c:pt>
                <c:pt idx="1046">
                  <c:v>4.3864231144503458</c:v>
                </c:pt>
                <c:pt idx="1047">
                  <c:v>4.3902777607555459</c:v>
                </c:pt>
                <c:pt idx="1048">
                  <c:v>4.3941324070607459</c:v>
                </c:pt>
                <c:pt idx="1049">
                  <c:v>4.3981357489207458</c:v>
                </c:pt>
                <c:pt idx="1050">
                  <c:v>4.4021390907807456</c:v>
                </c:pt>
                <c:pt idx="1051">
                  <c:v>4.4061424326407455</c:v>
                </c:pt>
                <c:pt idx="1052">
                  <c:v>4.4101457745007453</c:v>
                </c:pt>
                <c:pt idx="1053">
                  <c:v>4.4141491163607451</c:v>
                </c:pt>
                <c:pt idx="1054">
                  <c:v>4.418152458220745</c:v>
                </c:pt>
                <c:pt idx="1055">
                  <c:v>4.4221558000807448</c:v>
                </c:pt>
                <c:pt idx="1056">
                  <c:v>4.426959810312745</c:v>
                </c:pt>
                <c:pt idx="1057">
                  <c:v>4.4317638205447452</c:v>
                </c:pt>
                <c:pt idx="1058">
                  <c:v>4.4365678307767453</c:v>
                </c:pt>
                <c:pt idx="1059">
                  <c:v>4.4413718410087455</c:v>
                </c:pt>
                <c:pt idx="1060">
                  <c:v>4.4461758512407457</c:v>
                </c:pt>
                <c:pt idx="1061">
                  <c:v>4.4509798614727458</c:v>
                </c:pt>
                <c:pt idx="1062">
                  <c:v>4.455783871704746</c:v>
                </c:pt>
                <c:pt idx="1063">
                  <c:v>4.4609310255247463</c:v>
                </c:pt>
                <c:pt idx="1064">
                  <c:v>4.4660781793447466</c:v>
                </c:pt>
                <c:pt idx="1065">
                  <c:v>4.4712253331647469</c:v>
                </c:pt>
                <c:pt idx="1066">
                  <c:v>4.4763724869847472</c:v>
                </c:pt>
                <c:pt idx="1067">
                  <c:v>4.4815196408047475</c:v>
                </c:pt>
                <c:pt idx="1068">
                  <c:v>4.4864418595857476</c:v>
                </c:pt>
                <c:pt idx="1069">
                  <c:v>4.4915081533467474</c:v>
                </c:pt>
                <c:pt idx="1070">
                  <c:v>4.4964756528357475</c:v>
                </c:pt>
                <c:pt idx="1071">
                  <c:v>4.5013594304232472</c:v>
                </c:pt>
                <c:pt idx="1072">
                  <c:v>4.5061966669357467</c:v>
                </c:pt>
                <c:pt idx="1073">
                  <c:v>4.5110834798107469</c:v>
                </c:pt>
                <c:pt idx="1074">
                  <c:v>4.5159339906472464</c:v>
                </c:pt>
                <c:pt idx="1075">
                  <c:v>4.520770539161246</c:v>
                </c:pt>
                <c:pt idx="1076">
                  <c:v>4.5256070876752457</c:v>
                </c:pt>
                <c:pt idx="1077">
                  <c:v>4.5302967051482455</c:v>
                </c:pt>
                <c:pt idx="1078">
                  <c:v>4.5349863226212452</c:v>
                </c:pt>
                <c:pt idx="1079">
                  <c:v>4.5396596189197451</c:v>
                </c:pt>
                <c:pt idx="1080">
                  <c:v>4.5444375256792453</c:v>
                </c:pt>
                <c:pt idx="1081">
                  <c:v>4.5492154324387455</c:v>
                </c:pt>
                <c:pt idx="1082">
                  <c:v>4.5539430690557454</c:v>
                </c:pt>
                <c:pt idx="1083">
                  <c:v>4.5587871127063453</c:v>
                </c:pt>
                <c:pt idx="1084">
                  <c:v>4.563528213280545</c:v>
                </c:pt>
                <c:pt idx="1085">
                  <c:v>4.5682693138547448</c:v>
                </c:pt>
                <c:pt idx="1086">
                  <c:v>4.5727629124609948</c:v>
                </c:pt>
                <c:pt idx="1087">
                  <c:v>4.577315284061795</c:v>
                </c:pt>
                <c:pt idx="1088">
                  <c:v>4.581773291175895</c:v>
                </c:pt>
                <c:pt idx="1089">
                  <c:v>4.5860054775251946</c:v>
                </c:pt>
                <c:pt idx="1090">
                  <c:v>4.5909975715151949</c:v>
                </c:pt>
                <c:pt idx="1091">
                  <c:v>4.5958509962276946</c:v>
                </c:pt>
                <c:pt idx="1092">
                  <c:v>4.6006877806268944</c:v>
                </c:pt>
                <c:pt idx="1093">
                  <c:v>4.6053826332481442</c:v>
                </c:pt>
                <c:pt idx="1094">
                  <c:v>4.6101639499363438</c:v>
                </c:pt>
                <c:pt idx="1095">
                  <c:v>4.6148372462348437</c:v>
                </c:pt>
                <c:pt idx="1096">
                  <c:v>4.6182728534670936</c:v>
                </c:pt>
                <c:pt idx="1097">
                  <c:v>4.6218689522485938</c:v>
                </c:pt>
                <c:pt idx="1098">
                  <c:v>4.6256255425793436</c:v>
                </c:pt>
                <c:pt idx="1099">
                  <c:v>4.6294610185868432</c:v>
                </c:pt>
                <c:pt idx="1100">
                  <c:v>4.6333753802710929</c:v>
                </c:pt>
                <c:pt idx="1101">
                  <c:v>4.6372897419553425</c:v>
                </c:pt>
                <c:pt idx="1102">
                  <c:v>4.6412829893163421</c:v>
                </c:pt>
                <c:pt idx="1103">
                  <c:v>4.6453551223540916</c:v>
                </c:pt>
                <c:pt idx="1104">
                  <c:v>4.6494937894719914</c:v>
                </c:pt>
                <c:pt idx="1105">
                  <c:v>4.6536324565898912</c:v>
                </c:pt>
                <c:pt idx="1106">
                  <c:v>4.657985908745391</c:v>
                </c:pt>
                <c:pt idx="1107">
                  <c:v>4.6623393609008907</c:v>
                </c:pt>
                <c:pt idx="1108">
                  <c:v>4.6667849643848909</c:v>
                </c:pt>
                <c:pt idx="1109">
                  <c:v>4.671230567868891</c:v>
                </c:pt>
                <c:pt idx="1110">
                  <c:v>4.6755611195028912</c:v>
                </c:pt>
                <c:pt idx="1111">
                  <c:v>4.6799814375966413</c:v>
                </c:pt>
                <c:pt idx="1112">
                  <c:v>4.6844915221501413</c:v>
                </c:pt>
                <c:pt idx="1113">
                  <c:v>4.6890016067036413</c:v>
                </c:pt>
                <c:pt idx="1114">
                  <c:v>4.6936096183041416</c:v>
                </c:pt>
                <c:pt idx="1115">
                  <c:v>4.6982475520578912</c:v>
                </c:pt>
                <c:pt idx="1116">
                  <c:v>4.7026222916963913</c:v>
                </c:pt>
                <c:pt idx="1117">
                  <c:v>4.7070124263130912</c:v>
                </c:pt>
                <c:pt idx="1118">
                  <c:v>4.7114025609297912</c:v>
                </c:pt>
                <c:pt idx="1119">
                  <c:v>4.7155156576294912</c:v>
                </c:pt>
                <c:pt idx="1120">
                  <c:v>4.7181895181258913</c:v>
                </c:pt>
                <c:pt idx="1121">
                  <c:v>4.7208727169010913</c:v>
                </c:pt>
                <c:pt idx="1122">
                  <c:v>4.7235559156762914</c:v>
                </c:pt>
                <c:pt idx="1123">
                  <c:v>4.7262515654898918</c:v>
                </c:pt>
                <c:pt idx="1124">
                  <c:v>4.731302404145092</c:v>
                </c:pt>
                <c:pt idx="1125">
                  <c:v>4.736027384162842</c:v>
                </c:pt>
                <c:pt idx="1126">
                  <c:v>4.740752364180592</c:v>
                </c:pt>
                <c:pt idx="1127">
                  <c:v>4.7454963855685923</c:v>
                </c:pt>
                <c:pt idx="1128">
                  <c:v>4.7502404069565927</c:v>
                </c:pt>
                <c:pt idx="1129">
                  <c:v>4.7550007495190929</c:v>
                </c:pt>
                <c:pt idx="1130">
                  <c:v>4.7594909514940928</c:v>
                </c:pt>
                <c:pt idx="1131">
                  <c:v>4.7640581283600927</c:v>
                </c:pt>
                <c:pt idx="1132">
                  <c:v>4.7686253052260925</c:v>
                </c:pt>
                <c:pt idx="1133">
                  <c:v>4.7731924820920923</c:v>
                </c:pt>
                <c:pt idx="1134">
                  <c:v>4.7777596589580922</c:v>
                </c:pt>
                <c:pt idx="1135">
                  <c:v>4.782326835824092</c:v>
                </c:pt>
                <c:pt idx="1136">
                  <c:v>4.7868940126900918</c:v>
                </c:pt>
                <c:pt idx="1137">
                  <c:v>4.7914611895560917</c:v>
                </c:pt>
                <c:pt idx="1138">
                  <c:v>4.7962083792060914</c:v>
                </c:pt>
                <c:pt idx="1139">
                  <c:v>4.8009555688560912</c:v>
                </c:pt>
                <c:pt idx="1140">
                  <c:v>4.805702758506091</c:v>
                </c:pt>
                <c:pt idx="1141">
                  <c:v>4.8103275248935908</c:v>
                </c:pt>
                <c:pt idx="1142">
                  <c:v>4.8149522912810907</c:v>
                </c:pt>
                <c:pt idx="1143">
                  <c:v>4.8195770576685906</c:v>
                </c:pt>
                <c:pt idx="1144">
                  <c:v>4.8246803877185904</c:v>
                </c:pt>
                <c:pt idx="1145">
                  <c:v>4.8297837177685903</c:v>
                </c:pt>
                <c:pt idx="1146">
                  <c:v>4.8348870478185901</c:v>
                </c:pt>
                <c:pt idx="1147">
                  <c:v>4.83999037786859</c:v>
                </c:pt>
                <c:pt idx="1148">
                  <c:v>4.8450762107869902</c:v>
                </c:pt>
                <c:pt idx="1149">
                  <c:v>4.8501620437053905</c:v>
                </c:pt>
                <c:pt idx="1150">
                  <c:v>4.8552478766237908</c:v>
                </c:pt>
                <c:pt idx="1151">
                  <c:v>4.860333709542191</c:v>
                </c:pt>
                <c:pt idx="1152">
                  <c:v>4.8654195424605913</c:v>
                </c:pt>
                <c:pt idx="1153">
                  <c:v>4.8704849620587911</c:v>
                </c:pt>
                <c:pt idx="1154">
                  <c:v>4.875550381656991</c:v>
                </c:pt>
                <c:pt idx="1155">
                  <c:v>4.8806158012551908</c:v>
                </c:pt>
                <c:pt idx="1156">
                  <c:v>4.8856812208533906</c:v>
                </c:pt>
                <c:pt idx="1157">
                  <c:v>4.8907466404515905</c:v>
                </c:pt>
                <c:pt idx="1158">
                  <c:v>4.8957974791067906</c:v>
                </c:pt>
                <c:pt idx="1159">
                  <c:v>4.9008483177619908</c:v>
                </c:pt>
                <c:pt idx="1160">
                  <c:v>4.905899156417191</c:v>
                </c:pt>
                <c:pt idx="1161">
                  <c:v>4.9109499950723912</c:v>
                </c:pt>
                <c:pt idx="1162">
                  <c:v>4.9160008337275913</c:v>
                </c:pt>
                <c:pt idx="1163">
                  <c:v>4.9210283428739912</c:v>
                </c:pt>
                <c:pt idx="1164">
                  <c:v>4.926055852020391</c:v>
                </c:pt>
                <c:pt idx="1165">
                  <c:v>4.9310833611667908</c:v>
                </c:pt>
                <c:pt idx="1166">
                  <c:v>4.9361108703131906</c:v>
                </c:pt>
                <c:pt idx="1167">
                  <c:v>4.9411383794595904</c:v>
                </c:pt>
                <c:pt idx="1168">
                  <c:v>4.9461658886059903</c:v>
                </c:pt>
                <c:pt idx="1169">
                  <c:v>4.9511933977523901</c:v>
                </c:pt>
                <c:pt idx="1170">
                  <c:v>4.9562034097671903</c:v>
                </c:pt>
                <c:pt idx="1171">
                  <c:v>4.9612134217819905</c:v>
                </c:pt>
                <c:pt idx="1172">
                  <c:v>4.9662234337967908</c:v>
                </c:pt>
                <c:pt idx="1173">
                  <c:v>4.971233445811591</c:v>
                </c:pt>
                <c:pt idx="1174">
                  <c:v>4.9762230445061908</c:v>
                </c:pt>
                <c:pt idx="1175">
                  <c:v>4.9812126432007906</c:v>
                </c:pt>
                <c:pt idx="1176">
                  <c:v>4.9862022418953904</c:v>
                </c:pt>
                <c:pt idx="1177">
                  <c:v>4.9911918405899902</c:v>
                </c:pt>
                <c:pt idx="1178">
                  <c:v>4.99618143928459</c:v>
                </c:pt>
                <c:pt idx="1179">
                  <c:v>5.0011710379791898</c:v>
                </c:pt>
                <c:pt idx="1180">
                  <c:v>5.00614313954219</c:v>
                </c:pt>
                <c:pt idx="1181">
                  <c:v>5.0111152411051902</c:v>
                </c:pt>
                <c:pt idx="1182">
                  <c:v>5.0160873426681905</c:v>
                </c:pt>
                <c:pt idx="1183">
                  <c:v>5.0210594442311907</c:v>
                </c:pt>
                <c:pt idx="1184">
                  <c:v>5.0260315457941909</c:v>
                </c:pt>
                <c:pt idx="1185">
                  <c:v>5.0310036473571911</c:v>
                </c:pt>
                <c:pt idx="1186">
                  <c:v>5.0359436708455911</c:v>
                </c:pt>
                <c:pt idx="1187">
                  <c:v>5.0408836943339912</c:v>
                </c:pt>
                <c:pt idx="1188">
                  <c:v>5.0458237178223913</c:v>
                </c:pt>
                <c:pt idx="1189">
                  <c:v>5.0507637413107913</c:v>
                </c:pt>
                <c:pt idx="1190">
                  <c:v>5.0557037647991914</c:v>
                </c:pt>
                <c:pt idx="1191">
                  <c:v>5.0605388054979912</c:v>
                </c:pt>
                <c:pt idx="1192">
                  <c:v>5.065373846196791</c:v>
                </c:pt>
                <c:pt idx="1193">
                  <c:v>5.0702088868955908</c:v>
                </c:pt>
                <c:pt idx="1194">
                  <c:v>5.0750439275943906</c:v>
                </c:pt>
                <c:pt idx="1195">
                  <c:v>5.0798789682931904</c:v>
                </c:pt>
                <c:pt idx="1196">
                  <c:v>5.0846177747681907</c:v>
                </c:pt>
                <c:pt idx="1197">
                  <c:v>5.0893565812431909</c:v>
                </c:pt>
                <c:pt idx="1198">
                  <c:v>5.093651007174441</c:v>
                </c:pt>
                <c:pt idx="1199">
                  <c:v>5.097945433105691</c:v>
                </c:pt>
                <c:pt idx="1200">
                  <c:v>5.1022398590369411</c:v>
                </c:pt>
                <c:pt idx="1201">
                  <c:v>5.1066479637119411</c:v>
                </c:pt>
                <c:pt idx="1202">
                  <c:v>5.1109665499535408</c:v>
                </c:pt>
                <c:pt idx="1203">
                  <c:v>5.1152851361951406</c:v>
                </c:pt>
                <c:pt idx="1204">
                  <c:v>5.1196037224367403</c:v>
                </c:pt>
                <c:pt idx="1205">
                  <c:v>5.1234151601235407</c:v>
                </c:pt>
                <c:pt idx="1206">
                  <c:v>5.1272265978103411</c:v>
                </c:pt>
                <c:pt idx="1207">
                  <c:v>5.131226726312641</c:v>
                </c:pt>
                <c:pt idx="1208">
                  <c:v>5.1352268548149409</c:v>
                </c:pt>
                <c:pt idx="1209">
                  <c:v>5.1392269833172408</c:v>
                </c:pt>
                <c:pt idx="1210">
                  <c:v>5.143311784199641</c:v>
                </c:pt>
                <c:pt idx="1211">
                  <c:v>5.1474812574621414</c:v>
                </c:pt>
                <c:pt idx="1212">
                  <c:v>5.1517354031047411</c:v>
                </c:pt>
                <c:pt idx="1213">
                  <c:v>5.1559895487473408</c:v>
                </c:pt>
                <c:pt idx="1214">
                  <c:v>5.1602436943899406</c:v>
                </c:pt>
                <c:pt idx="1215">
                  <c:v>5.1644978400325403</c:v>
                </c:pt>
                <c:pt idx="1216">
                  <c:v>5.1688443555443406</c:v>
                </c:pt>
                <c:pt idx="1217">
                  <c:v>5.1732190951828407</c:v>
                </c:pt>
                <c:pt idx="1218">
                  <c:v>5.1776092297995406</c:v>
                </c:pt>
                <c:pt idx="1219">
                  <c:v>5.182017325224141</c:v>
                </c:pt>
                <c:pt idx="1220">
                  <c:v>5.1864254206487415</c:v>
                </c:pt>
                <c:pt idx="1221">
                  <c:v>5.1908489110515417</c:v>
                </c:pt>
                <c:pt idx="1222">
                  <c:v>5.1952724014543419</c:v>
                </c:pt>
                <c:pt idx="1223">
                  <c:v>5.1997164184947415</c:v>
                </c:pt>
                <c:pt idx="1224">
                  <c:v>5.2041604355351412</c:v>
                </c:pt>
                <c:pt idx="1225">
                  <c:v>5.2086172817240408</c:v>
                </c:pt>
                <c:pt idx="1226">
                  <c:v>5.2130741279129404</c:v>
                </c:pt>
                <c:pt idx="1227">
                  <c:v>5.2175489349097406</c:v>
                </c:pt>
                <c:pt idx="1228">
                  <c:v>5.2220237419065407</c:v>
                </c:pt>
                <c:pt idx="1229">
                  <c:v>5.2265139438815407</c:v>
                </c:pt>
                <c:pt idx="1230">
                  <c:v>5.2310041458565406</c:v>
                </c:pt>
                <c:pt idx="1231">
                  <c:v>5.2354943478315406</c:v>
                </c:pt>
                <c:pt idx="1232">
                  <c:v>5.2399845498065405</c:v>
                </c:pt>
                <c:pt idx="1233">
                  <c:v>5.2444747517815404</c:v>
                </c:pt>
                <c:pt idx="1234">
                  <c:v>5.24831579884244</c:v>
                </c:pt>
                <c:pt idx="1235">
                  <c:v>5.2521568459033396</c:v>
                </c:pt>
                <c:pt idx="1236">
                  <c:v>5.2559978929642392</c:v>
                </c:pt>
                <c:pt idx="1237">
                  <c:v>5.2598389400251389</c:v>
                </c:pt>
                <c:pt idx="1238">
                  <c:v>5.2636799870860385</c:v>
                </c:pt>
                <c:pt idx="1239">
                  <c:v>5.2675210341469381</c:v>
                </c:pt>
                <c:pt idx="1240">
                  <c:v>5.2713620812078377</c:v>
                </c:pt>
                <c:pt idx="1241">
                  <c:v>5.2751287192074381</c:v>
                </c:pt>
                <c:pt idx="1242">
                  <c:v>5.2788953572070385</c:v>
                </c:pt>
                <c:pt idx="1243">
                  <c:v>5.2826619952066389</c:v>
                </c:pt>
                <c:pt idx="1244">
                  <c:v>5.2864286332062393</c:v>
                </c:pt>
                <c:pt idx="1245">
                  <c:v>5.2901952712058398</c:v>
                </c:pt>
                <c:pt idx="1246">
                  <c:v>5.2939619092054402</c:v>
                </c:pt>
                <c:pt idx="1247">
                  <c:v>5.2977285472050406</c:v>
                </c:pt>
                <c:pt idx="1248">
                  <c:v>5.301495185204641</c:v>
                </c:pt>
                <c:pt idx="1249">
                  <c:v>5.3052618232042414</c:v>
                </c:pt>
                <c:pt idx="1250">
                  <c:v>5.3089540521425418</c:v>
                </c:pt>
                <c:pt idx="1251">
                  <c:v>5.3126462810808421</c:v>
                </c:pt>
                <c:pt idx="1252">
                  <c:v>5.3170902981212418</c:v>
                </c:pt>
                <c:pt idx="1253">
                  <c:v>5.3215343151616414</c:v>
                </c:pt>
                <c:pt idx="1254">
                  <c:v>5.3259783322020411</c:v>
                </c:pt>
                <c:pt idx="1255">
                  <c:v>5.3304018226048413</c:v>
                </c:pt>
                <c:pt idx="1256">
                  <c:v>5.3348253130076415</c:v>
                </c:pt>
                <c:pt idx="1257">
                  <c:v>5.3392334084322419</c:v>
                </c:pt>
                <c:pt idx="1258">
                  <c:v>5.3436235430489418</c:v>
                </c:pt>
                <c:pt idx="1259">
                  <c:v>5.3479982826874419</c:v>
                </c:pt>
                <c:pt idx="1260">
                  <c:v>5.352373022325942</c:v>
                </c:pt>
                <c:pt idx="1261">
                  <c:v>5.3567195378377424</c:v>
                </c:pt>
                <c:pt idx="1262">
                  <c:v>5.3609736834803421</c:v>
                </c:pt>
                <c:pt idx="1263">
                  <c:v>5.3652278291229418</c:v>
                </c:pt>
                <c:pt idx="1264">
                  <c:v>5.3694819747655416</c:v>
                </c:pt>
                <c:pt idx="1265">
                  <c:v>5.3737361204081413</c:v>
                </c:pt>
                <c:pt idx="1266">
                  <c:v>5.3782462049616413</c:v>
                </c:pt>
                <c:pt idx="1267">
                  <c:v>5.382500350604241</c:v>
                </c:pt>
                <c:pt idx="1268">
                  <c:v>5.3867544962468408</c:v>
                </c:pt>
                <c:pt idx="1269">
                  <c:v>5.3913216731128406</c:v>
                </c:pt>
                <c:pt idx="1270">
                  <c:v>5.3958118750878405</c:v>
                </c:pt>
                <c:pt idx="1271">
                  <c:v>5.4002866820846407</c:v>
                </c:pt>
                <c:pt idx="1272">
                  <c:v>5.4047435282735403</c:v>
                </c:pt>
                <c:pt idx="1273">
                  <c:v>5.4091670186763405</c:v>
                </c:pt>
                <c:pt idx="1274">
                  <c:v>5.4138855725568407</c:v>
                </c:pt>
                <c:pt idx="1275">
                  <c:v>5.418557244253841</c:v>
                </c:pt>
                <c:pt idx="1276">
                  <c:v>5.4230539087895409</c:v>
                </c:pt>
                <c:pt idx="1277">
                  <c:v>5.4274610739707905</c:v>
                </c:pt>
                <c:pt idx="1278">
                  <c:v>5.4316892404431405</c:v>
                </c:pt>
                <c:pt idx="1279">
                  <c:v>5.4358279075610403</c:v>
                </c:pt>
                <c:pt idx="1280">
                  <c:v>5.4398879237310904</c:v>
                </c:pt>
                <c:pt idx="1281">
                  <c:v>5.44386928895329</c:v>
                </c:pt>
                <c:pt idx="1282">
                  <c:v>5.44777200322764</c:v>
                </c:pt>
                <c:pt idx="1283">
                  <c:v>5.4515174156062898</c:v>
                </c:pt>
                <c:pt idx="1284">
                  <c:v>5.4551028139875894</c:v>
                </c:pt>
                <c:pt idx="1285">
                  <c:v>5.4586139050619895</c:v>
                </c:pt>
                <c:pt idx="1286">
                  <c:v>5.4617808858815895</c:v>
                </c:pt>
                <c:pt idx="1287">
                  <c:v>5.4646533316525892</c:v>
                </c:pt>
                <c:pt idx="1288">
                  <c:v>5.4670906270445894</c:v>
                </c:pt>
                <c:pt idx="1289">
                  <c:v>5.4692749442318398</c:v>
                </c:pt>
                <c:pt idx="1290">
                  <c:v>5.4714592614190902</c:v>
                </c:pt>
                <c:pt idx="1291">
                  <c:v>5.4736435786063407</c:v>
                </c:pt>
                <c:pt idx="1292">
                  <c:v>5.4758278957935911</c:v>
                </c:pt>
                <c:pt idx="1293">
                  <c:v>5.4780122129808415</c:v>
                </c:pt>
                <c:pt idx="1294">
                  <c:v>5.4801965301680919</c:v>
                </c:pt>
                <c:pt idx="1295">
                  <c:v>5.4823808473553424</c:v>
                </c:pt>
                <c:pt idx="1296">
                  <c:v>5.4845651645425928</c:v>
                </c:pt>
                <c:pt idx="1297">
                  <c:v>5.4866255257916929</c:v>
                </c:pt>
                <c:pt idx="1298">
                  <c:v>5.4886858870407931</c:v>
                </c:pt>
                <c:pt idx="1299">
                  <c:v>5.4907462482898932</c:v>
                </c:pt>
                <c:pt idx="1300">
                  <c:v>5.4928066095389934</c:v>
                </c:pt>
                <c:pt idx="1301">
                  <c:v>5.4948669707880935</c:v>
                </c:pt>
                <c:pt idx="1302">
                  <c:v>5.4969273320371936</c:v>
                </c:pt>
                <c:pt idx="1303">
                  <c:v>5.4989876932862938</c:v>
                </c:pt>
                <c:pt idx="1304">
                  <c:v>5.5010480545353939</c:v>
                </c:pt>
                <c:pt idx="1305">
                  <c:v>5.5031084157844941</c:v>
                </c:pt>
                <c:pt idx="1306">
                  <c:v>5.5051687770335942</c:v>
                </c:pt>
                <c:pt idx="1307">
                  <c:v>5.5072291382826943</c:v>
                </c:pt>
                <c:pt idx="1308">
                  <c:v>5.5092894995317945</c:v>
                </c:pt>
                <c:pt idx="1309">
                  <c:v>5.5114701026834441</c:v>
                </c:pt>
                <c:pt idx="1310">
                  <c:v>5.5136507058350936</c:v>
                </c:pt>
                <c:pt idx="1311">
                  <c:v>5.5158285234600433</c:v>
                </c:pt>
                <c:pt idx="1312">
                  <c:v>5.5180063410849929</c:v>
                </c:pt>
                <c:pt idx="1313">
                  <c:v>5.5201841587099425</c:v>
                </c:pt>
                <c:pt idx="1314">
                  <c:v>5.5223619763348921</c:v>
                </c:pt>
                <c:pt idx="1315">
                  <c:v>5.5245397939598417</c:v>
                </c:pt>
                <c:pt idx="1316">
                  <c:v>5.5267176115847914</c:v>
                </c:pt>
                <c:pt idx="1317">
                  <c:v>5.528895429209741</c:v>
                </c:pt>
                <c:pt idx="1318">
                  <c:v>5.5310732468346906</c:v>
                </c:pt>
                <c:pt idx="1319">
                  <c:v>5.5332510644596402</c:v>
                </c:pt>
                <c:pt idx="1320">
                  <c:v>5.5354288820845898</c:v>
                </c:pt>
                <c:pt idx="1321">
                  <c:v>5.5376066997095394</c:v>
                </c:pt>
                <c:pt idx="1322">
                  <c:v>5.5399488634097898</c:v>
                </c:pt>
                <c:pt idx="1323">
                  <c:v>5.5422910271100401</c:v>
                </c:pt>
                <c:pt idx="1324">
                  <c:v>5.5446331908102904</c:v>
                </c:pt>
                <c:pt idx="1325">
                  <c:v>5.5469753545105407</c:v>
                </c:pt>
                <c:pt idx="1326">
                  <c:v>5.549317518210791</c:v>
                </c:pt>
                <c:pt idx="1327">
                  <c:v>5.5516596819110413</c:v>
                </c:pt>
                <c:pt idx="1328">
                  <c:v>5.5540018456112916</c:v>
                </c:pt>
                <c:pt idx="1329">
                  <c:v>5.5563440093115419</c:v>
                </c:pt>
                <c:pt idx="1330">
                  <c:v>5.5590631476251922</c:v>
                </c:pt>
                <c:pt idx="1331">
                  <c:v>5.5617822859388424</c:v>
                </c:pt>
                <c:pt idx="1332">
                  <c:v>5.5645014242524926</c:v>
                </c:pt>
                <c:pt idx="1333">
                  <c:v>5.5672205625661428</c:v>
                </c:pt>
                <c:pt idx="1334">
                  <c:v>5.5699397008797931</c:v>
                </c:pt>
                <c:pt idx="1335">
                  <c:v>5.5726588391934433</c:v>
                </c:pt>
                <c:pt idx="1336">
                  <c:v>5.5753779775070935</c:v>
                </c:pt>
                <c:pt idx="1337">
                  <c:v>5.5780971158207437</c:v>
                </c:pt>
                <c:pt idx="1338">
                  <c:v>5.580816254134394</c:v>
                </c:pt>
                <c:pt idx="1339">
                  <c:v>5.5835353924480442</c:v>
                </c:pt>
                <c:pt idx="1340">
                  <c:v>5.5862545307616944</c:v>
                </c:pt>
                <c:pt idx="1341">
                  <c:v>5.5892885879584941</c:v>
                </c:pt>
                <c:pt idx="1342">
                  <c:v>5.5925529084246941</c:v>
                </c:pt>
                <c:pt idx="1343">
                  <c:v>5.5959628365465441</c:v>
                </c:pt>
                <c:pt idx="1344">
                  <c:v>5.5996402764078441</c:v>
                </c:pt>
                <c:pt idx="1345">
                  <c:v>5.6035175035175939</c:v>
                </c:pt>
                <c:pt idx="1346">
                  <c:v>5.6075945178757935</c:v>
                </c:pt>
                <c:pt idx="1347">
                  <c:v>5.6120711067308937</c:v>
                </c:pt>
                <c:pt idx="1348">
                  <c:v>5.6168456833463933</c:v>
                </c:pt>
                <c:pt idx="1349">
                  <c:v>5.6217184604738435</c:v>
                </c:pt>
                <c:pt idx="1350">
                  <c:v>5.6267876386251938</c:v>
                </c:pt>
                <c:pt idx="1351">
                  <c:v>5.6314203696070937</c:v>
                </c:pt>
                <c:pt idx="1352">
                  <c:v>5.6360531005889936</c:v>
                </c:pt>
                <c:pt idx="1353">
                  <c:v>5.640116322600794</c:v>
                </c:pt>
                <c:pt idx="1354">
                  <c:v>5.6438667885885936</c:v>
                </c:pt>
                <c:pt idx="1355">
                  <c:v>5.6475416718705933</c:v>
                </c:pt>
                <c:pt idx="1356">
                  <c:v>5.6506796573113931</c:v>
                </c:pt>
                <c:pt idx="1357">
                  <c:v>5.6533042016127935</c:v>
                </c:pt>
                <c:pt idx="1358">
                  <c:v>5.6556394465919935</c:v>
                </c:pt>
                <c:pt idx="1359">
                  <c:v>5.6580424553763935</c:v>
                </c:pt>
                <c:pt idx="1360">
                  <c:v>5.6604217253217932</c:v>
                </c:pt>
                <c:pt idx="1361">
                  <c:v>5.6629071245282434</c:v>
                </c:pt>
                <c:pt idx="1362">
                  <c:v>5.6654443543040438</c:v>
                </c:pt>
                <c:pt idx="1363">
                  <c:v>5.6682703543947941</c:v>
                </c:pt>
                <c:pt idx="1364">
                  <c:v>5.6713875929228443</c:v>
                </c:pt>
                <c:pt idx="1365">
                  <c:v>5.6747960698881945</c:v>
                </c:pt>
                <c:pt idx="1366">
                  <c:v>5.6782761224016944</c:v>
                </c:pt>
                <c:pt idx="1367">
                  <c:v>5.681405701541494</c:v>
                </c:pt>
                <c:pt idx="1368">
                  <c:v>5.6851004806994441</c:v>
                </c:pt>
                <c:pt idx="1369">
                  <c:v>5.6888668354055438</c:v>
                </c:pt>
                <c:pt idx="1370">
                  <c:v>5.6927146381491935</c:v>
                </c:pt>
                <c:pt idx="1371">
                  <c:v>5.6966438889303932</c:v>
                </c:pt>
                <c:pt idx="1372">
                  <c:v>5.7006545877491428</c:v>
                </c:pt>
                <c:pt idx="1373">
                  <c:v>5.7047467346054432</c:v>
                </c:pt>
                <c:pt idx="1374">
                  <c:v>5.709566293603543</c:v>
                </c:pt>
                <c:pt idx="1375">
                  <c:v>5.7144171484392929</c:v>
                </c:pt>
                <c:pt idx="1376">
                  <c:v>5.7193049892649928</c:v>
                </c:pt>
                <c:pt idx="1377">
                  <c:v>5.724209900547593</c:v>
                </c:pt>
                <c:pt idx="1378">
                  <c:v>5.7291375724393934</c:v>
                </c:pt>
                <c:pt idx="1379">
                  <c:v>5.7340794697119435</c:v>
                </c:pt>
                <c:pt idx="1380">
                  <c:v>5.7381735342917937</c:v>
                </c:pt>
                <c:pt idx="1381">
                  <c:v>5.7423501060799937</c:v>
                </c:pt>
                <c:pt idx="1382">
                  <c:v>5.7465266778681938</c:v>
                </c:pt>
                <c:pt idx="1383">
                  <c:v>5.7508922122023938</c:v>
                </c:pt>
                <c:pt idx="1384">
                  <c:v>5.7553423160059936</c:v>
                </c:pt>
                <c:pt idx="1385">
                  <c:v>5.7598886540333938</c:v>
                </c:pt>
                <c:pt idx="1386">
                  <c:v>5.7645312262845936</c:v>
                </c:pt>
                <c:pt idx="1387">
                  <c:v>5.7691760833845933</c:v>
                </c:pt>
                <c:pt idx="1388">
                  <c:v>5.773820940484593</c:v>
                </c:pt>
                <c:pt idx="1389">
                  <c:v>5.7784657975845928</c:v>
                </c:pt>
                <c:pt idx="1390">
                  <c:v>5.7833078824629931</c:v>
                </c:pt>
                <c:pt idx="1391">
                  <c:v>5.7881985596925931</c:v>
                </c:pt>
                <c:pt idx="1392">
                  <c:v>5.7931092455373934</c:v>
                </c:pt>
                <c:pt idx="1393">
                  <c:v>5.7980370816237929</c:v>
                </c:pt>
                <c:pt idx="1394">
                  <c:v>5.8029877846989928</c:v>
                </c:pt>
                <c:pt idx="1395">
                  <c:v>5.807972788257393</c:v>
                </c:pt>
                <c:pt idx="1396">
                  <c:v>5.8129749420573926</c:v>
                </c:pt>
                <c:pt idx="1397">
                  <c:v>5.8180628470653923</c:v>
                </c:pt>
                <c:pt idx="1398">
                  <c:v>5.8232079195453927</c:v>
                </c:pt>
                <c:pt idx="1399">
                  <c:v>5.8277584503165931</c:v>
                </c:pt>
                <c:pt idx="1400">
                  <c:v>5.8323089810877935</c:v>
                </c:pt>
                <c:pt idx="1401">
                  <c:v>5.8369538381877932</c:v>
                </c:pt>
                <c:pt idx="1402">
                  <c:v>5.841598695287793</c:v>
                </c:pt>
                <c:pt idx="1403">
                  <c:v>5.8463378787165929</c:v>
                </c:pt>
                <c:pt idx="1404">
                  <c:v>5.8511799635949933</c:v>
                </c:pt>
                <c:pt idx="1405">
                  <c:v>5.8560534905829931</c:v>
                </c:pt>
                <c:pt idx="1406">
                  <c:v>5.8609441678125931</c:v>
                </c:pt>
                <c:pt idx="1407">
                  <c:v>5.8658548536573933</c:v>
                </c:pt>
                <c:pt idx="1408">
                  <c:v>5.8707655395021936</c:v>
                </c:pt>
                <c:pt idx="1409">
                  <c:v>5.8756762253469939</c:v>
                </c:pt>
                <c:pt idx="1410">
                  <c:v>5.8806040614333934</c:v>
                </c:pt>
                <c:pt idx="1411">
                  <c:v>5.885531897519793</c:v>
                </c:pt>
                <c:pt idx="1412">
                  <c:v>5.8904826005949928</c:v>
                </c:pt>
                <c:pt idx="1413">
                  <c:v>5.8954475955381929</c:v>
                </c:pt>
                <c:pt idx="1414">
                  <c:v>5.9004325990965931</c:v>
                </c:pt>
                <c:pt idx="1415">
                  <c:v>5.9054347528965927</c:v>
                </c:pt>
                <c:pt idx="1416">
                  <c:v>5.9104369066965923</c:v>
                </c:pt>
                <c:pt idx="1417">
                  <c:v>5.915524811704592</c:v>
                </c:pt>
                <c:pt idx="1418">
                  <c:v>5.9206698841845924</c:v>
                </c:pt>
                <c:pt idx="1419">
                  <c:v>5.9258149566645928</c:v>
                </c:pt>
                <c:pt idx="1420">
                  <c:v>5.9309600291445932</c:v>
                </c:pt>
                <c:pt idx="1421">
                  <c:v>5.9361051016245936</c:v>
                </c:pt>
                <c:pt idx="1422">
                  <c:v>5.941250174104594</c:v>
                </c:pt>
                <c:pt idx="1423">
                  <c:v>5.9463952465845944</c:v>
                </c:pt>
                <c:pt idx="1424">
                  <c:v>5.9515403190645948</c:v>
                </c:pt>
                <c:pt idx="1425">
                  <c:v>5.9566853915445952</c:v>
                </c:pt>
                <c:pt idx="1426">
                  <c:v>5.9618304640245956</c:v>
                </c:pt>
                <c:pt idx="1427">
                  <c:v>5.966975536504596</c:v>
                </c:pt>
                <c:pt idx="1428">
                  <c:v>5.9721206089845964</c:v>
                </c:pt>
                <c:pt idx="1429">
                  <c:v>5.9772656814645968</c:v>
                </c:pt>
                <c:pt idx="1430">
                  <c:v>5.9824107539445972</c:v>
                </c:pt>
                <c:pt idx="1431">
                  <c:v>5.9875558264245976</c:v>
                </c:pt>
                <c:pt idx="1432">
                  <c:v>5.992700898904598</c:v>
                </c:pt>
                <c:pt idx="1433">
                  <c:v>5.9978459713845984</c:v>
                </c:pt>
                <c:pt idx="1434">
                  <c:v>6.0030958393335982</c:v>
                </c:pt>
                <c:pt idx="1435">
                  <c:v>6.0083457072825981</c:v>
                </c:pt>
                <c:pt idx="1436">
                  <c:v>6.0135955752315979</c:v>
                </c:pt>
                <c:pt idx="1437">
                  <c:v>6.0184919275815982</c:v>
                </c:pt>
                <c:pt idx="1438">
                  <c:v>6.0233882799315985</c:v>
                </c:pt>
                <c:pt idx="1439">
                  <c:v>6.0282846322815988</c:v>
                </c:pt>
                <c:pt idx="1440">
                  <c:v>6.0331809846315991</c:v>
                </c:pt>
                <c:pt idx="1441">
                  <c:v>6.0380773369815994</c:v>
                </c:pt>
                <c:pt idx="1442">
                  <c:v>6.0429736893315997</c:v>
                </c:pt>
                <c:pt idx="1443">
                  <c:v>6.0478700416816</c:v>
                </c:pt>
                <c:pt idx="1444">
                  <c:v>6.0527663940316003</c:v>
                </c:pt>
                <c:pt idx="1445">
                  <c:v>6.0576627463816006</c:v>
                </c:pt>
                <c:pt idx="1446">
                  <c:v>6.0625590987316009</c:v>
                </c:pt>
                <c:pt idx="1447">
                  <c:v>6.0671775921916007</c:v>
                </c:pt>
                <c:pt idx="1448">
                  <c:v>6.0717960856516004</c:v>
                </c:pt>
                <c:pt idx="1449">
                  <c:v>6.0764145791116002</c:v>
                </c:pt>
                <c:pt idx="1450">
                  <c:v>6.0810330725716</c:v>
                </c:pt>
                <c:pt idx="1451">
                  <c:v>6.0856515660315997</c:v>
                </c:pt>
                <c:pt idx="1452">
                  <c:v>6.0902700594915995</c:v>
                </c:pt>
                <c:pt idx="1453">
                  <c:v>6.0948885529515993</c:v>
                </c:pt>
                <c:pt idx="1454">
                  <c:v>6.099507046411599</c:v>
                </c:pt>
                <c:pt idx="1455">
                  <c:v>6.1041255398715988</c:v>
                </c:pt>
                <c:pt idx="1456">
                  <c:v>6.1087440333315985</c:v>
                </c:pt>
                <c:pt idx="1457">
                  <c:v>6.1133625267915983</c:v>
                </c:pt>
                <c:pt idx="1458">
                  <c:v>6.1179810202515981</c:v>
                </c:pt>
                <c:pt idx="1459">
                  <c:v>6.1222904347215978</c:v>
                </c:pt>
                <c:pt idx="1460">
                  <c:v>6.1265998491915976</c:v>
                </c:pt>
                <c:pt idx="1461">
                  <c:v>6.1309092636615974</c:v>
                </c:pt>
                <c:pt idx="1462">
                  <c:v>6.1357910466315975</c:v>
                </c:pt>
                <c:pt idx="1463">
                  <c:v>6.1406728296015975</c:v>
                </c:pt>
                <c:pt idx="1464">
                  <c:v>6.1455546125715976</c:v>
                </c:pt>
                <c:pt idx="1465">
                  <c:v>6.1504363955415977</c:v>
                </c:pt>
                <c:pt idx="1466">
                  <c:v>6.1553181785115978</c:v>
                </c:pt>
                <c:pt idx="1467">
                  <c:v>6.1601999614815979</c:v>
                </c:pt>
                <c:pt idx="1468">
                  <c:v>6.165081744451598</c:v>
                </c:pt>
                <c:pt idx="1469">
                  <c:v>6.169963527421598</c:v>
                </c:pt>
                <c:pt idx="1470">
                  <c:v>6.1748453103915981</c:v>
                </c:pt>
                <c:pt idx="1471">
                  <c:v>6.1797270933615982</c:v>
                </c:pt>
                <c:pt idx="1472">
                  <c:v>6.184554634298598</c:v>
                </c:pt>
                <c:pt idx="1473">
                  <c:v>6.1893008121860982</c:v>
                </c:pt>
                <c:pt idx="1474">
                  <c:v>6.1939261856310983</c:v>
                </c:pt>
                <c:pt idx="1475">
                  <c:v>6.1985357006528581</c:v>
                </c:pt>
                <c:pt idx="1476">
                  <c:v>6.2031452156746179</c:v>
                </c:pt>
                <c:pt idx="1477">
                  <c:v>6.2077362292025979</c:v>
                </c:pt>
                <c:pt idx="1478">
                  <c:v>6.212327242730578</c:v>
                </c:pt>
                <c:pt idx="1479">
                  <c:v>6.216883896341538</c:v>
                </c:pt>
                <c:pt idx="1480">
                  <c:v>6.2214405499524981</c:v>
                </c:pt>
                <c:pt idx="1481">
                  <c:v>6.2264515552289978</c:v>
                </c:pt>
                <c:pt idx="1482">
                  <c:v>6.2314625605054976</c:v>
                </c:pt>
                <c:pt idx="1483">
                  <c:v>6.2364735657819974</c:v>
                </c:pt>
                <c:pt idx="1484">
                  <c:v>6.2414845710584972</c:v>
                </c:pt>
                <c:pt idx="1485">
                  <c:v>6.246495576334997</c:v>
                </c:pt>
                <c:pt idx="1486">
                  <c:v>6.2515065816114967</c:v>
                </c:pt>
                <c:pt idx="1487">
                  <c:v>6.2565175868879965</c:v>
                </c:pt>
                <c:pt idx="1488">
                  <c:v>6.2615285921644963</c:v>
                </c:pt>
                <c:pt idx="1489">
                  <c:v>6.2665395974409961</c:v>
                </c:pt>
                <c:pt idx="1490">
                  <c:v>6.2715506027174959</c:v>
                </c:pt>
                <c:pt idx="1491">
                  <c:v>6.2765616079939957</c:v>
                </c:pt>
                <c:pt idx="1492">
                  <c:v>6.2815726132704954</c:v>
                </c:pt>
                <c:pt idx="1493">
                  <c:v>6.2865836185469952</c:v>
                </c:pt>
                <c:pt idx="1494">
                  <c:v>6.2918985619036949</c:v>
                </c:pt>
                <c:pt idx="1495">
                  <c:v>6.2972135052603946</c:v>
                </c:pt>
                <c:pt idx="1496">
                  <c:v>6.3025284486170943</c:v>
                </c:pt>
                <c:pt idx="1497">
                  <c:v>6.307843391973794</c:v>
                </c:pt>
                <c:pt idx="1498">
                  <c:v>6.3131583353304936</c:v>
                </c:pt>
                <c:pt idx="1499">
                  <c:v>6.3184732786871933</c:v>
                </c:pt>
                <c:pt idx="1500">
                  <c:v>6.3229508031046233</c:v>
                </c:pt>
                <c:pt idx="1501">
                  <c:v>6.3274283275220533</c:v>
                </c:pt>
                <c:pt idx="1502">
                  <c:v>6.3319058519394833</c:v>
                </c:pt>
                <c:pt idx="1503">
                  <c:v>6.3363833763569133</c:v>
                </c:pt>
                <c:pt idx="1504">
                  <c:v>6.3408609007743433</c:v>
                </c:pt>
                <c:pt idx="1505">
                  <c:v>6.3453384251917733</c:v>
                </c:pt>
                <c:pt idx="1506">
                  <c:v>6.3498159496092033</c:v>
                </c:pt>
                <c:pt idx="1507">
                  <c:v>6.3540561838065033</c:v>
                </c:pt>
                <c:pt idx="1508">
                  <c:v>6.3582964180038033</c:v>
                </c:pt>
                <c:pt idx="1509">
                  <c:v>6.3625366522011033</c:v>
                </c:pt>
                <c:pt idx="1510">
                  <c:v>6.3667768863984033</c:v>
                </c:pt>
                <c:pt idx="1511">
                  <c:v>6.3710171205957034</c:v>
                </c:pt>
                <c:pt idx="1512">
                  <c:v>6.3752573547930034</c:v>
                </c:pt>
                <c:pt idx="1513">
                  <c:v>6.3794975889903034</c:v>
                </c:pt>
                <c:pt idx="1514">
                  <c:v>6.3837378231876034</c:v>
                </c:pt>
                <c:pt idx="1515">
                  <c:v>6.3879780573849034</c:v>
                </c:pt>
                <c:pt idx="1516">
                  <c:v>6.3922182915822034</c:v>
                </c:pt>
                <c:pt idx="1517">
                  <c:v>6.3964585257795035</c:v>
                </c:pt>
                <c:pt idx="1518">
                  <c:v>6.4006987599768035</c:v>
                </c:pt>
                <c:pt idx="1519">
                  <c:v>6.4049389941741035</c:v>
                </c:pt>
                <c:pt idx="1520">
                  <c:v>6.4091792283714035</c:v>
                </c:pt>
                <c:pt idx="1521">
                  <c:v>6.4134194625687035</c:v>
                </c:pt>
                <c:pt idx="1522">
                  <c:v>6.4176596967660036</c:v>
                </c:pt>
                <c:pt idx="1523">
                  <c:v>6.4218999309633036</c:v>
                </c:pt>
                <c:pt idx="1524">
                  <c:v>6.4269106382612939</c:v>
                </c:pt>
                <c:pt idx="1525">
                  <c:v>6.4319213455592843</c:v>
                </c:pt>
                <c:pt idx="1526">
                  <c:v>6.4369320528572747</c:v>
                </c:pt>
                <c:pt idx="1527">
                  <c:v>6.441942760155265</c:v>
                </c:pt>
                <c:pt idx="1528">
                  <c:v>6.4464829593859649</c:v>
                </c:pt>
                <c:pt idx="1529">
                  <c:v>6.4510231586166649</c:v>
                </c:pt>
                <c:pt idx="1530">
                  <c:v>6.4555633578473648</c:v>
                </c:pt>
                <c:pt idx="1531">
                  <c:v>6.4601035570780647</c:v>
                </c:pt>
                <c:pt idx="1532">
                  <c:v>6.4646437563087646</c:v>
                </c:pt>
                <c:pt idx="1533">
                  <c:v>6.4691839555394646</c:v>
                </c:pt>
                <c:pt idx="1534">
                  <c:v>6.4737241547701645</c:v>
                </c:pt>
                <c:pt idx="1535">
                  <c:v>6.4782643540008644</c:v>
                </c:pt>
                <c:pt idx="1536">
                  <c:v>6.4828045532315643</c:v>
                </c:pt>
                <c:pt idx="1537">
                  <c:v>6.4873447524622643</c:v>
                </c:pt>
                <c:pt idx="1538">
                  <c:v>6.4914578491619643</c:v>
                </c:pt>
                <c:pt idx="1539">
                  <c:v>6.4958659445865647</c:v>
                </c:pt>
                <c:pt idx="1540">
                  <c:v>6.5002740400111652</c:v>
                </c:pt>
                <c:pt idx="1541">
                  <c:v>6.5046821354357656</c:v>
                </c:pt>
                <c:pt idx="1542">
                  <c:v>6.509090230860366</c:v>
                </c:pt>
                <c:pt idx="1543">
                  <c:v>6.5134983262849664</c:v>
                </c:pt>
                <c:pt idx="1544">
                  <c:v>6.5179064217095668</c:v>
                </c:pt>
                <c:pt idx="1545">
                  <c:v>6.5223145171341672</c:v>
                </c:pt>
                <c:pt idx="1546">
                  <c:v>6.5270523754431675</c:v>
                </c:pt>
                <c:pt idx="1547">
                  <c:v>6.5317902337521678</c:v>
                </c:pt>
                <c:pt idx="1548">
                  <c:v>6.5365280920611681</c:v>
                </c:pt>
                <c:pt idx="1549">
                  <c:v>6.5411864894341685</c:v>
                </c:pt>
                <c:pt idx="1550">
                  <c:v>6.5458448868071688</c:v>
                </c:pt>
                <c:pt idx="1551">
                  <c:v>6.5505032841801691</c:v>
                </c:pt>
                <c:pt idx="1552">
                  <c:v>6.5551616815531695</c:v>
                </c:pt>
                <c:pt idx="1553">
                  <c:v>6.5598200789261698</c:v>
                </c:pt>
                <c:pt idx="1554">
                  <c:v>6.5644784762991701</c:v>
                </c:pt>
                <c:pt idx="1555">
                  <c:v>6.5691368736721705</c:v>
                </c:pt>
                <c:pt idx="1556">
                  <c:v>6.5736770729028704</c:v>
                </c:pt>
                <c:pt idx="1557">
                  <c:v>6.5782172721335703</c:v>
                </c:pt>
                <c:pt idx="1558">
                  <c:v>6.5827574713642703</c:v>
                </c:pt>
                <c:pt idx="1559">
                  <c:v>6.5877674833790705</c:v>
                </c:pt>
                <c:pt idx="1560">
                  <c:v>6.5927774953938707</c:v>
                </c:pt>
                <c:pt idx="1561">
                  <c:v>6.5976653362195705</c:v>
                </c:pt>
                <c:pt idx="1562">
                  <c:v>6.6023386325180704</c:v>
                </c:pt>
                <c:pt idx="1563">
                  <c:v>6.6070119288165703</c:v>
                </c:pt>
                <c:pt idx="1564">
                  <c:v>6.6116852251150702</c:v>
                </c:pt>
                <c:pt idx="1565">
                  <c:v>6.6163585214135701</c:v>
                </c:pt>
                <c:pt idx="1566">
                  <c:v>6.6210318177120699</c:v>
                </c:pt>
                <c:pt idx="1567">
                  <c:v>6.6257051140105698</c:v>
                </c:pt>
                <c:pt idx="1568">
                  <c:v>6.6303784103090697</c:v>
                </c:pt>
                <c:pt idx="1569">
                  <c:v>6.6350517066075696</c:v>
                </c:pt>
                <c:pt idx="1570">
                  <c:v>6.6394605966415297</c:v>
                </c:pt>
                <c:pt idx="1571">
                  <c:v>6.6438694866754897</c:v>
                </c:pt>
                <c:pt idx="1572">
                  <c:v>6.6482783767094498</c:v>
                </c:pt>
                <c:pt idx="1573">
                  <c:v>6.6526872667434098</c:v>
                </c:pt>
                <c:pt idx="1574">
                  <c:v>6.6570961567773699</c:v>
                </c:pt>
                <c:pt idx="1575">
                  <c:v>6.6615050468113299</c:v>
                </c:pt>
                <c:pt idx="1576">
                  <c:v>6.66591393684529</c:v>
                </c:pt>
                <c:pt idx="1577">
                  <c:v>6.67032282687925</c:v>
                </c:pt>
                <c:pt idx="1578">
                  <c:v>6.6747317169132101</c:v>
                </c:pt>
                <c:pt idx="1579">
                  <c:v>6.6791406069471702</c:v>
                </c:pt>
                <c:pt idx="1580">
                  <c:v>6.6835494969811302</c:v>
                </c:pt>
                <c:pt idx="1581">
                  <c:v>6.6879583870150903</c:v>
                </c:pt>
                <c:pt idx="1582">
                  <c:v>6.6920714837147903</c:v>
                </c:pt>
                <c:pt idx="1583">
                  <c:v>6.6961845804144904</c:v>
                </c:pt>
                <c:pt idx="1584">
                  <c:v>6.7002976771141904</c:v>
                </c:pt>
                <c:pt idx="1585">
                  <c:v>6.7044107738138905</c:v>
                </c:pt>
                <c:pt idx="1586">
                  <c:v>6.7090701644485904</c:v>
                </c:pt>
                <c:pt idx="1587">
                  <c:v>6.7137295550832903</c:v>
                </c:pt>
                <c:pt idx="1588">
                  <c:v>6.7183889457179902</c:v>
                </c:pt>
                <c:pt idx="1589">
                  <c:v>6.7230483363526901</c:v>
                </c:pt>
                <c:pt idx="1590">
                  <c:v>6.7277077269873899</c:v>
                </c:pt>
                <c:pt idx="1591">
                  <c:v>6.7323671176220898</c:v>
                </c:pt>
                <c:pt idx="1592">
                  <c:v>6.7370265082567897</c:v>
                </c:pt>
                <c:pt idx="1593">
                  <c:v>6.7416858988914896</c:v>
                </c:pt>
                <c:pt idx="1594">
                  <c:v>6.7459241465653896</c:v>
                </c:pt>
                <c:pt idx="1595">
                  <c:v>6.7501623942392897</c:v>
                </c:pt>
                <c:pt idx="1596">
                  <c:v>6.7544006419131897</c:v>
                </c:pt>
                <c:pt idx="1597">
                  <c:v>6.7586388895870897</c:v>
                </c:pt>
                <c:pt idx="1598">
                  <c:v>6.7628771372609897</c:v>
                </c:pt>
                <c:pt idx="1599">
                  <c:v>6.7671153849348897</c:v>
                </c:pt>
                <c:pt idx="1600">
                  <c:v>6.7713536326087898</c:v>
                </c:pt>
                <c:pt idx="1601">
                  <c:v>6.7755918802826898</c:v>
                </c:pt>
                <c:pt idx="1602">
                  <c:v>6.7798301279565898</c:v>
                </c:pt>
                <c:pt idx="1603">
                  <c:v>6.7840683756304898</c:v>
                </c:pt>
                <c:pt idx="1604">
                  <c:v>6.7883066233043898</c:v>
                </c:pt>
                <c:pt idx="1605">
                  <c:v>6.7925448709782899</c:v>
                </c:pt>
                <c:pt idx="1606">
                  <c:v>6.7967831186521899</c:v>
                </c:pt>
                <c:pt idx="1607">
                  <c:v>6.8010213663260899</c:v>
                </c:pt>
                <c:pt idx="1608">
                  <c:v>6.8059092071517897</c:v>
                </c:pt>
                <c:pt idx="1609">
                  <c:v>6.8107970479774895</c:v>
                </c:pt>
                <c:pt idx="1610">
                  <c:v>6.8156848888031893</c:v>
                </c:pt>
                <c:pt idx="1611">
                  <c:v>6.8205727296288892</c:v>
                </c:pt>
                <c:pt idx="1612">
                  <c:v>6.825460570454589</c:v>
                </c:pt>
                <c:pt idx="1613">
                  <c:v>6.8303484112802888</c:v>
                </c:pt>
                <c:pt idx="1614">
                  <c:v>6.8352362521059886</c:v>
                </c:pt>
                <c:pt idx="1615">
                  <c:v>6.8402422910739888</c:v>
                </c:pt>
                <c:pt idx="1616">
                  <c:v>6.8452483300419891</c:v>
                </c:pt>
                <c:pt idx="1617">
                  <c:v>6.8502543690099893</c:v>
                </c:pt>
                <c:pt idx="1618">
                  <c:v>6.8552604079779895</c:v>
                </c:pt>
                <c:pt idx="1619">
                  <c:v>6.8602664469459897</c:v>
                </c:pt>
                <c:pt idx="1620">
                  <c:v>6.8648066461766897</c:v>
                </c:pt>
                <c:pt idx="1621">
                  <c:v>6.8693468454073896</c:v>
                </c:pt>
                <c:pt idx="1622">
                  <c:v>6.8738870446380895</c:v>
                </c:pt>
                <c:pt idx="1623">
                  <c:v>6.8784272438687895</c:v>
                </c:pt>
                <c:pt idx="1624">
                  <c:v>6.8830866345034893</c:v>
                </c:pt>
                <c:pt idx="1625">
                  <c:v>6.8877460251381892</c:v>
                </c:pt>
                <c:pt idx="1626">
                  <c:v>6.8924054157728891</c:v>
                </c:pt>
                <c:pt idx="1627">
                  <c:v>6.8970458216960395</c:v>
                </c:pt>
                <c:pt idx="1628">
                  <c:v>6.9016862276191899</c:v>
                </c:pt>
                <c:pt idx="1629">
                  <c:v>6.9057682007699404</c:v>
                </c:pt>
                <c:pt idx="1630">
                  <c:v>6.9098501739206908</c:v>
                </c:pt>
                <c:pt idx="1631">
                  <c:v>6.9141966894324911</c:v>
                </c:pt>
                <c:pt idx="1632">
                  <c:v>6.9185432049442914</c:v>
                </c:pt>
                <c:pt idx="1633">
                  <c:v>6.9227973505868912</c:v>
                </c:pt>
                <c:pt idx="1634">
                  <c:v>6.9269668238493916</c:v>
                </c:pt>
                <c:pt idx="1635">
                  <c:v>6.9311362971118919</c:v>
                </c:pt>
                <c:pt idx="1636">
                  <c:v>6.9354668487458921</c:v>
                </c:pt>
                <c:pt idx="1637">
                  <c:v>6.9397974003798923</c:v>
                </c:pt>
                <c:pt idx="1638">
                  <c:v>6.9440381855541427</c:v>
                </c:pt>
                <c:pt idx="1639">
                  <c:v>6.948278970728393</c:v>
                </c:pt>
                <c:pt idx="1640">
                  <c:v>6.9531209191633927</c:v>
                </c:pt>
                <c:pt idx="1641">
                  <c:v>6.9579628675983924</c:v>
                </c:pt>
                <c:pt idx="1642">
                  <c:v>6.9631536833063921</c:v>
                </c:pt>
                <c:pt idx="1643">
                  <c:v>6.9683444990143917</c:v>
                </c:pt>
                <c:pt idx="1644">
                  <c:v>6.9731720399513915</c:v>
                </c:pt>
                <c:pt idx="1645">
                  <c:v>6.9779019452289912</c:v>
                </c:pt>
                <c:pt idx="1646">
                  <c:v>6.9820772890265914</c:v>
                </c:pt>
                <c:pt idx="1647">
                  <c:v>6.9865520960233916</c:v>
                </c:pt>
                <c:pt idx="1648">
                  <c:v>6.9915090690197115</c:v>
                </c:pt>
                <c:pt idx="1649">
                  <c:v>6.9964417476905112</c:v>
                </c:pt>
                <c:pt idx="1650">
                  <c:v>7.0012782962045108</c:v>
                </c:pt>
                <c:pt idx="1651">
                  <c:v>7.0061148447185104</c:v>
                </c:pt>
                <c:pt idx="1652">
                  <c:v>7.01095139323251</c:v>
                </c:pt>
                <c:pt idx="1653">
                  <c:v>7.0157879417465097</c:v>
                </c:pt>
                <c:pt idx="1654">
                  <c:v>7.0206021505445095</c:v>
                </c:pt>
                <c:pt idx="1655">
                  <c:v>7.0253996045555098</c:v>
                </c:pt>
                <c:pt idx="1656">
                  <c:v>7.0300729008540097</c:v>
                </c:pt>
                <c:pt idx="1657">
                  <c:v>7.0347461971525096</c:v>
                </c:pt>
                <c:pt idx="1658">
                  <c:v>7.0394004520807592</c:v>
                </c:pt>
                <c:pt idx="1659">
                  <c:v>7.0440547070090087</c:v>
                </c:pt>
                <c:pt idx="1660">
                  <c:v>7.0486926407627584</c:v>
                </c:pt>
                <c:pt idx="1661">
                  <c:v>7.053330574516508</c:v>
                </c:pt>
                <c:pt idx="1662">
                  <c:v>7.0579685082702577</c:v>
                </c:pt>
                <c:pt idx="1663">
                  <c:v>7.062576519870758</c:v>
                </c:pt>
                <c:pt idx="1664">
                  <c:v>7.0671845314712582</c:v>
                </c:pt>
                <c:pt idx="1665">
                  <c:v>7.0716946160247582</c:v>
                </c:pt>
                <c:pt idx="1666">
                  <c:v>7.075948761667358</c:v>
                </c:pt>
                <c:pt idx="1667">
                  <c:v>7.0802029073099577</c:v>
                </c:pt>
                <c:pt idx="1668">
                  <c:v>7.0843723805724581</c:v>
                </c:pt>
                <c:pt idx="1669">
                  <c:v>7.0885418538349585</c:v>
                </c:pt>
                <c:pt idx="1670">
                  <c:v>7.0926266547173586</c:v>
                </c:pt>
                <c:pt idx="1671">
                  <c:v>7.0967114555997588</c:v>
                </c:pt>
                <c:pt idx="1672">
                  <c:v>7.1007115841020587</c:v>
                </c:pt>
                <c:pt idx="1673">
                  <c:v>7.1044440158569087</c:v>
                </c:pt>
                <c:pt idx="1674">
                  <c:v>7.1081764476117586</c:v>
                </c:pt>
                <c:pt idx="1675">
                  <c:v>7.1123151147296584</c:v>
                </c:pt>
                <c:pt idx="1676">
                  <c:v>7.1164537818475582</c:v>
                </c:pt>
                <c:pt idx="1677">
                  <c:v>7.120592448965458</c:v>
                </c:pt>
                <c:pt idx="1678">
                  <c:v>7.1246524651355081</c:v>
                </c:pt>
                <c:pt idx="1679">
                  <c:v>7.1294800060725079</c:v>
                </c:pt>
                <c:pt idx="1680">
                  <c:v>7.1342261839600081</c:v>
                </c:pt>
                <c:pt idx="1681">
                  <c:v>7.1388361022992077</c:v>
                </c:pt>
                <c:pt idx="1682">
                  <c:v>7.1434460206384074</c:v>
                </c:pt>
                <c:pt idx="1683">
                  <c:v>7.1480374358650076</c:v>
                </c:pt>
                <c:pt idx="1684">
                  <c:v>7.1526288510916078</c:v>
                </c:pt>
                <c:pt idx="1685">
                  <c:v>7.157207049809208</c:v>
                </c:pt>
                <c:pt idx="1686">
                  <c:v>7.1617641021124081</c:v>
                </c:pt>
                <c:pt idx="1687">
                  <c:v>7.1663052946048085</c:v>
                </c:pt>
                <c:pt idx="1688">
                  <c:v>7.1708464870972088</c:v>
                </c:pt>
                <c:pt idx="1689">
                  <c:v>7.1753691764770089</c:v>
                </c:pt>
                <c:pt idx="1690">
                  <c:v>7.1798918658568089</c:v>
                </c:pt>
                <c:pt idx="1691">
                  <c:v>7.1843986954258092</c:v>
                </c:pt>
                <c:pt idx="1692">
                  <c:v>7.1889055249948095</c:v>
                </c:pt>
                <c:pt idx="1693">
                  <c:v>7.1933832782440099</c:v>
                </c:pt>
                <c:pt idx="1694">
                  <c:v>7.1977658726284099</c:v>
                </c:pt>
                <c:pt idx="1695">
                  <c:v>7.20214846701281</c:v>
                </c:pt>
                <c:pt idx="1696">
                  <c:v>7.2064438324378104</c:v>
                </c:pt>
                <c:pt idx="1697">
                  <c:v>7.2106519689034103</c:v>
                </c:pt>
                <c:pt idx="1698">
                  <c:v>7.2148601053690102</c:v>
                </c:pt>
                <c:pt idx="1699">
                  <c:v>7.2189810128752105</c:v>
                </c:pt>
                <c:pt idx="1700">
                  <c:v>7.2232091793475606</c:v>
                </c:pt>
                <c:pt idx="1701">
                  <c:v>7.2273478464654604</c:v>
                </c:pt>
                <c:pt idx="1702">
                  <c:v>7.2314078626355105</c:v>
                </c:pt>
                <c:pt idx="1703">
                  <c:v>7.2353892278577101</c:v>
                </c:pt>
                <c:pt idx="1704">
                  <c:v>7.2392919421320601</c:v>
                </c:pt>
                <c:pt idx="1705">
                  <c:v>7.2431160054585604</c:v>
                </c:pt>
                <c:pt idx="1706">
                  <c:v>7.2468614178372102</c:v>
                </c:pt>
                <c:pt idx="1707">
                  <c:v>7.2501756060535101</c:v>
                </c:pt>
                <c:pt idx="1708">
                  <c:v>7.2536009904374597</c:v>
                </c:pt>
                <c:pt idx="1709">
                  <c:v>7.2570263748214092</c:v>
                </c:pt>
                <c:pt idx="1710">
                  <c:v>7.2602917452080096</c:v>
                </c:pt>
                <c:pt idx="1711">
                  <c:v>7.2633971015972598</c:v>
                </c:pt>
                <c:pt idx="1712">
                  <c:v>7.2665024579865101</c:v>
                </c:pt>
                <c:pt idx="1713">
                  <c:v>7.2694478003784102</c:v>
                </c:pt>
                <c:pt idx="1714">
                  <c:v>7.2722358408746102</c:v>
                </c:pt>
                <c:pt idx="1715">
                  <c:v>7.2746969953608103</c:v>
                </c:pt>
                <c:pt idx="1716">
                  <c:v>7.2771581498470104</c:v>
                </c:pt>
                <c:pt idx="1717">
                  <c:v>7.2796193043332105</c:v>
                </c:pt>
                <c:pt idx="1718">
                  <c:v>7.2822193177301102</c:v>
                </c:pt>
                <c:pt idx="1719">
                  <c:v>7.2852430902165599</c:v>
                </c:pt>
                <c:pt idx="1720">
                  <c:v>7.2885493687627099</c:v>
                </c:pt>
                <c:pt idx="1721">
                  <c:v>7.2919945062195595</c:v>
                </c:pt>
                <c:pt idx="1722">
                  <c:v>7.2957611442191599</c:v>
                </c:pt>
                <c:pt idx="1723">
                  <c:v>7.2996766003413596</c:v>
                </c:pt>
                <c:pt idx="1724">
                  <c:v>7.3037614012237597</c:v>
                </c:pt>
                <c:pt idx="1725">
                  <c:v>7.3080155468663595</c:v>
                </c:pt>
                <c:pt idx="1726">
                  <c:v>7.3123620623781598</c:v>
                </c:pt>
                <c:pt idx="1727">
                  <c:v>7.3167521969948597</c:v>
                </c:pt>
                <c:pt idx="1728">
                  <c:v>7.3202956078105599</c:v>
                </c:pt>
                <c:pt idx="1729">
                  <c:v>7.3238390186262601</c:v>
                </c:pt>
                <c:pt idx="1730">
                  <c:v>7.3275312475645604</c:v>
                </c:pt>
                <c:pt idx="1731">
                  <c:v>7.3312978855641608</c:v>
                </c:pt>
                <c:pt idx="1732">
                  <c:v>7.3351389326250604</c:v>
                </c:pt>
                <c:pt idx="1733">
                  <c:v>7.3390543887472601</c:v>
                </c:pt>
                <c:pt idx="1734">
                  <c:v>7.34305451724956</c:v>
                </c:pt>
                <c:pt idx="1735">
                  <c:v>7.3471393181319602</c:v>
                </c:pt>
                <c:pt idx="1736">
                  <c:v>7.3513934637745599</c:v>
                </c:pt>
                <c:pt idx="1737">
                  <c:v>7.3556476094171597</c:v>
                </c:pt>
                <c:pt idx="1738">
                  <c:v>7.35999412492896</c:v>
                </c:pt>
                <c:pt idx="1739">
                  <c:v>7.3643688645674601</c:v>
                </c:pt>
                <c:pt idx="1740">
                  <c:v>7.36875899918416</c:v>
                </c:pt>
                <c:pt idx="1741">
                  <c:v>7.3731491338008599</c:v>
                </c:pt>
                <c:pt idx="1742">
                  <c:v>7.3775572292254603</c:v>
                </c:pt>
                <c:pt idx="1743">
                  <c:v>7.3822468466984601</c:v>
                </c:pt>
                <c:pt idx="1744">
                  <c:v>7.3869582257374597</c:v>
                </c:pt>
                <c:pt idx="1745">
                  <c:v>7.3916832057552098</c:v>
                </c:pt>
                <c:pt idx="1746">
                  <c:v>7.3964081857729598</c:v>
                </c:pt>
                <c:pt idx="1747">
                  <c:v>7.4011522071609601</c:v>
                </c:pt>
                <c:pt idx="1748">
                  <c:v>7.4059125497234604</c:v>
                </c:pt>
                <c:pt idx="1749">
                  <c:v>7.4107544981584601</c:v>
                </c:pt>
                <c:pt idx="1750">
                  <c:v>7.4156508505084604</c:v>
                </c:pt>
                <c:pt idx="1751">
                  <c:v>7.4205472028584607</c:v>
                </c:pt>
                <c:pt idx="1752">
                  <c:v>7.424787988032711</c:v>
                </c:pt>
                <c:pt idx="1753">
                  <c:v>7.4291185396667112</c:v>
                </c:pt>
                <c:pt idx="1754">
                  <c:v>7.4334490913007114</c:v>
                </c:pt>
                <c:pt idx="1755">
                  <c:v>7.4378694093944615</c:v>
                </c:pt>
                <c:pt idx="1756">
                  <c:v>7.4422897274882116</c:v>
                </c:pt>
                <c:pt idx="1757">
                  <c:v>7.4467998120417116</c:v>
                </c:pt>
                <c:pt idx="1758">
                  <c:v>7.4513098965952116</c:v>
                </c:pt>
                <c:pt idx="1759">
                  <c:v>7.4559179081957119</c:v>
                </c:pt>
                <c:pt idx="1760">
                  <c:v>7.4605558419494615</c:v>
                </c:pt>
                <c:pt idx="1761">
                  <c:v>7.4651937757032112</c:v>
                </c:pt>
                <c:pt idx="1762">
                  <c:v>7.4698480306314607</c:v>
                </c:pt>
                <c:pt idx="1763">
                  <c:v>7.4745213269299606</c:v>
                </c:pt>
                <c:pt idx="1764">
                  <c:v>7.4791946232284605</c:v>
                </c:pt>
                <c:pt idx="1765">
                  <c:v>7.4838679195269604</c:v>
                </c:pt>
                <c:pt idx="1766">
                  <c:v>7.4885575369999602</c:v>
                </c:pt>
                <c:pt idx="1767">
                  <c:v>7.49324715447296</c:v>
                </c:pt>
                <c:pt idx="1768">
                  <c:v>7.4976911715133596</c:v>
                </c:pt>
                <c:pt idx="1769">
                  <c:v>7.5021480177022593</c:v>
                </c:pt>
                <c:pt idx="1770">
                  <c:v>7.5066228246990594</c:v>
                </c:pt>
                <c:pt idx="1771">
                  <c:v>7.5110976316958595</c:v>
                </c:pt>
                <c:pt idx="1772">
                  <c:v>7.5155878336708595</c:v>
                </c:pt>
                <c:pt idx="1773">
                  <c:v>7.519777542183359</c:v>
                </c:pt>
                <c:pt idx="1774">
                  <c:v>7.5239672506958586</c:v>
                </c:pt>
                <c:pt idx="1775">
                  <c:v>7.5287134285833588</c:v>
                </c:pt>
                <c:pt idx="1776">
                  <c:v>7.5335409695203586</c:v>
                </c:pt>
                <c:pt idx="1777">
                  <c:v>7.5383685104573583</c:v>
                </c:pt>
                <c:pt idx="1778">
                  <c:v>7.5431960513943581</c:v>
                </c:pt>
                <c:pt idx="1779">
                  <c:v>7.5480778343643582</c:v>
                </c:pt>
                <c:pt idx="1780">
                  <c:v>7.5529596173343583</c:v>
                </c:pt>
                <c:pt idx="1781">
                  <c:v>7.5577165199043579</c:v>
                </c:pt>
                <c:pt idx="1782">
                  <c:v>7.5624734224743575</c:v>
                </c:pt>
                <c:pt idx="1783">
                  <c:v>7.5672303250443571</c:v>
                </c:pt>
                <c:pt idx="1784">
                  <c:v>7.5719872276143567</c:v>
                </c:pt>
                <c:pt idx="1785">
                  <c:v>7.5767441301843563</c:v>
                </c:pt>
                <c:pt idx="1786">
                  <c:v>7.581673783974356</c:v>
                </c:pt>
                <c:pt idx="1787">
                  <c:v>7.5866034377643556</c:v>
                </c:pt>
                <c:pt idx="1788">
                  <c:v>7.5915330915543553</c:v>
                </c:pt>
                <c:pt idx="1789">
                  <c:v>7.5964627453443549</c:v>
                </c:pt>
                <c:pt idx="1790">
                  <c:v>7.6013923991343546</c:v>
                </c:pt>
                <c:pt idx="1791">
                  <c:v>7.6063220529243543</c:v>
                </c:pt>
                <c:pt idx="1792">
                  <c:v>7.6112517067143539</c:v>
                </c:pt>
                <c:pt idx="1793">
                  <c:v>7.6161813605043536</c:v>
                </c:pt>
                <c:pt idx="1794">
                  <c:v>7.6211110142943532</c:v>
                </c:pt>
                <c:pt idx="1795">
                  <c:v>7.6260406680843529</c:v>
                </c:pt>
                <c:pt idx="1796">
                  <c:v>7.6309703218743525</c:v>
                </c:pt>
                <c:pt idx="1797">
                  <c:v>7.6358999756643522</c:v>
                </c:pt>
                <c:pt idx="1798">
                  <c:v>7.6408296294543518</c:v>
                </c:pt>
                <c:pt idx="1799">
                  <c:v>7.6457592832443515</c:v>
                </c:pt>
                <c:pt idx="1800">
                  <c:v>7.6506889370343512</c:v>
                </c:pt>
                <c:pt idx="1801">
                  <c:v>7.6556185908243508</c:v>
                </c:pt>
                <c:pt idx="1802">
                  <c:v>7.6605482446143505</c:v>
                </c:pt>
                <c:pt idx="1803">
                  <c:v>7.6654778984043501</c:v>
                </c:pt>
                <c:pt idx="1804">
                  <c:v>7.6703607220443502</c:v>
                </c:pt>
                <c:pt idx="1805">
                  <c:v>7.6752435456843502</c:v>
                </c:pt>
                <c:pt idx="1806">
                  <c:v>7.6801263693243502</c:v>
                </c:pt>
                <c:pt idx="1807">
                  <c:v>7.6850091929643503</c:v>
                </c:pt>
                <c:pt idx="1808">
                  <c:v>7.6898920166043503</c:v>
                </c:pt>
                <c:pt idx="1809">
                  <c:v>7.6948560125043501</c:v>
                </c:pt>
                <c:pt idx="1810">
                  <c:v>7.69982000840435</c:v>
                </c:pt>
                <c:pt idx="1811">
                  <c:v>7.7047840043043498</c:v>
                </c:pt>
                <c:pt idx="1812">
                  <c:v>7.7097480002043497</c:v>
                </c:pt>
                <c:pt idx="1813">
                  <c:v>7.7147119961043495</c:v>
                </c:pt>
                <c:pt idx="1814">
                  <c:v>7.7196759920043494</c:v>
                </c:pt>
                <c:pt idx="1815">
                  <c:v>7.7246399879043492</c:v>
                </c:pt>
                <c:pt idx="1816">
                  <c:v>7.729606065144349</c:v>
                </c:pt>
                <c:pt idx="1817">
                  <c:v>7.7345721423843488</c:v>
                </c:pt>
                <c:pt idx="1818">
                  <c:v>7.7395382196243485</c:v>
                </c:pt>
                <c:pt idx="1819">
                  <c:v>7.7445042968643483</c:v>
                </c:pt>
                <c:pt idx="1820">
                  <c:v>7.749470374104348</c:v>
                </c:pt>
                <c:pt idx="1821">
                  <c:v>7.7542283173443476</c:v>
                </c:pt>
                <c:pt idx="1822">
                  <c:v>7.7589862605843471</c:v>
                </c:pt>
                <c:pt idx="1823">
                  <c:v>7.7638680435543472</c:v>
                </c:pt>
                <c:pt idx="1824">
                  <c:v>7.7687498265243473</c:v>
                </c:pt>
                <c:pt idx="1825">
                  <c:v>7.7730592409943471</c:v>
                </c:pt>
                <c:pt idx="1826">
                  <c:v>7.7776777344543468</c:v>
                </c:pt>
                <c:pt idx="1827">
                  <c:v>7.7822962279143466</c:v>
                </c:pt>
                <c:pt idx="1828">
                  <c:v>7.7871925802643469</c:v>
                </c:pt>
                <c:pt idx="1829">
                  <c:v>7.7920889326143472</c:v>
                </c:pt>
                <c:pt idx="1830">
                  <c:v>7.7969852849643475</c:v>
                </c:pt>
                <c:pt idx="1831">
                  <c:v>7.8018816373143478</c:v>
                </c:pt>
                <c:pt idx="1832">
                  <c:v>7.8069080734143474</c:v>
                </c:pt>
                <c:pt idx="1833">
                  <c:v>7.8119345095143471</c:v>
                </c:pt>
                <c:pt idx="1834">
                  <c:v>7.8169609456143467</c:v>
                </c:pt>
                <c:pt idx="1835">
                  <c:v>7.8219873817143464</c:v>
                </c:pt>
                <c:pt idx="1836">
                  <c:v>7.827013817814346</c:v>
                </c:pt>
                <c:pt idx="1837">
                  <c:v>7.8320059118043464</c:v>
                </c:pt>
                <c:pt idx="1838">
                  <c:v>7.8370292258943461</c:v>
                </c:pt>
                <c:pt idx="1839">
                  <c:v>7.8421503629643459</c:v>
                </c:pt>
                <c:pt idx="1840">
                  <c:v>7.8472964761143462</c:v>
                </c:pt>
                <c:pt idx="1841">
                  <c:v>7.8524436299343465</c:v>
                </c:pt>
                <c:pt idx="1842">
                  <c:v>7.8575907837543468</c:v>
                </c:pt>
                <c:pt idx="1843">
                  <c:v>7.8627379375743471</c:v>
                </c:pt>
                <c:pt idx="1844">
                  <c:v>7.8678850913943474</c:v>
                </c:pt>
                <c:pt idx="1845">
                  <c:v>7.8730322452143477</c:v>
                </c:pt>
                <c:pt idx="1846">
                  <c:v>7.8781793990343481</c:v>
                </c:pt>
                <c:pt idx="1847">
                  <c:v>7.8833265528543484</c:v>
                </c:pt>
                <c:pt idx="1848">
                  <c:v>7.8884737066743487</c:v>
                </c:pt>
                <c:pt idx="1849">
                  <c:v>7.893620860494349</c:v>
                </c:pt>
                <c:pt idx="1850">
                  <c:v>7.8987680143143493</c:v>
                </c:pt>
                <c:pt idx="1851">
                  <c:v>7.9039151681343496</c:v>
                </c:pt>
                <c:pt idx="1852">
                  <c:v>7.9090623219543499</c:v>
                </c:pt>
                <c:pt idx="1853">
                  <c:v>7.9142094757743502</c:v>
                </c:pt>
                <c:pt idx="1854">
                  <c:v>7.9193566295943505</c:v>
                </c:pt>
                <c:pt idx="1855">
                  <c:v>7.9245037834143508</c:v>
                </c:pt>
                <c:pt idx="1856">
                  <c:v>7.9296509372343511</c:v>
                </c:pt>
                <c:pt idx="1857">
                  <c:v>7.9347980910543514</c:v>
                </c:pt>
                <c:pt idx="1858">
                  <c:v>7.9399452448743517</c:v>
                </c:pt>
                <c:pt idx="1859">
                  <c:v>7.945092398694352</c:v>
                </c:pt>
                <c:pt idx="1860">
                  <c:v>7.9502395525143523</c:v>
                </c:pt>
                <c:pt idx="1861">
                  <c:v>7.9553867063343526</c:v>
                </c:pt>
                <c:pt idx="1862">
                  <c:v>7.9605338601543529</c:v>
                </c:pt>
                <c:pt idx="1863">
                  <c:v>7.9656810139743532</c:v>
                </c:pt>
                <c:pt idx="1864">
                  <c:v>7.9708281677943535</c:v>
                </c:pt>
                <c:pt idx="1865">
                  <c:v>7.9759753216143539</c:v>
                </c:pt>
                <c:pt idx="1866">
                  <c:v>7.9811224754343542</c:v>
                </c:pt>
                <c:pt idx="1867">
                  <c:v>7.9862696292543545</c:v>
                </c:pt>
                <c:pt idx="1868">
                  <c:v>7.9914167830743548</c:v>
                </c:pt>
                <c:pt idx="1869">
                  <c:v>7.9965639368943551</c:v>
                </c:pt>
                <c:pt idx="1870">
                  <c:v>8.0017110907143554</c:v>
                </c:pt>
                <c:pt idx="1871">
                  <c:v>8.0068582445343548</c:v>
                </c:pt>
                <c:pt idx="1872">
                  <c:v>8.0120053983543542</c:v>
                </c:pt>
                <c:pt idx="1873">
                  <c:v>8.0171525521743536</c:v>
                </c:pt>
                <c:pt idx="1874">
                  <c:v>8.022299705994353</c:v>
                </c:pt>
                <c:pt idx="1875">
                  <c:v>8.0274468598143525</c:v>
                </c:pt>
                <c:pt idx="1876">
                  <c:v>8.0325940136343519</c:v>
                </c:pt>
                <c:pt idx="1877">
                  <c:v>8.0377411674543513</c:v>
                </c:pt>
                <c:pt idx="1878">
                  <c:v>8.0428883212743507</c:v>
                </c:pt>
                <c:pt idx="1879">
                  <c:v>8.0480354750943501</c:v>
                </c:pt>
                <c:pt idx="1880">
                  <c:v>8.0531826289143496</c:v>
                </c:pt>
                <c:pt idx="1881">
                  <c:v>8.058329782734349</c:v>
                </c:pt>
                <c:pt idx="1882">
                  <c:v>8.0634769365543484</c:v>
                </c:pt>
                <c:pt idx="1883">
                  <c:v>8.0686240903743478</c:v>
                </c:pt>
                <c:pt idx="1884">
                  <c:v>8.0737712441943472</c:v>
                </c:pt>
                <c:pt idx="1885">
                  <c:v>8.0789183980143466</c:v>
                </c:pt>
                <c:pt idx="1886">
                  <c:v>8.0840655518343461</c:v>
                </c:pt>
                <c:pt idx="1887">
                  <c:v>8.0892127056543455</c:v>
                </c:pt>
                <c:pt idx="1888">
                  <c:v>8.0943598594743449</c:v>
                </c:pt>
                <c:pt idx="1889">
                  <c:v>8.0995070132943443</c:v>
                </c:pt>
                <c:pt idx="1890">
                  <c:v>8.1046541671143437</c:v>
                </c:pt>
                <c:pt idx="1891">
                  <c:v>8.1098013209343431</c:v>
                </c:pt>
                <c:pt idx="1892">
                  <c:v>8.1149484747543426</c:v>
                </c:pt>
                <c:pt idx="1893">
                  <c:v>8.120095628574342</c:v>
                </c:pt>
                <c:pt idx="1894">
                  <c:v>8.1250731531843421</c:v>
                </c:pt>
                <c:pt idx="1895">
                  <c:v>8.1301963715943426</c:v>
                </c:pt>
                <c:pt idx="1896">
                  <c:v>8.1352196856843424</c:v>
                </c:pt>
                <c:pt idx="1897">
                  <c:v>8.1402429997743422</c:v>
                </c:pt>
                <c:pt idx="1898">
                  <c:v>8.1452184430443424</c:v>
                </c:pt>
                <c:pt idx="1899">
                  <c:v>8.150244879144342</c:v>
                </c:pt>
                <c:pt idx="1900">
                  <c:v>8.1552713152443417</c:v>
                </c:pt>
                <c:pt idx="1901">
                  <c:v>8.1602977513443413</c:v>
                </c:pt>
                <c:pt idx="1902">
                  <c:v>8.165324187444341</c:v>
                </c:pt>
                <c:pt idx="1903">
                  <c:v>8.1702205397943413</c:v>
                </c:pt>
                <c:pt idx="1904">
                  <c:v>8.1751168921443416</c:v>
                </c:pt>
                <c:pt idx="1905">
                  <c:v>8.1800132444943419</c:v>
                </c:pt>
                <c:pt idx="1906">
                  <c:v>8.1850396805943415</c:v>
                </c:pt>
                <c:pt idx="1907">
                  <c:v>8.1900661166943411</c:v>
                </c:pt>
                <c:pt idx="1908">
                  <c:v>8.1950571700143406</c:v>
                </c:pt>
                <c:pt idx="1909">
                  <c:v>8.2002043238343401</c:v>
                </c:pt>
                <c:pt idx="1910">
                  <c:v>8.2053514776543395</c:v>
                </c:pt>
                <c:pt idx="1911">
                  <c:v>8.2104986314743389</c:v>
                </c:pt>
                <c:pt idx="1912">
                  <c:v>8.215476156084339</c:v>
                </c:pt>
                <c:pt idx="1913">
                  <c:v>8.2206233099043384</c:v>
                </c:pt>
                <c:pt idx="1914">
                  <c:v>8.2257704637243378</c:v>
                </c:pt>
                <c:pt idx="1915">
                  <c:v>8.2307625577143373</c:v>
                </c:pt>
                <c:pt idx="1916">
                  <c:v>8.2357546517043367</c:v>
                </c:pt>
                <c:pt idx="1917">
                  <c:v>8.2407467456943362</c:v>
                </c:pt>
                <c:pt idx="1918">
                  <c:v>8.2457388396843356</c:v>
                </c:pt>
                <c:pt idx="1919">
                  <c:v>8.2506039719343356</c:v>
                </c:pt>
                <c:pt idx="1920">
                  <c:v>8.255596065924335</c:v>
                </c:pt>
                <c:pt idx="1921">
                  <c:v>8.2604924182743353</c:v>
                </c:pt>
                <c:pt idx="1922">
                  <c:v>8.2653887706243356</c:v>
                </c:pt>
                <c:pt idx="1923">
                  <c:v>8.2702851229743359</c:v>
                </c:pt>
                <c:pt idx="1924">
                  <c:v>8.2751814753243362</c:v>
                </c:pt>
                <c:pt idx="1925">
                  <c:v>8.2800778276743365</c:v>
                </c:pt>
                <c:pt idx="1926">
                  <c:v>8.2849741800243368</c:v>
                </c:pt>
                <c:pt idx="1927">
                  <c:v>8.2898705323743371</c:v>
                </c:pt>
                <c:pt idx="1928">
                  <c:v>8.2947668847243374</c:v>
                </c:pt>
                <c:pt idx="1929">
                  <c:v>8.2996632370743377</c:v>
                </c:pt>
                <c:pt idx="1930">
                  <c:v>8.3045450200443369</c:v>
                </c:pt>
                <c:pt idx="1931">
                  <c:v>8.3094268030143361</c:v>
                </c:pt>
                <c:pt idx="1932">
                  <c:v>8.3144532391143358</c:v>
                </c:pt>
                <c:pt idx="1933">
                  <c:v>8.3194796752143354</c:v>
                </c:pt>
                <c:pt idx="1934">
                  <c:v>8.324506111314335</c:v>
                </c:pt>
                <c:pt idx="1935">
                  <c:v>8.3295325474143347</c:v>
                </c:pt>
                <c:pt idx="1936">
                  <c:v>8.334428899764335</c:v>
                </c:pt>
                <c:pt idx="1937">
                  <c:v>8.3393252521143353</c:v>
                </c:pt>
                <c:pt idx="1938">
                  <c:v>8.3442216044643356</c:v>
                </c:pt>
                <c:pt idx="1939">
                  <c:v>8.3491179568143359</c:v>
                </c:pt>
                <c:pt idx="1940">
                  <c:v>8.3540143091643362</c:v>
                </c:pt>
                <c:pt idx="1941">
                  <c:v>8.3589106615143365</c:v>
                </c:pt>
                <c:pt idx="1942">
                  <c:v>8.3635291549743371</c:v>
                </c:pt>
                <c:pt idx="1943">
                  <c:v>8.3681476484343378</c:v>
                </c:pt>
                <c:pt idx="1944">
                  <c:v>8.3727661418943384</c:v>
                </c:pt>
                <c:pt idx="1945">
                  <c:v>8.3770755563643391</c:v>
                </c:pt>
                <c:pt idx="1946">
                  <c:v>8.3798770400043399</c:v>
                </c:pt>
                <c:pt idx="1947">
                  <c:v>8.3826785236443406</c:v>
                </c:pt>
                <c:pt idx="1948">
                  <c:v>8.3854800072843414</c:v>
                </c:pt>
                <c:pt idx="1949">
                  <c:v>8.3882814909243422</c:v>
                </c:pt>
                <c:pt idx="1950">
                  <c:v>8.3935306304043422</c:v>
                </c:pt>
                <c:pt idx="1951">
                  <c:v>8.3984269827543425</c:v>
                </c:pt>
                <c:pt idx="1952">
                  <c:v>8.4033233351043428</c:v>
                </c:pt>
                <c:pt idx="1953">
                  <c:v>8.4082196874543431</c:v>
                </c:pt>
                <c:pt idx="1954">
                  <c:v>8.4131160398043434</c:v>
                </c:pt>
                <c:pt idx="1955">
                  <c:v>8.4180123921543437</c:v>
                </c:pt>
                <c:pt idx="1956">
                  <c:v>8.4226308856143444</c:v>
                </c:pt>
                <c:pt idx="1957">
                  <c:v>8.427249379074345</c:v>
                </c:pt>
                <c:pt idx="1958">
                  <c:v>8.4318678725343457</c:v>
                </c:pt>
                <c:pt idx="1959">
                  <c:v>8.4364863659943463</c:v>
                </c:pt>
                <c:pt idx="1960">
                  <c:v>8.441104859454347</c:v>
                </c:pt>
                <c:pt idx="1961">
                  <c:v>8.4457233529143476</c:v>
                </c:pt>
                <c:pt idx="1962">
                  <c:v>8.4503418463743483</c:v>
                </c:pt>
                <c:pt idx="1963">
                  <c:v>8.4549603398343489</c:v>
                </c:pt>
                <c:pt idx="1964">
                  <c:v>8.4598431634743481</c:v>
                </c:pt>
                <c:pt idx="1965">
                  <c:v>8.4647259871143472</c:v>
                </c:pt>
                <c:pt idx="1966">
                  <c:v>8.4696088107543464</c:v>
                </c:pt>
                <c:pt idx="1967">
                  <c:v>8.474365713324346</c:v>
                </c:pt>
                <c:pt idx="1968">
                  <c:v>8.4791226158943456</c:v>
                </c:pt>
                <c:pt idx="1969">
                  <c:v>8.4838795184643452</c:v>
                </c:pt>
                <c:pt idx="1970">
                  <c:v>8.4891286579443452</c:v>
                </c:pt>
                <c:pt idx="1971">
                  <c:v>8.4943777974243453</c:v>
                </c:pt>
                <c:pt idx="1972">
                  <c:v>8.4996269369043453</c:v>
                </c:pt>
                <c:pt idx="1973">
                  <c:v>8.5048760763843454</c:v>
                </c:pt>
                <c:pt idx="1974">
                  <c:v>8.5101252158643454</c:v>
                </c:pt>
                <c:pt idx="1975">
                  <c:v>8.5153743553443455</c:v>
                </c:pt>
                <c:pt idx="1976">
                  <c:v>8.5206234948243456</c:v>
                </c:pt>
                <c:pt idx="1977">
                  <c:v>8.5258726343043456</c:v>
                </c:pt>
                <c:pt idx="1978">
                  <c:v>8.5311217737843457</c:v>
                </c:pt>
                <c:pt idx="1979">
                  <c:v>8.5363709132643457</c:v>
                </c:pt>
                <c:pt idx="1980">
                  <c:v>8.5416200527443458</c:v>
                </c:pt>
                <c:pt idx="1981">
                  <c:v>8.5468691922243458</c:v>
                </c:pt>
                <c:pt idx="1982">
                  <c:v>8.5521183317043459</c:v>
                </c:pt>
                <c:pt idx="1983">
                  <c:v>8.5573674711843459</c:v>
                </c:pt>
                <c:pt idx="1984">
                  <c:v>8.562616610664346</c:v>
                </c:pt>
                <c:pt idx="1985">
                  <c:v>8.567865750144346</c:v>
                </c:pt>
                <c:pt idx="1986">
                  <c:v>8.5731148896243461</c:v>
                </c:pt>
                <c:pt idx="1987">
                  <c:v>8.5783640291043461</c:v>
                </c:pt>
                <c:pt idx="1988">
                  <c:v>8.5836131685843462</c:v>
                </c:pt>
                <c:pt idx="1989">
                  <c:v>8.5888623080643463</c:v>
                </c:pt>
                <c:pt idx="1990">
                  <c:v>8.5941114475443463</c:v>
                </c:pt>
                <c:pt idx="1991">
                  <c:v>8.5993605870243464</c:v>
                </c:pt>
                <c:pt idx="1992">
                  <c:v>8.6046097265043464</c:v>
                </c:pt>
                <c:pt idx="1993">
                  <c:v>8.6098588659843465</c:v>
                </c:pt>
                <c:pt idx="1994">
                  <c:v>8.6151080054643465</c:v>
                </c:pt>
                <c:pt idx="1995">
                  <c:v>8.6203571449443466</c:v>
                </c:pt>
                <c:pt idx="1996">
                  <c:v>8.6256062844243466</c:v>
                </c:pt>
                <c:pt idx="1997">
                  <c:v>8.6308554239043467</c:v>
                </c:pt>
                <c:pt idx="1998">
                  <c:v>8.6361045633843467</c:v>
                </c:pt>
                <c:pt idx="1999">
                  <c:v>8.6413537028643468</c:v>
                </c:pt>
                <c:pt idx="2000">
                  <c:v>8.6466028423443468</c:v>
                </c:pt>
                <c:pt idx="2001">
                  <c:v>8.6518519818243469</c:v>
                </c:pt>
                <c:pt idx="2002">
                  <c:v>8.6571011213043469</c:v>
                </c:pt>
                <c:pt idx="2003">
                  <c:v>8.662350260784347</c:v>
                </c:pt>
                <c:pt idx="2004">
                  <c:v>8.6675994002643471</c:v>
                </c:pt>
                <c:pt idx="2005">
                  <c:v>8.6728485397443471</c:v>
                </c:pt>
                <c:pt idx="2006">
                  <c:v>8.6780976792243472</c:v>
                </c:pt>
                <c:pt idx="2007">
                  <c:v>8.6833468187043472</c:v>
                </c:pt>
                <c:pt idx="2008">
                  <c:v>8.6885959581843473</c:v>
                </c:pt>
                <c:pt idx="2009">
                  <c:v>8.6938450976643473</c:v>
                </c:pt>
                <c:pt idx="2010">
                  <c:v>8.6990942371443474</c:v>
                </c:pt>
                <c:pt idx="2011">
                  <c:v>8.7043433766243474</c:v>
                </c:pt>
                <c:pt idx="2012">
                  <c:v>8.7095925161043475</c:v>
                </c:pt>
                <c:pt idx="2013">
                  <c:v>8.7148416555843475</c:v>
                </c:pt>
                <c:pt idx="2014">
                  <c:v>8.7200907950643476</c:v>
                </c:pt>
                <c:pt idx="2015">
                  <c:v>8.7253399345443476</c:v>
                </c:pt>
                <c:pt idx="2016">
                  <c:v>8.7305890740243477</c:v>
                </c:pt>
                <c:pt idx="2017">
                  <c:v>8.7358382135043477</c:v>
                </c:pt>
                <c:pt idx="2018">
                  <c:v>8.7410873529843478</c:v>
                </c:pt>
                <c:pt idx="2019">
                  <c:v>8.7463364924643479</c:v>
                </c:pt>
                <c:pt idx="2020">
                  <c:v>8.7515856319443479</c:v>
                </c:pt>
                <c:pt idx="2021">
                  <c:v>8.756834771424348</c:v>
                </c:pt>
                <c:pt idx="2022">
                  <c:v>8.762083910904348</c:v>
                </c:pt>
                <c:pt idx="2023">
                  <c:v>8.7673330503843481</c:v>
                </c:pt>
                <c:pt idx="2024">
                  <c:v>8.7720899529543477</c:v>
                </c:pt>
                <c:pt idx="2025">
                  <c:v>8.7768468555243473</c:v>
                </c:pt>
                <c:pt idx="2026">
                  <c:v>8.7816037580943469</c:v>
                </c:pt>
                <c:pt idx="2027">
                  <c:v>8.786486581734346</c:v>
                </c:pt>
                <c:pt idx="2028">
                  <c:v>8.7913694053743452</c:v>
                </c:pt>
                <c:pt idx="2029">
                  <c:v>8.7962522290143443</c:v>
                </c:pt>
                <c:pt idx="2030">
                  <c:v>8.8011350526543435</c:v>
                </c:pt>
                <c:pt idx="2031">
                  <c:v>8.8054444671243441</c:v>
                </c:pt>
                <c:pt idx="2032">
                  <c:v>8.8097538815943448</c:v>
                </c:pt>
                <c:pt idx="2033">
                  <c:v>8.8143723750543455</c:v>
                </c:pt>
                <c:pt idx="2034">
                  <c:v>8.8189908685143461</c:v>
                </c:pt>
                <c:pt idx="2035">
                  <c:v>8.8236093619743468</c:v>
                </c:pt>
                <c:pt idx="2036">
                  <c:v>8.8282278554343474</c:v>
                </c:pt>
                <c:pt idx="2037">
                  <c:v>8.8328463488943481</c:v>
                </c:pt>
                <c:pt idx="2038">
                  <c:v>8.8374648423543487</c:v>
                </c:pt>
                <c:pt idx="2039">
                  <c:v>8.8420833358143494</c:v>
                </c:pt>
                <c:pt idx="2040">
                  <c:v>8.84670182927435</c:v>
                </c:pt>
                <c:pt idx="2041">
                  <c:v>8.8513203227343507</c:v>
                </c:pt>
                <c:pt idx="2042">
                  <c:v>8.8559388161943513</c:v>
                </c:pt>
                <c:pt idx="2043">
                  <c:v>8.860557309654352</c:v>
                </c:pt>
                <c:pt idx="2044">
                  <c:v>8.8651758031143526</c:v>
                </c:pt>
                <c:pt idx="2045">
                  <c:v>8.8697942965743533</c:v>
                </c:pt>
                <c:pt idx="2046">
                  <c:v>8.8744127900343539</c:v>
                </c:pt>
                <c:pt idx="2047">
                  <c:v>8.8790312834943546</c:v>
                </c:pt>
                <c:pt idx="2048">
                  <c:v>8.8836497769543552</c:v>
                </c:pt>
                <c:pt idx="2049">
                  <c:v>8.8882682704143559</c:v>
                </c:pt>
                <c:pt idx="2050">
                  <c:v>8.8928867638743565</c:v>
                </c:pt>
                <c:pt idx="2051">
                  <c:v>8.8975052573343572</c:v>
                </c:pt>
                <c:pt idx="2052">
                  <c:v>8.9021237507943578</c:v>
                </c:pt>
                <c:pt idx="2053">
                  <c:v>8.9067422442543585</c:v>
                </c:pt>
                <c:pt idx="2054">
                  <c:v>8.9113607377143591</c:v>
                </c:pt>
                <c:pt idx="2055">
                  <c:v>8.9159792311743598</c:v>
                </c:pt>
                <c:pt idx="2056">
                  <c:v>8.9205977246343604</c:v>
                </c:pt>
                <c:pt idx="2057">
                  <c:v>8.9252162180943611</c:v>
                </c:pt>
                <c:pt idx="2058">
                  <c:v>8.9298347115543617</c:v>
                </c:pt>
                <c:pt idx="2059">
                  <c:v>8.9344532050143624</c:v>
                </c:pt>
                <c:pt idx="2060">
                  <c:v>8.939071698474363</c:v>
                </c:pt>
                <c:pt idx="2061">
                  <c:v>8.9436901919343637</c:v>
                </c:pt>
                <c:pt idx="2062">
                  <c:v>8.9483086853943643</c:v>
                </c:pt>
                <c:pt idx="2063">
                  <c:v>8.952927178854365</c:v>
                </c:pt>
                <c:pt idx="2064">
                  <c:v>8.9575456723143656</c:v>
                </c:pt>
                <c:pt idx="2065">
                  <c:v>8.9621641657743663</c:v>
                </c:pt>
                <c:pt idx="2066">
                  <c:v>8.9667826592343669</c:v>
                </c:pt>
                <c:pt idx="2067">
                  <c:v>8.9714011526943676</c:v>
                </c:pt>
                <c:pt idx="2068">
                  <c:v>8.9760196461543682</c:v>
                </c:pt>
                <c:pt idx="2069">
                  <c:v>8.9806381396143689</c:v>
                </c:pt>
                <c:pt idx="2070">
                  <c:v>8.9852566330743695</c:v>
                </c:pt>
                <c:pt idx="2071">
                  <c:v>8.9898751265343702</c:v>
                </c:pt>
                <c:pt idx="2072">
                  <c:v>8.9944936199943708</c:v>
                </c:pt>
                <c:pt idx="2073">
                  <c:v>8.9991121134543715</c:v>
                </c:pt>
                <c:pt idx="2074">
                  <c:v>9.0037306069143721</c:v>
                </c:pt>
                <c:pt idx="2075">
                  <c:v>9.0083491003743728</c:v>
                </c:pt>
                <c:pt idx="2076">
                  <c:v>9.0129675938343734</c:v>
                </c:pt>
                <c:pt idx="2077">
                  <c:v>9.0175860872943741</c:v>
                </c:pt>
                <c:pt idx="2078">
                  <c:v>9.0222045807543747</c:v>
                </c:pt>
                <c:pt idx="2079">
                  <c:v>9.0268230742143754</c:v>
                </c:pt>
                <c:pt idx="2080">
                  <c:v>9.031441567674376</c:v>
                </c:pt>
                <c:pt idx="2081">
                  <c:v>9.0360600611343767</c:v>
                </c:pt>
                <c:pt idx="2082">
                  <c:v>9.0406785545943773</c:v>
                </c:pt>
                <c:pt idx="2083">
                  <c:v>9.045297048054378</c:v>
                </c:pt>
                <c:pt idx="2084">
                  <c:v>9.0499155415143786</c:v>
                </c:pt>
                <c:pt idx="2085">
                  <c:v>9.0545340349743793</c:v>
                </c:pt>
                <c:pt idx="2086">
                  <c:v>9.0591525284343799</c:v>
                </c:pt>
                <c:pt idx="2087">
                  <c:v>9.0637710218943806</c:v>
                </c:pt>
                <c:pt idx="2088">
                  <c:v>9.0683895153543812</c:v>
                </c:pt>
                <c:pt idx="2089">
                  <c:v>9.0730080088143819</c:v>
                </c:pt>
                <c:pt idx="2090">
                  <c:v>9.0776265022743825</c:v>
                </c:pt>
                <c:pt idx="2091">
                  <c:v>9.0822449957343832</c:v>
                </c:pt>
                <c:pt idx="2092">
                  <c:v>9.0868634891943838</c:v>
                </c:pt>
                <c:pt idx="2093">
                  <c:v>9.0914819826543845</c:v>
                </c:pt>
                <c:pt idx="2094">
                  <c:v>9.0961004761143851</c:v>
                </c:pt>
                <c:pt idx="2095">
                  <c:v>9.1007189695743858</c:v>
                </c:pt>
                <c:pt idx="2096">
                  <c:v>9.1053374630343864</c:v>
                </c:pt>
                <c:pt idx="2097">
                  <c:v>9.1099559564943871</c:v>
                </c:pt>
                <c:pt idx="2098">
                  <c:v>9.1145744499543877</c:v>
                </c:pt>
                <c:pt idx="2099">
                  <c:v>9.1191929434143884</c:v>
                </c:pt>
                <c:pt idx="2100">
                  <c:v>9.123811436874389</c:v>
                </c:pt>
              </c:numCache>
            </c:numRef>
          </c:val>
        </c:ser>
        <c:marker val="1"/>
        <c:axId val="212932480"/>
        <c:axId val="212958208"/>
      </c:lineChart>
      <c:catAx>
        <c:axId val="2129324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</a:t>
                </a:r>
              </a:p>
            </c:rich>
          </c:tx>
          <c:layout/>
        </c:title>
        <c:tickLblPos val="nextTo"/>
        <c:crossAx val="212958208"/>
        <c:crosses val="autoZero"/>
        <c:auto val="1"/>
        <c:lblAlgn val="ctr"/>
        <c:lblOffset val="100"/>
      </c:catAx>
      <c:valAx>
        <c:axId val="21295820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Fuel burn in Litter</a:t>
                </a:r>
              </a:p>
            </c:rich>
          </c:tx>
          <c:layout/>
        </c:title>
        <c:numFmt formatCode="General" sourceLinked="1"/>
        <c:tickLblPos val="nextTo"/>
        <c:crossAx val="21293248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5</xdr:col>
      <xdr:colOff>47075</xdr:colOff>
      <xdr:row>25</xdr:row>
      <xdr:rowOff>180975</xdr:rowOff>
    </xdr:to>
    <xdr:pic>
      <xdr:nvPicPr>
        <xdr:cNvPr id="2" name="Picture 1" descr="kari_600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00225"/>
          <a:ext cx="4657175" cy="3228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180975</xdr:rowOff>
    </xdr:from>
    <xdr:to>
      <xdr:col>19</xdr:col>
      <xdr:colOff>571500</xdr:colOff>
      <xdr:row>16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18</xdr:row>
      <xdr:rowOff>9524</xdr:rowOff>
    </xdr:from>
    <xdr:to>
      <xdr:col>19</xdr:col>
      <xdr:colOff>581025</xdr:colOff>
      <xdr:row>49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50</xdr:row>
      <xdr:rowOff>123825</xdr:rowOff>
    </xdr:from>
    <xdr:to>
      <xdr:col>20</xdr:col>
      <xdr:colOff>0</xdr:colOff>
      <xdr:row>65</xdr:row>
      <xdr:rowOff>9525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19049</xdr:colOff>
      <xdr:row>66</xdr:row>
      <xdr:rowOff>161924</xdr:rowOff>
    </xdr:from>
    <xdr:to>
      <xdr:col>19</xdr:col>
      <xdr:colOff>581024</xdr:colOff>
      <xdr:row>83</xdr:row>
      <xdr:rowOff>95249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28575</xdr:colOff>
      <xdr:row>85</xdr:row>
      <xdr:rowOff>66675</xdr:rowOff>
    </xdr:from>
    <xdr:to>
      <xdr:col>19</xdr:col>
      <xdr:colOff>561975</xdr:colOff>
      <xdr:row>99</xdr:row>
      <xdr:rowOff>142875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19050</xdr:colOff>
      <xdr:row>101</xdr:row>
      <xdr:rowOff>104775</xdr:rowOff>
    </xdr:from>
    <xdr:to>
      <xdr:col>20</xdr:col>
      <xdr:colOff>0</xdr:colOff>
      <xdr:row>115</xdr:row>
      <xdr:rowOff>180975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9524</xdr:colOff>
      <xdr:row>117</xdr:row>
      <xdr:rowOff>85725</xdr:rowOff>
    </xdr:from>
    <xdr:to>
      <xdr:col>19</xdr:col>
      <xdr:colOff>590549</xdr:colOff>
      <xdr:row>131</xdr:row>
      <xdr:rowOff>161925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133</xdr:row>
      <xdr:rowOff>57150</xdr:rowOff>
    </xdr:from>
    <xdr:to>
      <xdr:col>20</xdr:col>
      <xdr:colOff>0</xdr:colOff>
      <xdr:row>147</xdr:row>
      <xdr:rowOff>133350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19050</xdr:colOff>
      <xdr:row>149</xdr:row>
      <xdr:rowOff>47625</xdr:rowOff>
    </xdr:from>
    <xdr:to>
      <xdr:col>19</xdr:col>
      <xdr:colOff>590550</xdr:colOff>
      <xdr:row>163</xdr:row>
      <xdr:rowOff>123825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9525</xdr:colOff>
      <xdr:row>165</xdr:row>
      <xdr:rowOff>57150</xdr:rowOff>
    </xdr:from>
    <xdr:to>
      <xdr:col>19</xdr:col>
      <xdr:colOff>581025</xdr:colOff>
      <xdr:row>179</xdr:row>
      <xdr:rowOff>133350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28574</xdr:colOff>
      <xdr:row>181</xdr:row>
      <xdr:rowOff>28575</xdr:rowOff>
    </xdr:from>
    <xdr:to>
      <xdr:col>19</xdr:col>
      <xdr:colOff>571499</xdr:colOff>
      <xdr:row>195</xdr:row>
      <xdr:rowOff>104775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38100</xdr:colOff>
      <xdr:row>197</xdr:row>
      <xdr:rowOff>38100</xdr:rowOff>
    </xdr:from>
    <xdr:to>
      <xdr:col>19</xdr:col>
      <xdr:colOff>590550</xdr:colOff>
      <xdr:row>211</xdr:row>
      <xdr:rowOff>114300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E4:K10" headerRowCount="0" totalsRowShown="0" headerRowDxfId="82" dataDxfId="81">
  <tableColumns count="7">
    <tableColumn id="1" name="Column1" headerRowDxfId="80" dataDxfId="79"/>
    <tableColumn id="2" name="Column2" headerRowDxfId="78" dataDxfId="77"/>
    <tableColumn id="3" name="Column3" headerRowDxfId="76" dataDxfId="75"/>
    <tableColumn id="4" name="Column4" headerRowDxfId="74" dataDxfId="73"/>
    <tableColumn id="5" name="Column5" headerRowDxfId="72" dataDxfId="71"/>
    <tableColumn id="6" name="Column6" headerRowDxfId="70" dataDxfId="69"/>
    <tableColumn id="7" name="Column7" headerRowDxfId="68" dataDxfId="67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id="2" name="Table2" displayName="Table2" ref="B4:C57" headerRowCount="0" totalsRowShown="0" headerRowDxfId="66" dataDxfId="65">
  <tableColumns count="2">
    <tableColumn id="1" name="Column1" headerRowDxfId="64" dataDxfId="63"/>
    <tableColumn id="2" name="Column2" headerRowDxfId="62" dataDxfId="61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id="6" name="Table6" displayName="Table6" ref="B3:C7" headerRowCount="0" totalsRowShown="0">
  <tableColumns count="2">
    <tableColumn id="1" name="Column1"/>
    <tableColumn id="2" name="Column2">
      <calculatedColumnFormula>'Given Data '!C21*'Given Data '!C$17*9.81</calculatedColumnFormula>
    </tableColumn>
  </tableColumns>
  <tableStyleInfo name="TableStyleLight15" showFirstColumn="0" showLastColumn="0" showRowStripes="0" showColumnStripes="0"/>
</table>
</file>

<file path=xl/tables/table4.xml><?xml version="1.0" encoding="utf-8"?>
<table xmlns="http://schemas.openxmlformats.org/spreadsheetml/2006/main" id="3" name="Table3" displayName="Table3" ref="B4:Q16" headerRowCount="0" totalsRowShown="0">
  <tableColumns count="16">
    <tableColumn id="1" name="Column1" dataDxfId="60">
      <calculatedColumnFormula>B3+500</calculatedColumnFormula>
    </tableColumn>
    <tableColumn id="2" name="Column2"/>
    <tableColumn id="3" name="Column3">
      <calculatedColumnFormula>C4/746</calculatedColumnFormula>
    </tableColumn>
    <tableColumn id="4" name="Column4">
      <calculatedColumnFormula>60*C4/(2*PI()*B4)</calculatedColumnFormula>
    </tableColumn>
    <tableColumn id="5" name="Column5" dataDxfId="59">
      <calculatedColumnFormula>3.6*2*PI()*'Given Data '!C$13*'Acceeleration and Decelration'!B4/('Given Data '!I$6*60)</calculatedColumnFormula>
    </tableColumn>
    <tableColumn id="6" name="Column6" dataDxfId="58">
      <calculatedColumnFormula>3.6*2*PI()*'Given Data '!C$13*'Acceeleration and Decelration'!B4/('Given Data '!I$7*60)</calculatedColumnFormula>
    </tableColumn>
    <tableColumn id="7" name="Column7" dataDxfId="57">
      <calculatedColumnFormula>3.6*2*PI()*'Given Data '!C$13*'Acceeleration and Decelration'!B4/('Given Data '!I$8*60)</calculatedColumnFormula>
    </tableColumn>
    <tableColumn id="8" name="Column8" dataDxfId="56">
      <calculatedColumnFormula>3.6*C4/F4</calculatedColumnFormula>
    </tableColumn>
    <tableColumn id="9" name="Column9" dataDxfId="55">
      <calculatedColumnFormula>C4*3.6/G4</calculatedColumnFormula>
    </tableColumn>
    <tableColumn id="10" name="Column10" dataDxfId="54">
      <calculatedColumnFormula>3.6*C4/H4</calculatedColumnFormula>
    </tableColumn>
    <tableColumn id="11" name="Column11" dataDxfId="53">
      <calculatedColumnFormula>I4/'Given Data '!C$55</calculatedColumnFormula>
    </tableColumn>
    <tableColumn id="12" name="Column12" dataDxfId="52">
      <calculatedColumnFormula>J4/'Given Data '!C$56</calculatedColumnFormula>
    </tableColumn>
    <tableColumn id="13" name="Column13" dataDxfId="51">
      <calculatedColumnFormula>K4/'Given Data '!C$57</calculatedColumnFormula>
    </tableColumn>
    <tableColumn id="14" name="Column14" dataDxfId="50">
      <calculatedColumnFormula>'Given Data '!C$17*'Acceeleration and Decelration'!L4</calculatedColumnFormula>
    </tableColumn>
    <tableColumn id="15" name="Column15" dataDxfId="49">
      <calculatedColumnFormula>'Given Data '!C$17*'Acceeleration and Decelration'!M4</calculatedColumnFormula>
    </tableColumn>
    <tableColumn id="16" name="Column16" dataDxfId="48">
      <calculatedColumnFormula>'Given Data '!C$17*'Acceeleration and Decelration'!N4</calculatedColumnFormula>
    </tableColumn>
  </tableColumns>
  <tableStyleInfo name="TableStyleLight15" showFirstColumn="0" showLastColumn="0" showRowStripes="0" showColumnStripes="0"/>
</table>
</file>

<file path=xl/tables/table5.xml><?xml version="1.0" encoding="utf-8"?>
<table xmlns="http://schemas.openxmlformats.org/spreadsheetml/2006/main" id="5" name="Table5" displayName="Table5" ref="B3:E15" headerRowCount="0" totalsRowShown="0">
  <tableColumns count="4">
    <tableColumn id="1" name="Column1">
      <calculatedColumnFormula>B2+500</calculatedColumnFormula>
    </tableColumn>
    <tableColumn id="2" name="Column2">
      <calculatedColumnFormula>'Given Data '!C$21*'Given Data '!C$19*'Given Data '!C$9*('Acceeleration and Decelration'!F4/3.6)^2/2</calculatedColumnFormula>
    </tableColumn>
    <tableColumn id="3" name="Column3">
      <calculatedColumnFormula>'Given Data '!C$21*'Given Data '!C$19*'Given Data '!C$9*('Acceeleration and Decelration'!G4/3.6)^2/2</calculatedColumnFormula>
    </tableColumn>
    <tableColumn id="4" name="Column4">
      <calculatedColumnFormula>'Given Data '!C$21*'Given Data '!C$19*'Given Data '!C$9*('Acceeleration and Decelration'!H4/3.6)^2/2</calculatedColumnFormula>
    </tableColumn>
  </tableColumns>
  <tableStyleInfo name="TableStyleLight15" showFirstColumn="0" showLastColumn="0" showRowStripes="0" showColumnStripes="0"/>
</table>
</file>

<file path=xl/tables/table6.xml><?xml version="1.0" encoding="utf-8"?>
<table xmlns="http://schemas.openxmlformats.org/spreadsheetml/2006/main" id="7" name="Table7" displayName="Table7" ref="B3:N16" headerRowCount="0" totalsRowShown="0">
  <tableColumns count="13">
    <tableColumn id="1" name="Column1">
      <calculatedColumnFormula>B2+500</calculatedColumnFormula>
    </tableColumn>
    <tableColumn id="2" name="Column2" dataDxfId="47">
      <calculatedColumnFormula>'Rolling Resistance'!C$4+'Aerodynamic Resistance'!C1</calculatedColumnFormula>
    </tableColumn>
    <tableColumn id="3" name="Column3" dataDxfId="46"/>
    <tableColumn id="4" name="Column4" dataDxfId="45"/>
    <tableColumn id="5" name="Column5" dataDxfId="44"/>
    <tableColumn id="6" name="Column6" dataDxfId="43"/>
    <tableColumn id="7" name="Column7" dataDxfId="42"/>
    <tableColumn id="8" name="Column8" dataDxfId="41"/>
    <tableColumn id="9" name="Column9" dataDxfId="40"/>
    <tableColumn id="10" name="Column10" dataDxfId="39"/>
    <tableColumn id="11" name="Column11" dataDxfId="38"/>
    <tableColumn id="12" name="Column12" dataDxfId="37"/>
    <tableColumn id="13" name="Column13" dataDxfId="36"/>
  </tableColumns>
  <tableStyleInfo name="TableStyleLight15" showFirstColumn="0" showLastColumn="0" showRowStripes="0" showColumnStripes="0"/>
</table>
</file>

<file path=xl/tables/table7.xml><?xml version="1.0" encoding="utf-8"?>
<table xmlns="http://schemas.openxmlformats.org/spreadsheetml/2006/main" id="8" name="Table8" displayName="Table8" ref="B21:B34" headerRowCount="0" totalsRowShown="0">
  <tableColumns count="1">
    <tableColumn id="1" name="Column1"/>
  </tableColumns>
  <tableStyleInfo name="TableStyleLight15" showFirstColumn="0" showLastColumn="0" showRowStripes="0" showColumnStripes="0"/>
</table>
</file>

<file path=xl/tables/table8.xml><?xml version="1.0" encoding="utf-8"?>
<table xmlns="http://schemas.openxmlformats.org/spreadsheetml/2006/main" id="9" name="Table9" displayName="Table9" ref="A3:E8" headerRowCount="0" totalsRowShown="0">
  <tableColumns count="5">
    <tableColumn id="1" name="Column1"/>
    <tableColumn id="2" name="Column2"/>
    <tableColumn id="3" name="Column3"/>
    <tableColumn id="4" name="Column4"/>
    <tableColumn id="5" name="Column5"/>
  </tableColumns>
  <tableStyleInfo name="TableStyleLight15" showFirstColumn="0" showLastColumn="0" showRowStripes="0" showColumnStripes="0"/>
</table>
</file>

<file path=xl/tables/table9.xml><?xml version="1.0" encoding="utf-8"?>
<table xmlns="http://schemas.openxmlformats.org/spreadsheetml/2006/main" id="10" name="Table10" displayName="Table10" ref="G3:Y2105" headerRowCount="0" totalsRowShown="0">
  <tableColumns count="19">
    <tableColumn id="1" name="Column1" dataDxfId="35"/>
    <tableColumn id="2" name="Column2" dataDxfId="34"/>
    <tableColumn id="3" name="Column3"/>
    <tableColumn id="4" name="Column4"/>
    <tableColumn id="5" name="Column5"/>
    <tableColumn id="6" name="Column6"/>
    <tableColumn id="7" name="Column7"/>
    <tableColumn id="8" name="Column8">
      <calculatedColumnFormula>N2+1</calculatedColumnFormula>
    </tableColumn>
    <tableColumn id="9" name="Column9"/>
    <tableColumn id="10" name="Column10"/>
    <tableColumn id="11" name="Column11"/>
    <tableColumn id="12" name="Column12" dataDxfId="33"/>
    <tableColumn id="13" name="Column13"/>
    <tableColumn id="14" name="Column14"/>
    <tableColumn id="15" name="Column15"/>
    <tableColumn id="16" name="Column16"/>
    <tableColumn id="17" name="Column17"/>
    <tableColumn id="19" name="Column19"/>
    <tableColumn id="20" name="Column20"/>
  </tableColumns>
  <tableStyleInfo name="TableStyleLight15" showFirstColumn="0" showLastColumn="0" showRowStripes="0" showColumnStripes="0"/>
</table>
</file>

<file path=xl/tables/table10.xml><?xml version="1.0" encoding="utf-8"?>
<table xmlns="http://schemas.openxmlformats.org/spreadsheetml/2006/main" id="4" name="Table39" displayName="Table39" ref="P4:AD29" headerRowCount="0" totalsRowShown="0" headerRowDxfId="2" dataDxfId="1" tableBorderDxfId="0">
  <tableColumns count="15">
    <tableColumn id="1" name="Column1" headerRowDxfId="32" dataDxfId="31"/>
    <tableColumn id="2" name="Column2" headerRowDxfId="30" dataDxfId="29"/>
    <tableColumn id="3" name="Column3" headerRowDxfId="28" dataDxfId="27"/>
    <tableColumn id="4" name="Column4" headerRowDxfId="26" dataDxfId="25"/>
    <tableColumn id="5" name="Column5" headerRowDxfId="24" dataDxfId="23"/>
    <tableColumn id="6" name="Column6" headerRowDxfId="22" dataDxfId="21"/>
    <tableColumn id="7" name="Column7" headerRowDxfId="20" dataDxfId="19"/>
    <tableColumn id="8" name="Column8" headerRowDxfId="18" dataDxfId="17"/>
    <tableColumn id="9" name="Column9" headerRowDxfId="16" dataDxfId="15"/>
    <tableColumn id="10" name="Column10" headerRowDxfId="14" dataDxfId="13"/>
    <tableColumn id="11" name="Column11" headerRowDxfId="12" dataDxfId="11"/>
    <tableColumn id="12" name="Column12" headerRowDxfId="10" dataDxfId="9"/>
    <tableColumn id="13" name="Column13" headerRowDxfId="8" dataDxfId="7"/>
    <tableColumn id="14" name="Column14" headerRowDxfId="6" dataDxfId="5"/>
    <tableColumn id="15" name="Column15" headerRowDxfId="4" dataDxfId="3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57"/>
  <sheetViews>
    <sheetView workbookViewId="0">
      <selection activeCell="C17" sqref="C17"/>
    </sheetView>
  </sheetViews>
  <sheetFormatPr defaultRowHeight="15"/>
  <cols>
    <col min="1" max="1" width="9.140625" style="1"/>
    <col min="2" max="2" width="45.140625" style="1" customWidth="1"/>
    <col min="3" max="3" width="12" style="1" bestFit="1" customWidth="1"/>
    <col min="4" max="4" width="9.140625" style="1"/>
    <col min="5" max="5" width="13.140625" style="1" bestFit="1" customWidth="1"/>
    <col min="6" max="7" width="11" style="1" customWidth="1"/>
    <col min="8" max="8" width="12" style="1" bestFit="1" customWidth="1"/>
    <col min="9" max="9" width="13.7109375" style="1" bestFit="1" customWidth="1"/>
    <col min="10" max="10" width="15.85546875" style="1" bestFit="1" customWidth="1"/>
    <col min="11" max="11" width="18" style="1" bestFit="1" customWidth="1"/>
    <col min="12" max="16384" width="9.140625" style="1"/>
  </cols>
  <sheetData>
    <row r="3" spans="2:11">
      <c r="B3"/>
      <c r="C3"/>
      <c r="E3"/>
      <c r="F3"/>
      <c r="G3"/>
      <c r="H3"/>
      <c r="I3"/>
      <c r="J3"/>
      <c r="K3"/>
    </row>
    <row r="4" spans="2:11">
      <c r="B4" s="1" t="s">
        <v>0</v>
      </c>
    </row>
    <row r="5" spans="2:11">
      <c r="B5" s="1" t="s">
        <v>1</v>
      </c>
      <c r="C5" s="1">
        <v>6500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</row>
    <row r="6" spans="2:11" ht="18">
      <c r="B6" s="1" t="s">
        <v>2</v>
      </c>
      <c r="C6" s="1">
        <v>22</v>
      </c>
      <c r="E6" s="4" t="s">
        <v>55</v>
      </c>
      <c r="F6" s="4">
        <v>11</v>
      </c>
      <c r="G6" s="4">
        <v>29</v>
      </c>
      <c r="H6" s="4">
        <v>2.6363636363636362</v>
      </c>
      <c r="I6" s="4">
        <v>22.729220779220775</v>
      </c>
      <c r="J6" s="4">
        <v>7.6027536687331576</v>
      </c>
      <c r="K6" s="4">
        <v>27.369913207439367</v>
      </c>
    </row>
    <row r="7" spans="2:11" ht="18">
      <c r="B7" s="1" t="s">
        <v>3</v>
      </c>
      <c r="C7" s="1">
        <v>14967.333333333334</v>
      </c>
      <c r="E7" s="4" t="s">
        <v>56</v>
      </c>
      <c r="F7" s="4">
        <v>15</v>
      </c>
      <c r="G7" s="4">
        <v>29</v>
      </c>
      <c r="H7" s="4">
        <v>1.9333333333333333</v>
      </c>
      <c r="I7" s="4">
        <v>16.668095238095237</v>
      </c>
      <c r="J7" s="4">
        <v>10.367391366454305</v>
      </c>
      <c r="K7" s="4">
        <v>37.322608919235499</v>
      </c>
    </row>
    <row r="8" spans="2:11" ht="18">
      <c r="B8" s="1" t="s">
        <v>4</v>
      </c>
      <c r="C8" s="1">
        <v>20.063449508489725</v>
      </c>
      <c r="E8" s="4" t="s">
        <v>57</v>
      </c>
      <c r="F8" s="4">
        <v>21</v>
      </c>
      <c r="G8" s="4">
        <v>31</v>
      </c>
      <c r="H8" s="4">
        <v>1.4761904761904763</v>
      </c>
      <c r="I8" s="4">
        <v>12.726870748299319</v>
      </c>
      <c r="J8" s="4">
        <v>13.577938370259508</v>
      </c>
      <c r="K8" s="4">
        <v>48.880578132934232</v>
      </c>
    </row>
    <row r="9" spans="2:11" ht="17.25">
      <c r="B9" s="1" t="s">
        <v>41</v>
      </c>
      <c r="C9" s="1">
        <v>1.151</v>
      </c>
      <c r="E9" s="4" t="s">
        <v>58</v>
      </c>
      <c r="F9" s="4">
        <v>15</v>
      </c>
      <c r="G9" s="4">
        <v>51</v>
      </c>
      <c r="H9" s="4">
        <v>3.4</v>
      </c>
      <c r="I9" s="3"/>
      <c r="J9" s="3"/>
      <c r="K9" s="3"/>
    </row>
    <row r="10" spans="2:11">
      <c r="B10" s="1" t="s">
        <v>5</v>
      </c>
      <c r="C10" s="1">
        <v>304.8</v>
      </c>
      <c r="E10" s="4" t="s">
        <v>59</v>
      </c>
      <c r="F10" s="4">
        <v>28</v>
      </c>
      <c r="G10" s="4">
        <v>71</v>
      </c>
      <c r="H10" s="4">
        <v>2.5357142857142856</v>
      </c>
      <c r="I10" s="3"/>
      <c r="J10" s="3"/>
      <c r="K10" s="3"/>
    </row>
    <row r="11" spans="2:11">
      <c r="B11" s="1" t="s">
        <v>6</v>
      </c>
      <c r="C11" s="1">
        <v>254</v>
      </c>
    </row>
    <row r="12" spans="2:11">
      <c r="B12" s="1" t="s">
        <v>7</v>
      </c>
      <c r="C12" s="1">
        <v>0.30480000000000002</v>
      </c>
    </row>
    <row r="13" spans="2:11">
      <c r="B13" s="1" t="s">
        <v>8</v>
      </c>
      <c r="C13" s="1">
        <v>0.254</v>
      </c>
    </row>
    <row r="14" spans="2:11">
      <c r="B14" s="1" t="s">
        <v>9</v>
      </c>
      <c r="C14" s="1">
        <v>144</v>
      </c>
    </row>
    <row r="15" spans="2:11">
      <c r="B15" s="1" t="s">
        <v>10</v>
      </c>
      <c r="C15" s="1">
        <v>16.11</v>
      </c>
    </row>
    <row r="16" spans="2:11">
      <c r="B16" s="1" t="s">
        <v>11</v>
      </c>
      <c r="C16" s="1">
        <v>345</v>
      </c>
    </row>
    <row r="17" spans="2:3">
      <c r="B17" s="1" t="s">
        <v>12</v>
      </c>
      <c r="C17" s="1">
        <v>521.71</v>
      </c>
    </row>
    <row r="19" spans="2:3">
      <c r="B19" s="1" t="s">
        <v>13</v>
      </c>
      <c r="C19" s="1">
        <v>0.7</v>
      </c>
    </row>
    <row r="20" spans="2:3">
      <c r="B20" s="1" t="s">
        <v>14</v>
      </c>
      <c r="C20" s="1">
        <v>2.23</v>
      </c>
    </row>
    <row r="21" spans="2:3" ht="17.25">
      <c r="B21" s="1" t="s">
        <v>42</v>
      </c>
      <c r="C21" s="1">
        <v>1.167</v>
      </c>
    </row>
    <row r="22" spans="2:3" ht="18">
      <c r="B22" s="1" t="s">
        <v>43</v>
      </c>
      <c r="C22" s="1">
        <v>0.02</v>
      </c>
    </row>
    <row r="23" spans="2:3" ht="18">
      <c r="B23" s="1" t="s">
        <v>44</v>
      </c>
      <c r="C23" s="1">
        <v>0.02</v>
      </c>
    </row>
    <row r="24" spans="2:3" ht="18">
      <c r="B24" s="3" t="s">
        <v>70</v>
      </c>
      <c r="C24" s="1">
        <v>0.08</v>
      </c>
    </row>
    <row r="25" spans="2:3" ht="18">
      <c r="B25" s="3" t="s">
        <v>71</v>
      </c>
      <c r="C25" s="1">
        <v>0.2</v>
      </c>
    </row>
    <row r="26" spans="2:3">
      <c r="B26" s="1" t="s">
        <v>15</v>
      </c>
      <c r="C26" s="9" t="s">
        <v>73</v>
      </c>
    </row>
    <row r="27" spans="2:3">
      <c r="B27" s="3" t="s">
        <v>72</v>
      </c>
      <c r="C27" s="8">
        <v>0.104528463</v>
      </c>
    </row>
    <row r="29" spans="2:3">
      <c r="B29" s="1" t="s">
        <v>16</v>
      </c>
      <c r="C29" s="1">
        <v>1940</v>
      </c>
    </row>
    <row r="30" spans="2:3">
      <c r="B30" s="1" t="s">
        <v>17</v>
      </c>
      <c r="C30" s="1">
        <v>488</v>
      </c>
    </row>
    <row r="31" spans="2:3">
      <c r="B31" s="1" t="s">
        <v>18</v>
      </c>
      <c r="C31" s="1">
        <v>1070</v>
      </c>
    </row>
    <row r="32" spans="2:3">
      <c r="B32" s="1" t="s">
        <v>19</v>
      </c>
      <c r="C32" s="1">
        <v>870</v>
      </c>
    </row>
    <row r="33" spans="2:3">
      <c r="B33" s="1" t="s">
        <v>20</v>
      </c>
      <c r="C33" s="1">
        <v>18</v>
      </c>
    </row>
    <row r="34" spans="2:3">
      <c r="B34" s="1" t="s">
        <v>21</v>
      </c>
      <c r="C34" s="1">
        <v>0.31415900000000002</v>
      </c>
    </row>
    <row r="35" spans="2:3">
      <c r="B35" s="1" t="s">
        <v>22</v>
      </c>
      <c r="C35" s="1">
        <v>0.32490999999999998</v>
      </c>
    </row>
    <row r="36" spans="2:3">
      <c r="B36" s="1" t="s">
        <v>23</v>
      </c>
      <c r="C36" s="1">
        <v>207</v>
      </c>
    </row>
    <row r="37" spans="2:3">
      <c r="B37" s="1" t="s">
        <v>24</v>
      </c>
      <c r="C37" s="1">
        <v>193</v>
      </c>
    </row>
    <row r="38" spans="2:3">
      <c r="B38" s="1" t="s">
        <v>25</v>
      </c>
      <c r="C38" s="1">
        <v>769.73797703705122</v>
      </c>
    </row>
    <row r="39" spans="2:3">
      <c r="B39" s="1" t="s">
        <v>26</v>
      </c>
      <c r="C39" s="1">
        <v>521.69675196565026</v>
      </c>
    </row>
    <row r="41" spans="2:3">
      <c r="B41" s="1" t="s">
        <v>27</v>
      </c>
    </row>
    <row r="42" spans="2:3">
      <c r="B42" s="1" t="s">
        <v>28</v>
      </c>
      <c r="C42" s="1">
        <v>7.6027536687331576</v>
      </c>
    </row>
    <row r="43" spans="2:3">
      <c r="B43" s="1" t="s">
        <v>29</v>
      </c>
      <c r="C43" s="1">
        <v>56.26</v>
      </c>
    </row>
    <row r="44" spans="2:3">
      <c r="B44" s="1" t="s">
        <v>30</v>
      </c>
      <c r="C44" s="1">
        <v>179.80695999999998</v>
      </c>
    </row>
    <row r="45" spans="2:3">
      <c r="B45" s="1" t="s">
        <v>31</v>
      </c>
      <c r="C45" s="1">
        <v>707.9014173228345</v>
      </c>
    </row>
    <row r="46" spans="2:3" ht="17.25">
      <c r="B46" s="1" t="s">
        <v>45</v>
      </c>
      <c r="C46" s="1">
        <v>1.9603484182737516</v>
      </c>
    </row>
    <row r="47" spans="2:3">
      <c r="B47" s="1" t="s">
        <v>32</v>
      </c>
      <c r="C47" s="1">
        <v>10.199999999999999</v>
      </c>
    </row>
    <row r="48" spans="2:3">
      <c r="B48" s="1" t="s">
        <v>33</v>
      </c>
      <c r="C48" s="1">
        <v>6.4</v>
      </c>
    </row>
    <row r="49" spans="2:3">
      <c r="B49" s="1" t="s">
        <v>34</v>
      </c>
      <c r="C49" s="1">
        <v>16.600000000000001</v>
      </c>
    </row>
    <row r="50" spans="2:3" ht="18">
      <c r="B50" s="1" t="s">
        <v>46</v>
      </c>
      <c r="C50" s="1">
        <v>0.27432000000000001</v>
      </c>
    </row>
    <row r="51" spans="2:3" ht="17.25">
      <c r="B51" s="1" t="s">
        <v>47</v>
      </c>
      <c r="C51" s="1">
        <v>0.2286</v>
      </c>
    </row>
    <row r="52" spans="2:3">
      <c r="B52" s="1" t="s">
        <v>35</v>
      </c>
      <c r="C52" s="1">
        <v>1.2491742758400002</v>
      </c>
    </row>
    <row r="53" spans="2:3">
      <c r="B53" s="1" t="s">
        <v>36</v>
      </c>
      <c r="C53" s="1">
        <v>0.86748213600000001</v>
      </c>
    </row>
    <row r="54" spans="2:3">
      <c r="B54" s="1" t="s">
        <v>37</v>
      </c>
      <c r="C54" s="1">
        <v>0.17</v>
      </c>
    </row>
    <row r="55" spans="2:3">
      <c r="B55" s="1" t="s">
        <v>38</v>
      </c>
      <c r="C55" s="1">
        <v>593.80837547172621</v>
      </c>
    </row>
    <row r="56" spans="2:3">
      <c r="B56" s="1" t="s">
        <v>39</v>
      </c>
      <c r="C56" s="1">
        <v>585.34306414257276</v>
      </c>
    </row>
    <row r="57" spans="2:3">
      <c r="B57" s="1" t="s">
        <v>40</v>
      </c>
      <c r="C57" s="1">
        <v>581.23604096253996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C4" sqref="C4"/>
    </sheetView>
  </sheetViews>
  <sheetFormatPr defaultRowHeight="15"/>
  <cols>
    <col min="2" max="2" width="22.140625" customWidth="1"/>
    <col min="3" max="3" width="18.28515625" customWidth="1"/>
  </cols>
  <sheetData>
    <row r="1" spans="1:3" ht="21">
      <c r="A1" s="6" t="s">
        <v>60</v>
      </c>
    </row>
    <row r="3" spans="1:3">
      <c r="B3" s="18" t="s">
        <v>64</v>
      </c>
      <c r="C3" s="18" t="s">
        <v>65</v>
      </c>
    </row>
    <row r="4" spans="1:3">
      <c r="B4" s="3" t="s">
        <v>66</v>
      </c>
      <c r="C4">
        <f>'Given Data '!C22*'Given Data '!C$17*9.81</f>
        <v>102.35950200000001</v>
      </c>
    </row>
    <row r="5" spans="1:3">
      <c r="B5" s="3" t="s">
        <v>67</v>
      </c>
      <c r="C5" s="3">
        <f>'Given Data '!C23*'Given Data '!C$17*9.81</f>
        <v>102.35950200000001</v>
      </c>
    </row>
    <row r="6" spans="1:3">
      <c r="B6" s="3" t="s">
        <v>68</v>
      </c>
      <c r="C6" s="3">
        <f>'Given Data '!C24*'Given Data '!C$17*9.81</f>
        <v>409.43800800000002</v>
      </c>
    </row>
    <row r="7" spans="1:3">
      <c r="B7" s="3" t="s">
        <v>69</v>
      </c>
      <c r="C7" s="3">
        <f>'Given Data '!C25*'Given Data '!C$17*9.81</f>
        <v>1023.5950200000002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4" sqref="C4"/>
    </sheetView>
  </sheetViews>
  <sheetFormatPr defaultRowHeight="15"/>
  <cols>
    <col min="2" max="2" width="13.85546875" customWidth="1"/>
  </cols>
  <sheetData>
    <row r="1" spans="1:3" ht="18.75">
      <c r="A1" s="7" t="s">
        <v>75</v>
      </c>
    </row>
    <row r="4" spans="1:3">
      <c r="B4" s="3" t="s">
        <v>74</v>
      </c>
      <c r="C4">
        <f>'Given Data '!C17*9.81*'Given Data '!C27</f>
        <v>534.97407087527142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4:Q16"/>
  <sheetViews>
    <sheetView topLeftCell="J1" workbookViewId="0">
      <selection activeCell="L5" sqref="L5"/>
    </sheetView>
  </sheetViews>
  <sheetFormatPr defaultRowHeight="15"/>
  <cols>
    <col min="2" max="3" width="11" customWidth="1"/>
    <col min="4" max="4" width="11" bestFit="1" customWidth="1"/>
    <col min="5" max="5" width="12.28515625" bestFit="1" customWidth="1"/>
    <col min="6" max="6" width="23.85546875" bestFit="1" customWidth="1"/>
    <col min="7" max="9" width="23.42578125" bestFit="1" customWidth="1"/>
    <col min="10" max="11" width="24" bestFit="1" customWidth="1"/>
    <col min="12" max="14" width="28.140625" bestFit="1" customWidth="1"/>
    <col min="15" max="17" width="29.42578125" bestFit="1" customWidth="1"/>
  </cols>
  <sheetData>
    <row r="4" spans="2:17">
      <c r="B4" s="17" t="s">
        <v>76</v>
      </c>
      <c r="C4" s="3" t="s">
        <v>78</v>
      </c>
      <c r="D4" s="3" t="s">
        <v>77</v>
      </c>
      <c r="E4" s="3" t="s">
        <v>79</v>
      </c>
      <c r="F4" s="12" t="s">
        <v>80</v>
      </c>
      <c r="G4" s="12" t="s">
        <v>81</v>
      </c>
      <c r="H4" s="12" t="s">
        <v>82</v>
      </c>
      <c r="I4" s="13" t="s">
        <v>84</v>
      </c>
      <c r="J4" s="13" t="s">
        <v>85</v>
      </c>
      <c r="K4" s="13" t="s">
        <v>86</v>
      </c>
      <c r="L4" s="15" t="s">
        <v>87</v>
      </c>
      <c r="M4" s="15" t="s">
        <v>88</v>
      </c>
      <c r="N4" s="15" t="s">
        <v>89</v>
      </c>
      <c r="O4" s="16" t="s">
        <v>90</v>
      </c>
      <c r="P4" s="16" t="s">
        <v>91</v>
      </c>
      <c r="Q4" s="16" t="s">
        <v>92</v>
      </c>
    </row>
    <row r="5" spans="2:17">
      <c r="B5" s="17">
        <v>1000</v>
      </c>
      <c r="C5">
        <v>507</v>
      </c>
      <c r="D5">
        <f>C5/746</f>
        <v>0.67962466487935658</v>
      </c>
      <c r="E5">
        <f>60*C5/(2*PI()*B5)</f>
        <v>4.8414933688554562</v>
      </c>
      <c r="F5" s="12">
        <f>3.6*2*PI()*'Given Data '!C$13*'Acceeleration and Decelration'!B5/('Given Data '!I$6*60)</f>
        <v>4.2128916345850937</v>
      </c>
      <c r="G5" s="12">
        <f>3.6*2*PI()*'Given Data '!C$13*'Acceeleration and Decelration'!B5/('Given Data '!I$7*60)</f>
        <v>5.7448522289796733</v>
      </c>
      <c r="H5" s="12">
        <f>3.6*2*PI()*'Given Data '!C$13*'Acceeleration and Decelration'!B5/('Given Data '!I$8*60)</f>
        <v>7.5239032418249909</v>
      </c>
      <c r="I5" s="13">
        <f>3.6*C5/F5</f>
        <v>433.24162079468124</v>
      </c>
      <c r="J5" s="13">
        <f>C5*3.6/G5</f>
        <v>317.71052191609959</v>
      </c>
      <c r="K5" s="13">
        <f>3.6*C5/H5</f>
        <v>242.58685170933714</v>
      </c>
      <c r="L5" s="15">
        <f>I5/'Given Data '!C$55</f>
        <v>0.72959836656145272</v>
      </c>
      <c r="M5" s="15">
        <f>J5/'Given Data '!C$56</f>
        <v>0.54277660636756841</v>
      </c>
      <c r="N5" s="15">
        <f>K5/'Given Data '!C$57</f>
        <v>0.41736374659012515</v>
      </c>
      <c r="O5" s="16">
        <f>'Given Data '!C$17*'Acceeleration and Decelration'!L5</f>
        <v>380.63876381877554</v>
      </c>
      <c r="P5" s="16">
        <f>'Given Data '!C$17*'Acceeleration and Decelration'!M5</f>
        <v>283.17198330802415</v>
      </c>
      <c r="Q5" s="16">
        <f>'Given Data '!C$17*'Acceeleration and Decelration'!N5</f>
        <v>217.7428402335342</v>
      </c>
    </row>
    <row r="6" spans="2:17">
      <c r="B6" s="17">
        <f>B5+500</f>
        <v>1500</v>
      </c>
      <c r="C6">
        <v>1163</v>
      </c>
      <c r="D6" s="10">
        <f t="shared" ref="D6:D16" si="0">C6/746</f>
        <v>1.5589812332439679</v>
      </c>
      <c r="E6" s="10">
        <f t="shared" ref="E6:E16" si="1">60*C6/(2*PI()*B6)</f>
        <v>7.403887952634971</v>
      </c>
      <c r="F6" s="12">
        <f>3.6*2*PI()*'Given Data '!C$13*'Acceeleration and Decelration'!B6/('Given Data '!I$6*60)</f>
        <v>6.319337451877642</v>
      </c>
      <c r="G6" s="12">
        <f>3.6*2*PI()*'Given Data '!C$13*'Acceeleration and Decelration'!B6/('Given Data '!I$7*60)</f>
        <v>8.6172783434695113</v>
      </c>
      <c r="H6" s="12">
        <f>3.6*2*PI()*'Given Data '!C$13*'Acceeleration and Decelration'!B6/('Given Data '!I$8*60)</f>
        <v>11.285854862737487</v>
      </c>
      <c r="I6" s="13">
        <f t="shared" ref="I6:I16" si="2">3.6*C6/F6</f>
        <v>662.53781063013048</v>
      </c>
      <c r="J6" s="13">
        <f t="shared" ref="J6:J16" si="3">C6*3.6/G6</f>
        <v>485.86106112876234</v>
      </c>
      <c r="K6" s="13">
        <f t="shared" ref="K6:K16" si="4">3.6*C6/H6</f>
        <v>370.97765751210926</v>
      </c>
      <c r="L6" s="15">
        <f>I6/'Given Data '!C$55</f>
        <v>1.1157434586600519</v>
      </c>
      <c r="M6" s="15">
        <f>J6/'Given Data '!C$56</f>
        <v>0.83004496147992379</v>
      </c>
      <c r="N6" s="15">
        <f>K6/'Given Data '!C$57</f>
        <v>0.63825645928246622</v>
      </c>
      <c r="O6" s="16">
        <f>'Given Data '!C$17*'Acceeleration and Decelration'!L6</f>
        <v>582.09451981753568</v>
      </c>
      <c r="P6" s="16">
        <f>'Given Data '!C$17*'Acceeleration and Decelration'!M6</f>
        <v>433.04275685369106</v>
      </c>
      <c r="Q6" s="16">
        <f>'Given Data '!C$17*'Acceeleration and Decelration'!N6</f>
        <v>332.98477737225545</v>
      </c>
    </row>
    <row r="7" spans="2:17">
      <c r="B7" s="17">
        <f t="shared" ref="B7:B16" si="5">B6+500</f>
        <v>2000</v>
      </c>
      <c r="C7">
        <v>2431</v>
      </c>
      <c r="D7" s="10">
        <f t="shared" si="0"/>
        <v>3.2587131367292224</v>
      </c>
      <c r="E7" s="10">
        <f t="shared" si="1"/>
        <v>11.607169999691928</v>
      </c>
      <c r="F7" s="12">
        <f>3.6*2*PI()*'Given Data '!C$13*'Acceeleration and Decelration'!B7/('Given Data '!I$6*60)</f>
        <v>8.4257832691701875</v>
      </c>
      <c r="G7" s="12">
        <f>3.6*2*PI()*'Given Data '!C$13*'Acceeleration and Decelration'!B7/('Given Data '!I$7*60)</f>
        <v>11.489704457959347</v>
      </c>
      <c r="H7" s="12">
        <f>3.6*2*PI()*'Given Data '!C$13*'Acceeleration and Decelration'!B7/('Given Data '!I$8*60)</f>
        <v>15.047806483649982</v>
      </c>
      <c r="I7" s="13">
        <f t="shared" si="2"/>
        <v>1038.6690139564794</v>
      </c>
      <c r="J7" s="13">
        <f t="shared" si="3"/>
        <v>761.6906102347516</v>
      </c>
      <c r="K7" s="13">
        <f t="shared" si="4"/>
        <v>581.58642653392371</v>
      </c>
      <c r="L7" s="15">
        <f>I7/'Given Data '!C$55</f>
        <v>1.7491653147050212</v>
      </c>
      <c r="M7" s="15">
        <f>J7/'Given Data '!C$56</f>
        <v>1.3012721203940423</v>
      </c>
      <c r="N7" s="15">
        <f>K7/'Given Data '!C$57</f>
        <v>1.0006028283635053</v>
      </c>
      <c r="O7" s="16">
        <f>'Given Data '!C$17*'Acceeleration and Decelration'!L7</f>
        <v>912.55703633475673</v>
      </c>
      <c r="P7" s="16">
        <f>'Given Data '!C$17*'Acceeleration and Decelration'!M7</f>
        <v>678.88667793077582</v>
      </c>
      <c r="Q7" s="16">
        <f>'Given Data '!C$17*'Acceeleration and Decelration'!N7</f>
        <v>522.02450158552438</v>
      </c>
    </row>
    <row r="8" spans="2:17">
      <c r="B8" s="17">
        <f t="shared" si="5"/>
        <v>2500</v>
      </c>
      <c r="C8">
        <v>3909</v>
      </c>
      <c r="D8" s="10">
        <f t="shared" si="0"/>
        <v>5.2399463806970505</v>
      </c>
      <c r="E8" s="10">
        <f t="shared" si="1"/>
        <v>14.931280141109253</v>
      </c>
      <c r="F8" s="12">
        <f>3.6*2*PI()*'Given Data '!C$13*'Acceeleration and Decelration'!B8/('Given Data '!I$6*60)</f>
        <v>10.532229086462737</v>
      </c>
      <c r="G8" s="12">
        <f>3.6*2*PI()*'Given Data '!C$13*'Acceeleration and Decelration'!B8/('Given Data '!I$7*60)</f>
        <v>14.362130572449184</v>
      </c>
      <c r="H8" s="12">
        <f>3.6*2*PI()*'Given Data '!C$13*'Acceeleration and Decelration'!B8/('Given Data '!I$8*60)</f>
        <v>18.809758104562476</v>
      </c>
      <c r="I8" s="13">
        <f t="shared" si="2"/>
        <v>1336.1274127703421</v>
      </c>
      <c r="J8" s="13">
        <f t="shared" si="3"/>
        <v>979.82676936491771</v>
      </c>
      <c r="K8" s="13">
        <f t="shared" si="4"/>
        <v>748.14359237222789</v>
      </c>
      <c r="L8" s="15">
        <f>I8/'Given Data '!C$55</f>
        <v>2.2500986310759115</v>
      </c>
      <c r="M8" s="15">
        <f>J8/'Given Data '!C$56</f>
        <v>1.6739359008211636</v>
      </c>
      <c r="N8" s="15">
        <f>K8/'Given Data '!C$57</f>
        <v>1.2871596729158179</v>
      </c>
      <c r="O8" s="16">
        <f>'Given Data '!C$17*'Acceeleration and Decelration'!L8</f>
        <v>1173.8989568186139</v>
      </c>
      <c r="P8" s="16">
        <f>'Given Data '!C$17*'Acceeleration and Decelration'!M8</f>
        <v>873.30909881740934</v>
      </c>
      <c r="Q8" s="16">
        <f>'Given Data '!C$17*'Acceeleration and Decelration'!N8</f>
        <v>671.52407295691137</v>
      </c>
    </row>
    <row r="9" spans="2:17">
      <c r="B9" s="17">
        <f t="shared" si="5"/>
        <v>3000</v>
      </c>
      <c r="C9">
        <v>5348</v>
      </c>
      <c r="D9" s="10">
        <f t="shared" si="0"/>
        <v>7.1689008042895441</v>
      </c>
      <c r="E9" s="10">
        <f t="shared" si="1"/>
        <v>17.023212713109125</v>
      </c>
      <c r="F9" s="12">
        <f>3.6*2*PI()*'Given Data '!C$13*'Acceeleration and Decelration'!B9/('Given Data '!I$6*60)</f>
        <v>12.638674903755284</v>
      </c>
      <c r="G9" s="12">
        <f>3.6*2*PI()*'Given Data '!C$13*'Acceeleration and Decelration'!B9/('Given Data '!I$7*60)</f>
        <v>17.234556686939023</v>
      </c>
      <c r="H9" s="12">
        <f>3.6*2*PI()*'Given Data '!C$13*'Acceeleration and Decelration'!B9/('Given Data '!I$8*60)</f>
        <v>22.571709725474975</v>
      </c>
      <c r="I9" s="13">
        <f t="shared" si="2"/>
        <v>1523.3242524720281</v>
      </c>
      <c r="J9" s="13">
        <f t="shared" si="3"/>
        <v>1117.1044518128206</v>
      </c>
      <c r="K9" s="13">
        <f t="shared" si="4"/>
        <v>852.96152724624255</v>
      </c>
      <c r="L9" s="15">
        <f>I9/'Given Data '!C$55</f>
        <v>2.5653465248985197</v>
      </c>
      <c r="M9" s="15">
        <f>J9/'Given Data '!C$56</f>
        <v>1.9084610722246911</v>
      </c>
      <c r="N9" s="15">
        <f>K9/'Given Data '!C$57</f>
        <v>1.4674959347560745</v>
      </c>
      <c r="O9" s="16">
        <f>'Given Data '!C$17*'Acceeleration and Decelration'!L9</f>
        <v>1338.3669355048069</v>
      </c>
      <c r="P9" s="16">
        <f>'Given Data '!C$17*'Acceeleration and Decelration'!M9</f>
        <v>995.66322599034368</v>
      </c>
      <c r="Q9" s="16">
        <f>'Given Data '!C$17*'Acceeleration and Decelration'!N9</f>
        <v>765.60730412159171</v>
      </c>
    </row>
    <row r="10" spans="2:17">
      <c r="B10" s="17">
        <f t="shared" si="5"/>
        <v>3500</v>
      </c>
      <c r="C10">
        <v>6878</v>
      </c>
      <c r="D10" s="10">
        <f t="shared" si="0"/>
        <v>9.2198391420911534</v>
      </c>
      <c r="E10" s="10">
        <f t="shared" si="1"/>
        <v>18.765731975760964</v>
      </c>
      <c r="F10" s="12">
        <f>3.6*2*PI()*'Given Data '!C$13*'Acceeleration and Decelration'!B10/('Given Data '!I$6*60)</f>
        <v>14.745120721047831</v>
      </c>
      <c r="G10" s="12">
        <f>3.6*2*PI()*'Given Data '!C$13*'Acceeleration and Decelration'!B10/('Given Data '!I$7*60)</f>
        <v>20.10698280142886</v>
      </c>
      <c r="H10" s="12">
        <f>3.6*2*PI()*'Given Data '!C$13*'Acceeleration and Decelration'!B10/('Given Data '!I$8*60)</f>
        <v>26.333661346387473</v>
      </c>
      <c r="I10" s="13">
        <f t="shared" si="2"/>
        <v>1679.253799845487</v>
      </c>
      <c r="J10" s="13">
        <f t="shared" si="3"/>
        <v>1231.4527865533573</v>
      </c>
      <c r="K10" s="13">
        <f t="shared" si="4"/>
        <v>940.2718320973911</v>
      </c>
      <c r="L10" s="15">
        <f>I10/'Given Data '!C$55</f>
        <v>2.827938892763973</v>
      </c>
      <c r="M10" s="15">
        <f>J10/'Given Data '!C$56</f>
        <v>2.1038137495610791</v>
      </c>
      <c r="N10" s="15">
        <f>K10/'Given Data '!C$57</f>
        <v>1.6177108194121614</v>
      </c>
      <c r="O10" s="16">
        <f>'Given Data '!C$17*'Acceeleration and Decelration'!L10</f>
        <v>1475.3639997438925</v>
      </c>
      <c r="P10" s="16">
        <f>'Given Data '!C$17*'Acceeleration and Decelration'!M10</f>
        <v>1097.5806712835106</v>
      </c>
      <c r="Q10" s="16">
        <f>'Given Data '!C$17*'Acceeleration and Decelration'!N10</f>
        <v>843.97591159551882</v>
      </c>
    </row>
    <row r="11" spans="2:17">
      <c r="B11" s="17">
        <f t="shared" si="5"/>
        <v>4000</v>
      </c>
      <c r="C11">
        <v>8101</v>
      </c>
      <c r="D11" s="10">
        <f t="shared" si="0"/>
        <v>10.859249329758713</v>
      </c>
      <c r="E11" s="10">
        <f t="shared" si="1"/>
        <v>19.339712909811663</v>
      </c>
      <c r="F11" s="12">
        <f>3.6*2*PI()*'Given Data '!C$13*'Acceeleration and Decelration'!B11/('Given Data '!I$6*60)</f>
        <v>16.851566538340375</v>
      </c>
      <c r="G11" s="12">
        <f>3.6*2*PI()*'Given Data '!C$13*'Acceeleration and Decelration'!B11/('Given Data '!I$7*60)</f>
        <v>22.979408915918693</v>
      </c>
      <c r="H11" s="12">
        <f>3.6*2*PI()*'Given Data '!C$13*'Acceeleration and Decelration'!B11/('Given Data '!I$8*60)</f>
        <v>30.095612967299964</v>
      </c>
      <c r="I11" s="13">
        <f t="shared" si="2"/>
        <v>1730.6165532828959</v>
      </c>
      <c r="J11" s="13">
        <f t="shared" si="3"/>
        <v>1269.1188057407903</v>
      </c>
      <c r="K11" s="13">
        <f t="shared" si="4"/>
        <v>969.03160044247545</v>
      </c>
      <c r="L11" s="15">
        <f>I11/'Given Data '!C$55</f>
        <v>2.9144360786559806</v>
      </c>
      <c r="M11" s="15">
        <f>J11/'Given Data '!C$56</f>
        <v>2.1681623708992466</v>
      </c>
      <c r="N11" s="15">
        <f>K11/'Given Data '!C$57</f>
        <v>1.6671911790565108</v>
      </c>
      <c r="O11" s="16">
        <f>'Given Data '!C$17*'Acceeleration and Decelration'!L11</f>
        <v>1520.4904465956117</v>
      </c>
      <c r="P11" s="16">
        <f>'Given Data '!C$17*'Acceeleration and Decelration'!M11</f>
        <v>1131.1519905218461</v>
      </c>
      <c r="Q11" s="16">
        <f>'Given Data '!C$17*'Acceeleration and Decelration'!N11</f>
        <v>869.79031002557235</v>
      </c>
    </row>
    <row r="12" spans="2:17">
      <c r="B12" s="17">
        <f t="shared" si="5"/>
        <v>4500</v>
      </c>
      <c r="C12">
        <v>10302</v>
      </c>
      <c r="D12" s="10">
        <f t="shared" si="0"/>
        <v>13.809651474530831</v>
      </c>
      <c r="E12" s="10">
        <f t="shared" si="1"/>
        <v>21.861522983102741</v>
      </c>
      <c r="F12" s="12">
        <f>3.6*2*PI()*'Given Data '!C$13*'Acceeleration and Decelration'!B12/('Given Data '!I$6*60)</f>
        <v>18.958012355632924</v>
      </c>
      <c r="G12" s="12">
        <f>3.6*2*PI()*'Given Data '!C$13*'Acceeleration and Decelration'!B12/('Given Data '!I$7*60)</f>
        <v>25.85183503040853</v>
      </c>
      <c r="H12" s="12">
        <f>3.6*2*PI()*'Given Data '!C$13*'Acceeleration and Decelration'!B12/('Given Data '!I$8*60)</f>
        <v>33.857564588212462</v>
      </c>
      <c r="I12" s="13">
        <f t="shared" si="2"/>
        <v>1956.2810332793365</v>
      </c>
      <c r="J12" s="13">
        <f t="shared" si="3"/>
        <v>1434.6060910715134</v>
      </c>
      <c r="K12" s="13">
        <f t="shared" si="4"/>
        <v>1095.3888872713528</v>
      </c>
      <c r="L12" s="15">
        <f>I12/'Given Data '!C$55</f>
        <v>3.2944652081157511</v>
      </c>
      <c r="M12" s="15">
        <f>J12/'Given Data '!C$56</f>
        <v>2.4508808234927417</v>
      </c>
      <c r="N12" s="15">
        <f>K12/'Given Data '!C$57</f>
        <v>1.8845852804608678</v>
      </c>
      <c r="O12" s="16">
        <f>'Given Data '!C$17*'Acceeleration and Decelration'!L12</f>
        <v>1718.7554437260685</v>
      </c>
      <c r="P12" s="16">
        <f>'Given Data '!C$17*'Acceeleration and Decelration'!M12</f>
        <v>1278.6490344243985</v>
      </c>
      <c r="Q12" s="16">
        <f>'Given Data '!C$17*'Acceeleration and Decelration'!N12</f>
        <v>983.20698666923943</v>
      </c>
    </row>
    <row r="13" spans="2:17">
      <c r="B13" s="17">
        <f t="shared" si="5"/>
        <v>5000</v>
      </c>
      <c r="C13">
        <v>11383</v>
      </c>
      <c r="D13" s="10">
        <f t="shared" si="0"/>
        <v>15.258713136729222</v>
      </c>
      <c r="E13" s="10">
        <f t="shared" si="1"/>
        <v>21.739928606580534</v>
      </c>
      <c r="F13" s="12">
        <f>3.6*2*PI()*'Given Data '!C$13*'Acceeleration and Decelration'!B13/('Given Data '!I$6*60)</f>
        <v>21.064458172925473</v>
      </c>
      <c r="G13" s="12">
        <f>3.6*2*PI()*'Given Data '!C$13*'Acceeleration and Decelration'!B13/('Given Data '!I$7*60)</f>
        <v>28.724261144898367</v>
      </c>
      <c r="H13" s="12">
        <f>3.6*2*PI()*'Given Data '!C$13*'Acceeleration and Decelration'!B13/('Given Data '!I$8*60)</f>
        <v>37.619516209124953</v>
      </c>
      <c r="I13" s="13">
        <f t="shared" si="2"/>
        <v>1945.4001457616789</v>
      </c>
      <c r="J13" s="13">
        <f t="shared" si="3"/>
        <v>1426.6267735585648</v>
      </c>
      <c r="K13" s="13">
        <f t="shared" si="4"/>
        <v>1089.2963049338796</v>
      </c>
      <c r="L13" s="15">
        <f>I13/'Given Data '!C$55</f>
        <v>3.2761413043664755</v>
      </c>
      <c r="M13" s="15">
        <f>J13/'Given Data '!C$56</f>
        <v>2.437248958691137</v>
      </c>
      <c r="N13" s="15">
        <f>K13/'Given Data '!C$57</f>
        <v>1.8741031666411814</v>
      </c>
      <c r="O13" s="16">
        <f>'Given Data '!C$17*'Acceeleration and Decelration'!L13</f>
        <v>1709.1956799010341</v>
      </c>
      <c r="P13" s="16">
        <f>'Given Data '!C$17*'Acceeleration and Decelration'!M13</f>
        <v>1271.5371542387531</v>
      </c>
      <c r="Q13" s="16">
        <f>'Given Data '!C$17*'Acceeleration and Decelration'!N13</f>
        <v>977.73836306837086</v>
      </c>
    </row>
    <row r="14" spans="2:17">
      <c r="B14" s="17">
        <f>B13+500</f>
        <v>5500</v>
      </c>
      <c r="C14">
        <v>12637</v>
      </c>
      <c r="D14" s="10">
        <f t="shared" si="0"/>
        <v>16.939678284182307</v>
      </c>
      <c r="E14" s="10">
        <f t="shared" si="1"/>
        <v>21.94081108202489</v>
      </c>
      <c r="F14" s="12">
        <f>3.6*2*PI()*'Given Data '!C$13*'Acceeleration and Decelration'!B14/('Given Data '!I$6*60)</f>
        <v>23.170903990218019</v>
      </c>
      <c r="G14" s="12">
        <f>3.6*2*PI()*'Given Data '!C$13*'Acceeleration and Decelration'!B14/('Given Data '!I$7*60)</f>
        <v>31.596687259388204</v>
      </c>
      <c r="H14" s="12">
        <f>3.6*2*PI()*'Given Data '!C$13*'Acceeleration and Decelration'!B14/('Given Data '!I$8*60)</f>
        <v>41.381467830037451</v>
      </c>
      <c r="I14" s="13">
        <f t="shared" si="2"/>
        <v>1963.3761384193604</v>
      </c>
      <c r="J14" s="13">
        <f t="shared" si="3"/>
        <v>1439.8091681741978</v>
      </c>
      <c r="K14" s="13">
        <f t="shared" si="4"/>
        <v>1099.3616801330083</v>
      </c>
      <c r="L14" s="15">
        <f>I14/'Given Data '!C$55</f>
        <v>3.3064136841445499</v>
      </c>
      <c r="M14" s="15">
        <f>J14/'Given Data '!C$56</f>
        <v>2.4597697596080197</v>
      </c>
      <c r="N14" s="15">
        <f>K14/'Given Data '!C$57</f>
        <v>1.8914203570591401</v>
      </c>
      <c r="O14" s="16">
        <f>'Given Data '!C$17*'Acceeleration and Decelration'!L14</f>
        <v>1724.9890831550533</v>
      </c>
      <c r="P14" s="16">
        <f>'Given Data '!C$17*'Acceeleration and Decelration'!M14</f>
        <v>1283.2864812851001</v>
      </c>
      <c r="Q14" s="16">
        <f>'Given Data '!C$17*'Acceeleration and Decelration'!N14</f>
        <v>986.77291448132405</v>
      </c>
    </row>
    <row r="15" spans="2:17">
      <c r="B15" s="17">
        <f t="shared" si="5"/>
        <v>6000</v>
      </c>
      <c r="C15">
        <v>13025</v>
      </c>
      <c r="D15" s="10">
        <f t="shared" si="0"/>
        <v>17.459785522788202</v>
      </c>
      <c r="E15" s="10">
        <f t="shared" si="1"/>
        <v>20.729931337719368</v>
      </c>
      <c r="F15" s="12">
        <f>3.6*2*PI()*'Given Data '!C$13*'Acceeleration and Decelration'!B15/('Given Data '!I$6*60)</f>
        <v>25.277349807510568</v>
      </c>
      <c r="G15" s="12">
        <f>3.6*2*PI()*'Given Data '!C$13*'Acceeleration and Decelration'!B15/('Given Data '!I$7*60)</f>
        <v>34.469113373878045</v>
      </c>
      <c r="H15" s="12">
        <f>3.6*2*PI()*'Given Data '!C$13*'Acceeleration and Decelration'!B15/('Given Data '!I$8*60)</f>
        <v>45.143419450949949</v>
      </c>
      <c r="I15" s="13">
        <f t="shared" si="2"/>
        <v>1855.0204177681533</v>
      </c>
      <c r="J15" s="13">
        <f t="shared" si="3"/>
        <v>1360.3483063633123</v>
      </c>
      <c r="K15" s="13">
        <f t="shared" si="4"/>
        <v>1038.6895935286377</v>
      </c>
      <c r="L15" s="15">
        <f>I15/'Given Data '!C$55</f>
        <v>3.1239377792448781</v>
      </c>
      <c r="M15" s="15">
        <f>J15/'Given Data '!C$56</f>
        <v>2.3240188356139306</v>
      </c>
      <c r="N15" s="15">
        <f>K15/'Given Data '!C$57</f>
        <v>1.7870357657253055</v>
      </c>
      <c r="O15" s="16">
        <f>'Given Data '!C$17*'Acceeleration and Decelration'!L15</f>
        <v>1629.7895788098456</v>
      </c>
      <c r="P15" s="16">
        <f>'Given Data '!C$17*'Acceeleration and Decelration'!M15</f>
        <v>1212.4638667281438</v>
      </c>
      <c r="Q15" s="16">
        <f>'Given Data '!C$17*'Acceeleration and Decelration'!N15</f>
        <v>932.31442933654921</v>
      </c>
    </row>
    <row r="16" spans="2:17">
      <c r="B16" s="17">
        <f t="shared" si="5"/>
        <v>6500</v>
      </c>
      <c r="C16">
        <v>13428</v>
      </c>
      <c r="D16" s="10">
        <f t="shared" si="0"/>
        <v>18</v>
      </c>
      <c r="E16" s="10">
        <f t="shared" si="1"/>
        <v>19.727377623119729</v>
      </c>
      <c r="F16" s="12">
        <f>3.6*2*PI()*'Given Data '!C$13*'Acceeleration and Decelration'!B16/('Given Data '!I$6*60)</f>
        <v>27.383795624803113</v>
      </c>
      <c r="G16" s="12">
        <f>3.6*2*PI()*'Given Data '!C$13*'Acceeleration and Decelration'!B16/('Given Data '!I$7*60)</f>
        <v>37.341539488367879</v>
      </c>
      <c r="H16" s="12">
        <f>3.6*2*PI()*'Given Data '!C$13*'Acceeleration and Decelration'!B16/('Given Data '!I$8*60)</f>
        <v>48.905371071862447</v>
      </c>
      <c r="I16" s="13">
        <f t="shared" si="2"/>
        <v>1765.306777129716</v>
      </c>
      <c r="J16" s="13">
        <f t="shared" si="3"/>
        <v>1294.5583032284585</v>
      </c>
      <c r="K16" s="13">
        <f t="shared" si="4"/>
        <v>988.45584729266534</v>
      </c>
      <c r="L16" s="15">
        <f>I16/'Given Data '!C$55</f>
        <v>2.9728559751743853</v>
      </c>
      <c r="M16" s="15">
        <f>J16/'Given Data '!C$56</f>
        <v>2.2116232044617536</v>
      </c>
      <c r="N16" s="15">
        <f>K16/'Given Data '!C$57</f>
        <v>1.7006100407258988</v>
      </c>
      <c r="O16" s="16">
        <f>'Given Data '!C$17*'Acceeleration and Decelration'!L16</f>
        <v>1550.9686908082288</v>
      </c>
      <c r="P16" s="16">
        <f>'Given Data '!C$17*'Acceeleration and Decelration'!M16</f>
        <v>1153.8259419997416</v>
      </c>
      <c r="Q16" s="16">
        <f>'Given Data '!C$17*'Acceeleration and Decelration'!N16</f>
        <v>887.22526434710869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I6" sqref="I6"/>
    </sheetView>
  </sheetViews>
  <sheetFormatPr defaultRowHeight="15"/>
  <cols>
    <col min="2" max="2" width="11" customWidth="1"/>
    <col min="3" max="5" width="17.7109375" bestFit="1" customWidth="1"/>
  </cols>
  <sheetData>
    <row r="1" spans="1:5" ht="18.75">
      <c r="A1" s="7" t="s">
        <v>93</v>
      </c>
    </row>
    <row r="3" spans="1:5">
      <c r="B3" s="3" t="s">
        <v>76</v>
      </c>
      <c r="C3" s="3" t="s">
        <v>94</v>
      </c>
      <c r="D3" s="10" t="s">
        <v>95</v>
      </c>
      <c r="E3" s="10" t="s">
        <v>96</v>
      </c>
    </row>
    <row r="4" spans="1:5">
      <c r="B4">
        <v>1000</v>
      </c>
      <c r="C4">
        <f>'Given Data '!C$21*'Given Data '!C$19*'Given Data '!C$9*('Acceeleration and Decelration'!F5/3.6)^2/2</f>
        <v>0.64382790915582877</v>
      </c>
      <c r="D4">
        <f>'Given Data '!C$21*'Given Data '!C$19*'Given Data '!C$9*('Acceeleration and Decelration'!G5/3.6)^2/2</f>
        <v>1.1972006575211691</v>
      </c>
      <c r="E4">
        <f>'Given Data '!C$21*'Given Data '!C$19*'Given Data '!C$9*('Acceeleration and Decelration'!H5/3.6)^2/2</f>
        <v>2.0535043452982253</v>
      </c>
    </row>
    <row r="5" spans="1:5">
      <c r="B5">
        <f>B4+500</f>
        <v>1500</v>
      </c>
      <c r="C5" s="10">
        <f>'Given Data '!C$21*'Given Data '!C$19*'Given Data '!C$9*('Acceeleration and Decelration'!F6/3.6)^2/2</f>
        <v>1.4486127956006156</v>
      </c>
      <c r="D5" s="10">
        <f>'Given Data '!C$21*'Given Data '!C$19*'Given Data '!C$9*('Acceeleration and Decelration'!G6/3.6)^2/2</f>
        <v>2.6937014794226317</v>
      </c>
      <c r="E5" s="10">
        <f>'Given Data '!C$21*'Given Data '!C$19*'Given Data '!C$9*('Acceeleration and Decelration'!H6/3.6)^2/2</f>
        <v>4.6203847769210071</v>
      </c>
    </row>
    <row r="6" spans="1:5">
      <c r="B6" s="10">
        <f t="shared" ref="B6:B15" si="0">B5+500</f>
        <v>2000</v>
      </c>
      <c r="C6" s="10">
        <f>'Given Data '!C$21*'Given Data '!C$19*'Given Data '!C$9*('Acceeleration and Decelration'!F7/3.6)^2/2</f>
        <v>2.5753116366233151</v>
      </c>
      <c r="D6" s="10">
        <f>'Given Data '!C$21*'Given Data '!C$19*'Given Data '!C$9*('Acceeleration and Decelration'!G7/3.6)^2/2</f>
        <v>4.7888026300846764</v>
      </c>
      <c r="E6" s="10">
        <f>'Given Data '!C$21*'Given Data '!C$19*'Given Data '!C$9*('Acceeleration and Decelration'!H7/3.6)^2/2</f>
        <v>8.2140173811929014</v>
      </c>
    </row>
    <row r="7" spans="1:5">
      <c r="B7" s="10">
        <f t="shared" si="0"/>
        <v>2500</v>
      </c>
      <c r="C7" s="10">
        <f>'Given Data '!C$21*'Given Data '!C$19*'Given Data '!C$9*('Acceeleration and Decelration'!F8/3.6)^2/2</f>
        <v>4.0239244322239323</v>
      </c>
      <c r="D7" s="10">
        <f>'Given Data '!C$21*'Given Data '!C$19*'Given Data '!C$9*('Acceeleration and Decelration'!G8/3.6)^2/2</f>
        <v>7.4825041095073086</v>
      </c>
      <c r="E7" s="10">
        <f>'Given Data '!C$21*'Given Data '!C$19*'Given Data '!C$9*('Acceeleration and Decelration'!H8/3.6)^2/2</f>
        <v>12.834402158113905</v>
      </c>
    </row>
    <row r="8" spans="1:5">
      <c r="B8" s="10">
        <f t="shared" si="0"/>
        <v>3000</v>
      </c>
      <c r="C8" s="10">
        <f>'Given Data '!C$21*'Given Data '!C$19*'Given Data '!C$9*('Acceeleration and Decelration'!F9/3.6)^2/2</f>
        <v>5.7944511824024625</v>
      </c>
      <c r="D8" s="10">
        <f>'Given Data '!C$21*'Given Data '!C$19*'Given Data '!C$9*('Acceeleration and Decelration'!G9/3.6)^2/2</f>
        <v>10.774805917690527</v>
      </c>
      <c r="E8" s="10">
        <f>'Given Data '!C$21*'Given Data '!C$19*'Given Data '!C$9*('Acceeleration and Decelration'!H9/3.6)^2/2</f>
        <v>18.481539107684029</v>
      </c>
    </row>
    <row r="9" spans="1:5">
      <c r="B9" s="10">
        <f t="shared" si="0"/>
        <v>3500</v>
      </c>
      <c r="C9" s="10">
        <f>'Given Data '!C$21*'Given Data '!C$19*'Given Data '!C$9*('Acceeleration and Decelration'!F10/3.6)^2/2</f>
        <v>7.8868918871589058</v>
      </c>
      <c r="D9" s="10">
        <f>'Given Data '!C$21*'Given Data '!C$19*'Given Data '!C$9*('Acceeleration and Decelration'!G10/3.6)^2/2</f>
        <v>14.665708054634331</v>
      </c>
      <c r="E9" s="10">
        <f>'Given Data '!C$21*'Given Data '!C$19*'Given Data '!C$9*('Acceeleration and Decelration'!H10/3.6)^2/2</f>
        <v>25.155428229903269</v>
      </c>
    </row>
    <row r="10" spans="1:5">
      <c r="B10" s="10">
        <f t="shared" si="0"/>
        <v>4000</v>
      </c>
      <c r="C10" s="10">
        <f>'Given Data '!C$21*'Given Data '!C$19*'Given Data '!C$9*('Acceeleration and Decelration'!F11/3.6)^2/2</f>
        <v>10.30124654649326</v>
      </c>
      <c r="D10" s="10">
        <f>'Given Data '!C$21*'Given Data '!C$19*'Given Data '!C$9*('Acceeleration and Decelration'!G11/3.6)^2/2</f>
        <v>19.155210520338706</v>
      </c>
      <c r="E10" s="10">
        <f>'Given Data '!C$21*'Given Data '!C$19*'Given Data '!C$9*('Acceeleration and Decelration'!H11/3.6)^2/2</f>
        <v>32.856069524771605</v>
      </c>
    </row>
    <row r="11" spans="1:5">
      <c r="B11" s="10">
        <f t="shared" si="0"/>
        <v>4500</v>
      </c>
      <c r="C11" s="10">
        <f>'Given Data '!C$21*'Given Data '!C$19*'Given Data '!C$9*('Acceeleration and Decelration'!F12/3.6)^2/2</f>
        <v>13.037515160405537</v>
      </c>
      <c r="D11" s="10">
        <f>'Given Data '!C$21*'Given Data '!C$19*'Given Data '!C$9*('Acceeleration and Decelration'!G12/3.6)^2/2</f>
        <v>24.243313314803682</v>
      </c>
      <c r="E11" s="10">
        <f>'Given Data '!C$21*'Given Data '!C$19*'Given Data '!C$9*('Acceeleration and Decelration'!H12/3.6)^2/2</f>
        <v>41.583462992289071</v>
      </c>
    </row>
    <row r="12" spans="1:5">
      <c r="B12" s="10">
        <f t="shared" si="0"/>
        <v>5000</v>
      </c>
      <c r="C12" s="10">
        <f>'Given Data '!C$21*'Given Data '!C$19*'Given Data '!C$9*('Acceeleration and Decelration'!F13/3.6)^2/2</f>
        <v>16.095697728895729</v>
      </c>
      <c r="D12" s="10">
        <f>'Given Data '!C$21*'Given Data '!C$19*'Given Data '!C$9*('Acceeleration and Decelration'!G13/3.6)^2/2</f>
        <v>29.930016438029234</v>
      </c>
      <c r="E12" s="10">
        <f>'Given Data '!C$21*'Given Data '!C$19*'Given Data '!C$9*('Acceeleration and Decelration'!H13/3.6)^2/2</f>
        <v>51.33760863245562</v>
      </c>
    </row>
    <row r="13" spans="1:5">
      <c r="B13" s="10">
        <f t="shared" si="0"/>
        <v>5500</v>
      </c>
      <c r="C13" s="10">
        <f>'Given Data '!C$21*'Given Data '!C$19*'Given Data '!C$9*('Acceeleration and Decelration'!F14/3.6)^2/2</f>
        <v>19.47579425196383</v>
      </c>
      <c r="D13" s="10">
        <f>'Given Data '!C$21*'Given Data '!C$19*'Given Data '!C$9*('Acceeleration and Decelration'!G14/3.6)^2/2</f>
        <v>36.21531989001538</v>
      </c>
      <c r="E13" s="10">
        <f>'Given Data '!C$21*'Given Data '!C$19*'Given Data '!C$9*('Acceeleration and Decelration'!H14/3.6)^2/2</f>
        <v>62.118506445271308</v>
      </c>
    </row>
    <row r="14" spans="1:5">
      <c r="B14" s="10">
        <f t="shared" si="0"/>
        <v>6000</v>
      </c>
      <c r="C14" s="10">
        <f>'Given Data '!C$21*'Given Data '!C$19*'Given Data '!C$9*('Acceeleration and Decelration'!F15/3.6)^2/2</f>
        <v>23.17780472960985</v>
      </c>
      <c r="D14" s="10">
        <f>'Given Data '!C$21*'Given Data '!C$19*'Given Data '!C$9*('Acceeleration and Decelration'!G15/3.6)^2/2</f>
        <v>43.099223670762107</v>
      </c>
      <c r="E14" s="10">
        <f>'Given Data '!C$21*'Given Data '!C$19*'Given Data '!C$9*('Acceeleration and Decelration'!H15/3.6)^2/2</f>
        <v>73.926156430736114</v>
      </c>
    </row>
    <row r="15" spans="1:5">
      <c r="B15" s="10">
        <f t="shared" si="0"/>
        <v>6500</v>
      </c>
      <c r="C15" s="10">
        <f>'Given Data '!C$21*'Given Data '!C$19*'Given Data '!C$9*('Acceeleration and Decelration'!F16/3.6)^2/2</f>
        <v>27.201729161833775</v>
      </c>
      <c r="D15" s="10">
        <f>'Given Data '!C$21*'Given Data '!C$19*'Given Data '!C$9*('Acceeleration and Decelration'!G16/3.6)^2/2</f>
        <v>50.581727780269404</v>
      </c>
      <c r="E15" s="10">
        <f>'Given Data '!C$21*'Given Data '!C$19*'Given Data '!C$9*('Acceeleration and Decelration'!H16/3.6)^2/2</f>
        <v>86.760558588850031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N34"/>
  <sheetViews>
    <sheetView topLeftCell="A7" workbookViewId="0">
      <selection activeCell="O30" sqref="O30"/>
    </sheetView>
  </sheetViews>
  <sheetFormatPr defaultRowHeight="15"/>
  <cols>
    <col min="2" max="10" width="11" customWidth="1"/>
    <col min="11" max="14" width="12" customWidth="1"/>
  </cols>
  <sheetData>
    <row r="1" spans="1:14" ht="18.75">
      <c r="A1" s="7" t="s">
        <v>97</v>
      </c>
    </row>
    <row r="2" spans="1:14" s="10" customFormat="1" ht="18.75">
      <c r="A2" s="7"/>
      <c r="B2"/>
      <c r="C2"/>
      <c r="D2"/>
      <c r="E2"/>
      <c r="F2"/>
      <c r="G2"/>
      <c r="H2"/>
      <c r="I2"/>
      <c r="J2"/>
      <c r="K2"/>
      <c r="L2"/>
      <c r="M2"/>
      <c r="N2"/>
    </row>
    <row r="3" spans="1:14">
      <c r="C3" s="19" t="s">
        <v>98</v>
      </c>
      <c r="D3" s="19"/>
      <c r="E3" s="19"/>
      <c r="F3" s="11" t="s">
        <v>61</v>
      </c>
      <c r="G3" s="11"/>
      <c r="H3" s="11"/>
      <c r="I3" s="14" t="s">
        <v>62</v>
      </c>
      <c r="J3" s="14"/>
      <c r="K3" s="14"/>
      <c r="L3" s="16" t="s">
        <v>63</v>
      </c>
      <c r="M3" s="16"/>
      <c r="N3" s="16"/>
    </row>
    <row r="4" spans="1:14">
      <c r="B4" s="3" t="s">
        <v>76</v>
      </c>
      <c r="C4" s="19" t="s">
        <v>99</v>
      </c>
      <c r="D4" s="19" t="s">
        <v>100</v>
      </c>
      <c r="E4" s="19" t="s">
        <v>101</v>
      </c>
      <c r="F4" s="11" t="s">
        <v>99</v>
      </c>
      <c r="G4" s="11" t="s">
        <v>100</v>
      </c>
      <c r="H4" s="11" t="s">
        <v>101</v>
      </c>
      <c r="I4" s="14" t="s">
        <v>99</v>
      </c>
      <c r="J4" s="14" t="s">
        <v>100</v>
      </c>
      <c r="K4" s="14" t="s">
        <v>101</v>
      </c>
      <c r="L4" s="16" t="s">
        <v>99</v>
      </c>
      <c r="M4" s="16" t="s">
        <v>100</v>
      </c>
      <c r="N4" s="16" t="s">
        <v>101</v>
      </c>
    </row>
    <row r="5" spans="1:14">
      <c r="B5">
        <v>1000</v>
      </c>
      <c r="C5" s="19">
        <f>'Rolling Resistance'!C$4+'Aerodynamic Resistance'!C4</f>
        <v>103.00332990915584</v>
      </c>
      <c r="D5" s="19">
        <f>'Rolling Resistance'!C$4+'Aerodynamic Resistance'!D4</f>
        <v>103.55670265752117</v>
      </c>
      <c r="E5" s="19">
        <f>'Rolling Resistance'!C$4+'Aerodynamic Resistance'!E4</f>
        <v>104.41300634529823</v>
      </c>
      <c r="F5" s="11">
        <f>'Rolling Resistance'!C$5+'Aerodynamic Resistance'!C4</f>
        <v>103.00332990915584</v>
      </c>
      <c r="G5" s="11">
        <f>'Rolling Resistance'!C$5+'Aerodynamic Resistance'!D4</f>
        <v>103.55670265752117</v>
      </c>
      <c r="H5" s="11">
        <f>'Rolling Resistance'!C$5+'Aerodynamic Resistance'!E4</f>
        <v>104.41300634529823</v>
      </c>
      <c r="I5" s="14">
        <f>'Rolling Resistance'!C$6+'Aerodynamic Resistance'!C4</f>
        <v>410.08183590915587</v>
      </c>
      <c r="J5" s="14">
        <f>'Rolling Resistance'!C$6+'Aerodynamic Resistance'!D4</f>
        <v>410.63520865752122</v>
      </c>
      <c r="K5" s="14">
        <f>'Rolling Resistance'!C$6+'Aerodynamic Resistance'!E4</f>
        <v>411.49151234529825</v>
      </c>
      <c r="L5" s="16">
        <f>'Rolling Resistance'!C$7+'Aerodynamic Resistance'!C4</f>
        <v>1024.238847909156</v>
      </c>
      <c r="M5" s="16">
        <f>'Rolling Resistance'!C$7+'Aerodynamic Resistance'!D4</f>
        <v>1024.7922206575213</v>
      </c>
      <c r="N5" s="16">
        <f>'Rolling Resistance'!C$7+'Aerodynamic Resistance'!E4</f>
        <v>1025.6485243452985</v>
      </c>
    </row>
    <row r="6" spans="1:14">
      <c r="B6">
        <f>B5+500</f>
        <v>1500</v>
      </c>
      <c r="C6" s="19">
        <f>'Rolling Resistance'!C$4+'Aerodynamic Resistance'!C5</f>
        <v>103.80811479560062</v>
      </c>
      <c r="D6" s="19">
        <f>'Rolling Resistance'!C$4+'Aerodynamic Resistance'!D5</f>
        <v>105.05320347942263</v>
      </c>
      <c r="E6" s="19">
        <f>'Rolling Resistance'!C$4+'Aerodynamic Resistance'!E5</f>
        <v>106.97988677692101</v>
      </c>
      <c r="F6" s="11">
        <f>'Rolling Resistance'!C$5+'Aerodynamic Resistance'!C5</f>
        <v>103.80811479560062</v>
      </c>
      <c r="G6" s="11">
        <f>'Rolling Resistance'!C$5+'Aerodynamic Resistance'!D5</f>
        <v>105.05320347942263</v>
      </c>
      <c r="H6" s="11">
        <f>'Rolling Resistance'!C$5+'Aerodynamic Resistance'!E5</f>
        <v>106.97988677692101</v>
      </c>
      <c r="I6" s="14">
        <f>'Rolling Resistance'!C$6+'Aerodynamic Resistance'!C5</f>
        <v>410.88662079560066</v>
      </c>
      <c r="J6" s="14">
        <f>'Rolling Resistance'!C$6+'Aerodynamic Resistance'!D5</f>
        <v>412.13170947942268</v>
      </c>
      <c r="K6" s="14">
        <f>'Rolling Resistance'!C$6+'Aerodynamic Resistance'!E5</f>
        <v>414.05839277692104</v>
      </c>
      <c r="L6" s="16">
        <f>'Rolling Resistance'!C$7+'Aerodynamic Resistance'!C5</f>
        <v>1025.0436327956008</v>
      </c>
      <c r="M6" s="16">
        <f>'Rolling Resistance'!C$7+'Aerodynamic Resistance'!D5</f>
        <v>1026.2887214794227</v>
      </c>
      <c r="N6" s="16">
        <f>'Rolling Resistance'!C$7+'Aerodynamic Resistance'!E5</f>
        <v>1028.2154047769211</v>
      </c>
    </row>
    <row r="7" spans="1:14">
      <c r="B7" s="10">
        <f t="shared" ref="B7:B16" si="0">B6+500</f>
        <v>2000</v>
      </c>
      <c r="C7" s="19">
        <f>'Rolling Resistance'!C$4+'Aerodynamic Resistance'!C6</f>
        <v>104.93481363662332</v>
      </c>
      <c r="D7" s="19">
        <f>'Rolling Resistance'!C$4+'Aerodynamic Resistance'!D6</f>
        <v>107.14830463008468</v>
      </c>
      <c r="E7" s="19">
        <f>'Rolling Resistance'!C$4+'Aerodynamic Resistance'!E6</f>
        <v>110.57351938119291</v>
      </c>
      <c r="F7" s="11">
        <f>'Rolling Resistance'!C$5+'Aerodynamic Resistance'!C6</f>
        <v>104.93481363662332</v>
      </c>
      <c r="G7" s="11">
        <f>'Rolling Resistance'!C$5+'Aerodynamic Resistance'!D6</f>
        <v>107.14830463008468</v>
      </c>
      <c r="H7" s="11">
        <f>'Rolling Resistance'!C$5+'Aerodynamic Resistance'!E6</f>
        <v>110.57351938119291</v>
      </c>
      <c r="I7" s="14">
        <f>'Rolling Resistance'!C$6+'Aerodynamic Resistance'!C6</f>
        <v>412.01331963662335</v>
      </c>
      <c r="J7" s="14">
        <f>'Rolling Resistance'!C$6+'Aerodynamic Resistance'!D6</f>
        <v>414.22681063008469</v>
      </c>
      <c r="K7" s="14">
        <f>'Rolling Resistance'!C$6+'Aerodynamic Resistance'!E6</f>
        <v>417.65202538119291</v>
      </c>
      <c r="L7" s="16">
        <f>'Rolling Resistance'!C$7+'Aerodynamic Resistance'!C6</f>
        <v>1026.1703316366236</v>
      </c>
      <c r="M7" s="16">
        <f>'Rolling Resistance'!C$7+'Aerodynamic Resistance'!D6</f>
        <v>1028.383822630085</v>
      </c>
      <c r="N7" s="16">
        <f>'Rolling Resistance'!C$7+'Aerodynamic Resistance'!E6</f>
        <v>1031.8090373811931</v>
      </c>
    </row>
    <row r="8" spans="1:14">
      <c r="B8" s="10">
        <f t="shared" si="0"/>
        <v>2500</v>
      </c>
      <c r="C8" s="19">
        <f>'Rolling Resistance'!C$4+'Aerodynamic Resistance'!C7</f>
        <v>106.38342643222394</v>
      </c>
      <c r="D8" s="19">
        <f>'Rolling Resistance'!C$4+'Aerodynamic Resistance'!D7</f>
        <v>109.84200610950731</v>
      </c>
      <c r="E8" s="19">
        <f>'Rolling Resistance'!C$4+'Aerodynamic Resistance'!E7</f>
        <v>115.19390415811391</v>
      </c>
      <c r="F8" s="11">
        <f>'Rolling Resistance'!C$5+'Aerodynamic Resistance'!C7</f>
        <v>106.38342643222394</v>
      </c>
      <c r="G8" s="11">
        <f>'Rolling Resistance'!C$5+'Aerodynamic Resistance'!D7</f>
        <v>109.84200610950731</v>
      </c>
      <c r="H8" s="11">
        <f>'Rolling Resistance'!C$5+'Aerodynamic Resistance'!E7</f>
        <v>115.19390415811391</v>
      </c>
      <c r="I8" s="14">
        <f>'Rolling Resistance'!C$6+'Aerodynamic Resistance'!C7</f>
        <v>413.46193243222393</v>
      </c>
      <c r="J8" s="14">
        <f>'Rolling Resistance'!C$6+'Aerodynamic Resistance'!D7</f>
        <v>416.92051210950734</v>
      </c>
      <c r="K8" s="14">
        <f>'Rolling Resistance'!C$6+'Aerodynamic Resistance'!E7</f>
        <v>422.27241015811393</v>
      </c>
      <c r="L8" s="16">
        <f>'Rolling Resistance'!C$7+'Aerodynamic Resistance'!C7</f>
        <v>1027.6189444322242</v>
      </c>
      <c r="M8" s="16">
        <f>'Rolling Resistance'!C$7+'Aerodynamic Resistance'!D7</f>
        <v>1031.0775241095075</v>
      </c>
      <c r="N8" s="16">
        <f>'Rolling Resistance'!C$7+'Aerodynamic Resistance'!E7</f>
        <v>1036.4294221581142</v>
      </c>
    </row>
    <row r="9" spans="1:14">
      <c r="B9" s="10">
        <f t="shared" si="0"/>
        <v>3000</v>
      </c>
      <c r="C9" s="19">
        <f>'Rolling Resistance'!C$4+'Aerodynamic Resistance'!C8</f>
        <v>108.15395318240247</v>
      </c>
      <c r="D9" s="19">
        <f>'Rolling Resistance'!C$4+'Aerodynamic Resistance'!D8</f>
        <v>113.13430791769053</v>
      </c>
      <c r="E9" s="19">
        <f>'Rolling Resistance'!C$4+'Aerodynamic Resistance'!E8</f>
        <v>120.84104110768403</v>
      </c>
      <c r="F9" s="11">
        <f>'Rolling Resistance'!C$5+'Aerodynamic Resistance'!C8</f>
        <v>108.15395318240247</v>
      </c>
      <c r="G9" s="11">
        <f>'Rolling Resistance'!C$5+'Aerodynamic Resistance'!D8</f>
        <v>113.13430791769053</v>
      </c>
      <c r="H9" s="11">
        <f>'Rolling Resistance'!C$5+'Aerodynamic Resistance'!E8</f>
        <v>120.84104110768403</v>
      </c>
      <c r="I9" s="14">
        <f>'Rolling Resistance'!C$6+'Aerodynamic Resistance'!C8</f>
        <v>415.23245918240247</v>
      </c>
      <c r="J9" s="14">
        <f>'Rolling Resistance'!C$6+'Aerodynamic Resistance'!D8</f>
        <v>420.21281391769054</v>
      </c>
      <c r="K9" s="14">
        <f>'Rolling Resistance'!C$6+'Aerodynamic Resistance'!E8</f>
        <v>427.91954710768402</v>
      </c>
      <c r="L9" s="16">
        <f>'Rolling Resistance'!C$7+'Aerodynamic Resistance'!C8</f>
        <v>1029.3894711824028</v>
      </c>
      <c r="M9" s="16">
        <f>'Rolling Resistance'!C$7+'Aerodynamic Resistance'!D8</f>
        <v>1034.3698259176908</v>
      </c>
      <c r="N9" s="16">
        <f>'Rolling Resistance'!C$7+'Aerodynamic Resistance'!E8</f>
        <v>1042.0765591076843</v>
      </c>
    </row>
    <row r="10" spans="1:14">
      <c r="B10" s="10">
        <f t="shared" si="0"/>
        <v>3500</v>
      </c>
      <c r="C10" s="19">
        <f>'Rolling Resistance'!C$4+'Aerodynamic Resistance'!C9</f>
        <v>110.24639388715892</v>
      </c>
      <c r="D10" s="19">
        <f>'Rolling Resistance'!C$4+'Aerodynamic Resistance'!D9</f>
        <v>117.02521005463434</v>
      </c>
      <c r="E10" s="19">
        <f>'Rolling Resistance'!C$4+'Aerodynamic Resistance'!E9</f>
        <v>127.51493022990327</v>
      </c>
      <c r="F10" s="11">
        <f>'Rolling Resistance'!C$5+'Aerodynamic Resistance'!C9</f>
        <v>110.24639388715892</v>
      </c>
      <c r="G10" s="11">
        <f>'Rolling Resistance'!C$5+'Aerodynamic Resistance'!D9</f>
        <v>117.02521005463434</v>
      </c>
      <c r="H10" s="11">
        <f>'Rolling Resistance'!C$5+'Aerodynamic Resistance'!E9</f>
        <v>127.51493022990327</v>
      </c>
      <c r="I10" s="14">
        <f>'Rolling Resistance'!C$6+'Aerodynamic Resistance'!C9</f>
        <v>417.32489988715895</v>
      </c>
      <c r="J10" s="14">
        <f>'Rolling Resistance'!C$6+'Aerodynamic Resistance'!D9</f>
        <v>424.10371605463433</v>
      </c>
      <c r="K10" s="14">
        <f>'Rolling Resistance'!C$6+'Aerodynamic Resistance'!E9</f>
        <v>434.59343622990332</v>
      </c>
      <c r="L10" s="16">
        <f>'Rolling Resistance'!C$7+'Aerodynamic Resistance'!C9</f>
        <v>1031.4819118871592</v>
      </c>
      <c r="M10" s="16">
        <f>'Rolling Resistance'!C$7+'Aerodynamic Resistance'!D9</f>
        <v>1038.2607280546345</v>
      </c>
      <c r="N10" s="16">
        <f>'Rolling Resistance'!C$7+'Aerodynamic Resistance'!E9</f>
        <v>1048.7504482299034</v>
      </c>
    </row>
    <row r="11" spans="1:14">
      <c r="B11" s="10">
        <f t="shared" si="0"/>
        <v>4000</v>
      </c>
      <c r="C11" s="19">
        <f>'Rolling Resistance'!C$4+'Aerodynamic Resistance'!C10</f>
        <v>112.66074854649327</v>
      </c>
      <c r="D11" s="19">
        <f>'Rolling Resistance'!C$4+'Aerodynamic Resistance'!D10</f>
        <v>121.51471252033872</v>
      </c>
      <c r="E11" s="19">
        <f>'Rolling Resistance'!C$4+'Aerodynamic Resistance'!E10</f>
        <v>135.2155715247716</v>
      </c>
      <c r="F11" s="11">
        <f>'Rolling Resistance'!C$5+'Aerodynamic Resistance'!C10</f>
        <v>112.66074854649327</v>
      </c>
      <c r="G11" s="11">
        <f>'Rolling Resistance'!C$5+'Aerodynamic Resistance'!D10</f>
        <v>121.51471252033872</v>
      </c>
      <c r="H11" s="11">
        <f>'Rolling Resistance'!C$5+'Aerodynamic Resistance'!E10</f>
        <v>135.2155715247716</v>
      </c>
      <c r="I11" s="14">
        <f>'Rolling Resistance'!C$6+'Aerodynamic Resistance'!C10</f>
        <v>419.73925454649327</v>
      </c>
      <c r="J11" s="14">
        <f>'Rolling Resistance'!C$6+'Aerodynamic Resistance'!D10</f>
        <v>428.59321852033872</v>
      </c>
      <c r="K11" s="14">
        <f>'Rolling Resistance'!C$6+'Aerodynamic Resistance'!E10</f>
        <v>442.29407752477164</v>
      </c>
      <c r="L11" s="16">
        <f>'Rolling Resistance'!C$7+'Aerodynamic Resistance'!C10</f>
        <v>1033.8962665464935</v>
      </c>
      <c r="M11" s="16">
        <f>'Rolling Resistance'!C$7+'Aerodynamic Resistance'!D10</f>
        <v>1042.7502305203388</v>
      </c>
      <c r="N11" s="16">
        <f>'Rolling Resistance'!C$7+'Aerodynamic Resistance'!E10</f>
        <v>1056.4510895247718</v>
      </c>
    </row>
    <row r="12" spans="1:14">
      <c r="B12" s="10">
        <f t="shared" si="0"/>
        <v>4500</v>
      </c>
      <c r="C12" s="19">
        <f>'Rolling Resistance'!C$4+'Aerodynamic Resistance'!C11</f>
        <v>115.39701716040554</v>
      </c>
      <c r="D12" s="19">
        <f>'Rolling Resistance'!C$4+'Aerodynamic Resistance'!D11</f>
        <v>126.60281531480369</v>
      </c>
      <c r="E12" s="19">
        <f>'Rolling Resistance'!C$4+'Aerodynamic Resistance'!E11</f>
        <v>143.94296499228909</v>
      </c>
      <c r="F12" s="11">
        <f>'Rolling Resistance'!C$5+'Aerodynamic Resistance'!C11</f>
        <v>115.39701716040554</v>
      </c>
      <c r="G12" s="11">
        <f>'Rolling Resistance'!C$5+'Aerodynamic Resistance'!D11</f>
        <v>126.60281531480369</v>
      </c>
      <c r="H12" s="11">
        <f>'Rolling Resistance'!C$5+'Aerodynamic Resistance'!E11</f>
        <v>143.94296499228909</v>
      </c>
      <c r="I12" s="14">
        <f>'Rolling Resistance'!C$6+'Aerodynamic Resistance'!C11</f>
        <v>422.47552316040554</v>
      </c>
      <c r="J12" s="14">
        <f>'Rolling Resistance'!C$6+'Aerodynamic Resistance'!D11</f>
        <v>433.68132131480371</v>
      </c>
      <c r="K12" s="14">
        <f>'Rolling Resistance'!C$6+'Aerodynamic Resistance'!E11</f>
        <v>451.0214709922891</v>
      </c>
      <c r="L12" s="16">
        <f>'Rolling Resistance'!C$7+'Aerodynamic Resistance'!C11</f>
        <v>1036.6325351604057</v>
      </c>
      <c r="M12" s="16">
        <f>'Rolling Resistance'!C$7+'Aerodynamic Resistance'!D11</f>
        <v>1047.8383333148038</v>
      </c>
      <c r="N12" s="16">
        <f>'Rolling Resistance'!C$7+'Aerodynamic Resistance'!E11</f>
        <v>1065.1784829922892</v>
      </c>
    </row>
    <row r="13" spans="1:14">
      <c r="B13" s="10">
        <f t="shared" si="0"/>
        <v>5000</v>
      </c>
      <c r="C13" s="19">
        <f>'Rolling Resistance'!C$4+'Aerodynamic Resistance'!C12</f>
        <v>118.45519972889574</v>
      </c>
      <c r="D13" s="19">
        <f>'Rolling Resistance'!C$4+'Aerodynamic Resistance'!D12</f>
        <v>132.28951843802923</v>
      </c>
      <c r="E13" s="19">
        <f>'Rolling Resistance'!C$4+'Aerodynamic Resistance'!E12</f>
        <v>153.69711063245563</v>
      </c>
      <c r="F13" s="11">
        <f>'Rolling Resistance'!C$5+'Aerodynamic Resistance'!C12</f>
        <v>118.45519972889574</v>
      </c>
      <c r="G13" s="11">
        <f>'Rolling Resistance'!C$5+'Aerodynamic Resistance'!D12</f>
        <v>132.28951843802923</v>
      </c>
      <c r="H13" s="11">
        <f>'Rolling Resistance'!C$5+'Aerodynamic Resistance'!E12</f>
        <v>153.69711063245563</v>
      </c>
      <c r="I13" s="14">
        <f>'Rolling Resistance'!C$6+'Aerodynamic Resistance'!C12</f>
        <v>425.53370572889577</v>
      </c>
      <c r="J13" s="14">
        <f>'Rolling Resistance'!C$6+'Aerodynamic Resistance'!D12</f>
        <v>439.36802443802924</v>
      </c>
      <c r="K13" s="14">
        <f>'Rolling Resistance'!C$6+'Aerodynamic Resistance'!E12</f>
        <v>460.77561663245564</v>
      </c>
      <c r="L13" s="16">
        <f>'Rolling Resistance'!C$7+'Aerodynamic Resistance'!C12</f>
        <v>1039.6907177288958</v>
      </c>
      <c r="M13" s="16">
        <f>'Rolling Resistance'!C$7+'Aerodynamic Resistance'!D12</f>
        <v>1053.5250364380295</v>
      </c>
      <c r="N13" s="16">
        <f>'Rolling Resistance'!C$7+'Aerodynamic Resistance'!E12</f>
        <v>1074.9326286324558</v>
      </c>
    </row>
    <row r="14" spans="1:14">
      <c r="B14" s="10">
        <f t="shared" si="0"/>
        <v>5500</v>
      </c>
      <c r="C14" s="19">
        <f>'Rolling Resistance'!C$4+'Aerodynamic Resistance'!C13</f>
        <v>121.83529625196384</v>
      </c>
      <c r="D14" s="19">
        <f>'Rolling Resistance'!C$4+'Aerodynamic Resistance'!D13</f>
        <v>138.57482189001539</v>
      </c>
      <c r="E14" s="19">
        <f>'Rolling Resistance'!C$4+'Aerodynamic Resistance'!E13</f>
        <v>164.47800844527131</v>
      </c>
      <c r="F14" s="11">
        <f>'Rolling Resistance'!C$5+'Aerodynamic Resistance'!C13</f>
        <v>121.83529625196384</v>
      </c>
      <c r="G14" s="11">
        <f>'Rolling Resistance'!C$5+'Aerodynamic Resistance'!D13</f>
        <v>138.57482189001539</v>
      </c>
      <c r="H14" s="11">
        <f>'Rolling Resistance'!C$5+'Aerodynamic Resistance'!E13</f>
        <v>164.47800844527131</v>
      </c>
      <c r="I14" s="14">
        <f>'Rolling Resistance'!C$6+'Aerodynamic Resistance'!C13</f>
        <v>428.91380225196383</v>
      </c>
      <c r="J14" s="14">
        <f>'Rolling Resistance'!C$6+'Aerodynamic Resistance'!D13</f>
        <v>445.65332789001542</v>
      </c>
      <c r="K14" s="14">
        <f>'Rolling Resistance'!C$6+'Aerodynamic Resistance'!E13</f>
        <v>471.55651444527132</v>
      </c>
      <c r="L14" s="16">
        <f>'Rolling Resistance'!C$7+'Aerodynamic Resistance'!C13</f>
        <v>1043.0708142519641</v>
      </c>
      <c r="M14" s="16">
        <f>'Rolling Resistance'!C$7+'Aerodynamic Resistance'!D13</f>
        <v>1059.8103398900155</v>
      </c>
      <c r="N14" s="16">
        <f>'Rolling Resistance'!C$7+'Aerodynamic Resistance'!E13</f>
        <v>1085.7135264452716</v>
      </c>
    </row>
    <row r="15" spans="1:14">
      <c r="B15" s="10">
        <f t="shared" si="0"/>
        <v>6000</v>
      </c>
      <c r="C15" s="19">
        <f>'Rolling Resistance'!C$4+'Aerodynamic Resistance'!C14</f>
        <v>125.53730672960985</v>
      </c>
      <c r="D15" s="19">
        <f>'Rolling Resistance'!C$4+'Aerodynamic Resistance'!D14</f>
        <v>145.45872567076211</v>
      </c>
      <c r="E15" s="19">
        <f>'Rolling Resistance'!C$4+'Aerodynamic Resistance'!E14</f>
        <v>176.28565843073613</v>
      </c>
      <c r="F15" s="11">
        <f>'Rolling Resistance'!C$5+'Aerodynamic Resistance'!C14</f>
        <v>125.53730672960985</v>
      </c>
      <c r="G15" s="11">
        <f>'Rolling Resistance'!C$5+'Aerodynamic Resistance'!D14</f>
        <v>145.45872567076211</v>
      </c>
      <c r="H15" s="11">
        <f>'Rolling Resistance'!C$5+'Aerodynamic Resistance'!E14</f>
        <v>176.28565843073613</v>
      </c>
      <c r="I15" s="14">
        <f>'Rolling Resistance'!C$6+'Aerodynamic Resistance'!C14</f>
        <v>432.6158127296099</v>
      </c>
      <c r="J15" s="14">
        <f>'Rolling Resistance'!C$6+'Aerodynamic Resistance'!D14</f>
        <v>452.53723167076214</v>
      </c>
      <c r="K15" s="14">
        <f>'Rolling Resistance'!C$6+'Aerodynamic Resistance'!E14</f>
        <v>483.36416443073614</v>
      </c>
      <c r="L15" s="16">
        <f>'Rolling Resistance'!C$7+'Aerodynamic Resistance'!C14</f>
        <v>1046.77282472961</v>
      </c>
      <c r="M15" s="16">
        <f>'Rolling Resistance'!C$7+'Aerodynamic Resistance'!D14</f>
        <v>1066.6942436707623</v>
      </c>
      <c r="N15" s="16">
        <f>'Rolling Resistance'!C$7+'Aerodynamic Resistance'!E14</f>
        <v>1097.5211764307364</v>
      </c>
    </row>
    <row r="16" spans="1:14">
      <c r="B16" s="10">
        <f t="shared" si="0"/>
        <v>6500</v>
      </c>
      <c r="C16" s="19">
        <f>'Rolling Resistance'!C$4+'Aerodynamic Resistance'!C15</f>
        <v>129.56123116183377</v>
      </c>
      <c r="D16" s="19">
        <f>'Rolling Resistance'!C$4+'Aerodynamic Resistance'!D15</f>
        <v>152.9412297802694</v>
      </c>
      <c r="E16" s="19">
        <f>'Rolling Resistance'!C$4+'Aerodynamic Resistance'!E15</f>
        <v>189.12006058885004</v>
      </c>
      <c r="F16" s="11">
        <f>'Rolling Resistance'!C$5+'Aerodynamic Resistance'!C15</f>
        <v>129.56123116183377</v>
      </c>
      <c r="G16" s="11">
        <f>'Rolling Resistance'!C$5+'Aerodynamic Resistance'!D15</f>
        <v>152.9412297802694</v>
      </c>
      <c r="H16" s="11">
        <f>'Rolling Resistance'!C$5+'Aerodynamic Resistance'!E15</f>
        <v>189.12006058885004</v>
      </c>
      <c r="I16" s="14">
        <f>'Rolling Resistance'!C$6+'Aerodynamic Resistance'!C15</f>
        <v>436.63973716183381</v>
      </c>
      <c r="J16" s="14">
        <f>'Rolling Resistance'!C$6+'Aerodynamic Resistance'!D15</f>
        <v>460.01973578026946</v>
      </c>
      <c r="K16" s="14">
        <f>'Rolling Resistance'!C$6+'Aerodynamic Resistance'!E15</f>
        <v>496.19856658885004</v>
      </c>
      <c r="L16" s="16">
        <f>'Rolling Resistance'!C$7+'Aerodynamic Resistance'!C15</f>
        <v>1050.796749161834</v>
      </c>
      <c r="M16" s="16">
        <f>'Rolling Resistance'!C$7+'Aerodynamic Resistance'!D15</f>
        <v>1074.1767477802696</v>
      </c>
      <c r="N16" s="16">
        <f>'Rolling Resistance'!C$7+'Aerodynamic Resistance'!E15</f>
        <v>1110.3555785888502</v>
      </c>
    </row>
    <row r="19" spans="2:14">
      <c r="B19" s="3" t="s">
        <v>102</v>
      </c>
    </row>
    <row r="21" spans="2:14">
      <c r="B21" s="3" t="s">
        <v>76</v>
      </c>
      <c r="C21" s="20" t="s">
        <v>98</v>
      </c>
      <c r="D21" s="21"/>
      <c r="E21" s="21"/>
      <c r="F21" s="22" t="s">
        <v>61</v>
      </c>
      <c r="G21" s="22"/>
      <c r="H21" s="22"/>
      <c r="I21" s="23" t="s">
        <v>62</v>
      </c>
      <c r="J21" s="23"/>
      <c r="K21" s="23"/>
      <c r="L21" s="24" t="s">
        <v>63</v>
      </c>
      <c r="M21" s="24"/>
      <c r="N21" s="24"/>
    </row>
    <row r="22" spans="2:14">
      <c r="C22" s="25" t="s">
        <v>99</v>
      </c>
      <c r="D22" s="26" t="s">
        <v>100</v>
      </c>
      <c r="E22" s="26" t="s">
        <v>101</v>
      </c>
      <c r="F22" s="27" t="s">
        <v>99</v>
      </c>
      <c r="G22" s="27" t="s">
        <v>100</v>
      </c>
      <c r="H22" s="27" t="s">
        <v>101</v>
      </c>
      <c r="I22" s="28" t="s">
        <v>99</v>
      </c>
      <c r="J22" s="28" t="s">
        <v>100</v>
      </c>
      <c r="K22" s="28" t="s">
        <v>101</v>
      </c>
      <c r="L22" s="29" t="s">
        <v>99</v>
      </c>
      <c r="M22" s="29" t="s">
        <v>100</v>
      </c>
      <c r="N22" s="29" t="s">
        <v>101</v>
      </c>
    </row>
    <row r="23" spans="2:14">
      <c r="B23">
        <v>1000</v>
      </c>
      <c r="C23" s="20">
        <f>C5/'Given Data '!C$17</f>
        <v>0.19743407239492405</v>
      </c>
      <c r="D23" s="21">
        <f>D5/'Given Data '!C$17</f>
        <v>0.19849476271783398</v>
      </c>
      <c r="E23" s="21">
        <f>E5/'Given Data '!C$17</f>
        <v>0.20013610309424434</v>
      </c>
      <c r="F23" s="22">
        <f>F5/'Given Data '!C$17</f>
        <v>0.19743407239492405</v>
      </c>
      <c r="G23" s="22">
        <f>G5/'Given Data '!C$17</f>
        <v>0.19849476271783398</v>
      </c>
      <c r="H23" s="22">
        <f>H5/'Given Data '!C$17</f>
        <v>0.20013610309424434</v>
      </c>
      <c r="I23" s="23">
        <f>I5/'Given Data '!C$17</f>
        <v>0.78603407239492407</v>
      </c>
      <c r="J23" s="23">
        <f>J5/'Given Data '!C$17</f>
        <v>0.78709476271783407</v>
      </c>
      <c r="K23" s="23">
        <f>K5/'Given Data '!C$17</f>
        <v>0.78873610309424436</v>
      </c>
      <c r="L23" s="24">
        <f>L5/'Given Data '!C$17</f>
        <v>1.9632340723949242</v>
      </c>
      <c r="M23" s="24">
        <f>M5/'Given Data '!C$17</f>
        <v>1.964294762717834</v>
      </c>
      <c r="N23" s="24">
        <f>N5/'Given Data '!C$17</f>
        <v>1.9659361030942448</v>
      </c>
    </row>
    <row r="24" spans="2:14">
      <c r="B24">
        <f>B23+500</f>
        <v>1500</v>
      </c>
      <c r="C24" s="20">
        <f>C6/'Given Data '!C$17</f>
        <v>0.19897666288857913</v>
      </c>
      <c r="D24" s="21">
        <f>D6/'Given Data '!C$17</f>
        <v>0.20136321611512648</v>
      </c>
      <c r="E24" s="21">
        <f>E6/'Given Data '!C$17</f>
        <v>0.20505623196204981</v>
      </c>
      <c r="F24" s="22">
        <f>F6/'Given Data '!C$17</f>
        <v>0.19897666288857913</v>
      </c>
      <c r="G24" s="22">
        <f>G6/'Given Data '!C$17</f>
        <v>0.20136321611512648</v>
      </c>
      <c r="H24" s="22">
        <f>H6/'Given Data '!C$17</f>
        <v>0.20505623196204981</v>
      </c>
      <c r="I24" s="23">
        <f>I6/'Given Data '!C$17</f>
        <v>0.78757666288857919</v>
      </c>
      <c r="J24" s="23">
        <f>J6/'Given Data '!C$17</f>
        <v>0.78996321611512654</v>
      </c>
      <c r="K24" s="23">
        <f>K6/'Given Data '!C$17</f>
        <v>0.79365623196204982</v>
      </c>
      <c r="L24" s="24">
        <f>L6/'Given Data '!C$17</f>
        <v>1.9647766628885794</v>
      </c>
      <c r="M24" s="24">
        <f>M6/'Given Data '!C$17</f>
        <v>1.9671632161151265</v>
      </c>
      <c r="N24" s="24">
        <f>N6/'Given Data '!C$17</f>
        <v>1.97085623196205</v>
      </c>
    </row>
    <row r="25" spans="2:14">
      <c r="B25" s="10">
        <f t="shared" ref="B25:B34" si="1">B24+500</f>
        <v>2000</v>
      </c>
      <c r="C25" s="20">
        <f>C7/'Given Data '!C$17</f>
        <v>0.2011362895796962</v>
      </c>
      <c r="D25" s="21">
        <f>D7/'Given Data '!C$17</f>
        <v>0.20537905087133593</v>
      </c>
      <c r="E25" s="21">
        <f>E7/'Given Data '!C$17</f>
        <v>0.21194441237697745</v>
      </c>
      <c r="F25" s="22">
        <f>F7/'Given Data '!C$17</f>
        <v>0.2011362895796962</v>
      </c>
      <c r="G25" s="22">
        <f>G7/'Given Data '!C$17</f>
        <v>0.20537905087133593</v>
      </c>
      <c r="H25" s="22">
        <f>H7/'Given Data '!C$17</f>
        <v>0.21194441237697745</v>
      </c>
      <c r="I25" s="23">
        <f>I7/'Given Data '!C$17</f>
        <v>0.78973628957969622</v>
      </c>
      <c r="J25" s="23">
        <f>J7/'Given Data '!C$17</f>
        <v>0.79397905087133591</v>
      </c>
      <c r="K25" s="23">
        <f>K7/'Given Data '!C$17</f>
        <v>0.80054441237697738</v>
      </c>
      <c r="L25" s="24">
        <f>L7/'Given Data '!C$17</f>
        <v>1.9669362895796967</v>
      </c>
      <c r="M25" s="24">
        <f>M7/'Given Data '!C$17</f>
        <v>1.9711790508713365</v>
      </c>
      <c r="N25" s="24">
        <f>N7/'Given Data '!C$17</f>
        <v>1.9777444123769776</v>
      </c>
    </row>
    <row r="26" spans="2:14">
      <c r="B26" s="10">
        <f t="shared" si="1"/>
        <v>2500</v>
      </c>
      <c r="C26" s="20">
        <f>C8/'Given Data '!C$17</f>
        <v>0.20391295246827534</v>
      </c>
      <c r="D26" s="21">
        <f>D8/'Given Data '!C$17</f>
        <v>0.21054226698646242</v>
      </c>
      <c r="E26" s="21">
        <f>E8/'Given Data '!C$17</f>
        <v>0.22080064433902724</v>
      </c>
      <c r="F26" s="22">
        <f>F8/'Given Data '!C$17</f>
        <v>0.20391295246827534</v>
      </c>
      <c r="G26" s="22">
        <f>G8/'Given Data '!C$17</f>
        <v>0.21054226698646242</v>
      </c>
      <c r="H26" s="22">
        <f>H8/'Given Data '!C$17</f>
        <v>0.22080064433902724</v>
      </c>
      <c r="I26" s="23">
        <f>I8/'Given Data '!C$17</f>
        <v>0.79251295246827524</v>
      </c>
      <c r="J26" s="23">
        <f>J8/'Given Data '!C$17</f>
        <v>0.7991422669864624</v>
      </c>
      <c r="K26" s="23">
        <f>K8/'Given Data '!C$17</f>
        <v>0.80940064433902725</v>
      </c>
      <c r="L26" s="24">
        <f>L8/'Given Data '!C$17</f>
        <v>1.9697129524682757</v>
      </c>
      <c r="M26" s="24">
        <f>M8/'Given Data '!C$17</f>
        <v>1.9763422669864628</v>
      </c>
      <c r="N26" s="24">
        <f>N8/'Given Data '!C$17</f>
        <v>1.9866006443390276</v>
      </c>
    </row>
    <row r="27" spans="2:14">
      <c r="B27" s="10">
        <f t="shared" si="1"/>
        <v>3000</v>
      </c>
      <c r="C27" s="20">
        <f>C9/'Given Data '!C$17</f>
        <v>0.20730665155431652</v>
      </c>
      <c r="D27" s="21">
        <f>D9/'Given Data '!C$17</f>
        <v>0.21685286446050589</v>
      </c>
      <c r="E27" s="21">
        <f>E9/'Given Data '!C$17</f>
        <v>0.23162492784819924</v>
      </c>
      <c r="F27" s="22">
        <f>F9/'Given Data '!C$17</f>
        <v>0.20730665155431652</v>
      </c>
      <c r="G27" s="22">
        <f>G9/'Given Data '!C$17</f>
        <v>0.21685286446050589</v>
      </c>
      <c r="H27" s="22">
        <f>H9/'Given Data '!C$17</f>
        <v>0.23162492784819924</v>
      </c>
      <c r="I27" s="23">
        <f>I9/'Given Data '!C$17</f>
        <v>0.7959066515543165</v>
      </c>
      <c r="J27" s="23">
        <f>J9/'Given Data '!C$17</f>
        <v>0.8054528644605059</v>
      </c>
      <c r="K27" s="23">
        <f>K9/'Given Data '!C$17</f>
        <v>0.82022492784819923</v>
      </c>
      <c r="L27" s="24">
        <f>L9/'Given Data '!C$17</f>
        <v>1.973106651554317</v>
      </c>
      <c r="M27" s="24">
        <f>M9/'Given Data '!C$17</f>
        <v>1.9826528644605064</v>
      </c>
      <c r="N27" s="24">
        <f>N9/'Given Data '!C$17</f>
        <v>1.9974249278481995</v>
      </c>
    </row>
    <row r="28" spans="2:14">
      <c r="B28" s="10">
        <f t="shared" si="1"/>
        <v>3500</v>
      </c>
      <c r="C28" s="20">
        <f>C10/'Given Data '!C$17</f>
        <v>0.2113173868378197</v>
      </c>
      <c r="D28" s="21">
        <f>D10/'Given Data '!C$17</f>
        <v>0.22431084329346637</v>
      </c>
      <c r="E28" s="21">
        <f>E10/'Given Data '!C$17</f>
        <v>0.24441726290449342</v>
      </c>
      <c r="F28" s="22">
        <f>F10/'Given Data '!C$17</f>
        <v>0.2113173868378197</v>
      </c>
      <c r="G28" s="22">
        <f>G10/'Given Data '!C$17</f>
        <v>0.22431084329346637</v>
      </c>
      <c r="H28" s="22">
        <f>H10/'Given Data '!C$17</f>
        <v>0.24441726290449342</v>
      </c>
      <c r="I28" s="23">
        <f>I10/'Given Data '!C$17</f>
        <v>0.79991738683781966</v>
      </c>
      <c r="J28" s="23">
        <f>J10/'Given Data '!C$17</f>
        <v>0.8129108432934663</v>
      </c>
      <c r="K28" s="23">
        <f>K10/'Given Data '!C$17</f>
        <v>0.83301726290449352</v>
      </c>
      <c r="L28" s="24">
        <f>L10/'Given Data '!C$17</f>
        <v>1.97711738683782</v>
      </c>
      <c r="M28" s="24">
        <f>M10/'Given Data '!C$17</f>
        <v>1.9901108432934664</v>
      </c>
      <c r="N28" s="24">
        <f>N10/'Given Data '!C$17</f>
        <v>2.0102172629044937</v>
      </c>
    </row>
    <row r="29" spans="2:14">
      <c r="B29" s="10">
        <f t="shared" si="1"/>
        <v>4000</v>
      </c>
      <c r="C29" s="20">
        <f>C11/'Given Data '!C$17</f>
        <v>0.21594515831878489</v>
      </c>
      <c r="D29" s="21">
        <f>D11/'Given Data '!C$17</f>
        <v>0.23291620348534378</v>
      </c>
      <c r="E29" s="21">
        <f>E11/'Given Data '!C$17</f>
        <v>0.25917764950790972</v>
      </c>
      <c r="F29" s="22">
        <f>F11/'Given Data '!C$17</f>
        <v>0.21594515831878489</v>
      </c>
      <c r="G29" s="22">
        <f>G11/'Given Data '!C$17</f>
        <v>0.23291620348534378</v>
      </c>
      <c r="H29" s="22">
        <f>H11/'Given Data '!C$17</f>
        <v>0.25917764950790972</v>
      </c>
      <c r="I29" s="23">
        <f>I11/'Given Data '!C$17</f>
        <v>0.80454515831878481</v>
      </c>
      <c r="J29" s="23">
        <f>J11/'Given Data '!C$17</f>
        <v>0.82151620348534371</v>
      </c>
      <c r="K29" s="23">
        <f>K11/'Given Data '!C$17</f>
        <v>0.84777764950790979</v>
      </c>
      <c r="L29" s="24">
        <f>L11/'Given Data '!C$17</f>
        <v>1.9817451583187853</v>
      </c>
      <c r="M29" s="24">
        <f>M11/'Given Data '!C$17</f>
        <v>1.9987162034853438</v>
      </c>
      <c r="N29" s="24">
        <f>N11/'Given Data '!C$17</f>
        <v>2.0249776495079099</v>
      </c>
    </row>
    <row r="30" spans="2:14">
      <c r="B30" s="10">
        <f t="shared" si="1"/>
        <v>4500</v>
      </c>
      <c r="C30" s="20">
        <f>C12/'Given Data '!C$17</f>
        <v>0.22118996599721211</v>
      </c>
      <c r="D30" s="21">
        <f>D12/'Given Data '!C$17</f>
        <v>0.24266894503613826</v>
      </c>
      <c r="E30" s="21">
        <f>E12/'Given Data '!C$17</f>
        <v>0.27590608765844832</v>
      </c>
      <c r="F30" s="22">
        <f>F12/'Given Data '!C$17</f>
        <v>0.22118996599721211</v>
      </c>
      <c r="G30" s="22">
        <f>G12/'Given Data '!C$17</f>
        <v>0.24266894503613826</v>
      </c>
      <c r="H30" s="22">
        <f>H12/'Given Data '!C$17</f>
        <v>0.27590608765844832</v>
      </c>
      <c r="I30" s="23">
        <f>I12/'Given Data '!C$17</f>
        <v>0.80978996599721209</v>
      </c>
      <c r="J30" s="23">
        <f>J12/'Given Data '!C$17</f>
        <v>0.83126894503613824</v>
      </c>
      <c r="K30" s="23">
        <f>K12/'Given Data '!C$17</f>
        <v>0.86450608765844827</v>
      </c>
      <c r="L30" s="24">
        <f>L12/'Given Data '!C$17</f>
        <v>1.9869899659972123</v>
      </c>
      <c r="M30" s="24">
        <f>M12/'Given Data '!C$17</f>
        <v>2.0084689450361384</v>
      </c>
      <c r="N30" s="24">
        <f>N12/'Given Data '!C$17</f>
        <v>2.0417060876584485</v>
      </c>
    </row>
    <row r="31" spans="2:14">
      <c r="B31" s="10">
        <f t="shared" si="1"/>
        <v>5000</v>
      </c>
      <c r="C31" s="20">
        <f>C13/'Given Data '!C$17</f>
        <v>0.22705180987310139</v>
      </c>
      <c r="D31" s="21">
        <f>D13/'Given Data '!C$17</f>
        <v>0.25356906794584966</v>
      </c>
      <c r="E31" s="21">
        <f>E13/'Given Data '!C$17</f>
        <v>0.29460257735610901</v>
      </c>
      <c r="F31" s="22">
        <f>F13/'Given Data '!C$17</f>
        <v>0.22705180987310139</v>
      </c>
      <c r="G31" s="22">
        <f>G13/'Given Data '!C$17</f>
        <v>0.25356906794584966</v>
      </c>
      <c r="H31" s="22">
        <f>H13/'Given Data '!C$17</f>
        <v>0.29460257735610901</v>
      </c>
      <c r="I31" s="23">
        <f>I13/'Given Data '!C$17</f>
        <v>0.81565180987310137</v>
      </c>
      <c r="J31" s="23">
        <f>J13/'Given Data '!C$17</f>
        <v>0.84216906794584967</v>
      </c>
      <c r="K31" s="23">
        <f>K13/'Given Data '!C$17</f>
        <v>0.88320257735610896</v>
      </c>
      <c r="L31" s="24">
        <f>L13/'Given Data '!C$17</f>
        <v>1.9928518098731014</v>
      </c>
      <c r="M31" s="24">
        <f>M13/'Given Data '!C$17</f>
        <v>2.01936906794585</v>
      </c>
      <c r="N31" s="24">
        <f>N13/'Given Data '!C$17</f>
        <v>2.0604025773561094</v>
      </c>
    </row>
    <row r="32" spans="2:14">
      <c r="B32" s="10">
        <f t="shared" si="1"/>
        <v>5500</v>
      </c>
      <c r="C32" s="20">
        <f>C14/'Given Data '!C$17</f>
        <v>0.23353068994645268</v>
      </c>
      <c r="D32" s="21">
        <f>D14/'Given Data '!C$17</f>
        <v>0.2656165722144781</v>
      </c>
      <c r="E32" s="21">
        <f>E14/'Given Data '!C$17</f>
        <v>0.3152671186008919</v>
      </c>
      <c r="F32" s="22">
        <f>F14/'Given Data '!C$17</f>
        <v>0.23353068994645268</v>
      </c>
      <c r="G32" s="22">
        <f>G14/'Given Data '!C$17</f>
        <v>0.2656165722144781</v>
      </c>
      <c r="H32" s="22">
        <f>H14/'Given Data '!C$17</f>
        <v>0.3152671186008919</v>
      </c>
      <c r="I32" s="23">
        <f>I14/'Given Data '!C$17</f>
        <v>0.82213068994645266</v>
      </c>
      <c r="J32" s="23">
        <f>J14/'Given Data '!C$17</f>
        <v>0.85421657221447811</v>
      </c>
      <c r="K32" s="23">
        <f>K14/'Given Data '!C$17</f>
        <v>0.90386711860089186</v>
      </c>
      <c r="L32" s="24">
        <f>L14/'Given Data '!C$17</f>
        <v>1.9993306899464529</v>
      </c>
      <c r="M32" s="24">
        <f>M14/'Given Data '!C$17</f>
        <v>2.0314165722144781</v>
      </c>
      <c r="N32" s="24">
        <f>N14/'Given Data '!C$17</f>
        <v>2.0810671186008922</v>
      </c>
    </row>
    <row r="33" spans="2:14">
      <c r="B33" s="10">
        <f t="shared" si="1"/>
        <v>6000</v>
      </c>
      <c r="C33" s="20">
        <f>C15/'Given Data '!C$17</f>
        <v>0.240626606217266</v>
      </c>
      <c r="D33" s="21">
        <f>D15/'Given Data '!C$17</f>
        <v>0.27881145784202355</v>
      </c>
      <c r="E33" s="21">
        <f>E15/'Given Data '!C$17</f>
        <v>0.33789971139279701</v>
      </c>
      <c r="F33" s="22">
        <f>F15/'Given Data '!C$17</f>
        <v>0.240626606217266</v>
      </c>
      <c r="G33" s="22">
        <f>G15/'Given Data '!C$17</f>
        <v>0.27881145784202355</v>
      </c>
      <c r="H33" s="22">
        <f>H15/'Given Data '!C$17</f>
        <v>0.33789971139279701</v>
      </c>
      <c r="I33" s="23">
        <f>I15/'Given Data '!C$17</f>
        <v>0.82922660621726607</v>
      </c>
      <c r="J33" s="23">
        <f>J15/'Given Data '!C$17</f>
        <v>0.86741145784202356</v>
      </c>
      <c r="K33" s="23">
        <f>K15/'Given Data '!C$17</f>
        <v>0.92649971139279697</v>
      </c>
      <c r="L33" s="24">
        <f>L15/'Given Data '!C$17</f>
        <v>2.006426606217266</v>
      </c>
      <c r="M33" s="24">
        <f>M15/'Given Data '!C$17</f>
        <v>2.0446114578420236</v>
      </c>
      <c r="N33" s="24">
        <f>N15/'Given Data '!C$17</f>
        <v>2.1036997113927973</v>
      </c>
    </row>
    <row r="34" spans="2:14">
      <c r="B34" s="10">
        <f t="shared" si="1"/>
        <v>6500</v>
      </c>
      <c r="C34" s="20">
        <f>C16/'Given Data '!C$17</f>
        <v>0.24833955868554133</v>
      </c>
      <c r="D34" s="21">
        <f>D16/'Given Data '!C$17</f>
        <v>0.2931537248284859</v>
      </c>
      <c r="E34" s="21">
        <f>E16/'Given Data '!C$17</f>
        <v>0.36250035573182426</v>
      </c>
      <c r="F34" s="22">
        <f>F16/'Given Data '!C$17</f>
        <v>0.24833955868554133</v>
      </c>
      <c r="G34" s="22">
        <f>G16/'Given Data '!C$17</f>
        <v>0.2931537248284859</v>
      </c>
      <c r="H34" s="22">
        <f>H16/'Given Data '!C$17</f>
        <v>0.36250035573182426</v>
      </c>
      <c r="I34" s="23">
        <f>I16/'Given Data '!C$17</f>
        <v>0.83693955868554137</v>
      </c>
      <c r="J34" s="23">
        <f>J16/'Given Data '!C$17</f>
        <v>0.88175372482848602</v>
      </c>
      <c r="K34" s="23">
        <f>K16/'Given Data '!C$17</f>
        <v>0.95110035573182417</v>
      </c>
      <c r="L34" s="24">
        <f>L16/'Given Data '!C$17</f>
        <v>2.0141395586855415</v>
      </c>
      <c r="M34" s="24">
        <f>M16/'Given Data '!C$17</f>
        <v>2.0589537248284859</v>
      </c>
      <c r="N34" s="24">
        <f>N16/'Given Data '!C$17</f>
        <v>2.1283003557318243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Y2197"/>
  <sheetViews>
    <sheetView zoomScale="75" zoomScaleNormal="75" workbookViewId="0">
      <selection activeCell="I4" sqref="I4:I2104"/>
    </sheetView>
  </sheetViews>
  <sheetFormatPr defaultRowHeight="15"/>
  <cols>
    <col min="1" max="1" width="21.5703125" bestFit="1" customWidth="1"/>
    <col min="2" max="2" width="14.5703125" bestFit="1" customWidth="1"/>
    <col min="3" max="5" width="11" customWidth="1"/>
    <col min="7" max="9" width="11" customWidth="1"/>
    <col min="10" max="10" width="11.5703125" bestFit="1" customWidth="1"/>
    <col min="11" max="15" width="11" customWidth="1"/>
    <col min="16" max="16" width="13.5703125" bestFit="1" customWidth="1"/>
    <col min="17" max="17" width="12" customWidth="1"/>
    <col min="18" max="18" width="18" style="36" bestFit="1" customWidth="1"/>
    <col min="19" max="19" width="12.5703125" bestFit="1" customWidth="1"/>
    <col min="20" max="20" width="20.140625" bestFit="1" customWidth="1"/>
    <col min="21" max="21" width="22.28515625" bestFit="1" customWidth="1"/>
    <col min="22" max="22" width="15.5703125" bestFit="1" customWidth="1"/>
    <col min="23" max="23" width="26.28515625" bestFit="1" customWidth="1"/>
    <col min="24" max="24" width="13.7109375" bestFit="1" customWidth="1"/>
    <col min="25" max="26" width="17" bestFit="1" customWidth="1"/>
  </cols>
  <sheetData>
    <row r="1" spans="1:25" ht="18.75">
      <c r="A1" s="7" t="s">
        <v>103</v>
      </c>
      <c r="G1">
        <v>1</v>
      </c>
      <c r="H1" s="41">
        <v>2</v>
      </c>
      <c r="I1" s="41">
        <v>3</v>
      </c>
      <c r="J1" s="41">
        <v>4</v>
      </c>
      <c r="K1" s="41">
        <v>5</v>
      </c>
      <c r="L1" s="41">
        <v>6</v>
      </c>
      <c r="M1" s="41">
        <v>7</v>
      </c>
      <c r="N1" s="41">
        <v>8</v>
      </c>
      <c r="O1" s="41">
        <v>9</v>
      </c>
      <c r="P1" s="41">
        <v>10</v>
      </c>
      <c r="Q1" s="41">
        <v>11</v>
      </c>
      <c r="R1" s="41">
        <v>12</v>
      </c>
      <c r="S1" s="41">
        <v>13</v>
      </c>
      <c r="T1" s="41">
        <v>14</v>
      </c>
      <c r="U1" s="41">
        <v>15</v>
      </c>
      <c r="V1" s="41">
        <v>16</v>
      </c>
      <c r="W1" s="41">
        <v>17</v>
      </c>
      <c r="X1" s="41">
        <v>18</v>
      </c>
      <c r="Y1" s="41">
        <v>19</v>
      </c>
    </row>
    <row r="3" spans="1:25" ht="18.75">
      <c r="A3" s="2" t="s">
        <v>104</v>
      </c>
      <c r="B3" s="2" t="s">
        <v>107</v>
      </c>
      <c r="C3" s="2" t="s">
        <v>105</v>
      </c>
      <c r="D3" s="2" t="s">
        <v>106</v>
      </c>
      <c r="E3" s="2" t="s">
        <v>112</v>
      </c>
      <c r="G3" s="36" t="s">
        <v>76</v>
      </c>
      <c r="H3" s="40" t="s">
        <v>119</v>
      </c>
      <c r="I3" t="s">
        <v>120</v>
      </c>
      <c r="J3" t="s">
        <v>121</v>
      </c>
      <c r="K3" t="s">
        <v>122</v>
      </c>
      <c r="L3" t="s">
        <v>123</v>
      </c>
      <c r="M3" t="s">
        <v>124</v>
      </c>
      <c r="N3" t="s">
        <v>125</v>
      </c>
      <c r="O3" t="s">
        <v>126</v>
      </c>
      <c r="P3" s="30" t="s">
        <v>135</v>
      </c>
      <c r="Q3" t="s">
        <v>127</v>
      </c>
      <c r="R3" s="36" t="s">
        <v>134</v>
      </c>
      <c r="S3" t="s">
        <v>128</v>
      </c>
      <c r="T3" t="s">
        <v>129</v>
      </c>
      <c r="U3" t="s">
        <v>130</v>
      </c>
      <c r="V3" t="s">
        <v>83</v>
      </c>
      <c r="W3" t="s">
        <v>131</v>
      </c>
      <c r="X3" t="s">
        <v>132</v>
      </c>
      <c r="Y3" t="s">
        <v>133</v>
      </c>
    </row>
    <row r="4" spans="1:25">
      <c r="A4" s="3" t="s">
        <v>98</v>
      </c>
      <c r="B4">
        <v>0.02</v>
      </c>
      <c r="C4" s="3" t="s">
        <v>108</v>
      </c>
      <c r="D4" s="3" t="s">
        <v>109</v>
      </c>
      <c r="E4">
        <v>1180</v>
      </c>
      <c r="G4" s="38">
        <v>1000</v>
      </c>
      <c r="H4" s="38">
        <v>0.68</v>
      </c>
      <c r="I4">
        <f>Table10[[#This Row],[Column2]]*746/1000</f>
        <v>0.50728000000000006</v>
      </c>
      <c r="J4">
        <f>60*Table10[[#This Row],[Column3]]/(2*PI()*Table10[[#This Row],[Column1]])</f>
        <v>4.8441671718994009E-3</v>
      </c>
      <c r="K4" s="80">
        <v>709.89369999999997</v>
      </c>
      <c r="L4">
        <f>IF(Simulation!Q4&lt;='Given Data '!J$6,1,IF(AND(Simulation!Q4&gt;'Given Data '!J$6,Simulation!Q4&lt;='Given Data '!J$7),2,IF(Simulation!Q4&gt;'Given Data '!J$7,3)))</f>
        <v>1</v>
      </c>
      <c r="M4">
        <v>1</v>
      </c>
      <c r="N4" s="35">
        <v>0</v>
      </c>
      <c r="O4">
        <v>0</v>
      </c>
      <c r="P4">
        <v>0</v>
      </c>
      <c r="Q4">
        <v>0</v>
      </c>
      <c r="R4" s="36">
        <f>Table10[[#This Row],[Column16]]/Table10[[#This Row],[Column19]]</f>
        <v>1.0197598086113</v>
      </c>
      <c r="S4">
        <v>0</v>
      </c>
      <c r="T4" s="41">
        <f>'Given Data '!C$22*'Given Data '!C$17*9.81</f>
        <v>102.35950200000001</v>
      </c>
      <c r="U4">
        <v>0</v>
      </c>
      <c r="V4">
        <f>'Given Data '!C$45-(Table10[[#This Row],[Column13]]+Table10[[#This Row],[Column14]]+Table10[[#This Row],[Column15]])</f>
        <v>605.54191532283448</v>
      </c>
      <c r="W4">
        <f>Table10[[#This Row],[Column16]]/'Given Data '!C$17</f>
        <v>1.16068680938229</v>
      </c>
      <c r="X4">
        <f>IF(L4=1,'Given Data '!C$55,IF(L4=2,'Given Data '!C$56,IF(L4=3,'Given Data '!C$57)))</f>
        <v>593.80837547172621</v>
      </c>
      <c r="Y4">
        <f>Table10[[#This Row],[Column19]]*Table10[[#This Row],[Column11]]^2/(2*1000)</f>
        <v>0</v>
      </c>
    </row>
    <row r="5" spans="1:25">
      <c r="A5" s="30" t="s">
        <v>61</v>
      </c>
      <c r="B5">
        <v>0.02</v>
      </c>
      <c r="C5" s="3" t="s">
        <v>109</v>
      </c>
      <c r="D5" s="3" t="s">
        <v>110</v>
      </c>
      <c r="E5">
        <v>460</v>
      </c>
      <c r="G5" s="38">
        <v>1200</v>
      </c>
      <c r="H5" s="38">
        <v>1.03</v>
      </c>
      <c r="I5" s="41">
        <f>Table10[[#This Row],[Column2]]*746/1000</f>
        <v>0.76837999999999995</v>
      </c>
      <c r="J5" s="37">
        <f>60*Table10[[#This Row],[Column3]]/(2*PI()*Table10[[#This Row],[Column1]])</f>
        <v>6.1145737586475266E-3</v>
      </c>
      <c r="K5" s="80">
        <v>738.17380000000003</v>
      </c>
      <c r="L5" s="41">
        <f>IF(Simulation!Q5&lt;='Given Data '!J$6,1,IF(AND(Simulation!Q5&gt;'Given Data '!J$6,Simulation!Q5&lt;='Given Data '!J$7),2,IF(Simulation!Q5&gt;'Given Data '!J$7,3)))</f>
        <v>1</v>
      </c>
      <c r="M5" s="41">
        <v>1</v>
      </c>
      <c r="N5" s="35">
        <f>N4+1</f>
        <v>1</v>
      </c>
      <c r="O5">
        <f>O4+(Table10[[#This Row],[Column11]]-Q4)/R4</f>
        <v>1.4004449833565469</v>
      </c>
      <c r="P5">
        <f>3.6*Table10[[#This Row],[Column11]]</f>
        <v>5.1412230295139789</v>
      </c>
      <c r="Q5">
        <f>SQRT(2*R4+Q4^2)</f>
        <v>1.4281175081983275</v>
      </c>
      <c r="R5" s="36">
        <f>Table10[[#This Row],[Column16]]/Table10[[#This Row],[Column19]]</f>
        <v>1.0165303792627203</v>
      </c>
      <c r="S5">
        <f>'Given Data '!C$21*'Given Data '!C$19*'Given Data '!C$9*Table10[[#This Row],[Column11]]^2</f>
        <v>1.9176621951808221</v>
      </c>
      <c r="T5" s="41">
        <f>'Given Data '!C$22*'Given Data '!C$17*9.81</f>
        <v>102.35950200000001</v>
      </c>
      <c r="U5" s="41">
        <v>0</v>
      </c>
      <c r="V5" s="41">
        <f>'Given Data '!C$45-(Table10[[#This Row],[Column13]]+Table10[[#This Row],[Column14]]+Table10[[#This Row],[Column15]])</f>
        <v>603.62425312765367</v>
      </c>
      <c r="W5" s="41">
        <f>Table10[[#This Row],[Column16]]/'Given Data '!C$17</f>
        <v>1.1570110849469124</v>
      </c>
      <c r="X5" s="41">
        <f>IF(L5=1,'Given Data '!C$55,IF(L5=2,'Given Data '!C$56,IF(L5=3,'Given Data '!C$57)))</f>
        <v>593.80837547172621</v>
      </c>
      <c r="Y5" s="41">
        <f>Table10[[#This Row],[Column19]]*Table10[[#This Row],[Column11]]^2/(2*1000)</f>
        <v>0.60554191532283452</v>
      </c>
    </row>
    <row r="6" spans="1:25">
      <c r="A6" s="30" t="s">
        <v>62</v>
      </c>
      <c r="B6">
        <v>0.08</v>
      </c>
      <c r="C6" s="3" t="s">
        <v>110</v>
      </c>
      <c r="D6" s="3" t="s">
        <v>111</v>
      </c>
      <c r="E6">
        <v>300</v>
      </c>
      <c r="G6" s="38">
        <v>1400</v>
      </c>
      <c r="H6" s="38">
        <v>1.39</v>
      </c>
      <c r="I6" s="41">
        <f>Table10[[#This Row],[Column2]]*746/1000</f>
        <v>1.0369399999999998</v>
      </c>
      <c r="J6" s="37">
        <f>60*Table10[[#This Row],[Column3]]/(2*PI()*Table10[[#This Row],[Column1]])</f>
        <v>7.0728911438447117E-3</v>
      </c>
      <c r="K6" s="80">
        <v>698.97720000000004</v>
      </c>
      <c r="L6" s="41">
        <f>IF(Simulation!Q6&lt;='Given Data '!J$6,1,IF(AND(Simulation!Q6&gt;'Given Data '!J$6,Simulation!Q6&lt;='Given Data '!J$7),2,IF(Simulation!Q6&gt;'Given Data '!J$7,3)))</f>
        <v>1</v>
      </c>
      <c r="M6" s="41">
        <v>1</v>
      </c>
      <c r="N6" s="35">
        <f t="shared" ref="N6:N69" si="0">N5+1</f>
        <v>2</v>
      </c>
      <c r="O6" s="41">
        <f>O5+(Table10[[#This Row],[Column11]]-Q5)/R5</f>
        <v>1.9807975483892748</v>
      </c>
      <c r="P6" s="41">
        <f>3.6*Table10[[#This Row],[Column11]]</f>
        <v>7.2650286764537002</v>
      </c>
      <c r="Q6" s="41">
        <f t="shared" ref="Q6:Q69" si="1">SQRT(2*R5+Q5^2)</f>
        <v>2.0180635212371389</v>
      </c>
      <c r="R6" s="36">
        <f>Table10[[#This Row],[Column16]]/Table10[[#This Row],[Column19]]</f>
        <v>1.0133111770419696</v>
      </c>
      <c r="S6" s="41">
        <f>'Given Data '!C$21*'Given Data '!C$19*'Given Data '!C$9*Table10[[#This Row],[Column11]]^2</f>
        <v>3.8292514361998085</v>
      </c>
      <c r="T6" s="41">
        <f>'Given Data '!C$22*'Given Data '!C$17*9.81</f>
        <v>102.35950200000001</v>
      </c>
      <c r="U6" s="41">
        <v>0</v>
      </c>
      <c r="V6" s="41">
        <f>'Given Data '!C$45-(Table10[[#This Row],[Column13]]+Table10[[#This Row],[Column14]]+Table10[[#This Row],[Column15]])</f>
        <v>601.71266388663469</v>
      </c>
      <c r="W6" s="41">
        <f>Table10[[#This Row],[Column16]]/'Given Data '!C$17</f>
        <v>1.1533470009902718</v>
      </c>
      <c r="X6" s="41">
        <f>IF(L6=1,'Given Data '!C$55,IF(L6=2,'Given Data '!C$56,IF(L6=3,'Given Data '!C$57)))</f>
        <v>593.80837547172621</v>
      </c>
      <c r="Y6" s="41">
        <f>Table10[[#This Row],[Column19]]*Table10[[#This Row],[Column11]]^2/(2*1000)</f>
        <v>1.209166168450488</v>
      </c>
    </row>
    <row r="7" spans="1:25">
      <c r="A7" s="30" t="s">
        <v>63</v>
      </c>
      <c r="B7">
        <v>0.2</v>
      </c>
      <c r="C7" s="3" t="s">
        <v>111</v>
      </c>
      <c r="D7" s="3" t="s">
        <v>108</v>
      </c>
      <c r="E7">
        <v>160</v>
      </c>
      <c r="G7" s="38">
        <v>1900</v>
      </c>
      <c r="H7" s="38">
        <v>2.92</v>
      </c>
      <c r="I7" s="41">
        <f>Table10[[#This Row],[Column2]]*746/1000</f>
        <v>2.1783200000000003</v>
      </c>
      <c r="J7" s="37">
        <f>60*Table10[[#This Row],[Column3]]/(2*PI()*Table10[[#This Row],[Column1]])</f>
        <v>1.0948117756924343E-2</v>
      </c>
      <c r="K7" s="80">
        <v>671.42499999999995</v>
      </c>
      <c r="L7" s="41">
        <f>IF(Simulation!Q7&lt;='Given Data '!J$6,1,IF(AND(Simulation!Q7&gt;'Given Data '!J$6,Simulation!Q7&lt;='Given Data '!J$7),2,IF(Simulation!Q7&gt;'Given Data '!J$7,3)))</f>
        <v>1</v>
      </c>
      <c r="M7" s="41">
        <v>1</v>
      </c>
      <c r="N7" s="35">
        <f t="shared" si="0"/>
        <v>3</v>
      </c>
      <c r="O7" s="41">
        <f>O6+(Table10[[#This Row],[Column11]]-Q6)/R6</f>
        <v>2.4264581590073777</v>
      </c>
      <c r="P7" s="41">
        <f>3.6*Table10[[#This Row],[Column11]]</f>
        <v>8.8907630369177237</v>
      </c>
      <c r="Q7" s="41">
        <f t="shared" si="1"/>
        <v>2.4696563991438119</v>
      </c>
      <c r="R7" s="36">
        <f>Table10[[#This Row],[Column16]]/Table10[[#This Row],[Column19]]</f>
        <v>1.010102169561238</v>
      </c>
      <c r="S7" s="41">
        <f>'Given Data '!C$21*'Given Data '!C$19*'Given Data '!C$9*Table10[[#This Row],[Column11]]^2</f>
        <v>5.7347869552097039</v>
      </c>
      <c r="T7" s="41">
        <f>'Given Data '!C$22*'Given Data '!C$17*9.81</f>
        <v>102.35950200000001</v>
      </c>
      <c r="U7" s="41">
        <v>0</v>
      </c>
      <c r="V7" s="41">
        <f>'Given Data '!C$45-(Table10[[#This Row],[Column13]]+Table10[[#This Row],[Column14]]+Table10[[#This Row],[Column15]])</f>
        <v>599.80712836762484</v>
      </c>
      <c r="W7" s="41">
        <f>Table10[[#This Row],[Column16]]/'Given Data '!C$17</f>
        <v>1.1496945206486837</v>
      </c>
      <c r="X7" s="41">
        <f>IF(L7=1,'Given Data '!C$55,IF(L7=2,'Given Data '!C$56,IF(L7=3,'Given Data '!C$57)))</f>
        <v>593.80837547172621</v>
      </c>
      <c r="Y7" s="41">
        <f>Table10[[#This Row],[Column19]]*Table10[[#This Row],[Column11]]^2/(2*1000)</f>
        <v>1.8108788323371225</v>
      </c>
    </row>
    <row r="8" spans="1:25">
      <c r="A8" s="30" t="s">
        <v>113</v>
      </c>
      <c r="E8">
        <f>SUM(E4:E7)</f>
        <v>2100</v>
      </c>
      <c r="G8" s="38">
        <v>2300</v>
      </c>
      <c r="H8" s="38">
        <v>4.24</v>
      </c>
      <c r="I8" s="41">
        <f>Table10[[#This Row],[Column2]]*746/1000</f>
        <v>3.1630400000000001</v>
      </c>
      <c r="J8" s="37">
        <f>60*Table10[[#This Row],[Column3]]/(2*PI()*Table10[[#This Row],[Column1]])</f>
        <v>1.3132524813844922E-2</v>
      </c>
      <c r="K8" s="80">
        <v>537.86</v>
      </c>
      <c r="L8" s="41">
        <f>IF(Simulation!Q8&lt;='Given Data '!J$6,1,IF(AND(Simulation!Q8&gt;'Given Data '!J$6,Simulation!Q8&lt;='Given Data '!J$7),2,IF(Simulation!Q8&gt;'Given Data '!J$7,3)))</f>
        <v>1</v>
      </c>
      <c r="M8" s="41">
        <v>1</v>
      </c>
      <c r="N8" s="35">
        <f t="shared" si="0"/>
        <v>4</v>
      </c>
      <c r="O8" s="41">
        <f>O7+(Table10[[#This Row],[Column11]]-Q7)/R7</f>
        <v>2.8024606478192085</v>
      </c>
      <c r="P8" s="41">
        <f>3.6*Table10[[#This Row],[Column11]]</f>
        <v>10.258046383871042</v>
      </c>
      <c r="Q8" s="41">
        <f t="shared" si="1"/>
        <v>2.8494573288530671</v>
      </c>
      <c r="R8" s="36">
        <f>Table10[[#This Row],[Column16]]/Table10[[#This Row],[Column19]]</f>
        <v>1.006903324535283</v>
      </c>
      <c r="S8" s="41">
        <f>'Given Data '!C$21*'Given Data '!C$19*'Given Data '!C$9*Table10[[#This Row],[Column11]]^2</f>
        <v>7.6342879234578582</v>
      </c>
      <c r="T8" s="41">
        <f>'Given Data '!C$22*'Given Data '!C$17*9.81</f>
        <v>102.35950200000001</v>
      </c>
      <c r="U8" s="41">
        <v>0</v>
      </c>
      <c r="V8" s="41">
        <f>'Given Data '!C$45-(Table10[[#This Row],[Column13]]+Table10[[#This Row],[Column14]]+Table10[[#This Row],[Column15]])</f>
        <v>597.90762739937668</v>
      </c>
      <c r="W8" s="41">
        <f>Table10[[#This Row],[Column16]]/'Given Data '!C$17</f>
        <v>1.1460536071752059</v>
      </c>
      <c r="X8" s="41">
        <f>IF(L8=1,'Given Data '!C$55,IF(L8=2,'Given Data '!C$56,IF(L8=3,'Given Data '!C$57)))</f>
        <v>593.80837547172621</v>
      </c>
      <c r="Y8" s="41">
        <f>Table10[[#This Row],[Column19]]*Table10[[#This Row],[Column11]]^2/(2*1000)</f>
        <v>2.4106859607047482</v>
      </c>
    </row>
    <row r="9" spans="1:25">
      <c r="G9" s="38">
        <v>2500</v>
      </c>
      <c r="H9" s="38">
        <v>5.24</v>
      </c>
      <c r="I9" s="41">
        <f>Table10[[#This Row],[Column2]]*746/1000</f>
        <v>3.9090400000000001</v>
      </c>
      <c r="J9" s="37">
        <f>60*Table10[[#This Row],[Column3]]/(2*PI()*Table10[[#This Row],[Column1]])</f>
        <v>1.4931432929854622E-2</v>
      </c>
      <c r="K9" s="51">
        <v>519.9</v>
      </c>
      <c r="L9" s="41">
        <f>IF(Simulation!Q9&lt;='Given Data '!J$6,1,IF(AND(Simulation!Q9&gt;'Given Data '!J$6,Simulation!Q9&lt;='Given Data '!J$7),2,IF(Simulation!Q9&gt;'Given Data '!J$7,3)))</f>
        <v>1</v>
      </c>
      <c r="M9" s="41">
        <v>1</v>
      </c>
      <c r="N9" s="35">
        <f t="shared" si="0"/>
        <v>5</v>
      </c>
      <c r="O9" s="41">
        <f>O8+(Table10[[#This Row],[Column11]]-Q8)/R8</f>
        <v>3.1339856095231267</v>
      </c>
      <c r="P9" s="41">
        <f>3.6*Table10[[#This Row],[Column11]]</f>
        <v>11.45977529385303</v>
      </c>
      <c r="Q9" s="41">
        <f t="shared" si="1"/>
        <v>3.1832709149591749</v>
      </c>
      <c r="R9" s="36">
        <f>Table10[[#This Row],[Column16]]/Table10[[#This Row],[Column19]]</f>
        <v>1.0037146097811047</v>
      </c>
      <c r="S9" s="41">
        <f>'Given Data '!C$21*'Given Data '!C$19*'Given Data '!C$9*Table10[[#This Row],[Column11]]^2</f>
        <v>9.5277734514790904</v>
      </c>
      <c r="T9" s="41">
        <f>'Given Data '!C$22*'Given Data '!C$17*9.81</f>
        <v>102.35950200000001</v>
      </c>
      <c r="U9" s="41">
        <v>0</v>
      </c>
      <c r="V9" s="41">
        <f>'Given Data '!C$45-(Table10[[#This Row],[Column13]]+Table10[[#This Row],[Column14]]+Table10[[#This Row],[Column15]])</f>
        <v>596.01414187135538</v>
      </c>
      <c r="W9" s="41">
        <f>Table10[[#This Row],[Column16]]/'Given Data '!C$17</f>
        <v>1.1424242239392677</v>
      </c>
      <c r="X9" s="41">
        <f>IF(L9=1,'Given Data '!C$55,IF(L9=2,'Given Data '!C$56,IF(L9=3,'Given Data '!C$57)))</f>
        <v>593.80837547172621</v>
      </c>
      <c r="Y9" s="41">
        <f>Table10[[#This Row],[Column19]]*Table10[[#This Row],[Column11]]^2/(2*1000)</f>
        <v>3.0085935881041248</v>
      </c>
    </row>
    <row r="10" spans="1:25">
      <c r="G10" s="38">
        <v>2700</v>
      </c>
      <c r="H10" s="38">
        <v>5.93</v>
      </c>
      <c r="I10" s="41">
        <f>Table10[[#This Row],[Column2]]*746/1000</f>
        <v>4.4237799999999998</v>
      </c>
      <c r="J10" s="37">
        <f>60*Table10[[#This Row],[Column3]]/(2*PI()*Table10[[#This Row],[Column1]])</f>
        <v>1.5645921203356995E-2</v>
      </c>
      <c r="K10" s="51">
        <v>516.02</v>
      </c>
      <c r="L10" s="41">
        <f>IF(Simulation!Q10&lt;='Given Data '!J$6,1,IF(AND(Simulation!Q10&gt;'Given Data '!J$6,Simulation!Q10&lt;='Given Data '!J$7),2,IF(Simulation!Q10&gt;'Given Data '!J$7,3)))</f>
        <v>1</v>
      </c>
      <c r="M10" s="41">
        <v>1</v>
      </c>
      <c r="N10" s="35">
        <f t="shared" si="0"/>
        <v>6</v>
      </c>
      <c r="O10" s="41">
        <f>O9+(Table10[[#This Row],[Column11]]-Q9)/R9</f>
        <v>3.4339430100899584</v>
      </c>
      <c r="P10" s="41">
        <f>3.6*Table10[[#This Row],[Column11]]</f>
        <v>12.543633144792242</v>
      </c>
      <c r="Q10" s="41">
        <f t="shared" si="1"/>
        <v>3.4843425402200672</v>
      </c>
      <c r="R10" s="36">
        <f>Table10[[#This Row],[Column16]]/Table10[[#This Row],[Column19]]</f>
        <v>1.0005359932176225</v>
      </c>
      <c r="S10" s="41">
        <f>'Given Data '!C$21*'Given Data '!C$19*'Given Data '!C$9*Table10[[#This Row],[Column11]]^2</f>
        <v>11.415262589287973</v>
      </c>
      <c r="T10" s="41">
        <f>'Given Data '!C$22*'Given Data '!C$17*9.81</f>
        <v>102.35950200000001</v>
      </c>
      <c r="U10" s="41">
        <v>0</v>
      </c>
      <c r="V10" s="41">
        <f>'Given Data '!C$45-(Table10[[#This Row],[Column13]]+Table10[[#This Row],[Column14]]+Table10[[#This Row],[Column15]])</f>
        <v>594.12665273354651</v>
      </c>
      <c r="W10" s="41">
        <f>Table10[[#This Row],[Column16]]/'Given Data '!C$17</f>
        <v>1.1388063344263029</v>
      </c>
      <c r="X10" s="41">
        <f>IF(L10=1,'Given Data '!C$55,IF(L10=2,'Given Data '!C$56,IF(L10=3,'Given Data '!C$57)))</f>
        <v>593.80837547172621</v>
      </c>
      <c r="Y10" s="41">
        <f>Table10[[#This Row],[Column19]]*Table10[[#This Row],[Column11]]^2/(2*1000)</f>
        <v>3.6046077299754797</v>
      </c>
    </row>
    <row r="11" spans="1:25">
      <c r="G11" s="38">
        <v>3000</v>
      </c>
      <c r="H11" s="38">
        <v>7.17</v>
      </c>
      <c r="I11" s="41">
        <f>Table10[[#This Row],[Column2]]*746/1000</f>
        <v>5.3488199999999999</v>
      </c>
      <c r="J11" s="37">
        <f>60*Table10[[#This Row],[Column3]]/(2*PI()*Table10[[#This Row],[Column1]])</f>
        <v>1.7025822854175834E-2</v>
      </c>
      <c r="K11" s="51">
        <v>504.2</v>
      </c>
      <c r="L11" s="41">
        <f>IF(Simulation!Q11&lt;='Given Data '!J$6,1,IF(AND(Simulation!Q11&gt;'Given Data '!J$6,Simulation!Q11&lt;='Given Data '!J$7),2,IF(Simulation!Q11&gt;'Given Data '!J$7,3)))</f>
        <v>1</v>
      </c>
      <c r="M11" s="41">
        <v>1</v>
      </c>
      <c r="N11" s="35">
        <f t="shared" si="0"/>
        <v>7</v>
      </c>
      <c r="O11" s="41">
        <f>O10+(Table10[[#This Row],[Column11]]-Q10)/R10</f>
        <v>3.7099996629083636</v>
      </c>
      <c r="P11" s="41">
        <f>3.6*Table10[[#This Row],[Column11]]</f>
        <v>13.537969767115426</v>
      </c>
      <c r="Q11" s="41">
        <f t="shared" si="1"/>
        <v>3.7605471575320628</v>
      </c>
      <c r="R11" s="36">
        <f>Table10[[#This Row],[Column16]]/Table10[[#This Row],[Column19]]</f>
        <v>0.99736744286535139</v>
      </c>
      <c r="S11" s="41">
        <f>'Given Data '!C$21*'Given Data '!C$19*'Given Data '!C$9*Table10[[#This Row],[Column11]]^2</f>
        <v>13.296774326570489</v>
      </c>
      <c r="T11" s="41">
        <f>'Given Data '!C$22*'Given Data '!C$17*9.81</f>
        <v>102.35950200000001</v>
      </c>
      <c r="U11" s="41">
        <v>0</v>
      </c>
      <c r="V11" s="41">
        <f>'Given Data '!C$45-(Table10[[#This Row],[Column13]]+Table10[[#This Row],[Column14]]+Table10[[#This Row],[Column15]])</f>
        <v>592.24514099626401</v>
      </c>
      <c r="W11" s="41">
        <f>Table10[[#This Row],[Column16]]/'Given Data '!C$17</f>
        <v>1.1351999022373809</v>
      </c>
      <c r="X11" s="41">
        <f>IF(L11=1,'Given Data '!C$55,IF(L11=2,'Given Data '!C$56,IF(L11=3,'Given Data '!C$57)))</f>
        <v>593.80837547172621</v>
      </c>
      <c r="Y11" s="41">
        <f>Table10[[#This Row],[Column19]]*Table10[[#This Row],[Column11]]^2/(2*1000)</f>
        <v>4.1987343827090262</v>
      </c>
    </row>
    <row r="12" spans="1:25">
      <c r="G12" s="38">
        <v>3200</v>
      </c>
      <c r="H12" s="38">
        <v>8.0299999999999994</v>
      </c>
      <c r="I12" s="41">
        <f>Table10[[#This Row],[Column2]]*746/1000</f>
        <v>5.9903799999999991</v>
      </c>
      <c r="J12" s="37">
        <f>60*Table10[[#This Row],[Column3]]/(2*PI()*Table10[[#This Row],[Column1]])</f>
        <v>1.7876223524978023E-2</v>
      </c>
      <c r="K12" s="51">
        <v>498.7</v>
      </c>
      <c r="L12" s="41">
        <f>IF(Simulation!Q12&lt;='Given Data '!J$6,1,IF(AND(Simulation!Q12&gt;'Given Data '!J$6,Simulation!Q12&lt;='Given Data '!J$7),2,IF(Simulation!Q12&gt;'Given Data '!J$7,3)))</f>
        <v>1</v>
      </c>
      <c r="M12" s="41">
        <v>1</v>
      </c>
      <c r="N12" s="35">
        <f t="shared" si="0"/>
        <v>8</v>
      </c>
      <c r="O12" s="41">
        <f>O11+(Table10[[#This Row],[Column11]]-Q11)/R11</f>
        <v>3.9671494830706822</v>
      </c>
      <c r="P12" s="41">
        <f>3.6*Table10[[#This Row],[Column11]]</f>
        <v>14.461272057962303</v>
      </c>
      <c r="Q12" s="41">
        <f t="shared" si="1"/>
        <v>4.0170200161006395</v>
      </c>
      <c r="R12" s="36">
        <f>Table10[[#This Row],[Column16]]/Table10[[#This Row],[Column19]]</f>
        <v>0.99420892684608064</v>
      </c>
      <c r="S12" s="41">
        <f>'Given Data '!C$21*'Given Data '!C$19*'Given Data '!C$9*Table10[[#This Row],[Column11]]^2</f>
        <v>15.172327592875066</v>
      </c>
      <c r="T12" s="41">
        <f>'Given Data '!C$22*'Given Data '!C$17*9.81</f>
        <v>102.35950200000001</v>
      </c>
      <c r="U12" s="41">
        <v>0</v>
      </c>
      <c r="V12" s="41">
        <f>'Given Data '!C$45-(Table10[[#This Row],[Column13]]+Table10[[#This Row],[Column14]]+Table10[[#This Row],[Column15]])</f>
        <v>590.36958772995945</v>
      </c>
      <c r="W12" s="41">
        <f>Table10[[#This Row],[Column16]]/'Given Data '!C$17</f>
        <v>1.1316048910888412</v>
      </c>
      <c r="X12" s="41">
        <f>IF(L12=1,'Given Data '!C$55,IF(L12=2,'Given Data '!C$56,IF(L12=3,'Given Data '!C$57)))</f>
        <v>593.80837547172621</v>
      </c>
      <c r="Y12" s="41">
        <f>Table10[[#This Row],[Column19]]*Table10[[#This Row],[Column11]]^2/(2*1000)</f>
        <v>4.7909795237052917</v>
      </c>
    </row>
    <row r="13" spans="1:25">
      <c r="G13" s="38">
        <v>3400</v>
      </c>
      <c r="H13" s="38">
        <v>8.9600000000000009</v>
      </c>
      <c r="I13" s="41">
        <f>Table10[[#This Row],[Column2]]*746/1000</f>
        <v>6.6841600000000003</v>
      </c>
      <c r="J13" s="37">
        <f>60*Table10[[#This Row],[Column3]]/(2*PI()*Table10[[#This Row],[Column1]])</f>
        <v>1.8773243019125703E-2</v>
      </c>
      <c r="K13" s="51">
        <v>493.2</v>
      </c>
      <c r="L13" s="41">
        <f>IF(Simulation!Q13&lt;='Given Data '!J$6,1,IF(AND(Simulation!Q13&gt;'Given Data '!J$6,Simulation!Q13&lt;='Given Data '!J$7),2,IF(Simulation!Q13&gt;'Given Data '!J$7,3)))</f>
        <v>1</v>
      </c>
      <c r="M13" s="41">
        <v>1</v>
      </c>
      <c r="N13" s="35">
        <f t="shared" si="0"/>
        <v>9</v>
      </c>
      <c r="O13" s="41">
        <f>O12+(Table10[[#This Row],[Column11]]-Q12)/R12</f>
        <v>4.2088602811971807</v>
      </c>
      <c r="P13" s="41">
        <f>3.6*Table10[[#This Row],[Column11]]</f>
        <v>15.326391777527144</v>
      </c>
      <c r="Q13" s="41">
        <f t="shared" si="1"/>
        <v>4.2573310493130956</v>
      </c>
      <c r="R13" s="36">
        <f>Table10[[#This Row],[Column16]]/Table10[[#This Row],[Column19]]</f>
        <v>0.99106041338255335</v>
      </c>
      <c r="S13" s="41">
        <f>'Given Data '!C$21*'Given Data '!C$19*'Given Data '!C$9*Table10[[#This Row],[Column11]]^2</f>
        <v>17.041941257803042</v>
      </c>
      <c r="T13" s="41">
        <f>'Given Data '!C$22*'Given Data '!C$17*9.81</f>
        <v>102.35950200000001</v>
      </c>
      <c r="U13" s="41">
        <v>0</v>
      </c>
      <c r="V13" s="41">
        <f>'Given Data '!C$45-(Table10[[#This Row],[Column13]]+Table10[[#This Row],[Column14]]+Table10[[#This Row],[Column15]])</f>
        <v>588.49997406503144</v>
      </c>
      <c r="W13" s="41">
        <f>Table10[[#This Row],[Column16]]/'Given Data '!C$17</f>
        <v>1.1280212648119288</v>
      </c>
      <c r="X13" s="41">
        <f>IF(L13=1,'Given Data '!C$55,IF(L13=2,'Given Data '!C$56,IF(L13=3,'Given Data '!C$57)))</f>
        <v>593.80837547172621</v>
      </c>
      <c r="Y13" s="41">
        <f>Table10[[#This Row],[Column19]]*Table10[[#This Row],[Column11]]^2/(2*1000)</f>
        <v>5.3813491114352505</v>
      </c>
    </row>
    <row r="14" spans="1:25">
      <c r="G14" s="38">
        <v>3600</v>
      </c>
      <c r="H14" s="38">
        <v>9.64</v>
      </c>
      <c r="I14" s="41">
        <f>Table10[[#This Row],[Column2]]*746/1000</f>
        <v>7.1914400000000009</v>
      </c>
      <c r="J14" s="37">
        <f>60*Table10[[#This Row],[Column3]]/(2*PI()*Table10[[#This Row],[Column1]])</f>
        <v>1.9075887065813001E-2</v>
      </c>
      <c r="K14" s="51">
        <v>487.6</v>
      </c>
      <c r="L14" s="41">
        <f>IF(Simulation!Q14&lt;='Given Data '!J$6,1,IF(AND(Simulation!Q14&gt;'Given Data '!J$6,Simulation!Q14&lt;='Given Data '!J$7),2,IF(Simulation!Q14&gt;'Given Data '!J$7,3)))</f>
        <v>1</v>
      </c>
      <c r="M14" s="41">
        <v>1</v>
      </c>
      <c r="N14" s="35">
        <f t="shared" si="0"/>
        <v>10</v>
      </c>
      <c r="O14" s="41">
        <f>O13+(Table10[[#This Row],[Column11]]-Q13)/R13</f>
        <v>4.4376562507402308</v>
      </c>
      <c r="P14" s="41">
        <f>3.6*Table10[[#This Row],[Column11]]</f>
        <v>16.142694038887296</v>
      </c>
      <c r="Q14" s="41">
        <f t="shared" si="1"/>
        <v>4.4840816774686933</v>
      </c>
      <c r="R14" s="36">
        <f>Table10[[#This Row],[Column16]]/Table10[[#This Row],[Column19]]</f>
        <v>0.98792187079814664</v>
      </c>
      <c r="S14" s="41">
        <f>'Given Data '!C$21*'Given Data '!C$19*'Given Data '!C$9*Table10[[#This Row],[Column11]]^2</f>
        <v>18.905634131198507</v>
      </c>
      <c r="T14" s="41">
        <f>'Given Data '!C$22*'Given Data '!C$17*9.81</f>
        <v>102.35950200000001</v>
      </c>
      <c r="U14" s="41">
        <v>0</v>
      </c>
      <c r="V14" s="41">
        <f>'Given Data '!C$45-(Table10[[#This Row],[Column13]]+Table10[[#This Row],[Column14]]+Table10[[#This Row],[Column15]])</f>
        <v>586.63628119163604</v>
      </c>
      <c r="W14" s="41">
        <f>Table10[[#This Row],[Column16]]/'Given Data '!C$17</f>
        <v>1.1244489873524295</v>
      </c>
      <c r="X14" s="41">
        <f>IF(L14=1,'Given Data '!C$55,IF(L14=2,'Given Data '!C$56,IF(L14=3,'Given Data '!C$57)))</f>
        <v>593.80837547172621</v>
      </c>
      <c r="Y14" s="41">
        <f>Table10[[#This Row],[Column19]]*Table10[[#This Row],[Column11]]^2/(2*1000)</f>
        <v>5.9698490855002833</v>
      </c>
    </row>
    <row r="15" spans="1:25">
      <c r="G15" s="38">
        <v>3800</v>
      </c>
      <c r="H15" s="38">
        <v>10.07</v>
      </c>
      <c r="I15" s="41">
        <f>Table10[[#This Row],[Column2]]*746/1000</f>
        <v>7.5122200000000001</v>
      </c>
      <c r="J15" s="37">
        <f>60*Table10[[#This Row],[Column3]]/(2*PI()*Table10[[#This Row],[Column1]])</f>
        <v>1.8878004419902075E-2</v>
      </c>
      <c r="K15" s="51">
        <v>488.4</v>
      </c>
      <c r="L15" s="41">
        <f>IF(Simulation!Q15&lt;='Given Data '!J$6,1,IF(AND(Simulation!Q15&gt;'Given Data '!J$6,Simulation!Q15&lt;='Given Data '!J$7),2,IF(Simulation!Q15&gt;'Given Data '!J$7,3)))</f>
        <v>1</v>
      </c>
      <c r="M15" s="41">
        <v>1</v>
      </c>
      <c r="N15" s="35">
        <f t="shared" si="0"/>
        <v>11</v>
      </c>
      <c r="O15" s="41">
        <f>O14+(Table10[[#This Row],[Column11]]-Q14)/R14</f>
        <v>4.6554424325158088</v>
      </c>
      <c r="P15" s="41">
        <f>3.6*Table10[[#This Row],[Column11]]</f>
        <v>16.917254674568667</v>
      </c>
      <c r="Q15" s="41">
        <f t="shared" si="1"/>
        <v>4.6992374096024072</v>
      </c>
      <c r="R15" s="36">
        <f>Table10[[#This Row],[Column16]]/Table10[[#This Row],[Column19]]</f>
        <v>0.98479326751655238</v>
      </c>
      <c r="S15" s="41">
        <f>'Given Data '!C$21*'Given Data '!C$19*'Given Data '!C$9*Table10[[#This Row],[Column11]]^2</f>
        <v>20.763424963337528</v>
      </c>
      <c r="T15" s="41">
        <f>'Given Data '!C$22*'Given Data '!C$17*9.81</f>
        <v>102.35950200000001</v>
      </c>
      <c r="U15" s="41">
        <v>0</v>
      </c>
      <c r="V15" s="41">
        <f>'Given Data '!C$45-(Table10[[#This Row],[Column13]]+Table10[[#This Row],[Column14]]+Table10[[#This Row],[Column15]])</f>
        <v>584.77849035949703</v>
      </c>
      <c r="W15" s="41">
        <f>Table10[[#This Row],[Column16]]/'Given Data '!C$17</f>
        <v>1.1208880227703073</v>
      </c>
      <c r="X15" s="41">
        <f>IF(L15=1,'Given Data '!C$55,IF(L15=2,'Given Data '!C$56,IF(L15=3,'Given Data '!C$57)))</f>
        <v>593.80837547172621</v>
      </c>
      <c r="Y15" s="41">
        <f>Table10[[#This Row],[Column19]]*Table10[[#This Row],[Column11]]^2/(2*1000)</f>
        <v>6.5564853666919172</v>
      </c>
    </row>
    <row r="16" spans="1:25">
      <c r="G16" s="38">
        <v>3900</v>
      </c>
      <c r="H16" s="38">
        <v>10.28</v>
      </c>
      <c r="I16" s="41">
        <f>Table10[[#This Row],[Column2]]*746/1000</f>
        <v>7.6688799999999988</v>
      </c>
      <c r="J16" s="37">
        <f>60*Table10[[#This Row],[Column3]]/(2*PI()*Table10[[#This Row],[Column1]])</f>
        <v>1.8777540922747294E-2</v>
      </c>
      <c r="K16" s="51">
        <v>488.4</v>
      </c>
      <c r="L16" s="41">
        <f>IF(Simulation!Q16&lt;='Given Data '!J$6,1,IF(AND(Simulation!Q16&gt;'Given Data '!J$6,Simulation!Q16&lt;='Given Data '!J$7),2,IF(Simulation!Q16&gt;'Given Data '!J$7,3)))</f>
        <v>1</v>
      </c>
      <c r="M16" s="41">
        <v>1</v>
      </c>
      <c r="N16" s="35">
        <f t="shared" si="0"/>
        <v>12</v>
      </c>
      <c r="O16" s="41">
        <f>O15+(Table10[[#This Row],[Column11]]-Q15)/R15</f>
        <v>4.8636984519927555</v>
      </c>
      <c r="P16" s="41">
        <f>3.6*Table10[[#This Row],[Column11]]</f>
        <v>17.655575527811163</v>
      </c>
      <c r="Q16" s="41">
        <f t="shared" si="1"/>
        <v>4.9043265355031007</v>
      </c>
      <c r="R16" s="36">
        <f>Table10[[#This Row],[Column16]]/Table10[[#This Row],[Column19]]</f>
        <v>0.98167457206146014</v>
      </c>
      <c r="S16" s="41">
        <f>'Given Data '!C$21*'Given Data '!C$19*'Given Data '!C$9*Table10[[#This Row],[Column11]]^2</f>
        <v>22.61533244511682</v>
      </c>
      <c r="T16" s="41">
        <f>'Given Data '!C$22*'Given Data '!C$17*9.81</f>
        <v>102.35950200000001</v>
      </c>
      <c r="U16" s="41">
        <v>0</v>
      </c>
      <c r="V16" s="41">
        <f>'Given Data '!C$45-(Table10[[#This Row],[Column13]]+Table10[[#This Row],[Column14]]+Table10[[#This Row],[Column15]])</f>
        <v>582.92658287771769</v>
      </c>
      <c r="W16" s="41">
        <f>Table10[[#This Row],[Column16]]/'Given Data '!C$17</f>
        <v>1.1173383352393431</v>
      </c>
      <c r="X16" s="41">
        <f>IF(L16=1,'Given Data '!C$55,IF(L16=2,'Given Data '!C$56,IF(L16=3,'Given Data '!C$57)))</f>
        <v>593.80837547172621</v>
      </c>
      <c r="Y16" s="41">
        <f>Table10[[#This Row],[Column19]]*Table10[[#This Row],[Column11]]^2/(2*1000)</f>
        <v>7.1412638570514142</v>
      </c>
    </row>
    <row r="17" spans="1:25">
      <c r="G17" s="38">
        <v>4000</v>
      </c>
      <c r="H17" s="38">
        <v>10.86</v>
      </c>
      <c r="I17" s="41">
        <f>Table10[[#This Row],[Column2]]*746/1000</f>
        <v>8.1015599999999992</v>
      </c>
      <c r="J17" s="37">
        <f>60*Table10[[#This Row],[Column3]]/(2*PI()*Table10[[#This Row],[Column1]])</f>
        <v>1.9341049811333631E-2</v>
      </c>
      <c r="K17" s="51">
        <v>482.7</v>
      </c>
      <c r="L17" s="41">
        <f>IF(Simulation!Q17&lt;='Given Data '!J$6,1,IF(AND(Simulation!Q17&gt;'Given Data '!J$6,Simulation!Q17&lt;='Given Data '!J$7),2,IF(Simulation!Q17&gt;'Given Data '!J$7,3)))</f>
        <v>1</v>
      </c>
      <c r="M17" s="41">
        <v>1</v>
      </c>
      <c r="N17" s="35">
        <f t="shared" si="0"/>
        <v>13</v>
      </c>
      <c r="O17" s="41">
        <f>O16+(Table10[[#This Row],[Column11]]-Q16)/R16</f>
        <v>5.0636006601199268</v>
      </c>
      <c r="P17" s="41">
        <f>3.6*Table10[[#This Row],[Column11]]</f>
        <v>18.362035620433737</v>
      </c>
      <c r="Q17" s="41">
        <f t="shared" si="1"/>
        <v>5.1005654501204827</v>
      </c>
      <c r="R17" s="36">
        <f>Table10[[#This Row],[Column16]]/Table10[[#This Row],[Column19]]</f>
        <v>0.97856575305624083</v>
      </c>
      <c r="S17" s="41">
        <f>'Given Data '!C$21*'Given Data '!C$19*'Given Data '!C$9*Table10[[#This Row],[Column11]]^2</f>
        <v>24.461375208241765</v>
      </c>
      <c r="T17" s="41">
        <f>'Given Data '!C$22*'Given Data '!C$17*9.81</f>
        <v>102.35950200000001</v>
      </c>
      <c r="U17" s="41">
        <v>0</v>
      </c>
      <c r="V17" s="41">
        <f>'Given Data '!C$45-(Table10[[#This Row],[Column13]]+Table10[[#This Row],[Column14]]+Table10[[#This Row],[Column15]])</f>
        <v>581.08054011459274</v>
      </c>
      <c r="W17" s="41">
        <f>Table10[[#This Row],[Column16]]/'Given Data '!C$17</f>
        <v>1.1137998890467744</v>
      </c>
      <c r="X17" s="41">
        <f>IF(L17=1,'Given Data '!C$55,IF(L17=2,'Given Data '!C$56,IF(L17=3,'Given Data '!C$57)))</f>
        <v>593.80837547172621</v>
      </c>
      <c r="Y17" s="41">
        <f>Table10[[#This Row],[Column19]]*Table10[[#This Row],[Column11]]^2/(2*1000)</f>
        <v>7.7241904399291306</v>
      </c>
    </row>
    <row r="18" spans="1:25">
      <c r="G18" s="38">
        <v>4200</v>
      </c>
      <c r="H18" s="38">
        <v>12.04</v>
      </c>
      <c r="I18" s="41">
        <f>Table10[[#This Row],[Column2]]*746/1000</f>
        <v>8.98184</v>
      </c>
      <c r="J18" s="37">
        <f>60*Table10[[#This Row],[Column3]]/(2*PI()*Table10[[#This Row],[Column1]])</f>
        <v>2.0421489058007274E-2</v>
      </c>
      <c r="K18" s="51">
        <v>479.7</v>
      </c>
      <c r="L18" s="41">
        <f>IF(Simulation!Q18&lt;='Given Data '!J$6,1,IF(AND(Simulation!Q18&gt;'Given Data '!J$6,Simulation!Q18&lt;='Given Data '!J$7),2,IF(Simulation!Q18&gt;'Given Data '!J$7,3)))</f>
        <v>1</v>
      </c>
      <c r="M18" s="41">
        <v>1</v>
      </c>
      <c r="N18" s="35">
        <f t="shared" si="0"/>
        <v>14</v>
      </c>
      <c r="O18" s="41">
        <f>O17+(Table10[[#This Row],[Column11]]-Q17)/R17</f>
        <v>5.2561025815366742</v>
      </c>
      <c r="P18" s="41">
        <f>3.6*Table10[[#This Row],[Column11]]</f>
        <v>19.040188456139166</v>
      </c>
      <c r="Q18" s="41">
        <f t="shared" si="1"/>
        <v>5.2889412378164353</v>
      </c>
      <c r="R18" s="36">
        <f>Table10[[#This Row],[Column16]]/Table10[[#This Row],[Column19]]</f>
        <v>0.97546677922362968</v>
      </c>
      <c r="S18" s="41">
        <f>'Given Data '!C$21*'Given Data '!C$19*'Given Data '!C$9*Table10[[#This Row],[Column11]]^2</f>
        <v>26.301571825413891</v>
      </c>
      <c r="T18" s="41">
        <f>'Given Data '!C$22*'Given Data '!C$17*9.81</f>
        <v>102.35950200000001</v>
      </c>
      <c r="U18" s="41">
        <v>0</v>
      </c>
      <c r="V18" s="41">
        <f>'Given Data '!C$45-(Table10[[#This Row],[Column13]]+Table10[[#This Row],[Column14]]+Table10[[#This Row],[Column15]])</f>
        <v>579.24034349742055</v>
      </c>
      <c r="W18" s="41">
        <f>Table10[[#This Row],[Column16]]/'Given Data '!C$17</f>
        <v>1.1102726485929357</v>
      </c>
      <c r="X18" s="41">
        <f>IF(L18=1,'Given Data '!C$55,IF(L18=2,'Given Data '!C$56,IF(L18=3,'Given Data '!C$57)))</f>
        <v>593.80837547172621</v>
      </c>
      <c r="Y18" s="41">
        <f>Table10[[#This Row],[Column19]]*Table10[[#This Row],[Column11]]^2/(2*1000)</f>
        <v>8.3052709800437245</v>
      </c>
    </row>
    <row r="19" spans="1:25">
      <c r="G19" s="38">
        <v>4300</v>
      </c>
      <c r="H19" s="38">
        <v>12.63</v>
      </c>
      <c r="I19" s="41">
        <f>Table10[[#This Row],[Column2]]*746/1000</f>
        <v>9.4219800000000014</v>
      </c>
      <c r="J19" s="37">
        <f>60*Table10[[#This Row],[Column3]]/(2*PI()*Table10[[#This Row],[Column1]])</f>
        <v>2.0924018940181068E-2</v>
      </c>
      <c r="K19" s="51">
        <v>491.4</v>
      </c>
      <c r="L19" s="41">
        <f>IF(Simulation!Q19&lt;='Given Data '!J$6,1,IF(AND(Simulation!Q19&gt;'Given Data '!J$6,Simulation!Q19&lt;='Given Data '!J$7),2,IF(Simulation!Q19&gt;'Given Data '!J$7,3)))</f>
        <v>1</v>
      </c>
      <c r="M19" s="41">
        <v>1</v>
      </c>
      <c r="N19" s="35">
        <f t="shared" si="0"/>
        <v>15</v>
      </c>
      <c r="O19" s="41">
        <f>O18+(Table10[[#This Row],[Column11]]-Q18)/R18</f>
        <v>5.4419898469554644</v>
      </c>
      <c r="P19" s="41">
        <f>3.6*Table10[[#This Row],[Column11]]</f>
        <v>19.692965123687486</v>
      </c>
      <c r="Q19" s="41">
        <f t="shared" si="1"/>
        <v>5.4702680899131906</v>
      </c>
      <c r="R19" s="36">
        <f>Table10[[#This Row],[Column16]]/Table10[[#This Row],[Column19]]</f>
        <v>0.97237761938541334</v>
      </c>
      <c r="S19" s="41">
        <f>'Given Data '!C$21*'Given Data '!C$19*'Given Data '!C$9*Table10[[#This Row],[Column11]]^2</f>
        <v>28.135940810517688</v>
      </c>
      <c r="T19" s="41">
        <f>'Given Data '!C$22*'Given Data '!C$17*9.81</f>
        <v>102.35950200000001</v>
      </c>
      <c r="U19" s="41">
        <v>0</v>
      </c>
      <c r="V19" s="41">
        <f>'Given Data '!C$45-(Table10[[#This Row],[Column13]]+Table10[[#This Row],[Column14]]+Table10[[#This Row],[Column15]])</f>
        <v>577.40597451231679</v>
      </c>
      <c r="W19" s="41">
        <f>Table10[[#This Row],[Column16]]/'Given Data '!C$17</f>
        <v>1.1067565783909006</v>
      </c>
      <c r="X19" s="41">
        <f>IF(L19=1,'Given Data '!C$55,IF(L19=2,'Given Data '!C$56,IF(L19=3,'Given Data '!C$57)))</f>
        <v>593.80837547172621</v>
      </c>
      <c r="Y19" s="41">
        <f>Table10[[#This Row],[Column19]]*Table10[[#This Row],[Column11]]^2/(2*1000)</f>
        <v>8.8845113235411457</v>
      </c>
    </row>
    <row r="20" spans="1:25">
      <c r="G20" s="38">
        <v>4400</v>
      </c>
      <c r="H20" s="38">
        <v>13.22</v>
      </c>
      <c r="I20" s="41">
        <f>Table10[[#This Row],[Column2]]*746/1000</f>
        <v>9.8621200000000009</v>
      </c>
      <c r="J20" s="37">
        <f>60*Table10[[#This Row],[Column3]]/(2*PI()*Table10[[#This Row],[Column1]])</f>
        <v>2.1403706554983314E-2</v>
      </c>
      <c r="K20" s="51">
        <v>483.6</v>
      </c>
      <c r="L20" s="41">
        <f>IF(Simulation!Q20&lt;='Given Data '!J$6,1,IF(AND(Simulation!Q20&gt;'Given Data '!J$6,Simulation!Q20&lt;='Given Data '!J$7),2,IF(Simulation!Q20&gt;'Given Data '!J$7,3)))</f>
        <v>1</v>
      </c>
      <c r="M20" s="41">
        <v>1</v>
      </c>
      <c r="N20" s="35">
        <f t="shared" si="0"/>
        <v>16</v>
      </c>
      <c r="O20" s="41">
        <f>O19+(Table10[[#This Row],[Column11]]-Q19)/R19</f>
        <v>5.6219188540324279</v>
      </c>
      <c r="P20" s="41">
        <f>3.6*Table10[[#This Row],[Column11]]</f>
        <v>20.322817306103051</v>
      </c>
      <c r="Q20" s="41">
        <f t="shared" si="1"/>
        <v>5.6452270294730695</v>
      </c>
      <c r="R20" s="36">
        <f>Table10[[#This Row],[Column16]]/Table10[[#This Row],[Column19]]</f>
        <v>0.96929824246211438</v>
      </c>
      <c r="S20" s="41">
        <f>'Given Data '!C$21*'Given Data '!C$19*'Given Data '!C$9*Table10[[#This Row],[Column11]]^2</f>
        <v>29.964500618806913</v>
      </c>
      <c r="T20" s="41">
        <f>'Given Data '!C$22*'Given Data '!C$17*9.81</f>
        <v>102.35950200000001</v>
      </c>
      <c r="U20" s="41">
        <v>0</v>
      </c>
      <c r="V20" s="41">
        <f>'Given Data '!C$45-(Table10[[#This Row],[Column13]]+Table10[[#This Row],[Column14]]+Table10[[#This Row],[Column15]])</f>
        <v>575.57741470402755</v>
      </c>
      <c r="W20" s="41">
        <f>Table10[[#This Row],[Column16]]/'Given Data '!C$17</f>
        <v>1.1032516430661239</v>
      </c>
      <c r="X20" s="41">
        <f>IF(L20=1,'Given Data '!C$55,IF(L20=2,'Given Data '!C$56,IF(L20=3,'Given Data '!C$57)))</f>
        <v>593.80837547172621</v>
      </c>
      <c r="Y20" s="41">
        <f>Table10[[#This Row],[Column19]]*Table10[[#This Row],[Column11]]^2/(2*1000)</f>
        <v>9.4619172980534625</v>
      </c>
    </row>
    <row r="21" spans="1:25">
      <c r="G21" s="38">
        <v>4500</v>
      </c>
      <c r="H21" s="38">
        <v>13.81</v>
      </c>
      <c r="I21" s="41">
        <f>Table10[[#This Row],[Column2]]*746/1000</f>
        <v>10.30226</v>
      </c>
      <c r="J21" s="37">
        <f>60*Table10[[#This Row],[Column3]]/(2*PI()*Table10[[#This Row],[Column1]])</f>
        <v>2.1862074720238798E-2</v>
      </c>
      <c r="K21" s="51">
        <v>483.6</v>
      </c>
      <c r="L21" s="41">
        <f>IF(Simulation!Q21&lt;='Given Data '!J$6,1,IF(AND(Simulation!Q21&gt;'Given Data '!J$6,Simulation!Q21&lt;='Given Data '!J$7),2,IF(Simulation!Q21&gt;'Given Data '!J$7,3)))</f>
        <v>1</v>
      </c>
      <c r="M21" s="41">
        <v>1</v>
      </c>
      <c r="N21" s="35">
        <f t="shared" si="0"/>
        <v>17</v>
      </c>
      <c r="O21" s="41">
        <f>O20+(Table10[[#This Row],[Column11]]-Q20)/R20</f>
        <v>5.7964446859180523</v>
      </c>
      <c r="P21" s="41">
        <f>3.6*Table10[[#This Row],[Column11]]</f>
        <v>20.931820601702558</v>
      </c>
      <c r="Q21" s="41">
        <f t="shared" si="1"/>
        <v>5.8143946115840439</v>
      </c>
      <c r="R21" s="36">
        <f>Table10[[#This Row],[Column16]]/Table10[[#This Row],[Column19]]</f>
        <v>0.96622861747268041</v>
      </c>
      <c r="S21" s="41">
        <f>'Given Data '!C$21*'Given Data '!C$19*'Given Data '!C$9*Table10[[#This Row],[Column11]]^2</f>
        <v>31.787269647090241</v>
      </c>
      <c r="T21" s="41">
        <f>'Given Data '!C$22*'Given Data '!C$17*9.81</f>
        <v>102.35950200000001</v>
      </c>
      <c r="U21" s="41">
        <v>0</v>
      </c>
      <c r="V21" s="41">
        <f>'Given Data '!C$45-(Table10[[#This Row],[Column13]]+Table10[[#This Row],[Column14]]+Table10[[#This Row],[Column15]])</f>
        <v>573.75464567574431</v>
      </c>
      <c r="W21" s="41">
        <f>Table10[[#This Row],[Column16]]/'Given Data '!C$17</f>
        <v>1.0997578073560872</v>
      </c>
      <c r="X21" s="41">
        <f>IF(L21=1,'Given Data '!C$55,IF(L21=2,'Given Data '!C$56,IF(L21=3,'Given Data '!C$57)))</f>
        <v>593.80837547172621</v>
      </c>
      <c r="Y21" s="41">
        <f>Table10[[#This Row],[Column19]]*Table10[[#This Row],[Column11]]^2/(2*1000)</f>
        <v>10.037494712757491</v>
      </c>
    </row>
    <row r="22" spans="1:25">
      <c r="G22" s="38">
        <v>4600</v>
      </c>
      <c r="H22" s="38">
        <v>14.1</v>
      </c>
      <c r="I22" s="41">
        <f>Table10[[#This Row],[Column2]]*746/1000</f>
        <v>10.518600000000001</v>
      </c>
      <c r="J22" s="37">
        <f>60*Table10[[#This Row],[Column3]]/(2*PI()*Table10[[#This Row],[Column1]])</f>
        <v>2.1835919796605357E-2</v>
      </c>
      <c r="K22" s="51">
        <v>483.6</v>
      </c>
      <c r="L22" s="41">
        <f>IF(Simulation!Q22&lt;='Given Data '!J$6,1,IF(AND(Simulation!Q22&gt;'Given Data '!J$6,Simulation!Q22&lt;='Given Data '!J$7),2,IF(Simulation!Q22&gt;'Given Data '!J$7,3)))</f>
        <v>1</v>
      </c>
      <c r="M22" s="41">
        <v>1</v>
      </c>
      <c r="N22" s="35">
        <f t="shared" si="0"/>
        <v>18</v>
      </c>
      <c r="O22" s="41">
        <f>O21+(Table10[[#This Row],[Column11]]-Q21)/R21</f>
        <v>5.9660417246244668</v>
      </c>
      <c r="P22" s="41">
        <f>3.6*Table10[[#This Row],[Column11]]</f>
        <v>21.521750845754894</v>
      </c>
      <c r="Q22" s="41">
        <f t="shared" si="1"/>
        <v>5.9782641238208036</v>
      </c>
      <c r="R22" s="36">
        <f>Table10[[#This Row],[Column16]]/Table10[[#This Row],[Column19]]</f>
        <v>0.96316871353417022</v>
      </c>
      <c r="S22" s="41">
        <f>'Given Data '!C$21*'Given Data '!C$19*'Given Data '!C$9*Table10[[#This Row],[Column11]]^2</f>
        <v>33.604266233916356</v>
      </c>
      <c r="T22" s="41">
        <f>'Given Data '!C$22*'Given Data '!C$17*9.81</f>
        <v>102.35950200000001</v>
      </c>
      <c r="U22" s="41">
        <v>0</v>
      </c>
      <c r="V22" s="41">
        <f>'Given Data '!C$45-(Table10[[#This Row],[Column13]]+Table10[[#This Row],[Column14]]+Table10[[#This Row],[Column15]])</f>
        <v>571.93764908891808</v>
      </c>
      <c r="W22" s="41">
        <f>Table10[[#This Row],[Column16]]/'Given Data '!C$17</f>
        <v>1.0962750361099425</v>
      </c>
      <c r="X22" s="41">
        <f>IF(L22=1,'Given Data '!C$55,IF(L22=2,'Given Data '!C$56,IF(L22=3,'Given Data '!C$57)))</f>
        <v>593.80837547172621</v>
      </c>
      <c r="Y22" s="41">
        <f>Table10[[#This Row],[Column19]]*Table10[[#This Row],[Column11]]^2/(2*1000)</f>
        <v>10.611249358433234</v>
      </c>
    </row>
    <row r="23" spans="1:25">
      <c r="G23" s="38">
        <v>4800</v>
      </c>
      <c r="H23" s="38">
        <v>14.68</v>
      </c>
      <c r="I23" s="41">
        <f>Table10[[#This Row],[Column2]]*746/1000</f>
        <v>10.951280000000001</v>
      </c>
      <c r="J23" s="37">
        <f>60*Table10[[#This Row],[Column3]]/(2*PI()*Table10[[#This Row],[Column1]])</f>
        <v>2.1786879314792649E-2</v>
      </c>
      <c r="K23" s="51">
        <v>483.6</v>
      </c>
      <c r="L23" s="41">
        <f>IF(Simulation!Q23&lt;='Given Data '!J$6,1,IF(AND(Simulation!Q23&gt;'Given Data '!J$6,Simulation!Q23&lt;='Given Data '!J$7),2,IF(Simulation!Q23&gt;'Given Data '!J$7,3)))</f>
        <v>1</v>
      </c>
      <c r="M23" s="41">
        <v>1</v>
      </c>
      <c r="N23" s="35">
        <f t="shared" si="0"/>
        <v>19</v>
      </c>
      <c r="O23" s="41">
        <f>O22+(Table10[[#This Row],[Column11]]-Q22)/R22</f>
        <v>6.1311191676893904</v>
      </c>
      <c r="P23" s="41">
        <f>3.6*Table10[[#This Row],[Column11]]</f>
        <v>22.094141588248164</v>
      </c>
      <c r="Q23" s="41">
        <f t="shared" si="1"/>
        <v>6.1372615522911564</v>
      </c>
      <c r="R23" s="36">
        <f>Table10[[#This Row],[Column16]]/Table10[[#This Row],[Column19]]</f>
        <v>0.96011849986144604</v>
      </c>
      <c r="S23" s="41">
        <f>'Given Data '!C$21*'Given Data '!C$19*'Given Data '!C$9*Table10[[#This Row],[Column11]]^2</f>
        <v>35.415508659758473</v>
      </c>
      <c r="T23" s="41">
        <f>'Given Data '!C$22*'Given Data '!C$17*9.81</f>
        <v>102.35950200000001</v>
      </c>
      <c r="U23" s="41">
        <v>0</v>
      </c>
      <c r="V23" s="41">
        <f>'Given Data '!C$45-(Table10[[#This Row],[Column13]]+Table10[[#This Row],[Column14]]+Table10[[#This Row],[Column15]])</f>
        <v>570.12640666307607</v>
      </c>
      <c r="W23" s="41">
        <f>Table10[[#This Row],[Column16]]/'Given Data '!C$17</f>
        <v>1.0928032942881603</v>
      </c>
      <c r="X23" s="41">
        <f>IF(L23=1,'Given Data '!C$55,IF(L23=2,'Given Data '!C$56,IF(L23=3,'Given Data '!C$57)))</f>
        <v>593.80837547172621</v>
      </c>
      <c r="Y23" s="41">
        <f>Table10[[#This Row],[Column19]]*Table10[[#This Row],[Column11]]^2/(2*1000)</f>
        <v>11.18318700752215</v>
      </c>
    </row>
    <row r="24" spans="1:25">
      <c r="G24" s="38">
        <v>4900</v>
      </c>
      <c r="H24" s="38">
        <v>14.97</v>
      </c>
      <c r="I24" s="41">
        <f>Table10[[#This Row],[Column2]]*746/1000</f>
        <v>11.167620000000001</v>
      </c>
      <c r="J24" s="37">
        <f>60*Table10[[#This Row],[Column3]]/(2*PI()*Table10[[#This Row],[Column1]])</f>
        <v>2.1763860313125459E-2</v>
      </c>
      <c r="K24" s="51">
        <v>483.6</v>
      </c>
      <c r="L24" s="41">
        <f>IF(Simulation!Q24&lt;='Given Data '!J$6,1,IF(AND(Simulation!Q24&gt;'Given Data '!J$6,Simulation!Q24&lt;='Given Data '!J$7),2,IF(Simulation!Q24&gt;'Given Data '!J$7,3)))</f>
        <v>1</v>
      </c>
      <c r="M24" s="41">
        <v>1</v>
      </c>
      <c r="N24" s="35">
        <f t="shared" si="0"/>
        <v>20</v>
      </c>
      <c r="O24" s="41">
        <f>O23+(Table10[[#This Row],[Column11]]-Q23)/R23</f>
        <v>6.2920329084625397</v>
      </c>
      <c r="P24" s="41">
        <f>3.6*Table10[[#This Row],[Column11]]</f>
        <v>22.650328122081717</v>
      </c>
      <c r="Q24" s="41">
        <f t="shared" si="1"/>
        <v>6.291757811689366</v>
      </c>
      <c r="R24" s="36">
        <f>Table10[[#This Row],[Column16]]/Table10[[#This Row],[Column19]]</f>
        <v>0.95707794576686056</v>
      </c>
      <c r="S24" s="41">
        <f>'Given Data '!C$21*'Given Data '!C$19*'Given Data '!C$9*Table10[[#This Row],[Column11]]^2</f>
        <v>37.22101514719823</v>
      </c>
      <c r="T24" s="41">
        <f>'Given Data '!C$22*'Given Data '!C$17*9.81</f>
        <v>102.35950200000001</v>
      </c>
      <c r="U24" s="41">
        <v>0</v>
      </c>
      <c r="V24" s="41">
        <f>'Given Data '!C$45-(Table10[[#This Row],[Column13]]+Table10[[#This Row],[Column14]]+Table10[[#This Row],[Column15]])</f>
        <v>568.32090017563633</v>
      </c>
      <c r="W24" s="41">
        <f>Table10[[#This Row],[Column16]]/'Given Data '!C$17</f>
        <v>1.0893425469621749</v>
      </c>
      <c r="X24" s="41">
        <f>IF(L24=1,'Given Data '!C$55,IF(L24=2,'Given Data '!C$56,IF(L24=3,'Given Data '!C$57)))</f>
        <v>593.80837547172621</v>
      </c>
      <c r="Y24" s="41">
        <f>Table10[[#This Row],[Column19]]*Table10[[#This Row],[Column11]]^2/(2*1000)</f>
        <v>11.75331341418523</v>
      </c>
    </row>
    <row r="25" spans="1:25">
      <c r="G25" s="38">
        <v>5000</v>
      </c>
      <c r="H25" s="38">
        <v>15.26</v>
      </c>
      <c r="I25" s="41">
        <f>Table10[[#This Row],[Column2]]*746/1000</f>
        <v>11.383959999999998</v>
      </c>
      <c r="J25" s="37">
        <f>60*Table10[[#This Row],[Column3]]/(2*PI()*Table10[[#This Row],[Column1]])</f>
        <v>2.174176207152495E-2</v>
      </c>
      <c r="K25" s="51">
        <v>470.6</v>
      </c>
      <c r="L25" s="41">
        <f>IF(Simulation!Q25&lt;='Given Data '!J$6,1,IF(AND(Simulation!Q25&gt;'Given Data '!J$6,Simulation!Q25&lt;='Given Data '!J$7),2,IF(Simulation!Q25&gt;'Given Data '!J$7,3)))</f>
        <v>1</v>
      </c>
      <c r="M25" s="41">
        <v>1</v>
      </c>
      <c r="N25" s="35">
        <f t="shared" si="0"/>
        <v>21</v>
      </c>
      <c r="O25" s="41">
        <f>O24+(Table10[[#This Row],[Column11]]-Q24)/R24</f>
        <v>6.4490947702154804</v>
      </c>
      <c r="P25" s="41">
        <f>3.6*Table10[[#This Row],[Column11]]</f>
        <v>23.19148172049908</v>
      </c>
      <c r="Q25" s="41">
        <f t="shared" si="1"/>
        <v>6.4420782556941889</v>
      </c>
      <c r="R25" s="36">
        <f>Table10[[#This Row],[Column16]]/Table10[[#This Row],[Column19]]</f>
        <v>0.95404702065995028</v>
      </c>
      <c r="S25" s="41">
        <f>'Given Data '!C$21*'Given Data '!C$19*'Given Data '!C$9*Table10[[#This Row],[Column11]]^2</f>
        <v>39.020803861109009</v>
      </c>
      <c r="T25" s="41">
        <f>'Given Data '!C$22*'Given Data '!C$17*9.81</f>
        <v>102.35950200000001</v>
      </c>
      <c r="U25" s="41">
        <v>0</v>
      </c>
      <c r="V25" s="41">
        <f>'Given Data '!C$45-(Table10[[#This Row],[Column13]]+Table10[[#This Row],[Column14]]+Table10[[#This Row],[Column15]])</f>
        <v>566.52111146172547</v>
      </c>
      <c r="W25" s="41">
        <f>Table10[[#This Row],[Column16]]/'Given Data '!C$17</f>
        <v>1.0858927593140355</v>
      </c>
      <c r="X25" s="41">
        <f>IF(L25=1,'Given Data '!C$55,IF(L25=2,'Given Data '!C$56,IF(L25=3,'Given Data '!C$57)))</f>
        <v>593.80837547172621</v>
      </c>
      <c r="Y25" s="41">
        <f>Table10[[#This Row],[Column19]]*Table10[[#This Row],[Column11]]^2/(2*1000)</f>
        <v>12.321634314360866</v>
      </c>
    </row>
    <row r="26" spans="1:25">
      <c r="G26" s="38">
        <v>5200</v>
      </c>
      <c r="H26" s="38">
        <v>15.92</v>
      </c>
      <c r="I26" s="41">
        <f>Table10[[#This Row],[Column2]]*746/1000</f>
        <v>11.87632</v>
      </c>
      <c r="J26" s="37">
        <f>60*Table10[[#This Row],[Column3]]/(2*PI()*Table10[[#This Row],[Column1]])</f>
        <v>2.1809711927782367E-2</v>
      </c>
      <c r="K26" s="51">
        <v>470.6</v>
      </c>
      <c r="L26" s="41">
        <f>IF(Simulation!Q26&lt;='Given Data '!J$6,1,IF(AND(Simulation!Q26&gt;'Given Data '!J$6,Simulation!Q26&lt;='Given Data '!J$7),2,IF(Simulation!Q26&gt;'Given Data '!J$7,3)))</f>
        <v>1</v>
      </c>
      <c r="M26" s="41">
        <v>1</v>
      </c>
      <c r="N26" s="35">
        <f t="shared" si="0"/>
        <v>22</v>
      </c>
      <c r="O26" s="41">
        <f>O25+(Table10[[#This Row],[Column11]]-Q25)/R25</f>
        <v>6.602579780582686</v>
      </c>
      <c r="P26" s="41">
        <f>3.6*Table10[[#This Row],[Column11]]</f>
        <v>23.718636621183538</v>
      </c>
      <c r="Q26" s="41">
        <f t="shared" si="1"/>
        <v>6.5885101725509827</v>
      </c>
      <c r="R26" s="36">
        <f>Table10[[#This Row],[Column16]]/Table10[[#This Row],[Column19]]</f>
        <v>0.95102569404712767</v>
      </c>
      <c r="S26" s="41">
        <f>'Given Data '!C$21*'Given Data '!C$19*'Given Data '!C$9*Table10[[#This Row],[Column11]]^2</f>
        <v>40.814892908838715</v>
      </c>
      <c r="T26" s="41">
        <f>'Given Data '!C$22*'Given Data '!C$17*9.81</f>
        <v>102.35950200000001</v>
      </c>
      <c r="U26" s="41">
        <v>0</v>
      </c>
      <c r="V26" s="41">
        <f>'Given Data '!C$45-(Table10[[#This Row],[Column13]]+Table10[[#This Row],[Column14]]+Table10[[#This Row],[Column15]])</f>
        <v>564.72702241399577</v>
      </c>
      <c r="W26" s="41">
        <f>Table10[[#This Row],[Column16]]/'Given Data '!C$17</f>
        <v>1.082453896636054</v>
      </c>
      <c r="X26" s="41">
        <f>IF(L26=1,'Given Data '!C$55,IF(L26=2,'Given Data '!C$56,IF(L26=3,'Given Data '!C$57)))</f>
        <v>593.80837547172621</v>
      </c>
      <c r="Y26" s="41">
        <f>Table10[[#This Row],[Column19]]*Table10[[#This Row],[Column11]]^2/(2*1000)</f>
        <v>12.888155425822589</v>
      </c>
    </row>
    <row r="27" spans="1:25">
      <c r="G27" s="38">
        <v>5300</v>
      </c>
      <c r="H27" s="38">
        <v>16.25</v>
      </c>
      <c r="I27" s="41">
        <f>Table10[[#This Row],[Column2]]*746/1000</f>
        <v>12.1225</v>
      </c>
      <c r="J27" s="37">
        <f>60*Table10[[#This Row],[Column3]]/(2*PI()*Table10[[#This Row],[Column1]])</f>
        <v>2.1841763746771711E-2</v>
      </c>
      <c r="K27" s="51">
        <v>470.6</v>
      </c>
      <c r="L27" s="41">
        <f>IF(Simulation!Q27&lt;='Given Data '!J$6,1,IF(AND(Simulation!Q27&gt;'Given Data '!J$6,Simulation!Q27&lt;='Given Data '!J$7),2,IF(Simulation!Q27&gt;'Given Data '!J$7,3)))</f>
        <v>1</v>
      </c>
      <c r="M27" s="41">
        <v>1</v>
      </c>
      <c r="N27" s="35">
        <f t="shared" si="0"/>
        <v>23</v>
      </c>
      <c r="O27" s="41">
        <f>O26+(Table10[[#This Row],[Column11]]-Q26)/R26</f>
        <v>6.7527319717997409</v>
      </c>
      <c r="P27" s="41">
        <f>3.6*Table10[[#This Row],[Column11]]</f>
        <v>24.232711551897165</v>
      </c>
      <c r="Q27" s="41">
        <f t="shared" si="1"/>
        <v>6.7313087644158793</v>
      </c>
      <c r="R27" s="36">
        <f>Table10[[#This Row],[Column16]]/Table10[[#This Row],[Column19]]</f>
        <v>0.94801393553137314</v>
      </c>
      <c r="S27" s="41">
        <f>'Given Data '!C$21*'Given Data '!C$19*'Given Data '!C$9*Table10[[#This Row],[Column11]]^2</f>
        <v>42.603300340391982</v>
      </c>
      <c r="T27" s="41">
        <f>'Given Data '!C$22*'Given Data '!C$17*9.81</f>
        <v>102.35950200000001</v>
      </c>
      <c r="U27" s="41">
        <v>0</v>
      </c>
      <c r="V27" s="41">
        <f>'Given Data '!C$45-(Table10[[#This Row],[Column13]]+Table10[[#This Row],[Column14]]+Table10[[#This Row],[Column15]])</f>
        <v>562.93861498244246</v>
      </c>
      <c r="W27" s="41">
        <f>Table10[[#This Row],[Column16]]/'Given Data '!C$17</f>
        <v>1.0790259243304565</v>
      </c>
      <c r="X27" s="41">
        <f>IF(L27=1,'Given Data '!C$55,IF(L27=2,'Given Data '!C$56,IF(L27=3,'Given Data '!C$57)))</f>
        <v>593.80837547172621</v>
      </c>
      <c r="Y27" s="41">
        <f>Table10[[#This Row],[Column19]]*Table10[[#This Row],[Column11]]^2/(2*1000)</f>
        <v>13.452882448236586</v>
      </c>
    </row>
    <row r="28" spans="1:25">
      <c r="A28" s="1" t="s">
        <v>114</v>
      </c>
      <c r="G28" s="38">
        <v>5400</v>
      </c>
      <c r="H28" s="38">
        <v>16.579999999999998</v>
      </c>
      <c r="I28" s="41">
        <f>Table10[[#This Row],[Column2]]*746/1000</f>
        <v>12.368679999999998</v>
      </c>
      <c r="J28" s="37">
        <f>60*Table10[[#This Row],[Column3]]/(2*PI()*Table10[[#This Row],[Column1]])</f>
        <v>2.187262846135404E-2</v>
      </c>
      <c r="K28" s="51">
        <v>470.6</v>
      </c>
      <c r="L28" s="41">
        <f>IF(Simulation!Q28&lt;='Given Data '!J$6,1,IF(AND(Simulation!Q28&gt;'Given Data '!J$6,Simulation!Q28&lt;='Given Data '!J$7),2,IF(Simulation!Q28&gt;'Given Data '!J$7,3)))</f>
        <v>1</v>
      </c>
      <c r="M28" s="41">
        <v>1</v>
      </c>
      <c r="N28" s="35">
        <f t="shared" si="0"/>
        <v>24</v>
      </c>
      <c r="O28" s="41">
        <f>O27+(Table10[[#This Row],[Column11]]-Q27)/R27</f>
        <v>6.8997690561788092</v>
      </c>
      <c r="P28" s="41">
        <f>3.6*Table10[[#This Row],[Column11]]</f>
        <v>24.734527090009699</v>
      </c>
      <c r="Q28" s="41">
        <f t="shared" si="1"/>
        <v>6.8707019694471381</v>
      </c>
      <c r="R28" s="36">
        <f>Table10[[#This Row],[Column16]]/Table10[[#This Row],[Column19]]</f>
        <v>0.9450117148119308</v>
      </c>
      <c r="S28" s="41">
        <f>'Given Data '!C$21*'Given Data '!C$19*'Given Data '!C$9*Table10[[#This Row],[Column11]]^2</f>
        <v>44.386044148611681</v>
      </c>
      <c r="T28" s="41">
        <f>'Given Data '!C$22*'Given Data '!C$17*9.81</f>
        <v>102.35950200000001</v>
      </c>
      <c r="U28" s="41">
        <v>0</v>
      </c>
      <c r="V28" s="41">
        <f>'Given Data '!C$45-(Table10[[#This Row],[Column13]]+Table10[[#This Row],[Column14]]+Table10[[#This Row],[Column15]])</f>
        <v>561.15587117422285</v>
      </c>
      <c r="W28" s="41">
        <f>Table10[[#This Row],[Column16]]/'Given Data '!C$17</f>
        <v>1.0756088079090353</v>
      </c>
      <c r="X28" s="41">
        <f>IF(L28=1,'Given Data '!C$55,IF(L28=2,'Given Data '!C$56,IF(L28=3,'Given Data '!C$57)))</f>
        <v>593.80837547172621</v>
      </c>
      <c r="Y28" s="41">
        <f>Table10[[#This Row],[Column19]]*Table10[[#This Row],[Column11]]^2/(2*1000)</f>
        <v>14.015821063219029</v>
      </c>
    </row>
    <row r="29" spans="1:25">
      <c r="A29" s="1" t="s">
        <v>115</v>
      </c>
      <c r="B29" s="32"/>
      <c r="G29" s="38">
        <v>5500</v>
      </c>
      <c r="H29" s="38">
        <v>16.940000000000001</v>
      </c>
      <c r="I29" s="41">
        <f>Table10[[#This Row],[Column2]]*746/1000</f>
        <v>12.637240000000002</v>
      </c>
      <c r="J29" s="37">
        <f>60*Table10[[#This Row],[Column3]]/(2*PI()*Table10[[#This Row],[Column1]])</f>
        <v>2.1941227778603172E-2</v>
      </c>
      <c r="K29" s="51">
        <v>443.8</v>
      </c>
      <c r="L29" s="41">
        <f>IF(Simulation!Q29&lt;='Given Data '!J$6,1,IF(AND(Simulation!Q29&gt;'Given Data '!J$6,Simulation!Q29&lt;='Given Data '!J$7),2,IF(Simulation!Q29&gt;'Given Data '!J$7,3)))</f>
        <v>1</v>
      </c>
      <c r="M29" s="41">
        <v>1</v>
      </c>
      <c r="N29" s="35">
        <f t="shared" si="0"/>
        <v>25</v>
      </c>
      <c r="O29" s="41">
        <f>O28+(Table10[[#This Row],[Column11]]-Q28)/R28</f>
        <v>7.0438862324030334</v>
      </c>
      <c r="P29" s="41">
        <f>3.6*Table10[[#This Row],[Column11]]</f>
        <v>25.224819801424722</v>
      </c>
      <c r="Q29" s="41">
        <f t="shared" si="1"/>
        <v>7.0068943892846454</v>
      </c>
      <c r="R29" s="36">
        <f>Table10[[#This Row],[Column16]]/Table10[[#This Row],[Column19]]</f>
        <v>0.94201900168400188</v>
      </c>
      <c r="S29" s="41">
        <f>'Given Data '!C$21*'Given Data '!C$19*'Given Data '!C$9*Table10[[#This Row],[Column11]]^2</f>
        <v>46.163142269360037</v>
      </c>
      <c r="T29" s="41">
        <f>'Given Data '!C$22*'Given Data '!C$17*9.81</f>
        <v>102.35950200000001</v>
      </c>
      <c r="U29" s="41">
        <v>0</v>
      </c>
      <c r="V29" s="41">
        <f>'Given Data '!C$45-(Table10[[#This Row],[Column13]]+Table10[[#This Row],[Column14]]+Table10[[#This Row],[Column15]])</f>
        <v>559.37877305347445</v>
      </c>
      <c r="W29" s="41">
        <f>Table10[[#This Row],[Column16]]/'Given Data '!C$17</f>
        <v>1.0722025129928014</v>
      </c>
      <c r="X29" s="41">
        <f>IF(L29=1,'Given Data '!C$55,IF(L29=2,'Given Data '!C$56,IF(L29=3,'Given Data '!C$57)))</f>
        <v>593.80837547172621</v>
      </c>
      <c r="Y29" s="41">
        <f>Table10[[#This Row],[Column19]]*Table10[[#This Row],[Column11]]^2/(2*1000)</f>
        <v>14.576976934393251</v>
      </c>
    </row>
    <row r="30" spans="1:25">
      <c r="A30" s="1" t="s">
        <v>116</v>
      </c>
      <c r="B30" s="33"/>
      <c r="G30" s="38">
        <v>5600</v>
      </c>
      <c r="H30" s="38">
        <v>17.05</v>
      </c>
      <c r="I30" s="41">
        <f>Table10[[#This Row],[Column2]]*746/1000</f>
        <v>12.7193</v>
      </c>
      <c r="J30" s="37">
        <f>60*Table10[[#This Row],[Column3]]/(2*PI()*Table10[[#This Row],[Column1]])</f>
        <v>2.1689351439307978E-2</v>
      </c>
      <c r="K30" s="51">
        <v>443.8</v>
      </c>
      <c r="L30" s="41">
        <f>IF(Simulation!Q30&lt;='Given Data '!J$6,1,IF(AND(Simulation!Q30&gt;'Given Data '!J$6,Simulation!Q30&lt;='Given Data '!J$7),2,IF(Simulation!Q30&gt;'Given Data '!J$7,3)))</f>
        <v>1</v>
      </c>
      <c r="M30" s="41">
        <v>1</v>
      </c>
      <c r="N30" s="35">
        <f t="shared" si="0"/>
        <v>26</v>
      </c>
      <c r="O30" s="41">
        <f>O29+(Table10[[#This Row],[Column11]]-Q29)/R29</f>
        <v>7.1852593123015431</v>
      </c>
      <c r="P30" s="41">
        <f>3.6*Table10[[#This Row],[Column11]]</f>
        <v>25.704253860752274</v>
      </c>
      <c r="Q30" s="41">
        <f t="shared" si="1"/>
        <v>7.1400705168756318</v>
      </c>
      <c r="R30" s="36">
        <f>Table10[[#This Row],[Column16]]/Table10[[#This Row],[Column19]]</f>
        <v>0.93903576603844252</v>
      </c>
      <c r="S30" s="41">
        <f>'Given Data '!C$21*'Given Data '!C$19*'Given Data '!C$9*Table10[[#This Row],[Column11]]^2</f>
        <v>47.934612581699014</v>
      </c>
      <c r="T30" s="41">
        <f>'Given Data '!C$22*'Given Data '!C$17*9.81</f>
        <v>102.35950200000001</v>
      </c>
      <c r="U30" s="41">
        <v>0</v>
      </c>
      <c r="V30" s="41">
        <f>'Given Data '!C$45-(Table10[[#This Row],[Column13]]+Table10[[#This Row],[Column14]]+Table10[[#This Row],[Column15]])</f>
        <v>557.60730274113553</v>
      </c>
      <c r="W30" s="41">
        <f>Table10[[#This Row],[Column16]]/'Given Data '!C$17</f>
        <v>1.0688070053116396</v>
      </c>
      <c r="X30" s="41">
        <f>IF(L30=1,'Given Data '!C$55,IF(L30=2,'Given Data '!C$56,IF(L30=3,'Given Data '!C$57)))</f>
        <v>593.80837547172621</v>
      </c>
      <c r="Y30" s="41">
        <f>Table10[[#This Row],[Column19]]*Table10[[#This Row],[Column11]]^2/(2*1000)</f>
        <v>15.136355707446729</v>
      </c>
    </row>
    <row r="31" spans="1:25">
      <c r="A31" s="1" t="s">
        <v>117</v>
      </c>
      <c r="B31" s="34"/>
      <c r="G31" s="38">
        <v>5700</v>
      </c>
      <c r="H31" s="38">
        <v>17.11</v>
      </c>
      <c r="I31" s="41">
        <f>Table10[[#This Row],[Column2]]*746/1000</f>
        <v>12.764059999999999</v>
      </c>
      <c r="J31" s="37">
        <f>60*Table10[[#This Row],[Column3]]/(2*PI()*Table10[[#This Row],[Column1]])</f>
        <v>2.1383823609700394E-2</v>
      </c>
      <c r="K31" s="51">
        <v>443.8</v>
      </c>
      <c r="L31" s="41">
        <f>IF(Simulation!Q31&lt;='Given Data '!J$6,1,IF(AND(Simulation!Q31&gt;'Given Data '!J$6,Simulation!Q31&lt;='Given Data '!J$7),2,IF(Simulation!Q31&gt;'Given Data '!J$7,3)))</f>
        <v>1</v>
      </c>
      <c r="M31" s="41">
        <v>1</v>
      </c>
      <c r="N31" s="35">
        <f t="shared" si="0"/>
        <v>27</v>
      </c>
      <c r="O31" s="41">
        <f>O30+(Table10[[#This Row],[Column11]]-Q30)/R30</f>
        <v>7.3240473107184103</v>
      </c>
      <c r="P31" s="41">
        <f>3.6*Table10[[#This Row],[Column11]]</f>
        <v>26.173430680629444</v>
      </c>
      <c r="Q31" s="41">
        <f t="shared" si="1"/>
        <v>7.2703974112859564</v>
      </c>
      <c r="R31" s="36">
        <f>Table10[[#This Row],[Column16]]/Table10[[#This Row],[Column19]]</f>
        <v>0.93606197786145962</v>
      </c>
      <c r="S31" s="41">
        <f>'Given Data '!C$21*'Given Data '!C$19*'Given Data '!C$9*Table10[[#This Row],[Column11]]^2</f>
        <v>49.700472908070211</v>
      </c>
      <c r="T31" s="41">
        <f>'Given Data '!C$22*'Given Data '!C$17*9.81</f>
        <v>102.35950200000001</v>
      </c>
      <c r="U31" s="41">
        <v>0</v>
      </c>
      <c r="V31" s="41">
        <f>'Given Data '!C$45-(Table10[[#This Row],[Column13]]+Table10[[#This Row],[Column14]]+Table10[[#This Row],[Column15]])</f>
        <v>555.84144241476429</v>
      </c>
      <c r="W31" s="41">
        <f>Table10[[#This Row],[Column16]]/'Given Data '!C$17</f>
        <v>1.0654222507039623</v>
      </c>
      <c r="X31" s="41">
        <f>IF(L31=1,'Given Data '!C$55,IF(L31=2,'Given Data '!C$56,IF(L31=3,'Given Data '!C$57)))</f>
        <v>593.80837547172621</v>
      </c>
      <c r="Y31" s="41">
        <f>Table10[[#This Row],[Column19]]*Table10[[#This Row],[Column11]]^2/(2*1000)</f>
        <v>15.693963010187863</v>
      </c>
    </row>
    <row r="32" spans="1:25">
      <c r="A32" s="1" t="s">
        <v>118</v>
      </c>
      <c r="B32" s="31"/>
      <c r="G32" s="38">
        <v>5800</v>
      </c>
      <c r="H32" s="38">
        <v>17.18</v>
      </c>
      <c r="I32" s="41">
        <f>Table10[[#This Row],[Column2]]*746/1000</f>
        <v>12.816280000000001</v>
      </c>
      <c r="J32" s="37">
        <f>60*Table10[[#This Row],[Column3]]/(2*PI()*Table10[[#This Row],[Column1]])</f>
        <v>2.1101113593618586E-2</v>
      </c>
      <c r="K32" s="51">
        <v>443.8</v>
      </c>
      <c r="L32" s="41">
        <f>IF(Simulation!Q32&lt;='Given Data '!J$6,1,IF(AND(Simulation!Q32&gt;'Given Data '!J$6,Simulation!Q32&lt;='Given Data '!J$7),2,IF(Simulation!Q32&gt;'Given Data '!J$7,3)))</f>
        <v>1</v>
      </c>
      <c r="M32" s="41">
        <v>1</v>
      </c>
      <c r="N32" s="35">
        <f t="shared" si="0"/>
        <v>28</v>
      </c>
      <c r="O32" s="41">
        <f>O31+(Table10[[#This Row],[Column11]]-Q31)/R31</f>
        <v>7.4603946070136509</v>
      </c>
      <c r="P32" s="41">
        <f>3.6*Table10[[#This Row],[Column11]]</f>
        <v>26.632896952075711</v>
      </c>
      <c r="Q32" s="41">
        <f t="shared" si="1"/>
        <v>7.3980269311321418</v>
      </c>
      <c r="R32" s="36">
        <f>Table10[[#This Row],[Column16]]/Table10[[#This Row],[Column19]]</f>
        <v>0.93309760723430957</v>
      </c>
      <c r="S32" s="41">
        <f>'Given Data '!C$21*'Given Data '!C$19*'Given Data '!C$9*Table10[[#This Row],[Column11]]^2</f>
        <v>51.460741014474202</v>
      </c>
      <c r="T32" s="41">
        <f>'Given Data '!C$22*'Given Data '!C$17*9.81</f>
        <v>102.35950200000001</v>
      </c>
      <c r="U32" s="41">
        <v>0</v>
      </c>
      <c r="V32" s="41">
        <f>'Given Data '!C$45-(Table10[[#This Row],[Column13]]+Table10[[#This Row],[Column14]]+Table10[[#This Row],[Column15]])</f>
        <v>554.08117430836023</v>
      </c>
      <c r="W32" s="41">
        <f>Table10[[#This Row],[Column16]]/'Given Data '!C$17</f>
        <v>1.0620482151163677</v>
      </c>
      <c r="X32" s="41">
        <f>IF(L32=1,'Given Data '!C$55,IF(L32=2,'Given Data '!C$56,IF(L32=3,'Given Data '!C$57)))</f>
        <v>593.80837547172621</v>
      </c>
      <c r="Y32" s="41">
        <f>Table10[[#This Row],[Column19]]*Table10[[#This Row],[Column11]]^2/(2*1000)</f>
        <v>16.249804452602628</v>
      </c>
    </row>
    <row r="33" spans="7:25">
      <c r="G33" s="38">
        <v>5900</v>
      </c>
      <c r="H33" s="38">
        <v>17.239999999999998</v>
      </c>
      <c r="I33" s="41">
        <f>Table10[[#This Row],[Column2]]*746/1000</f>
        <v>12.861039999999999</v>
      </c>
      <c r="J33" s="37">
        <f>60*Table10[[#This Row],[Column3]]/(2*PI()*Table10[[#This Row],[Column1]])</f>
        <v>2.0815912772568706E-2</v>
      </c>
      <c r="K33" s="51">
        <v>469.1</v>
      </c>
      <c r="L33" s="41">
        <f>IF(Simulation!Q33&lt;='Given Data '!J$6,1,IF(AND(Simulation!Q33&gt;'Given Data '!J$6,Simulation!Q33&lt;='Given Data '!J$7),2,IF(Simulation!Q33&gt;'Given Data '!J$7,3)))</f>
        <v>1</v>
      </c>
      <c r="M33" s="41">
        <v>1</v>
      </c>
      <c r="N33" s="35">
        <f t="shared" si="0"/>
        <v>29</v>
      </c>
      <c r="O33" s="41">
        <f>O32+(Table10[[#This Row],[Column11]]-Q32)/R32</f>
        <v>7.5944327617212615</v>
      </c>
      <c r="P33" s="41">
        <f>3.6*Table10[[#This Row],[Column11]]</f>
        <v>27.083151405244497</v>
      </c>
      <c r="Q33" s="41">
        <f t="shared" si="1"/>
        <v>7.5230976125679154</v>
      </c>
      <c r="R33" s="36">
        <f>Table10[[#This Row],[Column16]]/Table10[[#This Row],[Column19]]</f>
        <v>0.93014262433299733</v>
      </c>
      <c r="S33" s="41">
        <f>'Given Data '!C$21*'Given Data '!C$19*'Given Data '!C$9*Table10[[#This Row],[Column11]]^2</f>
        <v>53.215434610649218</v>
      </c>
      <c r="T33" s="41">
        <f>'Given Data '!C$22*'Given Data '!C$17*9.81</f>
        <v>102.35950200000001</v>
      </c>
      <c r="U33" s="41">
        <v>0</v>
      </c>
      <c r="V33" s="41">
        <f>'Given Data '!C$45-(Table10[[#This Row],[Column13]]+Table10[[#This Row],[Column14]]+Table10[[#This Row],[Column15]])</f>
        <v>552.32648071218523</v>
      </c>
      <c r="W33" s="41">
        <f>Table10[[#This Row],[Column16]]/'Given Data '!C$17</f>
        <v>1.0586848646032954</v>
      </c>
      <c r="X33" s="41">
        <f>IF(L33=1,'Given Data '!C$55,IF(L33=2,'Given Data '!C$56,IF(L33=3,'Given Data '!C$57)))</f>
        <v>593.80837547172621</v>
      </c>
      <c r="Y33" s="41">
        <f>Table10[[#This Row],[Column19]]*Table10[[#This Row],[Column11]]^2/(2*1000)</f>
        <v>16.803885626910986</v>
      </c>
    </row>
    <row r="34" spans="7:25">
      <c r="G34" s="38">
        <v>6000</v>
      </c>
      <c r="H34" s="38">
        <v>17.32</v>
      </c>
      <c r="I34" s="41">
        <f>Table10[[#This Row],[Column2]]*746/1000</f>
        <v>12.920719999999999</v>
      </c>
      <c r="J34" s="37">
        <f>60*Table10[[#This Row],[Column3]]/(2*PI()*Table10[[#This Row],[Column1]])</f>
        <v>2.0563964563063142E-2</v>
      </c>
      <c r="K34" s="51">
        <v>469.1</v>
      </c>
      <c r="L34" s="41">
        <f>IF(Simulation!Q34&lt;='Given Data '!J$6,1,IF(AND(Simulation!Q34&gt;'Given Data '!J$6,Simulation!Q34&lt;='Given Data '!J$7),2,IF(Simulation!Q34&gt;'Given Data '!J$7,3)))</f>
        <v>2</v>
      </c>
      <c r="M34" s="41">
        <v>1</v>
      </c>
      <c r="N34" s="35">
        <f t="shared" si="0"/>
        <v>30</v>
      </c>
      <c r="O34" s="41">
        <f>O33+(Table10[[#This Row],[Column11]]-Q33)/R33</f>
        <v>7.7262820533002543</v>
      </c>
      <c r="P34" s="41">
        <f>3.6*Table10[[#This Row],[Column11]]</f>
        <v>27.524650531153128</v>
      </c>
      <c r="Q34" s="41">
        <f t="shared" si="1"/>
        <v>7.6457362586536464</v>
      </c>
      <c r="R34" s="36">
        <f>Table10[[#This Row],[Column16]]/Table10[[#This Row],[Column19]]</f>
        <v>0.94060624905342738</v>
      </c>
      <c r="S34" s="41">
        <f>'Given Data '!C$21*'Given Data '!C$19*'Given Data '!C$9*Table10[[#This Row],[Column11]]^2</f>
        <v>54.964571350249386</v>
      </c>
      <c r="T34" s="41">
        <f>'Given Data '!C$22*'Given Data '!C$17*9.81</f>
        <v>102.35950200000001</v>
      </c>
      <c r="U34" s="41">
        <v>0</v>
      </c>
      <c r="V34" s="41">
        <f>'Given Data '!C$45-(Table10[[#This Row],[Column13]]+Table10[[#This Row],[Column14]]+Table10[[#This Row],[Column15]])</f>
        <v>550.57734397258514</v>
      </c>
      <c r="W34" s="41">
        <f>Table10[[#This Row],[Column16]]/'Given Data '!C$17</f>
        <v>1.0553321653266856</v>
      </c>
      <c r="X34" s="41">
        <f>IF(L34=1,'Given Data '!C$55,IF(L34=2,'Given Data '!C$56,IF(L34=3,'Given Data '!C$57)))</f>
        <v>585.34306414257276</v>
      </c>
      <c r="Y34" s="41">
        <f>Table10[[#This Row],[Column19]]*Table10[[#This Row],[Column11]]^2/(2*1000)</f>
        <v>17.108782557864572</v>
      </c>
    </row>
    <row r="35" spans="7:25">
      <c r="G35" s="38">
        <v>6100</v>
      </c>
      <c r="H35" s="38">
        <v>17.37</v>
      </c>
      <c r="I35" s="41">
        <f>Table10[[#This Row],[Column2]]*746/1000</f>
        <v>12.958020000000001</v>
      </c>
      <c r="J35" s="37">
        <f>60*Table10[[#This Row],[Column3]]/(2*PI()*Table10[[#This Row],[Column1]])</f>
        <v>2.0285241990330903E-2</v>
      </c>
      <c r="K35" s="51">
        <v>469.1</v>
      </c>
      <c r="L35" s="41">
        <f>IF(Simulation!Q35&lt;='Given Data '!J$6,1,IF(AND(Simulation!Q35&gt;'Given Data '!J$6,Simulation!Q35&lt;='Given Data '!J$7),2,IF(Simulation!Q35&gt;'Given Data '!J$7,3)))</f>
        <v>2</v>
      </c>
      <c r="M35" s="41">
        <v>1</v>
      </c>
      <c r="N35" s="35">
        <f t="shared" si="0"/>
        <v>31</v>
      </c>
      <c r="O35" s="41">
        <f>O34+(Table10[[#This Row],[Column11]]-Q34)/R34</f>
        <v>7.8560382504282336</v>
      </c>
      <c r="P35" s="41">
        <f>3.6*Table10[[#This Row],[Column11]]</f>
        <v>27.964028694692274</v>
      </c>
      <c r="Q35" s="41">
        <f t="shared" si="1"/>
        <v>7.7677857485256316</v>
      </c>
      <c r="R35" s="36">
        <f>Table10[[#This Row],[Column16]]/Table10[[#This Row],[Column19]]</f>
        <v>0.93758440812969523</v>
      </c>
      <c r="S35" s="41">
        <f>'Given Data '!C$21*'Given Data '!C$19*'Given Data '!C$9*Table10[[#This Row],[Column11]]^2</f>
        <v>56.733384975898105</v>
      </c>
      <c r="T35" s="41">
        <f>'Given Data '!C$22*'Given Data '!C$17*9.81</f>
        <v>102.35950200000001</v>
      </c>
      <c r="U35" s="41">
        <v>0</v>
      </c>
      <c r="V35" s="41">
        <f>'Given Data '!C$45-(Table10[[#This Row],[Column13]]+Table10[[#This Row],[Column14]]+Table10[[#This Row],[Column15]])</f>
        <v>548.80853034693632</v>
      </c>
      <c r="W35" s="41">
        <f>Table10[[#This Row],[Column16]]/'Given Data '!C$17</f>
        <v>1.0519417499126646</v>
      </c>
      <c r="X35" s="41">
        <f>IF(L35=1,'Given Data '!C$55,IF(L35=2,'Given Data '!C$56,IF(L35=3,'Given Data '!C$57)))</f>
        <v>585.34306414257276</v>
      </c>
      <c r="Y35" s="41">
        <f>Table10[[#This Row],[Column19]]*Table10[[#This Row],[Column11]]^2/(2*1000)</f>
        <v>17.659359901837156</v>
      </c>
    </row>
    <row r="36" spans="7:25">
      <c r="G36" s="38">
        <v>6200</v>
      </c>
      <c r="H36" s="38">
        <v>17.440000000000001</v>
      </c>
      <c r="I36" s="41">
        <f>Table10[[#This Row],[Column2]]*746/1000</f>
        <v>13.010240000000001</v>
      </c>
      <c r="J36" s="37">
        <f>60*Table10[[#This Row],[Column3]]/(2*PI()*Table10[[#This Row],[Column1]])</f>
        <v>2.0038490388502264E-2</v>
      </c>
      <c r="K36" s="51">
        <v>469.1</v>
      </c>
      <c r="L36" s="41">
        <f>IF(Simulation!Q36&lt;='Given Data '!J$6,1,IF(AND(Simulation!Q36&gt;'Given Data '!J$6,Simulation!Q36&lt;='Given Data '!J$7),2,IF(Simulation!Q36&gt;'Given Data '!J$7,3)))</f>
        <v>2</v>
      </c>
      <c r="M36" s="41">
        <v>1</v>
      </c>
      <c r="N36" s="35">
        <f t="shared" si="0"/>
        <v>32</v>
      </c>
      <c r="O36" s="41">
        <f>O35+(Table10[[#This Row],[Column11]]-Q35)/R35</f>
        <v>7.9837901081067013</v>
      </c>
      <c r="P36" s="41">
        <f>3.6*Table10[[#This Row],[Column11]]</f>
        <v>28.39523003422044</v>
      </c>
      <c r="Q36" s="41">
        <f t="shared" si="1"/>
        <v>7.8875638983945668</v>
      </c>
      <c r="R36" s="36">
        <f>Table10[[#This Row],[Column16]]/Table10[[#This Row],[Column19]]</f>
        <v>0.93457227533046017</v>
      </c>
      <c r="S36" s="41">
        <f>'Given Data '!C$21*'Given Data '!C$19*'Given Data '!C$9*Table10[[#This Row],[Column11]]^2</f>
        <v>58.496516018206748</v>
      </c>
      <c r="T36" s="41">
        <f>'Given Data '!C$22*'Given Data '!C$17*9.81</f>
        <v>102.35950200000001</v>
      </c>
      <c r="U36" s="41">
        <v>0</v>
      </c>
      <c r="V36" s="41">
        <f>'Given Data '!C$45-(Table10[[#This Row],[Column13]]+Table10[[#This Row],[Column14]]+Table10[[#This Row],[Column15]])</f>
        <v>547.04539930462772</v>
      </c>
      <c r="W36" s="41">
        <f>Table10[[#This Row],[Column16]]/'Given Data '!C$17</f>
        <v>1.0485622267248618</v>
      </c>
      <c r="X36" s="41">
        <f>IF(L36=1,'Given Data '!C$55,IF(L36=2,'Given Data '!C$56,IF(L36=3,'Given Data '!C$57)))</f>
        <v>585.34306414257276</v>
      </c>
      <c r="Y36" s="41">
        <f>Table10[[#This Row],[Column19]]*Table10[[#This Row],[Column11]]^2/(2*1000)</f>
        <v>18.208168432184095</v>
      </c>
    </row>
    <row r="37" spans="7:25">
      <c r="G37" s="38">
        <v>6200</v>
      </c>
      <c r="H37" s="38">
        <v>17.440000000000001</v>
      </c>
      <c r="I37" s="41">
        <f>Table10[[#This Row],[Column2]]*746/1000</f>
        <v>13.010240000000001</v>
      </c>
      <c r="J37" s="37">
        <f>60*Table10[[#This Row],[Column3]]/(2*PI()*Table10[[#This Row],[Column1]])</f>
        <v>2.0038490388502264E-2</v>
      </c>
      <c r="K37" s="51">
        <v>483</v>
      </c>
      <c r="L37" s="41">
        <f>IF(Simulation!Q37&lt;='Given Data '!J$6,1,IF(AND(Simulation!Q37&gt;'Given Data '!J$6,Simulation!Q37&lt;='Given Data '!J$7),2,IF(Simulation!Q37&gt;'Given Data '!J$7,3)))</f>
        <v>2</v>
      </c>
      <c r="M37" s="41">
        <v>1</v>
      </c>
      <c r="N37" s="35">
        <f t="shared" si="0"/>
        <v>33</v>
      </c>
      <c r="O37" s="41">
        <f>O36+(Table10[[#This Row],[Column11]]-Q36)/R36</f>
        <v>8.1096337499170659</v>
      </c>
      <c r="P37" s="41">
        <f>3.6*Table10[[#This Row],[Column11]]</f>
        <v>28.818625957405747</v>
      </c>
      <c r="Q37" s="41">
        <f t="shared" si="1"/>
        <v>8.0051738770571514</v>
      </c>
      <c r="R37" s="36">
        <f>Table10[[#This Row],[Column16]]/Table10[[#This Row],[Column19]]</f>
        <v>0.93156981946689255</v>
      </c>
      <c r="S37" s="41">
        <f>'Given Data '!C$21*'Given Data '!C$19*'Given Data '!C$9*Table10[[#This Row],[Column11]]^2</f>
        <v>60.253982733340322</v>
      </c>
      <c r="T37" s="41">
        <f>'Given Data '!C$22*'Given Data '!C$17*9.81</f>
        <v>102.35950200000001</v>
      </c>
      <c r="U37" s="41">
        <v>0</v>
      </c>
      <c r="V37" s="41">
        <f>'Given Data '!C$45-(Table10[[#This Row],[Column13]]+Table10[[#This Row],[Column14]]+Table10[[#This Row],[Column15]])</f>
        <v>545.28793258949418</v>
      </c>
      <c r="W37" s="41">
        <f>Table10[[#This Row],[Column16]]/'Given Data '!C$17</f>
        <v>1.0451935607703402</v>
      </c>
      <c r="X37" s="41">
        <f>IF(L37=1,'Given Data '!C$55,IF(L37=2,'Given Data '!C$56,IF(L37=3,'Given Data '!C$57)))</f>
        <v>585.34306414257276</v>
      </c>
      <c r="Y37" s="41">
        <f>Table10[[#This Row],[Column19]]*Table10[[#This Row],[Column11]]^2/(2*1000)</f>
        <v>18.755213831488721</v>
      </c>
    </row>
    <row r="38" spans="7:25">
      <c r="G38" s="38">
        <v>6200</v>
      </c>
      <c r="H38" s="38">
        <v>17.440000000000001</v>
      </c>
      <c r="I38" s="41">
        <f>Table10[[#This Row],[Column2]]*746/1000</f>
        <v>13.010240000000001</v>
      </c>
      <c r="J38" s="37">
        <f>60*Table10[[#This Row],[Column3]]/(2*PI()*Table10[[#This Row],[Column1]])</f>
        <v>2.0038490388502264E-2</v>
      </c>
      <c r="K38" s="51">
        <v>483</v>
      </c>
      <c r="L38" s="41">
        <f>IF(Simulation!Q38&lt;='Given Data '!J$6,1,IF(AND(Simulation!Q38&gt;'Given Data '!J$6,Simulation!Q38&lt;='Given Data '!J$7),2,IF(Simulation!Q38&gt;'Given Data '!J$7,3)))</f>
        <v>2</v>
      </c>
      <c r="M38" s="41">
        <v>1</v>
      </c>
      <c r="N38" s="35">
        <f t="shared" si="0"/>
        <v>34</v>
      </c>
      <c r="O38" s="41">
        <f>O37+(Table10[[#This Row],[Column11]]-Q37)/R37</f>
        <v>8.2336579510915353</v>
      </c>
      <c r="P38" s="41">
        <f>3.6*Table10[[#This Row],[Column11]]</f>
        <v>29.234559887117197</v>
      </c>
      <c r="Q38" s="41">
        <f t="shared" si="1"/>
        <v>8.120711079754777</v>
      </c>
      <c r="R38" s="36">
        <f>Table10[[#This Row],[Column16]]/Table10[[#This Row],[Column19]]</f>
        <v>0.92857700945036148</v>
      </c>
      <c r="S38" s="41">
        <f>'Given Data '!C$21*'Given Data '!C$19*'Given Data '!C$9*Table10[[#This Row],[Column11]]^2</f>
        <v>62.005803318813122</v>
      </c>
      <c r="T38" s="41">
        <f>'Given Data '!C$22*'Given Data '!C$17*9.81</f>
        <v>102.35950200000001</v>
      </c>
      <c r="U38" s="41">
        <v>0</v>
      </c>
      <c r="V38" s="41">
        <f>'Given Data '!C$45-(Table10[[#This Row],[Column13]]+Table10[[#This Row],[Column14]]+Table10[[#This Row],[Column15]])</f>
        <v>543.53611200402133</v>
      </c>
      <c r="W38" s="41">
        <f>Table10[[#This Row],[Column16]]/'Given Data '!C$17</f>
        <v>1.0418357171685828</v>
      </c>
      <c r="X38" s="41">
        <f>IF(L38=1,'Given Data '!C$55,IF(L38=2,'Given Data '!C$56,IF(L38=3,'Given Data '!C$57)))</f>
        <v>585.34306414257276</v>
      </c>
      <c r="Y38" s="41">
        <f>Table10[[#This Row],[Column19]]*Table10[[#This Row],[Column11]]^2/(2*1000)</f>
        <v>19.300501764078213</v>
      </c>
    </row>
    <row r="39" spans="7:25">
      <c r="G39" s="38">
        <v>6300</v>
      </c>
      <c r="H39" s="38">
        <v>17.5</v>
      </c>
      <c r="I39" s="41">
        <f>Table10[[#This Row],[Column2]]*746/1000</f>
        <v>13.055</v>
      </c>
      <c r="J39" s="37">
        <f>60*Table10[[#This Row],[Column3]]/(2*PI()*Table10[[#This Row],[Column1]])</f>
        <v>1.9788264591092321E-2</v>
      </c>
      <c r="K39" s="51">
        <v>470.5</v>
      </c>
      <c r="L39" s="41">
        <f>IF(Simulation!Q39&lt;='Given Data '!J$6,1,IF(AND(Simulation!Q39&gt;'Given Data '!J$6,Simulation!Q39&lt;='Given Data '!J$7),2,IF(Simulation!Q39&gt;'Given Data '!J$7,3)))</f>
        <v>2</v>
      </c>
      <c r="M39" s="41">
        <v>1</v>
      </c>
      <c r="N39" s="35">
        <f t="shared" si="0"/>
        <v>35</v>
      </c>
      <c r="O39" s="41">
        <f>O38+(Table10[[#This Row],[Column11]]-Q38)/R38</f>
        <v>8.3559449004066533</v>
      </c>
      <c r="P39" s="41">
        <f>3.6*Table10[[#This Row],[Column11]]</f>
        <v>29.643350146000625</v>
      </c>
      <c r="Q39" s="41">
        <f t="shared" si="1"/>
        <v>8.2342639294446176</v>
      </c>
      <c r="R39" s="36">
        <f>Table10[[#This Row],[Column16]]/Table10[[#This Row],[Column19]]</f>
        <v>0.92559381429211385</v>
      </c>
      <c r="S39" s="41">
        <f>'Given Data '!C$21*'Given Data '!C$19*'Given Data '!C$9*Table10[[#This Row],[Column11]]^2</f>
        <v>63.751995913677149</v>
      </c>
      <c r="T39" s="41">
        <f>'Given Data '!C$22*'Given Data '!C$17*9.81</f>
        <v>102.35950200000001</v>
      </c>
      <c r="U39" s="41">
        <v>0</v>
      </c>
      <c r="V39" s="41">
        <f>'Given Data '!C$45-(Table10[[#This Row],[Column13]]+Table10[[#This Row],[Column14]]+Table10[[#This Row],[Column15]])</f>
        <v>541.78991940915739</v>
      </c>
      <c r="W39" s="41">
        <f>Table10[[#This Row],[Column16]]/'Given Data '!C$17</f>
        <v>1.0384886611511326</v>
      </c>
      <c r="X39" s="41">
        <f>IF(L39=1,'Given Data '!C$55,IF(L39=2,'Given Data '!C$56,IF(L39=3,'Given Data '!C$57)))</f>
        <v>585.34306414257276</v>
      </c>
      <c r="Y39" s="41">
        <f>Table10[[#This Row],[Column19]]*Table10[[#This Row],[Column11]]^2/(2*1000)</f>
        <v>19.844037876082233</v>
      </c>
    </row>
    <row r="40" spans="7:25">
      <c r="G40" s="38">
        <v>6300</v>
      </c>
      <c r="H40" s="38">
        <v>17.5</v>
      </c>
      <c r="I40" s="41">
        <f>Table10[[#This Row],[Column2]]*746/1000</f>
        <v>13.055</v>
      </c>
      <c r="J40" s="37">
        <f>60*Table10[[#This Row],[Column3]]/(2*PI()*Table10[[#This Row],[Column1]])</f>
        <v>1.9788264591092321E-2</v>
      </c>
      <c r="K40" s="51">
        <v>470.5</v>
      </c>
      <c r="L40" s="41">
        <f>IF(Simulation!Q40&lt;='Given Data '!J$6,1,IF(AND(Simulation!Q40&gt;'Given Data '!J$6,Simulation!Q40&lt;='Given Data '!J$7),2,IF(Simulation!Q40&gt;'Given Data '!J$7,3)))</f>
        <v>2</v>
      </c>
      <c r="M40" s="41">
        <v>1</v>
      </c>
      <c r="N40" s="35">
        <f t="shared" si="0"/>
        <v>36</v>
      </c>
      <c r="O40" s="41">
        <f>O39+(Table10[[#This Row],[Column11]]-Q39)/R39</f>
        <v>8.4765708634805108</v>
      </c>
      <c r="P40" s="41">
        <f>3.6*Table10[[#This Row],[Column11]]</f>
        <v>30.045292468951715</v>
      </c>
      <c r="Q40" s="41">
        <f t="shared" si="1"/>
        <v>8.345914574708809</v>
      </c>
      <c r="R40" s="36">
        <f>Table10[[#This Row],[Column16]]/Table10[[#This Row],[Column19]]</f>
        <v>0.92262020310295156</v>
      </c>
      <c r="S40" s="41">
        <f>'Given Data '!C$21*'Given Data '!C$19*'Given Data '!C$9*Table10[[#This Row],[Column11]]^2</f>
        <v>65.492578598709954</v>
      </c>
      <c r="T40" s="41">
        <f>'Given Data '!C$22*'Given Data '!C$17*9.81</f>
        <v>102.35950200000001</v>
      </c>
      <c r="U40" s="41">
        <v>0</v>
      </c>
      <c r="V40" s="41">
        <f>'Given Data '!C$45-(Table10[[#This Row],[Column13]]+Table10[[#This Row],[Column14]]+Table10[[#This Row],[Column15]])</f>
        <v>540.04933672412449</v>
      </c>
      <c r="W40" s="41">
        <f>Table10[[#This Row],[Column16]]/'Given Data '!C$17</f>
        <v>1.0351523580612303</v>
      </c>
      <c r="X40" s="41">
        <f>IF(L40=1,'Given Data '!C$55,IF(L40=2,'Given Data '!C$56,IF(L40=3,'Given Data '!C$57)))</f>
        <v>585.34306414257276</v>
      </c>
      <c r="Y40" s="41">
        <f>Table10[[#This Row],[Column19]]*Table10[[#This Row],[Column11]]^2/(2*1000)</f>
        <v>20.385827795491384</v>
      </c>
    </row>
    <row r="41" spans="7:25">
      <c r="G41" s="38">
        <v>6300</v>
      </c>
      <c r="H41" s="38">
        <v>17.5</v>
      </c>
      <c r="I41" s="41">
        <f>Table10[[#This Row],[Column2]]*746/1000</f>
        <v>13.055</v>
      </c>
      <c r="J41" s="37">
        <f>60*Table10[[#This Row],[Column3]]/(2*PI()*Table10[[#This Row],[Column1]])</f>
        <v>1.9788264591092321E-2</v>
      </c>
      <c r="K41" s="51">
        <v>470.5</v>
      </c>
      <c r="L41" s="41">
        <f>IF(Simulation!Q41&lt;='Given Data '!J$6,1,IF(AND(Simulation!Q41&gt;'Given Data '!J$6,Simulation!Q41&lt;='Given Data '!J$7),2,IF(Simulation!Q41&gt;'Given Data '!J$7,3)))</f>
        <v>2</v>
      </c>
      <c r="M41" s="41">
        <v>1</v>
      </c>
      <c r="N41" s="35">
        <f t="shared" si="0"/>
        <v>37</v>
      </c>
      <c r="O41" s="41">
        <f>O40+(Table10[[#This Row],[Column11]]-Q40)/R40</f>
        <v>8.5956067626299699</v>
      </c>
      <c r="P41" s="41">
        <f>3.6*Table10[[#This Row],[Column11]]</f>
        <v>30.440662200571051</v>
      </c>
      <c r="Q41" s="41">
        <f t="shared" si="1"/>
        <v>8.4557395001586251</v>
      </c>
      <c r="R41" s="36">
        <f>Table10[[#This Row],[Column16]]/Table10[[#This Row],[Column19]]</f>
        <v>0.91965614509291371</v>
      </c>
      <c r="S41" s="41">
        <f>'Given Data '!C$21*'Given Data '!C$19*'Given Data '!C$9*Table10[[#This Row],[Column11]]^2</f>
        <v>67.227569396601837</v>
      </c>
      <c r="T41" s="41">
        <f>'Given Data '!C$22*'Given Data '!C$17*9.81</f>
        <v>102.35950200000001</v>
      </c>
      <c r="U41" s="41">
        <v>0</v>
      </c>
      <c r="V41" s="41">
        <f>'Given Data '!C$45-(Table10[[#This Row],[Column13]]+Table10[[#This Row],[Column14]]+Table10[[#This Row],[Column15]])</f>
        <v>538.31434592623259</v>
      </c>
      <c r="W41" s="41">
        <f>Table10[[#This Row],[Column16]]/'Given Data '!C$17</f>
        <v>1.0318267733534581</v>
      </c>
      <c r="X41" s="41">
        <f>IF(L41=1,'Given Data '!C$55,IF(L41=2,'Given Data '!C$56,IF(L41=3,'Given Data '!C$57)))</f>
        <v>585.34306414257276</v>
      </c>
      <c r="Y41" s="41">
        <f>Table10[[#This Row],[Column19]]*Table10[[#This Row],[Column11]]^2/(2*1000)</f>
        <v>20.925877132215511</v>
      </c>
    </row>
    <row r="42" spans="7:25">
      <c r="G42" s="38">
        <v>6400</v>
      </c>
      <c r="H42" s="38">
        <v>17.8</v>
      </c>
      <c r="I42" s="41">
        <f>Table10[[#This Row],[Column2]]*746/1000</f>
        <v>13.2788</v>
      </c>
      <c r="J42" s="37">
        <f>60*Table10[[#This Row],[Column3]]/(2*PI()*Table10[[#This Row],[Column1]])</f>
        <v>1.9812999921831186E-2</v>
      </c>
      <c r="K42" s="51">
        <v>470.5</v>
      </c>
      <c r="L42" s="41">
        <f>IF(Simulation!Q42&lt;='Given Data '!J$6,1,IF(AND(Simulation!Q42&gt;'Given Data '!J$6,Simulation!Q42&lt;='Given Data '!J$7),2,IF(Simulation!Q42&gt;'Given Data '!J$7,3)))</f>
        <v>2</v>
      </c>
      <c r="M42" s="41">
        <v>1</v>
      </c>
      <c r="N42" s="35">
        <f t="shared" si="0"/>
        <v>38</v>
      </c>
      <c r="O42" s="41">
        <f>O41+(Table10[[#This Row],[Column11]]-Q41)/R41</f>
        <v>8.7131186857657479</v>
      </c>
      <c r="P42" s="41">
        <f>3.6*Table10[[#This Row],[Column11]]</f>
        <v>30.829716224611666</v>
      </c>
      <c r="Q42" s="41">
        <f t="shared" si="1"/>
        <v>8.5638100623921289</v>
      </c>
      <c r="R42" s="36">
        <f>Table10[[#This Row],[Column16]]/Table10[[#This Row],[Column19]]</f>
        <v>0.91670160957095648</v>
      </c>
      <c r="S42" s="41">
        <f>'Given Data '!C$21*'Given Data '!C$19*'Given Data '!C$9*Table10[[#This Row],[Column11]]^2</f>
        <v>68.95698627214243</v>
      </c>
      <c r="T42" s="41">
        <f>'Given Data '!C$22*'Given Data '!C$17*9.81</f>
        <v>102.35950200000001</v>
      </c>
      <c r="U42" s="41">
        <v>0</v>
      </c>
      <c r="V42" s="41">
        <f>'Given Data '!C$45-(Table10[[#This Row],[Column13]]+Table10[[#This Row],[Column14]]+Table10[[#This Row],[Column15]])</f>
        <v>536.58492905069204</v>
      </c>
      <c r="W42" s="41">
        <f>Table10[[#This Row],[Column16]]/'Given Data '!C$17</f>
        <v>1.0285118725933795</v>
      </c>
      <c r="X42" s="41">
        <f>IF(L42=1,'Given Data '!C$55,IF(L42=2,'Given Data '!C$56,IF(L42=3,'Given Data '!C$57)))</f>
        <v>585.34306414257276</v>
      </c>
      <c r="Y42" s="41">
        <f>Table10[[#This Row],[Column19]]*Table10[[#This Row],[Column11]]^2/(2*1000)</f>
        <v>21.46419147814175</v>
      </c>
    </row>
    <row r="43" spans="7:25">
      <c r="G43" s="38">
        <v>6400</v>
      </c>
      <c r="H43" s="38">
        <v>17.8</v>
      </c>
      <c r="I43" s="41">
        <f>Table10[[#This Row],[Column2]]*746/1000</f>
        <v>13.2788</v>
      </c>
      <c r="J43" s="37">
        <f>60*Table10[[#This Row],[Column3]]/(2*PI()*Table10[[#This Row],[Column1]])</f>
        <v>1.9812999921831186E-2</v>
      </c>
      <c r="K43" s="51">
        <v>470.5</v>
      </c>
      <c r="L43" s="41">
        <f>IF(Simulation!Q43&lt;='Given Data '!J$6,1,IF(AND(Simulation!Q43&gt;'Given Data '!J$6,Simulation!Q43&lt;='Given Data '!J$7),2,IF(Simulation!Q43&gt;'Given Data '!J$7,3)))</f>
        <v>2</v>
      </c>
      <c r="M43" s="41">
        <v>1</v>
      </c>
      <c r="N43" s="35">
        <f t="shared" si="0"/>
        <v>39</v>
      </c>
      <c r="O43" s="41">
        <f>O42+(Table10[[#This Row],[Column11]]-Q42)/R42</f>
        <v>8.8291683346564973</v>
      </c>
      <c r="P43" s="41">
        <f>3.6*Table10[[#This Row],[Column11]]</f>
        <v>31.212694664353521</v>
      </c>
      <c r="Q43" s="41">
        <f t="shared" si="1"/>
        <v>8.6701929623204226</v>
      </c>
      <c r="R43" s="36">
        <f>Table10[[#This Row],[Column16]]/Table10[[#This Row],[Column19]]</f>
        <v>0.9137565659446355</v>
      </c>
      <c r="S43" s="41">
        <f>'Given Data '!C$21*'Given Data '!C$19*'Given Data '!C$9*Table10[[#This Row],[Column11]]^2</f>
        <v>70.680847132406711</v>
      </c>
      <c r="T43" s="41">
        <f>'Given Data '!C$22*'Given Data '!C$17*9.81</f>
        <v>102.35950200000001</v>
      </c>
      <c r="U43" s="41">
        <v>0</v>
      </c>
      <c r="V43" s="41">
        <f>'Given Data '!C$45-(Table10[[#This Row],[Column13]]+Table10[[#This Row],[Column14]]+Table10[[#This Row],[Column15]])</f>
        <v>534.86106819042777</v>
      </c>
      <c r="W43" s="41">
        <f>Table10[[#This Row],[Column16]]/'Given Data '!C$17</f>
        <v>1.0252076214571846</v>
      </c>
      <c r="X43" s="41">
        <f>IF(L43=1,'Given Data '!C$55,IF(L43=2,'Given Data '!C$56,IF(L43=3,'Given Data '!C$57)))</f>
        <v>585.34306414257276</v>
      </c>
      <c r="Y43" s="41">
        <f>Table10[[#This Row],[Column19]]*Table10[[#This Row],[Column11]]^2/(2*1000)</f>
        <v>22.00077640719244</v>
      </c>
    </row>
    <row r="44" spans="7:25">
      <c r="G44" s="38">
        <v>6400</v>
      </c>
      <c r="H44" s="38">
        <v>17.8</v>
      </c>
      <c r="I44" s="41">
        <f>Table10[[#This Row],[Column2]]*746/1000</f>
        <v>13.2788</v>
      </c>
      <c r="J44" s="37">
        <f>60*Table10[[#This Row],[Column3]]/(2*PI()*Table10[[#This Row],[Column1]])</f>
        <v>1.9812999921831186E-2</v>
      </c>
      <c r="K44" s="51">
        <v>470.5</v>
      </c>
      <c r="L44" s="41">
        <f>IF(Simulation!Q44&lt;='Given Data '!J$6,1,IF(AND(Simulation!Q44&gt;'Given Data '!J$6,Simulation!Q44&lt;='Given Data '!J$7),2,IF(Simulation!Q44&gt;'Given Data '!J$7,3)))</f>
        <v>2</v>
      </c>
      <c r="M44" s="41">
        <v>1</v>
      </c>
      <c r="N44" s="35">
        <f t="shared" si="0"/>
        <v>40</v>
      </c>
      <c r="O44" s="41">
        <f>O43+(Table10[[#This Row],[Column11]]-Q43)/R43</f>
        <v>8.9438134211613942</v>
      </c>
      <c r="P44" s="41">
        <f>3.6*Table10[[#This Row],[Column11]]</f>
        <v>31.589822386323224</v>
      </c>
      <c r="Q44" s="41">
        <f t="shared" si="1"/>
        <v>8.7749506628675622</v>
      </c>
      <c r="R44" s="36">
        <f>Table10[[#This Row],[Column16]]/Table10[[#This Row],[Column19]]</f>
        <v>0.91082098371978937</v>
      </c>
      <c r="S44" s="41">
        <f>'Given Data '!C$21*'Given Data '!C$19*'Given Data '!C$9*Table10[[#This Row],[Column11]]^2</f>
        <v>72.399169826940579</v>
      </c>
      <c r="T44" s="41">
        <f>'Given Data '!C$22*'Given Data '!C$17*9.81</f>
        <v>102.35950200000001</v>
      </c>
      <c r="U44" s="41">
        <v>0</v>
      </c>
      <c r="V44" s="41">
        <f>'Given Data '!C$45-(Table10[[#This Row],[Column13]]+Table10[[#This Row],[Column14]]+Table10[[#This Row],[Column15]])</f>
        <v>533.14274549589391</v>
      </c>
      <c r="W44" s="41">
        <f>Table10[[#This Row],[Column16]]/'Given Data '!C$17</f>
        <v>1.0219139857313333</v>
      </c>
      <c r="X44" s="41">
        <f>IF(L44=1,'Given Data '!C$55,IF(L44=2,'Given Data '!C$56,IF(L44=3,'Given Data '!C$57)))</f>
        <v>585.34306414257276</v>
      </c>
      <c r="Y44" s="41">
        <f>Table10[[#This Row],[Column19]]*Table10[[#This Row],[Column11]]^2/(2*1000)</f>
        <v>22.53563747538287</v>
      </c>
    </row>
    <row r="45" spans="7:25">
      <c r="G45" s="38">
        <v>6500</v>
      </c>
      <c r="H45" s="38">
        <v>18</v>
      </c>
      <c r="I45" s="41">
        <f>Table10[[#This Row],[Column2]]*746/1000</f>
        <v>13.428000000000001</v>
      </c>
      <c r="J45" s="37">
        <f>60*Table10[[#This Row],[Column3]]/(2*PI()*Table10[[#This Row],[Column1]])</f>
        <v>1.972737762311973E-2</v>
      </c>
      <c r="K45" s="51">
        <v>470.5</v>
      </c>
      <c r="L45" s="41">
        <f>IF(Simulation!Q45&lt;='Given Data '!J$6,1,IF(AND(Simulation!Q45&gt;'Given Data '!J$6,Simulation!Q45&lt;='Given Data '!J$7),2,IF(Simulation!Q45&gt;'Given Data '!J$7,3)))</f>
        <v>2</v>
      </c>
      <c r="M45" s="41">
        <v>1</v>
      </c>
      <c r="N45" s="35">
        <f t="shared" si="0"/>
        <v>41</v>
      </c>
      <c r="O45" s="41">
        <f>O44+(Table10[[#This Row],[Column11]]-Q44)/R44</f>
        <v>9.0571080186256214</v>
      </c>
      <c r="P45" s="41">
        <f>3.6*Table10[[#This Row],[Column11]]</f>
        <v>31.961310334488243</v>
      </c>
      <c r="Q45" s="41">
        <f t="shared" si="1"/>
        <v>8.8781417595800676</v>
      </c>
      <c r="R45" s="36">
        <f>Table10[[#This Row],[Column16]]/Table10[[#This Row],[Column19]]</f>
        <v>0.90789483250022418</v>
      </c>
      <c r="S45" s="41">
        <f>'Given Data '!C$21*'Given Data '!C$19*'Given Data '!C$9*Table10[[#This Row],[Column11]]^2</f>
        <v>74.11197214794538</v>
      </c>
      <c r="T45" s="41">
        <f>'Given Data '!C$22*'Given Data '!C$17*9.81</f>
        <v>102.35950200000001</v>
      </c>
      <c r="U45" s="41">
        <v>0</v>
      </c>
      <c r="V45" s="41">
        <f>'Given Data '!C$45-(Table10[[#This Row],[Column13]]+Table10[[#This Row],[Column14]]+Table10[[#This Row],[Column15]])</f>
        <v>531.4299431748891</v>
      </c>
      <c r="W45" s="41">
        <f>Table10[[#This Row],[Column16]]/'Given Data '!C$17</f>
        <v>1.0186309313122024</v>
      </c>
      <c r="X45" s="41">
        <f>IF(L45=1,'Given Data '!C$55,IF(L45=2,'Given Data '!C$56,IF(L45=3,'Given Data '!C$57)))</f>
        <v>585.34306414257276</v>
      </c>
      <c r="Y45" s="41">
        <f>Table10[[#This Row],[Column19]]*Table10[[#This Row],[Column11]]^2/(2*1000)</f>
        <v>23.068780220878768</v>
      </c>
    </row>
    <row r="46" spans="7:25">
      <c r="G46" s="38">
        <v>6500</v>
      </c>
      <c r="H46" s="38">
        <v>18</v>
      </c>
      <c r="I46" s="41">
        <f>Table10[[#This Row],[Column2]]*746/1000</f>
        <v>13.428000000000001</v>
      </c>
      <c r="J46" s="37">
        <f>60*Table10[[#This Row],[Column3]]/(2*PI()*Table10[[#This Row],[Column1]])</f>
        <v>1.972737762311973E-2</v>
      </c>
      <c r="K46" s="51">
        <v>470.5</v>
      </c>
      <c r="L46" s="41">
        <f>IF(Simulation!Q46&lt;='Given Data '!J$6,1,IF(AND(Simulation!Q46&gt;'Given Data '!J$6,Simulation!Q46&lt;='Given Data '!J$7),2,IF(Simulation!Q46&gt;'Given Data '!J$7,3)))</f>
        <v>2</v>
      </c>
      <c r="M46" s="41">
        <v>1</v>
      </c>
      <c r="N46" s="35">
        <f t="shared" si="0"/>
        <v>42</v>
      </c>
      <c r="O46" s="41">
        <f>O45+(Table10[[#This Row],[Column11]]-Q45)/R45</f>
        <v>9.1691028744864678</v>
      </c>
      <c r="P46" s="41">
        <f>3.6*Table10[[#This Row],[Column11]]</f>
        <v>32.327356717737857</v>
      </c>
      <c r="Q46" s="41">
        <f t="shared" si="1"/>
        <v>8.9798213104827376</v>
      </c>
      <c r="R46" s="36">
        <f>Table10[[#This Row],[Column16]]/Table10[[#This Row],[Column19]]</f>
        <v>0.90497808198739815</v>
      </c>
      <c r="S46" s="41">
        <f>'Given Data '!C$21*'Given Data '!C$19*'Given Data '!C$9*Table10[[#This Row],[Column11]]^2</f>
        <v>75.819271830462426</v>
      </c>
      <c r="T46" s="41">
        <f>'Given Data '!C$22*'Given Data '!C$17*9.81</f>
        <v>102.35950200000001</v>
      </c>
      <c r="U46" s="41">
        <v>0</v>
      </c>
      <c r="V46" s="41">
        <f>'Given Data '!C$45-(Table10[[#This Row],[Column13]]+Table10[[#This Row],[Column14]]+Table10[[#This Row],[Column15]])</f>
        <v>529.72264349237207</v>
      </c>
      <c r="W46" s="41">
        <f>Table10[[#This Row],[Column16]]/'Given Data '!C$17</f>
        <v>1.0153584242057312</v>
      </c>
      <c r="X46" s="41">
        <f>IF(L46=1,'Given Data '!C$55,IF(L46=2,'Given Data '!C$56,IF(L46=3,'Given Data '!C$57)))</f>
        <v>585.34306414257276</v>
      </c>
      <c r="Y46" s="41">
        <f>Table10[[#This Row],[Column19]]*Table10[[#This Row],[Column11]]^2/(2*1000)</f>
        <v>23.60021016405366</v>
      </c>
    </row>
    <row r="47" spans="7:25">
      <c r="G47" s="38">
        <f>6500</f>
        <v>6500</v>
      </c>
      <c r="H47" s="38">
        <f>18</f>
        <v>18</v>
      </c>
      <c r="I47" s="41">
        <f>Table10[[#This Row],[Column2]]*746/1000</f>
        <v>13.428000000000001</v>
      </c>
      <c r="J47" s="37">
        <f>60*Table10[[#This Row],[Column3]]/(2*PI()*Table10[[#This Row],[Column1]])</f>
        <v>1.972737762311973E-2</v>
      </c>
      <c r="K47" s="51">
        <v>470.5</v>
      </c>
      <c r="L47" s="41">
        <f>IF(Simulation!Q47&lt;='Given Data '!J$6,1,IF(AND(Simulation!Q47&gt;'Given Data '!J$6,Simulation!Q47&lt;='Given Data '!J$7),2,IF(Simulation!Q47&gt;'Given Data '!J$7,3)))</f>
        <v>2</v>
      </c>
      <c r="M47" s="41">
        <v>1</v>
      </c>
      <c r="N47" s="35">
        <f t="shared" si="0"/>
        <v>43</v>
      </c>
      <c r="O47" s="41">
        <f>O46+(Table10[[#This Row],[Column11]]-Q46)/R46</f>
        <v>9.2798456891968275</v>
      </c>
      <c r="P47" s="41">
        <f>3.6*Table10[[#This Row],[Column11]]</f>
        <v>32.688148069919542</v>
      </c>
      <c r="Q47" s="41">
        <f t="shared" si="1"/>
        <v>9.0800411305332052</v>
      </c>
      <c r="R47" s="36">
        <f>Table10[[#This Row],[Column16]]/Table10[[#This Row],[Column19]]</f>
        <v>0.90207070198010808</v>
      </c>
      <c r="S47" s="41">
        <f>'Given Data '!C$21*'Given Data '!C$19*'Given Data '!C$9*Table10[[#This Row],[Column11]]^2</f>
        <v>77.521086552556454</v>
      </c>
      <c r="T47" s="41">
        <f>'Given Data '!C$22*'Given Data '!C$17*9.81</f>
        <v>102.35950200000001</v>
      </c>
      <c r="U47" s="41">
        <v>0</v>
      </c>
      <c r="V47" s="41">
        <f>'Given Data '!C$45-(Table10[[#This Row],[Column13]]+Table10[[#This Row],[Column14]]+Table10[[#This Row],[Column15]])</f>
        <v>528.02082877027806</v>
      </c>
      <c r="W47" s="41">
        <f>Table10[[#This Row],[Column16]]/'Given Data '!C$17</f>
        <v>1.0120964305270705</v>
      </c>
      <c r="X47" s="41">
        <f>IF(L47=1,'Given Data '!C$55,IF(L47=2,'Given Data '!C$56,IF(L47=3,'Given Data '!C$57)))</f>
        <v>585.34306414257276</v>
      </c>
      <c r="Y47" s="41">
        <f>Table10[[#This Row],[Column19]]*Table10[[#This Row],[Column11]]^2/(2*1000)</f>
        <v>24.129932807546037</v>
      </c>
    </row>
    <row r="48" spans="7:25">
      <c r="G48" s="38">
        <f>6500</f>
        <v>6500</v>
      </c>
      <c r="H48" s="38">
        <f>18</f>
        <v>18</v>
      </c>
      <c r="I48" s="41">
        <f>Table10[[#This Row],[Column2]]*746/1000</f>
        <v>13.428000000000001</v>
      </c>
      <c r="J48" s="37">
        <f>60*Table10[[#This Row],[Column3]]/(2*PI()*Table10[[#This Row],[Column1]])</f>
        <v>1.972737762311973E-2</v>
      </c>
      <c r="K48" s="51">
        <v>504.5</v>
      </c>
      <c r="L48" s="41">
        <f>IF(Simulation!Q48&lt;='Given Data '!J$6,1,IF(AND(Simulation!Q48&gt;'Given Data '!J$6,Simulation!Q48&lt;='Given Data '!J$7),2,IF(Simulation!Q48&gt;'Given Data '!J$7,3)))</f>
        <v>2</v>
      </c>
      <c r="M48" s="41">
        <v>1</v>
      </c>
      <c r="N48" s="35">
        <f t="shared" si="0"/>
        <v>44</v>
      </c>
      <c r="O48" s="41">
        <f>O47+(Table10[[#This Row],[Column11]]-Q47)/R47</f>
        <v>9.3893813657970036</v>
      </c>
      <c r="P48" s="41">
        <f>3.6*Table10[[#This Row],[Column11]]</f>
        <v>33.043860198776848</v>
      </c>
      <c r="Q48" s="41">
        <f t="shared" si="1"/>
        <v>9.1788500552157917</v>
      </c>
      <c r="R48" s="36">
        <f>Table10[[#This Row],[Column16]]/Table10[[#This Row],[Column19]]</f>
        <v>0.89917266237417681</v>
      </c>
      <c r="S48" s="41">
        <f>'Given Data '!C$21*'Given Data '!C$19*'Given Data '!C$9*Table10[[#This Row],[Column11]]^2</f>
        <v>79.217433935498718</v>
      </c>
      <c r="T48" s="41">
        <f>'Given Data '!C$22*'Given Data '!C$17*9.81</f>
        <v>102.35950200000001</v>
      </c>
      <c r="U48" s="41">
        <v>0</v>
      </c>
      <c r="V48" s="41">
        <f>'Given Data '!C$45-(Table10[[#This Row],[Column13]]+Table10[[#This Row],[Column14]]+Table10[[#This Row],[Column15]])</f>
        <v>526.32448138733571</v>
      </c>
      <c r="W48" s="41">
        <f>Table10[[#This Row],[Column16]]/'Given Data '!C$17</f>
        <v>1.0088449165002313</v>
      </c>
      <c r="X48" s="41">
        <f>IF(L48=1,'Given Data '!C$55,IF(L48=2,'Given Data '!C$56,IF(L48=3,'Given Data '!C$57)))</f>
        <v>585.34306414257276</v>
      </c>
      <c r="Y48" s="41">
        <f>Table10[[#This Row],[Column19]]*Table10[[#This Row],[Column11]]^2/(2*1000)</f>
        <v>24.657953636316318</v>
      </c>
    </row>
    <row r="49" spans="7:25">
      <c r="G49" s="38">
        <f>6500</f>
        <v>6500</v>
      </c>
      <c r="H49" s="38">
        <f>18</f>
        <v>18</v>
      </c>
      <c r="I49" s="41">
        <f>Table10[[#This Row],[Column2]]*746/1000</f>
        <v>13.428000000000001</v>
      </c>
      <c r="J49" s="37">
        <f>60*Table10[[#This Row],[Column3]]/(2*PI()*Table10[[#This Row],[Column1]])</f>
        <v>1.972737762311973E-2</v>
      </c>
      <c r="K49" s="51">
        <v>504.5</v>
      </c>
      <c r="L49" s="41">
        <f>IF(Simulation!Q49&lt;='Given Data '!J$6,1,IF(AND(Simulation!Q49&gt;'Given Data '!J$6,Simulation!Q49&lt;='Given Data '!J$7),2,IF(Simulation!Q49&gt;'Given Data '!J$7,3)))</f>
        <v>2</v>
      </c>
      <c r="M49" s="41">
        <v>1</v>
      </c>
      <c r="N49" s="35">
        <f t="shared" si="0"/>
        <v>45</v>
      </c>
      <c r="O49" s="41">
        <f>O48+(Table10[[#This Row],[Column11]]-Q48)/R48</f>
        <v>9.4977522338226965</v>
      </c>
      <c r="P49" s="41">
        <f>3.6*Table10[[#This Row],[Column11]]</f>
        <v>33.394659037712117</v>
      </c>
      <c r="Q49" s="41">
        <f t="shared" si="1"/>
        <v>9.2762941771422547</v>
      </c>
      <c r="R49" s="36">
        <f>Table10[[#This Row],[Column16]]/Table10[[#This Row],[Column19]]</f>
        <v>0.89628393316214194</v>
      </c>
      <c r="S49" s="41">
        <f>'Given Data '!C$21*'Given Data '!C$19*'Given Data '!C$9*Table10[[#This Row],[Column11]]^2</f>
        <v>80.908331543949473</v>
      </c>
      <c r="T49" s="41">
        <f>'Given Data '!C$22*'Given Data '!C$17*9.81</f>
        <v>102.35950200000001</v>
      </c>
      <c r="U49" s="41">
        <v>0</v>
      </c>
      <c r="V49" s="41">
        <f>'Given Data '!C$45-(Table10[[#This Row],[Column13]]+Table10[[#This Row],[Column14]]+Table10[[#This Row],[Column15]])</f>
        <v>524.63358377888505</v>
      </c>
      <c r="W49" s="41">
        <f>Table10[[#This Row],[Column16]]/'Given Data '!C$17</f>
        <v>1.0056038484577352</v>
      </c>
      <c r="X49" s="41">
        <f>IF(L49=1,'Given Data '!C$55,IF(L49=2,'Given Data '!C$56,IF(L49=3,'Given Data '!C$57)))</f>
        <v>585.34306414257276</v>
      </c>
      <c r="Y49" s="41">
        <f>Table10[[#This Row],[Column19]]*Table10[[#This Row],[Column11]]^2/(2*1000)</f>
        <v>25.184278117703652</v>
      </c>
    </row>
    <row r="50" spans="7:25">
      <c r="G50" s="38">
        <f>6500</f>
        <v>6500</v>
      </c>
      <c r="H50" s="38">
        <f>18</f>
        <v>18</v>
      </c>
      <c r="I50" s="41">
        <f>Table10[[#This Row],[Column2]]*746/1000</f>
        <v>13.428000000000001</v>
      </c>
      <c r="J50" s="37">
        <f>60*Table10[[#This Row],[Column3]]/(2*PI()*Table10[[#This Row],[Column1]])</f>
        <v>1.972737762311973E-2</v>
      </c>
      <c r="K50" s="51">
        <v>504.5</v>
      </c>
      <c r="L50" s="41">
        <f>IF(Simulation!Q50&lt;='Given Data '!J$6,1,IF(AND(Simulation!Q50&gt;'Given Data '!J$6,Simulation!Q50&lt;='Given Data '!J$7),2,IF(Simulation!Q50&gt;'Given Data '!J$7,3)))</f>
        <v>2</v>
      </c>
      <c r="M50" s="41">
        <v>1</v>
      </c>
      <c r="N50" s="35">
        <f t="shared" si="0"/>
        <v>46</v>
      </c>
      <c r="O50" s="41">
        <f>O49+(Table10[[#This Row],[Column11]]-Q49)/R49</f>
        <v>9.6049982507017333</v>
      </c>
      <c r="P50" s="41">
        <f>3.6*Table10[[#This Row],[Column11]]</f>
        <v>33.740701412279655</v>
      </c>
      <c r="Q50" s="41">
        <f t="shared" si="1"/>
        <v>9.3724170589665707</v>
      </c>
      <c r="R50" s="36">
        <f>Table10[[#This Row],[Column16]]/Table10[[#This Row],[Column19]]</f>
        <v>0.89340448443294374</v>
      </c>
      <c r="S50" s="41">
        <f>'Given Data '!C$21*'Given Data '!C$19*'Given Data '!C$9*Table10[[#This Row],[Column11]]^2</f>
        <v>82.593796886139813</v>
      </c>
      <c r="T50" s="41">
        <f>'Given Data '!C$22*'Given Data '!C$17*9.81</f>
        <v>102.35950200000001</v>
      </c>
      <c r="U50" s="41">
        <v>0</v>
      </c>
      <c r="V50" s="41">
        <f>'Given Data '!C$45-(Table10[[#This Row],[Column13]]+Table10[[#This Row],[Column14]]+Table10[[#This Row],[Column15]])</f>
        <v>522.9481184366947</v>
      </c>
      <c r="W50" s="41">
        <f>Table10[[#This Row],[Column16]]/'Given Data '!C$17</f>
        <v>1.002373192840265</v>
      </c>
      <c r="X50" s="41">
        <f>IF(L50=1,'Given Data '!C$55,IF(L50=2,'Given Data '!C$56,IF(L50=3,'Given Data '!C$57)))</f>
        <v>585.34306414257276</v>
      </c>
      <c r="Y50" s="41">
        <f>Table10[[#This Row],[Column19]]*Table10[[#This Row],[Column11]]^2/(2*1000)</f>
        <v>25.708911701482535</v>
      </c>
    </row>
    <row r="51" spans="7:25">
      <c r="G51" s="38">
        <f>6500</f>
        <v>6500</v>
      </c>
      <c r="H51" s="38">
        <f>18</f>
        <v>18</v>
      </c>
      <c r="I51" s="41">
        <f>Table10[[#This Row],[Column2]]*746/1000</f>
        <v>13.428000000000001</v>
      </c>
      <c r="J51" s="37">
        <f>60*Table10[[#This Row],[Column3]]/(2*PI()*Table10[[#This Row],[Column1]])</f>
        <v>1.972737762311973E-2</v>
      </c>
      <c r="K51" s="51">
        <v>504.5</v>
      </c>
      <c r="L51" s="41">
        <f>IF(Simulation!Q51&lt;='Given Data '!J$6,1,IF(AND(Simulation!Q51&gt;'Given Data '!J$6,Simulation!Q51&lt;='Given Data '!J$7),2,IF(Simulation!Q51&gt;'Given Data '!J$7,3)))</f>
        <v>2</v>
      </c>
      <c r="M51" s="41">
        <v>1</v>
      </c>
      <c r="N51" s="35">
        <f t="shared" si="0"/>
        <v>47</v>
      </c>
      <c r="O51" s="41">
        <f>O50+(Table10[[#This Row],[Column11]]-Q50)/R50</f>
        <v>9.7111571833444792</v>
      </c>
      <c r="P51" s="41">
        <f>3.6*Table10[[#This Row],[Column11]]</f>
        <v>34.082135731627972</v>
      </c>
      <c r="Q51" s="41">
        <f t="shared" si="1"/>
        <v>9.4672599254522147</v>
      </c>
      <c r="R51" s="36">
        <f>Table10[[#This Row],[Column16]]/Table10[[#This Row],[Column19]]</f>
        <v>0.89053428637161658</v>
      </c>
      <c r="S51" s="41">
        <f>'Given Data '!C$21*'Given Data '!C$19*'Given Data '!C$9*Table10[[#This Row],[Column11]]^2</f>
        <v>84.273847414053023</v>
      </c>
      <c r="T51" s="41">
        <f>'Given Data '!C$22*'Given Data '!C$17*9.81</f>
        <v>102.35950200000001</v>
      </c>
      <c r="U51" s="41">
        <v>0</v>
      </c>
      <c r="V51" s="41">
        <f>'Given Data '!C$45-(Table10[[#This Row],[Column13]]+Table10[[#This Row],[Column14]]+Table10[[#This Row],[Column15]])</f>
        <v>521.2680679087814</v>
      </c>
      <c r="W51" s="41">
        <f>Table10[[#This Row],[Column16]]/'Given Data '!C$17</f>
        <v>0.99915291619631863</v>
      </c>
      <c r="X51" s="41">
        <f>IF(L51=1,'Given Data '!C$55,IF(L51=2,'Given Data '!C$56,IF(L51=3,'Given Data '!C$57)))</f>
        <v>585.34306414257276</v>
      </c>
      <c r="Y51" s="41">
        <f>Table10[[#This Row],[Column19]]*Table10[[#This Row],[Column11]]^2/(2*1000)</f>
        <v>26.231859819919229</v>
      </c>
    </row>
    <row r="52" spans="7:25">
      <c r="G52" s="38">
        <f>6500</f>
        <v>6500</v>
      </c>
      <c r="H52" s="38">
        <f>18</f>
        <v>18</v>
      </c>
      <c r="I52" s="41">
        <f>Table10[[#This Row],[Column2]]*746/1000</f>
        <v>13.428000000000001</v>
      </c>
      <c r="J52" s="37">
        <f>60*Table10[[#This Row],[Column3]]/(2*PI()*Table10[[#This Row],[Column1]])</f>
        <v>1.972737762311973E-2</v>
      </c>
      <c r="K52" s="51">
        <v>504.5</v>
      </c>
      <c r="L52" s="41">
        <f>IF(Simulation!Q52&lt;='Given Data '!J$6,1,IF(AND(Simulation!Q52&gt;'Given Data '!J$6,Simulation!Q52&lt;='Given Data '!J$7),2,IF(Simulation!Q52&gt;'Given Data '!J$7,3)))</f>
        <v>2</v>
      </c>
      <c r="M52" s="41">
        <v>1</v>
      </c>
      <c r="N52" s="35">
        <f t="shared" si="0"/>
        <v>48</v>
      </c>
      <c r="O52" s="41">
        <f>O51+(Table10[[#This Row],[Column11]]-Q51)/R51</f>
        <v>9.8162647722570231</v>
      </c>
      <c r="P52" s="41">
        <f>3.6*Table10[[#This Row],[Column11]]</f>
        <v>34.419102613692075</v>
      </c>
      <c r="Q52" s="41">
        <f t="shared" si="1"/>
        <v>9.560861837136688</v>
      </c>
      <c r="R52" s="36">
        <f>Table10[[#This Row],[Column16]]/Table10[[#This Row],[Column19]]</f>
        <v>0.88767330925898058</v>
      </c>
      <c r="S52" s="41">
        <f>'Given Data '!C$21*'Given Data '!C$19*'Given Data '!C$9*Table10[[#This Row],[Column11]]^2</f>
        <v>85.948500523605148</v>
      </c>
      <c r="T52" s="41">
        <f>'Given Data '!C$22*'Given Data '!C$17*9.81</f>
        <v>102.35950200000001</v>
      </c>
      <c r="U52" s="41">
        <v>0</v>
      </c>
      <c r="V52" s="41">
        <f>'Given Data '!C$45-(Table10[[#This Row],[Column13]]+Table10[[#This Row],[Column14]]+Table10[[#This Row],[Column15]])</f>
        <v>519.59341479922932</v>
      </c>
      <c r="W52" s="41">
        <f>Table10[[#This Row],[Column16]]/'Given Data '!C$17</f>
        <v>0.99594298518186208</v>
      </c>
      <c r="X52" s="41">
        <f>IF(L52=1,'Given Data '!C$55,IF(L52=2,'Given Data '!C$56,IF(L52=3,'Given Data '!C$57)))</f>
        <v>585.34306414257276</v>
      </c>
      <c r="Y52" s="41">
        <f>Table10[[#This Row],[Column19]]*Table10[[#This Row],[Column11]]^2/(2*1000)</f>
        <v>26.753127887828018</v>
      </c>
    </row>
    <row r="53" spans="7:25">
      <c r="G53" s="38">
        <f>6500</f>
        <v>6500</v>
      </c>
      <c r="H53" s="38">
        <f>18</f>
        <v>18</v>
      </c>
      <c r="I53" s="41">
        <f>Table10[[#This Row],[Column2]]*746/1000</f>
        <v>13.428000000000001</v>
      </c>
      <c r="J53" s="37">
        <f>60*Table10[[#This Row],[Column3]]/(2*PI()*Table10[[#This Row],[Column1]])</f>
        <v>1.972737762311973E-2</v>
      </c>
      <c r="K53" s="51">
        <v>504.5</v>
      </c>
      <c r="L53" s="41">
        <f>IF(Simulation!Q53&lt;='Given Data '!J$6,1,IF(AND(Simulation!Q53&gt;'Given Data '!J$6,Simulation!Q53&lt;='Given Data '!J$7),2,IF(Simulation!Q53&gt;'Given Data '!J$7,3)))</f>
        <v>2</v>
      </c>
      <c r="M53" s="41">
        <v>1</v>
      </c>
      <c r="N53" s="35">
        <f t="shared" si="0"/>
        <v>49</v>
      </c>
      <c r="O53" s="41">
        <f>O52+(Table10[[#This Row],[Column11]]-Q52)/R52</f>
        <v>9.9203548801893415</v>
      </c>
      <c r="P53" s="41">
        <f>3.6*Table10[[#This Row],[Column11]]</f>
        <v>34.751735451741936</v>
      </c>
      <c r="Q53" s="41">
        <f t="shared" si="1"/>
        <v>9.653259847706094</v>
      </c>
      <c r="R53" s="36">
        <f>Table10[[#This Row],[Column16]]/Table10[[#This Row],[Column19]]</f>
        <v>0.88482152347133269</v>
      </c>
      <c r="S53" s="41">
        <f>'Given Data '!C$21*'Given Data '!C$19*'Given Data '!C$9*Table10[[#This Row],[Column11]]^2</f>
        <v>87.617773554825234</v>
      </c>
      <c r="T53" s="41">
        <f>'Given Data '!C$22*'Given Data '!C$17*9.81</f>
        <v>102.35950200000001</v>
      </c>
      <c r="U53" s="41">
        <v>0</v>
      </c>
      <c r="V53" s="41">
        <f>'Given Data '!C$45-(Table10[[#This Row],[Column13]]+Table10[[#This Row],[Column14]]+Table10[[#This Row],[Column15]])</f>
        <v>517.92414176800924</v>
      </c>
      <c r="W53" s="41">
        <f>Table10[[#This Row],[Column16]]/'Given Data '!C$17</f>
        <v>0.99274336655998385</v>
      </c>
      <c r="X53" s="41">
        <f>IF(L53=1,'Given Data '!C$55,IF(L53=2,'Given Data '!C$56,IF(L53=3,'Given Data '!C$57)))</f>
        <v>585.34306414257276</v>
      </c>
      <c r="Y53" s="41">
        <f>Table10[[#This Row],[Column19]]*Table10[[#This Row],[Column11]]^2/(2*1000)</f>
        <v>27.272721302627247</v>
      </c>
    </row>
    <row r="54" spans="7:25">
      <c r="G54" s="38">
        <f>6500</f>
        <v>6500</v>
      </c>
      <c r="H54" s="38">
        <f>18</f>
        <v>18</v>
      </c>
      <c r="I54" s="41">
        <f>Table10[[#This Row],[Column2]]*746/1000</f>
        <v>13.428000000000001</v>
      </c>
      <c r="J54" s="37">
        <f>60*Table10[[#This Row],[Column3]]/(2*PI()*Table10[[#This Row],[Column1]])</f>
        <v>1.972737762311973E-2</v>
      </c>
      <c r="K54" s="51">
        <v>504.5</v>
      </c>
      <c r="L54" s="41">
        <f>IF(Simulation!Q54&lt;='Given Data '!J$6,1,IF(AND(Simulation!Q54&gt;'Given Data '!J$6,Simulation!Q54&lt;='Given Data '!J$7),2,IF(Simulation!Q54&gt;'Given Data '!J$7,3)))</f>
        <v>2</v>
      </c>
      <c r="M54" s="41">
        <v>1</v>
      </c>
      <c r="N54" s="35">
        <f t="shared" si="0"/>
        <v>50</v>
      </c>
      <c r="O54" s="41">
        <f>O53+(Table10[[#This Row],[Column11]]-Q53)/R53</f>
        <v>10.023459627062547</v>
      </c>
      <c r="P54" s="41">
        <f>3.6*Table10[[#This Row],[Column11]]</f>
        <v>35.080160928881646</v>
      </c>
      <c r="Q54" s="41">
        <f t="shared" si="1"/>
        <v>9.7444891469115689</v>
      </c>
      <c r="R54" s="36">
        <f>Table10[[#This Row],[Column16]]/Table10[[#This Row],[Column19]]</f>
        <v>0.88197889948014052</v>
      </c>
      <c r="S54" s="41">
        <f>'Given Data '!C$21*'Given Data '!C$19*'Given Data '!C$9*Table10[[#This Row],[Column11]]^2</f>
        <v>89.281683792034883</v>
      </c>
      <c r="T54" s="41">
        <f>'Given Data '!C$22*'Given Data '!C$17*9.81</f>
        <v>102.35950200000001</v>
      </c>
      <c r="U54" s="41">
        <v>0</v>
      </c>
      <c r="V54" s="41">
        <f>'Given Data '!C$45-(Table10[[#This Row],[Column13]]+Table10[[#This Row],[Column14]]+Table10[[#This Row],[Column15]])</f>
        <v>516.26023153079962</v>
      </c>
      <c r="W54" s="41">
        <f>Table10[[#This Row],[Column16]]/'Given Data '!C$17</f>
        <v>0.98955402720055119</v>
      </c>
      <c r="X54" s="41">
        <f>IF(L54=1,'Given Data '!C$55,IF(L54=2,'Given Data '!C$56,IF(L54=3,'Given Data '!C$57)))</f>
        <v>585.34306414257276</v>
      </c>
      <c r="Y54" s="41">
        <f>Table10[[#This Row],[Column19]]*Table10[[#This Row],[Column11]]^2/(2*1000)</f>
        <v>27.79064544439526</v>
      </c>
    </row>
    <row r="55" spans="7:25">
      <c r="G55" s="38">
        <f>6500</f>
        <v>6500</v>
      </c>
      <c r="H55" s="38">
        <f>18</f>
        <v>18</v>
      </c>
      <c r="I55" s="41">
        <f>Table10[[#This Row],[Column2]]*746/1000</f>
        <v>13.428000000000001</v>
      </c>
      <c r="J55" s="37">
        <f>60*Table10[[#This Row],[Column3]]/(2*PI()*Table10[[#This Row],[Column1]])</f>
        <v>1.972737762311973E-2</v>
      </c>
      <c r="K55" s="51">
        <v>504.5</v>
      </c>
      <c r="L55" s="41">
        <f>IF(Simulation!Q55&lt;='Given Data '!J$6,1,IF(AND(Simulation!Q55&gt;'Given Data '!J$6,Simulation!Q55&lt;='Given Data '!J$7),2,IF(Simulation!Q55&gt;'Given Data '!J$7,3)))</f>
        <v>2</v>
      </c>
      <c r="M55" s="41">
        <v>1</v>
      </c>
      <c r="N55" s="35">
        <f t="shared" si="0"/>
        <v>51</v>
      </c>
      <c r="O55" s="41">
        <f>O54+(Table10[[#This Row],[Column11]]-Q54)/R54</f>
        <v>10.125609512691506</v>
      </c>
      <c r="P55" s="41">
        <f>3.6*Table10[[#This Row],[Column11]]</f>
        <v>35.404499486234236</v>
      </c>
      <c r="Q55" s="41">
        <f t="shared" si="1"/>
        <v>9.83458319062062</v>
      </c>
      <c r="R55" s="36">
        <f>Table10[[#This Row],[Column16]]/Table10[[#This Row],[Column19]]</f>
        <v>0.87914540785173678</v>
      </c>
      <c r="S55" s="41">
        <f>'Given Data '!C$21*'Given Data '!C$19*'Given Data '!C$9*Table10[[#This Row],[Column11]]^2</f>
        <v>90.940248464027107</v>
      </c>
      <c r="T55" s="41">
        <f>'Given Data '!C$22*'Given Data '!C$17*9.81</f>
        <v>102.35950200000001</v>
      </c>
      <c r="U55" s="41">
        <v>0</v>
      </c>
      <c r="V55" s="41">
        <f>'Given Data '!C$45-(Table10[[#This Row],[Column13]]+Table10[[#This Row],[Column14]]+Table10[[#This Row],[Column15]])</f>
        <v>514.60166685880745</v>
      </c>
      <c r="W55" s="41">
        <f>Table10[[#This Row],[Column16]]/'Given Data '!C$17</f>
        <v>0.98637493407986698</v>
      </c>
      <c r="X55" s="41">
        <f>IF(L55=1,'Given Data '!C$55,IF(L55=2,'Given Data '!C$56,IF(L55=3,'Given Data '!C$57)))</f>
        <v>585.34306414257276</v>
      </c>
      <c r="Y55" s="41">
        <f>Table10[[#This Row],[Column19]]*Table10[[#This Row],[Column11]]^2/(2*1000)</f>
        <v>28.30690567592606</v>
      </c>
    </row>
    <row r="56" spans="7:25">
      <c r="G56" s="38">
        <f>6500</f>
        <v>6500</v>
      </c>
      <c r="H56" s="38">
        <f>18</f>
        <v>18</v>
      </c>
      <c r="I56" s="41">
        <f>Table10[[#This Row],[Column2]]*746/1000</f>
        <v>13.428000000000001</v>
      </c>
      <c r="J56" s="37">
        <f>60*Table10[[#This Row],[Column3]]/(2*PI()*Table10[[#This Row],[Column1]])</f>
        <v>1.972737762311973E-2</v>
      </c>
      <c r="K56" s="51">
        <v>504.5</v>
      </c>
      <c r="L56" s="41">
        <f>IF(Simulation!Q56&lt;='Given Data '!J$6,1,IF(AND(Simulation!Q56&gt;'Given Data '!J$6,Simulation!Q56&lt;='Given Data '!J$7),2,IF(Simulation!Q56&gt;'Given Data '!J$7,3)))</f>
        <v>2</v>
      </c>
      <c r="M56" s="41">
        <v>1</v>
      </c>
      <c r="N56" s="35">
        <f t="shared" si="0"/>
        <v>52</v>
      </c>
      <c r="O56" s="41">
        <f>O55+(Table10[[#This Row],[Column11]]-Q55)/R55</f>
        <v>10.226833528625097</v>
      </c>
      <c r="P56" s="41">
        <f>3.6*Table10[[#This Row],[Column11]]</f>
        <v>35.724865749814612</v>
      </c>
      <c r="Q56" s="41">
        <f t="shared" si="1"/>
        <v>9.9235738193929475</v>
      </c>
      <c r="R56" s="36">
        <f>Table10[[#This Row],[Column16]]/Table10[[#This Row],[Column19]]</f>
        <v>0.876321019247014</v>
      </c>
      <c r="S56" s="41">
        <f>'Given Data '!C$21*'Given Data '!C$19*'Given Data '!C$9*Table10[[#This Row],[Column11]]^2</f>
        <v>92.593484744244847</v>
      </c>
      <c r="T56" s="41">
        <f>'Given Data '!C$22*'Given Data '!C$17*9.81</f>
        <v>102.35950200000001</v>
      </c>
      <c r="U56" s="41">
        <v>0</v>
      </c>
      <c r="V56" s="41">
        <f>'Given Data '!C$45-(Table10[[#This Row],[Column13]]+Table10[[#This Row],[Column14]]+Table10[[#This Row],[Column15]])</f>
        <v>512.94843057858964</v>
      </c>
      <c r="W56" s="41">
        <f>Table10[[#This Row],[Column16]]/'Given Data '!C$17</f>
        <v>0.98320605428032737</v>
      </c>
      <c r="X56" s="41">
        <f>IF(L56=1,'Given Data '!C$55,IF(L56=2,'Given Data '!C$56,IF(L56=3,'Given Data '!C$57)))</f>
        <v>585.34306414257276</v>
      </c>
      <c r="Y56" s="41">
        <f>Table10[[#This Row],[Column19]]*Table10[[#This Row],[Column11]]^2/(2*1000)</f>
        <v>28.821507342784869</v>
      </c>
    </row>
    <row r="57" spans="7:25">
      <c r="G57" s="38">
        <f>6500</f>
        <v>6500</v>
      </c>
      <c r="H57" s="38">
        <f>18</f>
        <v>18</v>
      </c>
      <c r="I57" s="41">
        <f>Table10[[#This Row],[Column2]]*746/1000</f>
        <v>13.428000000000001</v>
      </c>
      <c r="J57" s="37">
        <f>60*Table10[[#This Row],[Column3]]/(2*PI()*Table10[[#This Row],[Column1]])</f>
        <v>1.972737762311973E-2</v>
      </c>
      <c r="K57" s="51">
        <v>504.5</v>
      </c>
      <c r="L57" s="41">
        <f>IF(Simulation!Q57&lt;='Given Data '!J$6,1,IF(AND(Simulation!Q57&gt;'Given Data '!J$6,Simulation!Q57&lt;='Given Data '!J$7),2,IF(Simulation!Q57&gt;'Given Data '!J$7,3)))</f>
        <v>2</v>
      </c>
      <c r="M57" s="41">
        <v>1</v>
      </c>
      <c r="N57" s="35">
        <f t="shared" si="0"/>
        <v>53</v>
      </c>
      <c r="O57" s="41">
        <f>O56+(Table10[[#This Row],[Column11]]-Q56)/R56</f>
        <v>10.327159260260306</v>
      </c>
      <c r="P57" s="41">
        <f>3.6*Table10[[#This Row],[Column11]]</f>
        <v>36.041368920466375</v>
      </c>
      <c r="Q57" s="41">
        <f t="shared" si="1"/>
        <v>10.011491366796216</v>
      </c>
      <c r="R57" s="36">
        <f>Table10[[#This Row],[Column16]]/Table10[[#This Row],[Column19]]</f>
        <v>0.87350570442112152</v>
      </c>
      <c r="S57" s="41">
        <f>'Given Data '!C$21*'Given Data '!C$19*'Given Data '!C$9*Table10[[#This Row],[Column11]]^2</f>
        <v>94.241409750958738</v>
      </c>
      <c r="T57" s="41">
        <f>'Given Data '!C$22*'Given Data '!C$17*9.81</f>
        <v>102.35950200000001</v>
      </c>
      <c r="U57" s="41">
        <v>0</v>
      </c>
      <c r="V57" s="41">
        <f>'Given Data '!C$45-(Table10[[#This Row],[Column13]]+Table10[[#This Row],[Column14]]+Table10[[#This Row],[Column15]])</f>
        <v>511.30050557187576</v>
      </c>
      <c r="W57" s="41">
        <f>Table10[[#This Row],[Column16]]/'Given Data '!C$17</f>
        <v>0.98004735499008211</v>
      </c>
      <c r="X57" s="41">
        <f>IF(L57=1,'Given Data '!C$55,IF(L57=2,'Given Data '!C$56,IF(L57=3,'Given Data '!C$57)))</f>
        <v>585.34306414257276</v>
      </c>
      <c r="Y57" s="41">
        <f>Table10[[#This Row],[Column19]]*Table10[[#This Row],[Column11]]^2/(2*1000)</f>
        <v>29.334455773363462</v>
      </c>
    </row>
    <row r="58" spans="7:25">
      <c r="G58" s="38">
        <f>6500</f>
        <v>6500</v>
      </c>
      <c r="H58" s="38">
        <f>18</f>
        <v>18</v>
      </c>
      <c r="I58" s="41">
        <f>Table10[[#This Row],[Column2]]*746/1000</f>
        <v>13.428000000000001</v>
      </c>
      <c r="J58" s="37">
        <f>60*Table10[[#This Row],[Column3]]/(2*PI()*Table10[[#This Row],[Column1]])</f>
        <v>1.972737762311973E-2</v>
      </c>
      <c r="K58" s="51">
        <v>504.5</v>
      </c>
      <c r="L58" s="41">
        <f>IF(Simulation!Q58&lt;='Given Data '!J$6,1,IF(AND(Simulation!Q58&gt;'Given Data '!J$6,Simulation!Q58&lt;='Given Data '!J$7),2,IF(Simulation!Q58&gt;'Given Data '!J$7,3)))</f>
        <v>2</v>
      </c>
      <c r="M58" s="41">
        <v>1</v>
      </c>
      <c r="N58" s="35">
        <f t="shared" si="0"/>
        <v>54</v>
      </c>
      <c r="O58" s="41">
        <f>O57+(Table10[[#This Row],[Column11]]-Q57)/R57</f>
        <v>10.426612980243981</v>
      </c>
      <c r="P58" s="41">
        <f>3.6*Table10[[#This Row],[Column11]]</f>
        <v>36.354113130700291</v>
      </c>
      <c r="Q58" s="41">
        <f t="shared" si="1"/>
        <v>10.098364758527858</v>
      </c>
      <c r="R58" s="36">
        <f>Table10[[#This Row],[Column16]]/Table10[[#This Row],[Column19]]</f>
        <v>0.87069943422316209</v>
      </c>
      <c r="S58" s="41">
        <f>'Given Data '!C$21*'Given Data '!C$19*'Given Data '!C$9*Table10[[#This Row],[Column11]]^2</f>
        <v>95.884040547444329</v>
      </c>
      <c r="T58" s="41">
        <f>'Given Data '!C$22*'Given Data '!C$17*9.81</f>
        <v>102.35950200000001</v>
      </c>
      <c r="U58" s="41">
        <v>0</v>
      </c>
      <c r="V58" s="41">
        <f>'Given Data '!C$45-(Table10[[#This Row],[Column13]]+Table10[[#This Row],[Column14]]+Table10[[#This Row],[Column15]])</f>
        <v>509.65787477539016</v>
      </c>
      <c r="W58" s="41">
        <f>Table10[[#This Row],[Column16]]/'Given Data '!C$17</f>
        <v>0.97689880350269331</v>
      </c>
      <c r="X58" s="41">
        <f>IF(L58=1,'Given Data '!C$55,IF(L58=2,'Given Data '!C$56,IF(L58=3,'Given Data '!C$57)))</f>
        <v>585.34306414257276</v>
      </c>
      <c r="Y58" s="41">
        <f>Table10[[#This Row],[Column19]]*Table10[[#This Row],[Column11]]^2/(2*1000)</f>
        <v>29.845756278935337</v>
      </c>
    </row>
    <row r="59" spans="7:25">
      <c r="G59" s="38">
        <f>6500</f>
        <v>6500</v>
      </c>
      <c r="H59" s="38">
        <f>18</f>
        <v>18</v>
      </c>
      <c r="I59" s="41">
        <f>Table10[[#This Row],[Column2]]*746/1000</f>
        <v>13.428000000000001</v>
      </c>
      <c r="J59" s="37">
        <f>60*Table10[[#This Row],[Column3]]/(2*PI()*Table10[[#This Row],[Column1]])</f>
        <v>1.972737762311973E-2</v>
      </c>
      <c r="K59" s="51">
        <v>504.5</v>
      </c>
      <c r="L59" s="41">
        <f>IF(Simulation!Q59&lt;='Given Data '!J$6,1,IF(AND(Simulation!Q59&gt;'Given Data '!J$6,Simulation!Q59&lt;='Given Data '!J$7),2,IF(Simulation!Q59&gt;'Given Data '!J$7,3)))</f>
        <v>2</v>
      </c>
      <c r="M59" s="41">
        <v>1</v>
      </c>
      <c r="N59" s="35">
        <f t="shared" si="0"/>
        <v>55</v>
      </c>
      <c r="O59" s="41">
        <f>O58+(Table10[[#This Row],[Column11]]-Q58)/R58</f>
        <v>10.525219734053543</v>
      </c>
      <c r="P59" s="41">
        <f>3.6*Table10[[#This Row],[Column11]]</f>
        <v>36.663197771809536</v>
      </c>
      <c r="Q59" s="41">
        <f t="shared" si="1"/>
        <v>10.184221603280426</v>
      </c>
      <c r="R59" s="36">
        <f>Table10[[#This Row],[Column16]]/Table10[[#This Row],[Column19]]</f>
        <v>0.86790217959588989</v>
      </c>
      <c r="S59" s="41">
        <f>'Given Data '!C$21*'Given Data '!C$19*'Given Data '!C$9*Table10[[#This Row],[Column11]]^2</f>
        <v>97.52139414215884</v>
      </c>
      <c r="T59" s="41">
        <f>'Given Data '!C$22*'Given Data '!C$17*9.81</f>
        <v>102.35950200000001</v>
      </c>
      <c r="U59" s="41">
        <v>0</v>
      </c>
      <c r="V59" s="41">
        <f>'Given Data '!C$45-(Table10[[#This Row],[Column13]]+Table10[[#This Row],[Column14]]+Table10[[#This Row],[Column15]])</f>
        <v>508.02052118067564</v>
      </c>
      <c r="W59" s="41">
        <f>Table10[[#This Row],[Column16]]/'Given Data '!C$17</f>
        <v>0.97376036721679782</v>
      </c>
      <c r="X59" s="41">
        <f>IF(L59=1,'Given Data '!C$55,IF(L59=2,'Given Data '!C$56,IF(L59=3,'Given Data '!C$57)))</f>
        <v>585.34306414257276</v>
      </c>
      <c r="Y59" s="41">
        <f>Table10[[#This Row],[Column19]]*Table10[[#This Row],[Column11]]^2/(2*1000)</f>
        <v>30.355414153710726</v>
      </c>
    </row>
    <row r="60" spans="7:25">
      <c r="G60" s="38">
        <f>6500</f>
        <v>6500</v>
      </c>
      <c r="H60" s="38">
        <f>18</f>
        <v>18</v>
      </c>
      <c r="I60" s="41">
        <f>Table10[[#This Row],[Column2]]*746/1000</f>
        <v>13.428000000000001</v>
      </c>
      <c r="J60" s="37">
        <f>60*Table10[[#This Row],[Column3]]/(2*PI()*Table10[[#This Row],[Column1]])</f>
        <v>1.972737762311973E-2</v>
      </c>
      <c r="K60" s="51">
        <v>504.5</v>
      </c>
      <c r="L60" s="41">
        <f>IF(Simulation!Q60&lt;='Given Data '!J$6,1,IF(AND(Simulation!Q60&gt;'Given Data '!J$6,Simulation!Q60&lt;='Given Data '!J$7),2,IF(Simulation!Q60&gt;'Given Data '!J$7,3)))</f>
        <v>2</v>
      </c>
      <c r="M60" s="41">
        <v>1</v>
      </c>
      <c r="N60" s="35">
        <f t="shared" si="0"/>
        <v>56</v>
      </c>
      <c r="O60" s="41">
        <f>O59+(Table10[[#This Row],[Column11]]-Q59)/R59</f>
        <v>10.623003418542122</v>
      </c>
      <c r="P60" s="41">
        <f>3.6*Table10[[#This Row],[Column11]]</f>
        <v>36.968717794237129</v>
      </c>
      <c r="Q60" s="41">
        <f t="shared" si="1"/>
        <v>10.26908827617698</v>
      </c>
      <c r="R60" s="36">
        <f>Table10[[#This Row],[Column16]]/Table10[[#This Row],[Column19]]</f>
        <v>0.86511391157541018</v>
      </c>
      <c r="S60" s="41">
        <f>'Given Data '!C$21*'Given Data '!C$19*'Given Data '!C$9*Table10[[#This Row],[Column11]]^2</f>
        <v>99.153487488917179</v>
      </c>
      <c r="T60" s="41">
        <f>'Given Data '!C$22*'Given Data '!C$17*9.81</f>
        <v>102.35950200000001</v>
      </c>
      <c r="U60" s="41">
        <v>0</v>
      </c>
      <c r="V60" s="41">
        <f>'Given Data '!C$45-(Table10[[#This Row],[Column13]]+Table10[[#This Row],[Column14]]+Table10[[#This Row],[Column15]])</f>
        <v>506.38842783391732</v>
      </c>
      <c r="W60" s="41">
        <f>Table10[[#This Row],[Column16]]/'Given Data '!C$17</f>
        <v>0.97063201363576945</v>
      </c>
      <c r="X60" s="41">
        <f>IF(L60=1,'Given Data '!C$55,IF(L60=2,'Given Data '!C$56,IF(L60=3,'Given Data '!C$57)))</f>
        <v>585.34306414257276</v>
      </c>
      <c r="Y60" s="41">
        <f>Table10[[#This Row],[Column19]]*Table10[[#This Row],[Column11]]^2/(2*1000)</f>
        <v>30.863434674891401</v>
      </c>
    </row>
    <row r="61" spans="7:25">
      <c r="G61" s="38">
        <f>6500</f>
        <v>6500</v>
      </c>
      <c r="H61" s="38">
        <f>18</f>
        <v>18</v>
      </c>
      <c r="I61" s="41">
        <f>Table10[[#This Row],[Column2]]*746/1000</f>
        <v>13.428000000000001</v>
      </c>
      <c r="J61" s="37">
        <f>60*Table10[[#This Row],[Column3]]/(2*PI()*Table10[[#This Row],[Column1]])</f>
        <v>1.972737762311973E-2</v>
      </c>
      <c r="K61" s="51">
        <v>504.5</v>
      </c>
      <c r="L61" s="41">
        <f>IF(Simulation!Q61&lt;='Given Data '!J$6,1,IF(AND(Simulation!Q61&gt;'Given Data '!J$6,Simulation!Q61&lt;='Given Data '!J$7),2,IF(Simulation!Q61&gt;'Given Data '!J$7,3)))</f>
        <v>2</v>
      </c>
      <c r="M61" s="41">
        <v>1</v>
      </c>
      <c r="N61" s="35">
        <f t="shared" si="0"/>
        <v>57</v>
      </c>
      <c r="O61" s="41">
        <f>O60+(Table10[[#This Row],[Column11]]-Q60)/R60</f>
        <v>10.719986854142121</v>
      </c>
      <c r="P61" s="41">
        <f>3.6*Table10[[#This Row],[Column11]]</f>
        <v>37.270763983824899</v>
      </c>
      <c r="Q61" s="41">
        <f t="shared" si="1"/>
        <v>10.352989995506917</v>
      </c>
      <c r="R61" s="36">
        <f>Table10[[#This Row],[Column16]]/Table10[[#This Row],[Column19]]</f>
        <v>0.86233460129087902</v>
      </c>
      <c r="S61" s="41">
        <f>'Given Data '!C$21*'Given Data '!C$19*'Given Data '!C$9*Table10[[#This Row],[Column11]]^2</f>
        <v>100.7803374870676</v>
      </c>
      <c r="T61" s="41">
        <f>'Given Data '!C$22*'Given Data '!C$17*9.81</f>
        <v>102.35950200000001</v>
      </c>
      <c r="U61" s="41">
        <v>0</v>
      </c>
      <c r="V61" s="41">
        <f>'Given Data '!C$45-(Table10[[#This Row],[Column13]]+Table10[[#This Row],[Column14]]+Table10[[#This Row],[Column15]])</f>
        <v>504.7615778357669</v>
      </c>
      <c r="W61" s="41">
        <f>Table10[[#This Row],[Column16]]/'Given Data '!C$17</f>
        <v>0.96751371036738198</v>
      </c>
      <c r="X61" s="41">
        <f>IF(L61=1,'Given Data '!C$55,IF(L61=2,'Given Data '!C$56,IF(L61=3,'Given Data '!C$57)))</f>
        <v>585.34306414257276</v>
      </c>
      <c r="Y61" s="41">
        <f>Table10[[#This Row],[Column19]]*Table10[[#This Row],[Column11]]^2/(2*1000)</f>
        <v>31.369823102725313</v>
      </c>
    </row>
    <row r="62" spans="7:25">
      <c r="G62" s="38">
        <f>6500</f>
        <v>6500</v>
      </c>
      <c r="H62" s="38">
        <f>18</f>
        <v>18</v>
      </c>
      <c r="I62" s="41">
        <f>Table10[[#This Row],[Column2]]*746/1000</f>
        <v>13.428000000000001</v>
      </c>
      <c r="J62" s="37">
        <f>60*Table10[[#This Row],[Column3]]/(2*PI()*Table10[[#This Row],[Column1]])</f>
        <v>1.972737762311973E-2</v>
      </c>
      <c r="K62" s="51">
        <v>504.5</v>
      </c>
      <c r="L62" s="41">
        <f>IF(Simulation!Q62&lt;='Given Data '!J$6,1,IF(AND(Simulation!Q62&gt;'Given Data '!J$6,Simulation!Q62&lt;='Given Data '!J$7),2,IF(Simulation!Q62&gt;'Given Data '!J$7,3)))</f>
        <v>3</v>
      </c>
      <c r="M62" s="41">
        <v>1</v>
      </c>
      <c r="N62" s="35">
        <f t="shared" si="0"/>
        <v>58</v>
      </c>
      <c r="O62" s="41">
        <f>O61+(Table10[[#This Row],[Column11]]-Q61)/R61</f>
        <v>10.816191851341681</v>
      </c>
      <c r="P62" s="41">
        <f>3.6*Table10[[#This Row],[Column11]]</f>
        <v>37.569423216273087</v>
      </c>
      <c r="Q62" s="41">
        <f t="shared" si="1"/>
        <v>10.43595089340919</v>
      </c>
      <c r="R62" s="36">
        <f>Table10[[#This Row],[Column16]]/Table10[[#This Row],[Column19]]</f>
        <v>0.86563791451740824</v>
      </c>
      <c r="S62" s="41">
        <f>'Given Data '!C$21*'Given Data '!C$19*'Given Data '!C$9*Table10[[#This Row],[Column11]]^2</f>
        <v>102.40196098166659</v>
      </c>
      <c r="T62" s="41">
        <f>'Given Data '!C$22*'Given Data '!C$17*9.81</f>
        <v>102.35950200000001</v>
      </c>
      <c r="U62" s="41">
        <v>0</v>
      </c>
      <c r="V62" s="41">
        <f>'Given Data '!C$45-(Table10[[#This Row],[Column13]]+Table10[[#This Row],[Column14]]+Table10[[#This Row],[Column15]])</f>
        <v>503.13995434116794</v>
      </c>
      <c r="W62" s="41">
        <f>Table10[[#This Row],[Column16]]/'Given Data '!C$17</f>
        <v>0.96440542512347449</v>
      </c>
      <c r="X62" s="41">
        <f>IF(L62=1,'Given Data '!C$55,IF(L62=2,'Given Data '!C$56,IF(L62=3,'Given Data '!C$57)))</f>
        <v>581.23604096253996</v>
      </c>
      <c r="Y62" s="41">
        <f>Table10[[#This Row],[Column19]]*Table10[[#This Row],[Column11]]^2/(2*1000)</f>
        <v>31.650938640902712</v>
      </c>
    </row>
    <row r="63" spans="7:25">
      <c r="G63" s="38">
        <f>6500</f>
        <v>6500</v>
      </c>
      <c r="H63" s="38">
        <f>18</f>
        <v>18</v>
      </c>
      <c r="I63" s="41">
        <f>Table10[[#This Row],[Column2]]*746/1000</f>
        <v>13.428000000000001</v>
      </c>
      <c r="J63" s="37">
        <f>60*Table10[[#This Row],[Column3]]/(2*PI()*Table10[[#This Row],[Column1]])</f>
        <v>1.972737762311973E-2</v>
      </c>
      <c r="K63" s="51">
        <v>504.5</v>
      </c>
      <c r="L63" s="41">
        <f>IF(Simulation!Q63&lt;='Given Data '!J$6,1,IF(AND(Simulation!Q63&gt;'Given Data '!J$6,Simulation!Q63&lt;='Given Data '!J$7),2,IF(Simulation!Q63&gt;'Given Data '!J$7,3)))</f>
        <v>3</v>
      </c>
      <c r="M63" s="41">
        <v>1</v>
      </c>
      <c r="N63" s="35">
        <f t="shared" si="0"/>
        <v>59</v>
      </c>
      <c r="O63" s="41">
        <f>O62+(Table10[[#This Row],[Column11]]-Q62)/R62</f>
        <v>10.911636641744542</v>
      </c>
      <c r="P63" s="41">
        <f>3.6*Table10[[#This Row],[Column11]]</f>
        <v>37.866857481810264</v>
      </c>
      <c r="Q63" s="41">
        <f t="shared" si="1"/>
        <v>10.518571522725074</v>
      </c>
      <c r="R63" s="36">
        <f>Table10[[#This Row],[Column16]]/Table10[[#This Row],[Column19]]</f>
        <v>0.86283727024734824</v>
      </c>
      <c r="S63" s="41">
        <f>'Given Data '!C$21*'Given Data '!C$19*'Given Data '!C$9*Table10[[#This Row],[Column11]]^2</f>
        <v>104.02979636934063</v>
      </c>
      <c r="T63" s="41">
        <f>'Given Data '!C$22*'Given Data '!C$17*9.81</f>
        <v>102.35950200000001</v>
      </c>
      <c r="U63" s="41">
        <v>0</v>
      </c>
      <c r="V63" s="41">
        <f>'Given Data '!C$45-(Table10[[#This Row],[Column13]]+Table10[[#This Row],[Column14]]+Table10[[#This Row],[Column15]])</f>
        <v>501.51211895349388</v>
      </c>
      <c r="W63" s="41">
        <f>Table10[[#This Row],[Column16]]/'Given Data '!C$17</f>
        <v>0.96128523308637714</v>
      </c>
      <c r="X63" s="41">
        <f>IF(L63=1,'Given Data '!C$55,IF(L63=2,'Given Data '!C$56,IF(L63=3,'Given Data '!C$57)))</f>
        <v>581.23604096253996</v>
      </c>
      <c r="Y63" s="41">
        <f>Table10[[#This Row],[Column19]]*Table10[[#This Row],[Column11]]^2/(2*1000)</f>
        <v>32.154078595243874</v>
      </c>
    </row>
    <row r="64" spans="7:25">
      <c r="G64" s="38">
        <f>6500</f>
        <v>6500</v>
      </c>
      <c r="H64" s="38">
        <f>18</f>
        <v>18</v>
      </c>
      <c r="I64" s="41">
        <f>Table10[[#This Row],[Column2]]*746/1000</f>
        <v>13.428000000000001</v>
      </c>
      <c r="J64" s="37">
        <f>60*Table10[[#This Row],[Column3]]/(2*PI()*Table10[[#This Row],[Column1]])</f>
        <v>1.972737762311973E-2</v>
      </c>
      <c r="K64" s="51">
        <v>504.5</v>
      </c>
      <c r="L64" s="41">
        <f>IF(Simulation!Q64&lt;='Given Data '!J$6,1,IF(AND(Simulation!Q64&gt;'Given Data '!J$6,Simulation!Q64&lt;='Given Data '!J$7),2,IF(Simulation!Q64&gt;'Given Data '!J$7,3)))</f>
        <v>3</v>
      </c>
      <c r="M64" s="41">
        <v>1</v>
      </c>
      <c r="N64" s="35">
        <f t="shared" si="0"/>
        <v>60</v>
      </c>
      <c r="O64" s="41">
        <f>O63+(Table10[[#This Row],[Column11]]-Q63)/R63</f>
        <v>11.006338743164873</v>
      </c>
      <c r="P64" s="41">
        <f>3.6*Table10[[#This Row],[Column11]]</f>
        <v>38.161022491444605</v>
      </c>
      <c r="Q64" s="41">
        <f t="shared" si="1"/>
        <v>10.60028402540128</v>
      </c>
      <c r="R64" s="36">
        <f>Table10[[#This Row],[Column16]]/Table10[[#This Row],[Column19]]</f>
        <v>0.86004568705027951</v>
      </c>
      <c r="S64" s="41">
        <f>'Given Data '!C$21*'Given Data '!C$19*'Given Data '!C$9*Table10[[#This Row],[Column11]]^2</f>
        <v>105.65236513482239</v>
      </c>
      <c r="T64" s="41">
        <f>'Given Data '!C$22*'Given Data '!C$17*9.81</f>
        <v>102.35950200000001</v>
      </c>
      <c r="U64" s="41">
        <v>0</v>
      </c>
      <c r="V64" s="41">
        <f>'Given Data '!C$45-(Table10[[#This Row],[Column13]]+Table10[[#This Row],[Column14]]+Table10[[#This Row],[Column15]])</f>
        <v>499.88955018801209</v>
      </c>
      <c r="W64" s="41">
        <f>Table10[[#This Row],[Column16]]/'Given Data '!C$17</f>
        <v>0.9581751359721149</v>
      </c>
      <c r="X64" s="41">
        <f>IF(L64=1,'Given Data '!C$55,IF(L64=2,'Given Data '!C$56,IF(L64=3,'Given Data '!C$57)))</f>
        <v>581.23604096253996</v>
      </c>
      <c r="Y64" s="41">
        <f>Table10[[#This Row],[Column19]]*Table10[[#This Row],[Column11]]^2/(2*1000)</f>
        <v>32.655590714197366</v>
      </c>
    </row>
    <row r="65" spans="7:25">
      <c r="G65" s="38">
        <f>6500</f>
        <v>6500</v>
      </c>
      <c r="H65" s="38">
        <f>18</f>
        <v>18</v>
      </c>
      <c r="I65" s="41">
        <f>Table10[[#This Row],[Column2]]*746/1000</f>
        <v>13.428000000000001</v>
      </c>
      <c r="J65" s="37">
        <f>60*Table10[[#This Row],[Column3]]/(2*PI()*Table10[[#This Row],[Column1]])</f>
        <v>1.972737762311973E-2</v>
      </c>
      <c r="K65" s="51">
        <v>504.5</v>
      </c>
      <c r="L65" s="41">
        <f>IF(Simulation!Q65&lt;='Given Data '!J$6,1,IF(AND(Simulation!Q65&gt;'Given Data '!J$6,Simulation!Q65&lt;='Given Data '!J$7),2,IF(Simulation!Q65&gt;'Given Data '!J$7,3)))</f>
        <v>3</v>
      </c>
      <c r="M65" s="41">
        <v>1</v>
      </c>
      <c r="N65" s="35">
        <f t="shared" si="0"/>
        <v>61</v>
      </c>
      <c r="O65" s="41">
        <f>O64+(Table10[[#This Row],[Column11]]-Q64)/R64</f>
        <v>11.100317548734894</v>
      </c>
      <c r="P65" s="41">
        <f>3.6*Table10[[#This Row],[Column11]]</f>
        <v>38.451996330501288</v>
      </c>
      <c r="Q65" s="41">
        <f t="shared" si="1"/>
        <v>10.681110091805913</v>
      </c>
      <c r="R65" s="36">
        <f>Table10[[#This Row],[Column16]]/Table10[[#This Row],[Column19]]</f>
        <v>0.85726313561043199</v>
      </c>
      <c r="S65" s="41">
        <f>'Given Data '!C$21*'Given Data '!C$19*'Given Data '!C$9*Table10[[#This Row],[Column11]]^2</f>
        <v>107.26968431749404</v>
      </c>
      <c r="T65" s="41">
        <f>'Given Data '!C$22*'Given Data '!C$17*9.81</f>
        <v>102.35950200000001</v>
      </c>
      <c r="U65" s="41">
        <v>0</v>
      </c>
      <c r="V65" s="41">
        <f>'Given Data '!C$45-(Table10[[#This Row],[Column13]]+Table10[[#This Row],[Column14]]+Table10[[#This Row],[Column15]])</f>
        <v>498.27223100534047</v>
      </c>
      <c r="W65" s="41">
        <f>Table10[[#This Row],[Column16]]/'Given Data '!C$17</f>
        <v>0.95507510112004834</v>
      </c>
      <c r="X65" s="41">
        <f>IF(L65=1,'Given Data '!C$55,IF(L65=2,'Given Data '!C$56,IF(L65=3,'Given Data '!C$57)))</f>
        <v>581.23604096253996</v>
      </c>
      <c r="Y65" s="41">
        <f>Table10[[#This Row],[Column19]]*Table10[[#This Row],[Column11]]^2/(2*1000)</f>
        <v>33.155480264385375</v>
      </c>
    </row>
    <row r="66" spans="7:25">
      <c r="G66" s="38">
        <f>6500</f>
        <v>6500</v>
      </c>
      <c r="H66" s="38">
        <f>18</f>
        <v>18</v>
      </c>
      <c r="I66" s="41">
        <f>Table10[[#This Row],[Column2]]*746/1000</f>
        <v>13.428000000000001</v>
      </c>
      <c r="J66" s="37">
        <f>60*Table10[[#This Row],[Column3]]/(2*PI()*Table10[[#This Row],[Column1]])</f>
        <v>1.972737762311973E-2</v>
      </c>
      <c r="K66" s="51">
        <v>504.5</v>
      </c>
      <c r="L66" s="41">
        <f>IF(Simulation!Q66&lt;='Given Data '!J$6,1,IF(AND(Simulation!Q66&gt;'Given Data '!J$6,Simulation!Q66&lt;='Given Data '!J$7),2,IF(Simulation!Q66&gt;'Given Data '!J$7,3)))</f>
        <v>3</v>
      </c>
      <c r="M66" s="41">
        <v>1</v>
      </c>
      <c r="N66" s="35">
        <f t="shared" si="0"/>
        <v>62</v>
      </c>
      <c r="O66" s="41">
        <f>O65+(Table10[[#This Row],[Column11]]-Q65)/R65</f>
        <v>11.193591644069999</v>
      </c>
      <c r="P66" s="41">
        <f>3.6*Table10[[#This Row],[Column11]]</f>
        <v>38.739853926878801</v>
      </c>
      <c r="Q66" s="41">
        <f t="shared" si="1"/>
        <v>10.761070535244111</v>
      </c>
      <c r="R66" s="36">
        <f>Table10[[#This Row],[Column16]]/Table10[[#This Row],[Column19]]</f>
        <v>0.85448958670688202</v>
      </c>
      <c r="S66" s="41">
        <f>'Given Data '!C$21*'Given Data '!C$19*'Given Data '!C$9*Table10[[#This Row],[Column11]]^2</f>
        <v>108.88177090160937</v>
      </c>
      <c r="T66" s="41">
        <f>'Given Data '!C$22*'Given Data '!C$17*9.81</f>
        <v>102.35950200000001</v>
      </c>
      <c r="U66" s="41">
        <v>0</v>
      </c>
      <c r="V66" s="41">
        <f>'Given Data '!C$45-(Table10[[#This Row],[Column13]]+Table10[[#This Row],[Column14]]+Table10[[#This Row],[Column15]])</f>
        <v>496.66014442122514</v>
      </c>
      <c r="W66" s="41">
        <f>Table10[[#This Row],[Column16]]/'Given Data '!C$17</f>
        <v>0.95198509597520675</v>
      </c>
      <c r="X66" s="41">
        <f>IF(L66=1,'Given Data '!C$55,IF(L66=2,'Given Data '!C$56,IF(L66=3,'Given Data '!C$57)))</f>
        <v>581.23604096253996</v>
      </c>
      <c r="Y66" s="41">
        <f>Table10[[#This Row],[Column19]]*Table10[[#This Row],[Column11]]^2/(2*1000)</f>
        <v>33.653752495390712</v>
      </c>
    </row>
    <row r="67" spans="7:25">
      <c r="G67" s="38">
        <f>6500</f>
        <v>6500</v>
      </c>
      <c r="H67" s="38">
        <f>18</f>
        <v>18</v>
      </c>
      <c r="I67" s="41">
        <f>Table10[[#This Row],[Column2]]*746/1000</f>
        <v>13.428000000000001</v>
      </c>
      <c r="J67" s="37">
        <f>60*Table10[[#This Row],[Column3]]/(2*PI()*Table10[[#This Row],[Column1]])</f>
        <v>1.972737762311973E-2</v>
      </c>
      <c r="K67" s="51">
        <v>504.5</v>
      </c>
      <c r="L67" s="41">
        <f>IF(Simulation!Q67&lt;='Given Data '!J$6,1,IF(AND(Simulation!Q67&gt;'Given Data '!J$6,Simulation!Q67&lt;='Given Data '!J$7),2,IF(Simulation!Q67&gt;'Given Data '!J$7,3)))</f>
        <v>3</v>
      </c>
      <c r="M67" s="41">
        <v>1</v>
      </c>
      <c r="N67" s="35">
        <f t="shared" si="0"/>
        <v>63</v>
      </c>
      <c r="O67" s="41">
        <f>O66+(Table10[[#This Row],[Column11]]-Q66)/R66</f>
        <v>11.286178853416185</v>
      </c>
      <c r="P67" s="41">
        <f>3.6*Table10[[#This Row],[Column11]]</f>
        <v>39.024667229373641</v>
      </c>
      <c r="Q67" s="41">
        <f t="shared" si="1"/>
        <v>10.840185341492678</v>
      </c>
      <c r="R67" s="36">
        <f>Table10[[#This Row],[Column16]]/Table10[[#This Row],[Column19]]</f>
        <v>0.85172501121324662</v>
      </c>
      <c r="S67" s="41">
        <f>'Given Data '!C$21*'Given Data '!C$19*'Given Data '!C$9*Table10[[#This Row],[Column11]]^2</f>
        <v>110.48864181647208</v>
      </c>
      <c r="T67" s="41">
        <f>'Given Data '!C$22*'Given Data '!C$17*9.81</f>
        <v>102.35950200000001</v>
      </c>
      <c r="U67" s="41">
        <v>0</v>
      </c>
      <c r="V67" s="41">
        <f>'Given Data '!C$45-(Table10[[#This Row],[Column13]]+Table10[[#This Row],[Column14]]+Table10[[#This Row],[Column15]])</f>
        <v>495.05327350636242</v>
      </c>
      <c r="W67" s="41">
        <f>Table10[[#This Row],[Column16]]/'Given Data '!C$17</f>
        <v>0.94890508808794616</v>
      </c>
      <c r="X67" s="41">
        <f>IF(L67=1,'Given Data '!C$55,IF(L67=2,'Given Data '!C$56,IF(L67=3,'Given Data '!C$57)))</f>
        <v>581.23604096253996</v>
      </c>
      <c r="Y67" s="41">
        <f>Table10[[#This Row],[Column19]]*Table10[[#This Row],[Column11]]^2/(2*1000)</f>
        <v>34.150412639811933</v>
      </c>
    </row>
    <row r="68" spans="7:25">
      <c r="G68" s="38">
        <f>6500</f>
        <v>6500</v>
      </c>
      <c r="H68" s="38">
        <f>18</f>
        <v>18</v>
      </c>
      <c r="I68" s="41">
        <f>Table10[[#This Row],[Column2]]*746/1000</f>
        <v>13.428000000000001</v>
      </c>
      <c r="J68" s="37">
        <f>60*Table10[[#This Row],[Column3]]/(2*PI()*Table10[[#This Row],[Column1]])</f>
        <v>1.972737762311973E-2</v>
      </c>
      <c r="K68" s="51">
        <v>504.5</v>
      </c>
      <c r="L68" s="41">
        <f>IF(Simulation!Q68&lt;='Given Data '!J$6,1,IF(AND(Simulation!Q68&gt;'Given Data '!J$6,Simulation!Q68&lt;='Given Data '!J$7),2,IF(Simulation!Q68&gt;'Given Data '!J$7,3)))</f>
        <v>3</v>
      </c>
      <c r="M68" s="41">
        <v>1</v>
      </c>
      <c r="N68" s="35">
        <f t="shared" si="0"/>
        <v>64</v>
      </c>
      <c r="O68" s="41">
        <f>O67+(Table10[[#This Row],[Column11]]-Q67)/R67</f>
        <v>11.378096282464893</v>
      </c>
      <c r="P68" s="41">
        <f>3.6*Table10[[#This Row],[Column11]]</f>
        <v>39.306505373207578</v>
      </c>
      <c r="Q68" s="41">
        <f t="shared" si="1"/>
        <v>10.918473714779882</v>
      </c>
      <c r="R68" s="36">
        <f>Table10[[#This Row],[Column16]]/Table10[[#This Row],[Column19]]</f>
        <v>0.84896938009737655</v>
      </c>
      <c r="S68" s="41">
        <f>'Given Data '!C$21*'Given Data '!C$19*'Given Data '!C$9*Table10[[#This Row],[Column11]]^2</f>
        <v>112.09031393661361</v>
      </c>
      <c r="T68" s="41">
        <f>'Given Data '!C$22*'Given Data '!C$17*9.81</f>
        <v>102.35950200000001</v>
      </c>
      <c r="U68" s="41">
        <v>0</v>
      </c>
      <c r="V68" s="41">
        <f>'Given Data '!C$45-(Table10[[#This Row],[Column13]]+Table10[[#This Row],[Column14]]+Table10[[#This Row],[Column15]])</f>
        <v>493.45160138622089</v>
      </c>
      <c r="W68" s="41">
        <f>Table10[[#This Row],[Column16]]/'Given Data '!C$17</f>
        <v>0.94583504511360883</v>
      </c>
      <c r="X68" s="41">
        <f>IF(L68=1,'Given Data '!C$55,IF(L68=2,'Given Data '!C$56,IF(L68=3,'Given Data '!C$57)))</f>
        <v>581.23604096253996</v>
      </c>
      <c r="Y68" s="41">
        <f>Table10[[#This Row],[Column19]]*Table10[[#This Row],[Column11]]^2/(2*1000)</f>
        <v>34.645465913318297</v>
      </c>
    </row>
    <row r="69" spans="7:25">
      <c r="G69" s="38">
        <f>6500</f>
        <v>6500</v>
      </c>
      <c r="H69" s="38">
        <f>18</f>
        <v>18</v>
      </c>
      <c r="I69" s="41">
        <f>Table10[[#This Row],[Column2]]*746/1000</f>
        <v>13.428000000000001</v>
      </c>
      <c r="J69" s="37">
        <f>60*Table10[[#This Row],[Column3]]/(2*PI()*Table10[[#This Row],[Column1]])</f>
        <v>1.972737762311973E-2</v>
      </c>
      <c r="K69" s="51">
        <v>504.5</v>
      </c>
      <c r="L69" s="41">
        <f>IF(Simulation!Q69&lt;='Given Data '!J$6,1,IF(AND(Simulation!Q69&gt;'Given Data '!J$6,Simulation!Q69&lt;='Given Data '!J$7),2,IF(Simulation!Q69&gt;'Given Data '!J$7,3)))</f>
        <v>3</v>
      </c>
      <c r="M69" s="41">
        <v>1</v>
      </c>
      <c r="N69" s="35">
        <f t="shared" si="0"/>
        <v>65</v>
      </c>
      <c r="O69" s="41">
        <f>O68+(Table10[[#This Row],[Column11]]-Q68)/R68</f>
        <v>11.469360358124611</v>
      </c>
      <c r="P69" s="41">
        <f>3.6*Table10[[#This Row],[Column11]]</f>
        <v>39.58543483386434</v>
      </c>
      <c r="Q69" s="41">
        <f t="shared" si="1"/>
        <v>10.995954120517872</v>
      </c>
      <c r="R69" s="36">
        <f>Table10[[#This Row],[Column16]]/Table10[[#This Row],[Column19]]</f>
        <v>0.84622266442105176</v>
      </c>
      <c r="S69" s="41">
        <f>'Given Data '!C$21*'Given Data '!C$19*'Given Data '!C$9*Table10[[#This Row],[Column11]]^2</f>
        <v>113.68680408197039</v>
      </c>
      <c r="T69" s="41">
        <f>'Given Data '!C$22*'Given Data '!C$17*9.81</f>
        <v>102.35950200000001</v>
      </c>
      <c r="U69" s="41">
        <v>0</v>
      </c>
      <c r="V69" s="41">
        <f>'Given Data '!C$45-(Table10[[#This Row],[Column13]]+Table10[[#This Row],[Column14]]+Table10[[#This Row],[Column15]])</f>
        <v>491.85511124086412</v>
      </c>
      <c r="W69" s="41">
        <f>Table10[[#This Row],[Column16]]/'Given Data '!C$17</f>
        <v>0.94277493481218322</v>
      </c>
      <c r="X69" s="41">
        <f>IF(L69=1,'Given Data '!C$55,IF(L69=2,'Given Data '!C$56,IF(L69=3,'Given Data '!C$57)))</f>
        <v>581.23604096253996</v>
      </c>
      <c r="Y69" s="41">
        <f>Table10[[#This Row],[Column19]]*Table10[[#This Row],[Column11]]^2/(2*1000)</f>
        <v>35.138917514704517</v>
      </c>
    </row>
    <row r="70" spans="7:25">
      <c r="G70" s="38">
        <f>6500</f>
        <v>6500</v>
      </c>
      <c r="H70" s="38">
        <f>18</f>
        <v>18</v>
      </c>
      <c r="I70" s="41">
        <f>Table10[[#This Row],[Column2]]*746/1000</f>
        <v>13.428000000000001</v>
      </c>
      <c r="J70" s="37">
        <f>60*Table10[[#This Row],[Column3]]/(2*PI()*Table10[[#This Row],[Column1]])</f>
        <v>1.972737762311973E-2</v>
      </c>
      <c r="K70" s="51">
        <v>504.5</v>
      </c>
      <c r="L70" s="41">
        <f>IF(Simulation!Q70&lt;='Given Data '!J$6,1,IF(AND(Simulation!Q70&gt;'Given Data '!J$6,Simulation!Q70&lt;='Given Data '!J$7),2,IF(Simulation!Q70&gt;'Given Data '!J$7,3)))</f>
        <v>3</v>
      </c>
      <c r="M70" s="41">
        <v>1</v>
      </c>
      <c r="N70" s="35">
        <f t="shared" ref="N70:N133" si="2">N69+1</f>
        <v>66</v>
      </c>
      <c r="O70" s="41">
        <f>O69+(Table10[[#This Row],[Column11]]-Q69)/R69</f>
        <v>11.559986865509378</v>
      </c>
      <c r="P70" s="41">
        <f>3.6*Table10[[#This Row],[Column11]]</f>
        <v>39.86151957023106</v>
      </c>
      <c r="Q70" s="41">
        <f t="shared" ref="Q70:Q133" si="3">SQRT(2*R69+Q69^2)</f>
        <v>11.072644325064184</v>
      </c>
      <c r="R70" s="36">
        <f>Table10[[#This Row],[Column16]]/Table10[[#This Row],[Column19]]</f>
        <v>0.84348483533967766</v>
      </c>
      <c r="S70" s="41">
        <f>'Given Data '!C$21*'Given Data '!C$19*'Given Data '!C$9*Table10[[#This Row],[Column11]]^2</f>
        <v>115.27812901806031</v>
      </c>
      <c r="T70" s="41">
        <f>'Given Data '!C$22*'Given Data '!C$17*9.81</f>
        <v>102.35950200000001</v>
      </c>
      <c r="U70" s="41">
        <v>0</v>
      </c>
      <c r="V70" s="41">
        <f>'Given Data '!C$45-(Table10[[#This Row],[Column13]]+Table10[[#This Row],[Column14]]+Table10[[#This Row],[Column15]])</f>
        <v>490.26378630477416</v>
      </c>
      <c r="W70" s="41">
        <f>Table10[[#This Row],[Column16]]/'Given Data '!C$17</f>
        <v>0.93972472504796556</v>
      </c>
      <c r="X70" s="41">
        <f>IF(L70=1,'Given Data '!C$55,IF(L70=2,'Given Data '!C$56,IF(L70=3,'Given Data '!C$57)))</f>
        <v>581.23604096253996</v>
      </c>
      <c r="Y70" s="41">
        <f>Table10[[#This Row],[Column19]]*Table10[[#This Row],[Column11]]^2/(2*1000)</f>
        <v>35.630772625945383</v>
      </c>
    </row>
    <row r="71" spans="7:25">
      <c r="G71" s="38">
        <f>6500</f>
        <v>6500</v>
      </c>
      <c r="H71" s="38">
        <f>18</f>
        <v>18</v>
      </c>
      <c r="I71" s="41">
        <f>Table10[[#This Row],[Column2]]*746/1000</f>
        <v>13.428000000000001</v>
      </c>
      <c r="J71" s="37">
        <f>60*Table10[[#This Row],[Column3]]/(2*PI()*Table10[[#This Row],[Column1]])</f>
        <v>1.972737762311973E-2</v>
      </c>
      <c r="K71" s="51">
        <v>504.5</v>
      </c>
      <c r="L71" s="41">
        <f>IF(Simulation!Q71&lt;='Given Data '!J$6,1,IF(AND(Simulation!Q71&gt;'Given Data '!J$6,Simulation!Q71&lt;='Given Data '!J$7),2,IF(Simulation!Q71&gt;'Given Data '!J$7,3)))</f>
        <v>3</v>
      </c>
      <c r="M71" s="41">
        <v>1</v>
      </c>
      <c r="N71" s="35">
        <f t="shared" si="2"/>
        <v>67</v>
      </c>
      <c r="O71" s="41">
        <f>O70+(Table10[[#This Row],[Column11]]-Q70)/R70</f>
        <v>11.649990982378496</v>
      </c>
      <c r="P71" s="41">
        <f>3.6*Table10[[#This Row],[Column11]]</f>
        <v>40.134821157941126</v>
      </c>
      <c r="Q71" s="41">
        <f t="shared" si="3"/>
        <v>11.148561432761424</v>
      </c>
      <c r="R71" s="36">
        <f>Table10[[#This Row],[Column16]]/Table10[[#This Row],[Column19]]</f>
        <v>0.84075586410198244</v>
      </c>
      <c r="S71" s="41">
        <f>'Given Data '!C$21*'Given Data '!C$19*'Given Data '!C$9*Table10[[#This Row],[Column11]]^2</f>
        <v>116.86430545615897</v>
      </c>
      <c r="T71" s="41">
        <f>'Given Data '!C$22*'Given Data '!C$17*9.81</f>
        <v>102.35950200000001</v>
      </c>
      <c r="U71" s="41">
        <v>0</v>
      </c>
      <c r="V71" s="41">
        <f>'Given Data '!C$45-(Table10[[#This Row],[Column13]]+Table10[[#This Row],[Column14]]+Table10[[#This Row],[Column15]])</f>
        <v>488.67760986667554</v>
      </c>
      <c r="W71" s="41">
        <f>Table10[[#This Row],[Column16]]/'Given Data '!C$17</f>
        <v>0.93668438378922292</v>
      </c>
      <c r="X71" s="41">
        <f>IF(L71=1,'Given Data '!C$55,IF(L71=2,'Given Data '!C$56,IF(L71=3,'Given Data '!C$57)))</f>
        <v>581.23604096253996</v>
      </c>
      <c r="Y71" s="41">
        <f>Table10[[#This Row],[Column19]]*Table10[[#This Row],[Column11]]^2/(2*1000)</f>
        <v>36.121036412250163</v>
      </c>
    </row>
    <row r="72" spans="7:25">
      <c r="G72" s="38">
        <f>6500</f>
        <v>6500</v>
      </c>
      <c r="H72" s="38">
        <f>18</f>
        <v>18</v>
      </c>
      <c r="I72" s="41">
        <f>Table10[[#This Row],[Column2]]*746/1000</f>
        <v>13.428000000000001</v>
      </c>
      <c r="J72" s="37">
        <f>60*Table10[[#This Row],[Column3]]/(2*PI()*Table10[[#This Row],[Column1]])</f>
        <v>1.972737762311973E-2</v>
      </c>
      <c r="K72" s="51">
        <v>504.5</v>
      </c>
      <c r="L72" s="41">
        <f>IF(Simulation!Q72&lt;='Given Data '!J$6,1,IF(AND(Simulation!Q72&gt;'Given Data '!J$6,Simulation!Q72&lt;='Given Data '!J$7),2,IF(Simulation!Q72&gt;'Given Data '!J$7,3)))</f>
        <v>3</v>
      </c>
      <c r="M72" s="41">
        <v>1</v>
      </c>
      <c r="N72" s="35">
        <f t="shared" si="2"/>
        <v>68</v>
      </c>
      <c r="O72" s="41">
        <f>O71+(Table10[[#This Row],[Column11]]-Q71)/R71</f>
        <v>11.739387311238698</v>
      </c>
      <c r="P72" s="41">
        <f>3.6*Table10[[#This Row],[Column11]]</f>
        <v>40.405398913727382</v>
      </c>
      <c r="Q72" s="41">
        <f t="shared" si="3"/>
        <v>11.223721920479829</v>
      </c>
      <c r="R72" s="36">
        <f>Table10[[#This Row],[Column16]]/Table10[[#This Row],[Column19]]</f>
        <v>0.83803572204971422</v>
      </c>
      <c r="S72" s="41">
        <f>'Given Data '!C$21*'Given Data '!C$19*'Given Data '!C$9*Table10[[#This Row],[Column11]]^2</f>
        <v>118.44535005347502</v>
      </c>
      <c r="T72" s="41">
        <f>'Given Data '!C$22*'Given Data '!C$17*9.81</f>
        <v>102.35950200000001</v>
      </c>
      <c r="U72" s="41">
        <v>0</v>
      </c>
      <c r="V72" s="41">
        <f>'Given Data '!C$45-(Table10[[#This Row],[Column13]]+Table10[[#This Row],[Column14]]+Table10[[#This Row],[Column15]])</f>
        <v>487.09656526935947</v>
      </c>
      <c r="W72" s="41">
        <f>Table10[[#This Row],[Column16]]/'Given Data '!C$17</f>
        <v>0.9336538791078558</v>
      </c>
      <c r="X72" s="41">
        <f>IF(L72=1,'Given Data '!C$55,IF(L72=2,'Given Data '!C$56,IF(L72=3,'Given Data '!C$57)))</f>
        <v>581.23604096253996</v>
      </c>
      <c r="Y72" s="41">
        <f>Table10[[#This Row],[Column19]]*Table10[[#This Row],[Column11]]^2/(2*1000)</f>
        <v>36.60971402211684</v>
      </c>
    </row>
    <row r="73" spans="7:25">
      <c r="G73" s="38">
        <f>6500</f>
        <v>6500</v>
      </c>
      <c r="H73" s="38">
        <f>18</f>
        <v>18</v>
      </c>
      <c r="I73" s="41">
        <f>Table10[[#This Row],[Column2]]*746/1000</f>
        <v>13.428000000000001</v>
      </c>
      <c r="J73" s="37">
        <f>60*Table10[[#This Row],[Column3]]/(2*PI()*Table10[[#This Row],[Column1]])</f>
        <v>1.972737762311973E-2</v>
      </c>
      <c r="K73" s="51">
        <v>504.5</v>
      </c>
      <c r="L73" s="41">
        <f>IF(Simulation!Q73&lt;='Given Data '!J$6,1,IF(AND(Simulation!Q73&gt;'Given Data '!J$6,Simulation!Q73&lt;='Given Data '!J$7),2,IF(Simulation!Q73&gt;'Given Data '!J$7,3)))</f>
        <v>3</v>
      </c>
      <c r="M73" s="41">
        <v>1</v>
      </c>
      <c r="N73" s="35">
        <f t="shared" si="2"/>
        <v>69</v>
      </c>
      <c r="O73" s="41">
        <f>O72+(Table10[[#This Row],[Column11]]-Q72)/R72</f>
        <v>11.82818990929978</v>
      </c>
      <c r="P73" s="41">
        <f>3.6*Table10[[#This Row],[Column11]]</f>
        <v>40.673310011517017</v>
      </c>
      <c r="Q73" s="41">
        <f t="shared" si="3"/>
        <v>11.298141669865839</v>
      </c>
      <c r="R73" s="36">
        <f>Table10[[#This Row],[Column16]]/Table10[[#This Row],[Column19]]</f>
        <v>0.83532438061734116</v>
      </c>
      <c r="S73" s="41">
        <f>'Given Data '!C$21*'Given Data '!C$19*'Given Data '!C$9*Table10[[#This Row],[Column11]]^2</f>
        <v>120.02127941332525</v>
      </c>
      <c r="T73" s="41">
        <f>'Given Data '!C$22*'Given Data '!C$17*9.81</f>
        <v>102.35950200000001</v>
      </c>
      <c r="U73" s="41">
        <v>0</v>
      </c>
      <c r="V73" s="41">
        <f>'Given Data '!C$45-(Table10[[#This Row],[Column13]]+Table10[[#This Row],[Column14]]+Table10[[#This Row],[Column15]])</f>
        <v>485.52063590950922</v>
      </c>
      <c r="W73" s="41">
        <f>Table10[[#This Row],[Column16]]/'Given Data '!C$17</f>
        <v>0.93063317917906341</v>
      </c>
      <c r="X73" s="41">
        <f>IF(L73=1,'Given Data '!C$55,IF(L73=2,'Given Data '!C$56,IF(L73=3,'Given Data '!C$57)))</f>
        <v>581.23604096253996</v>
      </c>
      <c r="Y73" s="41">
        <f>Table10[[#This Row],[Column19]]*Table10[[#This Row],[Column11]]^2/(2*1000)</f>
        <v>37.096810587386202</v>
      </c>
    </row>
    <row r="74" spans="7:25">
      <c r="G74" s="38">
        <f>6500</f>
        <v>6500</v>
      </c>
      <c r="H74" s="38">
        <f>18</f>
        <v>18</v>
      </c>
      <c r="I74" s="41">
        <f>Table10[[#This Row],[Column2]]*746/1000</f>
        <v>13.428000000000001</v>
      </c>
      <c r="J74" s="37">
        <f>60*Table10[[#This Row],[Column3]]/(2*PI()*Table10[[#This Row],[Column1]])</f>
        <v>1.972737762311973E-2</v>
      </c>
      <c r="K74" s="51">
        <v>504.5</v>
      </c>
      <c r="L74" s="41">
        <f>IF(Simulation!Q74&lt;='Given Data '!J$6,1,IF(AND(Simulation!Q74&gt;'Given Data '!J$6,Simulation!Q74&lt;='Given Data '!J$7),2,IF(Simulation!Q74&gt;'Given Data '!J$7,3)))</f>
        <v>3</v>
      </c>
      <c r="M74" s="41">
        <v>1</v>
      </c>
      <c r="N74" s="35">
        <f t="shared" si="2"/>
        <v>70</v>
      </c>
      <c r="O74" s="41">
        <f>O73+(Table10[[#This Row],[Column11]]-Q73)/R73</f>
        <v>11.916412316456396</v>
      </c>
      <c r="P74" s="41">
        <f>3.6*Table10[[#This Row],[Column11]]</f>
        <v>40.938609590929836</v>
      </c>
      <c r="Q74" s="41">
        <f t="shared" si="3"/>
        <v>11.37183599748051</v>
      </c>
      <c r="R74" s="36">
        <f>Table10[[#This Row],[Column16]]/Table10[[#This Row],[Column19]]</f>
        <v>0.83262181133175073</v>
      </c>
      <c r="S74" s="41">
        <f>'Given Data '!C$21*'Given Data '!C$19*'Given Data '!C$9*Table10[[#This Row],[Column11]]^2</f>
        <v>121.59211008530882</v>
      </c>
      <c r="T74" s="41">
        <f>'Given Data '!C$22*'Given Data '!C$17*9.81</f>
        <v>102.35950200000001</v>
      </c>
      <c r="U74" s="41">
        <v>0</v>
      </c>
      <c r="V74" s="41">
        <f>'Given Data '!C$45-(Table10[[#This Row],[Column13]]+Table10[[#This Row],[Column14]]+Table10[[#This Row],[Column15]])</f>
        <v>483.94980523752565</v>
      </c>
      <c r="W74" s="41">
        <f>Table10[[#This Row],[Column16]]/'Given Data '!C$17</f>
        <v>0.92762225228100981</v>
      </c>
      <c r="X74" s="41">
        <f>IF(L74=1,'Given Data '!C$55,IF(L74=2,'Given Data '!C$56,IF(L74=3,'Given Data '!C$57)))</f>
        <v>581.23604096253996</v>
      </c>
      <c r="Y74" s="41">
        <f>Table10[[#This Row],[Column19]]*Table10[[#This Row],[Column11]]^2/(2*1000)</f>
        <v>37.582331223295711</v>
      </c>
    </row>
    <row r="75" spans="7:25">
      <c r="G75" s="38">
        <f>6500</f>
        <v>6500</v>
      </c>
      <c r="H75" s="38">
        <f>18</f>
        <v>18</v>
      </c>
      <c r="I75" s="41">
        <f>Table10[[#This Row],[Column2]]*746/1000</f>
        <v>13.428000000000001</v>
      </c>
      <c r="J75" s="37">
        <f>60*Table10[[#This Row],[Column3]]/(2*PI()*Table10[[#This Row],[Column1]])</f>
        <v>1.972737762311973E-2</v>
      </c>
      <c r="K75" s="51">
        <v>504.5</v>
      </c>
      <c r="L75" s="41">
        <f>IF(Simulation!Q75&lt;='Given Data '!J$6,1,IF(AND(Simulation!Q75&gt;'Given Data '!J$6,Simulation!Q75&lt;='Given Data '!J$7),2,IF(Simulation!Q75&gt;'Given Data '!J$7,3)))</f>
        <v>3</v>
      </c>
      <c r="M75" s="41">
        <v>1</v>
      </c>
      <c r="N75" s="35">
        <f t="shared" si="2"/>
        <v>71</v>
      </c>
      <c r="O75" s="41">
        <f>O74+(Table10[[#This Row],[Column11]]-Q74)/R74</f>
        <v>12.004067581452635</v>
      </c>
      <c r="P75" s="41">
        <f>3.6*Table10[[#This Row],[Column11]]</f>
        <v>41.201350858779996</v>
      </c>
      <c r="Q75" s="41">
        <f t="shared" si="3"/>
        <v>11.444819682994442</v>
      </c>
      <c r="R75" s="36">
        <f>Table10[[#This Row],[Column16]]/Table10[[#This Row],[Column19]]</f>
        <v>0.82992798581195115</v>
      </c>
      <c r="S75" s="41">
        <f>'Given Data '!C$21*'Given Data '!C$19*'Given Data '!C$9*Table10[[#This Row],[Column11]]^2</f>
        <v>123.15785856548102</v>
      </c>
      <c r="T75" s="41">
        <f>'Given Data '!C$22*'Given Data '!C$17*9.81</f>
        <v>102.35950200000001</v>
      </c>
      <c r="U75" s="41">
        <v>0</v>
      </c>
      <c r="V75" s="41">
        <f>'Given Data '!C$45-(Table10[[#This Row],[Column13]]+Table10[[#This Row],[Column14]]+Table10[[#This Row],[Column15]])</f>
        <v>482.38405675735351</v>
      </c>
      <c r="W75" s="41">
        <f>Table10[[#This Row],[Column16]]/'Given Data '!C$17</f>
        <v>0.92462106679449019</v>
      </c>
      <c r="X75" s="41">
        <f>IF(L75=1,'Given Data '!C$55,IF(L75=2,'Given Data '!C$56,IF(L75=3,'Given Data '!C$57)))</f>
        <v>581.23604096253996</v>
      </c>
      <c r="Y75" s="41">
        <f>Table10[[#This Row],[Column19]]*Table10[[#This Row],[Column11]]^2/(2*1000)</f>
        <v>38.066281028533226</v>
      </c>
    </row>
    <row r="76" spans="7:25">
      <c r="G76" s="38">
        <f>6500</f>
        <v>6500</v>
      </c>
      <c r="H76" s="38">
        <f>18</f>
        <v>18</v>
      </c>
      <c r="I76" s="41">
        <f>Table10[[#This Row],[Column2]]*746/1000</f>
        <v>13.428000000000001</v>
      </c>
      <c r="J76" s="37">
        <f>60*Table10[[#This Row],[Column3]]/(2*PI()*Table10[[#This Row],[Column1]])</f>
        <v>1.972737762311973E-2</v>
      </c>
      <c r="K76" s="51">
        <v>504.5</v>
      </c>
      <c r="L76" s="41">
        <f>IF(Simulation!Q76&lt;='Given Data '!J$6,1,IF(AND(Simulation!Q76&gt;'Given Data '!J$6,Simulation!Q76&lt;='Given Data '!J$7),2,IF(Simulation!Q76&gt;'Given Data '!J$7,3)))</f>
        <v>3</v>
      </c>
      <c r="M76" s="41">
        <v>1</v>
      </c>
      <c r="N76" s="35">
        <f t="shared" si="2"/>
        <v>72</v>
      </c>
      <c r="O76" s="41">
        <f>O75+(Table10[[#This Row],[Column11]]-Q75)/R75</f>
        <v>12.091168286371497</v>
      </c>
      <c r="P76" s="41">
        <f>3.6*Table10[[#This Row],[Column11]]</f>
        <v>41.461585184125994</v>
      </c>
      <c r="Q76" s="41">
        <f t="shared" si="3"/>
        <v>11.517106995590554</v>
      </c>
      <c r="R76" s="36">
        <f>Table10[[#This Row],[Column16]]/Table10[[#This Row],[Column19]]</f>
        <v>0.82724287576877276</v>
      </c>
      <c r="S76" s="41">
        <f>'Given Data '!C$21*'Given Data '!C$19*'Given Data '!C$9*Table10[[#This Row],[Column11]]^2</f>
        <v>124.71854129652674</v>
      </c>
      <c r="T76" s="41">
        <f>'Given Data '!C$22*'Given Data '!C$17*9.81</f>
        <v>102.35950200000001</v>
      </c>
      <c r="U76" s="41">
        <v>0</v>
      </c>
      <c r="V76" s="41">
        <f>'Given Data '!C$45-(Table10[[#This Row],[Column13]]+Table10[[#This Row],[Column14]]+Table10[[#This Row],[Column15]])</f>
        <v>480.82337402630776</v>
      </c>
      <c r="W76" s="41">
        <f>Table10[[#This Row],[Column16]]/'Given Data '!C$17</f>
        <v>0.92162959120259857</v>
      </c>
      <c r="X76" s="41">
        <f>IF(L76=1,'Given Data '!C$55,IF(L76=2,'Given Data '!C$56,IF(L76=3,'Given Data '!C$57)))</f>
        <v>581.23604096253996</v>
      </c>
      <c r="Y76" s="41">
        <f>Table10[[#This Row],[Column19]]*Table10[[#This Row],[Column11]]^2/(2*1000)</f>
        <v>38.548665085290573</v>
      </c>
    </row>
    <row r="77" spans="7:25">
      <c r="G77" s="38">
        <f>6500</f>
        <v>6500</v>
      </c>
      <c r="H77" s="38">
        <f>18</f>
        <v>18</v>
      </c>
      <c r="I77" s="41">
        <f>Table10[[#This Row],[Column2]]*746/1000</f>
        <v>13.428000000000001</v>
      </c>
      <c r="J77" s="37">
        <f>60*Table10[[#This Row],[Column3]]/(2*PI()*Table10[[#This Row],[Column1]])</f>
        <v>1.972737762311973E-2</v>
      </c>
      <c r="K77" s="51">
        <v>504.5</v>
      </c>
      <c r="L77" s="41">
        <f>IF(Simulation!Q77&lt;='Given Data '!J$6,1,IF(AND(Simulation!Q77&gt;'Given Data '!J$6,Simulation!Q77&lt;='Given Data '!J$7),2,IF(Simulation!Q77&gt;'Given Data '!J$7,3)))</f>
        <v>3</v>
      </c>
      <c r="M77" s="41">
        <v>1</v>
      </c>
      <c r="N77" s="35">
        <f t="shared" si="2"/>
        <v>73</v>
      </c>
      <c r="O77" s="41">
        <f>O76+(Table10[[#This Row],[Column11]]-Q76)/R76</f>
        <v>12.177726569578402</v>
      </c>
      <c r="P77" s="41">
        <f>3.6*Table10[[#This Row],[Column11]]</f>
        <v>41.719362187364069</v>
      </c>
      <c r="Q77" s="41">
        <f t="shared" si="3"/>
        <v>11.588711718712242</v>
      </c>
      <c r="R77" s="36">
        <f>Table10[[#This Row],[Column16]]/Table10[[#This Row],[Column19]]</f>
        <v>0.82456645300457199</v>
      </c>
      <c r="S77" s="41">
        <f>'Given Data '!C$21*'Given Data '!C$19*'Given Data '!C$9*Table10[[#This Row],[Column11]]^2</f>
        <v>126.27417466793284</v>
      </c>
      <c r="T77" s="41">
        <f>'Given Data '!C$22*'Given Data '!C$17*9.81</f>
        <v>102.35950200000001</v>
      </c>
      <c r="U77" s="41">
        <v>0</v>
      </c>
      <c r="V77" s="41">
        <f>'Given Data '!C$45-(Table10[[#This Row],[Column13]]+Table10[[#This Row],[Column14]]+Table10[[#This Row],[Column15]])</f>
        <v>479.26774065490167</v>
      </c>
      <c r="W77" s="41">
        <f>Table10[[#This Row],[Column16]]/'Given Data '!C$17</f>
        <v>0.91864779409039821</v>
      </c>
      <c r="X77" s="41">
        <f>IF(L77=1,'Given Data '!C$55,IF(L77=2,'Given Data '!C$56,IF(L77=3,'Given Data '!C$57)))</f>
        <v>581.23604096253996</v>
      </c>
      <c r="Y77" s="41">
        <f>Table10[[#This Row],[Column19]]*Table10[[#This Row],[Column11]]^2/(2*1000)</f>
        <v>39.02948845931688</v>
      </c>
    </row>
    <row r="78" spans="7:25">
      <c r="G78" s="38">
        <f>6500</f>
        <v>6500</v>
      </c>
      <c r="H78" s="38">
        <f>18</f>
        <v>18</v>
      </c>
      <c r="I78" s="41">
        <f>Table10[[#This Row],[Column2]]*746/1000</f>
        <v>13.428000000000001</v>
      </c>
      <c r="J78" s="37">
        <f>60*Table10[[#This Row],[Column3]]/(2*PI()*Table10[[#This Row],[Column1]])</f>
        <v>1.972737762311973E-2</v>
      </c>
      <c r="K78" s="51">
        <v>504.5</v>
      </c>
      <c r="L78" s="41">
        <f>IF(Simulation!Q78&lt;='Given Data '!J$6,1,IF(AND(Simulation!Q78&gt;'Given Data '!J$6,Simulation!Q78&lt;='Given Data '!J$7),2,IF(Simulation!Q78&gt;'Given Data '!J$7,3)))</f>
        <v>3</v>
      </c>
      <c r="M78" s="41">
        <v>1</v>
      </c>
      <c r="N78" s="35">
        <f t="shared" si="2"/>
        <v>74</v>
      </c>
      <c r="O78" s="41">
        <f>O77+(Table10[[#This Row],[Column11]]-Q77)/R77</f>
        <v>12.263754147236313</v>
      </c>
      <c r="P78" s="41">
        <f>3.6*Table10[[#This Row],[Column11]]</f>
        <v>41.97472982381592</v>
      </c>
      <c r="Q78" s="41">
        <f t="shared" si="3"/>
        <v>11.659647173282201</v>
      </c>
      <c r="R78" s="36">
        <f>Table10[[#This Row],[Column16]]/Table10[[#This Row],[Column19]]</f>
        <v>0.82189868941293387</v>
      </c>
      <c r="S78" s="41">
        <f>'Given Data '!C$21*'Given Data '!C$19*'Given Data '!C$9*Table10[[#This Row],[Column11]]^2</f>
        <v>127.8247750161605</v>
      </c>
      <c r="T78" s="41">
        <f>'Given Data '!C$22*'Given Data '!C$17*9.81</f>
        <v>102.35950200000001</v>
      </c>
      <c r="U78" s="41">
        <v>0</v>
      </c>
      <c r="V78" s="41">
        <f>'Given Data '!C$45-(Table10[[#This Row],[Column13]]+Table10[[#This Row],[Column14]]+Table10[[#This Row],[Column15]])</f>
        <v>477.71714030667397</v>
      </c>
      <c r="W78" s="41">
        <f>Table10[[#This Row],[Column16]]/'Given Data '!C$17</f>
        <v>0.9156756441445898</v>
      </c>
      <c r="X78" s="41">
        <f>IF(L78=1,'Given Data '!C$55,IF(L78=2,'Given Data '!C$56,IF(L78=3,'Given Data '!C$57)))</f>
        <v>581.23604096253996</v>
      </c>
      <c r="Y78" s="41">
        <f>Table10[[#This Row],[Column19]]*Table10[[#This Row],[Column11]]^2/(2*1000)</f>
        <v>39.508756199971799</v>
      </c>
    </row>
    <row r="79" spans="7:25">
      <c r="G79" s="38">
        <f>6500</f>
        <v>6500</v>
      </c>
      <c r="H79" s="38">
        <f>18</f>
        <v>18</v>
      </c>
      <c r="I79" s="41">
        <f>Table10[[#This Row],[Column2]]*746/1000</f>
        <v>13.428000000000001</v>
      </c>
      <c r="J79" s="37">
        <f>60*Table10[[#This Row],[Column3]]/(2*PI()*Table10[[#This Row],[Column1]])</f>
        <v>1.972737762311973E-2</v>
      </c>
      <c r="K79" s="51">
        <v>504.5</v>
      </c>
      <c r="L79" s="41">
        <f>IF(Simulation!Q79&lt;='Given Data '!J$6,1,IF(AND(Simulation!Q79&gt;'Given Data '!J$6,Simulation!Q79&lt;='Given Data '!J$7),2,IF(Simulation!Q79&gt;'Given Data '!J$7,3)))</f>
        <v>3</v>
      </c>
      <c r="M79" s="41">
        <v>1</v>
      </c>
      <c r="N79" s="35">
        <f t="shared" si="2"/>
        <v>75</v>
      </c>
      <c r="O79" s="41">
        <f>O78+(Table10[[#This Row],[Column11]]-Q78)/R78</f>
        <v>12.34926233349962</v>
      </c>
      <c r="P79" s="41">
        <f>3.6*Table10[[#This Row],[Column11]]</f>
        <v>42.227734462221925</v>
      </c>
      <c r="Q79" s="41">
        <f t="shared" si="3"/>
        <v>11.72992623950609</v>
      </c>
      <c r="R79" s="36">
        <f>Table10[[#This Row],[Column16]]/Table10[[#This Row],[Column19]]</f>
        <v>0.81923955697837869</v>
      </c>
      <c r="S79" s="41">
        <f>'Given Data '!C$21*'Given Data '!C$19*'Given Data '!C$9*Table10[[#This Row],[Column11]]^2</f>
        <v>129.37035862481653</v>
      </c>
      <c r="T79" s="41">
        <f>'Given Data '!C$22*'Given Data '!C$17*9.81</f>
        <v>102.35950200000001</v>
      </c>
      <c r="U79" s="41">
        <v>0</v>
      </c>
      <c r="V79" s="41">
        <f>'Given Data '!C$45-(Table10[[#This Row],[Column13]]+Table10[[#This Row],[Column14]]+Table10[[#This Row],[Column15]])</f>
        <v>476.17155669801798</v>
      </c>
      <c r="W79" s="41">
        <f>Table10[[#This Row],[Column16]]/'Given Data '!C$17</f>
        <v>0.91271311015318457</v>
      </c>
      <c r="X79" s="41">
        <f>IF(L79=1,'Given Data '!C$55,IF(L79=2,'Given Data '!C$56,IF(L79=3,'Given Data '!C$57)))</f>
        <v>581.23604096253996</v>
      </c>
      <c r="Y79" s="41">
        <f>Table10[[#This Row],[Column19]]*Table10[[#This Row],[Column11]]^2/(2*1000)</f>
        <v>39.986473340278472</v>
      </c>
    </row>
    <row r="80" spans="7:25">
      <c r="G80" s="38">
        <f>6500</f>
        <v>6500</v>
      </c>
      <c r="H80" s="38">
        <f>18</f>
        <v>18</v>
      </c>
      <c r="I80" s="41">
        <f>Table10[[#This Row],[Column2]]*746/1000</f>
        <v>13.428000000000001</v>
      </c>
      <c r="J80" s="37">
        <f>60*Table10[[#This Row],[Column3]]/(2*PI()*Table10[[#This Row],[Column1]])</f>
        <v>1.972737762311973E-2</v>
      </c>
      <c r="K80" s="51">
        <v>504.5</v>
      </c>
      <c r="L80" s="41">
        <f>IF(Simulation!Q80&lt;='Given Data '!J$6,1,IF(AND(Simulation!Q80&gt;'Given Data '!J$6,Simulation!Q80&lt;='Given Data '!J$7),2,IF(Simulation!Q80&gt;'Given Data '!J$7,3)))</f>
        <v>3</v>
      </c>
      <c r="M80" s="41">
        <v>1</v>
      </c>
      <c r="N80" s="35">
        <f t="shared" si="2"/>
        <v>76</v>
      </c>
      <c r="O80" s="41">
        <f>O79+(Table10[[#This Row],[Column11]]-Q79)/R79</f>
        <v>12.434262059484555</v>
      </c>
      <c r="P80" s="41">
        <f>3.6*Table10[[#This Row],[Column11]]</f>
        <v>42.478420958514981</v>
      </c>
      <c r="Q80" s="41">
        <f t="shared" si="3"/>
        <v>11.799561377365272</v>
      </c>
      <c r="R80" s="36">
        <f>Table10[[#This Row],[Column16]]/Table10[[#This Row],[Column19]]</f>
        <v>0.81658902777606535</v>
      </c>
      <c r="S80" s="41">
        <f>'Given Data '!C$21*'Given Data '!C$19*'Given Data '!C$9*Table10[[#This Row],[Column11]]^2</f>
        <v>130.91094172482468</v>
      </c>
      <c r="T80" s="41">
        <f>'Given Data '!C$22*'Given Data '!C$17*9.81</f>
        <v>102.35950200000001</v>
      </c>
      <c r="U80" s="41">
        <v>0</v>
      </c>
      <c r="V80" s="41">
        <f>'Given Data '!C$45-(Table10[[#This Row],[Column13]]+Table10[[#This Row],[Column14]]+Table10[[#This Row],[Column15]])</f>
        <v>474.6309735980098</v>
      </c>
      <c r="W80" s="41">
        <f>Table10[[#This Row],[Column16]]/'Given Data '!C$17</f>
        <v>0.90976016100517487</v>
      </c>
      <c r="X80" s="41">
        <f>IF(L80=1,'Given Data '!C$55,IF(L80=2,'Given Data '!C$56,IF(L80=3,'Given Data '!C$57)))</f>
        <v>581.23604096253996</v>
      </c>
      <c r="Y80" s="41">
        <f>Table10[[#This Row],[Column19]]*Table10[[#This Row],[Column11]]^2/(2*1000)</f>
        <v>40.462644896976492</v>
      </c>
    </row>
    <row r="81" spans="7:25">
      <c r="G81" s="38">
        <f>6500</f>
        <v>6500</v>
      </c>
      <c r="H81" s="38">
        <f>18</f>
        <v>18</v>
      </c>
      <c r="I81" s="41">
        <f>Table10[[#This Row],[Column2]]*746/1000</f>
        <v>13.428000000000001</v>
      </c>
      <c r="J81" s="37">
        <f>60*Table10[[#This Row],[Column3]]/(2*PI()*Table10[[#This Row],[Column1]])</f>
        <v>1.972737762311973E-2</v>
      </c>
      <c r="K81" s="51">
        <v>504.5</v>
      </c>
      <c r="L81" s="41">
        <f>IF(Simulation!Q81&lt;='Given Data '!J$6,1,IF(AND(Simulation!Q81&gt;'Given Data '!J$6,Simulation!Q81&lt;='Given Data '!J$7),2,IF(Simulation!Q81&gt;'Given Data '!J$7,3)))</f>
        <v>3</v>
      </c>
      <c r="M81" s="41">
        <v>1</v>
      </c>
      <c r="N81" s="35">
        <f t="shared" si="2"/>
        <v>77</v>
      </c>
      <c r="O81" s="41">
        <f>O80+(Table10[[#This Row],[Column11]]-Q80)/R80</f>
        <v>12.518763891105468</v>
      </c>
      <c r="P81" s="41">
        <f>3.6*Table10[[#This Row],[Column11]]</f>
        <v>42.72683272521801</v>
      </c>
      <c r="Q81" s="41">
        <f t="shared" si="3"/>
        <v>11.86856464589389</v>
      </c>
      <c r="R81" s="36">
        <f>Table10[[#This Row],[Column16]]/Table10[[#This Row],[Column19]]</f>
        <v>0.81394707397150057</v>
      </c>
      <c r="S81" s="41">
        <f>'Given Data '!C$21*'Given Data '!C$19*'Given Data '!C$9*Table10[[#This Row],[Column11]]^2</f>
        <v>132.44654049459589</v>
      </c>
      <c r="T81" s="41">
        <f>'Given Data '!C$22*'Given Data '!C$17*9.81</f>
        <v>102.35950200000001</v>
      </c>
      <c r="U81" s="41">
        <v>0</v>
      </c>
      <c r="V81" s="41">
        <f>'Given Data '!C$45-(Table10[[#This Row],[Column13]]+Table10[[#This Row],[Column14]]+Table10[[#This Row],[Column15]])</f>
        <v>473.09537482823862</v>
      </c>
      <c r="W81" s="41">
        <f>Table10[[#This Row],[Column16]]/'Given Data '!C$17</f>
        <v>0.9068167656902083</v>
      </c>
      <c r="X81" s="41">
        <f>IF(L81=1,'Given Data '!C$55,IF(L81=2,'Given Data '!C$56,IF(L81=3,'Given Data '!C$57)))</f>
        <v>581.23604096253996</v>
      </c>
      <c r="Y81" s="41">
        <f>Table10[[#This Row],[Column19]]*Table10[[#This Row],[Column11]]^2/(2*1000)</f>
        <v>40.937275870574496</v>
      </c>
    </row>
    <row r="82" spans="7:25">
      <c r="G82" s="38">
        <f>6500</f>
        <v>6500</v>
      </c>
      <c r="H82" s="38">
        <f>18</f>
        <v>18</v>
      </c>
      <c r="I82" s="41">
        <f>Table10[[#This Row],[Column2]]*746/1000</f>
        <v>13.428000000000001</v>
      </c>
      <c r="J82" s="37">
        <f>60*Table10[[#This Row],[Column3]]/(2*PI()*Table10[[#This Row],[Column1]])</f>
        <v>1.972737762311973E-2</v>
      </c>
      <c r="K82" s="51">
        <v>504.5</v>
      </c>
      <c r="L82" s="41">
        <f>IF(Simulation!Q82&lt;='Given Data '!J$6,1,IF(AND(Simulation!Q82&gt;'Given Data '!J$6,Simulation!Q82&lt;='Given Data '!J$7),2,IF(Simulation!Q82&gt;'Given Data '!J$7,3)))</f>
        <v>3</v>
      </c>
      <c r="M82" s="41">
        <v>1</v>
      </c>
      <c r="N82" s="35">
        <f t="shared" si="2"/>
        <v>78</v>
      </c>
      <c r="O82" s="41">
        <f>O81+(Table10[[#This Row],[Column11]]-Q81)/R81</f>
        <v>12.602778045858713</v>
      </c>
      <c r="P82" s="41">
        <f>3.6*Table10[[#This Row],[Column11]]</f>
        <v>42.973011796778941</v>
      </c>
      <c r="Q82" s="41">
        <f t="shared" si="3"/>
        <v>11.936947721327483</v>
      </c>
      <c r="R82" s="36">
        <f>Table10[[#This Row],[Column16]]/Table10[[#This Row],[Column19]]</f>
        <v>0.81131366782024472</v>
      </c>
      <c r="S82" s="41">
        <f>'Given Data '!C$21*'Given Data '!C$19*'Given Data '!C$9*Table10[[#This Row],[Column11]]^2</f>
        <v>133.9771710601982</v>
      </c>
      <c r="T82" s="41">
        <f>'Given Data '!C$22*'Given Data '!C$17*9.81</f>
        <v>102.35950200000001</v>
      </c>
      <c r="U82" s="41">
        <v>0</v>
      </c>
      <c r="V82" s="41">
        <f>'Given Data '!C$45-(Table10[[#This Row],[Column13]]+Table10[[#This Row],[Column14]]+Table10[[#This Row],[Column15]])</f>
        <v>471.56474426263628</v>
      </c>
      <c r="W82" s="41">
        <f>Table10[[#This Row],[Column16]]/'Given Data '!C$17</f>
        <v>0.90388289329826199</v>
      </c>
      <c r="X82" s="41">
        <f>IF(L82=1,'Given Data '!C$55,IF(L82=2,'Given Data '!C$56,IF(L82=3,'Given Data '!C$57)))</f>
        <v>581.23604096253996</v>
      </c>
      <c r="Y82" s="41">
        <f>Table10[[#This Row],[Column19]]*Table10[[#This Row],[Column11]]^2/(2*1000)</f>
        <v>41.41037124540275</v>
      </c>
    </row>
    <row r="83" spans="7:25">
      <c r="G83" s="38">
        <f>6500</f>
        <v>6500</v>
      </c>
      <c r="H83" s="38">
        <f>18</f>
        <v>18</v>
      </c>
      <c r="I83" s="41">
        <f>Table10[[#This Row],[Column2]]*746/1000</f>
        <v>13.428000000000001</v>
      </c>
      <c r="J83" s="37">
        <f>60*Table10[[#This Row],[Column3]]/(2*PI()*Table10[[#This Row],[Column1]])</f>
        <v>1.972737762311973E-2</v>
      </c>
      <c r="K83" s="51">
        <v>504.5</v>
      </c>
      <c r="L83" s="41">
        <f>IF(Simulation!Q83&lt;='Given Data '!J$6,1,IF(AND(Simulation!Q83&gt;'Given Data '!J$6,Simulation!Q83&lt;='Given Data '!J$7),2,IF(Simulation!Q83&gt;'Given Data '!J$7,3)))</f>
        <v>3</v>
      </c>
      <c r="M83" s="41">
        <v>1</v>
      </c>
      <c r="N83" s="35">
        <f t="shared" si="2"/>
        <v>79</v>
      </c>
      <c r="O83" s="41">
        <f>O82+(Table10[[#This Row],[Column11]]-Q82)/R82</f>
        <v>12.686314408629</v>
      </c>
      <c r="P83" s="41">
        <f>3.6*Table10[[#This Row],[Column11]]</f>
        <v>43.216998891130828</v>
      </c>
      <c r="Q83" s="41">
        <f t="shared" si="3"/>
        <v>12.004721914203007</v>
      </c>
      <c r="R83" s="36">
        <f>Table10[[#This Row],[Column16]]/Table10[[#This Row],[Column19]]</f>
        <v>0.80868878166762181</v>
      </c>
      <c r="S83" s="41">
        <f>'Given Data '!C$21*'Given Data '!C$19*'Given Data '!C$9*Table10[[#This Row],[Column11]]^2</f>
        <v>135.50284949552611</v>
      </c>
      <c r="T83" s="41">
        <f>'Given Data '!C$22*'Given Data '!C$17*9.81</f>
        <v>102.35950200000001</v>
      </c>
      <c r="U83" s="41">
        <v>0</v>
      </c>
      <c r="V83" s="41">
        <f>'Given Data '!C$45-(Table10[[#This Row],[Column13]]+Table10[[#This Row],[Column14]]+Table10[[#This Row],[Column15]])</f>
        <v>470.03906582730838</v>
      </c>
      <c r="W83" s="41">
        <f>Table10[[#This Row],[Column16]]/'Given Data '!C$17</f>
        <v>0.90095851301931795</v>
      </c>
      <c r="X83" s="41">
        <f>IF(L83=1,'Given Data '!C$55,IF(L83=2,'Given Data '!C$56,IF(L83=3,'Given Data '!C$57)))</f>
        <v>581.23604096253996</v>
      </c>
      <c r="Y83" s="41">
        <f>Table10[[#This Row],[Column19]]*Table10[[#This Row],[Column11]]^2/(2*1000)</f>
        <v>41.881935989665386</v>
      </c>
    </row>
    <row r="84" spans="7:25">
      <c r="G84" s="38">
        <f>6500</f>
        <v>6500</v>
      </c>
      <c r="H84" s="38">
        <f>18</f>
        <v>18</v>
      </c>
      <c r="I84" s="41">
        <f>Table10[[#This Row],[Column2]]*746/1000</f>
        <v>13.428000000000001</v>
      </c>
      <c r="J84" s="37">
        <f>60*Table10[[#This Row],[Column3]]/(2*PI()*Table10[[#This Row],[Column1]])</f>
        <v>1.972737762311973E-2</v>
      </c>
      <c r="K84" s="51">
        <v>504.5</v>
      </c>
      <c r="L84" s="41">
        <f>IF(Simulation!Q84&lt;='Given Data '!J$6,1,IF(AND(Simulation!Q84&gt;'Given Data '!J$6,Simulation!Q84&lt;='Given Data '!J$7),2,IF(Simulation!Q84&gt;'Given Data '!J$7,3)))</f>
        <v>3</v>
      </c>
      <c r="M84" s="41">
        <v>1</v>
      </c>
      <c r="N84" s="35">
        <f t="shared" si="2"/>
        <v>80</v>
      </c>
      <c r="O84" s="41">
        <f>O83+(Table10[[#This Row],[Column11]]-Q83)/R83</f>
        <v>12.76938254658687</v>
      </c>
      <c r="P84" s="41">
        <f>3.6*Table10[[#This Row],[Column11]]</f>
        <v>43.458833467740796</v>
      </c>
      <c r="Q84" s="41">
        <f t="shared" si="3"/>
        <v>12.071898185483555</v>
      </c>
      <c r="R84" s="36">
        <f>Table10[[#This Row],[Column16]]/Table10[[#This Row],[Column19]]</f>
        <v>0.80607238794842828</v>
      </c>
      <c r="S84" s="41">
        <f>'Given Data '!C$21*'Given Data '!C$19*'Given Data '!C$9*Table10[[#This Row],[Column11]]^2</f>
        <v>137.02359182246946</v>
      </c>
      <c r="T84" s="41">
        <f>'Given Data '!C$22*'Given Data '!C$17*9.81</f>
        <v>102.35950200000001</v>
      </c>
      <c r="U84" s="41">
        <v>0</v>
      </c>
      <c r="V84" s="41">
        <f>'Given Data '!C$45-(Table10[[#This Row],[Column13]]+Table10[[#This Row],[Column14]]+Table10[[#This Row],[Column15]])</f>
        <v>468.51832350036506</v>
      </c>
      <c r="W84" s="41">
        <f>Table10[[#This Row],[Column16]]/'Given Data '!C$17</f>
        <v>0.89804359414303925</v>
      </c>
      <c r="X84" s="41">
        <f>IF(L84=1,'Given Data '!C$55,IF(L84=2,'Given Data '!C$56,IF(L84=3,'Given Data '!C$57)))</f>
        <v>581.23604096253996</v>
      </c>
      <c r="Y84" s="41">
        <f>Table10[[#This Row],[Column19]]*Table10[[#This Row],[Column11]]^2/(2*1000)</f>
        <v>42.351975055492694</v>
      </c>
    </row>
    <row r="85" spans="7:25">
      <c r="G85" s="38">
        <f>6500</f>
        <v>6500</v>
      </c>
      <c r="H85" s="38">
        <f>18</f>
        <v>18</v>
      </c>
      <c r="I85" s="41">
        <f>Table10[[#This Row],[Column2]]*746/1000</f>
        <v>13.428000000000001</v>
      </c>
      <c r="J85" s="37">
        <f>60*Table10[[#This Row],[Column3]]/(2*PI()*Table10[[#This Row],[Column1]])</f>
        <v>1.972737762311973E-2</v>
      </c>
      <c r="K85" s="51">
        <v>504.5</v>
      </c>
      <c r="L85" s="41">
        <f>IF(Simulation!Q85&lt;='Given Data '!J$6,1,IF(AND(Simulation!Q85&gt;'Given Data '!J$6,Simulation!Q85&lt;='Given Data '!J$7),2,IF(Simulation!Q85&gt;'Given Data '!J$7,3)))</f>
        <v>3</v>
      </c>
      <c r="M85" s="41">
        <v>1</v>
      </c>
      <c r="N85" s="35">
        <f t="shared" si="2"/>
        <v>81</v>
      </c>
      <c r="O85" s="41">
        <f>O84+(Table10[[#This Row],[Column11]]-Q84)/R84</f>
        <v>12.85199172324033</v>
      </c>
      <c r="P85" s="41">
        <f>3.6*Table10[[#This Row],[Column11]]</f>
        <v>43.698553782390228</v>
      </c>
      <c r="Q85" s="41">
        <f t="shared" si="3"/>
        <v>12.138487161775062</v>
      </c>
      <c r="R85" s="36">
        <f>Table10[[#This Row],[Column16]]/Table10[[#This Row],[Column19]]</f>
        <v>0.80346445918664355</v>
      </c>
      <c r="S85" s="41">
        <f>'Given Data '!C$21*'Given Data '!C$19*'Given Data '!C$9*Table10[[#This Row],[Column11]]^2</f>
        <v>138.53941401108156</v>
      </c>
      <c r="T85" s="41">
        <f>'Given Data '!C$22*'Given Data '!C$17*9.81</f>
        <v>102.35950200000001</v>
      </c>
      <c r="U85" s="41">
        <v>0</v>
      </c>
      <c r="V85" s="41">
        <f>'Given Data '!C$45-(Table10[[#This Row],[Column13]]+Table10[[#This Row],[Column14]]+Table10[[#This Row],[Column15]])</f>
        <v>467.00250131175295</v>
      </c>
      <c r="W85" s="41">
        <f>Table10[[#This Row],[Column16]]/'Given Data '!C$17</f>
        <v>0.89513810605844801</v>
      </c>
      <c r="X85" s="41">
        <f>IF(L85=1,'Given Data '!C$55,IF(L85=2,'Given Data '!C$56,IF(L85=3,'Given Data '!C$57)))</f>
        <v>581.23604096253996</v>
      </c>
      <c r="Y85" s="41">
        <f>Table10[[#This Row],[Column19]]*Table10[[#This Row],[Column11]]^2/(2*1000)</f>
        <v>42.820493378993056</v>
      </c>
    </row>
    <row r="86" spans="7:25">
      <c r="G86" s="38">
        <f>6500</f>
        <v>6500</v>
      </c>
      <c r="H86" s="38">
        <f>18</f>
        <v>18</v>
      </c>
      <c r="I86" s="41">
        <f>Table10[[#This Row],[Column2]]*746/1000</f>
        <v>13.428000000000001</v>
      </c>
      <c r="J86" s="37">
        <f>60*Table10[[#This Row],[Column3]]/(2*PI()*Table10[[#This Row],[Column1]])</f>
        <v>1.972737762311973E-2</v>
      </c>
      <c r="K86" s="51">
        <v>504.5</v>
      </c>
      <c r="L86" s="41">
        <f>IF(Simulation!Q86&lt;='Given Data '!J$6,1,IF(AND(Simulation!Q86&gt;'Given Data '!J$6,Simulation!Q86&lt;='Given Data '!J$7),2,IF(Simulation!Q86&gt;'Given Data '!J$7,3)))</f>
        <v>3</v>
      </c>
      <c r="M86" s="41">
        <v>1</v>
      </c>
      <c r="N86" s="35">
        <f t="shared" si="2"/>
        <v>82</v>
      </c>
      <c r="O86" s="41">
        <f>O85+(Table10[[#This Row],[Column11]]-Q85)/R85</f>
        <v>12.934150911698545</v>
      </c>
      <c r="P86" s="41">
        <f>3.6*Table10[[#This Row],[Column11]]</f>
        <v>43.936196938908679</v>
      </c>
      <c r="Q86" s="41">
        <f t="shared" si="3"/>
        <v>12.204499149696856</v>
      </c>
      <c r="R86" s="36">
        <f>Table10[[#This Row],[Column16]]/Table10[[#This Row],[Column19]]</f>
        <v>0.80086496799514184</v>
      </c>
      <c r="S86" s="41">
        <f>'Given Data '!C$21*'Given Data '!C$19*'Given Data '!C$9*Table10[[#This Row],[Column11]]^2</f>
        <v>140.05033197974697</v>
      </c>
      <c r="T86" s="41">
        <f>'Given Data '!C$22*'Given Data '!C$17*9.81</f>
        <v>102.35950200000001</v>
      </c>
      <c r="U86" s="41">
        <v>0</v>
      </c>
      <c r="V86" s="41">
        <f>'Given Data '!C$45-(Table10[[#This Row],[Column13]]+Table10[[#This Row],[Column14]]+Table10[[#This Row],[Column15]])</f>
        <v>465.49158334308754</v>
      </c>
      <c r="W86" s="41">
        <f>Table10[[#This Row],[Column16]]/'Given Data '!C$17</f>
        <v>0.8922420182536035</v>
      </c>
      <c r="X86" s="41">
        <f>IF(L86=1,'Given Data '!C$55,IF(L86=2,'Given Data '!C$56,IF(L86=3,'Given Data '!C$57)))</f>
        <v>581.23604096253996</v>
      </c>
      <c r="Y86" s="41">
        <f>Table10[[#This Row],[Column19]]*Table10[[#This Row],[Column11]]^2/(2*1000)</f>
        <v>43.287495880304817</v>
      </c>
    </row>
    <row r="87" spans="7:25">
      <c r="G87" s="38">
        <f>6500</f>
        <v>6500</v>
      </c>
      <c r="H87" s="38">
        <f>18</f>
        <v>18</v>
      </c>
      <c r="I87" s="41">
        <f>Table10[[#This Row],[Column2]]*746/1000</f>
        <v>13.428000000000001</v>
      </c>
      <c r="J87" s="37">
        <f>60*Table10[[#This Row],[Column3]]/(2*PI()*Table10[[#This Row],[Column1]])</f>
        <v>1.972737762311973E-2</v>
      </c>
      <c r="K87" s="51">
        <v>504.5</v>
      </c>
      <c r="L87" s="41">
        <f>IF(Simulation!Q87&lt;='Given Data '!J$6,1,IF(AND(Simulation!Q87&gt;'Given Data '!J$6,Simulation!Q87&lt;='Given Data '!J$7),2,IF(Simulation!Q87&gt;'Given Data '!J$7,3)))</f>
        <v>3</v>
      </c>
      <c r="M87" s="41">
        <v>1</v>
      </c>
      <c r="N87" s="35">
        <f t="shared" si="2"/>
        <v>83</v>
      </c>
      <c r="O87" s="41">
        <f>O86+(Table10[[#This Row],[Column11]]-Q86)/R86</f>
        <v>13.01586880720094</v>
      </c>
      <c r="P87" s="41">
        <f>3.6*Table10[[#This Row],[Column11]]</f>
        <v>44.171798938066843</v>
      </c>
      <c r="Q87" s="41">
        <f t="shared" si="3"/>
        <v>12.269944149463011</v>
      </c>
      <c r="R87" s="36">
        <f>Table10[[#This Row],[Column16]]/Table10[[#This Row],[Column19]]</f>
        <v>0.79827388707540448</v>
      </c>
      <c r="S87" s="41">
        <f>'Given Data '!C$21*'Given Data '!C$19*'Given Data '!C$9*Table10[[#This Row],[Column11]]^2</f>
        <v>141.5563615953487</v>
      </c>
      <c r="T87" s="41">
        <f>'Given Data '!C$22*'Given Data '!C$17*9.81</f>
        <v>102.35950200000001</v>
      </c>
      <c r="U87" s="41">
        <v>0</v>
      </c>
      <c r="V87" s="41">
        <f>'Given Data '!C$45-(Table10[[#This Row],[Column13]]+Table10[[#This Row],[Column14]]+Table10[[#This Row],[Column15]])</f>
        <v>463.98555372748581</v>
      </c>
      <c r="W87" s="41">
        <f>Table10[[#This Row],[Column16]]/'Given Data '!C$17</f>
        <v>0.88935530031528198</v>
      </c>
      <c r="X87" s="41">
        <f>IF(L87=1,'Given Data '!C$55,IF(L87=2,'Given Data '!C$56,IF(L87=3,'Given Data '!C$57)))</f>
        <v>581.23604096253996</v>
      </c>
      <c r="Y87" s="41">
        <f>Table10[[#This Row],[Column19]]*Table10[[#This Row],[Column11]]^2/(2*1000)</f>
        <v>43.752987463647898</v>
      </c>
    </row>
    <row r="88" spans="7:25">
      <c r="G88" s="38">
        <f>6500</f>
        <v>6500</v>
      </c>
      <c r="H88" s="38">
        <f>18</f>
        <v>18</v>
      </c>
      <c r="I88" s="41">
        <f>Table10[[#This Row],[Column2]]*746/1000</f>
        <v>13.428000000000001</v>
      </c>
      <c r="J88" s="37">
        <f>60*Table10[[#This Row],[Column3]]/(2*PI()*Table10[[#This Row],[Column1]])</f>
        <v>1.972737762311973E-2</v>
      </c>
      <c r="K88" s="51">
        <v>504.5</v>
      </c>
      <c r="L88" s="41">
        <f>IF(Simulation!Q88&lt;='Given Data '!J$6,1,IF(AND(Simulation!Q88&gt;'Given Data '!J$6,Simulation!Q88&lt;='Given Data '!J$7),2,IF(Simulation!Q88&gt;'Given Data '!J$7,3)))</f>
        <v>3</v>
      </c>
      <c r="M88" s="41">
        <v>1</v>
      </c>
      <c r="N88" s="35">
        <f t="shared" si="2"/>
        <v>84</v>
      </c>
      <c r="O88" s="41">
        <f>O87+(Table10[[#This Row],[Column11]]-Q87)/R87</f>
        <v>13.097153838960738</v>
      </c>
      <c r="P88" s="41">
        <f>3.6*Table10[[#This Row],[Column11]]</f>
        <v>44.405394723817032</v>
      </c>
      <c r="Q88" s="41">
        <f t="shared" si="3"/>
        <v>12.334831867726953</v>
      </c>
      <c r="R88" s="36">
        <f>Table10[[#This Row],[Column16]]/Table10[[#This Row],[Column19]]</f>
        <v>0.79569118921723281</v>
      </c>
      <c r="S88" s="41">
        <f>'Given Data '!C$21*'Given Data '!C$19*'Given Data '!C$9*Table10[[#This Row],[Column11]]^2</f>
        <v>143.0575186734348</v>
      </c>
      <c r="T88" s="41">
        <f>'Given Data '!C$22*'Given Data '!C$17*9.81</f>
        <v>102.35950200000001</v>
      </c>
      <c r="U88" s="41">
        <v>0</v>
      </c>
      <c r="V88" s="41">
        <f>'Given Data '!C$45-(Table10[[#This Row],[Column13]]+Table10[[#This Row],[Column14]]+Table10[[#This Row],[Column15]])</f>
        <v>462.48439664939968</v>
      </c>
      <c r="W88" s="41">
        <f>Table10[[#This Row],[Column16]]/'Given Data '!C$17</f>
        <v>0.88647792192865704</v>
      </c>
      <c r="X88" s="41">
        <f>IF(L88=1,'Given Data '!C$55,IF(L88=2,'Given Data '!C$56,IF(L88=3,'Given Data '!C$57)))</f>
        <v>581.23604096253996</v>
      </c>
      <c r="Y88" s="41">
        <f>Table10[[#This Row],[Column19]]*Table10[[#This Row],[Column11]]^2/(2*1000)</f>
        <v>44.216973017375388</v>
      </c>
    </row>
    <row r="89" spans="7:25">
      <c r="G89" s="38">
        <f>6500</f>
        <v>6500</v>
      </c>
      <c r="H89" s="38">
        <f>18</f>
        <v>18</v>
      </c>
      <c r="I89" s="41">
        <f>Table10[[#This Row],[Column2]]*746/1000</f>
        <v>13.428000000000001</v>
      </c>
      <c r="J89" s="37">
        <f>60*Table10[[#This Row],[Column3]]/(2*PI()*Table10[[#This Row],[Column1]])</f>
        <v>1.972737762311973E-2</v>
      </c>
      <c r="K89" s="51">
        <v>504.5</v>
      </c>
      <c r="L89" s="41">
        <f>IF(Simulation!Q89&lt;='Given Data '!J$6,1,IF(AND(Simulation!Q89&gt;'Given Data '!J$6,Simulation!Q89&lt;='Given Data '!J$7),2,IF(Simulation!Q89&gt;'Given Data '!J$7,3)))</f>
        <v>3</v>
      </c>
      <c r="M89" s="41">
        <v>1</v>
      </c>
      <c r="N89" s="35">
        <f t="shared" si="2"/>
        <v>85</v>
      </c>
      <c r="O89" s="41">
        <f>O88+(Table10[[#This Row],[Column11]]-Q88)/R88</f>
        <v>13.178014181368265</v>
      </c>
      <c r="P89" s="41">
        <f>3.6*Table10[[#This Row],[Column11]]</f>
        <v>44.637018227055762</v>
      </c>
      <c r="Q89" s="41">
        <f t="shared" si="3"/>
        <v>12.399171729737711</v>
      </c>
      <c r="R89" s="36">
        <f>Table10[[#This Row],[Column16]]/Table10[[#This Row],[Column19]]</f>
        <v>0.79311684729846332</v>
      </c>
      <c r="S89" s="41">
        <f>'Given Data '!C$21*'Given Data '!C$19*'Given Data '!C$9*Table10[[#This Row],[Column11]]^2</f>
        <v>144.55381897838433</v>
      </c>
      <c r="T89" s="41">
        <f>'Given Data '!C$22*'Given Data '!C$17*9.81</f>
        <v>102.35950200000001</v>
      </c>
      <c r="U89" s="41">
        <v>0</v>
      </c>
      <c r="V89" s="41">
        <f>'Given Data '!C$45-(Table10[[#This Row],[Column13]]+Table10[[#This Row],[Column14]]+Table10[[#This Row],[Column15]])</f>
        <v>460.98809634445018</v>
      </c>
      <c r="W89" s="41">
        <f>Table10[[#This Row],[Column16]]/'Given Data '!C$17</f>
        <v>0.88360985287698179</v>
      </c>
      <c r="X89" s="41">
        <f>IF(L89=1,'Given Data '!C$55,IF(L89=2,'Given Data '!C$56,IF(L89=3,'Given Data '!C$57)))</f>
        <v>581.23604096253996</v>
      </c>
      <c r="Y89" s="41">
        <f>Table10[[#This Row],[Column19]]*Table10[[#This Row],[Column11]]^2/(2*1000)</f>
        <v>44.679457414024789</v>
      </c>
    </row>
    <row r="90" spans="7:25">
      <c r="G90" s="38">
        <f>6500</f>
        <v>6500</v>
      </c>
      <c r="H90" s="38">
        <f>18</f>
        <v>18</v>
      </c>
      <c r="I90" s="41">
        <f>Table10[[#This Row],[Column2]]*746/1000</f>
        <v>13.428000000000001</v>
      </c>
      <c r="J90" s="37">
        <f>60*Table10[[#This Row],[Column3]]/(2*PI()*Table10[[#This Row],[Column1]])</f>
        <v>1.972737762311973E-2</v>
      </c>
      <c r="K90" s="51">
        <v>504.5</v>
      </c>
      <c r="L90" s="41">
        <f>IF(Simulation!Q90&lt;='Given Data '!J$6,1,IF(AND(Simulation!Q90&gt;'Given Data '!J$6,Simulation!Q90&lt;='Given Data '!J$7),2,IF(Simulation!Q90&gt;'Given Data '!J$7,3)))</f>
        <v>3</v>
      </c>
      <c r="M90" s="41">
        <v>1</v>
      </c>
      <c r="N90" s="35">
        <f t="shared" si="2"/>
        <v>86</v>
      </c>
      <c r="O90" s="41">
        <f>O89+(Table10[[#This Row],[Column11]]-Q89)/R89</f>
        <v>13.258457764595741</v>
      </c>
      <c r="P90" s="41">
        <f>3.6*Table10[[#This Row],[Column11]]</f>
        <v>44.866702407068921</v>
      </c>
      <c r="Q90" s="41">
        <f t="shared" si="3"/>
        <v>12.462972890852479</v>
      </c>
      <c r="R90" s="36">
        <f>Table10[[#This Row],[Column16]]/Table10[[#This Row],[Column19]]</f>
        <v>0.79055083428468165</v>
      </c>
      <c r="S90" s="41">
        <f>'Given Data '!C$21*'Given Data '!C$19*'Given Data '!C$9*Table10[[#This Row],[Column11]]^2</f>
        <v>146.04527822357312</v>
      </c>
      <c r="T90" s="41">
        <f>'Given Data '!C$22*'Given Data '!C$17*9.81</f>
        <v>102.35950200000001</v>
      </c>
      <c r="U90" s="41">
        <v>0</v>
      </c>
      <c r="V90" s="41">
        <f>'Given Data '!C$45-(Table10[[#This Row],[Column13]]+Table10[[#This Row],[Column14]]+Table10[[#This Row],[Column15]])</f>
        <v>459.49663709926136</v>
      </c>
      <c r="W90" s="41">
        <f>Table10[[#This Row],[Column16]]/'Given Data '!C$17</f>
        <v>0.88075106304127071</v>
      </c>
      <c r="X90" s="41">
        <f>IF(L90=1,'Given Data '!C$55,IF(L90=2,'Given Data '!C$56,IF(L90=3,'Given Data '!C$57)))</f>
        <v>581.23604096253996</v>
      </c>
      <c r="Y90" s="41">
        <f>Table10[[#This Row],[Column19]]*Table10[[#This Row],[Column11]]^2/(2*1000)</f>
        <v>45.14044551036924</v>
      </c>
    </row>
    <row r="91" spans="7:25">
      <c r="G91" s="38">
        <f>6500</f>
        <v>6500</v>
      </c>
      <c r="H91" s="38">
        <f>18</f>
        <v>18</v>
      </c>
      <c r="I91" s="41">
        <f>Table10[[#This Row],[Column2]]*746/1000</f>
        <v>13.428000000000001</v>
      </c>
      <c r="J91" s="37">
        <f>60*Table10[[#This Row],[Column3]]/(2*PI()*Table10[[#This Row],[Column1]])</f>
        <v>1.972737762311973E-2</v>
      </c>
      <c r="K91" s="51">
        <v>504.5</v>
      </c>
      <c r="L91" s="41">
        <f>IF(Simulation!Q91&lt;='Given Data '!J$6,1,IF(AND(Simulation!Q91&gt;'Given Data '!J$6,Simulation!Q91&lt;='Given Data '!J$7),2,IF(Simulation!Q91&gt;'Given Data '!J$7,3)))</f>
        <v>3</v>
      </c>
      <c r="M91" s="41">
        <v>1</v>
      </c>
      <c r="N91" s="35">
        <f t="shared" si="2"/>
        <v>87</v>
      </c>
      <c r="O91" s="41">
        <f>O90+(Table10[[#This Row],[Column11]]-Q90)/R90</f>
        <v>13.338492284642181</v>
      </c>
      <c r="P91" s="41">
        <f>3.6*Table10[[#This Row],[Column11]]</f>
        <v>45.094479290808358</v>
      </c>
      <c r="Q91" s="41">
        <f t="shared" si="3"/>
        <v>12.526244247446765</v>
      </c>
      <c r="R91" s="36">
        <f>Table10[[#This Row],[Column16]]/Table10[[#This Row],[Column19]]</f>
        <v>0.78799312322893977</v>
      </c>
      <c r="S91" s="41">
        <f>'Given Data '!C$21*'Given Data '!C$19*'Given Data '!C$9*Table10[[#This Row],[Column11]]^2</f>
        <v>147.53191207153867</v>
      </c>
      <c r="T91" s="41">
        <f>'Given Data '!C$22*'Given Data '!C$17*9.81</f>
        <v>102.35950200000001</v>
      </c>
      <c r="U91" s="41">
        <v>0</v>
      </c>
      <c r="V91" s="41">
        <f>'Given Data '!C$45-(Table10[[#This Row],[Column13]]+Table10[[#This Row],[Column14]]+Table10[[#This Row],[Column15]])</f>
        <v>458.01000325129581</v>
      </c>
      <c r="W91" s="41">
        <f>Table10[[#This Row],[Column16]]/'Given Data '!C$17</f>
        <v>0.8779015223999842</v>
      </c>
      <c r="X91" s="41">
        <f>IF(L91=1,'Given Data '!C$55,IF(L91=2,'Given Data '!C$56,IF(L91=3,'Given Data '!C$57)))</f>
        <v>581.23604096253996</v>
      </c>
      <c r="Y91" s="41">
        <f>Table10[[#This Row],[Column19]]*Table10[[#This Row],[Column11]]^2/(2*1000)</f>
        <v>45.599942147468518</v>
      </c>
    </row>
    <row r="92" spans="7:25">
      <c r="G92" s="38">
        <f>6500</f>
        <v>6500</v>
      </c>
      <c r="H92" s="38">
        <f>18</f>
        <v>18</v>
      </c>
      <c r="I92" s="41">
        <f>Table10[[#This Row],[Column2]]*746/1000</f>
        <v>13.428000000000001</v>
      </c>
      <c r="J92" s="37">
        <f>60*Table10[[#This Row],[Column3]]/(2*PI()*Table10[[#This Row],[Column1]])</f>
        <v>1.972737762311973E-2</v>
      </c>
      <c r="K92" s="51">
        <v>504.5</v>
      </c>
      <c r="L92" s="41">
        <f>IF(Simulation!Q92&lt;='Given Data '!J$6,1,IF(AND(Simulation!Q92&gt;'Given Data '!J$6,Simulation!Q92&lt;='Given Data '!J$7),2,IF(Simulation!Q92&gt;'Given Data '!J$7,3)))</f>
        <v>3</v>
      </c>
      <c r="M92" s="41">
        <v>1</v>
      </c>
      <c r="N92" s="35">
        <f t="shared" si="2"/>
        <v>88</v>
      </c>
      <c r="O92" s="41">
        <f>O91+(Table10[[#This Row],[Column11]]-Q91)/R91</f>
        <v>13.418125212854068</v>
      </c>
      <c r="P92" s="41">
        <f>3.6*Table10[[#This Row],[Column11]]</f>
        <v>45.320380010137143</v>
      </c>
      <c r="Q92" s="41">
        <f t="shared" si="3"/>
        <v>12.588994447260317</v>
      </c>
      <c r="R92" s="36">
        <f>Table10[[#This Row],[Column16]]/Table10[[#This Row],[Column19]]</f>
        <v>0.7854436872714724</v>
      </c>
      <c r="S92" s="41">
        <f>'Given Data '!C$21*'Given Data '!C$19*'Given Data '!C$9*Table10[[#This Row],[Column11]]^2</f>
        <v>149.01373613414458</v>
      </c>
      <c r="T92" s="41">
        <f>'Given Data '!C$22*'Given Data '!C$17*9.81</f>
        <v>102.35950200000001</v>
      </c>
      <c r="U92" s="41">
        <v>0</v>
      </c>
      <c r="V92" s="41">
        <f>'Given Data '!C$45-(Table10[[#This Row],[Column13]]+Table10[[#This Row],[Column14]]+Table10[[#This Row],[Column15]])</f>
        <v>456.52817918868993</v>
      </c>
      <c r="W92" s="41">
        <f>Table10[[#This Row],[Column16]]/'Given Data '!C$17</f>
        <v>0.8750612010287131</v>
      </c>
      <c r="X92" s="41">
        <f>IF(L92=1,'Given Data '!C$55,IF(L92=2,'Given Data '!C$56,IF(L92=3,'Given Data '!C$57)))</f>
        <v>581.23604096253996</v>
      </c>
      <c r="Y92" s="41">
        <f>Table10[[#This Row],[Column19]]*Table10[[#This Row],[Column11]]^2/(2*1000)</f>
        <v>46.057952150719814</v>
      </c>
    </row>
    <row r="93" spans="7:25">
      <c r="G93" s="38">
        <f>6500</f>
        <v>6500</v>
      </c>
      <c r="H93" s="38">
        <f>18</f>
        <v>18</v>
      </c>
      <c r="I93" s="41">
        <f>Table10[[#This Row],[Column2]]*746/1000</f>
        <v>13.428000000000001</v>
      </c>
      <c r="J93" s="37">
        <f>60*Table10[[#This Row],[Column3]]/(2*PI()*Table10[[#This Row],[Column1]])</f>
        <v>1.972737762311973E-2</v>
      </c>
      <c r="K93" s="51">
        <v>504.5</v>
      </c>
      <c r="L93" s="41">
        <f>IF(Simulation!Q93&lt;='Given Data '!J$6,1,IF(AND(Simulation!Q93&gt;'Given Data '!J$6,Simulation!Q93&lt;='Given Data '!J$7),2,IF(Simulation!Q93&gt;'Given Data '!J$7,3)))</f>
        <v>3</v>
      </c>
      <c r="M93" s="41">
        <v>1</v>
      </c>
      <c r="N93" s="35">
        <f t="shared" si="2"/>
        <v>89</v>
      </c>
      <c r="O93" s="41">
        <f>O92+(Table10[[#This Row],[Column11]]-Q92)/R92</f>
        <v>13.497363804954864</v>
      </c>
      <c r="P93" s="41">
        <f>3.6*Table10[[#This Row],[Column11]]</f>
        <v>45.544434837170996</v>
      </c>
      <c r="Q93" s="41">
        <f t="shared" si="3"/>
        <v>12.651231899214165</v>
      </c>
      <c r="R93" s="36">
        <f>Table10[[#This Row],[Column16]]/Table10[[#This Row],[Column19]]</f>
        <v>0.78290249963941494</v>
      </c>
      <c r="S93" s="41">
        <f>'Given Data '!C$21*'Given Data '!C$19*'Given Data '!C$9*Table10[[#This Row],[Column11]]^2</f>
        <v>150.49076597274458</v>
      </c>
      <c r="T93" s="41">
        <f>'Given Data '!C$22*'Given Data '!C$17*9.81</f>
        <v>102.35950200000001</v>
      </c>
      <c r="U93" s="41">
        <v>0</v>
      </c>
      <c r="V93" s="41">
        <f>'Given Data '!C$45-(Table10[[#This Row],[Column13]]+Table10[[#This Row],[Column14]]+Table10[[#This Row],[Column15]])</f>
        <v>455.05114935008993</v>
      </c>
      <c r="W93" s="41">
        <f>Table10[[#This Row],[Column16]]/'Given Data '!C$17</f>
        <v>0.87223006909986367</v>
      </c>
      <c r="X93" s="41">
        <f>IF(L93=1,'Given Data '!C$55,IF(L93=2,'Given Data '!C$56,IF(L93=3,'Given Data '!C$57)))</f>
        <v>581.23604096253996</v>
      </c>
      <c r="Y93" s="41">
        <f>Table10[[#This Row],[Column19]]*Table10[[#This Row],[Column11]]^2/(2*1000)</f>
        <v>46.514480329908501</v>
      </c>
    </row>
    <row r="94" spans="7:25">
      <c r="G94" s="38">
        <f>6500</f>
        <v>6500</v>
      </c>
      <c r="H94" s="38">
        <f>18</f>
        <v>18</v>
      </c>
      <c r="I94" s="41">
        <f>Table10[[#This Row],[Column2]]*746/1000</f>
        <v>13.428000000000001</v>
      </c>
      <c r="J94" s="37">
        <f>60*Table10[[#This Row],[Column3]]/(2*PI()*Table10[[#This Row],[Column1]])</f>
        <v>1.972737762311973E-2</v>
      </c>
      <c r="K94" s="51">
        <v>504.5</v>
      </c>
      <c r="L94" s="41">
        <f>IF(Simulation!Q94&lt;='Given Data '!J$6,1,IF(AND(Simulation!Q94&gt;'Given Data '!J$6,Simulation!Q94&lt;='Given Data '!J$7),2,IF(Simulation!Q94&gt;'Given Data '!J$7,3)))</f>
        <v>3</v>
      </c>
      <c r="M94" s="41">
        <v>1</v>
      </c>
      <c r="N94" s="35">
        <f t="shared" si="2"/>
        <v>90</v>
      </c>
      <c r="O94" s="41">
        <f>O93+(Table10[[#This Row],[Column11]]-Q93)/R93</f>
        <v>13.576215109613907</v>
      </c>
      <c r="P94" s="41">
        <f>3.6*Table10[[#This Row],[Column11]]</f>
        <v>45.766673217833613</v>
      </c>
      <c r="Q94" s="41">
        <f t="shared" si="3"/>
        <v>12.712964782731559</v>
      </c>
      <c r="R94" s="36">
        <f>Table10[[#This Row],[Column16]]/Table10[[#This Row],[Column19]]</f>
        <v>0.78036953364652262</v>
      </c>
      <c r="S94" s="41">
        <f>'Given Data '!C$21*'Given Data '!C$19*'Given Data '!C$9*Table10[[#This Row],[Column11]]^2</f>
        <v>151.96301709834603</v>
      </c>
      <c r="T94" s="41">
        <f>'Given Data '!C$22*'Given Data '!C$17*9.81</f>
        <v>102.35950200000001</v>
      </c>
      <c r="U94" s="41">
        <v>0</v>
      </c>
      <c r="V94" s="41">
        <f>'Given Data '!C$45-(Table10[[#This Row],[Column13]]+Table10[[#This Row],[Column14]]+Table10[[#This Row],[Column15]])</f>
        <v>453.57889822448846</v>
      </c>
      <c r="W94" s="41">
        <f>Table10[[#This Row],[Column16]]/'Given Data '!C$17</f>
        <v>0.86940809688234544</v>
      </c>
      <c r="X94" s="41">
        <f>IF(L94=1,'Given Data '!C$55,IF(L94=2,'Given Data '!C$56,IF(L94=3,'Given Data '!C$57)))</f>
        <v>581.23604096253996</v>
      </c>
      <c r="Y94" s="41">
        <f>Table10[[#This Row],[Column19]]*Table10[[#This Row],[Column11]]^2/(2*1000)</f>
        <v>46.969531479258599</v>
      </c>
    </row>
    <row r="95" spans="7:25">
      <c r="G95" s="38">
        <f>6500</f>
        <v>6500</v>
      </c>
      <c r="H95" s="38">
        <f>18</f>
        <v>18</v>
      </c>
      <c r="I95" s="41">
        <f>Table10[[#This Row],[Column2]]*746/1000</f>
        <v>13.428000000000001</v>
      </c>
      <c r="J95" s="37">
        <f>60*Table10[[#This Row],[Column3]]/(2*PI()*Table10[[#This Row],[Column1]])</f>
        <v>1.972737762311973E-2</v>
      </c>
      <c r="K95" s="51">
        <v>504.5</v>
      </c>
      <c r="L95" s="41">
        <f>IF(Simulation!Q95&lt;='Given Data '!J$6,1,IF(AND(Simulation!Q95&gt;'Given Data '!J$6,Simulation!Q95&lt;='Given Data '!J$7),2,IF(Simulation!Q95&gt;'Given Data '!J$7,3)))</f>
        <v>3</v>
      </c>
      <c r="M95" s="41">
        <v>1</v>
      </c>
      <c r="N95" s="35">
        <f t="shared" si="2"/>
        <v>91</v>
      </c>
      <c r="O95" s="41">
        <f>O94+(Table10[[#This Row],[Column11]]-Q94)/R94</f>
        <v>13.654685976583124</v>
      </c>
      <c r="P95" s="41">
        <f>3.6*Table10[[#This Row],[Column11]]</f>
        <v>45.987123803735393</v>
      </c>
      <c r="Q95" s="41">
        <f t="shared" si="3"/>
        <v>12.774201056593165</v>
      </c>
      <c r="R95" s="36">
        <f>Table10[[#This Row],[Column16]]/Table10[[#This Row],[Column19]]</f>
        <v>0.77784476269289027</v>
      </c>
      <c r="S95" s="41">
        <f>'Given Data '!C$21*'Given Data '!C$19*'Given Data '!C$9*Table10[[#This Row],[Column11]]^2</f>
        <v>153.43050497177256</v>
      </c>
      <c r="T95" s="41">
        <f>'Given Data '!C$22*'Given Data '!C$17*9.81</f>
        <v>102.35950200000001</v>
      </c>
      <c r="U95" s="41">
        <v>0</v>
      </c>
      <c r="V95" s="41">
        <f>'Given Data '!C$45-(Table10[[#This Row],[Column13]]+Table10[[#This Row],[Column14]]+Table10[[#This Row],[Column15]])</f>
        <v>452.11141035106192</v>
      </c>
      <c r="W95" s="41">
        <f>Table10[[#This Row],[Column16]]/'Given Data '!C$17</f>
        <v>0.86659525474125831</v>
      </c>
      <c r="X95" s="41">
        <f>IF(L95=1,'Given Data '!C$55,IF(L95=2,'Given Data '!C$56,IF(L95=3,'Given Data '!C$57)))</f>
        <v>581.23604096253996</v>
      </c>
      <c r="Y95" s="41">
        <f>Table10[[#This Row],[Column19]]*Table10[[#This Row],[Column11]]^2/(2*1000)</f>
        <v>47.423110377483091</v>
      </c>
    </row>
    <row r="96" spans="7:25">
      <c r="G96" s="38">
        <f>6500</f>
        <v>6500</v>
      </c>
      <c r="H96" s="38">
        <f>18</f>
        <v>18</v>
      </c>
      <c r="I96" s="41">
        <f>Table10[[#This Row],[Column2]]*746/1000</f>
        <v>13.428000000000001</v>
      </c>
      <c r="J96" s="37">
        <f>60*Table10[[#This Row],[Column3]]/(2*PI()*Table10[[#This Row],[Column1]])</f>
        <v>1.972737762311973E-2</v>
      </c>
      <c r="K96" s="51">
        <v>504.5</v>
      </c>
      <c r="L96" s="41">
        <f>IF(Simulation!Q96&lt;='Given Data '!J$6,1,IF(AND(Simulation!Q96&gt;'Given Data '!J$6,Simulation!Q96&lt;='Given Data '!J$7),2,IF(Simulation!Q96&gt;'Given Data '!J$7,3)))</f>
        <v>3</v>
      </c>
      <c r="M96" s="41">
        <v>1</v>
      </c>
      <c r="N96" s="35">
        <f t="shared" si="2"/>
        <v>92</v>
      </c>
      <c r="O96" s="41">
        <f>O95+(Table10[[#This Row],[Column11]]-Q95)/R95</f>
        <v>13.732783064427833</v>
      </c>
      <c r="P96" s="41">
        <f>3.6*Table10[[#This Row],[Column11]]</f>
        <v>46.205814482477059</v>
      </c>
      <c r="Q96" s="41">
        <f t="shared" si="3"/>
        <v>12.834948467354739</v>
      </c>
      <c r="R96" s="36">
        <f>Table10[[#This Row],[Column16]]/Table10[[#This Row],[Column19]]</f>
        <v>0.77532816026467233</v>
      </c>
      <c r="S96" s="41">
        <f>'Given Data '!C$21*'Given Data '!C$19*'Given Data '!C$9*Table10[[#This Row],[Column11]]^2</f>
        <v>154.89324500382665</v>
      </c>
      <c r="T96" s="41">
        <f>'Given Data '!C$22*'Given Data '!C$17*9.81</f>
        <v>102.35950200000001</v>
      </c>
      <c r="U96" s="41">
        <v>0</v>
      </c>
      <c r="V96" s="41">
        <f>'Given Data '!C$45-(Table10[[#This Row],[Column13]]+Table10[[#This Row],[Column14]]+Table10[[#This Row],[Column15]])</f>
        <v>450.64867031900786</v>
      </c>
      <c r="W96" s="41">
        <f>Table10[[#This Row],[Column16]]/'Given Data '!C$17</f>
        <v>0.86379151313758185</v>
      </c>
      <c r="X96" s="41">
        <f>IF(L96=1,'Given Data '!C$55,IF(L96=2,'Given Data '!C$56,IF(L96=3,'Given Data '!C$57)))</f>
        <v>581.23604096253996</v>
      </c>
      <c r="Y96" s="41">
        <f>Table10[[#This Row],[Column19]]*Table10[[#This Row],[Column11]]^2/(2*1000)</f>
        <v>47.875221787834157</v>
      </c>
    </row>
    <row r="97" spans="7:25">
      <c r="G97" s="38">
        <f>6500</f>
        <v>6500</v>
      </c>
      <c r="H97" s="38">
        <f>18</f>
        <v>18</v>
      </c>
      <c r="I97" s="41">
        <f>Table10[[#This Row],[Column2]]*746/1000</f>
        <v>13.428000000000001</v>
      </c>
      <c r="J97" s="37">
        <f>60*Table10[[#This Row],[Column3]]/(2*PI()*Table10[[#This Row],[Column1]])</f>
        <v>1.972737762311973E-2</v>
      </c>
      <c r="K97" s="51">
        <v>504.5</v>
      </c>
      <c r="L97" s="41">
        <f>IF(Simulation!Q97&lt;='Given Data '!J$6,1,IF(AND(Simulation!Q97&gt;'Given Data '!J$6,Simulation!Q97&lt;='Given Data '!J$7),2,IF(Simulation!Q97&gt;'Given Data '!J$7,3)))</f>
        <v>3</v>
      </c>
      <c r="M97" s="41">
        <v>1</v>
      </c>
      <c r="N97" s="35">
        <f t="shared" si="2"/>
        <v>93</v>
      </c>
      <c r="O97" s="41">
        <f>O96+(Table10[[#This Row],[Column11]]-Q96)/R96</f>
        <v>13.810512847876133</v>
      </c>
      <c r="P97" s="41">
        <f>3.6*Table10[[#This Row],[Column11]]</f>
        <v>46.422772406472532</v>
      </c>
      <c r="Q97" s="41">
        <f t="shared" si="3"/>
        <v>12.89521455735348</v>
      </c>
      <c r="R97" s="36">
        <f>Table10[[#This Row],[Column16]]/Table10[[#This Row],[Column19]]</f>
        <v>0.77281969993380528</v>
      </c>
      <c r="S97" s="41">
        <f>'Given Data '!C$21*'Given Data '!C$19*'Given Data '!C$9*Table10[[#This Row],[Column11]]^2</f>
        <v>156.35125255545137</v>
      </c>
      <c r="T97" s="41">
        <f>'Given Data '!C$22*'Given Data '!C$17*9.81</f>
        <v>102.35950200000001</v>
      </c>
      <c r="U97" s="41">
        <v>0</v>
      </c>
      <c r="V97" s="41">
        <f>'Given Data '!C$45-(Table10[[#This Row],[Column13]]+Table10[[#This Row],[Column14]]+Table10[[#This Row],[Column15]])</f>
        <v>449.19066276738312</v>
      </c>
      <c r="W97" s="41">
        <f>Table10[[#This Row],[Column16]]/'Given Data '!C$17</f>
        <v>0.86099684262786436</v>
      </c>
      <c r="X97" s="41">
        <f>IF(L97=1,'Given Data '!C$55,IF(L97=2,'Given Data '!C$56,IF(L97=3,'Given Data '!C$57)))</f>
        <v>581.23604096253996</v>
      </c>
      <c r="Y97" s="41">
        <f>Table10[[#This Row],[Column19]]*Table10[[#This Row],[Column11]]^2/(2*1000)</f>
        <v>48.325870458153169</v>
      </c>
    </row>
    <row r="98" spans="7:25">
      <c r="G98" s="38">
        <f>6500</f>
        <v>6500</v>
      </c>
      <c r="H98" s="38">
        <f>18</f>
        <v>18</v>
      </c>
      <c r="I98" s="41">
        <f>Table10[[#This Row],[Column2]]*746/1000</f>
        <v>13.428000000000001</v>
      </c>
      <c r="J98" s="37">
        <f>60*Table10[[#This Row],[Column3]]/(2*PI()*Table10[[#This Row],[Column1]])</f>
        <v>1.972737762311973E-2</v>
      </c>
      <c r="K98" s="51">
        <v>504.5</v>
      </c>
      <c r="L98" s="41">
        <f>IF(Simulation!Q98&lt;='Given Data '!J$6,1,IF(AND(Simulation!Q98&gt;'Given Data '!J$6,Simulation!Q98&lt;='Given Data '!J$7),2,IF(Simulation!Q98&gt;'Given Data '!J$7,3)))</f>
        <v>3</v>
      </c>
      <c r="M98" s="41">
        <v>1</v>
      </c>
      <c r="N98" s="35">
        <f t="shared" si="2"/>
        <v>94</v>
      </c>
      <c r="O98" s="41">
        <f>O97+(Table10[[#This Row],[Column11]]-Q97)/R97</f>
        <v>13.8878816248096</v>
      </c>
      <c r="P98" s="41">
        <f>3.6*Table10[[#This Row],[Column11]]</f>
        <v>46.638024020378815</v>
      </c>
      <c r="Q98" s="41">
        <f t="shared" si="3"/>
        <v>12.955006672327448</v>
      </c>
      <c r="R98" s="36">
        <f>Table10[[#This Row],[Column16]]/Table10[[#This Row],[Column19]]</f>
        <v>0.77031935535772966</v>
      </c>
      <c r="S98" s="41">
        <f>'Given Data '!C$21*'Given Data '!C$19*'Given Data '!C$9*Table10[[#This Row],[Column11]]^2</f>
        <v>157.80454293789177</v>
      </c>
      <c r="T98" s="41">
        <f>'Given Data '!C$22*'Given Data '!C$17*9.81</f>
        <v>102.35950200000001</v>
      </c>
      <c r="U98" s="41">
        <v>0</v>
      </c>
      <c r="V98" s="41">
        <f>'Given Data '!C$45-(Table10[[#This Row],[Column13]]+Table10[[#This Row],[Column14]]+Table10[[#This Row],[Column15]])</f>
        <v>447.73737238494272</v>
      </c>
      <c r="W98" s="41">
        <f>Table10[[#This Row],[Column16]]/'Given Data '!C$17</f>
        <v>0.85821121386391419</v>
      </c>
      <c r="X98" s="41">
        <f>IF(L98=1,'Given Data '!C$55,IF(L98=2,'Given Data '!C$56,IF(L98=3,'Given Data '!C$57)))</f>
        <v>581.23604096253996</v>
      </c>
      <c r="Y98" s="41">
        <f>Table10[[#This Row],[Column19]]*Table10[[#This Row],[Column11]]^2/(2*1000)</f>
        <v>48.775061120920554</v>
      </c>
    </row>
    <row r="99" spans="7:25">
      <c r="G99" s="38">
        <f>6500</f>
        <v>6500</v>
      </c>
      <c r="H99" s="38">
        <f>18</f>
        <v>18</v>
      </c>
      <c r="I99" s="41">
        <f>Table10[[#This Row],[Column2]]*746/1000</f>
        <v>13.428000000000001</v>
      </c>
      <c r="J99" s="37">
        <f>60*Table10[[#This Row],[Column3]]/(2*PI()*Table10[[#This Row],[Column1]])</f>
        <v>1.972737762311973E-2</v>
      </c>
      <c r="K99" s="51">
        <v>504.5</v>
      </c>
      <c r="L99" s="41">
        <f>IF(Simulation!Q99&lt;='Given Data '!J$6,1,IF(AND(Simulation!Q99&gt;'Given Data '!J$6,Simulation!Q99&lt;='Given Data '!J$7),2,IF(Simulation!Q99&gt;'Given Data '!J$7,3)))</f>
        <v>3</v>
      </c>
      <c r="M99" s="41">
        <v>1</v>
      </c>
      <c r="N99" s="35">
        <f t="shared" si="2"/>
        <v>95</v>
      </c>
      <c r="O99" s="41">
        <f>O98+(Table10[[#This Row],[Column11]]-Q98)/R98</f>
        <v>13.964895522916446</v>
      </c>
      <c r="P99" s="41">
        <f>3.6*Table10[[#This Row],[Column11]]</f>
        <v>46.85159508721452</v>
      </c>
      <c r="Q99" s="41">
        <f t="shared" si="3"/>
        <v>13.0143319686707</v>
      </c>
      <c r="R99" s="36">
        <f>Table10[[#This Row],[Column16]]/Table10[[#This Row],[Column19]]</f>
        <v>0.76782710027911327</v>
      </c>
      <c r="S99" s="41">
        <f>'Given Data '!C$21*'Given Data '!C$19*'Given Data '!C$9*Table10[[#This Row],[Column11]]^2</f>
        <v>159.25313141285551</v>
      </c>
      <c r="T99" s="41">
        <f>'Given Data '!C$22*'Given Data '!C$17*9.81</f>
        <v>102.35950200000001</v>
      </c>
      <c r="U99" s="41">
        <v>0</v>
      </c>
      <c r="V99" s="41">
        <f>'Given Data '!C$45-(Table10[[#This Row],[Column13]]+Table10[[#This Row],[Column14]]+Table10[[#This Row],[Column15]])</f>
        <v>446.28878390997897</v>
      </c>
      <c r="W99" s="41">
        <f>Table10[[#This Row],[Column16]]/'Given Data '!C$17</f>
        <v>0.85543459759249185</v>
      </c>
      <c r="X99" s="41">
        <f>IF(L99=1,'Given Data '!C$55,IF(L99=2,'Given Data '!C$56,IF(L99=3,'Given Data '!C$57)))</f>
        <v>581.23604096253996</v>
      </c>
      <c r="Y99" s="41">
        <f>Table10[[#This Row],[Column19]]*Table10[[#This Row],[Column11]]^2/(2*1000)</f>
        <v>49.22279849330549</v>
      </c>
    </row>
    <row r="100" spans="7:25">
      <c r="G100" s="38">
        <f>6500</f>
        <v>6500</v>
      </c>
      <c r="H100" s="38">
        <f>18</f>
        <v>18</v>
      </c>
      <c r="I100" s="41">
        <f>Table10[[#This Row],[Column2]]*746/1000</f>
        <v>13.428000000000001</v>
      </c>
      <c r="J100" s="37">
        <f>60*Table10[[#This Row],[Column3]]/(2*PI()*Table10[[#This Row],[Column1]])</f>
        <v>1.972737762311973E-2</v>
      </c>
      <c r="K100" s="51">
        <v>504.5</v>
      </c>
      <c r="L100" s="41">
        <f>IF(Simulation!Q100&lt;='Given Data '!J$6,1,IF(AND(Simulation!Q100&gt;'Given Data '!J$6,Simulation!Q100&lt;='Given Data '!J$7),2,IF(Simulation!Q100&gt;'Given Data '!J$7,3)))</f>
        <v>3</v>
      </c>
      <c r="M100" s="41">
        <v>1</v>
      </c>
      <c r="N100" s="35">
        <f t="shared" si="2"/>
        <v>96</v>
      </c>
      <c r="O100" s="41">
        <f>O99+(Table10[[#This Row],[Column11]]-Q99)/R99</f>
        <v>14.041560506026808</v>
      </c>
      <c r="P100" s="41">
        <f>3.6*Table10[[#This Row],[Column11]]</f>
        <v>47.063510713242991</v>
      </c>
      <c r="Q100" s="41">
        <f t="shared" si="3"/>
        <v>13.073197420345275</v>
      </c>
      <c r="R100" s="36">
        <f>Table10[[#This Row],[Column16]]/Table10[[#This Row],[Column19]]</f>
        <v>0.76534290852557607</v>
      </c>
      <c r="S100" s="41">
        <f>'Given Data '!C$21*'Given Data '!C$19*'Given Data '!C$9*Table10[[#This Row],[Column11]]^2</f>
        <v>160.69703319267333</v>
      </c>
      <c r="T100" s="41">
        <f>'Given Data '!C$22*'Given Data '!C$17*9.81</f>
        <v>102.35950200000001</v>
      </c>
      <c r="U100" s="41">
        <v>0</v>
      </c>
      <c r="V100" s="41">
        <f>'Given Data '!C$45-(Table10[[#This Row],[Column13]]+Table10[[#This Row],[Column14]]+Table10[[#This Row],[Column15]])</f>
        <v>444.84488213016118</v>
      </c>
      <c r="W100" s="41">
        <f>Table10[[#This Row],[Column16]]/'Given Data '!C$17</f>
        <v>0.85266696465500214</v>
      </c>
      <c r="X100" s="41">
        <f>IF(L100=1,'Given Data '!C$55,IF(L100=2,'Given Data '!C$56,IF(L100=3,'Given Data '!C$57)))</f>
        <v>581.23604096253996</v>
      </c>
      <c r="Y100" s="41">
        <f>Table10[[#This Row],[Column19]]*Table10[[#This Row],[Column11]]^2/(2*1000)</f>
        <v>49.669087277215461</v>
      </c>
    </row>
    <row r="101" spans="7:25">
      <c r="G101" s="38">
        <f>6500</f>
        <v>6500</v>
      </c>
      <c r="H101" s="38">
        <f>18</f>
        <v>18</v>
      </c>
      <c r="I101" s="41">
        <f>Table10[[#This Row],[Column2]]*746/1000</f>
        <v>13.428000000000001</v>
      </c>
      <c r="J101" s="37">
        <f>60*Table10[[#This Row],[Column3]]/(2*PI()*Table10[[#This Row],[Column1]])</f>
        <v>1.972737762311973E-2</v>
      </c>
      <c r="K101" s="51">
        <v>504.5</v>
      </c>
      <c r="L101" s="41">
        <f>IF(Simulation!Q101&lt;='Given Data '!J$6,1,IF(AND(Simulation!Q101&gt;'Given Data '!J$6,Simulation!Q101&lt;='Given Data '!J$7),2,IF(Simulation!Q101&gt;'Given Data '!J$7,3)))</f>
        <v>3</v>
      </c>
      <c r="M101" s="41">
        <v>1</v>
      </c>
      <c r="N101" s="35">
        <f t="shared" si="2"/>
        <v>97</v>
      </c>
      <c r="O101" s="41">
        <f>O100+(Table10[[#This Row],[Column11]]-Q100)/R100</f>
        <v>14.117882380148565</v>
      </c>
      <c r="P101" s="41">
        <f>3.6*Table10[[#This Row],[Column11]]</f>
        <v>47.273795371691079</v>
      </c>
      <c r="Q101" s="41">
        <f t="shared" si="3"/>
        <v>13.131609825469743</v>
      </c>
      <c r="R101" s="36">
        <f>Table10[[#This Row],[Column16]]/Table10[[#This Row],[Column19]]</f>
        <v>0.76286675400941417</v>
      </c>
      <c r="S101" s="41">
        <f>'Given Data '!C$21*'Given Data '!C$19*'Given Data '!C$9*Table10[[#This Row],[Column11]]^2</f>
        <v>162.13626344045875</v>
      </c>
      <c r="T101" s="41">
        <f>'Given Data '!C$22*'Given Data '!C$17*9.81</f>
        <v>102.35950200000001</v>
      </c>
      <c r="U101" s="41">
        <v>0</v>
      </c>
      <c r="V101" s="41">
        <f>'Given Data '!C$45-(Table10[[#This Row],[Column13]]+Table10[[#This Row],[Column14]]+Table10[[#This Row],[Column15]])</f>
        <v>443.40565188237576</v>
      </c>
      <c r="W101" s="41">
        <f>Table10[[#This Row],[Column16]]/'Given Data '!C$17</f>
        <v>0.84990828598718782</v>
      </c>
      <c r="X101" s="41">
        <f>IF(L101=1,'Given Data '!C$55,IF(L101=2,'Given Data '!C$56,IF(L101=3,'Given Data '!C$57)))</f>
        <v>581.23604096253996</v>
      </c>
      <c r="Y101" s="41">
        <f>Table10[[#This Row],[Column19]]*Table10[[#This Row],[Column11]]^2/(2*1000)</f>
        <v>50.113932159345623</v>
      </c>
    </row>
    <row r="102" spans="7:25">
      <c r="G102" s="38">
        <f>6500</f>
        <v>6500</v>
      </c>
      <c r="H102" s="38">
        <f>18</f>
        <v>18</v>
      </c>
      <c r="I102" s="41">
        <f>Table10[[#This Row],[Column2]]*746/1000</f>
        <v>13.428000000000001</v>
      </c>
      <c r="J102" s="37">
        <f>60*Table10[[#This Row],[Column3]]/(2*PI()*Table10[[#This Row],[Column1]])</f>
        <v>1.972737762311973E-2</v>
      </c>
      <c r="K102" s="51">
        <v>504.5</v>
      </c>
      <c r="L102" s="41">
        <f>IF(Simulation!Q102&lt;='Given Data '!J$6,1,IF(AND(Simulation!Q102&gt;'Given Data '!J$6,Simulation!Q102&lt;='Given Data '!J$7),2,IF(Simulation!Q102&gt;'Given Data '!J$7,3)))</f>
        <v>3</v>
      </c>
      <c r="M102" s="41">
        <v>1</v>
      </c>
      <c r="N102" s="35">
        <f t="shared" si="2"/>
        <v>98</v>
      </c>
      <c r="O102" s="41">
        <f>O101+(Table10[[#This Row],[Column11]]-Q101)/R101</f>
        <v>14.193866799220748</v>
      </c>
      <c r="P102" s="41">
        <f>3.6*Table10[[#This Row],[Column11]]</f>
        <v>47.482472925369471</v>
      </c>
      <c r="Q102" s="41">
        <f t="shared" si="3"/>
        <v>13.18957581260263</v>
      </c>
      <c r="R102" s="36">
        <f>Table10[[#This Row],[Column16]]/Table10[[#This Row],[Column19]]</f>
        <v>0.76039861072732751</v>
      </c>
      <c r="S102" s="41">
        <f>'Given Data '!C$21*'Given Data '!C$19*'Given Data '!C$9*Table10[[#This Row],[Column11]]^2</f>
        <v>163.57083727026711</v>
      </c>
      <c r="T102" s="41">
        <f>'Given Data '!C$22*'Given Data '!C$17*9.81</f>
        <v>102.35950200000001</v>
      </c>
      <c r="U102" s="41">
        <v>0</v>
      </c>
      <c r="V102" s="41">
        <f>'Given Data '!C$45-(Table10[[#This Row],[Column13]]+Table10[[#This Row],[Column14]]+Table10[[#This Row],[Column15]])</f>
        <v>441.97107805256741</v>
      </c>
      <c r="W102" s="41">
        <f>Table10[[#This Row],[Column16]]/'Given Data '!C$17</f>
        <v>0.84715853261882534</v>
      </c>
      <c r="X102" s="41">
        <f>IF(L102=1,'Given Data '!C$55,IF(L102=2,'Given Data '!C$56,IF(L102=3,'Given Data '!C$57)))</f>
        <v>581.23604096253996</v>
      </c>
      <c r="Y102" s="41">
        <f>Table10[[#This Row],[Column19]]*Table10[[#This Row],[Column11]]^2/(2*1000)</f>
        <v>50.557337811227995</v>
      </c>
    </row>
    <row r="103" spans="7:25">
      <c r="G103" s="38">
        <f>6500</f>
        <v>6500</v>
      </c>
      <c r="H103" s="38">
        <f>18</f>
        <v>18</v>
      </c>
      <c r="I103" s="41">
        <f>Table10[[#This Row],[Column2]]*746/1000</f>
        <v>13.428000000000001</v>
      </c>
      <c r="J103" s="37">
        <f>60*Table10[[#This Row],[Column3]]/(2*PI()*Table10[[#This Row],[Column1]])</f>
        <v>1.972737762311973E-2</v>
      </c>
      <c r="K103" s="51">
        <v>504.5</v>
      </c>
      <c r="L103" s="41">
        <f>IF(Simulation!Q103&lt;='Given Data '!J$6,1,IF(AND(Simulation!Q103&gt;'Given Data '!J$6,Simulation!Q103&lt;='Given Data '!J$7),2,IF(Simulation!Q103&gt;'Given Data '!J$7,3)))</f>
        <v>3</v>
      </c>
      <c r="M103" s="41">
        <v>1</v>
      </c>
      <c r="N103" s="35">
        <f t="shared" si="2"/>
        <v>99</v>
      </c>
      <c r="O103" s="41">
        <f>O102+(Table10[[#This Row],[Column11]]-Q102)/R102</f>
        <v>14.269519270600536</v>
      </c>
      <c r="P103" s="41">
        <f>3.6*Table10[[#This Row],[Column11]]</f>
        <v>47.689566648256481</v>
      </c>
      <c r="Q103" s="41">
        <f t="shared" si="3"/>
        <v>13.247101846737911</v>
      </c>
      <c r="R103" s="36">
        <f>Table10[[#This Row],[Column16]]/Table10[[#This Row],[Column19]]</f>
        <v>0.75793845276014526</v>
      </c>
      <c r="S103" s="41">
        <f>'Given Data '!C$21*'Given Data '!C$19*'Given Data '!C$9*Table10[[#This Row],[Column11]]^2</f>
        <v>165.00076974725454</v>
      </c>
      <c r="T103" s="41">
        <f>'Given Data '!C$22*'Given Data '!C$17*9.81</f>
        <v>102.35950200000001</v>
      </c>
      <c r="U103" s="41">
        <v>0</v>
      </c>
      <c r="V103" s="41">
        <f>'Given Data '!C$45-(Table10[[#This Row],[Column13]]+Table10[[#This Row],[Column14]]+Table10[[#This Row],[Column15]])</f>
        <v>440.54114557557995</v>
      </c>
      <c r="W103" s="41">
        <f>Table10[[#This Row],[Column16]]/'Given Data '!C$17</f>
        <v>0.84441767567341997</v>
      </c>
      <c r="X103" s="41">
        <f>IF(L103=1,'Given Data '!C$55,IF(L103=2,'Given Data '!C$56,IF(L103=3,'Given Data '!C$57)))</f>
        <v>581.23604096253996</v>
      </c>
      <c r="Y103" s="41">
        <f>Table10[[#This Row],[Column19]]*Table10[[#This Row],[Column11]]^2/(2*1000)</f>
        <v>50.999308889280563</v>
      </c>
    </row>
    <row r="104" spans="7:25">
      <c r="G104" s="38">
        <f>6500</f>
        <v>6500</v>
      </c>
      <c r="H104" s="38">
        <f>18</f>
        <v>18</v>
      </c>
      <c r="I104" s="41">
        <f>Table10[[#This Row],[Column2]]*746/1000</f>
        <v>13.428000000000001</v>
      </c>
      <c r="J104" s="37">
        <f>60*Table10[[#This Row],[Column3]]/(2*PI()*Table10[[#This Row],[Column1]])</f>
        <v>1.972737762311973E-2</v>
      </c>
      <c r="K104" s="51">
        <v>504.5</v>
      </c>
      <c r="L104" s="41">
        <f>IF(Simulation!Q104&lt;='Given Data '!J$6,1,IF(AND(Simulation!Q104&gt;'Given Data '!J$6,Simulation!Q104&lt;='Given Data '!J$7),2,IF(Simulation!Q104&gt;'Given Data '!J$7,3)))</f>
        <v>3</v>
      </c>
      <c r="M104" s="41">
        <v>1</v>
      </c>
      <c r="N104" s="35">
        <f t="shared" si="2"/>
        <v>100</v>
      </c>
      <c r="O104" s="41">
        <f>O103+(Table10[[#This Row],[Column11]]-Q103)/R103</f>
        <v>14.344845160298759</v>
      </c>
      <c r="P104" s="41">
        <f>3.6*Table10[[#This Row],[Column11]]</f>
        <v>47.895099246102824</v>
      </c>
      <c r="Q104" s="41">
        <f t="shared" si="3"/>
        <v>13.304194235028563</v>
      </c>
      <c r="R104" s="36">
        <f>Table10[[#This Row],[Column16]]/Table10[[#This Row],[Column19]]</f>
        <v>0.75548625427255456</v>
      </c>
      <c r="S104" s="41">
        <f>'Given Data '!C$21*'Given Data '!C$19*'Given Data '!C$9*Table10[[#This Row],[Column11]]^2</f>
        <v>166.42607588783608</v>
      </c>
      <c r="T104" s="41">
        <f>'Given Data '!C$22*'Given Data '!C$17*9.81</f>
        <v>102.35950200000001</v>
      </c>
      <c r="U104" s="41">
        <v>0</v>
      </c>
      <c r="V104" s="41">
        <f>'Given Data '!C$45-(Table10[[#This Row],[Column13]]+Table10[[#This Row],[Column14]]+Table10[[#This Row],[Column15]])</f>
        <v>439.11583943499841</v>
      </c>
      <c r="W104" s="41">
        <f>Table10[[#This Row],[Column16]]/'Given Data '!C$17</f>
        <v>0.84168568636790242</v>
      </c>
      <c r="X104" s="41">
        <f>IF(L104=1,'Given Data '!C$55,IF(L104=2,'Given Data '!C$56,IF(L104=3,'Given Data '!C$57)))</f>
        <v>581.23604096253996</v>
      </c>
      <c r="Y104" s="41">
        <f>Table10[[#This Row],[Column19]]*Table10[[#This Row],[Column11]]^2/(2*1000)</f>
        <v>51.439850034856136</v>
      </c>
    </row>
    <row r="105" spans="7:25">
      <c r="G105" s="38">
        <f>6500</f>
        <v>6500</v>
      </c>
      <c r="H105" s="38">
        <f>18</f>
        <v>18</v>
      </c>
      <c r="I105" s="41">
        <f>Table10[[#This Row],[Column2]]*746/1000</f>
        <v>13.428000000000001</v>
      </c>
      <c r="J105" s="37">
        <f>60*Table10[[#This Row],[Column3]]/(2*PI()*Table10[[#This Row],[Column1]])</f>
        <v>1.972737762311973E-2</v>
      </c>
      <c r="K105" s="51">
        <v>504.5</v>
      </c>
      <c r="L105" s="41">
        <f>IF(Simulation!Q105&lt;='Given Data '!J$6,1,IF(AND(Simulation!Q105&gt;'Given Data '!J$6,Simulation!Q105&lt;='Given Data '!J$7),2,IF(Simulation!Q105&gt;'Given Data '!J$7,3)))</f>
        <v>3</v>
      </c>
      <c r="M105" s="41">
        <v>1</v>
      </c>
      <c r="N105" s="35">
        <f t="shared" si="2"/>
        <v>101</v>
      </c>
      <c r="O105" s="41">
        <f>O104+(Table10[[#This Row],[Column11]]-Q104)/R104</f>
        <v>14.419849697977803</v>
      </c>
      <c r="P105" s="41">
        <f>3.6*Table10[[#This Row],[Column11]]</f>
        <v>48.099092876111335</v>
      </c>
      <c r="Q105" s="41">
        <f t="shared" si="3"/>
        <v>13.360859132253148</v>
      </c>
      <c r="R105" s="36">
        <f>Table10[[#This Row],[Column16]]/Table10[[#This Row],[Column19]]</f>
        <v>0.75304198951282864</v>
      </c>
      <c r="S105" s="41">
        <f>'Given Data '!C$21*'Given Data '!C$19*'Given Data '!C$9*Table10[[#This Row],[Column11]]^2</f>
        <v>167.8467706598434</v>
      </c>
      <c r="T105" s="41">
        <f>'Given Data '!C$22*'Given Data '!C$17*9.81</f>
        <v>102.35950200000001</v>
      </c>
      <c r="U105" s="41">
        <v>0</v>
      </c>
      <c r="V105" s="41">
        <f>'Given Data '!C$45-(Table10[[#This Row],[Column13]]+Table10[[#This Row],[Column14]]+Table10[[#This Row],[Column15]])</f>
        <v>437.69514466299108</v>
      </c>
      <c r="W105" s="41">
        <f>Table10[[#This Row],[Column16]]/'Given Data '!C$17</f>
        <v>0.83896253601232684</v>
      </c>
      <c r="X105" s="41">
        <f>IF(L105=1,'Given Data '!C$55,IF(L105=2,'Given Data '!C$56,IF(L105=3,'Given Data '!C$57)))</f>
        <v>581.23604096253996</v>
      </c>
      <c r="Y105" s="41">
        <f>Table10[[#This Row],[Column19]]*Table10[[#This Row],[Column11]]^2/(2*1000)</f>
        <v>51.878965874291133</v>
      </c>
    </row>
    <row r="106" spans="7:25">
      <c r="G106" s="38">
        <f>6500</f>
        <v>6500</v>
      </c>
      <c r="H106" s="38">
        <f>18</f>
        <v>18</v>
      </c>
      <c r="I106" s="41">
        <f>Table10[[#This Row],[Column2]]*746/1000</f>
        <v>13.428000000000001</v>
      </c>
      <c r="J106" s="37">
        <f>60*Table10[[#This Row],[Column3]]/(2*PI()*Table10[[#This Row],[Column1]])</f>
        <v>1.972737762311973E-2</v>
      </c>
      <c r="K106" s="51">
        <v>504.5</v>
      </c>
      <c r="L106" s="41">
        <f>IF(Simulation!Q106&lt;='Given Data '!J$6,1,IF(AND(Simulation!Q106&gt;'Given Data '!J$6,Simulation!Q106&lt;='Given Data '!J$7),2,IF(Simulation!Q106&gt;'Given Data '!J$7,3)))</f>
        <v>3</v>
      </c>
      <c r="M106" s="41">
        <v>1</v>
      </c>
      <c r="N106" s="35">
        <f t="shared" si="2"/>
        <v>102</v>
      </c>
      <c r="O106" s="41">
        <f>O105+(Table10[[#This Row],[Column11]]-Q105)/R105</f>
        <v>14.494537981725003</v>
      </c>
      <c r="P106" s="41">
        <f>3.6*Table10[[#This Row],[Column11]]</f>
        <v>48.301569165741981</v>
      </c>
      <c r="Q106" s="41">
        <f t="shared" si="3"/>
        <v>13.417102546039439</v>
      </c>
      <c r="R106" s="36">
        <f>Table10[[#This Row],[Column16]]/Table10[[#This Row],[Column19]]</f>
        <v>0.7506056328125571</v>
      </c>
      <c r="S106" s="41">
        <f>'Given Data '!C$21*'Given Data '!C$19*'Given Data '!C$9*Table10[[#This Row],[Column11]]^2</f>
        <v>169.26286898268185</v>
      </c>
      <c r="T106" s="41">
        <f>'Given Data '!C$22*'Given Data '!C$17*9.81</f>
        <v>102.35950200000001</v>
      </c>
      <c r="U106" s="41">
        <v>0</v>
      </c>
      <c r="V106" s="41">
        <f>'Given Data '!C$45-(Table10[[#This Row],[Column13]]+Table10[[#This Row],[Column14]]+Table10[[#This Row],[Column15]])</f>
        <v>436.27904634015266</v>
      </c>
      <c r="W106" s="41">
        <f>Table10[[#This Row],[Column16]]/'Given Data '!C$17</f>
        <v>0.83624819600956979</v>
      </c>
      <c r="X106" s="41">
        <f>IF(L106=1,'Given Data '!C$55,IF(L106=2,'Given Data '!C$56,IF(L106=3,'Given Data '!C$57)))</f>
        <v>581.23604096253996</v>
      </c>
      <c r="Y106" s="41">
        <f>Table10[[#This Row],[Column19]]*Table10[[#This Row],[Column11]]^2/(2*1000)</f>
        <v>52.316661018954122</v>
      </c>
    </row>
    <row r="107" spans="7:25">
      <c r="G107" s="38">
        <f>6500</f>
        <v>6500</v>
      </c>
      <c r="H107" s="38">
        <f>18</f>
        <v>18</v>
      </c>
      <c r="I107" s="41">
        <f>Table10[[#This Row],[Column2]]*746/1000</f>
        <v>13.428000000000001</v>
      </c>
      <c r="J107" s="37">
        <f>60*Table10[[#This Row],[Column3]]/(2*PI()*Table10[[#This Row],[Column1]])</f>
        <v>1.972737762311973E-2</v>
      </c>
      <c r="K107" s="51">
        <v>504.5</v>
      </c>
      <c r="L107" s="41">
        <f>IF(Simulation!Q107&lt;='Given Data '!J$6,1,IF(AND(Simulation!Q107&gt;'Given Data '!J$6,Simulation!Q107&lt;='Given Data '!J$7),2,IF(Simulation!Q107&gt;'Given Data '!J$7,3)))</f>
        <v>3</v>
      </c>
      <c r="M107" s="41">
        <v>1</v>
      </c>
      <c r="N107" s="35">
        <f t="shared" si="2"/>
        <v>103</v>
      </c>
      <c r="O107" s="41">
        <f>O106+(Table10[[#This Row],[Column11]]-Q106)/R106</f>
        <v>14.568914982613691</v>
      </c>
      <c r="P107" s="41">
        <f>3.6*Table10[[#This Row],[Column11]]</f>
        <v>48.502549230689496</v>
      </c>
      <c r="Q107" s="41">
        <f t="shared" si="3"/>
        <v>13.472930341858193</v>
      </c>
      <c r="R107" s="36">
        <f>Table10[[#This Row],[Column16]]/Table10[[#This Row],[Column19]]</f>
        <v>0.74817715858637546</v>
      </c>
      <c r="S107" s="41">
        <f>'Given Data '!C$21*'Given Data '!C$19*'Given Data '!C$9*Table10[[#This Row],[Column11]]^2</f>
        <v>170.67438572748725</v>
      </c>
      <c r="T107" s="41">
        <f>'Given Data '!C$22*'Given Data '!C$17*9.81</f>
        <v>102.35950200000001</v>
      </c>
      <c r="U107" s="41">
        <v>0</v>
      </c>
      <c r="V107" s="41">
        <f>'Given Data '!C$45-(Table10[[#This Row],[Column13]]+Table10[[#This Row],[Column14]]+Table10[[#This Row],[Column15]])</f>
        <v>434.86752959534726</v>
      </c>
      <c r="W107" s="41">
        <f>Table10[[#This Row],[Column16]]/'Given Data '!C$17</f>
        <v>0.83354263785502913</v>
      </c>
      <c r="X107" s="41">
        <f>IF(L107=1,'Given Data '!C$55,IF(L107=2,'Given Data '!C$56,IF(L107=3,'Given Data '!C$57)))</f>
        <v>581.23604096253996</v>
      </c>
      <c r="Y107" s="41">
        <f>Table10[[#This Row],[Column19]]*Table10[[#This Row],[Column11]]^2/(2*1000)</f>
        <v>52.752940065294275</v>
      </c>
    </row>
    <row r="108" spans="7:25">
      <c r="G108" s="38">
        <f>6500</f>
        <v>6500</v>
      </c>
      <c r="H108" s="38">
        <f>18</f>
        <v>18</v>
      </c>
      <c r="I108" s="41">
        <f>Table10[[#This Row],[Column2]]*746/1000</f>
        <v>13.428000000000001</v>
      </c>
      <c r="J108" s="37">
        <f>60*Table10[[#This Row],[Column3]]/(2*PI()*Table10[[#This Row],[Column1]])</f>
        <v>1.972737762311973E-2</v>
      </c>
      <c r="K108" s="51">
        <v>504.5</v>
      </c>
      <c r="L108" s="41">
        <f>IF(Simulation!Q108&lt;='Given Data '!J$6,1,IF(AND(Simulation!Q108&gt;'Given Data '!J$6,Simulation!Q108&lt;='Given Data '!J$7),2,IF(Simulation!Q108&gt;'Given Data '!J$7,3)))</f>
        <v>3</v>
      </c>
      <c r="M108" s="41">
        <v>1</v>
      </c>
      <c r="N108" s="35">
        <f t="shared" si="2"/>
        <v>104</v>
      </c>
      <c r="O108" s="41">
        <f>O107+(Table10[[#This Row],[Column11]]-Q107)/R107</f>
        <v>14.642985549063312</v>
      </c>
      <c r="P108" s="41">
        <f>3.6*Table10[[#This Row],[Column11]]</f>
        <v>48.702053692077676</v>
      </c>
      <c r="Q108" s="41">
        <f t="shared" si="3"/>
        <v>13.528348247799354</v>
      </c>
      <c r="R108" s="36">
        <f>Table10[[#This Row],[Column16]]/Table10[[#This Row],[Column19]]</f>
        <v>0.74575654133169711</v>
      </c>
      <c r="S108" s="41">
        <f>'Given Data '!C$21*'Given Data '!C$19*'Given Data '!C$9*Table10[[#This Row],[Column11]]^2</f>
        <v>172.08133571728209</v>
      </c>
      <c r="T108" s="41">
        <f>'Given Data '!C$22*'Given Data '!C$17*9.81</f>
        <v>102.35950200000001</v>
      </c>
      <c r="U108" s="41">
        <v>0</v>
      </c>
      <c r="V108" s="41">
        <f>'Given Data '!C$45-(Table10[[#This Row],[Column13]]+Table10[[#This Row],[Column14]]+Table10[[#This Row],[Column15]])</f>
        <v>433.46057960555243</v>
      </c>
      <c r="W108" s="41">
        <f>Table10[[#This Row],[Column16]]/'Given Data '!C$17</f>
        <v>0.83084583313632554</v>
      </c>
      <c r="X108" s="41">
        <f>IF(L108=1,'Given Data '!C$55,IF(L108=2,'Given Data '!C$56,IF(L108=3,'Given Data '!C$57)))</f>
        <v>581.23604096253996</v>
      </c>
      <c r="Y108" s="41">
        <f>Table10[[#This Row],[Column19]]*Table10[[#This Row],[Column11]]^2/(2*1000)</f>
        <v>53.187807594889613</v>
      </c>
    </row>
    <row r="109" spans="7:25">
      <c r="G109" s="38">
        <f>6500</f>
        <v>6500</v>
      </c>
      <c r="H109" s="38">
        <f>18</f>
        <v>18</v>
      </c>
      <c r="I109" s="41">
        <f>Table10[[#This Row],[Column2]]*746/1000</f>
        <v>13.428000000000001</v>
      </c>
      <c r="J109" s="37">
        <f>60*Table10[[#This Row],[Column3]]/(2*PI()*Table10[[#This Row],[Column1]])</f>
        <v>1.972737762311973E-2</v>
      </c>
      <c r="K109" s="51">
        <v>504.5</v>
      </c>
      <c r="L109" s="41">
        <f>IF(Simulation!Q109&lt;='Given Data '!J$6,1,IF(AND(Simulation!Q109&gt;'Given Data '!J$6,Simulation!Q109&lt;='Given Data '!J$7),2,IF(Simulation!Q109&gt;'Given Data '!J$7,3)))</f>
        <v>3</v>
      </c>
      <c r="M109" s="41">
        <v>1</v>
      </c>
      <c r="N109" s="35">
        <f t="shared" si="2"/>
        <v>105</v>
      </c>
      <c r="O109" s="41">
        <f>O108+(Table10[[#This Row],[Column11]]-Q108)/R108</f>
        <v>14.716754411009349</v>
      </c>
      <c r="P109" s="41">
        <f>3.6*Table10[[#This Row],[Column11]]</f>
        <v>48.900102692911943</v>
      </c>
      <c r="Q109" s="41">
        <f t="shared" si="3"/>
        <v>13.583361859142206</v>
      </c>
      <c r="R109" s="36">
        <f>Table10[[#This Row],[Column16]]/Table10[[#This Row],[Column19]]</f>
        <v>0.74334375562844524</v>
      </c>
      <c r="S109" s="41">
        <f>'Given Data '!C$21*'Given Data '!C$19*'Given Data '!C$9*Table10[[#This Row],[Column11]]^2</f>
        <v>173.48373372713121</v>
      </c>
      <c r="T109" s="41">
        <f>'Given Data '!C$22*'Given Data '!C$17*9.81</f>
        <v>102.35950200000001</v>
      </c>
      <c r="U109" s="41">
        <v>0</v>
      </c>
      <c r="V109" s="41">
        <f>'Given Data '!C$45-(Table10[[#This Row],[Column13]]+Table10[[#This Row],[Column14]]+Table10[[#This Row],[Column15]])</f>
        <v>432.05818159570327</v>
      </c>
      <c r="W109" s="41">
        <f>Table10[[#This Row],[Column16]]/'Given Data '!C$17</f>
        <v>0.82815775353300347</v>
      </c>
      <c r="X109" s="41">
        <f>IF(L109=1,'Given Data '!C$55,IF(L109=2,'Given Data '!C$56,IF(L109=3,'Given Data '!C$57)))</f>
        <v>581.23604096253996</v>
      </c>
      <c r="Y109" s="41">
        <f>Table10[[#This Row],[Column19]]*Table10[[#This Row],[Column11]]^2/(2*1000)</f>
        <v>53.621268174495164</v>
      </c>
    </row>
    <row r="110" spans="7:25">
      <c r="G110" s="38">
        <f>6500</f>
        <v>6500</v>
      </c>
      <c r="H110" s="38">
        <f>18</f>
        <v>18</v>
      </c>
      <c r="I110" s="41">
        <f>Table10[[#This Row],[Column2]]*746/1000</f>
        <v>13.428000000000001</v>
      </c>
      <c r="J110" s="37">
        <f>60*Table10[[#This Row],[Column3]]/(2*PI()*Table10[[#This Row],[Column1]])</f>
        <v>1.972737762311973E-2</v>
      </c>
      <c r="K110" s="51">
        <v>504.5</v>
      </c>
      <c r="L110" s="41">
        <f>IF(Simulation!Q110&lt;='Given Data '!J$6,1,IF(AND(Simulation!Q110&gt;'Given Data '!J$6,Simulation!Q110&lt;='Given Data '!J$7),2,IF(Simulation!Q110&gt;'Given Data '!J$7,3)))</f>
        <v>3</v>
      </c>
      <c r="M110" s="41">
        <v>1</v>
      </c>
      <c r="N110" s="35">
        <f t="shared" si="2"/>
        <v>106</v>
      </c>
      <c r="O110" s="41">
        <f>O109+(Table10[[#This Row],[Column11]]-Q109)/R109</f>
        <v>14.790226183893052</v>
      </c>
      <c r="P110" s="41">
        <f>3.6*Table10[[#This Row],[Column11]]</f>
        <v>49.09671591382893</v>
      </c>
      <c r="Q110" s="41">
        <f t="shared" si="3"/>
        <v>13.637976642730258</v>
      </c>
      <c r="R110" s="36">
        <f>Table10[[#This Row],[Column16]]/Table10[[#This Row],[Column19]]</f>
        <v>0.74093877613878623</v>
      </c>
      <c r="S110" s="41">
        <f>'Given Data '!C$21*'Given Data '!C$19*'Given Data '!C$9*Table10[[#This Row],[Column11]]^2</f>
        <v>174.88159448429676</v>
      </c>
      <c r="T110" s="41">
        <f>'Given Data '!C$22*'Given Data '!C$17*9.81</f>
        <v>102.35950200000001</v>
      </c>
      <c r="U110" s="41">
        <v>0</v>
      </c>
      <c r="V110" s="41">
        <f>'Given Data '!C$45-(Table10[[#This Row],[Column13]]+Table10[[#This Row],[Column14]]+Table10[[#This Row],[Column15]])</f>
        <v>430.66032083853776</v>
      </c>
      <c r="W110" s="41">
        <f>Table10[[#This Row],[Column16]]/'Given Data '!C$17</f>
        <v>0.82547837081623454</v>
      </c>
      <c r="X110" s="41">
        <f>IF(L110=1,'Given Data '!C$55,IF(L110=2,'Given Data '!C$56,IF(L110=3,'Given Data '!C$57)))</f>
        <v>581.23604096253996</v>
      </c>
      <c r="Y110" s="41">
        <f>Table10[[#This Row],[Column19]]*Table10[[#This Row],[Column11]]^2/(2*1000)</f>
        <v>54.053326356090857</v>
      </c>
    </row>
    <row r="111" spans="7:25">
      <c r="G111" s="38">
        <f>6500</f>
        <v>6500</v>
      </c>
      <c r="H111" s="38">
        <f>18</f>
        <v>18</v>
      </c>
      <c r="I111" s="41">
        <f>Table10[[#This Row],[Column2]]*746/1000</f>
        <v>13.428000000000001</v>
      </c>
      <c r="J111" s="37">
        <f>60*Table10[[#This Row],[Column3]]/(2*PI()*Table10[[#This Row],[Column1]])</f>
        <v>1.972737762311973E-2</v>
      </c>
      <c r="K111" s="51">
        <v>504.5</v>
      </c>
      <c r="L111" s="41">
        <f>IF(Simulation!Q111&lt;='Given Data '!J$6,1,IF(AND(Simulation!Q111&gt;'Given Data '!J$6,Simulation!Q111&lt;='Given Data '!J$7),2,IF(Simulation!Q111&gt;'Given Data '!J$7,3)))</f>
        <v>3</v>
      </c>
      <c r="M111" s="41">
        <v>1</v>
      </c>
      <c r="N111" s="35">
        <f t="shared" si="2"/>
        <v>107</v>
      </c>
      <c r="O111" s="41">
        <f>O110+(Table10[[#This Row],[Column11]]-Q110)/R110</f>
        <v>14.863405372480411</v>
      </c>
      <c r="P111" s="41">
        <f>3.6*Table10[[#This Row],[Column11]]</f>
        <v>49.291912588179621</v>
      </c>
      <c r="Q111" s="41">
        <f t="shared" si="3"/>
        <v>13.692197941161005</v>
      </c>
      <c r="R111" s="36">
        <f>Table10[[#This Row],[Column16]]/Table10[[#This Row],[Column19]]</f>
        <v>0.73854157760686279</v>
      </c>
      <c r="S111" s="41">
        <f>'Given Data '!C$21*'Given Data '!C$19*'Given Data '!C$9*Table10[[#This Row],[Column11]]^2</f>
        <v>176.27493266839309</v>
      </c>
      <c r="T111" s="41">
        <f>'Given Data '!C$22*'Given Data '!C$17*9.81</f>
        <v>102.35950200000001</v>
      </c>
      <c r="U111" s="41">
        <v>0</v>
      </c>
      <c r="V111" s="41">
        <f>'Given Data '!C$45-(Table10[[#This Row],[Column13]]+Table10[[#This Row],[Column14]]+Table10[[#This Row],[Column15]])</f>
        <v>429.26698265444139</v>
      </c>
      <c r="W111" s="41">
        <f>Table10[[#This Row],[Column16]]/'Given Data '!C$17</f>
        <v>0.82280765684851997</v>
      </c>
      <c r="X111" s="41">
        <f>IF(L111=1,'Given Data '!C$55,IF(L111=2,'Given Data '!C$56,IF(L111=3,'Given Data '!C$57)))</f>
        <v>581.23604096253996</v>
      </c>
      <c r="Y111" s="41">
        <f>Table10[[#This Row],[Column19]]*Table10[[#This Row],[Column11]]^2/(2*1000)</f>
        <v>54.483986676929405</v>
      </c>
    </row>
    <row r="112" spans="7:25">
      <c r="G112" s="38">
        <f>6500</f>
        <v>6500</v>
      </c>
      <c r="H112" s="38">
        <f>18</f>
        <v>18</v>
      </c>
      <c r="I112" s="41">
        <f>Table10[[#This Row],[Column2]]*746/1000</f>
        <v>13.428000000000001</v>
      </c>
      <c r="J112" s="37">
        <f>60*Table10[[#This Row],[Column3]]/(2*PI()*Table10[[#This Row],[Column1]])</f>
        <v>1.972737762311973E-2</v>
      </c>
      <c r="K112" s="51">
        <v>504.5</v>
      </c>
      <c r="L112" s="41">
        <f>IF(Simulation!Q112&lt;='Given Data '!J$6,1,IF(AND(Simulation!Q112&gt;'Given Data '!J$6,Simulation!Q112&lt;='Given Data '!J$7),2,IF(Simulation!Q112&gt;'Given Data '!J$7,3)))</f>
        <v>3</v>
      </c>
      <c r="M112" s="41">
        <v>1</v>
      </c>
      <c r="N112" s="35">
        <f t="shared" si="2"/>
        <v>108</v>
      </c>
      <c r="O112" s="41">
        <f>O111+(Table10[[#This Row],[Column11]]-Q111)/R111</f>
        <v>14.936296374519205</v>
      </c>
      <c r="P112" s="41">
        <f>3.6*Table10[[#This Row],[Column11]]</f>
        <v>49.485711516480293</v>
      </c>
      <c r="Q112" s="41">
        <f t="shared" si="3"/>
        <v>13.746030976800082</v>
      </c>
      <c r="R112" s="36">
        <f>Table10[[#This Row],[Column16]]/Table10[[#This Row],[Column19]]</f>
        <v>0.73615213485852982</v>
      </c>
      <c r="S112" s="41">
        <f>'Given Data '!C$21*'Given Data '!C$19*'Given Data '!C$9*Table10[[#This Row],[Column11]]^2</f>
        <v>177.6637629115408</v>
      </c>
      <c r="T112" s="41">
        <f>'Given Data '!C$22*'Given Data '!C$17*9.81</f>
        <v>102.35950200000001</v>
      </c>
      <c r="U112" s="41">
        <v>0</v>
      </c>
      <c r="V112" s="41">
        <f>'Given Data '!C$45-(Table10[[#This Row],[Column13]]+Table10[[#This Row],[Column14]]+Table10[[#This Row],[Column15]])</f>
        <v>427.87815241129368</v>
      </c>
      <c r="W112" s="41">
        <f>Table10[[#This Row],[Column16]]/'Given Data '!C$17</f>
        <v>0.82014558358339629</v>
      </c>
      <c r="X112" s="41">
        <f>IF(L112=1,'Given Data '!C$55,IF(L112=2,'Given Data '!C$56,IF(L112=3,'Given Data '!C$57)))</f>
        <v>581.23604096253996</v>
      </c>
      <c r="Y112" s="41">
        <f>Table10[[#This Row],[Column19]]*Table10[[#This Row],[Column11]]^2/(2*1000)</f>
        <v>54.913253659583845</v>
      </c>
    </row>
    <row r="113" spans="7:25">
      <c r="G113" s="38">
        <f>6500</f>
        <v>6500</v>
      </c>
      <c r="H113" s="38">
        <f>18</f>
        <v>18</v>
      </c>
      <c r="I113" s="41">
        <f>Table10[[#This Row],[Column2]]*746/1000</f>
        <v>13.428000000000001</v>
      </c>
      <c r="J113" s="37">
        <f>60*Table10[[#This Row],[Column3]]/(2*PI()*Table10[[#This Row],[Column1]])</f>
        <v>1.972737762311973E-2</v>
      </c>
      <c r="K113" s="51">
        <v>504.5</v>
      </c>
      <c r="L113" s="41">
        <f>IF(Simulation!Q113&lt;='Given Data '!J$6,1,IF(AND(Simulation!Q113&gt;'Given Data '!J$6,Simulation!Q113&lt;='Given Data '!J$7),2,IF(Simulation!Q113&gt;'Given Data '!J$7,3)))</f>
        <v>3</v>
      </c>
      <c r="M113" s="41">
        <v>1</v>
      </c>
      <c r="N113" s="35">
        <f t="shared" si="2"/>
        <v>109</v>
      </c>
      <c r="O113" s="41">
        <f>O112+(Table10[[#This Row],[Column11]]-Q112)/R112</f>
        <v>15.008903484242445</v>
      </c>
      <c r="P113" s="41">
        <f>3.6*Table10[[#This Row],[Column11]]</f>
        <v>49.678131080263512</v>
      </c>
      <c r="Q113" s="41">
        <f t="shared" si="3"/>
        <v>13.799480855628753</v>
      </c>
      <c r="R113" s="36">
        <f>Table10[[#This Row],[Column16]]/Table10[[#This Row],[Column19]]</f>
        <v>0.73377042280108917</v>
      </c>
      <c r="S113" s="41">
        <f>'Given Data '!C$21*'Given Data '!C$19*'Given Data '!C$9*Table10[[#This Row],[Column11]]^2</f>
        <v>179.04809979852035</v>
      </c>
      <c r="T113" s="41">
        <f>'Given Data '!C$22*'Given Data '!C$17*9.81</f>
        <v>102.35950200000001</v>
      </c>
      <c r="U113" s="41">
        <v>0</v>
      </c>
      <c r="V113" s="41">
        <f>'Given Data '!C$45-(Table10[[#This Row],[Column13]]+Table10[[#This Row],[Column14]]+Table10[[#This Row],[Column15]])</f>
        <v>426.49381552431413</v>
      </c>
      <c r="W113" s="41">
        <f>Table10[[#This Row],[Column16]]/'Given Data '!C$17</f>
        <v>0.81749212306513985</v>
      </c>
      <c r="X113" s="41">
        <f>IF(L113=1,'Given Data '!C$55,IF(L113=2,'Given Data '!C$56,IF(L113=3,'Given Data '!C$57)))</f>
        <v>581.23604096253996</v>
      </c>
      <c r="Y113" s="41">
        <f>Table10[[#This Row],[Column19]]*Table10[[#This Row],[Column11]]^2/(2*1000)</f>
        <v>55.341131811995133</v>
      </c>
    </row>
    <row r="114" spans="7:25">
      <c r="G114" s="38">
        <f>6500</f>
        <v>6500</v>
      </c>
      <c r="H114" s="38">
        <f>18</f>
        <v>18</v>
      </c>
      <c r="I114" s="41">
        <f>Table10[[#This Row],[Column2]]*746/1000</f>
        <v>13.428000000000001</v>
      </c>
      <c r="J114" s="37">
        <f>60*Table10[[#This Row],[Column3]]/(2*PI()*Table10[[#This Row],[Column1]])</f>
        <v>1.972737762311973E-2</v>
      </c>
      <c r="K114" s="51">
        <v>504.5</v>
      </c>
      <c r="L114" s="41">
        <f>IF(Simulation!Q114&lt;='Given Data '!J$6,1,IF(AND(Simulation!Q114&gt;'Given Data '!J$6,Simulation!Q114&lt;='Given Data '!J$7),2,IF(Simulation!Q114&gt;'Given Data '!J$7,3)))</f>
        <v>3</v>
      </c>
      <c r="M114" s="41">
        <v>1</v>
      </c>
      <c r="N114" s="35">
        <f t="shared" si="2"/>
        <v>110</v>
      </c>
      <c r="O114" s="41">
        <f>O113+(Table10[[#This Row],[Column11]]-Q113)/R113</f>
        <v>15.081230895726</v>
      </c>
      <c r="P114" s="41">
        <f>3.6*Table10[[#This Row],[Column11]]</f>
        <v>49.869189255359338</v>
      </c>
      <c r="Q114" s="41">
        <f t="shared" si="3"/>
        <v>13.852552570933149</v>
      </c>
      <c r="R114" s="36">
        <f>Table10[[#This Row],[Column16]]/Table10[[#This Row],[Column19]]</f>
        <v>0.73139641642302644</v>
      </c>
      <c r="S114" s="41">
        <f>'Given Data '!C$21*'Given Data '!C$19*'Given Data '!C$9*Table10[[#This Row],[Column11]]^2</f>
        <v>180.42795786692537</v>
      </c>
      <c r="T114" s="41">
        <f>'Given Data '!C$22*'Given Data '!C$17*9.81</f>
        <v>102.35950200000001</v>
      </c>
      <c r="U114" s="41">
        <v>0</v>
      </c>
      <c r="V114" s="41">
        <f>'Given Data '!C$45-(Table10[[#This Row],[Column13]]+Table10[[#This Row],[Column14]]+Table10[[#This Row],[Column15]])</f>
        <v>425.11395745590914</v>
      </c>
      <c r="W114" s="41">
        <f>Table10[[#This Row],[Column16]]/'Given Data '!C$17</f>
        <v>0.81484724742847392</v>
      </c>
      <c r="X114" s="41">
        <f>IF(L114=1,'Given Data '!C$55,IF(L114=2,'Given Data '!C$56,IF(L114=3,'Given Data '!C$57)))</f>
        <v>581.23604096253996</v>
      </c>
      <c r="Y114" s="41">
        <f>Table10[[#This Row],[Column19]]*Table10[[#This Row],[Column11]]^2/(2*1000)</f>
        <v>55.767625627519436</v>
      </c>
    </row>
    <row r="115" spans="7:25">
      <c r="G115" s="38">
        <f>6500</f>
        <v>6500</v>
      </c>
      <c r="H115" s="38">
        <f>18</f>
        <v>18</v>
      </c>
      <c r="I115" s="41">
        <f>Table10[[#This Row],[Column2]]*746/1000</f>
        <v>13.428000000000001</v>
      </c>
      <c r="J115" s="37">
        <f>60*Table10[[#This Row],[Column3]]/(2*PI()*Table10[[#This Row],[Column1]])</f>
        <v>1.972737762311973E-2</v>
      </c>
      <c r="K115" s="51">
        <v>504.5</v>
      </c>
      <c r="L115" s="41">
        <f>IF(Simulation!Q115&lt;='Given Data '!J$6,1,IF(AND(Simulation!Q115&gt;'Given Data '!J$6,Simulation!Q115&lt;='Given Data '!J$7),2,IF(Simulation!Q115&gt;'Given Data '!J$7,3)))</f>
        <v>3</v>
      </c>
      <c r="M115" s="41">
        <v>1</v>
      </c>
      <c r="N115" s="35">
        <f t="shared" si="2"/>
        <v>111</v>
      </c>
      <c r="O115" s="41">
        <f>O114+(Table10[[#This Row],[Column11]]-Q114)/R114</f>
        <v>15.153282706107756</v>
      </c>
      <c r="P115" s="41">
        <f>3.6*Table10[[#This Row],[Column11]]</f>
        <v>50.058903624635363</v>
      </c>
      <c r="Q115" s="41">
        <f t="shared" si="3"/>
        <v>13.905251006843157</v>
      </c>
      <c r="R115" s="36">
        <f>Table10[[#This Row],[Column16]]/Table10[[#This Row],[Column19]]</f>
        <v>0.72903009079374825</v>
      </c>
      <c r="S115" s="41">
        <f>'Given Data '!C$21*'Given Data '!C$19*'Given Data '!C$9*Table10[[#This Row],[Column11]]^2</f>
        <v>181.80335160731525</v>
      </c>
      <c r="T115" s="41">
        <f>'Given Data '!C$22*'Given Data '!C$17*9.81</f>
        <v>102.35950200000001</v>
      </c>
      <c r="U115" s="41">
        <v>0</v>
      </c>
      <c r="V115" s="41">
        <f>'Given Data '!C$45-(Table10[[#This Row],[Column13]]+Table10[[#This Row],[Column14]]+Table10[[#This Row],[Column15]])</f>
        <v>423.73856371551926</v>
      </c>
      <c r="W115" s="41">
        <f>Table10[[#This Row],[Column16]]/'Given Data '!C$17</f>
        <v>0.8122109288982754</v>
      </c>
      <c r="X115" s="41">
        <f>IF(L115=1,'Given Data '!C$55,IF(L115=2,'Given Data '!C$56,IF(L115=3,'Given Data '!C$57)))</f>
        <v>581.23604096253996</v>
      </c>
      <c r="Y115" s="41">
        <f>Table10[[#This Row],[Column19]]*Table10[[#This Row],[Column11]]^2/(2*1000)</f>
        <v>56.192739584975342</v>
      </c>
    </row>
    <row r="116" spans="7:25">
      <c r="G116" s="38">
        <f>6500</f>
        <v>6500</v>
      </c>
      <c r="H116" s="38">
        <f>18</f>
        <v>18</v>
      </c>
      <c r="I116" s="41">
        <f>Table10[[#This Row],[Column2]]*746/1000</f>
        <v>13.428000000000001</v>
      </c>
      <c r="J116" s="37">
        <f>60*Table10[[#This Row],[Column3]]/(2*PI()*Table10[[#This Row],[Column1]])</f>
        <v>1.972737762311973E-2</v>
      </c>
      <c r="K116" s="51">
        <v>504.5</v>
      </c>
      <c r="L116" s="41">
        <f>IF(Simulation!Q116&lt;='Given Data '!J$6,1,IF(AND(Simulation!Q116&gt;'Given Data '!J$6,Simulation!Q116&lt;='Given Data '!J$7),2,IF(Simulation!Q116&gt;'Given Data '!J$7,3)))</f>
        <v>3</v>
      </c>
      <c r="M116" s="41">
        <v>1</v>
      </c>
      <c r="N116" s="35">
        <f t="shared" si="2"/>
        <v>112</v>
      </c>
      <c r="O116" s="41">
        <f>O115+(Table10[[#This Row],[Column11]]-Q115)/R115</f>
        <v>15.225062918675219</v>
      </c>
      <c r="P116" s="41">
        <f>3.6*Table10[[#This Row],[Column11]]</f>
        <v>50.247291390222273</v>
      </c>
      <c r="Q116" s="41">
        <f t="shared" si="3"/>
        <v>13.957580941728409</v>
      </c>
      <c r="R116" s="36">
        <f>Table10[[#This Row],[Column16]]/Table10[[#This Row],[Column19]]</f>
        <v>0.72667142106332061</v>
      </c>
      <c r="S116" s="41">
        <f>'Given Data '!C$21*'Given Data '!C$19*'Given Data '!C$9*Table10[[#This Row],[Column11]]^2</f>
        <v>183.1742954633672</v>
      </c>
      <c r="T116" s="41">
        <f>'Given Data '!C$22*'Given Data '!C$17*9.81</f>
        <v>102.35950200000001</v>
      </c>
      <c r="U116" s="41">
        <v>0</v>
      </c>
      <c r="V116" s="41">
        <f>'Given Data '!C$45-(Table10[[#This Row],[Column13]]+Table10[[#This Row],[Column14]]+Table10[[#This Row],[Column15]])</f>
        <v>422.36761985946731</v>
      </c>
      <c r="W116" s="41">
        <f>Table10[[#This Row],[Column16]]/'Given Data '!C$17</f>
        <v>0.80958313978928387</v>
      </c>
      <c r="X116" s="41">
        <f>IF(L116=1,'Given Data '!C$55,IF(L116=2,'Given Data '!C$56,IF(L116=3,'Given Data '!C$57)))</f>
        <v>581.23604096253996</v>
      </c>
      <c r="Y116" s="41">
        <f>Table10[[#This Row],[Column19]]*Table10[[#This Row],[Column11]]^2/(2*1000)</f>
        <v>56.616478148690852</v>
      </c>
    </row>
    <row r="117" spans="7:25">
      <c r="G117" s="38">
        <f>6500</f>
        <v>6500</v>
      </c>
      <c r="H117" s="38">
        <f>18</f>
        <v>18</v>
      </c>
      <c r="I117" s="41">
        <f>Table10[[#This Row],[Column2]]*746/1000</f>
        <v>13.428000000000001</v>
      </c>
      <c r="J117" s="37">
        <f>60*Table10[[#This Row],[Column3]]/(2*PI()*Table10[[#This Row],[Column1]])</f>
        <v>1.972737762311973E-2</v>
      </c>
      <c r="K117" s="51">
        <v>504.5</v>
      </c>
      <c r="L117" s="41">
        <f>IF(Simulation!Q117&lt;='Given Data '!J$6,1,IF(AND(Simulation!Q117&gt;'Given Data '!J$6,Simulation!Q117&lt;='Given Data '!J$7),2,IF(Simulation!Q117&gt;'Given Data '!J$7,3)))</f>
        <v>3</v>
      </c>
      <c r="M117" s="41">
        <v>1</v>
      </c>
      <c r="N117" s="35">
        <f t="shared" si="2"/>
        <v>113</v>
      </c>
      <c r="O117" s="41">
        <f>O116+(Table10[[#This Row],[Column11]]-Q116)/R116</f>
        <v>15.296575445828068</v>
      </c>
      <c r="P117" s="41">
        <f>3.6*Table10[[#This Row],[Column11]]</f>
        <v>50.434369385250243</v>
      </c>
      <c r="Q117" s="41">
        <f t="shared" si="3"/>
        <v>14.0095470514584</v>
      </c>
      <c r="R117" s="36">
        <f>Table10[[#This Row],[Column16]]/Table10[[#This Row],[Column19]]</f>
        <v>0.72432038246220753</v>
      </c>
      <c r="S117" s="41">
        <f>'Given Data '!C$21*'Given Data '!C$19*'Given Data '!C$9*Table10[[#This Row],[Column11]]^2</f>
        <v>184.54080383202819</v>
      </c>
      <c r="T117" s="41">
        <f>'Given Data '!C$22*'Given Data '!C$17*9.81</f>
        <v>102.35950200000001</v>
      </c>
      <c r="U117" s="41">
        <v>0</v>
      </c>
      <c r="V117" s="41">
        <f>'Given Data '!C$45-(Table10[[#This Row],[Column13]]+Table10[[#This Row],[Column14]]+Table10[[#This Row],[Column15]])</f>
        <v>421.0011114908063</v>
      </c>
      <c r="W117" s="41">
        <f>Table10[[#This Row],[Column16]]/'Given Data '!C$17</f>
        <v>0.80696385250581026</v>
      </c>
      <c r="X117" s="41">
        <f>IF(L117=1,'Given Data '!C$55,IF(L117=2,'Given Data '!C$56,IF(L117=3,'Given Data '!C$57)))</f>
        <v>581.23604096253996</v>
      </c>
      <c r="Y117" s="41">
        <f>Table10[[#This Row],[Column19]]*Table10[[#This Row],[Column11]]^2/(2*1000)</f>
        <v>57.038845768550324</v>
      </c>
    </row>
    <row r="118" spans="7:25">
      <c r="G118" s="38">
        <f>6500</f>
        <v>6500</v>
      </c>
      <c r="H118" s="38">
        <f>18</f>
        <v>18</v>
      </c>
      <c r="I118" s="41">
        <f>Table10[[#This Row],[Column2]]*746/1000</f>
        <v>13.428000000000001</v>
      </c>
      <c r="J118" s="37">
        <f>60*Table10[[#This Row],[Column3]]/(2*PI()*Table10[[#This Row],[Column1]])</f>
        <v>1.972737762311973E-2</v>
      </c>
      <c r="K118" s="51">
        <v>504.5</v>
      </c>
      <c r="L118" s="41">
        <f>IF(Simulation!Q118&lt;='Given Data '!J$6,1,IF(AND(Simulation!Q118&gt;'Given Data '!J$6,Simulation!Q118&lt;='Given Data '!J$7),2,IF(Simulation!Q118&gt;'Given Data '!J$7,3)))</f>
        <v>3</v>
      </c>
      <c r="M118" s="41">
        <v>1</v>
      </c>
      <c r="N118" s="35">
        <f t="shared" si="2"/>
        <v>114</v>
      </c>
      <c r="O118" s="41">
        <f>O117+(Table10[[#This Row],[Column11]]-Q117)/R117</f>
        <v>15.367824111921784</v>
      </c>
      <c r="P118" s="41">
        <f>3.6*Table10[[#This Row],[Column11]]</f>
        <v>50.620154085119964</v>
      </c>
      <c r="Q118" s="41">
        <f t="shared" si="3"/>
        <v>14.061153912533323</v>
      </c>
      <c r="R118" s="36">
        <f>Table10[[#This Row],[Column16]]/Table10[[#This Row],[Column19]]</f>
        <v>0.72197695030101194</v>
      </c>
      <c r="S118" s="41">
        <f>'Given Data '!C$21*'Given Data '!C$19*'Given Data '!C$9*Table10[[#This Row],[Column11]]^2</f>
        <v>185.90289106366583</v>
      </c>
      <c r="T118" s="41">
        <f>'Given Data '!C$22*'Given Data '!C$17*9.81</f>
        <v>102.35950200000001</v>
      </c>
      <c r="U118" s="41">
        <v>0</v>
      </c>
      <c r="V118" s="41">
        <f>'Given Data '!C$45-(Table10[[#This Row],[Column13]]+Table10[[#This Row],[Column14]]+Table10[[#This Row],[Column15]])</f>
        <v>419.63902425916865</v>
      </c>
      <c r="W118" s="41">
        <f>Table10[[#This Row],[Column16]]/'Given Data '!C$17</f>
        <v>0.80435303954144755</v>
      </c>
      <c r="X118" s="41">
        <f>IF(L118=1,'Given Data '!C$55,IF(L118=2,'Given Data '!C$56,IF(L118=3,'Given Data '!C$57)))</f>
        <v>581.23604096253996</v>
      </c>
      <c r="Y118" s="41">
        <f>Table10[[#This Row],[Column19]]*Table10[[#This Row],[Column11]]^2/(2*1000)</f>
        <v>57.459846880041127</v>
      </c>
    </row>
    <row r="119" spans="7:25">
      <c r="G119" s="38">
        <f>6500</f>
        <v>6500</v>
      </c>
      <c r="H119" s="38">
        <f>18</f>
        <v>18</v>
      </c>
      <c r="I119" s="41">
        <f>Table10[[#This Row],[Column2]]*746/1000</f>
        <v>13.428000000000001</v>
      </c>
      <c r="J119" s="37">
        <f>60*Table10[[#This Row],[Column3]]/(2*PI()*Table10[[#This Row],[Column1]])</f>
        <v>1.972737762311973E-2</v>
      </c>
      <c r="K119" s="51">
        <v>504.5</v>
      </c>
      <c r="L119" s="41">
        <f>IF(Simulation!Q119&lt;='Given Data '!J$6,1,IF(AND(Simulation!Q119&gt;'Given Data '!J$6,Simulation!Q119&lt;='Given Data '!J$7),2,IF(Simulation!Q119&gt;'Given Data '!J$7,3)))</f>
        <v>3</v>
      </c>
      <c r="M119" s="41">
        <v>1</v>
      </c>
      <c r="N119" s="35">
        <f t="shared" si="2"/>
        <v>115</v>
      </c>
      <c r="O119" s="41">
        <f>O118+(Table10[[#This Row],[Column11]]-Q118)/R118</f>
        <v>15.438812655998133</v>
      </c>
      <c r="P119" s="41">
        <f>3.6*Table10[[#This Row],[Column11]]</f>
        <v>50.804661618330748</v>
      </c>
      <c r="Q119" s="41">
        <f t="shared" si="3"/>
        <v>14.112406005091874</v>
      </c>
      <c r="R119" s="36">
        <f>Table10[[#This Row],[Column16]]/Table10[[#This Row],[Column19]]</f>
        <v>0.71964109997021497</v>
      </c>
      <c r="S119" s="41">
        <f>'Given Data '!C$21*'Given Data '!C$19*'Given Data '!C$9*Table10[[#This Row],[Column11]]^2</f>
        <v>187.26057146221927</v>
      </c>
      <c r="T119" s="41">
        <f>'Given Data '!C$22*'Given Data '!C$17*9.81</f>
        <v>102.35950200000001</v>
      </c>
      <c r="U119" s="41">
        <v>0</v>
      </c>
      <c r="V119" s="41">
        <f>'Given Data '!C$45-(Table10[[#This Row],[Column13]]+Table10[[#This Row],[Column14]]+Table10[[#This Row],[Column15]])</f>
        <v>418.28134386061521</v>
      </c>
      <c r="W119" s="41">
        <f>Table10[[#This Row],[Column16]]/'Given Data '!C$17</f>
        <v>0.80175067347878171</v>
      </c>
      <c r="X119" s="41">
        <f>IF(L119=1,'Given Data '!C$55,IF(L119=2,'Given Data '!C$56,IF(L119=3,'Given Data '!C$57)))</f>
        <v>581.23604096253996</v>
      </c>
      <c r="Y119" s="41">
        <f>Table10[[#This Row],[Column19]]*Table10[[#This Row],[Column11]]^2/(2*1000)</f>
        <v>57.879485904300296</v>
      </c>
    </row>
    <row r="120" spans="7:25">
      <c r="G120" s="38">
        <f>6500</f>
        <v>6500</v>
      </c>
      <c r="H120" s="38">
        <f>18</f>
        <v>18</v>
      </c>
      <c r="I120" s="41">
        <f>Table10[[#This Row],[Column2]]*746/1000</f>
        <v>13.428000000000001</v>
      </c>
      <c r="J120" s="37">
        <f>60*Table10[[#This Row],[Column3]]/(2*PI()*Table10[[#This Row],[Column1]])</f>
        <v>1.972737762311973E-2</v>
      </c>
      <c r="K120" s="51">
        <v>504.5</v>
      </c>
      <c r="L120" s="41">
        <f>IF(Simulation!Q120&lt;='Given Data '!J$6,1,IF(AND(Simulation!Q120&gt;'Given Data '!J$6,Simulation!Q120&lt;='Given Data '!J$7),2,IF(Simulation!Q120&gt;'Given Data '!J$7,3)))</f>
        <v>3</v>
      </c>
      <c r="M120" s="41">
        <v>1</v>
      </c>
      <c r="N120" s="35">
        <f t="shared" si="2"/>
        <v>116</v>
      </c>
      <c r="O120" s="41">
        <f>O119+(Table10[[#This Row],[Column11]]-Q119)/R119</f>
        <v>15.509544734407957</v>
      </c>
      <c r="P120" s="41">
        <f>3.6*Table10[[#This Row],[Column11]]</f>
        <v>50.987907776886836</v>
      </c>
      <c r="Q120" s="41">
        <f t="shared" si="3"/>
        <v>14.163307715801899</v>
      </c>
      <c r="R120" s="36">
        <f>Table10[[#This Row],[Column16]]/Table10[[#This Row],[Column19]]</f>
        <v>0.71731280693991861</v>
      </c>
      <c r="S120" s="41">
        <f>'Given Data '!C$21*'Given Data '!C$19*'Given Data '!C$9*Table10[[#This Row],[Column11]]^2</f>
        <v>188.61385928534946</v>
      </c>
      <c r="T120" s="41">
        <f>'Given Data '!C$22*'Given Data '!C$17*9.81</f>
        <v>102.35950200000001</v>
      </c>
      <c r="U120" s="41">
        <v>0</v>
      </c>
      <c r="V120" s="41">
        <f>'Given Data '!C$45-(Table10[[#This Row],[Column13]]+Table10[[#This Row],[Column14]]+Table10[[#This Row],[Column15]])</f>
        <v>416.92805603748502</v>
      </c>
      <c r="W120" s="41">
        <f>Table10[[#This Row],[Column16]]/'Given Data '!C$17</f>
        <v>0.79915672698910312</v>
      </c>
      <c r="X120" s="41">
        <f>IF(L120=1,'Given Data '!C$55,IF(L120=2,'Given Data '!C$56,IF(L120=3,'Given Data '!C$57)))</f>
        <v>581.23604096253996</v>
      </c>
      <c r="Y120" s="41">
        <f>Table10[[#This Row],[Column19]]*Table10[[#This Row],[Column11]]^2/(2*1000)</f>
        <v>58.297767248160909</v>
      </c>
    </row>
    <row r="121" spans="7:25">
      <c r="G121" s="38">
        <f>6500</f>
        <v>6500</v>
      </c>
      <c r="H121" s="38">
        <f>18</f>
        <v>18</v>
      </c>
      <c r="I121" s="41">
        <f>Table10[[#This Row],[Column2]]*746/1000</f>
        <v>13.428000000000001</v>
      </c>
      <c r="J121" s="37">
        <f>60*Table10[[#This Row],[Column3]]/(2*PI()*Table10[[#This Row],[Column1]])</f>
        <v>1.972737762311973E-2</v>
      </c>
      <c r="K121" s="51">
        <v>504.5</v>
      </c>
      <c r="L121" s="41">
        <f>IF(Simulation!Q121&lt;='Given Data '!J$6,1,IF(AND(Simulation!Q121&gt;'Given Data '!J$6,Simulation!Q121&lt;='Given Data '!J$7),2,IF(Simulation!Q121&gt;'Given Data '!J$7,3)))</f>
        <v>3</v>
      </c>
      <c r="M121" s="41">
        <v>1</v>
      </c>
      <c r="N121" s="35">
        <f t="shared" si="2"/>
        <v>117</v>
      </c>
      <c r="O121" s="41">
        <f>O120+(Table10[[#This Row],[Column11]]-Q120)/R120</f>
        <v>15.580023923331407</v>
      </c>
      <c r="P121" s="41">
        <f>3.6*Table10[[#This Row],[Column11]]</f>
        <v>51.16990802630194</v>
      </c>
      <c r="Q121" s="41">
        <f t="shared" si="3"/>
        <v>14.213863340639428</v>
      </c>
      <c r="R121" s="36">
        <f>Table10[[#This Row],[Column16]]/Table10[[#This Row],[Column19]]</f>
        <v>0.7149920467595875</v>
      </c>
      <c r="S121" s="41">
        <f>'Given Data '!C$21*'Given Data '!C$19*'Given Data '!C$9*Table10[[#This Row],[Column11]]^2</f>
        <v>189.96276874458863</v>
      </c>
      <c r="T121" s="41">
        <f>'Given Data '!C$22*'Given Data '!C$17*9.81</f>
        <v>102.35950200000001</v>
      </c>
      <c r="U121" s="41">
        <v>0</v>
      </c>
      <c r="V121" s="41">
        <f>'Given Data '!C$45-(Table10[[#This Row],[Column13]]+Table10[[#This Row],[Column14]]+Table10[[#This Row],[Column15]])</f>
        <v>415.57914657824585</v>
      </c>
      <c r="W121" s="41">
        <f>Table10[[#This Row],[Column16]]/'Given Data '!C$17</f>
        <v>0.79657117283212098</v>
      </c>
      <c r="X121" s="41">
        <f>IF(L121=1,'Given Data '!C$55,IF(L121=2,'Given Data '!C$56,IF(L121=3,'Given Data '!C$57)))</f>
        <v>581.23604096253996</v>
      </c>
      <c r="Y121" s="41">
        <f>Table10[[#This Row],[Column19]]*Table10[[#This Row],[Column11]]^2/(2*1000)</f>
        <v>58.714695304198393</v>
      </c>
    </row>
    <row r="122" spans="7:25">
      <c r="G122" s="38">
        <f>6500</f>
        <v>6500</v>
      </c>
      <c r="H122" s="38">
        <f>18</f>
        <v>18</v>
      </c>
      <c r="I122" s="41">
        <f>Table10[[#This Row],[Column2]]*746/1000</f>
        <v>13.428000000000001</v>
      </c>
      <c r="J122" s="37">
        <f>60*Table10[[#This Row],[Column3]]/(2*PI()*Table10[[#This Row],[Column1]])</f>
        <v>1.972737762311973E-2</v>
      </c>
      <c r="K122" s="51">
        <v>504.5</v>
      </c>
      <c r="L122" s="41">
        <f>IF(Simulation!Q122&lt;='Given Data '!J$6,1,IF(AND(Simulation!Q122&gt;'Given Data '!J$6,Simulation!Q122&lt;='Given Data '!J$7),2,IF(Simulation!Q122&gt;'Given Data '!J$7,3)))</f>
        <v>3</v>
      </c>
      <c r="M122" s="41">
        <v>1</v>
      </c>
      <c r="N122" s="35">
        <f t="shared" si="2"/>
        <v>118</v>
      </c>
      <c r="O122" s="41">
        <f>O121+(Table10[[#This Row],[Column11]]-Q121)/R121</f>
        <v>15.650253721200478</v>
      </c>
      <c r="P122" s="41">
        <f>3.6*Table10[[#This Row],[Column11]]</f>
        <v>51.350677515220852</v>
      </c>
      <c r="Q122" s="41">
        <f t="shared" si="3"/>
        <v>14.264077087561347</v>
      </c>
      <c r="R122" s="36">
        <f>Table10[[#This Row],[Column16]]/Table10[[#This Row],[Column19]]</f>
        <v>0.71267879505779252</v>
      </c>
      <c r="S122" s="41">
        <f>'Given Data '!C$21*'Given Data '!C$19*'Given Data '!C$9*Table10[[#This Row],[Column11]]^2</f>
        <v>191.30731400548979</v>
      </c>
      <c r="T122" s="41">
        <f>'Given Data '!C$22*'Given Data '!C$17*9.81</f>
        <v>102.35950200000001</v>
      </c>
      <c r="U122" s="41">
        <v>0</v>
      </c>
      <c r="V122" s="41">
        <f>'Given Data '!C$45-(Table10[[#This Row],[Column13]]+Table10[[#This Row],[Column14]]+Table10[[#This Row],[Column15]])</f>
        <v>414.2346013173447</v>
      </c>
      <c r="W122" s="41">
        <f>Table10[[#This Row],[Column16]]/'Given Data '!C$17</f>
        <v>0.79399398385567588</v>
      </c>
      <c r="X122" s="41">
        <f>IF(L122=1,'Given Data '!C$55,IF(L122=2,'Given Data '!C$56,IF(L122=3,'Given Data '!C$57)))</f>
        <v>581.23604096253996</v>
      </c>
      <c r="Y122" s="41">
        <f>Table10[[#This Row],[Column19]]*Table10[[#This Row],[Column11]]^2/(2*1000)</f>
        <v>59.130274450776632</v>
      </c>
    </row>
    <row r="123" spans="7:25">
      <c r="G123" s="38">
        <f>6500</f>
        <v>6500</v>
      </c>
      <c r="H123" s="38">
        <f>18</f>
        <v>18</v>
      </c>
      <c r="I123" s="41">
        <f>Table10[[#This Row],[Column2]]*746/1000</f>
        <v>13.428000000000001</v>
      </c>
      <c r="J123" s="37">
        <f>60*Table10[[#This Row],[Column3]]/(2*PI()*Table10[[#This Row],[Column1]])</f>
        <v>1.972737762311973E-2</v>
      </c>
      <c r="K123" s="51">
        <v>504.5</v>
      </c>
      <c r="L123" s="41">
        <f>IF(Simulation!Q123&lt;='Given Data '!J$6,1,IF(AND(Simulation!Q123&gt;'Given Data '!J$6,Simulation!Q123&lt;='Given Data '!J$7),2,IF(Simulation!Q123&gt;'Given Data '!J$7,3)))</f>
        <v>3</v>
      </c>
      <c r="M123" s="41">
        <v>1</v>
      </c>
      <c r="N123" s="35">
        <f t="shared" si="2"/>
        <v>119</v>
      </c>
      <c r="O123" s="41">
        <f>O122+(Table10[[#This Row],[Column11]]-Q122)/R122</f>
        <v>15.720237551028427</v>
      </c>
      <c r="P123" s="41">
        <f>3.6*Table10[[#This Row],[Column11]]</f>
        <v>51.530231084675975</v>
      </c>
      <c r="Q123" s="41">
        <f t="shared" si="3"/>
        <v>14.31395307907666</v>
      </c>
      <c r="R123" s="36">
        <f>Table10[[#This Row],[Column16]]/Table10[[#This Row],[Column19]]</f>
        <v>0.71037302754195475</v>
      </c>
      <c r="S123" s="41">
        <f>'Given Data '!C$21*'Given Data '!C$19*'Given Data '!C$9*Table10[[#This Row],[Column11]]^2</f>
        <v>192.6475091877754</v>
      </c>
      <c r="T123" s="41">
        <f>'Given Data '!C$22*'Given Data '!C$17*9.81</f>
        <v>102.35950200000001</v>
      </c>
      <c r="U123" s="41">
        <v>0</v>
      </c>
      <c r="V123" s="41">
        <f>'Given Data '!C$45-(Table10[[#This Row],[Column13]]+Table10[[#This Row],[Column14]]+Table10[[#This Row],[Column15]])</f>
        <v>412.89440613505911</v>
      </c>
      <c r="W123" s="41">
        <f>Table10[[#This Row],[Column16]]/'Given Data '!C$17</f>
        <v>0.79142513299545547</v>
      </c>
      <c r="X123" s="41">
        <f>IF(L123=1,'Given Data '!C$55,IF(L123=2,'Given Data '!C$56,IF(L123=3,'Given Data '!C$57)))</f>
        <v>581.23604096253996</v>
      </c>
      <c r="Y123" s="41">
        <f>Table10[[#This Row],[Column19]]*Table10[[#This Row],[Column11]]^2/(2*1000)</f>
        <v>59.544509052093979</v>
      </c>
    </row>
    <row r="124" spans="7:25">
      <c r="G124" s="38">
        <f>6500</f>
        <v>6500</v>
      </c>
      <c r="H124" s="38">
        <f>18</f>
        <v>18</v>
      </c>
      <c r="I124" s="41">
        <f>Table10[[#This Row],[Column2]]*746/1000</f>
        <v>13.428000000000001</v>
      </c>
      <c r="J124" s="37">
        <f>60*Table10[[#This Row],[Column3]]/(2*PI()*Table10[[#This Row],[Column1]])</f>
        <v>1.972737762311973E-2</v>
      </c>
      <c r="K124" s="51">
        <v>504.5</v>
      </c>
      <c r="L124" s="41">
        <f>IF(Simulation!Q124&lt;='Given Data '!J$6,1,IF(AND(Simulation!Q124&gt;'Given Data '!J$6,Simulation!Q124&lt;='Given Data '!J$7),2,IF(Simulation!Q124&gt;'Given Data '!J$7,3)))</f>
        <v>3</v>
      </c>
      <c r="M124" s="41">
        <v>1</v>
      </c>
      <c r="N124" s="35">
        <f t="shared" si="2"/>
        <v>120</v>
      </c>
      <c r="O124" s="41">
        <f>O123+(Table10[[#This Row],[Column11]]-Q123)/R123</f>
        <v>15.78997876265041</v>
      </c>
      <c r="P124" s="41">
        <f>3.6*Table10[[#This Row],[Column11]]</f>
        <v>51.708583276995647</v>
      </c>
      <c r="Q124" s="41">
        <f t="shared" si="3"/>
        <v>14.363495354721012</v>
      </c>
      <c r="R124" s="36">
        <f>Table10[[#This Row],[Column16]]/Table10[[#This Row],[Column19]]</f>
        <v>0.70807471999809013</v>
      </c>
      <c r="S124" s="41">
        <f>'Given Data '!C$21*'Given Data '!C$19*'Given Data '!C$9*Table10[[#This Row],[Column11]]^2</f>
        <v>193.98336836548555</v>
      </c>
      <c r="T124" s="41">
        <f>'Given Data '!C$22*'Given Data '!C$17*9.81</f>
        <v>102.35950200000001</v>
      </c>
      <c r="U124" s="41">
        <v>0</v>
      </c>
      <c r="V124" s="41">
        <f>'Given Data '!C$45-(Table10[[#This Row],[Column13]]+Table10[[#This Row],[Column14]]+Table10[[#This Row],[Column15]])</f>
        <v>411.55854695734894</v>
      </c>
      <c r="W124" s="41">
        <f>Table10[[#This Row],[Column16]]/'Given Data '!C$17</f>
        <v>0.78886459327470992</v>
      </c>
      <c r="X124" s="41">
        <f>IF(L124=1,'Given Data '!C$55,IF(L124=2,'Given Data '!C$56,IF(L124=3,'Given Data '!C$57)))</f>
        <v>581.23604096253996</v>
      </c>
      <c r="Y124" s="41">
        <f>Table10[[#This Row],[Column19]]*Table10[[#This Row],[Column11]]^2/(2*1000)</f>
        <v>59.957403458229031</v>
      </c>
    </row>
    <row r="125" spans="7:25">
      <c r="G125" s="38">
        <f>6500</f>
        <v>6500</v>
      </c>
      <c r="H125" s="38">
        <f>18</f>
        <v>18</v>
      </c>
      <c r="I125" s="41">
        <f>Table10[[#This Row],[Column2]]*746/1000</f>
        <v>13.428000000000001</v>
      </c>
      <c r="J125" s="37">
        <f>60*Table10[[#This Row],[Column3]]/(2*PI()*Table10[[#This Row],[Column1]])</f>
        <v>1.972737762311973E-2</v>
      </c>
      <c r="K125" s="51">
        <v>504.5</v>
      </c>
      <c r="L125" s="41">
        <f>IF(Simulation!Q125&lt;='Given Data '!J$6,1,IF(AND(Simulation!Q125&gt;'Given Data '!J$6,Simulation!Q125&lt;='Given Data '!J$7),2,IF(Simulation!Q125&gt;'Given Data '!J$7,3)))</f>
        <v>3</v>
      </c>
      <c r="M125" s="41">
        <v>1</v>
      </c>
      <c r="N125" s="35">
        <f t="shared" si="2"/>
        <v>121</v>
      </c>
      <c r="O125" s="41">
        <f>O124+(Table10[[#This Row],[Column11]]-Q124)/R124</f>
        <v>15.859480634879432</v>
      </c>
      <c r="P125" s="41">
        <f>3.6*Table10[[#This Row],[Column11]]</f>
        <v>51.885748344380112</v>
      </c>
      <c r="Q125" s="41">
        <f t="shared" si="3"/>
        <v>14.41270787343892</v>
      </c>
      <c r="R125" s="36">
        <f>Table10[[#This Row],[Column16]]/Table10[[#This Row],[Column19]]</f>
        <v>0.70578384829055596</v>
      </c>
      <c r="S125" s="41">
        <f>'Given Data '!C$21*'Given Data '!C$19*'Given Data '!C$9*Table10[[#This Row],[Column11]]^2</f>
        <v>195.31490556712586</v>
      </c>
      <c r="T125" s="41">
        <f>'Given Data '!C$22*'Given Data '!C$17*9.81</f>
        <v>102.35950200000001</v>
      </c>
      <c r="U125" s="41">
        <v>0</v>
      </c>
      <c r="V125" s="41">
        <f>'Given Data '!C$45-(Table10[[#This Row],[Column13]]+Table10[[#This Row],[Column14]]+Table10[[#This Row],[Column15]])</f>
        <v>410.22700975570865</v>
      </c>
      <c r="W125" s="41">
        <f>Table10[[#This Row],[Column16]]/'Given Data '!C$17</f>
        <v>0.78631233780396892</v>
      </c>
      <c r="X125" s="41">
        <f>IF(L125=1,'Given Data '!C$55,IF(L125=2,'Given Data '!C$56,IF(L125=3,'Given Data '!C$57)))</f>
        <v>581.23604096253996</v>
      </c>
      <c r="Y125" s="41">
        <f>Table10[[#This Row],[Column19]]*Table10[[#This Row],[Column11]]^2/(2*1000)</f>
        <v>60.368962005186376</v>
      </c>
    </row>
    <row r="126" spans="7:25">
      <c r="G126" s="38">
        <f>6500</f>
        <v>6500</v>
      </c>
      <c r="H126" s="38">
        <f>18</f>
        <v>18</v>
      </c>
      <c r="I126" s="41">
        <f>Table10[[#This Row],[Column2]]*746/1000</f>
        <v>13.428000000000001</v>
      </c>
      <c r="J126" s="37">
        <f>60*Table10[[#This Row],[Column3]]/(2*PI()*Table10[[#This Row],[Column1]])</f>
        <v>1.972737762311973E-2</v>
      </c>
      <c r="K126" s="51">
        <v>504.5</v>
      </c>
      <c r="L126" s="41">
        <f>IF(Simulation!Q126&lt;='Given Data '!J$6,1,IF(AND(Simulation!Q126&gt;'Given Data '!J$6,Simulation!Q126&lt;='Given Data '!J$7),2,IF(Simulation!Q126&gt;'Given Data '!J$7,3)))</f>
        <v>3</v>
      </c>
      <c r="M126" s="41">
        <v>1</v>
      </c>
      <c r="N126" s="35">
        <f t="shared" si="2"/>
        <v>122</v>
      </c>
      <c r="O126" s="41">
        <f>O125+(Table10[[#This Row],[Column11]]-Q125)/R125</f>
        <v>15.928746377581495</v>
      </c>
      <c r="P126" s="41">
        <f>3.6*Table10[[#This Row],[Column11]]</f>
        <v>52.061740257160388</v>
      </c>
      <c r="Q126" s="41">
        <f t="shared" si="3"/>
        <v>14.461594515877886</v>
      </c>
      <c r="R126" s="36">
        <f>Table10[[#This Row],[Column16]]/Table10[[#This Row],[Column19]]</f>
        <v>0.70350038836179607</v>
      </c>
      <c r="S126" s="41">
        <f>'Given Data '!C$21*'Given Data '!C$19*'Given Data '!C$9*Table10[[#This Row],[Column11]]^2</f>
        <v>196.64213477581487</v>
      </c>
      <c r="T126" s="41">
        <f>'Given Data '!C$22*'Given Data '!C$17*9.81</f>
        <v>102.35950200000001</v>
      </c>
      <c r="U126" s="41">
        <v>0</v>
      </c>
      <c r="V126" s="41">
        <f>'Given Data '!C$45-(Table10[[#This Row],[Column13]]+Table10[[#This Row],[Column14]]+Table10[[#This Row],[Column15]])</f>
        <v>408.89978054701965</v>
      </c>
      <c r="W126" s="41">
        <f>Table10[[#This Row],[Column16]]/'Given Data '!C$17</f>
        <v>0.78376833978075866</v>
      </c>
      <c r="X126" s="41">
        <f>IF(L126=1,'Given Data '!C$55,IF(L126=2,'Given Data '!C$56,IF(L126=3,'Given Data '!C$57)))</f>
        <v>581.23604096253996</v>
      </c>
      <c r="Y126" s="41">
        <f>Table10[[#This Row],[Column19]]*Table10[[#This Row],[Column11]]^2/(2*1000)</f>
        <v>60.779189014942084</v>
      </c>
    </row>
    <row r="127" spans="7:25">
      <c r="G127" s="38">
        <f>6500</f>
        <v>6500</v>
      </c>
      <c r="H127" s="38">
        <f>18</f>
        <v>18</v>
      </c>
      <c r="I127" s="41">
        <f>Table10[[#This Row],[Column2]]*746/1000</f>
        <v>13.428000000000001</v>
      </c>
      <c r="J127" s="37">
        <f>60*Table10[[#This Row],[Column3]]/(2*PI()*Table10[[#This Row],[Column1]])</f>
        <v>1.972737762311973E-2</v>
      </c>
      <c r="K127" s="51">
        <v>504.5</v>
      </c>
      <c r="L127" s="41">
        <f>IF(Simulation!Q127&lt;='Given Data '!J$6,1,IF(AND(Simulation!Q127&gt;'Given Data '!J$6,Simulation!Q127&lt;='Given Data '!J$7),2,IF(Simulation!Q127&gt;'Given Data '!J$7,3)))</f>
        <v>3</v>
      </c>
      <c r="M127" s="41">
        <v>1</v>
      </c>
      <c r="N127" s="35">
        <f t="shared" si="2"/>
        <v>123</v>
      </c>
      <c r="O127" s="41">
        <f>O126+(Table10[[#This Row],[Column11]]-Q126)/R126</f>
        <v>15.997779133673587</v>
      </c>
      <c r="P127" s="41">
        <f>3.6*Table10[[#This Row],[Column11]]</f>
        <v>52.236572711754093</v>
      </c>
      <c r="Q127" s="41">
        <f t="shared" si="3"/>
        <v>14.510159086598359</v>
      </c>
      <c r="R127" s="36">
        <f>Table10[[#This Row],[Column16]]/Table10[[#This Row],[Column19]]</f>
        <v>0.70122431623208947</v>
      </c>
      <c r="S127" s="41">
        <f>'Given Data '!C$21*'Given Data '!C$19*'Given Data '!C$9*Table10[[#This Row],[Column11]]^2</f>
        <v>197.96506992943068</v>
      </c>
      <c r="T127" s="41">
        <f>'Given Data '!C$22*'Given Data '!C$17*9.81</f>
        <v>102.35950200000001</v>
      </c>
      <c r="U127" s="41">
        <v>0</v>
      </c>
      <c r="V127" s="41">
        <f>'Given Data '!C$45-(Table10[[#This Row],[Column13]]+Table10[[#This Row],[Column14]]+Table10[[#This Row],[Column15]])</f>
        <v>407.5768453934038</v>
      </c>
      <c r="W127" s="41">
        <f>Table10[[#This Row],[Column16]]/'Given Data '!C$17</f>
        <v>0.78123257248932121</v>
      </c>
      <c r="X127" s="41">
        <f>IF(L127=1,'Given Data '!C$55,IF(L127=2,'Given Data '!C$56,IF(L127=3,'Given Data '!C$57)))</f>
        <v>581.23604096253996</v>
      </c>
      <c r="Y127" s="41">
        <f>Table10[[#This Row],[Column19]]*Table10[[#This Row],[Column11]]^2/(2*1000)</f>
        <v>61.188088795489101</v>
      </c>
    </row>
    <row r="128" spans="7:25">
      <c r="G128" s="38">
        <f>6500</f>
        <v>6500</v>
      </c>
      <c r="H128" s="38">
        <f>18</f>
        <v>18</v>
      </c>
      <c r="I128" s="41">
        <f>Table10[[#This Row],[Column2]]*746/1000</f>
        <v>13.428000000000001</v>
      </c>
      <c r="J128" s="37">
        <f>60*Table10[[#This Row],[Column3]]/(2*PI()*Table10[[#This Row],[Column1]])</f>
        <v>1.972737762311973E-2</v>
      </c>
      <c r="K128" s="51">
        <v>504.5</v>
      </c>
      <c r="L128" s="41">
        <f>IF(Simulation!Q128&lt;='Given Data '!J$6,1,IF(AND(Simulation!Q128&gt;'Given Data '!J$6,Simulation!Q128&lt;='Given Data '!J$7),2,IF(Simulation!Q128&gt;'Given Data '!J$7,3)))</f>
        <v>3</v>
      </c>
      <c r="M128" s="41">
        <v>1</v>
      </c>
      <c r="N128" s="35">
        <f t="shared" si="2"/>
        <v>124</v>
      </c>
      <c r="O128" s="41">
        <f>O127+(Table10[[#This Row],[Column11]]-Q127)/R127</f>
        <v>16.066581981048024</v>
      </c>
      <c r="P128" s="41">
        <f>3.6*Table10[[#This Row],[Column11]]</f>
        <v>52.410259138331952</v>
      </c>
      <c r="Q128" s="41">
        <f t="shared" si="3"/>
        <v>14.55840531620332</v>
      </c>
      <c r="R128" s="36">
        <f>Table10[[#This Row],[Column16]]/Table10[[#This Row],[Column19]]</f>
        <v>0.69895560799929801</v>
      </c>
      <c r="S128" s="41">
        <f>'Given Data '!C$21*'Given Data '!C$19*'Given Data '!C$9*Table10[[#This Row],[Column11]]^2</f>
        <v>199.28372492075752</v>
      </c>
      <c r="T128" s="41">
        <f>'Given Data '!C$22*'Given Data '!C$17*9.81</f>
        <v>102.35950200000001</v>
      </c>
      <c r="U128" s="41">
        <v>0</v>
      </c>
      <c r="V128" s="41">
        <f>'Given Data '!C$45-(Table10[[#This Row],[Column13]]+Table10[[#This Row],[Column14]]+Table10[[#This Row],[Column15]])</f>
        <v>406.25819040207699</v>
      </c>
      <c r="W128" s="41">
        <f>Table10[[#This Row],[Column16]]/'Given Data '!C$17</f>
        <v>0.77870500930033348</v>
      </c>
      <c r="X128" s="41">
        <f>IF(L128=1,'Given Data '!C$55,IF(L128=2,'Given Data '!C$56,IF(L128=3,'Given Data '!C$57)))</f>
        <v>581.23604096253996</v>
      </c>
      <c r="Y128" s="41">
        <f>Table10[[#This Row],[Column19]]*Table10[[#This Row],[Column11]]^2/(2*1000)</f>
        <v>61.595665640882501</v>
      </c>
    </row>
    <row r="129" spans="7:25">
      <c r="G129" s="38">
        <f>6500</f>
        <v>6500</v>
      </c>
      <c r="H129" s="38">
        <f>18</f>
        <v>18</v>
      </c>
      <c r="I129" s="41">
        <f>Table10[[#This Row],[Column2]]*746/1000</f>
        <v>13.428000000000001</v>
      </c>
      <c r="J129" s="37">
        <f>60*Table10[[#This Row],[Column3]]/(2*PI()*Table10[[#This Row],[Column1]])</f>
        <v>1.972737762311973E-2</v>
      </c>
      <c r="K129" s="51">
        <v>504.5</v>
      </c>
      <c r="L129" s="41">
        <f>IF(Simulation!Q129&lt;='Given Data '!J$6,1,IF(AND(Simulation!Q129&gt;'Given Data '!J$6,Simulation!Q129&lt;='Given Data '!J$7),2,IF(Simulation!Q129&gt;'Given Data '!J$7,3)))</f>
        <v>3</v>
      </c>
      <c r="M129" s="41">
        <v>1</v>
      </c>
      <c r="N129" s="35">
        <f t="shared" si="2"/>
        <v>125</v>
      </c>
      <c r="O129" s="41">
        <f>O128+(Table10[[#This Row],[Column11]]-Q128)/R128</f>
        <v>16.135157934426392</v>
      </c>
      <c r="P129" s="41">
        <f>3.6*Table10[[#This Row],[Column11]]</f>
        <v>52.582812708207705</v>
      </c>
      <c r="Q129" s="41">
        <f t="shared" si="3"/>
        <v>14.606336863391029</v>
      </c>
      <c r="R129" s="36">
        <f>Table10[[#This Row],[Column16]]/Table10[[#This Row],[Column19]]</f>
        <v>0.69669423983861523</v>
      </c>
      <c r="S129" s="41">
        <f>'Given Data '!C$21*'Given Data '!C$19*'Given Data '!C$9*Table10[[#This Row],[Column11]]^2</f>
        <v>200.59811359763151</v>
      </c>
      <c r="T129" s="41">
        <f>'Given Data '!C$22*'Given Data '!C$17*9.81</f>
        <v>102.35950200000001</v>
      </c>
      <c r="U129" s="41">
        <v>0</v>
      </c>
      <c r="V129" s="41">
        <f>'Given Data '!C$45-(Table10[[#This Row],[Column13]]+Table10[[#This Row],[Column14]]+Table10[[#This Row],[Column15]])</f>
        <v>404.943801725203</v>
      </c>
      <c r="W129" s="41">
        <f>Table10[[#This Row],[Column16]]/'Given Data '!C$17</f>
        <v>0.77618562367062727</v>
      </c>
      <c r="X129" s="41">
        <f>IF(L129=1,'Given Data '!C$55,IF(L129=2,'Given Data '!C$56,IF(L129=3,'Given Data '!C$57)))</f>
        <v>581.23604096253996</v>
      </c>
      <c r="Y129" s="41">
        <f>Table10[[#This Row],[Column19]]*Table10[[#This Row],[Column11]]^2/(2*1000)</f>
        <v>62.001923831284579</v>
      </c>
    </row>
    <row r="130" spans="7:25">
      <c r="G130" s="38">
        <f>6500</f>
        <v>6500</v>
      </c>
      <c r="H130" s="38">
        <f>18</f>
        <v>18</v>
      </c>
      <c r="I130" s="41">
        <f>Table10[[#This Row],[Column2]]*746/1000</f>
        <v>13.428000000000001</v>
      </c>
      <c r="J130" s="37">
        <f>60*Table10[[#This Row],[Column3]]/(2*PI()*Table10[[#This Row],[Column1]])</f>
        <v>1.972737762311973E-2</v>
      </c>
      <c r="K130" s="51">
        <v>504.5</v>
      </c>
      <c r="L130" s="41">
        <f>IF(Simulation!Q130&lt;='Given Data '!J$6,1,IF(AND(Simulation!Q130&gt;'Given Data '!J$6,Simulation!Q130&lt;='Given Data '!J$7),2,IF(Simulation!Q130&gt;'Given Data '!J$7,3)))</f>
        <v>3</v>
      </c>
      <c r="M130" s="41">
        <v>1</v>
      </c>
      <c r="N130" s="35">
        <f t="shared" si="2"/>
        <v>126</v>
      </c>
      <c r="O130" s="41">
        <f>O129+(Table10[[#This Row],[Column11]]-Q129)/R129</f>
        <v>16.203509947146237</v>
      </c>
      <c r="P130" s="41">
        <f>3.6*Table10[[#This Row],[Column11]]</f>
        <v>52.754246340963554</v>
      </c>
      <c r="Q130" s="41">
        <f t="shared" si="3"/>
        <v>14.653957316934321</v>
      </c>
      <c r="R130" s="36">
        <f>Table10[[#This Row],[Column16]]/Table10[[#This Row],[Column19]]</f>
        <v>0.69444018800231644</v>
      </c>
      <c r="S130" s="41">
        <f>'Given Data '!C$21*'Given Data '!C$19*'Given Data '!C$9*Table10[[#This Row],[Column11]]^2</f>
        <v>201.90824976308616</v>
      </c>
      <c r="T130" s="41">
        <f>'Given Data '!C$22*'Given Data '!C$17*9.81</f>
        <v>102.35950200000001</v>
      </c>
      <c r="U130" s="41">
        <v>0</v>
      </c>
      <c r="V130" s="41">
        <f>'Given Data '!C$45-(Table10[[#This Row],[Column13]]+Table10[[#This Row],[Column14]]+Table10[[#This Row],[Column15]])</f>
        <v>403.63366555974835</v>
      </c>
      <c r="W130" s="41">
        <f>Table10[[#This Row],[Column16]]/'Given Data '!C$17</f>
        <v>0.77367438914291142</v>
      </c>
      <c r="X130" s="41">
        <f>IF(L130=1,'Given Data '!C$55,IF(L130=2,'Given Data '!C$56,IF(L130=3,'Given Data '!C$57)))</f>
        <v>581.23604096253996</v>
      </c>
      <c r="Y130" s="41">
        <f>Table10[[#This Row],[Column19]]*Table10[[#This Row],[Column11]]^2/(2*1000)</f>
        <v>62.406867633009782</v>
      </c>
    </row>
    <row r="131" spans="7:25">
      <c r="G131" s="38">
        <f>6500</f>
        <v>6500</v>
      </c>
      <c r="H131" s="38">
        <f>18</f>
        <v>18</v>
      </c>
      <c r="I131" s="41">
        <f>Table10[[#This Row],[Column2]]*746/1000</f>
        <v>13.428000000000001</v>
      </c>
      <c r="J131" s="37">
        <f>60*Table10[[#This Row],[Column3]]/(2*PI()*Table10[[#This Row],[Column1]])</f>
        <v>1.972737762311973E-2</v>
      </c>
      <c r="K131" s="51">
        <v>504.5</v>
      </c>
      <c r="L131" s="41">
        <f>IF(Simulation!Q131&lt;='Given Data '!J$6,1,IF(AND(Simulation!Q131&gt;'Given Data '!J$6,Simulation!Q131&lt;='Given Data '!J$7),2,IF(Simulation!Q131&gt;'Given Data '!J$7,3)))</f>
        <v>3</v>
      </c>
      <c r="M131" s="41">
        <v>1</v>
      </c>
      <c r="N131" s="35">
        <f t="shared" si="2"/>
        <v>127</v>
      </c>
      <c r="O131" s="41">
        <f>O130+(Table10[[#This Row],[Column11]]-Q130)/R130</f>
        <v>16.271640912883445</v>
      </c>
      <c r="P131" s="41">
        <f>3.6*Table10[[#This Row],[Column11]]</f>
        <v>52.924572711322732</v>
      </c>
      <c r="Q131" s="41">
        <f t="shared" si="3"/>
        <v>14.701270197589647</v>
      </c>
      <c r="R131" s="36">
        <f>Table10[[#This Row],[Column16]]/Table10[[#This Row],[Column19]]</f>
        <v>0.69219342881950929</v>
      </c>
      <c r="S131" s="41">
        <f>'Given Data '!C$21*'Given Data '!C$19*'Given Data '!C$9*Table10[[#This Row],[Column11]]^2</f>
        <v>203.2141471754972</v>
      </c>
      <c r="T131" s="41">
        <f>'Given Data '!C$22*'Given Data '!C$17*9.81</f>
        <v>102.35950200000001</v>
      </c>
      <c r="U131" s="41">
        <v>0</v>
      </c>
      <c r="V131" s="41">
        <f>'Given Data '!C$45-(Table10[[#This Row],[Column13]]+Table10[[#This Row],[Column14]]+Table10[[#This Row],[Column15]])</f>
        <v>402.32776814733728</v>
      </c>
      <c r="W131" s="41">
        <f>Table10[[#This Row],[Column16]]/'Given Data '!C$17</f>
        <v>0.77117127934549323</v>
      </c>
      <c r="X131" s="41">
        <f>IF(L131=1,'Given Data '!C$55,IF(L131=2,'Given Data '!C$56,IF(L131=3,'Given Data '!C$57)))</f>
        <v>581.23604096253996</v>
      </c>
      <c r="Y131" s="41">
        <f>Table10[[#This Row],[Column19]]*Table10[[#This Row],[Column11]]^2/(2*1000)</f>
        <v>62.81050129856952</v>
      </c>
    </row>
    <row r="132" spans="7:25">
      <c r="G132" s="38">
        <f>6500</f>
        <v>6500</v>
      </c>
      <c r="H132" s="38">
        <f>18</f>
        <v>18</v>
      </c>
      <c r="I132" s="41">
        <f>Table10[[#This Row],[Column2]]*746/1000</f>
        <v>13.428000000000001</v>
      </c>
      <c r="J132" s="37">
        <f>60*Table10[[#This Row],[Column3]]/(2*PI()*Table10[[#This Row],[Column1]])</f>
        <v>1.972737762311973E-2</v>
      </c>
      <c r="K132" s="51">
        <v>504.5</v>
      </c>
      <c r="L132" s="41">
        <f>IF(Simulation!Q132&lt;='Given Data '!J$6,1,IF(AND(Simulation!Q132&gt;'Given Data '!J$6,Simulation!Q132&lt;='Given Data '!J$7),2,IF(Simulation!Q132&gt;'Given Data '!J$8,3)))</f>
        <v>3</v>
      </c>
      <c r="M132" s="41">
        <v>1</v>
      </c>
      <c r="N132" s="35">
        <f t="shared" si="2"/>
        <v>128</v>
      </c>
      <c r="O132" s="41">
        <f>O131+(Table10[[#This Row],[Column11]]-Q131)/R131</f>
        <v>16.339553667313126</v>
      </c>
      <c r="P132" s="41">
        <f>3.6*Table10[[#This Row],[Column11]]</f>
        <v>53.093804255780057</v>
      </c>
      <c r="Q132" s="41">
        <f t="shared" si="3"/>
        <v>14.748278959938904</v>
      </c>
      <c r="R132" s="36">
        <f>Table10[[#This Row],[Column16]]/Table10[[#This Row],[Column19]]</f>
        <v>0.68995393869588495</v>
      </c>
      <c r="S132" s="41">
        <f>'Given Data '!C$21*'Given Data '!C$19*'Given Data '!C$9*Table10[[#This Row],[Column11]]^2</f>
        <v>204.51581954872734</v>
      </c>
      <c r="T132" s="41">
        <f>'Given Data '!C$22*'Given Data '!C$17*9.81</f>
        <v>102.35950200000001</v>
      </c>
      <c r="U132" s="41">
        <v>0</v>
      </c>
      <c r="V132" s="41">
        <f>'Given Data '!C$45-(Table10[[#This Row],[Column13]]+Table10[[#This Row],[Column14]]+Table10[[#This Row],[Column15]])</f>
        <v>401.02609577410715</v>
      </c>
      <c r="W132" s="41">
        <f>Table10[[#This Row],[Column16]]/'Given Data '!C$17</f>
        <v>0.76867626799200151</v>
      </c>
      <c r="X132" s="41">
        <f>IF(L132=1,'Given Data '!C$55,IF(L132=2,'Given Data '!C$56,IF(L132=3,'Given Data '!C$57)))</f>
        <v>581.23604096253996</v>
      </c>
      <c r="Y132" s="41">
        <f>Table10[[#This Row],[Column19]]*Table10[[#This Row],[Column11]]^2/(2*1000)</f>
        <v>63.212829066716871</v>
      </c>
    </row>
    <row r="133" spans="7:25">
      <c r="G133" s="38">
        <f>6500</f>
        <v>6500</v>
      </c>
      <c r="H133" s="38">
        <f>18</f>
        <v>18</v>
      </c>
      <c r="I133" s="41">
        <f>Table10[[#This Row],[Column2]]*746/1000</f>
        <v>13.428000000000001</v>
      </c>
      <c r="J133" s="37">
        <f>60*Table10[[#This Row],[Column3]]/(2*PI()*Table10[[#This Row],[Column1]])</f>
        <v>1.972737762311973E-2</v>
      </c>
      <c r="K133" s="51">
        <v>504.5</v>
      </c>
      <c r="L133" s="41">
        <f>IF(Simulation!Q133&lt;='Given Data '!J$6,1,IF(AND(Simulation!Q133&gt;'Given Data '!J$6,Simulation!Q133&lt;='Given Data '!J$7),2,IF(Simulation!Q133&gt;'Given Data '!J$8,3)))</f>
        <v>3</v>
      </c>
      <c r="M133" s="41">
        <v>1</v>
      </c>
      <c r="N133" s="35">
        <f t="shared" si="2"/>
        <v>129</v>
      </c>
      <c r="O133" s="41">
        <f>O132+(Table10[[#This Row],[Column11]]-Q132)/R132</f>
        <v>16.407250989711635</v>
      </c>
      <c r="P133" s="41">
        <f>3.6*Table10[[#This Row],[Column11]]</f>
        <v>53.261953179000919</v>
      </c>
      <c r="Q133" s="41">
        <f t="shared" si="3"/>
        <v>14.794986994166921</v>
      </c>
      <c r="R133" s="36">
        <f>Table10[[#This Row],[Column16]]/Table10[[#This Row],[Column19]]</f>
        <v>0.68772169411347062</v>
      </c>
      <c r="S133" s="41">
        <f>'Given Data '!C$21*'Given Data '!C$19*'Given Data '!C$9*Table10[[#This Row],[Column11]]^2</f>
        <v>205.8132805522699</v>
      </c>
      <c r="T133" s="41">
        <f>'Given Data '!C$22*'Given Data '!C$17*9.81</f>
        <v>102.35950200000001</v>
      </c>
      <c r="U133" s="41">
        <v>0</v>
      </c>
      <c r="V133" s="41">
        <f>'Given Data '!C$45-(Table10[[#This Row],[Column13]]+Table10[[#This Row],[Column14]]+Table10[[#This Row],[Column15]])</f>
        <v>399.72863477056461</v>
      </c>
      <c r="W133" s="41">
        <f>Table10[[#This Row],[Column16]]/'Given Data '!C$17</f>
        <v>0.76618932888111135</v>
      </c>
      <c r="X133" s="41">
        <f>IF(L133=1,'Given Data '!C$55,IF(L133=2,'Given Data '!C$56,IF(L133=3,'Given Data '!C$57)))</f>
        <v>581.23604096253996</v>
      </c>
      <c r="Y133" s="41">
        <f>Table10[[#This Row],[Column19]]*Table10[[#This Row],[Column11]]^2/(2*1000)</f>
        <v>63.613855162490971</v>
      </c>
    </row>
    <row r="134" spans="7:25">
      <c r="G134" s="38">
        <f>6500</f>
        <v>6500</v>
      </c>
      <c r="H134" s="38">
        <f>18</f>
        <v>18</v>
      </c>
      <c r="I134" s="41">
        <f>Table10[[#This Row],[Column2]]*746/1000</f>
        <v>13.428000000000001</v>
      </c>
      <c r="J134" s="37">
        <f>60*Table10[[#This Row],[Column3]]/(2*PI()*Table10[[#This Row],[Column1]])</f>
        <v>1.972737762311973E-2</v>
      </c>
      <c r="K134" s="51">
        <v>504.5</v>
      </c>
      <c r="L134" s="41">
        <f>IF(Simulation!Q134&lt;='Given Data '!J$6,1,IF(AND(Simulation!Q134&gt;'Given Data '!J$6,Simulation!Q134&lt;='Given Data '!J$7),2,IF(Simulation!Q134&gt;'Given Data '!J$8,3)))</f>
        <v>3</v>
      </c>
      <c r="M134" s="41">
        <v>1</v>
      </c>
      <c r="N134" s="35">
        <f t="shared" ref="N134:N197" si="4">N133+1</f>
        <v>130</v>
      </c>
      <c r="O134" s="41">
        <f>O133+(Table10[[#This Row],[Column11]]-Q133)/R133</f>
        <v>16.474735604502303</v>
      </c>
      <c r="P134" s="41">
        <f>3.6*Table10[[#This Row],[Column11]]</f>
        <v>53.429031459998477</v>
      </c>
      <c r="Q134" s="41">
        <f t="shared" ref="Q134:Q197" si="5">SQRT(2*R133+Q133^2)</f>
        <v>14.841397627777354</v>
      </c>
      <c r="R134" s="36">
        <f>Table10[[#This Row],[Column16]]/Table10[[#This Row],[Column19]]</f>
        <v>0.68549667163038241</v>
      </c>
      <c r="S134" s="41">
        <f>'Given Data '!C$21*'Given Data '!C$19*'Given Data '!C$9*Table10[[#This Row],[Column11]]^2</f>
        <v>207.10654381139273</v>
      </c>
      <c r="T134" s="41">
        <f>'Given Data '!C$22*'Given Data '!C$17*9.81</f>
        <v>102.35950200000001</v>
      </c>
      <c r="U134" s="41">
        <v>0</v>
      </c>
      <c r="V134" s="41">
        <f>'Given Data '!C$45-(Table10[[#This Row],[Column13]]+Table10[[#This Row],[Column14]]+Table10[[#This Row],[Column15]])</f>
        <v>398.43537151144176</v>
      </c>
      <c r="W134" s="41">
        <f>Table10[[#This Row],[Column16]]/'Given Data '!C$17</f>
        <v>0.76371043589626753</v>
      </c>
      <c r="X134" s="41">
        <f>IF(L134=1,'Given Data '!C$55,IF(L134=2,'Given Data '!C$56,IF(L134=3,'Given Data '!C$57)))</f>
        <v>581.23604096253996</v>
      </c>
      <c r="Y134" s="41">
        <f>Table10[[#This Row],[Column19]]*Table10[[#This Row],[Column11]]^2/(2*1000)</f>
        <v>64.013583797261546</v>
      </c>
    </row>
    <row r="135" spans="7:25">
      <c r="G135" s="38">
        <f>6500</f>
        <v>6500</v>
      </c>
      <c r="H135" s="38">
        <f>18</f>
        <v>18</v>
      </c>
      <c r="I135" s="41">
        <f>Table10[[#This Row],[Column2]]*746/1000</f>
        <v>13.428000000000001</v>
      </c>
      <c r="J135" s="37">
        <f>60*Table10[[#This Row],[Column3]]/(2*PI()*Table10[[#This Row],[Column1]])</f>
        <v>1.972737762311973E-2</v>
      </c>
      <c r="K135" s="51">
        <v>504.5</v>
      </c>
      <c r="L135" s="41">
        <f>IF(Simulation!Q135&lt;='Given Data '!J$6,1,IF(AND(Simulation!Q135&gt;'Given Data '!J$6,Simulation!Q135&lt;='Given Data '!J$7),2,IF(Simulation!Q135&gt;'Given Data '!J$8,3)))</f>
        <v>3</v>
      </c>
      <c r="M135" s="41">
        <v>1</v>
      </c>
      <c r="N135" s="35">
        <f t="shared" si="4"/>
        <v>131</v>
      </c>
      <c r="O135" s="41">
        <f>O134+(Table10[[#This Row],[Column11]]-Q134)/R134</f>
        <v>16.542010182747227</v>
      </c>
      <c r="P135" s="41">
        <f>3.6*Table10[[#This Row],[Column11]]</f>
        <v>53.595050858098517</v>
      </c>
      <c r="Q135" s="41">
        <f t="shared" si="5"/>
        <v>14.887514127249588</v>
      </c>
      <c r="R135" s="36">
        <f>Table10[[#This Row],[Column16]]/Table10[[#This Row],[Column19]]</f>
        <v>0.68327884788057924</v>
      </c>
      <c r="S135" s="41">
        <f>'Given Data '!C$21*'Given Data '!C$19*'Given Data '!C$9*Table10[[#This Row],[Column11]]^2</f>
        <v>208.39562290728102</v>
      </c>
      <c r="T135" s="41">
        <f>'Given Data '!C$22*'Given Data '!C$17*9.81</f>
        <v>102.35950200000001</v>
      </c>
      <c r="U135" s="41">
        <v>0</v>
      </c>
      <c r="V135" s="41">
        <f>'Given Data '!C$45-(Table10[[#This Row],[Column13]]+Table10[[#This Row],[Column14]]+Table10[[#This Row],[Column15]])</f>
        <v>397.14629241555349</v>
      </c>
      <c r="W135" s="41">
        <f>Table10[[#This Row],[Column16]]/'Given Data '!C$17</f>
        <v>0.76123956300541196</v>
      </c>
      <c r="X135" s="41">
        <f>IF(L135=1,'Given Data '!C$55,IF(L135=2,'Given Data '!C$56,IF(L135=3,'Given Data '!C$57)))</f>
        <v>581.23604096253996</v>
      </c>
      <c r="Y135" s="41">
        <f>Table10[[#This Row],[Column19]]*Table10[[#This Row],[Column11]]^2/(2*1000)</f>
        <v>64.412019168772986</v>
      </c>
    </row>
    <row r="136" spans="7:25">
      <c r="G136" s="38">
        <f>6500</f>
        <v>6500</v>
      </c>
      <c r="H136" s="38">
        <f>18</f>
        <v>18</v>
      </c>
      <c r="I136" s="41">
        <f>Table10[[#This Row],[Column2]]*746/1000</f>
        <v>13.428000000000001</v>
      </c>
      <c r="J136" s="37">
        <f>60*Table10[[#This Row],[Column3]]/(2*PI()*Table10[[#This Row],[Column1]])</f>
        <v>1.972737762311973E-2</v>
      </c>
      <c r="K136" s="51">
        <v>504.5</v>
      </c>
      <c r="L136" s="41">
        <f>IF(Simulation!Q136&lt;='Given Data '!J$6,1,IF(AND(Simulation!Q136&gt;'Given Data '!J$6,Simulation!Q136&lt;='Given Data '!J$7),2,IF(Simulation!Q136&gt;'Given Data '!J$8,3)))</f>
        <v>3</v>
      </c>
      <c r="M136" s="41">
        <v>1</v>
      </c>
      <c r="N136" s="35">
        <f t="shared" si="4"/>
        <v>132</v>
      </c>
      <c r="O136" s="41">
        <f>O135+(Table10[[#This Row],[Column11]]-Q135)/R135</f>
        <v>16.609077343587426</v>
      </c>
      <c r="P136" s="41">
        <f>3.6*Table10[[#This Row],[Column11]]</f>
        <v>53.760022918700763</v>
      </c>
      <c r="Q136" s="41">
        <f t="shared" si="5"/>
        <v>14.933339699639101</v>
      </c>
      <c r="R136" s="36">
        <f>Table10[[#This Row],[Column16]]/Table10[[#This Row],[Column19]]</f>
        <v>0.68106819957361742</v>
      </c>
      <c r="S136" s="41">
        <f>'Given Data '!C$21*'Given Data '!C$19*'Given Data '!C$9*Table10[[#This Row],[Column11]]^2</f>
        <v>209.68053137718007</v>
      </c>
      <c r="T136" s="41">
        <f>'Given Data '!C$22*'Given Data '!C$17*9.81</f>
        <v>102.35950200000001</v>
      </c>
      <c r="U136" s="41">
        <v>0</v>
      </c>
      <c r="V136" s="41">
        <f>'Given Data '!C$45-(Table10[[#This Row],[Column13]]+Table10[[#This Row],[Column14]]+Table10[[#This Row],[Column15]])</f>
        <v>395.86138394565444</v>
      </c>
      <c r="W136" s="41">
        <f>Table10[[#This Row],[Column16]]/'Given Data '!C$17</f>
        <v>0.75877668426070888</v>
      </c>
      <c r="X136" s="41">
        <f>IF(L136=1,'Given Data '!C$55,IF(L136=2,'Given Data '!C$56,IF(L136=3,'Given Data '!C$57)))</f>
        <v>581.23604096253996</v>
      </c>
      <c r="Y136" s="41">
        <f>Table10[[#This Row],[Column19]]*Table10[[#This Row],[Column11]]^2/(2*1000)</f>
        <v>64.809165461188542</v>
      </c>
    </row>
    <row r="137" spans="7:25">
      <c r="G137" s="38">
        <f>6500</f>
        <v>6500</v>
      </c>
      <c r="H137" s="38">
        <f>18</f>
        <v>18</v>
      </c>
      <c r="I137" s="41">
        <f>Table10[[#This Row],[Column2]]*746/1000</f>
        <v>13.428000000000001</v>
      </c>
      <c r="J137" s="37">
        <f>60*Table10[[#This Row],[Column3]]/(2*PI()*Table10[[#This Row],[Column1]])</f>
        <v>1.972737762311973E-2</v>
      </c>
      <c r="K137" s="51">
        <v>504.5</v>
      </c>
      <c r="L137" s="41">
        <f>IF(Simulation!Q137&lt;='Given Data '!J$6,1,IF(AND(Simulation!Q137&gt;'Given Data '!J$6,Simulation!Q137&lt;='Given Data '!J$7),2,IF(Simulation!Q137&gt;'Given Data '!J$8,3)))</f>
        <v>3</v>
      </c>
      <c r="M137" s="41">
        <v>1</v>
      </c>
      <c r="N137" s="35">
        <f t="shared" si="4"/>
        <v>133</v>
      </c>
      <c r="O137" s="41">
        <f>O136+(Table10[[#This Row],[Column11]]-Q136)/R136</f>
        <v>16.675939655633524</v>
      </c>
      <c r="P137" s="41">
        <f>3.6*Table10[[#This Row],[Column11]]</f>
        <v>53.923958978845199</v>
      </c>
      <c r="Q137" s="41">
        <f t="shared" si="5"/>
        <v>14.978877494123665</v>
      </c>
      <c r="R137" s="36">
        <f>Table10[[#This Row],[Column16]]/Table10[[#This Row],[Column19]]</f>
        <v>0.67886470349440597</v>
      </c>
      <c r="S137" s="41">
        <f>'Given Data '!C$21*'Given Data '!C$19*'Given Data '!C$9*Table10[[#This Row],[Column11]]^2</f>
        <v>210.96128271453742</v>
      </c>
      <c r="T137" s="41">
        <f>'Given Data '!C$22*'Given Data '!C$17*9.81</f>
        <v>102.35950200000001</v>
      </c>
      <c r="U137" s="41">
        <v>0</v>
      </c>
      <c r="V137" s="41">
        <f>'Given Data '!C$45-(Table10[[#This Row],[Column13]]+Table10[[#This Row],[Column14]]+Table10[[#This Row],[Column15]])</f>
        <v>394.58063260829709</v>
      </c>
      <c r="W137" s="41">
        <f>Table10[[#This Row],[Column16]]/'Given Data '!C$17</f>
        <v>0.75632177379827314</v>
      </c>
      <c r="X137" s="41">
        <f>IF(L137=1,'Given Data '!C$55,IF(L137=2,'Given Data '!C$56,IF(L137=3,'Given Data '!C$57)))</f>
        <v>581.23604096253996</v>
      </c>
      <c r="Y137" s="41">
        <f>Table10[[#This Row],[Column19]]*Table10[[#This Row],[Column11]]^2/(2*1000)</f>
        <v>65.205026845134185</v>
      </c>
    </row>
    <row r="138" spans="7:25">
      <c r="G138" s="38">
        <f>6500</f>
        <v>6500</v>
      </c>
      <c r="H138" s="38">
        <f>18</f>
        <v>18</v>
      </c>
      <c r="I138" s="41">
        <f>Table10[[#This Row],[Column2]]*746/1000</f>
        <v>13.428000000000001</v>
      </c>
      <c r="J138" s="37">
        <f>60*Table10[[#This Row],[Column3]]/(2*PI()*Table10[[#This Row],[Column1]])</f>
        <v>1.972737762311973E-2</v>
      </c>
      <c r="K138" s="51">
        <v>504.5</v>
      </c>
      <c r="L138" s="41">
        <f>IF(Simulation!Q138&lt;='Given Data '!J$6,1,IF(AND(Simulation!Q138&gt;'Given Data '!J$6,Simulation!Q138&lt;='Given Data '!J$7),2,IF(Simulation!Q138&gt;'Given Data '!J$8,3)))</f>
        <v>3</v>
      </c>
      <c r="M138" s="41">
        <v>1</v>
      </c>
      <c r="N138" s="35">
        <f t="shared" si="4"/>
        <v>134</v>
      </c>
      <c r="O138" s="41">
        <f>O137+(Table10[[#This Row],[Column11]]-Q137)/R137</f>
        <v>16.742599638309013</v>
      </c>
      <c r="P138" s="41">
        <f>3.6*Table10[[#This Row],[Column11]]</f>
        <v>54.086870172591375</v>
      </c>
      <c r="Q138" s="41">
        <f t="shared" si="5"/>
        <v>15.024130603497603</v>
      </c>
      <c r="R138" s="36">
        <f>Table10[[#This Row],[Column16]]/Table10[[#This Row],[Column19]]</f>
        <v>0.67666833650296299</v>
      </c>
      <c r="S138" s="41">
        <f>'Given Data '!C$21*'Given Data '!C$19*'Given Data '!C$9*Table10[[#This Row],[Column11]]^2</f>
        <v>212.23789036914454</v>
      </c>
      <c r="T138" s="41">
        <f>'Given Data '!C$22*'Given Data '!C$17*9.81</f>
        <v>102.35950200000001</v>
      </c>
      <c r="U138" s="41">
        <v>0</v>
      </c>
      <c r="V138" s="41">
        <f>'Given Data '!C$45-(Table10[[#This Row],[Column13]]+Table10[[#This Row],[Column14]]+Table10[[#This Row],[Column15]])</f>
        <v>393.30402495368998</v>
      </c>
      <c r="W138" s="41">
        <f>Table10[[#This Row],[Column16]]/'Given Data '!C$17</f>
        <v>0.75387480583789834</v>
      </c>
      <c r="X138" s="41">
        <f>IF(L138=1,'Given Data '!C$55,IF(L138=2,'Given Data '!C$56,IF(L138=3,'Given Data '!C$57)))</f>
        <v>581.23604096253996</v>
      </c>
      <c r="Y138" s="41">
        <f>Table10[[#This Row],[Column19]]*Table10[[#This Row],[Column11]]^2/(2*1000)</f>
        <v>65.599607477742495</v>
      </c>
    </row>
    <row r="139" spans="7:25">
      <c r="G139" s="38">
        <f>6500</f>
        <v>6500</v>
      </c>
      <c r="H139" s="38">
        <f>18</f>
        <v>18</v>
      </c>
      <c r="I139" s="41">
        <f>Table10[[#This Row],[Column2]]*746/1000</f>
        <v>13.428000000000001</v>
      </c>
      <c r="J139" s="37">
        <f>60*Table10[[#This Row],[Column3]]/(2*PI()*Table10[[#This Row],[Column1]])</f>
        <v>1.972737762311973E-2</v>
      </c>
      <c r="K139" s="51">
        <v>504.5</v>
      </c>
      <c r="L139" s="41">
        <f>IF(Simulation!Q139&lt;='Given Data '!J$6,1,IF(AND(Simulation!Q139&gt;'Given Data '!J$6,Simulation!Q139&lt;='Given Data '!J$7),2,IF(Simulation!Q139&gt;'Given Data '!J$8,3)))</f>
        <v>3</v>
      </c>
      <c r="M139" s="41">
        <v>1</v>
      </c>
      <c r="N139" s="35">
        <f t="shared" si="4"/>
        <v>135</v>
      </c>
      <c r="O139" s="41">
        <f>O138+(Table10[[#This Row],[Column11]]-Q138)/R138</f>
        <v>16.809059763148067</v>
      </c>
      <c r="P139" s="41">
        <f>3.6*Table10[[#This Row],[Column11]]</f>
        <v>54.248767436218408</v>
      </c>
      <c r="Q139" s="41">
        <f t="shared" si="5"/>
        <v>15.069102065616224</v>
      </c>
      <c r="R139" s="36">
        <f>Table10[[#This Row],[Column16]]/Table10[[#This Row],[Column19]]</f>
        <v>0.67447907553417275</v>
      </c>
      <c r="S139" s="41">
        <f>'Given Data '!C$21*'Given Data '!C$19*'Given Data '!C$9*Table10[[#This Row],[Column11]]^2</f>
        <v>213.510367747278</v>
      </c>
      <c r="T139" s="41">
        <f>'Given Data '!C$22*'Given Data '!C$17*9.81</f>
        <v>102.35950200000001</v>
      </c>
      <c r="U139" s="41">
        <v>0</v>
      </c>
      <c r="V139" s="41">
        <f>'Given Data '!C$45-(Table10[[#This Row],[Column13]]+Table10[[#This Row],[Column14]]+Table10[[#This Row],[Column15]])</f>
        <v>392.03154757555649</v>
      </c>
      <c r="W139" s="41">
        <f>Table10[[#This Row],[Column16]]/'Given Data '!C$17</f>
        <v>0.75143575468278634</v>
      </c>
      <c r="X139" s="41">
        <f>IF(L139=1,'Given Data '!C$55,IF(L139=2,'Given Data '!C$56,IF(L139=3,'Given Data '!C$57)))</f>
        <v>581.23604096253996</v>
      </c>
      <c r="Y139" s="41">
        <f>Table10[[#This Row],[Column19]]*Table10[[#This Row],[Column11]]^2/(2*1000)</f>
        <v>65.99291150269616</v>
      </c>
    </row>
    <row r="140" spans="7:25">
      <c r="G140" s="38">
        <f>6500</f>
        <v>6500</v>
      </c>
      <c r="H140" s="38">
        <f>18</f>
        <v>18</v>
      </c>
      <c r="I140" s="41">
        <f>Table10[[#This Row],[Column2]]*746/1000</f>
        <v>13.428000000000001</v>
      </c>
      <c r="J140" s="37">
        <f>60*Table10[[#This Row],[Column3]]/(2*PI()*Table10[[#This Row],[Column1]])</f>
        <v>1.972737762311973E-2</v>
      </c>
      <c r="K140" s="51">
        <v>504.5</v>
      </c>
      <c r="L140" s="41">
        <f>IF(Simulation!Q140&lt;='Given Data '!J$6,1,IF(AND(Simulation!Q140&gt;'Given Data '!J$6,Simulation!Q140&lt;='Given Data '!J$7),2,IF(Simulation!Q140&gt;'Given Data '!J$8,3)))</f>
        <v>3</v>
      </c>
      <c r="M140" s="41">
        <v>1</v>
      </c>
      <c r="N140" s="35">
        <f t="shared" si="4"/>
        <v>136</v>
      </c>
      <c r="O140" s="41">
        <f>O139+(Table10[[#This Row],[Column11]]-Q139)/R139</f>
        <v>16.875322455049755</v>
      </c>
      <c r="P140" s="41">
        <f>3.6*Table10[[#This Row],[Column11]]</f>
        <v>54.409661513252928</v>
      </c>
      <c r="Q140" s="41">
        <f t="shared" si="5"/>
        <v>15.11379486479248</v>
      </c>
      <c r="R140" s="36">
        <f>Table10[[#This Row],[Column16]]/Table10[[#This Row],[Column19]]</f>
        <v>0.67229689759754285</v>
      </c>
      <c r="S140" s="41">
        <f>'Given Data '!C$21*'Given Data '!C$19*'Given Data '!C$9*Table10[[#This Row],[Column11]]^2</f>
        <v>214.77872821184053</v>
      </c>
      <c r="T140" s="41">
        <f>'Given Data '!C$22*'Given Data '!C$17*9.81</f>
        <v>102.35950200000001</v>
      </c>
      <c r="U140" s="41">
        <v>0</v>
      </c>
      <c r="V140" s="41">
        <f>'Given Data '!C$45-(Table10[[#This Row],[Column13]]+Table10[[#This Row],[Column14]]+Table10[[#This Row],[Column15]])</f>
        <v>390.76318711099395</v>
      </c>
      <c r="W140" s="41">
        <f>Table10[[#This Row],[Column16]]/'Given Data '!C$17</f>
        <v>0.74900459471927683</v>
      </c>
      <c r="X140" s="41">
        <f>IF(L140=1,'Given Data '!C$55,IF(L140=2,'Given Data '!C$56,IF(L140=3,'Given Data '!C$57)))</f>
        <v>581.23604096253996</v>
      </c>
      <c r="Y140" s="41">
        <f>Table10[[#This Row],[Column19]]*Table10[[#This Row],[Column11]]^2/(2*1000)</f>
        <v>66.38494305027173</v>
      </c>
    </row>
    <row r="141" spans="7:25">
      <c r="G141" s="38">
        <f>6500</f>
        <v>6500</v>
      </c>
      <c r="H141" s="38">
        <f>18</f>
        <v>18</v>
      </c>
      <c r="I141" s="41">
        <f>Table10[[#This Row],[Column2]]*746/1000</f>
        <v>13.428000000000001</v>
      </c>
      <c r="J141" s="37">
        <f>60*Table10[[#This Row],[Column3]]/(2*PI()*Table10[[#This Row],[Column1]])</f>
        <v>1.972737762311973E-2</v>
      </c>
      <c r="K141" s="51">
        <v>504.5</v>
      </c>
      <c r="L141" s="41">
        <f>IF(Simulation!Q141&lt;='Given Data '!J$6,1,IF(AND(Simulation!Q141&gt;'Given Data '!J$6,Simulation!Q141&lt;='Given Data '!J$7),2,IF(Simulation!Q141&gt;'Given Data '!J$8,3)))</f>
        <v>3</v>
      </c>
      <c r="M141" s="41">
        <v>1</v>
      </c>
      <c r="N141" s="35">
        <f t="shared" si="4"/>
        <v>137</v>
      </c>
      <c r="O141" s="41">
        <f>O140+(Table10[[#This Row],[Column11]]-Q140)/R140</f>
        <v>16.941390093490433</v>
      </c>
      <c r="P141" s="41">
        <f>3.6*Table10[[#This Row],[Column11]]</f>
        <v>54.569562959331876</v>
      </c>
      <c r="Q141" s="41">
        <f t="shared" si="5"/>
        <v>15.158211933147744</v>
      </c>
      <c r="R141" s="36">
        <f>Table10[[#This Row],[Column16]]/Table10[[#This Row],[Column19]]</f>
        <v>0.67012177977696386</v>
      </c>
      <c r="S141" s="41">
        <f>'Given Data '!C$21*'Given Data '!C$19*'Given Data '!C$9*Table10[[#This Row],[Column11]]^2</f>
        <v>216.04298508250096</v>
      </c>
      <c r="T141" s="41">
        <f>'Given Data '!C$22*'Given Data '!C$17*9.81</f>
        <v>102.35950200000001</v>
      </c>
      <c r="U141" s="41">
        <v>0</v>
      </c>
      <c r="V141" s="41">
        <f>'Given Data '!C$45-(Table10[[#This Row],[Column13]]+Table10[[#This Row],[Column14]]+Table10[[#This Row],[Column15]])</f>
        <v>389.49893024033355</v>
      </c>
      <c r="W141" s="41">
        <f>Table10[[#This Row],[Column16]]/'Given Data '!C$17</f>
        <v>0.74658130041657922</v>
      </c>
      <c r="X141" s="41">
        <f>IF(L141=1,'Given Data '!C$55,IF(L141=2,'Given Data '!C$56,IF(L141=3,'Given Data '!C$57)))</f>
        <v>581.23604096253996</v>
      </c>
      <c r="Y141" s="41">
        <f>Table10[[#This Row],[Column19]]*Table10[[#This Row],[Column11]]^2/(2*1000)</f>
        <v>66.775706237382735</v>
      </c>
    </row>
    <row r="142" spans="7:25">
      <c r="G142" s="38">
        <f>6500</f>
        <v>6500</v>
      </c>
      <c r="H142" s="38">
        <f>18</f>
        <v>18</v>
      </c>
      <c r="I142" s="41">
        <f>Table10[[#This Row],[Column2]]*746/1000</f>
        <v>13.428000000000001</v>
      </c>
      <c r="J142" s="37">
        <f>60*Table10[[#This Row],[Column3]]/(2*PI()*Table10[[#This Row],[Column1]])</f>
        <v>1.972737762311973E-2</v>
      </c>
      <c r="K142" s="51">
        <v>504.5</v>
      </c>
      <c r="L142" s="41">
        <f>IF(Simulation!Q142&lt;='Given Data '!J$6,1,IF(AND(Simulation!Q142&gt;'Given Data '!J$6,Simulation!Q142&lt;='Given Data '!J$7),2,IF(Simulation!Q142&gt;'Given Data '!J$8,3)))</f>
        <v>3</v>
      </c>
      <c r="M142" s="41">
        <v>1</v>
      </c>
      <c r="N142" s="35">
        <f t="shared" si="4"/>
        <v>138</v>
      </c>
      <c r="O142" s="41">
        <f>O141+(Table10[[#This Row],[Column11]]-Q141)/R141</f>
        <v>17.007265013696021</v>
      </c>
      <c r="P142" s="41">
        <f>3.6*Table10[[#This Row],[Column11]]</f>
        <v>54.728482146906877</v>
      </c>
      <c r="Q142" s="41">
        <f t="shared" si="5"/>
        <v>15.202356151918577</v>
      </c>
      <c r="R142" s="36">
        <f>Table10[[#This Row],[Column16]]/Table10[[#This Row],[Column19]]</f>
        <v>0.66795369923046766</v>
      </c>
      <c r="S142" s="41">
        <f>'Given Data '!C$21*'Given Data '!C$19*'Given Data '!C$9*Table10[[#This Row],[Column11]]^2</f>
        <v>217.30315163583433</v>
      </c>
      <c r="T142" s="41">
        <f>'Given Data '!C$22*'Given Data '!C$17*9.81</f>
        <v>102.35950200000001</v>
      </c>
      <c r="U142" s="41">
        <v>0</v>
      </c>
      <c r="V142" s="41">
        <f>'Given Data '!C$45-(Table10[[#This Row],[Column13]]+Table10[[#This Row],[Column14]]+Table10[[#This Row],[Column15]])</f>
        <v>388.23876368700019</v>
      </c>
      <c r="W142" s="41">
        <f>Table10[[#This Row],[Column16]]/'Given Data '!C$17</f>
        <v>0.74416584632650351</v>
      </c>
      <c r="X142" s="41">
        <f>IF(L142=1,'Given Data '!C$55,IF(L142=2,'Given Data '!C$56,IF(L142=3,'Given Data '!C$57)))</f>
        <v>581.23604096253996</v>
      </c>
      <c r="Y142" s="41">
        <f>Table10[[#This Row],[Column19]]*Table10[[#This Row],[Column11]]^2/(2*1000)</f>
        <v>67.165205167623071</v>
      </c>
    </row>
    <row r="143" spans="7:25">
      <c r="G143" s="38">
        <f>6500</f>
        <v>6500</v>
      </c>
      <c r="H143" s="38">
        <f>18</f>
        <v>18</v>
      </c>
      <c r="I143" s="41">
        <f>Table10[[#This Row],[Column2]]*746/1000</f>
        <v>13.428000000000001</v>
      </c>
      <c r="J143" s="37">
        <f>60*Table10[[#This Row],[Column3]]/(2*PI()*Table10[[#This Row],[Column1]])</f>
        <v>1.972737762311973E-2</v>
      </c>
      <c r="K143" s="51">
        <v>504.5</v>
      </c>
      <c r="L143" s="41">
        <f>IF(Simulation!Q143&lt;='Given Data '!J$6,1,IF(AND(Simulation!Q143&gt;'Given Data '!J$6,Simulation!Q143&lt;='Given Data '!J$7),2,IF(Simulation!Q143&gt;'Given Data '!J$8,3)))</f>
        <v>3</v>
      </c>
      <c r="M143" s="41">
        <v>1</v>
      </c>
      <c r="N143" s="35">
        <f t="shared" si="4"/>
        <v>139</v>
      </c>
      <c r="O143" s="41">
        <f>O142+(Table10[[#This Row],[Column11]]-Q142)/R142</f>
        <v>17.072949507775746</v>
      </c>
      <c r="P143" s="41">
        <f>3.6*Table10[[#This Row],[Column11]]</f>
        <v>54.886429269796359</v>
      </c>
      <c r="Q143" s="41">
        <f t="shared" si="5"/>
        <v>15.246230352721211</v>
      </c>
      <c r="R143" s="36">
        <f>Table10[[#This Row],[Column16]]/Table10[[#This Row],[Column19]]</f>
        <v>0.66579263318998805</v>
      </c>
      <c r="S143" s="41">
        <f>'Given Data '!C$21*'Given Data '!C$19*'Given Data '!C$9*Table10[[#This Row],[Column11]]^2</f>
        <v>218.55924110546127</v>
      </c>
      <c r="T143" s="41">
        <f>'Given Data '!C$22*'Given Data '!C$17*9.81</f>
        <v>102.35950200000001</v>
      </c>
      <c r="U143" s="41">
        <v>0</v>
      </c>
      <c r="V143" s="41">
        <f>'Given Data '!C$45-(Table10[[#This Row],[Column13]]+Table10[[#This Row],[Column14]]+Table10[[#This Row],[Column15]])</f>
        <v>386.98267421737324</v>
      </c>
      <c r="W143" s="41">
        <f>Table10[[#This Row],[Column16]]/'Given Data '!C$17</f>
        <v>0.74175820708319418</v>
      </c>
      <c r="X143" s="41">
        <f>IF(L143=1,'Given Data '!C$55,IF(L143=2,'Given Data '!C$56,IF(L143=3,'Given Data '!C$57)))</f>
        <v>581.23604096253996</v>
      </c>
      <c r="Y143" s="41">
        <f>Table10[[#This Row],[Column19]]*Table10[[#This Row],[Column11]]^2/(2*1000)</f>
        <v>67.553443931310085</v>
      </c>
    </row>
    <row r="144" spans="7:25">
      <c r="G144" s="38">
        <f>6500</f>
        <v>6500</v>
      </c>
      <c r="H144" s="38">
        <f>18</f>
        <v>18</v>
      </c>
      <c r="I144" s="41">
        <f>Table10[[#This Row],[Column2]]*746/1000</f>
        <v>13.428000000000001</v>
      </c>
      <c r="J144" s="37">
        <f>60*Table10[[#This Row],[Column3]]/(2*PI()*Table10[[#This Row],[Column1]])</f>
        <v>1.972737762311973E-2</v>
      </c>
      <c r="K144" s="51">
        <v>504.5</v>
      </c>
      <c r="L144" s="41">
        <f>IF(Simulation!Q144&lt;='Given Data '!J$6,1,IF(AND(Simulation!Q144&gt;'Given Data '!J$6,Simulation!Q144&lt;='Given Data '!J$7),2,IF(Simulation!Q144&gt;'Given Data '!J$8,3)))</f>
        <v>3</v>
      </c>
      <c r="M144" s="41">
        <v>1</v>
      </c>
      <c r="N144" s="35">
        <f t="shared" si="4"/>
        <v>140</v>
      </c>
      <c r="O144" s="41">
        <f>O143+(Table10[[#This Row],[Column11]]-Q143)/R143</f>
        <v>17.138445825818913</v>
      </c>
      <c r="P144" s="41">
        <f>3.6*Table10[[#This Row],[Column11]]</f>
        <v>55.043414347591515</v>
      </c>
      <c r="Q144" s="41">
        <f t="shared" si="5"/>
        <v>15.289837318775421</v>
      </c>
      <c r="R144" s="36">
        <f>Table10[[#This Row],[Column16]]/Table10[[#This Row],[Column19]]</f>
        <v>0.66363855896112156</v>
      </c>
      <c r="S144" s="41">
        <f>'Given Data '!C$21*'Given Data '!C$19*'Given Data '!C$9*Table10[[#This Row],[Column11]]^2</f>
        <v>219.81126668218707</v>
      </c>
      <c r="T144" s="41">
        <f>'Given Data '!C$22*'Given Data '!C$17*9.81</f>
        <v>102.35950200000001</v>
      </c>
      <c r="U144" s="41">
        <v>0</v>
      </c>
      <c r="V144" s="41">
        <f>'Given Data '!C$45-(Table10[[#This Row],[Column13]]+Table10[[#This Row],[Column14]]+Table10[[#This Row],[Column15]])</f>
        <v>385.73064864064742</v>
      </c>
      <c r="W144" s="41">
        <f>Table10[[#This Row],[Column16]]/'Given Data '!C$17</f>
        <v>0.73935835740286249</v>
      </c>
      <c r="X144" s="41">
        <f>IF(L144=1,'Given Data '!C$55,IF(L144=2,'Given Data '!C$56,IF(L144=3,'Given Data '!C$57)))</f>
        <v>581.23604096253996</v>
      </c>
      <c r="Y144" s="41">
        <f>Table10[[#This Row],[Column19]]*Table10[[#This Row],[Column11]]^2/(2*1000)</f>
        <v>67.940426605527463</v>
      </c>
    </row>
    <row r="145" spans="7:25">
      <c r="G145" s="38">
        <f>6500</f>
        <v>6500</v>
      </c>
      <c r="H145" s="38">
        <f>18</f>
        <v>18</v>
      </c>
      <c r="I145" s="41">
        <f>Table10[[#This Row],[Column2]]*746/1000</f>
        <v>13.428000000000001</v>
      </c>
      <c r="J145" s="37">
        <f>60*Table10[[#This Row],[Column3]]/(2*PI()*Table10[[#This Row],[Column1]])</f>
        <v>1.972737762311973E-2</v>
      </c>
      <c r="K145" s="51">
        <v>504.5</v>
      </c>
      <c r="L145" s="41">
        <f>IF(Simulation!Q145&lt;='Given Data '!J$6,1,IF(AND(Simulation!Q145&gt;'Given Data '!J$6,Simulation!Q145&lt;='Given Data '!J$7),2,IF(Simulation!Q145&gt;'Given Data '!J$8,3)))</f>
        <v>3</v>
      </c>
      <c r="M145" s="41">
        <v>1</v>
      </c>
      <c r="N145" s="35">
        <f t="shared" si="4"/>
        <v>141</v>
      </c>
      <c r="O145" s="41">
        <f>O144+(Table10[[#This Row],[Column11]]-Q144)/R144</f>
        <v>17.203756176956141</v>
      </c>
      <c r="P145" s="41">
        <f>3.6*Table10[[#This Row],[Column11]]</f>
        <v>55.199447229921752</v>
      </c>
      <c r="Q145" s="41">
        <f t="shared" si="5"/>
        <v>15.333179786089374</v>
      </c>
      <c r="R145" s="36">
        <f>Table10[[#This Row],[Column16]]/Table10[[#This Row],[Column19]]</f>
        <v>0.66149145392288922</v>
      </c>
      <c r="S145" s="41">
        <f>'Given Data '!C$21*'Given Data '!C$19*'Given Data '!C$9*Table10[[#This Row],[Column11]]^2</f>
        <v>221.05924151413998</v>
      </c>
      <c r="T145" s="41">
        <f>'Given Data '!C$22*'Given Data '!C$17*9.81</f>
        <v>102.35950200000001</v>
      </c>
      <c r="U145" s="41">
        <v>0</v>
      </c>
      <c r="V145" s="41">
        <f>'Given Data '!C$45-(Table10[[#This Row],[Column13]]+Table10[[#This Row],[Column14]]+Table10[[#This Row],[Column15]])</f>
        <v>384.48267380869453</v>
      </c>
      <c r="W145" s="41">
        <f>Table10[[#This Row],[Column16]]/'Given Data '!C$17</f>
        <v>0.7369662720835225</v>
      </c>
      <c r="X145" s="41">
        <f>IF(L145=1,'Given Data '!C$55,IF(L145=2,'Given Data '!C$56,IF(L145=3,'Given Data '!C$57)))</f>
        <v>581.23604096253996</v>
      </c>
      <c r="Y145" s="41">
        <f>Table10[[#This Row],[Column19]]*Table10[[#This Row],[Column11]]^2/(2*1000)</f>
        <v>68.326157254168109</v>
      </c>
    </row>
    <row r="146" spans="7:25">
      <c r="G146" s="38">
        <f>6500</f>
        <v>6500</v>
      </c>
      <c r="H146" s="38">
        <f>18</f>
        <v>18</v>
      </c>
      <c r="I146" s="41">
        <f>Table10[[#This Row],[Column2]]*746/1000</f>
        <v>13.428000000000001</v>
      </c>
      <c r="J146" s="37">
        <f>60*Table10[[#This Row],[Column3]]/(2*PI()*Table10[[#This Row],[Column1]])</f>
        <v>1.972737762311973E-2</v>
      </c>
      <c r="K146" s="51">
        <v>504.5</v>
      </c>
      <c r="L146" s="41">
        <f>IF(Simulation!Q146&lt;='Given Data '!J$6,1,IF(AND(Simulation!Q146&gt;'Given Data '!J$6,Simulation!Q146&lt;='Given Data '!J$7),2,IF(Simulation!Q146&gt;'Given Data '!J$8,3)))</f>
        <v>3</v>
      </c>
      <c r="M146" s="41">
        <v>1</v>
      </c>
      <c r="N146" s="35">
        <f t="shared" si="4"/>
        <v>142</v>
      </c>
      <c r="O146" s="41">
        <f>O145+(Table10[[#This Row],[Column11]]-Q145)/R145</f>
        <v>17.268882730386473</v>
      </c>
      <c r="P146" s="41">
        <f>3.6*Table10[[#This Row],[Column11]]</f>
        <v>55.354537600585168</v>
      </c>
      <c r="Q146" s="41">
        <f t="shared" si="5"/>
        <v>15.376260444606991</v>
      </c>
      <c r="R146" s="36">
        <f>Table10[[#This Row],[Column16]]/Table10[[#This Row],[Column19]]</f>
        <v>0.6593512955274986</v>
      </c>
      <c r="S146" s="41">
        <f>'Given Data '!C$21*'Given Data '!C$19*'Given Data '!C$9*Table10[[#This Row],[Column11]]^2</f>
        <v>222.30317870690953</v>
      </c>
      <c r="T146" s="41">
        <f>'Given Data '!C$22*'Given Data '!C$17*9.81</f>
        <v>102.35950200000001</v>
      </c>
      <c r="U146" s="41">
        <v>0</v>
      </c>
      <c r="V146" s="41">
        <f>'Given Data '!C$45-(Table10[[#This Row],[Column13]]+Table10[[#This Row],[Column14]]+Table10[[#This Row],[Column15]])</f>
        <v>383.23873661592495</v>
      </c>
      <c r="W146" s="41">
        <f>Table10[[#This Row],[Column16]]/'Given Data '!C$17</f>
        <v>0.73458192600472472</v>
      </c>
      <c r="X146" s="41">
        <f>IF(L146=1,'Given Data '!C$55,IF(L146=2,'Given Data '!C$56,IF(L146=3,'Given Data '!C$57)))</f>
        <v>581.23604096253996</v>
      </c>
      <c r="Y146" s="41">
        <f>Table10[[#This Row],[Column19]]*Table10[[#This Row],[Column11]]^2/(2*1000)</f>
        <v>68.710639927976814</v>
      </c>
    </row>
    <row r="147" spans="7:25">
      <c r="G147" s="38">
        <f>6500</f>
        <v>6500</v>
      </c>
      <c r="H147" s="38">
        <f>18</f>
        <v>18</v>
      </c>
      <c r="I147" s="41">
        <f>Table10[[#This Row],[Column2]]*746/1000</f>
        <v>13.428000000000001</v>
      </c>
      <c r="J147" s="37">
        <f>60*Table10[[#This Row],[Column3]]/(2*PI()*Table10[[#This Row],[Column1]])</f>
        <v>1.972737762311973E-2</v>
      </c>
      <c r="K147" s="51">
        <v>504.5</v>
      </c>
      <c r="L147" s="41">
        <f>IF(Simulation!Q147&lt;='Given Data '!J$6,1,IF(AND(Simulation!Q147&gt;'Given Data '!J$6,Simulation!Q147&lt;='Given Data '!J$7),2,IF(Simulation!Q147&gt;'Given Data '!J$8,3)))</f>
        <v>3</v>
      </c>
      <c r="M147" s="41">
        <v>1</v>
      </c>
      <c r="N147" s="35">
        <f t="shared" si="4"/>
        <v>143</v>
      </c>
      <c r="O147" s="41">
        <f>O146+(Table10[[#This Row],[Column11]]-Q146)/R146</f>
        <v>17.333827616371696</v>
      </c>
      <c r="P147" s="41">
        <f>3.6*Table10[[#This Row],[Column11]]</f>
        <v>55.508694981549247</v>
      </c>
      <c r="Q147" s="41">
        <f t="shared" si="5"/>
        <v>15.419081939319234</v>
      </c>
      <c r="R147" s="36">
        <f>Table10[[#This Row],[Column16]]/Table10[[#This Row],[Column19]]</f>
        <v>0.65721806130010785</v>
      </c>
      <c r="S147" s="41">
        <f>'Given Data '!C$21*'Given Data '!C$19*'Given Data '!C$9*Table10[[#This Row],[Column11]]^2</f>
        <v>223.54309132368391</v>
      </c>
      <c r="T147" s="41">
        <f>'Given Data '!C$22*'Given Data '!C$17*9.81</f>
        <v>102.35950200000001</v>
      </c>
      <c r="U147" s="41">
        <v>0</v>
      </c>
      <c r="V147" s="41">
        <f>'Given Data '!C$45-(Table10[[#This Row],[Column13]]+Table10[[#This Row],[Column14]]+Table10[[#This Row],[Column15]])</f>
        <v>381.9988239991506</v>
      </c>
      <c r="W147" s="41">
        <f>Table10[[#This Row],[Column16]]/'Given Data '!C$17</f>
        <v>0.73220529412729407</v>
      </c>
      <c r="X147" s="41">
        <f>IF(L147=1,'Given Data '!C$55,IF(L147=2,'Given Data '!C$56,IF(L147=3,'Given Data '!C$57)))</f>
        <v>581.23604096253996</v>
      </c>
      <c r="Y147" s="41">
        <f>Table10[[#This Row],[Column19]]*Table10[[#This Row],[Column11]]^2/(2*1000)</f>
        <v>69.093878664592737</v>
      </c>
    </row>
    <row r="148" spans="7:25">
      <c r="G148" s="38">
        <f>6500</f>
        <v>6500</v>
      </c>
      <c r="H148" s="38">
        <f>18</f>
        <v>18</v>
      </c>
      <c r="I148" s="41">
        <f>Table10[[#This Row],[Column2]]*746/1000</f>
        <v>13.428000000000001</v>
      </c>
      <c r="J148" s="37">
        <f>60*Table10[[#This Row],[Column3]]/(2*PI()*Table10[[#This Row],[Column1]])</f>
        <v>1.972737762311973E-2</v>
      </c>
      <c r="K148" s="51">
        <v>504.5</v>
      </c>
      <c r="L148" s="41">
        <f>IF(Simulation!Q148&lt;='Given Data '!J$6,1,IF(AND(Simulation!Q148&gt;'Given Data '!J$6,Simulation!Q148&lt;='Given Data '!J$7),2,IF(Simulation!Q148&gt;'Given Data '!J$8,3)))</f>
        <v>3</v>
      </c>
      <c r="M148" s="41">
        <v>1</v>
      </c>
      <c r="N148" s="35">
        <f t="shared" si="4"/>
        <v>144</v>
      </c>
      <c r="O148" s="41">
        <f>O147+(Table10[[#This Row],[Column11]]-Q147)/R147</f>
        <v>17.398592927199129</v>
      </c>
      <c r="P148" s="41">
        <f>3.6*Table10[[#This Row],[Column11]]</f>
        <v>55.66192873682666</v>
      </c>
      <c r="Q148" s="41">
        <f t="shared" si="5"/>
        <v>15.461646871340738</v>
      </c>
      <c r="R148" s="36">
        <f>Table10[[#This Row],[Column16]]/Table10[[#This Row],[Column19]]</f>
        <v>0.65509172883858868</v>
      </c>
      <c r="S148" s="41">
        <f>'Given Data '!C$21*'Given Data '!C$19*'Given Data '!C$9*Table10[[#This Row],[Column11]]^2</f>
        <v>224.77899238538743</v>
      </c>
      <c r="T148" s="41">
        <f>'Given Data '!C$22*'Given Data '!C$17*9.81</f>
        <v>102.35950200000001</v>
      </c>
      <c r="U148" s="41">
        <v>0</v>
      </c>
      <c r="V148" s="41">
        <f>'Given Data '!C$45-(Table10[[#This Row],[Column13]]+Table10[[#This Row],[Column14]]+Table10[[#This Row],[Column15]])</f>
        <v>380.76292293744706</v>
      </c>
      <c r="W148" s="41">
        <f>Table10[[#This Row],[Column16]]/'Given Data '!C$17</f>
        <v>0.72983635149306514</v>
      </c>
      <c r="X148" s="41">
        <f>IF(L148=1,'Given Data '!C$55,IF(L148=2,'Given Data '!C$56,IF(L148=3,'Given Data '!C$57)))</f>
        <v>581.23604096253996</v>
      </c>
      <c r="Y148" s="41">
        <f>Table10[[#This Row],[Column19]]*Table10[[#This Row],[Column11]]^2/(2*1000)</f>
        <v>69.475877488591891</v>
      </c>
    </row>
    <row r="149" spans="7:25">
      <c r="G149" s="38">
        <f>6500</f>
        <v>6500</v>
      </c>
      <c r="H149" s="38">
        <f>18</f>
        <v>18</v>
      </c>
      <c r="I149" s="41">
        <f>Table10[[#This Row],[Column2]]*746/1000</f>
        <v>13.428000000000001</v>
      </c>
      <c r="J149" s="37">
        <f>60*Table10[[#This Row],[Column3]]/(2*PI()*Table10[[#This Row],[Column1]])</f>
        <v>1.972737762311973E-2</v>
      </c>
      <c r="K149" s="51">
        <v>504.5</v>
      </c>
      <c r="L149" s="41">
        <f>IF(Simulation!Q149&lt;='Given Data '!J$6,1,IF(AND(Simulation!Q149&gt;'Given Data '!J$6,Simulation!Q149&lt;='Given Data '!J$7),2,IF(Simulation!Q149&gt;'Given Data '!J$8,3)))</f>
        <v>3</v>
      </c>
      <c r="M149" s="41">
        <v>1</v>
      </c>
      <c r="N149" s="35">
        <f t="shared" si="4"/>
        <v>145</v>
      </c>
      <c r="O149" s="41">
        <f>O148+(Table10[[#This Row],[Column11]]-Q148)/R148</f>
        <v>17.463180718114081</v>
      </c>
      <c r="P149" s="41">
        <f>3.6*Table10[[#This Row],[Column11]]</f>
        <v>55.814248076231088</v>
      </c>
      <c r="Q149" s="41">
        <f t="shared" si="5"/>
        <v>15.503957798953079</v>
      </c>
      <c r="R149" s="36">
        <f>Table10[[#This Row],[Column16]]/Table10[[#This Row],[Column19]]</f>
        <v>0.65297227581329198</v>
      </c>
      <c r="S149" s="41">
        <f>'Given Data '!C$21*'Given Data '!C$19*'Given Data '!C$9*Table10[[#This Row],[Column11]]^2</f>
        <v>226.01089487081697</v>
      </c>
      <c r="T149" s="41">
        <f>'Given Data '!C$22*'Given Data '!C$17*9.81</f>
        <v>102.35950200000001</v>
      </c>
      <c r="U149" s="41">
        <v>0</v>
      </c>
      <c r="V149" s="41">
        <f>'Given Data '!C$45-(Table10[[#This Row],[Column13]]+Table10[[#This Row],[Column14]]+Table10[[#This Row],[Column15]])</f>
        <v>379.53102045201751</v>
      </c>
      <c r="W149" s="41">
        <f>Table10[[#This Row],[Column16]]/'Given Data '!C$17</f>
        <v>0.7274750732246219</v>
      </c>
      <c r="X149" s="41">
        <f>IF(L149=1,'Given Data '!C$55,IF(L149=2,'Given Data '!C$56,IF(L149=3,'Given Data '!C$57)))</f>
        <v>581.23604096253996</v>
      </c>
      <c r="Y149" s="41">
        <f>Table10[[#This Row],[Column19]]*Table10[[#This Row],[Column11]]^2/(2*1000)</f>
        <v>69.856640411529341</v>
      </c>
    </row>
    <row r="150" spans="7:25">
      <c r="G150" s="38">
        <v>6600</v>
      </c>
      <c r="H150" s="38">
        <f>16.8</f>
        <v>16.8</v>
      </c>
      <c r="I150" s="41">
        <f>Table10[[#This Row],[Column2]]*746/1000</f>
        <v>12.532800000000002</v>
      </c>
      <c r="J150" s="37">
        <f>60*Table10[[#This Row],[Column3]]/(2*PI()*Table10[[#This Row],[Column1]])</f>
        <v>1.8133246098019147E-2</v>
      </c>
      <c r="K150" s="51">
        <v>585.70000000000005</v>
      </c>
      <c r="L150" s="41">
        <f>IF(Simulation!Q150&lt;='Given Data '!J$6,1,IF(AND(Simulation!Q150&gt;'Given Data '!J$6,Simulation!Q150&lt;='Given Data '!J$7),2,IF(Simulation!Q150&gt;'Given Data '!J$8,3)))</f>
        <v>3</v>
      </c>
      <c r="M150" s="41">
        <v>1</v>
      </c>
      <c r="N150" s="35">
        <f t="shared" si="4"/>
        <v>146</v>
      </c>
      <c r="O150" s="41">
        <f>O149+(Table10[[#This Row],[Column11]]-Q149)/R149</f>
        <v>17.527593008223178</v>
      </c>
      <c r="P150" s="41">
        <f>3.6*Table10[[#This Row],[Column11]]</f>
        <v>55.965662059017461</v>
      </c>
      <c r="Q150" s="41">
        <f t="shared" si="5"/>
        <v>15.546017238615962</v>
      </c>
      <c r="R150" s="36">
        <f>Table10[[#This Row],[Column16]]/Table10[[#This Row],[Column19]]</f>
        <v>0.65085967996681271</v>
      </c>
      <c r="S150" s="41">
        <f>'Given Data '!C$21*'Given Data '!C$19*'Given Data '!C$9*Table10[[#This Row],[Column11]]^2</f>
        <v>227.23881171677854</v>
      </c>
      <c r="T150" s="41">
        <f>'Given Data '!C$22*'Given Data '!C$17*9.81</f>
        <v>102.35950200000001</v>
      </c>
      <c r="U150" s="41">
        <v>0</v>
      </c>
      <c r="V150" s="41">
        <f>'Given Data '!C$45-(Table10[[#This Row],[Column13]]+Table10[[#This Row],[Column14]]+Table10[[#This Row],[Column15]])</f>
        <v>378.30310360605597</v>
      </c>
      <c r="W150" s="41">
        <f>Table10[[#This Row],[Column16]]/'Given Data '!C$17</f>
        <v>0.72512143452503486</v>
      </c>
      <c r="X150" s="41">
        <f>IF(L150=1,'Given Data '!C$55,IF(L150=2,'Given Data '!C$56,IF(L150=3,'Given Data '!C$57)))</f>
        <v>581.23604096253996</v>
      </c>
      <c r="Y150" s="41">
        <f>Table10[[#This Row],[Column19]]*Table10[[#This Row],[Column11]]^2/(2*1000)</f>
        <v>70.236171431981376</v>
      </c>
    </row>
    <row r="151" spans="7:25">
      <c r="G151" s="38">
        <v>6600</v>
      </c>
      <c r="H151" s="38">
        <f t="shared" ref="H151:H153" si="6">16.8</f>
        <v>16.8</v>
      </c>
      <c r="I151" s="41">
        <f>Table10[[#This Row],[Column2]]*746/1000</f>
        <v>12.532800000000002</v>
      </c>
      <c r="J151" s="37">
        <f>60*Table10[[#This Row],[Column3]]/(2*PI()*Table10[[#This Row],[Column1]])</f>
        <v>1.8133246098019147E-2</v>
      </c>
      <c r="K151" s="51">
        <v>585.70000000000005</v>
      </c>
      <c r="L151" s="41">
        <f>IF(Simulation!Q151&lt;='Given Data '!J$6,1,IF(AND(Simulation!Q151&gt;'Given Data '!J$6,Simulation!Q151&lt;='Given Data '!J$7),2,IF(Simulation!Q151&gt;'Given Data '!J$8,3)))</f>
        <v>3</v>
      </c>
      <c r="M151" s="41">
        <v>1</v>
      </c>
      <c r="N151" s="35">
        <f t="shared" si="4"/>
        <v>147</v>
      </c>
      <c r="O151" s="41">
        <f>O150+(Table10[[#This Row],[Column11]]-Q150)/R150</f>
        <v>17.591831781369596</v>
      </c>
      <c r="P151" s="41">
        <f>3.6*Table10[[#This Row],[Column11]]</f>
        <v>56.116179597411005</v>
      </c>
      <c r="Q151" s="41">
        <f t="shared" si="5"/>
        <v>15.587827665947501</v>
      </c>
      <c r="R151" s="36">
        <f>Table10[[#This Row],[Column16]]/Table10[[#This Row],[Column19]]</f>
        <v>0.64875391911375624</v>
      </c>
      <c r="S151" s="41">
        <f>'Given Data '!C$21*'Given Data '!C$19*'Given Data '!C$9*Table10[[#This Row],[Column11]]^2</f>
        <v>228.46275581822297</v>
      </c>
      <c r="T151" s="41">
        <f>'Given Data '!C$22*'Given Data '!C$17*9.81</f>
        <v>102.35950200000001</v>
      </c>
      <c r="U151" s="41">
        <v>0</v>
      </c>
      <c r="V151" s="41">
        <f>'Given Data '!C$45-(Table10[[#This Row],[Column13]]+Table10[[#This Row],[Column14]]+Table10[[#This Row],[Column15]])</f>
        <v>377.07915950461154</v>
      </c>
      <c r="W151" s="41">
        <f>Table10[[#This Row],[Column16]]/'Given Data '!C$17</f>
        <v>0.72277541067760154</v>
      </c>
      <c r="X151" s="41">
        <f>IF(L151=1,'Given Data '!C$55,IF(L151=2,'Given Data '!C$56,IF(L151=3,'Given Data '!C$57)))</f>
        <v>581.23604096253996</v>
      </c>
      <c r="Y151" s="41">
        <f>Table10[[#This Row],[Column19]]*Table10[[#This Row],[Column11]]^2/(2*1000)</f>
        <v>70.614474535587448</v>
      </c>
    </row>
    <row r="152" spans="7:25">
      <c r="G152" s="38">
        <v>6600</v>
      </c>
      <c r="H152" s="38">
        <f t="shared" si="6"/>
        <v>16.8</v>
      </c>
      <c r="I152" s="41">
        <f>Table10[[#This Row],[Column2]]*746/1000</f>
        <v>12.532800000000002</v>
      </c>
      <c r="J152" s="37">
        <f>60*Table10[[#This Row],[Column3]]/(2*PI()*Table10[[#This Row],[Column1]])</f>
        <v>1.8133246098019147E-2</v>
      </c>
      <c r="K152" s="51">
        <v>585.70000000000005</v>
      </c>
      <c r="L152" s="41">
        <f>IF(Simulation!Q152&lt;='Given Data '!J$6,1,IF(AND(Simulation!Q152&gt;'Given Data '!J$6,Simulation!Q152&lt;='Given Data '!J$7),2,IF(Simulation!Q152&gt;'Given Data '!J$8,3)))</f>
        <v>3</v>
      </c>
      <c r="M152" s="41">
        <v>1</v>
      </c>
      <c r="N152" s="35">
        <f t="shared" si="4"/>
        <v>148</v>
      </c>
      <c r="O152" s="41">
        <f>O151+(Table10[[#This Row],[Column11]]-Q151)/R151</f>
        <v>17.655898986981342</v>
      </c>
      <c r="P152" s="41">
        <f>3.6*Table10[[#This Row],[Column11]]</f>
        <v>56.265809460029239</v>
      </c>
      <c r="Q152" s="41">
        <f t="shared" si="5"/>
        <v>15.629391516674788</v>
      </c>
      <c r="R152" s="36">
        <f>Table10[[#This Row],[Column16]]/Table10[[#This Row],[Column19]]</f>
        <v>0.64665497114050596</v>
      </c>
      <c r="S152" s="41">
        <f>'Given Data '!C$21*'Given Data '!C$19*'Given Data '!C$9*Table10[[#This Row],[Column11]]^2</f>
        <v>229.68274002838129</v>
      </c>
      <c r="T152" s="41">
        <f>'Given Data '!C$22*'Given Data '!C$17*9.81</f>
        <v>102.35950200000001</v>
      </c>
      <c r="U152" s="41">
        <v>0</v>
      </c>
      <c r="V152" s="41">
        <f>'Given Data '!C$45-(Table10[[#This Row],[Column13]]+Table10[[#This Row],[Column14]]+Table10[[#This Row],[Column15]])</f>
        <v>375.85917529445322</v>
      </c>
      <c r="W152" s="41">
        <f>Table10[[#This Row],[Column16]]/'Given Data '!C$17</f>
        <v>0.72043697704558696</v>
      </c>
      <c r="X152" s="41">
        <f>IF(L152=1,'Given Data '!C$55,IF(L152=2,'Given Data '!C$56,IF(L152=3,'Given Data '!C$57)))</f>
        <v>581.23604096253996</v>
      </c>
      <c r="Y152" s="41">
        <f>Table10[[#This Row],[Column19]]*Table10[[#This Row],[Column11]]^2/(2*1000)</f>
        <v>70.991553695092065</v>
      </c>
    </row>
    <row r="153" spans="7:25">
      <c r="G153" s="38">
        <v>6600</v>
      </c>
      <c r="H153" s="38">
        <f t="shared" si="6"/>
        <v>16.8</v>
      </c>
      <c r="I153" s="41">
        <f>Table10[[#This Row],[Column2]]*746/1000</f>
        <v>12.532800000000002</v>
      </c>
      <c r="J153" s="37">
        <f>60*Table10[[#This Row],[Column3]]/(2*PI()*Table10[[#This Row],[Column1]])</f>
        <v>1.8133246098019147E-2</v>
      </c>
      <c r="K153" s="51">
        <v>585.70000000000005</v>
      </c>
      <c r="L153" s="41">
        <f>IF(Simulation!Q153&lt;='Given Data '!J$6,1,IF(AND(Simulation!Q153&gt;'Given Data '!J$6,Simulation!Q153&lt;='Given Data '!J$7),2,IF(Simulation!Q153&gt;'Given Data '!J$8,3)))</f>
        <v>3</v>
      </c>
      <c r="M153" s="41">
        <v>1</v>
      </c>
      <c r="N153" s="35">
        <f t="shared" si="4"/>
        <v>149</v>
      </c>
      <c r="O153" s="41">
        <f>O152+(Table10[[#This Row],[Column11]]-Q152)/R152</f>
        <v>17.719796540893512</v>
      </c>
      <c r="P153" s="41">
        <f>3.6*Table10[[#This Row],[Column11]]</f>
        <v>56.41456027520092</v>
      </c>
      <c r="Q153" s="41">
        <f t="shared" si="5"/>
        <v>15.670711187555812</v>
      </c>
      <c r="R153" s="36">
        <f>Table10[[#This Row],[Column16]]/Table10[[#This Row],[Column19]]</f>
        <v>0.64456281400499027</v>
      </c>
      <c r="S153" s="41">
        <f>'Given Data '!C$21*'Given Data '!C$19*'Given Data '!C$9*Table10[[#This Row],[Column11]]^2</f>
        <v>230.89877715889992</v>
      </c>
      <c r="T153" s="41">
        <f>'Given Data '!C$22*'Given Data '!C$17*9.81</f>
        <v>102.35950200000001</v>
      </c>
      <c r="U153" s="41">
        <v>0</v>
      </c>
      <c r="V153" s="41">
        <f>'Given Data '!C$45-(Table10[[#This Row],[Column13]]+Table10[[#This Row],[Column14]]+Table10[[#This Row],[Column15]])</f>
        <v>374.64313816393457</v>
      </c>
      <c r="W153" s="41">
        <f>Table10[[#This Row],[Column16]]/'Given Data '!C$17</f>
        <v>0.71810610907196437</v>
      </c>
      <c r="X153" s="41">
        <f>IF(L153=1,'Given Data '!C$55,IF(L153=2,'Given Data '!C$56,IF(L153=3,'Given Data '!C$57)))</f>
        <v>581.23604096253996</v>
      </c>
      <c r="Y153" s="41">
        <f>Table10[[#This Row],[Column19]]*Table10[[#This Row],[Column11]]^2/(2*1000)</f>
        <v>71.367412870386516</v>
      </c>
    </row>
    <row r="154" spans="7:25">
      <c r="G154" s="38">
        <v>6700</v>
      </c>
      <c r="H154" s="38">
        <f>14</f>
        <v>14</v>
      </c>
      <c r="I154" s="41">
        <f>Table10[[#This Row],[Column2]]*746/1000</f>
        <v>10.444000000000001</v>
      </c>
      <c r="J154" s="37">
        <f>60*Table10[[#This Row],[Column3]]/(2*PI()*Table10[[#This Row],[Column1]])</f>
        <v>1.4885500528224672E-2</v>
      </c>
      <c r="K154" s="51">
        <v>426.9</v>
      </c>
      <c r="L154" s="41">
        <f>IF(Simulation!Q154&lt;='Given Data '!J$6,1,IF(AND(Simulation!Q154&gt;'Given Data '!J$6,Simulation!Q154&lt;='Given Data '!J$7),2,IF(Simulation!Q154&gt;'Given Data '!J$8,3)))</f>
        <v>3</v>
      </c>
      <c r="M154" s="41">
        <v>1</v>
      </c>
      <c r="N154" s="35">
        <f t="shared" si="4"/>
        <v>150</v>
      </c>
      <c r="O154" s="41">
        <f>O153+(Table10[[#This Row],[Column11]]-Q153)/R153</f>
        <v>17.783526326145534</v>
      </c>
      <c r="P154" s="41">
        <f>3.6*Table10[[#This Row],[Column11]]</f>
        <v>56.56244053418564</v>
      </c>
      <c r="Q154" s="41">
        <f t="shared" si="5"/>
        <v>15.711789037273789</v>
      </c>
      <c r="R154" s="36">
        <f>Table10[[#This Row],[Column16]]/Table10[[#This Row],[Column19]]</f>
        <v>0.64247742573645183</v>
      </c>
      <c r="S154" s="41">
        <f>'Given Data '!C$21*'Given Data '!C$19*'Given Data '!C$9*Table10[[#This Row],[Column11]]^2</f>
        <v>232.11087997997495</v>
      </c>
      <c r="T154" s="41">
        <f>'Given Data '!C$22*'Given Data '!C$17*9.81</f>
        <v>102.35950200000001</v>
      </c>
      <c r="U154" s="41">
        <v>0</v>
      </c>
      <c r="V154" s="41">
        <f>'Given Data '!C$45-(Table10[[#This Row],[Column13]]+Table10[[#This Row],[Column14]]+Table10[[#This Row],[Column15]])</f>
        <v>373.43103534285956</v>
      </c>
      <c r="W154" s="41">
        <f>Table10[[#This Row],[Column16]]/'Given Data '!C$17</f>
        <v>0.71578278227915804</v>
      </c>
      <c r="X154" s="41">
        <f>IF(L154=1,'Given Data '!C$55,IF(L154=2,'Given Data '!C$56,IF(L154=3,'Given Data '!C$57)))</f>
        <v>581.23604096253996</v>
      </c>
      <c r="Y154" s="41">
        <f>Table10[[#This Row],[Column19]]*Table10[[#This Row],[Column11]]^2/(2*1000)</f>
        <v>71.742056008550435</v>
      </c>
    </row>
    <row r="155" spans="7:25">
      <c r="G155" s="38">
        <v>6700</v>
      </c>
      <c r="H155" s="38">
        <f>14</f>
        <v>14</v>
      </c>
      <c r="I155" s="41">
        <f>Table10[[#This Row],[Column2]]*746/1000</f>
        <v>10.444000000000001</v>
      </c>
      <c r="J155" s="37">
        <f>60*Table10[[#This Row],[Column3]]/(2*PI()*Table10[[#This Row],[Column1]])</f>
        <v>1.4885500528224672E-2</v>
      </c>
      <c r="K155" s="51">
        <v>426.9</v>
      </c>
      <c r="L155" s="41">
        <f>IF(Simulation!Q155&lt;='Given Data '!J$6,1,IF(AND(Simulation!Q155&gt;'Given Data '!J$6,Simulation!Q155&lt;='Given Data '!J$7),2,IF(Simulation!Q155&gt;'Given Data '!J$8,3)))</f>
        <v>3</v>
      </c>
      <c r="M155" s="41">
        <v>1</v>
      </c>
      <c r="N155" s="35">
        <f t="shared" si="4"/>
        <v>151</v>
      </c>
      <c r="O155" s="41">
        <f>O154+(Table10[[#This Row],[Column11]]-Q154)/R154</f>
        <v>17.84709019375433</v>
      </c>
      <c r="P155" s="41">
        <f>3.6*Table10[[#This Row],[Column11]]</f>
        <v>56.709458594297786</v>
      </c>
      <c r="Q155" s="41">
        <f t="shared" si="5"/>
        <v>15.75262738730494</v>
      </c>
      <c r="R155" s="36">
        <f>Table10[[#This Row],[Column16]]/Table10[[#This Row],[Column19]]</f>
        <v>0.64039878443521592</v>
      </c>
      <c r="S155" s="41">
        <f>'Given Data '!C$21*'Given Data '!C$19*'Given Data '!C$9*Table10[[#This Row],[Column11]]^2</f>
        <v>233.31906122048653</v>
      </c>
      <c r="T155" s="41">
        <f>'Given Data '!C$22*'Given Data '!C$17*9.81</f>
        <v>102.35950200000001</v>
      </c>
      <c r="U155" s="41">
        <v>0</v>
      </c>
      <c r="V155" s="41">
        <f>'Given Data '!C$45-(Table10[[#This Row],[Column13]]+Table10[[#This Row],[Column14]]+Table10[[#This Row],[Column15]])</f>
        <v>372.22285410234798</v>
      </c>
      <c r="W155" s="41">
        <f>Table10[[#This Row],[Column16]]/'Given Data '!C$17</f>
        <v>0.7134669722687853</v>
      </c>
      <c r="X155" s="41">
        <f>IF(L155=1,'Given Data '!C$55,IF(L155=2,'Given Data '!C$56,IF(L155=3,'Given Data '!C$57)))</f>
        <v>581.23604096253996</v>
      </c>
      <c r="Y155" s="41">
        <f>Table10[[#This Row],[Column19]]*Table10[[#This Row],[Column11]]^2/(2*1000)</f>
        <v>72.115487043893282</v>
      </c>
    </row>
    <row r="156" spans="7:25">
      <c r="G156" s="38">
        <v>6700</v>
      </c>
      <c r="H156" s="38">
        <f>14</f>
        <v>14</v>
      </c>
      <c r="I156" s="41">
        <f>Table10[[#This Row],[Column2]]*746/1000</f>
        <v>10.444000000000001</v>
      </c>
      <c r="J156" s="37">
        <f>60*Table10[[#This Row],[Column3]]/(2*PI()*Table10[[#This Row],[Column1]])</f>
        <v>1.4885500528224672E-2</v>
      </c>
      <c r="K156" s="51">
        <v>426.9</v>
      </c>
      <c r="L156" s="41">
        <f>IF(Simulation!Q156&lt;='Given Data '!J$6,1,IF(AND(Simulation!Q156&gt;'Given Data '!J$6,Simulation!Q156&lt;='Given Data '!J$7),2,IF(Simulation!Q156&gt;'Given Data '!J$8,3)))</f>
        <v>3</v>
      </c>
      <c r="M156" s="41">
        <v>1</v>
      </c>
      <c r="N156" s="35">
        <f t="shared" si="4"/>
        <v>152</v>
      </c>
      <c r="O156" s="41">
        <f>O155+(Table10[[#This Row],[Column11]]-Q155)/R155</f>
        <v>17.910489963464233</v>
      </c>
      <c r="P156" s="41">
        <f>3.6*Table10[[#This Row],[Column11]]</f>
        <v>56.855622681938293</v>
      </c>
      <c r="Q156" s="41">
        <f t="shared" si="5"/>
        <v>15.793228522760636</v>
      </c>
      <c r="R156" s="36">
        <f>Table10[[#This Row],[Column16]]/Table10[[#This Row],[Column19]]</f>
        <v>0.63832686827246132</v>
      </c>
      <c r="S156" s="41">
        <f>'Given Data '!C$21*'Given Data '!C$19*'Given Data '!C$9*Table10[[#This Row],[Column11]]^2</f>
        <v>234.52333356813233</v>
      </c>
      <c r="T156" s="41">
        <f>'Given Data '!C$22*'Given Data '!C$17*9.81</f>
        <v>102.35950200000001</v>
      </c>
      <c r="U156" s="41">
        <v>0</v>
      </c>
      <c r="V156" s="41">
        <f>'Given Data '!C$45-(Table10[[#This Row],[Column13]]+Table10[[#This Row],[Column14]]+Table10[[#This Row],[Column15]])</f>
        <v>371.01858175470215</v>
      </c>
      <c r="W156" s="41">
        <f>Table10[[#This Row],[Column16]]/'Given Data '!C$17</f>
        <v>0.71115865472140105</v>
      </c>
      <c r="X156" s="41">
        <f>IF(L156=1,'Given Data '!C$55,IF(L156=2,'Given Data '!C$56,IF(L156=3,'Given Data '!C$57)))</f>
        <v>581.23604096253996</v>
      </c>
      <c r="Y156" s="41">
        <f>Table10[[#This Row],[Column19]]*Table10[[#This Row],[Column11]]^2/(2*1000)</f>
        <v>72.487709897995614</v>
      </c>
    </row>
    <row r="157" spans="7:25">
      <c r="G157" s="38">
        <v>6700</v>
      </c>
      <c r="H157" s="38">
        <f>14</f>
        <v>14</v>
      </c>
      <c r="I157" s="41">
        <f>Table10[[#This Row],[Column2]]*746/1000</f>
        <v>10.444000000000001</v>
      </c>
      <c r="J157" s="37">
        <f>60*Table10[[#This Row],[Column3]]/(2*PI()*Table10[[#This Row],[Column1]])</f>
        <v>1.4885500528224672E-2</v>
      </c>
      <c r="K157" s="51">
        <v>426.9</v>
      </c>
      <c r="L157" s="41">
        <f>IF(Simulation!Q157&lt;='Given Data '!J$6,1,IF(AND(Simulation!Q157&gt;'Given Data '!J$6,Simulation!Q157&lt;='Given Data '!J$7),2,IF(Simulation!Q157&gt;'Given Data '!J$8,3)))</f>
        <v>3</v>
      </c>
      <c r="M157" s="41">
        <v>1</v>
      </c>
      <c r="N157" s="35">
        <f t="shared" si="4"/>
        <v>153</v>
      </c>
      <c r="O157" s="41">
        <f>O156+(Table10[[#This Row],[Column11]]-Q156)/R156</f>
        <v>17.973727424474557</v>
      </c>
      <c r="P157" s="41">
        <f>3.6*Table10[[#This Row],[Column11]]</f>
        <v>57.000940895537482</v>
      </c>
      <c r="Q157" s="41">
        <f t="shared" si="5"/>
        <v>15.833594693204857</v>
      </c>
      <c r="R157" s="36">
        <f>Table10[[#This Row],[Column16]]/Table10[[#This Row],[Column19]]</f>
        <v>0.6362616554899907</v>
      </c>
      <c r="S157" s="41">
        <f>'Given Data '!C$21*'Given Data '!C$19*'Given Data '!C$9*Table10[[#This Row],[Column11]]^2</f>
        <v>235.72370966956078</v>
      </c>
      <c r="T157" s="41">
        <f>'Given Data '!C$22*'Given Data '!C$17*9.81</f>
        <v>102.35950200000001</v>
      </c>
      <c r="U157" s="41">
        <v>0</v>
      </c>
      <c r="V157" s="41">
        <f>'Given Data '!C$45-(Table10[[#This Row],[Column13]]+Table10[[#This Row],[Column14]]+Table10[[#This Row],[Column15]])</f>
        <v>369.81820565327371</v>
      </c>
      <c r="W157" s="41">
        <f>Table10[[#This Row],[Column16]]/'Given Data '!C$17</f>
        <v>0.70885780539624255</v>
      </c>
      <c r="X157" s="41">
        <f>IF(L157=1,'Given Data '!C$55,IF(L157=2,'Given Data '!C$56,IF(L157=3,'Given Data '!C$57)))</f>
        <v>581.23604096253996</v>
      </c>
      <c r="Y157" s="41">
        <f>Table10[[#This Row],[Column19]]*Table10[[#This Row],[Column11]]^2/(2*1000)</f>
        <v>72.858728479750326</v>
      </c>
    </row>
    <row r="158" spans="7:25">
      <c r="G158" s="38">
        <v>6700</v>
      </c>
      <c r="H158" s="38">
        <f>14</f>
        <v>14</v>
      </c>
      <c r="I158" s="41">
        <f>Table10[[#This Row],[Column2]]*746/1000</f>
        <v>10.444000000000001</v>
      </c>
      <c r="J158" s="37">
        <f>60*Table10[[#This Row],[Column3]]/(2*PI()*Table10[[#This Row],[Column1]])</f>
        <v>1.4885500528224672E-2</v>
      </c>
      <c r="K158" s="51">
        <v>426.9</v>
      </c>
      <c r="L158" s="41">
        <f>IF(Simulation!Q158&lt;='Given Data '!J$6,1,IF(AND(Simulation!Q158&gt;'Given Data '!J$6,Simulation!Q158&lt;='Given Data '!J$7),2,IF(Simulation!Q158&gt;'Given Data '!J$8,3)))</f>
        <v>3</v>
      </c>
      <c r="M158" s="41">
        <v>1</v>
      </c>
      <c r="N158" s="35">
        <f t="shared" si="4"/>
        <v>154</v>
      </c>
      <c r="O158" s="41">
        <f>O157+(Table10[[#This Row],[Column11]]-Q157)/R157</f>
        <v>18.036804336145586</v>
      </c>
      <c r="P158" s="41">
        <f>3.6*Table10[[#This Row],[Column11]]</f>
        <v>57.145421208412301</v>
      </c>
      <c r="Q158" s="41">
        <f t="shared" si="5"/>
        <v>15.873728113447861</v>
      </c>
      <c r="R158" s="36">
        <f>Table10[[#This Row],[Column16]]/Table10[[#This Row],[Column19]]</f>
        <v>0.63420312440000215</v>
      </c>
      <c r="S158" s="41">
        <f>'Given Data '!C$21*'Given Data '!C$19*'Given Data '!C$9*Table10[[#This Row],[Column11]]^2</f>
        <v>236.92020213050398</v>
      </c>
      <c r="T158" s="41">
        <f>'Given Data '!C$22*'Given Data '!C$17*9.81</f>
        <v>102.35950200000001</v>
      </c>
      <c r="U158" s="41">
        <v>0</v>
      </c>
      <c r="V158" s="41">
        <f>'Given Data '!C$45-(Table10[[#This Row],[Column13]]+Table10[[#This Row],[Column14]]+Table10[[#This Row],[Column15]])</f>
        <v>368.6217131923305</v>
      </c>
      <c r="W158" s="41">
        <f>Table10[[#This Row],[Column16]]/'Given Data '!C$17</f>
        <v>0.7065644001309741</v>
      </c>
      <c r="X158" s="41">
        <f>IF(L158=1,'Given Data '!C$55,IF(L158=2,'Given Data '!C$56,IF(L158=3,'Given Data '!C$57)))</f>
        <v>581.23604096253996</v>
      </c>
      <c r="Y158" s="41">
        <f>Table10[[#This Row],[Column19]]*Table10[[#This Row],[Column11]]^2/(2*1000)</f>
        <v>73.2285466854036</v>
      </c>
    </row>
    <row r="159" spans="7:25">
      <c r="G159" s="38">
        <v>6800</v>
      </c>
      <c r="H159" s="38">
        <f>13.48</f>
        <v>13.48</v>
      </c>
      <c r="I159" s="41">
        <f>Table10[[#This Row],[Column2]]*746/1000</f>
        <v>10.05608</v>
      </c>
      <c r="J159" s="37">
        <f>60*Table10[[#This Row],[Column3]]/(2*PI()*Table10[[#This Row],[Column1]])</f>
        <v>1.4121836824654826E-2</v>
      </c>
      <c r="K159" s="51">
        <v>426.9</v>
      </c>
      <c r="L159" s="41">
        <f>IF(Simulation!Q159&lt;='Given Data '!J$6,1,IF(AND(Simulation!Q159&gt;'Given Data '!J$6,Simulation!Q159&lt;='Given Data '!J$7),2,IF(Simulation!Q159&gt;'Given Data '!J$8,3)))</f>
        <v>3</v>
      </c>
      <c r="M159" s="41">
        <v>1</v>
      </c>
      <c r="N159" s="35">
        <f t="shared" si="4"/>
        <v>155</v>
      </c>
      <c r="O159" s="41">
        <f>O158+(Table10[[#This Row],[Column11]]-Q158)/R158</f>
        <v>18.099722428683794</v>
      </c>
      <c r="P159" s="41">
        <f>3.6*Table10[[#This Row],[Column11]]</f>
        <v>57.289071471540773</v>
      </c>
      <c r="Q159" s="41">
        <f t="shared" si="5"/>
        <v>15.91363096431688</v>
      </c>
      <c r="R159" s="36">
        <f>Table10[[#This Row],[Column16]]/Table10[[#This Row],[Column19]]</f>
        <v>0.63215125338486167</v>
      </c>
      <c r="S159" s="41">
        <f>'Given Data '!C$21*'Given Data '!C$19*'Given Data '!C$9*Table10[[#This Row],[Column11]]^2</f>
        <v>238.11282351591009</v>
      </c>
      <c r="T159" s="41">
        <f>'Given Data '!C$22*'Given Data '!C$17*9.81</f>
        <v>102.35950200000001</v>
      </c>
      <c r="U159" s="41">
        <v>0</v>
      </c>
      <c r="V159" s="41">
        <f>'Given Data '!C$45-(Table10[[#This Row],[Column13]]+Table10[[#This Row],[Column14]]+Table10[[#This Row],[Column15]])</f>
        <v>367.42909180692442</v>
      </c>
      <c r="W159" s="41">
        <f>Table10[[#This Row],[Column16]]/'Given Data '!C$17</f>
        <v>0.70427841484143372</v>
      </c>
      <c r="X159" s="41">
        <f>IF(L159=1,'Given Data '!C$55,IF(L159=2,'Given Data '!C$56,IF(L159=3,'Given Data '!C$57)))</f>
        <v>581.23604096253996</v>
      </c>
      <c r="Y159" s="41">
        <f>Table10[[#This Row],[Column19]]*Table10[[#This Row],[Column11]]^2/(2*1000)</f>
        <v>73.59716839859594</v>
      </c>
    </row>
    <row r="160" spans="7:25">
      <c r="G160" s="38">
        <v>6800</v>
      </c>
      <c r="H160" s="38">
        <f t="shared" ref="H160:H163" si="7">13.48</f>
        <v>13.48</v>
      </c>
      <c r="I160" s="41">
        <f>Table10[[#This Row],[Column2]]*746/1000</f>
        <v>10.05608</v>
      </c>
      <c r="J160" s="37">
        <f>60*Table10[[#This Row],[Column3]]/(2*PI()*Table10[[#This Row],[Column1]])</f>
        <v>1.4121836824654826E-2</v>
      </c>
      <c r="K160" s="51">
        <v>426.9</v>
      </c>
      <c r="L160" s="41">
        <f>IF(Simulation!Q160&lt;='Given Data '!J$6,1,IF(AND(Simulation!Q160&gt;'Given Data '!J$6,Simulation!Q160&lt;='Given Data '!J$7),2,IF(Simulation!Q160&gt;'Given Data '!J$8,3)))</f>
        <v>3</v>
      </c>
      <c r="M160" s="41">
        <v>1</v>
      </c>
      <c r="N160" s="35">
        <f t="shared" si="4"/>
        <v>156</v>
      </c>
      <c r="O160" s="41">
        <f>O159+(Table10[[#This Row],[Column11]]-Q159)/R159</f>
        <v>18.162483403807009</v>
      </c>
      <c r="P160" s="41">
        <f>3.6*Table10[[#This Row],[Column11]]</f>
        <v>57.431899416256833</v>
      </c>
      <c r="Q160" s="41">
        <f t="shared" si="5"/>
        <v>15.953305393404676</v>
      </c>
      <c r="R160" s="36">
        <f>Table10[[#This Row],[Column16]]/Table10[[#This Row],[Column19]]</f>
        <v>0.63010602089687551</v>
      </c>
      <c r="S160" s="41">
        <f>'Given Data '!C$21*'Given Data '!C$19*'Given Data '!C$9*Table10[[#This Row],[Column11]]^2</f>
        <v>239.3015863500751</v>
      </c>
      <c r="T160" s="41">
        <f>'Given Data '!C$22*'Given Data '!C$17*9.81</f>
        <v>102.35950200000001</v>
      </c>
      <c r="U160" s="41">
        <v>0</v>
      </c>
      <c r="V160" s="41">
        <f>'Given Data '!C$45-(Table10[[#This Row],[Column13]]+Table10[[#This Row],[Column14]]+Table10[[#This Row],[Column15]])</f>
        <v>366.24032897275941</v>
      </c>
      <c r="W160" s="41">
        <f>Table10[[#This Row],[Column16]]/'Given Data '!C$17</f>
        <v>0.70199982552138041</v>
      </c>
      <c r="X160" s="41">
        <f>IF(L160=1,'Given Data '!C$55,IF(L160=2,'Given Data '!C$56,IF(L160=3,'Given Data '!C$57)))</f>
        <v>581.23604096253996</v>
      </c>
      <c r="Y160" s="41">
        <f>Table10[[#This Row],[Column19]]*Table10[[#This Row],[Column11]]^2/(2*1000)</f>
        <v>73.964597490402866</v>
      </c>
    </row>
    <row r="161" spans="7:25">
      <c r="G161" s="38">
        <v>6800</v>
      </c>
      <c r="H161" s="38">
        <f t="shared" si="7"/>
        <v>13.48</v>
      </c>
      <c r="I161" s="41">
        <f>Table10[[#This Row],[Column2]]*746/1000</f>
        <v>10.05608</v>
      </c>
      <c r="J161" s="37">
        <f>60*Table10[[#This Row],[Column3]]/(2*PI()*Table10[[#This Row],[Column1]])</f>
        <v>1.4121836824654826E-2</v>
      </c>
      <c r="K161" s="51">
        <v>426.9</v>
      </c>
      <c r="L161" s="41">
        <f>IF(Simulation!Q161&lt;='Given Data '!J$6,1,IF(AND(Simulation!Q161&gt;'Given Data '!J$6,Simulation!Q161&lt;='Given Data '!J$7),2,IF(Simulation!Q161&gt;'Given Data '!J$8,3)))</f>
        <v>3</v>
      </c>
      <c r="M161" s="41">
        <v>1</v>
      </c>
      <c r="N161" s="35">
        <f t="shared" si="4"/>
        <v>157</v>
      </c>
      <c r="O161" s="41">
        <f>O160+(Table10[[#This Row],[Column11]]-Q160)/R160</f>
        <v>18.22508893539025</v>
      </c>
      <c r="P161" s="41">
        <f>3.6*Table10[[#This Row],[Column11]]</f>
        <v>57.57391265686821</v>
      </c>
      <c r="Q161" s="41">
        <f t="shared" si="5"/>
        <v>15.992753515796725</v>
      </c>
      <c r="R161" s="36">
        <f>Table10[[#This Row],[Column16]]/Table10[[#This Row],[Column19]]</f>
        <v>0.62806740545806483</v>
      </c>
      <c r="S161" s="41">
        <f>'Given Data '!C$21*'Given Data '!C$19*'Given Data '!C$9*Table10[[#This Row],[Column11]]^2</f>
        <v>240.48650311677457</v>
      </c>
      <c r="T161" s="41">
        <f>'Given Data '!C$22*'Given Data '!C$17*9.81</f>
        <v>102.35950200000001</v>
      </c>
      <c r="U161" s="41">
        <v>0</v>
      </c>
      <c r="V161" s="41">
        <f>'Given Data '!C$45-(Table10[[#This Row],[Column13]]+Table10[[#This Row],[Column14]]+Table10[[#This Row],[Column15]])</f>
        <v>365.05541220605994</v>
      </c>
      <c r="W161" s="41">
        <f>Table10[[#This Row],[Column16]]/'Given Data '!C$17</f>
        <v>0.6997286082422417</v>
      </c>
      <c r="X161" s="41">
        <f>IF(L161=1,'Given Data '!C$55,IF(L161=2,'Given Data '!C$56,IF(L161=3,'Given Data '!C$57)))</f>
        <v>581.23604096253996</v>
      </c>
      <c r="Y161" s="41">
        <f>Table10[[#This Row],[Column19]]*Table10[[#This Row],[Column11]]^2/(2*1000)</f>
        <v>74.330837819375631</v>
      </c>
    </row>
    <row r="162" spans="7:25">
      <c r="G162" s="38">
        <v>6800</v>
      </c>
      <c r="H162" s="38">
        <f t="shared" si="7"/>
        <v>13.48</v>
      </c>
      <c r="I162" s="41">
        <f>Table10[[#This Row],[Column2]]*746/1000</f>
        <v>10.05608</v>
      </c>
      <c r="J162" s="37">
        <f>60*Table10[[#This Row],[Column3]]/(2*PI()*Table10[[#This Row],[Column1]])</f>
        <v>1.4121836824654826E-2</v>
      </c>
      <c r="K162" s="51">
        <v>426.9</v>
      </c>
      <c r="L162" s="41">
        <f>IF(Simulation!Q162&lt;='Given Data '!J$6,1,IF(AND(Simulation!Q162&gt;'Given Data '!J$6,Simulation!Q162&lt;='Given Data '!J$7),2,IF(Simulation!Q162&gt;'Given Data '!J$8,3)))</f>
        <v>3</v>
      </c>
      <c r="M162" s="41">
        <v>1</v>
      </c>
      <c r="N162" s="35">
        <f t="shared" si="4"/>
        <v>158</v>
      </c>
      <c r="O162" s="41">
        <f>O161+(Table10[[#This Row],[Column11]]-Q161)/R161</f>
        <v>18.287540670092902</v>
      </c>
      <c r="P162" s="41">
        <f>3.6*Table10[[#This Row],[Column11]]</f>
        <v>57.71511869319999</v>
      </c>
      <c r="Q162" s="41">
        <f t="shared" si="5"/>
        <v>16.031977414777774</v>
      </c>
      <c r="R162" s="36">
        <f>Table10[[#This Row],[Column16]]/Table10[[#This Row],[Column19]]</f>
        <v>0.6260353856599391</v>
      </c>
      <c r="S162" s="41">
        <f>'Given Data '!C$21*'Given Data '!C$19*'Given Data '!C$9*Table10[[#This Row],[Column11]]^2</f>
        <v>241.66758625939462</v>
      </c>
      <c r="T162" s="41">
        <f>'Given Data '!C$22*'Given Data '!C$17*9.81</f>
        <v>102.35950200000001</v>
      </c>
      <c r="U162" s="41">
        <v>0</v>
      </c>
      <c r="V162" s="41">
        <f>'Given Data '!C$45-(Table10[[#This Row],[Column13]]+Table10[[#This Row],[Column14]]+Table10[[#This Row],[Column15]])</f>
        <v>363.87432906343986</v>
      </c>
      <c r="W162" s="41">
        <f>Table10[[#This Row],[Column16]]/'Given Data '!C$17</f>
        <v>0.69746473915286233</v>
      </c>
      <c r="X162" s="41">
        <f>IF(L162=1,'Given Data '!C$55,IF(L162=2,'Given Data '!C$56,IF(L162=3,'Given Data '!C$57)))</f>
        <v>581.23604096253996</v>
      </c>
      <c r="Y162" s="41">
        <f>Table10[[#This Row],[Column19]]*Table10[[#This Row],[Column11]]^2/(2*1000)</f>
        <v>74.695893231581707</v>
      </c>
    </row>
    <row r="163" spans="7:25">
      <c r="G163" s="38">
        <v>6800</v>
      </c>
      <c r="H163" s="38">
        <f t="shared" si="7"/>
        <v>13.48</v>
      </c>
      <c r="I163" s="41">
        <f>Table10[[#This Row],[Column2]]*746/1000</f>
        <v>10.05608</v>
      </c>
      <c r="J163" s="37">
        <f>60*Table10[[#This Row],[Column3]]/(2*PI()*Table10[[#This Row],[Column1]])</f>
        <v>1.4121836824654826E-2</v>
      </c>
      <c r="K163" s="51">
        <v>426.9</v>
      </c>
      <c r="L163" s="41">
        <f>IF(Simulation!Q163&lt;='Given Data '!J$6,1,IF(AND(Simulation!Q163&gt;'Given Data '!J$6,Simulation!Q163&lt;='Given Data '!J$7),2,IF(Simulation!Q163&gt;'Given Data '!J$8,3)))</f>
        <v>3</v>
      </c>
      <c r="M163" s="41">
        <v>1</v>
      </c>
      <c r="N163" s="35">
        <f t="shared" si="4"/>
        <v>159</v>
      </c>
      <c r="O163" s="41">
        <f>O162+(Table10[[#This Row],[Column11]]-Q162)/R162</f>
        <v>18.349840227967906</v>
      </c>
      <c r="P163" s="41">
        <f>3.6*Table10[[#This Row],[Column11]]</f>
        <v>57.855524913066589</v>
      </c>
      <c r="Q163" s="41">
        <f t="shared" si="5"/>
        <v>16.070979142518496</v>
      </c>
      <c r="R163" s="36">
        <f>Table10[[#This Row],[Column16]]/Table10[[#This Row],[Column19]]</f>
        <v>0.62400994016327238</v>
      </c>
      <c r="S163" s="41">
        <f>'Given Data '!C$21*'Given Data '!C$19*'Given Data '!C$9*Table10[[#This Row],[Column11]]^2</f>
        <v>242.84484818106256</v>
      </c>
      <c r="T163" s="41">
        <f>'Given Data '!C$22*'Given Data '!C$17*9.81</f>
        <v>102.35950200000001</v>
      </c>
      <c r="U163" s="41">
        <v>0</v>
      </c>
      <c r="V163" s="41">
        <f>'Given Data '!C$45-(Table10[[#This Row],[Column13]]+Table10[[#This Row],[Column14]]+Table10[[#This Row],[Column15]])</f>
        <v>362.69706714177192</v>
      </c>
      <c r="W163" s="41">
        <f>Table10[[#This Row],[Column16]]/'Given Data '!C$17</f>
        <v>0.69520819447925453</v>
      </c>
      <c r="X163" s="41">
        <f>IF(L163=1,'Given Data '!C$55,IF(L163=2,'Given Data '!C$56,IF(L163=3,'Given Data '!C$57)))</f>
        <v>581.23604096253996</v>
      </c>
      <c r="Y163" s="41">
        <f>Table10[[#This Row],[Column19]]*Table10[[#This Row],[Column11]]^2/(2*1000)</f>
        <v>75.059767560645128</v>
      </c>
    </row>
    <row r="164" spans="7:25">
      <c r="G164" s="38">
        <f>7000</f>
        <v>7000</v>
      </c>
      <c r="H164" s="38">
        <f>12.45</f>
        <v>12.45</v>
      </c>
      <c r="I164" s="41">
        <f>Table10[[#This Row],[Column2]]*746/1000</f>
        <v>9.2876999999999992</v>
      </c>
      <c r="J164" s="37">
        <f>60*Table10[[#This Row],[Column3]]/(2*PI()*Table10[[#This Row],[Column1]])</f>
        <v>1.2670143128182253E-2</v>
      </c>
      <c r="K164" s="51">
        <v>535.1</v>
      </c>
      <c r="L164" s="41">
        <f>IF(Simulation!Q164&lt;='Given Data '!J$6,1,IF(AND(Simulation!Q164&gt;'Given Data '!J$6,Simulation!Q164&lt;='Given Data '!J$7),2,IF(Simulation!Q164&gt;'Given Data '!J$8,3)))</f>
        <v>3</v>
      </c>
      <c r="M164" s="41">
        <v>1</v>
      </c>
      <c r="N164" s="35">
        <f t="shared" si="4"/>
        <v>160</v>
      </c>
      <c r="O164" s="41">
        <f>O163+(Table10[[#This Row],[Column11]]-Q163)/R163</f>
        <v>18.411989203053569</v>
      </c>
      <c r="P164" s="41">
        <f>3.6*Table10[[#This Row],[Column11]]</f>
        <v>57.995138594674472</v>
      </c>
      <c r="Q164" s="41">
        <f t="shared" si="5"/>
        <v>16.109760720742909</v>
      </c>
      <c r="R164" s="36">
        <f>Table10[[#This Row],[Column16]]/Table10[[#This Row],[Column19]]</f>
        <v>0.62199104769787827</v>
      </c>
      <c r="S164" s="41">
        <f>'Given Data '!C$21*'Given Data '!C$19*'Given Data '!C$9*Table10[[#This Row],[Column11]]^2</f>
        <v>244.0183012447774</v>
      </c>
      <c r="T164" s="41">
        <f>'Given Data '!C$22*'Given Data '!C$17*9.81</f>
        <v>102.35950200000001</v>
      </c>
      <c r="U164" s="41">
        <v>0</v>
      </c>
      <c r="V164" s="41">
        <f>'Given Data '!C$45-(Table10[[#This Row],[Column13]]+Table10[[#This Row],[Column14]]+Table10[[#This Row],[Column15]])</f>
        <v>361.52361407805711</v>
      </c>
      <c r="W164" s="41">
        <f>Table10[[#This Row],[Column16]]/'Given Data '!C$17</f>
        <v>0.69295895052434697</v>
      </c>
      <c r="X164" s="41">
        <f>IF(L164=1,'Given Data '!C$55,IF(L164=2,'Given Data '!C$56,IF(L164=3,'Given Data '!C$57)))</f>
        <v>581.23604096253996</v>
      </c>
      <c r="Y164" s="41">
        <f>Table10[[#This Row],[Column19]]*Table10[[#This Row],[Column11]]^2/(2*1000)</f>
        <v>75.422464627786923</v>
      </c>
    </row>
    <row r="165" spans="7:25">
      <c r="G165" s="38">
        <f>7000</f>
        <v>7000</v>
      </c>
      <c r="H165" s="38">
        <f t="shared" ref="H165:H228" si="8">12.45</f>
        <v>12.45</v>
      </c>
      <c r="I165" s="41">
        <f>Table10[[#This Row],[Column2]]*746/1000</f>
        <v>9.2876999999999992</v>
      </c>
      <c r="J165" s="37">
        <f>60*Table10[[#This Row],[Column3]]/(2*PI()*Table10[[#This Row],[Column1]])</f>
        <v>1.2670143128182253E-2</v>
      </c>
      <c r="K165" s="51">
        <v>535.1</v>
      </c>
      <c r="L165" s="41">
        <f>IF(Simulation!Q165&lt;='Given Data '!J$6,1,IF(AND(Simulation!Q165&gt;'Given Data '!J$6,Simulation!Q165&lt;='Given Data '!J$7),2,IF(Simulation!Q165&gt;'Given Data '!J$8,3)))</f>
        <v>3</v>
      </c>
      <c r="M165" s="41">
        <v>1</v>
      </c>
      <c r="N165" s="35">
        <f t="shared" si="4"/>
        <v>161</v>
      </c>
      <c r="O165" s="41">
        <f>O164+(Table10[[#This Row],[Column11]]-Q164)/R164</f>
        <v>18.473989163948602</v>
      </c>
      <c r="P165" s="41">
        <f>3.6*Table10[[#This Row],[Column11]]</f>
        <v>58.133966908958058</v>
      </c>
      <c r="Q165" s="41">
        <f t="shared" si="5"/>
        <v>16.148324141377238</v>
      </c>
      <c r="R165" s="36">
        <f>Table10[[#This Row],[Column16]]/Table10[[#This Row],[Column19]]</f>
        <v>0.61997868706238679</v>
      </c>
      <c r="S165" s="41">
        <f>'Given Data '!C$21*'Given Data '!C$19*'Given Data '!C$9*Table10[[#This Row],[Column11]]^2</f>
        <v>245.18795777353927</v>
      </c>
      <c r="T165" s="41">
        <f>'Given Data '!C$22*'Given Data '!C$17*9.81</f>
        <v>102.35950200000001</v>
      </c>
      <c r="U165" s="41">
        <v>0</v>
      </c>
      <c r="V165" s="41">
        <f>'Given Data '!C$45-(Table10[[#This Row],[Column13]]+Table10[[#This Row],[Column14]]+Table10[[#This Row],[Column15]])</f>
        <v>360.35395754929522</v>
      </c>
      <c r="W165" s="41">
        <f>Table10[[#This Row],[Column16]]/'Given Data '!C$17</f>
        <v>0.69071698366773726</v>
      </c>
      <c r="X165" s="41">
        <f>IF(L165=1,'Given Data '!C$55,IF(L165=2,'Given Data '!C$56,IF(L165=3,'Given Data '!C$57)))</f>
        <v>581.23604096253996</v>
      </c>
      <c r="Y165" s="41">
        <f>Table10[[#This Row],[Column19]]*Table10[[#This Row],[Column11]]^2/(2*1000)</f>
        <v>75.783988241864975</v>
      </c>
    </row>
    <row r="166" spans="7:25">
      <c r="G166" s="38">
        <f>7000</f>
        <v>7000</v>
      </c>
      <c r="H166" s="38">
        <f t="shared" si="8"/>
        <v>12.45</v>
      </c>
      <c r="I166" s="41">
        <f>Table10[[#This Row],[Column2]]*746/1000</f>
        <v>9.2876999999999992</v>
      </c>
      <c r="J166" s="37">
        <f>60*Table10[[#This Row],[Column3]]/(2*PI()*Table10[[#This Row],[Column1]])</f>
        <v>1.2670143128182253E-2</v>
      </c>
      <c r="K166" s="51">
        <v>535.1</v>
      </c>
      <c r="L166" s="41">
        <f>IF(Simulation!Q166&lt;='Given Data '!J$6,1,IF(AND(Simulation!Q166&gt;'Given Data '!J$6,Simulation!Q166&lt;='Given Data '!J$7),2,IF(Simulation!Q166&gt;'Given Data '!J$8,3)))</f>
        <v>3</v>
      </c>
      <c r="M166" s="41">
        <v>1</v>
      </c>
      <c r="N166" s="35">
        <f t="shared" si="4"/>
        <v>162</v>
      </c>
      <c r="O166" s="41">
        <f>O165+(Table10[[#This Row],[Column11]]-Q165)/R165</f>
        <v>18.535841654370959</v>
      </c>
      <c r="P166" s="41">
        <f>3.6*Table10[[#This Row],[Column11]]</f>
        <v>58.272016921850984</v>
      </c>
      <c r="Q166" s="41">
        <f t="shared" si="5"/>
        <v>16.186671367180828</v>
      </c>
      <c r="R166" s="36">
        <f>Table10[[#This Row],[Column16]]/Table10[[#This Row],[Column19]]</f>
        <v>0.61797283712402251</v>
      </c>
      <c r="S166" s="41">
        <f>'Given Data '!C$21*'Given Data '!C$19*'Given Data '!C$9*Table10[[#This Row],[Column11]]^2</f>
        <v>246.35383005047913</v>
      </c>
      <c r="T166" s="41">
        <f>'Given Data '!C$22*'Given Data '!C$17*9.81</f>
        <v>102.35950200000001</v>
      </c>
      <c r="U166" s="41">
        <v>0</v>
      </c>
      <c r="V166" s="41">
        <f>'Given Data '!C$45-(Table10[[#This Row],[Column13]]+Table10[[#This Row],[Column14]]+Table10[[#This Row],[Column15]])</f>
        <v>359.18808527235535</v>
      </c>
      <c r="W166" s="41">
        <f>Table10[[#This Row],[Column16]]/'Given Data '!C$17</f>
        <v>0.68848227036544307</v>
      </c>
      <c r="X166" s="41">
        <f>IF(L166=1,'Given Data '!C$55,IF(L166=2,'Given Data '!C$56,IF(L166=3,'Given Data '!C$57)))</f>
        <v>581.23604096253996</v>
      </c>
      <c r="Y166" s="41">
        <f>Table10[[#This Row],[Column19]]*Table10[[#This Row],[Column11]]^2/(2*1000)</f>
        <v>76.144342199414282</v>
      </c>
    </row>
    <row r="167" spans="7:25">
      <c r="G167" s="38">
        <f>7000</f>
        <v>7000</v>
      </c>
      <c r="H167" s="38">
        <f t="shared" si="8"/>
        <v>12.45</v>
      </c>
      <c r="I167" s="41">
        <f>Table10[[#This Row],[Column2]]*746/1000</f>
        <v>9.2876999999999992</v>
      </c>
      <c r="J167" s="37">
        <f>60*Table10[[#This Row],[Column3]]/(2*PI()*Table10[[#This Row],[Column1]])</f>
        <v>1.2670143128182253E-2</v>
      </c>
      <c r="K167" s="51">
        <v>535.1</v>
      </c>
      <c r="L167" s="41">
        <f>IF(Simulation!Q167&lt;='Given Data '!J$6,1,IF(AND(Simulation!Q167&gt;'Given Data '!J$6,Simulation!Q167&lt;='Given Data '!J$7),2,IF(Simulation!Q167&gt;'Given Data '!J$8,3)))</f>
        <v>3</v>
      </c>
      <c r="M167" s="41">
        <v>1</v>
      </c>
      <c r="N167" s="35">
        <f t="shared" si="4"/>
        <v>163</v>
      </c>
      <c r="O167" s="41">
        <f>O166+(Table10[[#This Row],[Column11]]-Q166)/R166</f>
        <v>18.597548193701048</v>
      </c>
      <c r="P167" s="41">
        <f>3.6*Table10[[#This Row],[Column11]]</f>
        <v>58.409295596495099</v>
      </c>
      <c r="Q167" s="41">
        <f t="shared" si="5"/>
        <v>16.224804332359749</v>
      </c>
      <c r="R167" s="36">
        <f>Table10[[#This Row],[Column16]]/Table10[[#This Row],[Column19]]</f>
        <v>0.61597347681838144</v>
      </c>
      <c r="S167" s="41">
        <f>'Given Data '!C$21*'Given Data '!C$19*'Given Data '!C$9*Table10[[#This Row],[Column11]]^2</f>
        <v>247.51593031898759</v>
      </c>
      <c r="T167" s="41">
        <f>'Given Data '!C$22*'Given Data '!C$17*9.81</f>
        <v>102.35950200000001</v>
      </c>
      <c r="U167" s="41">
        <v>0</v>
      </c>
      <c r="V167" s="41">
        <f>'Given Data '!C$45-(Table10[[#This Row],[Column13]]+Table10[[#This Row],[Column14]]+Table10[[#This Row],[Column15]])</f>
        <v>358.02598500384693</v>
      </c>
      <c r="W167" s="41">
        <f>Table10[[#This Row],[Column16]]/'Given Data '!C$17</f>
        <v>0.68625478714965571</v>
      </c>
      <c r="X167" s="41">
        <f>IF(L167=1,'Given Data '!C$55,IF(L167=2,'Given Data '!C$56,IF(L167=3,'Given Data '!C$57)))</f>
        <v>581.23604096253996</v>
      </c>
      <c r="Y167" s="41">
        <f>Table10[[#This Row],[Column19]]*Table10[[#This Row],[Column11]]^2/(2*1000)</f>
        <v>76.503530284686619</v>
      </c>
    </row>
    <row r="168" spans="7:25">
      <c r="G168" s="38">
        <f>7000</f>
        <v>7000</v>
      </c>
      <c r="H168" s="38">
        <f t="shared" si="8"/>
        <v>12.45</v>
      </c>
      <c r="I168" s="41">
        <f>Table10[[#This Row],[Column2]]*746/1000</f>
        <v>9.2876999999999992</v>
      </c>
      <c r="J168" s="37">
        <f>60*Table10[[#This Row],[Column3]]/(2*PI()*Table10[[#This Row],[Column1]])</f>
        <v>1.2670143128182253E-2</v>
      </c>
      <c r="K168" s="51">
        <v>535.1</v>
      </c>
      <c r="L168" s="41">
        <f>IF(Simulation!Q168&lt;='Given Data '!J$6,1,IF(AND(Simulation!Q168&gt;'Given Data '!J$6,Simulation!Q168&lt;='Given Data '!J$7),2,IF(Simulation!Q168&gt;'Given Data '!J$8,3)))</f>
        <v>3</v>
      </c>
      <c r="M168" s="41">
        <v>1</v>
      </c>
      <c r="N168" s="35">
        <f t="shared" si="4"/>
        <v>164</v>
      </c>
      <c r="O168" s="41">
        <f>O167+(Table10[[#This Row],[Column11]]-Q167)/R167</f>
        <v>18.659110277509825</v>
      </c>
      <c r="P168" s="41">
        <f>3.6*Table10[[#This Row],[Column11]]</f>
        <v>58.545809795389054</v>
      </c>
      <c r="Q168" s="41">
        <f t="shared" si="5"/>
        <v>16.262724943163626</v>
      </c>
      <c r="R168" s="36">
        <f>Table10[[#This Row],[Column16]]/Table10[[#This Row],[Column19]]</f>
        <v>0.61398058514921061</v>
      </c>
      <c r="S168" s="41">
        <f>'Given Data '!C$21*'Given Data '!C$19*'Given Data '!C$9*Table10[[#This Row],[Column11]]^2</f>
        <v>248.67427078284371</v>
      </c>
      <c r="T168" s="41">
        <f>'Given Data '!C$22*'Given Data '!C$17*9.81</f>
        <v>102.35950200000001</v>
      </c>
      <c r="U168" s="41">
        <v>0</v>
      </c>
      <c r="V168" s="41">
        <f>'Given Data '!C$45-(Table10[[#This Row],[Column13]]+Table10[[#This Row],[Column14]]+Table10[[#This Row],[Column15]])</f>
        <v>356.86764453999081</v>
      </c>
      <c r="W168" s="41">
        <f>Table10[[#This Row],[Column16]]/'Given Data '!C$17</f>
        <v>0.68403451062849241</v>
      </c>
      <c r="X168" s="41">
        <f>IF(L168=1,'Given Data '!C$55,IF(L168=2,'Given Data '!C$56,IF(L168=3,'Given Data '!C$57)))</f>
        <v>581.23604096253996</v>
      </c>
      <c r="Y168" s="41">
        <f>Table10[[#This Row],[Column19]]*Table10[[#This Row],[Column11]]^2/(2*1000)</f>
        <v>76.861556269690439</v>
      </c>
    </row>
    <row r="169" spans="7:25">
      <c r="G169" s="38">
        <f>7000</f>
        <v>7000</v>
      </c>
      <c r="H169" s="38">
        <f t="shared" si="8"/>
        <v>12.45</v>
      </c>
      <c r="I169" s="41">
        <f>Table10[[#This Row],[Column2]]*746/1000</f>
        <v>9.2876999999999992</v>
      </c>
      <c r="J169" s="37">
        <f>60*Table10[[#This Row],[Column3]]/(2*PI()*Table10[[#This Row],[Column1]])</f>
        <v>1.2670143128182253E-2</v>
      </c>
      <c r="K169" s="51">
        <v>535.1</v>
      </c>
      <c r="L169" s="41">
        <f>IF(Simulation!Q169&lt;='Given Data '!J$6,1,IF(AND(Simulation!Q169&gt;'Given Data '!J$6,Simulation!Q169&lt;='Given Data '!J$7),2,IF(Simulation!Q169&gt;'Given Data '!J$8,3)))</f>
        <v>3</v>
      </c>
      <c r="M169" s="41">
        <v>1</v>
      </c>
      <c r="N169" s="35">
        <f t="shared" si="4"/>
        <v>165</v>
      </c>
      <c r="O169" s="41">
        <f>O168+(Table10[[#This Row],[Column11]]-Q168)/R168</f>
        <v>18.720529378072285</v>
      </c>
      <c r="P169" s="41">
        <f>3.6*Table10[[#This Row],[Column11]]</f>
        <v>58.681566282478698</v>
      </c>
      <c r="Q169" s="41">
        <f t="shared" si="5"/>
        <v>16.300435078466304</v>
      </c>
      <c r="R169" s="36">
        <f>Table10[[#This Row],[Column16]]/Table10[[#This Row],[Column19]]</f>
        <v>0.61199414118818685</v>
      </c>
      <c r="S169" s="41">
        <f>'Given Data '!C$21*'Given Data '!C$19*'Given Data '!C$9*Table10[[#This Row],[Column11]]^2</f>
        <v>249.82886360634302</v>
      </c>
      <c r="T169" s="41">
        <f>'Given Data '!C$22*'Given Data '!C$17*9.81</f>
        <v>102.35950200000001</v>
      </c>
      <c r="U169" s="41">
        <v>0</v>
      </c>
      <c r="V169" s="41">
        <f>'Given Data '!C$45-(Table10[[#This Row],[Column13]]+Table10[[#This Row],[Column14]]+Table10[[#This Row],[Column15]])</f>
        <v>355.71305171649146</v>
      </c>
      <c r="W169" s="41">
        <f>Table10[[#This Row],[Column16]]/'Given Data '!C$17</f>
        <v>0.68182141748575154</v>
      </c>
      <c r="X169" s="41">
        <f>IF(L169=1,'Given Data '!C$55,IF(L169=2,'Given Data '!C$56,IF(L169=3,'Given Data '!C$57)))</f>
        <v>581.23604096253996</v>
      </c>
      <c r="Y169" s="41">
        <f>Table10[[#This Row],[Column19]]*Table10[[#This Row],[Column11]]^2/(2*1000)</f>
        <v>77.218423914230442</v>
      </c>
    </row>
    <row r="170" spans="7:25">
      <c r="G170" s="38">
        <f>7000</f>
        <v>7000</v>
      </c>
      <c r="H170" s="38">
        <f t="shared" si="8"/>
        <v>12.45</v>
      </c>
      <c r="I170" s="41">
        <f>Table10[[#This Row],[Column2]]*746/1000</f>
        <v>9.2876999999999992</v>
      </c>
      <c r="J170" s="37">
        <f>60*Table10[[#This Row],[Column3]]/(2*PI()*Table10[[#This Row],[Column1]])</f>
        <v>1.2670143128182253E-2</v>
      </c>
      <c r="K170" s="51">
        <v>535.1</v>
      </c>
      <c r="L170" s="41">
        <f>IF(Simulation!Q170&lt;='Given Data '!J$6,1,IF(AND(Simulation!Q170&gt;'Given Data '!J$6,Simulation!Q170&lt;='Given Data '!J$7),2,IF(Simulation!Q170&gt;'Given Data '!J$8,3)))</f>
        <v>3</v>
      </c>
      <c r="M170" s="41">
        <v>1</v>
      </c>
      <c r="N170" s="35">
        <f t="shared" si="4"/>
        <v>166</v>
      </c>
      <c r="O170" s="41">
        <f>O169+(Table10[[#This Row],[Column11]]-Q169)/R169</f>
        <v>18.781806944866833</v>
      </c>
      <c r="P170" s="41">
        <f>3.6*Table10[[#This Row],[Column11]]</f>
        <v>58.816571725191004</v>
      </c>
      <c r="Q170" s="41">
        <f t="shared" si="5"/>
        <v>16.337936590330834</v>
      </c>
      <c r="R170" s="36">
        <f>Table10[[#This Row],[Column16]]/Table10[[#This Row],[Column19]]</f>
        <v>0.61001412407469846</v>
      </c>
      <c r="S170" s="41">
        <f>'Given Data '!C$21*'Given Data '!C$19*'Given Data '!C$9*Table10[[#This Row],[Column11]]^2</f>
        <v>250.97972091442512</v>
      </c>
      <c r="T170" s="41">
        <f>'Given Data '!C$22*'Given Data '!C$17*9.81</f>
        <v>102.35950200000001</v>
      </c>
      <c r="U170" s="41">
        <v>0</v>
      </c>
      <c r="V170" s="41">
        <f>'Given Data '!C$45-(Table10[[#This Row],[Column13]]+Table10[[#This Row],[Column14]]+Table10[[#This Row],[Column15]])</f>
        <v>354.56219440840937</v>
      </c>
      <c r="W170" s="41">
        <f>Table10[[#This Row],[Column16]]/'Given Data '!C$17</f>
        <v>0.67961548448066811</v>
      </c>
      <c r="X170" s="41">
        <f>IF(L170=1,'Given Data '!C$55,IF(L170=2,'Given Data '!C$56,IF(L170=3,'Given Data '!C$57)))</f>
        <v>581.23604096253996</v>
      </c>
      <c r="Y170" s="41">
        <f>Table10[[#This Row],[Column19]]*Table10[[#This Row],[Column11]]^2/(2*1000)</f>
        <v>77.57413696594692</v>
      </c>
    </row>
    <row r="171" spans="7:25">
      <c r="G171" s="38">
        <f>7000</f>
        <v>7000</v>
      </c>
      <c r="H171" s="38">
        <f t="shared" si="8"/>
        <v>12.45</v>
      </c>
      <c r="I171" s="41">
        <f>Table10[[#This Row],[Column2]]*746/1000</f>
        <v>9.2876999999999992</v>
      </c>
      <c r="J171" s="37">
        <f>60*Table10[[#This Row],[Column3]]/(2*PI()*Table10[[#This Row],[Column1]])</f>
        <v>1.2670143128182253E-2</v>
      </c>
      <c r="K171" s="51">
        <v>535.1</v>
      </c>
      <c r="L171" s="41">
        <f>IF(Simulation!Q171&lt;='Given Data '!J$6,1,IF(AND(Simulation!Q171&gt;'Given Data '!J$6,Simulation!Q171&lt;='Given Data '!J$7),2,IF(Simulation!Q171&gt;'Given Data '!J$8,3)))</f>
        <v>3</v>
      </c>
      <c r="M171" s="41">
        <v>1</v>
      </c>
      <c r="N171" s="35">
        <f t="shared" si="4"/>
        <v>167</v>
      </c>
      <c r="O171" s="41">
        <f>O170+(Table10[[#This Row],[Column11]]-Q170)/R170</f>
        <v>18.842944405061033</v>
      </c>
      <c r="P171" s="41">
        <f>3.6*Table10[[#This Row],[Column11]]</f>
        <v>58.950832696413663</v>
      </c>
      <c r="Q171" s="41">
        <f t="shared" si="5"/>
        <v>16.37523130455935</v>
      </c>
      <c r="R171" s="36">
        <f>Table10[[#This Row],[Column16]]/Table10[[#This Row],[Column19]]</f>
        <v>0.60804051301562445</v>
      </c>
      <c r="S171" s="41">
        <f>'Given Data '!C$21*'Given Data '!C$19*'Given Data '!C$9*Table10[[#This Row],[Column11]]^2</f>
        <v>252.1268547928012</v>
      </c>
      <c r="T171" s="41">
        <f>'Given Data '!C$22*'Given Data '!C$17*9.81</f>
        <v>102.35950200000001</v>
      </c>
      <c r="U171" s="41">
        <v>0</v>
      </c>
      <c r="V171" s="41">
        <f>'Given Data '!C$45-(Table10[[#This Row],[Column13]]+Table10[[#This Row],[Column14]]+Table10[[#This Row],[Column15]])</f>
        <v>353.41506053003332</v>
      </c>
      <c r="W171" s="41">
        <f>Table10[[#This Row],[Column16]]/'Given Data '!C$17</f>
        <v>0.67741668844766878</v>
      </c>
      <c r="X171" s="41">
        <f>IF(L171=1,'Given Data '!C$55,IF(L171=2,'Given Data '!C$56,IF(L171=3,'Given Data '!C$57)))</f>
        <v>581.23604096253996</v>
      </c>
      <c r="Y171" s="41">
        <f>Table10[[#This Row],[Column19]]*Table10[[#This Row],[Column11]]^2/(2*1000)</f>
        <v>77.928699160355322</v>
      </c>
    </row>
    <row r="172" spans="7:25">
      <c r="G172" s="38">
        <f>7000</f>
        <v>7000</v>
      </c>
      <c r="H172" s="38">
        <f t="shared" si="8"/>
        <v>12.45</v>
      </c>
      <c r="I172" s="41">
        <f>Table10[[#This Row],[Column2]]*746/1000</f>
        <v>9.2876999999999992</v>
      </c>
      <c r="J172" s="37">
        <f>60*Table10[[#This Row],[Column3]]/(2*PI()*Table10[[#This Row],[Column1]])</f>
        <v>1.2670143128182253E-2</v>
      </c>
      <c r="K172" s="51">
        <v>535.1</v>
      </c>
      <c r="L172" s="41">
        <f>IF(Simulation!Q172&lt;='Given Data '!J$6,1,IF(AND(Simulation!Q172&gt;'Given Data '!J$6,Simulation!Q172&lt;='Given Data '!J$7),2,IF(Simulation!Q172&gt;'Given Data '!J$8,3)))</f>
        <v>3</v>
      </c>
      <c r="M172" s="41">
        <v>1</v>
      </c>
      <c r="N172" s="35">
        <f t="shared" si="4"/>
        <v>168</v>
      </c>
      <c r="O172" s="41">
        <f>O171+(Table10[[#This Row],[Column11]]-Q171)/R171</f>
        <v>18.903943163984152</v>
      </c>
      <c r="P172" s="41">
        <f>3.6*Table10[[#This Row],[Column11]]</f>
        <v>59.084355676421808</v>
      </c>
      <c r="Q172" s="41">
        <f t="shared" si="5"/>
        <v>16.41232102122828</v>
      </c>
      <c r="R172" s="36">
        <f>Table10[[#This Row],[Column16]]/Table10[[#This Row],[Column19]]</f>
        <v>0.606073287285117</v>
      </c>
      <c r="S172" s="41">
        <f>'Given Data '!C$21*'Given Data '!C$19*'Given Data '!C$9*Table10[[#This Row],[Column11]]^2</f>
        <v>253.27027728808099</v>
      </c>
      <c r="T172" s="41">
        <f>'Given Data '!C$22*'Given Data '!C$17*9.81</f>
        <v>102.35950200000001</v>
      </c>
      <c r="U172" s="41">
        <v>0</v>
      </c>
      <c r="V172" s="41">
        <f>'Given Data '!C$45-(Table10[[#This Row],[Column13]]+Table10[[#This Row],[Column14]]+Table10[[#This Row],[Column15]])</f>
        <v>352.27163803475349</v>
      </c>
      <c r="W172" s="41">
        <f>Table10[[#This Row],[Column16]]/'Given Data '!C$17</f>
        <v>0.67522500629612903</v>
      </c>
      <c r="X172" s="41">
        <f>IF(L172=1,'Given Data '!C$55,IF(L172=2,'Given Data '!C$56,IF(L172=3,'Given Data '!C$57)))</f>
        <v>581.23604096253996</v>
      </c>
      <c r="Y172" s="41">
        <f>Table10[[#This Row],[Column19]]*Table10[[#This Row],[Column11]]^2/(2*1000)</f>
        <v>78.282114220885333</v>
      </c>
    </row>
    <row r="173" spans="7:25">
      <c r="G173" s="38">
        <f>7000</f>
        <v>7000</v>
      </c>
      <c r="H173" s="38">
        <f t="shared" si="8"/>
        <v>12.45</v>
      </c>
      <c r="I173" s="41">
        <f>Table10[[#This Row],[Column2]]*746/1000</f>
        <v>9.2876999999999992</v>
      </c>
      <c r="J173" s="37">
        <f>60*Table10[[#This Row],[Column3]]/(2*PI()*Table10[[#This Row],[Column1]])</f>
        <v>1.2670143128182253E-2</v>
      </c>
      <c r="K173" s="51">
        <v>535.1</v>
      </c>
      <c r="L173" s="41">
        <f>IF(Simulation!Q173&lt;='Given Data '!J$6,1,IF(AND(Simulation!Q173&gt;'Given Data '!J$6,Simulation!Q173&lt;='Given Data '!J$7),2,IF(Simulation!Q173&gt;'Given Data '!J$8,3)))</f>
        <v>3</v>
      </c>
      <c r="M173" s="41">
        <v>1</v>
      </c>
      <c r="N173" s="35">
        <f t="shared" si="4"/>
        <v>169</v>
      </c>
      <c r="O173" s="41">
        <f>O172+(Table10[[#This Row],[Column11]]-Q172)/R172</f>
        <v>18.964804605586977</v>
      </c>
      <c r="P173" s="41">
        <f>3.6*Table10[[#This Row],[Column11]]</f>
        <v>59.217147054753902</v>
      </c>
      <c r="Q173" s="41">
        <f t="shared" si="5"/>
        <v>16.449207515209416</v>
      </c>
      <c r="R173" s="36">
        <f>Table10[[#This Row],[Column16]]/Table10[[#This Row],[Column19]]</f>
        <v>0.60411242622438377</v>
      </c>
      <c r="S173" s="41">
        <f>'Given Data '!C$21*'Given Data '!C$19*'Given Data '!C$9*Table10[[#This Row],[Column11]]^2</f>
        <v>254.41000040789919</v>
      </c>
      <c r="T173" s="41">
        <f>'Given Data '!C$22*'Given Data '!C$17*9.81</f>
        <v>102.35950200000001</v>
      </c>
      <c r="U173" s="41">
        <v>0</v>
      </c>
      <c r="V173" s="41">
        <f>'Given Data '!C$45-(Table10[[#This Row],[Column13]]+Table10[[#This Row],[Column14]]+Table10[[#This Row],[Column15]])</f>
        <v>351.13191491493529</v>
      </c>
      <c r="W173" s="41">
        <f>Table10[[#This Row],[Column16]]/'Given Data '!C$17</f>
        <v>0.67304041501013068</v>
      </c>
      <c r="X173" s="41">
        <f>IF(L173=1,'Given Data '!C$55,IF(L173=2,'Given Data '!C$56,IF(L173=3,'Given Data '!C$57)))</f>
        <v>581.23604096253996</v>
      </c>
      <c r="Y173" s="41">
        <f>Table10[[#This Row],[Column19]]*Table10[[#This Row],[Column11]]^2/(2*1000)</f>
        <v>78.634385858920098</v>
      </c>
    </row>
    <row r="174" spans="7:25">
      <c r="G174" s="38">
        <f>7000</f>
        <v>7000</v>
      </c>
      <c r="H174" s="38">
        <f t="shared" si="8"/>
        <v>12.45</v>
      </c>
      <c r="I174" s="41">
        <f>Table10[[#This Row],[Column2]]*746/1000</f>
        <v>9.2876999999999992</v>
      </c>
      <c r="J174" s="37">
        <f>60*Table10[[#This Row],[Column3]]/(2*PI()*Table10[[#This Row],[Column1]])</f>
        <v>1.2670143128182253E-2</v>
      </c>
      <c r="K174" s="51">
        <v>535.1</v>
      </c>
      <c r="L174" s="41">
        <f>IF(Simulation!Q174&lt;='Given Data '!J$6,1,IF(AND(Simulation!Q174&gt;'Given Data '!J$6,Simulation!Q174&lt;='Given Data '!J$7),2,IF(Simulation!Q174&gt;'Given Data '!J$8,3)))</f>
        <v>3</v>
      </c>
      <c r="M174" s="41">
        <v>1</v>
      </c>
      <c r="N174" s="35">
        <f t="shared" si="4"/>
        <v>170</v>
      </c>
      <c r="O174" s="41">
        <f>O173+(Table10[[#This Row],[Column11]]-Q173)/R173</f>
        <v>19.025530092889252</v>
      </c>
      <c r="P174" s="41">
        <f>3.6*Table10[[#This Row],[Column11]]</f>
        <v>59.349213132038109</v>
      </c>
      <c r="Q174" s="41">
        <f t="shared" si="5"/>
        <v>16.485892536677252</v>
      </c>
      <c r="R174" s="36">
        <f>Table10[[#This Row],[Column16]]/Table10[[#This Row],[Column19]]</f>
        <v>0.60215790924147106</v>
      </c>
      <c r="S174" s="41">
        <f>'Given Data '!C$21*'Given Data '!C$19*'Given Data '!C$9*Table10[[#This Row],[Column11]]^2</f>
        <v>255.54603612104137</v>
      </c>
      <c r="T174" s="41">
        <f>'Given Data '!C$22*'Given Data '!C$17*9.81</f>
        <v>102.35950200000001</v>
      </c>
      <c r="U174" s="41">
        <v>0</v>
      </c>
      <c r="V174" s="41">
        <f>'Given Data '!C$45-(Table10[[#This Row],[Column13]]+Table10[[#This Row],[Column14]]+Table10[[#This Row],[Column15]])</f>
        <v>349.99587920179312</v>
      </c>
      <c r="W174" s="41">
        <f>Table10[[#This Row],[Column16]]/'Given Data '!C$17</f>
        <v>0.67086289164822044</v>
      </c>
      <c r="X174" s="41">
        <f>IF(L174=1,'Given Data '!C$55,IF(L174=2,'Given Data '!C$56,IF(L174=3,'Given Data '!C$57)))</f>
        <v>581.23604096253996</v>
      </c>
      <c r="Y174" s="41">
        <f>Table10[[#This Row],[Column19]]*Table10[[#This Row],[Column11]]^2/(2*1000)</f>
        <v>78.985517773835042</v>
      </c>
    </row>
    <row r="175" spans="7:25">
      <c r="G175" s="38">
        <f>7000</f>
        <v>7000</v>
      </c>
      <c r="H175" s="38">
        <f t="shared" si="8"/>
        <v>12.45</v>
      </c>
      <c r="I175" s="41">
        <f>Table10[[#This Row],[Column2]]*746/1000</f>
        <v>9.2876999999999992</v>
      </c>
      <c r="J175" s="37">
        <f>60*Table10[[#This Row],[Column3]]/(2*PI()*Table10[[#This Row],[Column1]])</f>
        <v>1.2670143128182253E-2</v>
      </c>
      <c r="K175" s="51">
        <v>535.1</v>
      </c>
      <c r="L175" s="41">
        <f>IF(Simulation!Q175&lt;='Given Data '!J$6,1,IF(AND(Simulation!Q175&gt;'Given Data '!J$6,Simulation!Q175&lt;='Given Data '!J$7),2,IF(Simulation!Q175&gt;'Given Data '!J$8,3)))</f>
        <v>3</v>
      </c>
      <c r="M175" s="41">
        <v>1</v>
      </c>
      <c r="N175" s="35">
        <f t="shared" si="4"/>
        <v>171</v>
      </c>
      <c r="O175" s="41">
        <f>O174+(Table10[[#This Row],[Column11]]-Q174)/R174</f>
        <v>19.086120968415212</v>
      </c>
      <c r="P175" s="41">
        <f>3.6*Table10[[#This Row],[Column11]]</f>
        <v>59.48056012177107</v>
      </c>
      <c r="Q175" s="41">
        <f t="shared" si="5"/>
        <v>16.522377811603075</v>
      </c>
      <c r="R175" s="36">
        <f>Table10[[#This Row],[Column16]]/Table10[[#This Row],[Column19]]</f>
        <v>0.60020971581104754</v>
      </c>
      <c r="S175" s="41">
        <f>'Given Data '!C$21*'Given Data '!C$19*'Given Data '!C$9*Table10[[#This Row],[Column11]]^2</f>
        <v>256.67839635756997</v>
      </c>
      <c r="T175" s="41">
        <f>'Given Data '!C$22*'Given Data '!C$17*9.81</f>
        <v>102.35950200000001</v>
      </c>
      <c r="U175" s="41">
        <v>0</v>
      </c>
      <c r="V175" s="41">
        <f>'Given Data '!C$45-(Table10[[#This Row],[Column13]]+Table10[[#This Row],[Column14]]+Table10[[#This Row],[Column15]])</f>
        <v>348.86351896526452</v>
      </c>
      <c r="W175" s="41">
        <f>Table10[[#This Row],[Column16]]/'Given Data '!C$17</f>
        <v>0.66869241334316865</v>
      </c>
      <c r="X175" s="41">
        <f>IF(L175=1,'Given Data '!C$55,IF(L175=2,'Given Data '!C$56,IF(L175=3,'Given Data '!C$57)))</f>
        <v>581.23604096253996</v>
      </c>
      <c r="Y175" s="41">
        <f>Table10[[#This Row],[Column19]]*Table10[[#This Row],[Column11]]^2/(2*1000)</f>
        <v>79.335513653036813</v>
      </c>
    </row>
    <row r="176" spans="7:25">
      <c r="G176" s="38">
        <f>7000</f>
        <v>7000</v>
      </c>
      <c r="H176" s="38">
        <f t="shared" si="8"/>
        <v>12.45</v>
      </c>
      <c r="I176" s="41">
        <f>Table10[[#This Row],[Column2]]*746/1000</f>
        <v>9.2876999999999992</v>
      </c>
      <c r="J176" s="37">
        <f>60*Table10[[#This Row],[Column3]]/(2*PI()*Table10[[#This Row],[Column1]])</f>
        <v>1.2670143128182253E-2</v>
      </c>
      <c r="K176" s="51">
        <v>535.1</v>
      </c>
      <c r="L176" s="41">
        <f>IF(Simulation!Q176&lt;='Given Data '!J$6,1,IF(AND(Simulation!Q176&gt;'Given Data '!J$6,Simulation!Q176&lt;='Given Data '!J$7),2,IF(Simulation!Q176&gt;'Given Data '!J$8,3)))</f>
        <v>3</v>
      </c>
      <c r="M176" s="41">
        <v>1</v>
      </c>
      <c r="N176" s="35">
        <f t="shared" si="4"/>
        <v>172</v>
      </c>
      <c r="O176" s="41">
        <f>O175+(Table10[[#This Row],[Column11]]-Q175)/R175</f>
        <v>19.146578554617577</v>
      </c>
      <c r="P176" s="41">
        <f>3.6*Table10[[#This Row],[Column11]]</f>
        <v>59.611194152050388</v>
      </c>
      <c r="Q176" s="41">
        <f t="shared" si="5"/>
        <v>16.558665042236218</v>
      </c>
      <c r="R176" s="36">
        <f>Table10[[#This Row],[Column16]]/Table10[[#This Row],[Column19]]</f>
        <v>0.59826782547418811</v>
      </c>
      <c r="S176" s="41">
        <f>'Given Data '!C$21*'Given Data '!C$19*'Given Data '!C$9*Table10[[#This Row],[Column11]]^2</f>
        <v>257.80709300894961</v>
      </c>
      <c r="T176" s="41">
        <f>'Given Data '!C$22*'Given Data '!C$17*9.81</f>
        <v>102.35950200000001</v>
      </c>
      <c r="U176" s="41">
        <v>0</v>
      </c>
      <c r="V176" s="41">
        <f>'Given Data '!C$45-(Table10[[#This Row],[Column13]]+Table10[[#This Row],[Column14]]+Table10[[#This Row],[Column15]])</f>
        <v>347.73482231388488</v>
      </c>
      <c r="W176" s="41">
        <f>Table10[[#This Row],[Column16]]/'Given Data '!C$17</f>
        <v>0.66652895730172868</v>
      </c>
      <c r="X176" s="41">
        <f>IF(L176=1,'Given Data '!C$55,IF(L176=2,'Given Data '!C$56,IF(L176=3,'Given Data '!C$57)))</f>
        <v>581.23604096253996</v>
      </c>
      <c r="Y176" s="41">
        <f>Table10[[#This Row],[Column19]]*Table10[[#This Row],[Column11]]^2/(2*1000)</f>
        <v>79.684377172002101</v>
      </c>
    </row>
    <row r="177" spans="7:25">
      <c r="G177" s="38">
        <f>7000</f>
        <v>7000</v>
      </c>
      <c r="H177" s="38">
        <f t="shared" si="8"/>
        <v>12.45</v>
      </c>
      <c r="I177" s="41">
        <f>Table10[[#This Row],[Column2]]*746/1000</f>
        <v>9.2876999999999992</v>
      </c>
      <c r="J177" s="37">
        <f>60*Table10[[#This Row],[Column3]]/(2*PI()*Table10[[#This Row],[Column1]])</f>
        <v>1.2670143128182253E-2</v>
      </c>
      <c r="K177" s="51">
        <v>535.1</v>
      </c>
      <c r="L177" s="41">
        <f>IF(Simulation!Q177&lt;='Given Data '!J$6,1,IF(AND(Simulation!Q177&gt;'Given Data '!J$6,Simulation!Q177&lt;='Given Data '!J$7),2,IF(Simulation!Q177&gt;'Given Data '!J$8,3)))</f>
        <v>3</v>
      </c>
      <c r="M177" s="41">
        <v>1</v>
      </c>
      <c r="N177" s="35">
        <f t="shared" si="4"/>
        <v>173</v>
      </c>
      <c r="O177" s="41">
        <f>O176+(Table10[[#This Row],[Column11]]-Q176)/R176</f>
        <v>19.206904154290317</v>
      </c>
      <c r="P177" s="41">
        <f>3.6*Table10[[#This Row],[Column11]]</f>
        <v>59.741121267262272</v>
      </c>
      <c r="Q177" s="41">
        <f t="shared" si="5"/>
        <v>16.594755907572853</v>
      </c>
      <c r="R177" s="36">
        <f>Table10[[#This Row],[Column16]]/Table10[[#This Row],[Column19]]</f>
        <v>0.59633221783815982</v>
      </c>
      <c r="S177" s="41">
        <f>'Given Data '!C$21*'Given Data '!C$19*'Given Data '!C$9*Table10[[#This Row],[Column11]]^2</f>
        <v>258.93213792817153</v>
      </c>
      <c r="T177" s="41">
        <f>'Given Data '!C$22*'Given Data '!C$17*9.81</f>
        <v>102.35950200000001</v>
      </c>
      <c r="U177" s="41">
        <v>0</v>
      </c>
      <c r="V177" s="41">
        <f>'Given Data '!C$45-(Table10[[#This Row],[Column13]]+Table10[[#This Row],[Column14]]+Table10[[#This Row],[Column15]])</f>
        <v>346.60977739466296</v>
      </c>
      <c r="W177" s="41">
        <f>Table10[[#This Row],[Column16]]/'Given Data '!C$17</f>
        <v>0.66437250080439891</v>
      </c>
      <c r="X177" s="41">
        <f>IF(L177=1,'Given Data '!C$55,IF(L177=2,'Given Data '!C$56,IF(L177=3,'Given Data '!C$57)))</f>
        <v>581.23604096253996</v>
      </c>
      <c r="Y177" s="41">
        <f>Table10[[#This Row],[Column19]]*Table10[[#This Row],[Column11]]^2/(2*1000)</f>
        <v>80.032111994315969</v>
      </c>
    </row>
    <row r="178" spans="7:25">
      <c r="G178" s="38">
        <f>7000</f>
        <v>7000</v>
      </c>
      <c r="H178" s="38">
        <f t="shared" si="8"/>
        <v>12.45</v>
      </c>
      <c r="I178" s="41">
        <f>Table10[[#This Row],[Column2]]*746/1000</f>
        <v>9.2876999999999992</v>
      </c>
      <c r="J178" s="37">
        <f>60*Table10[[#This Row],[Column3]]/(2*PI()*Table10[[#This Row],[Column1]])</f>
        <v>1.2670143128182253E-2</v>
      </c>
      <c r="K178" s="51">
        <v>535.1</v>
      </c>
      <c r="L178" s="41">
        <f>IF(Simulation!Q178&lt;='Given Data '!J$6,1,IF(AND(Simulation!Q178&gt;'Given Data '!J$6,Simulation!Q178&lt;='Given Data '!J$7),2,IF(Simulation!Q178&gt;'Given Data '!J$8,3)))</f>
        <v>3</v>
      </c>
      <c r="M178" s="41">
        <v>1</v>
      </c>
      <c r="N178" s="35">
        <f t="shared" si="4"/>
        <v>174</v>
      </c>
      <c r="O178" s="41">
        <f>O177+(Table10[[#This Row],[Column11]]-Q177)/R177</f>
        <v>19.267099050970668</v>
      </c>
      <c r="P178" s="41">
        <f>3.6*Table10[[#This Row],[Column11]]</f>
        <v>59.870347429726031</v>
      </c>
      <c r="Q178" s="41">
        <f t="shared" si="5"/>
        <v>16.630652063812786</v>
      </c>
      <c r="R178" s="36">
        <f>Table10[[#This Row],[Column16]]/Table10[[#This Row],[Column19]]</f>
        <v>0.59440287257620716</v>
      </c>
      <c r="S178" s="41">
        <f>'Given Data '!C$21*'Given Data '!C$19*'Given Data '!C$9*Table10[[#This Row],[Column11]]^2</f>
        <v>260.05354292987869</v>
      </c>
      <c r="T178" s="41">
        <f>'Given Data '!C$22*'Given Data '!C$17*9.81</f>
        <v>102.35950200000001</v>
      </c>
      <c r="U178" s="41">
        <v>0</v>
      </c>
      <c r="V178" s="41">
        <f>'Given Data '!C$45-(Table10[[#This Row],[Column13]]+Table10[[#This Row],[Column14]]+Table10[[#This Row],[Column15]])</f>
        <v>345.4883723929558</v>
      </c>
      <c r="W178" s="41">
        <f>Table10[[#This Row],[Column16]]/'Given Data '!C$17</f>
        <v>0.6622230212051825</v>
      </c>
      <c r="X178" s="41">
        <f>IF(L178=1,'Given Data '!C$55,IF(L178=2,'Given Data '!C$56,IF(L178=3,'Given Data '!C$57)))</f>
        <v>581.23604096253996</v>
      </c>
      <c r="Y178" s="41">
        <f>Table10[[#This Row],[Column19]]*Table10[[#This Row],[Column11]]^2/(2*1000)</f>
        <v>80.378721771710659</v>
      </c>
    </row>
    <row r="179" spans="7:25">
      <c r="G179" s="38">
        <f>7000</f>
        <v>7000</v>
      </c>
      <c r="H179" s="38">
        <f t="shared" si="8"/>
        <v>12.45</v>
      </c>
      <c r="I179" s="41">
        <f>Table10[[#This Row],[Column2]]*746/1000</f>
        <v>9.2876999999999992</v>
      </c>
      <c r="J179" s="37">
        <f>60*Table10[[#This Row],[Column3]]/(2*PI()*Table10[[#This Row],[Column1]])</f>
        <v>1.2670143128182253E-2</v>
      </c>
      <c r="K179" s="51">
        <v>535.1</v>
      </c>
      <c r="L179" s="41">
        <f>IF(Simulation!Q179&lt;='Given Data '!J$6,1,IF(AND(Simulation!Q179&gt;'Given Data '!J$6,Simulation!Q179&lt;='Given Data '!J$7),2,IF(Simulation!Q179&gt;'Given Data '!J$8,3)))</f>
        <v>3</v>
      </c>
      <c r="M179" s="41">
        <v>1</v>
      </c>
      <c r="N179" s="35">
        <f t="shared" si="4"/>
        <v>175</v>
      </c>
      <c r="O179" s="41">
        <f>O178+(Table10[[#This Row],[Column11]]-Q178)/R178</f>
        <v>19.327164509330615</v>
      </c>
      <c r="P179" s="41">
        <f>3.6*Table10[[#This Row],[Column11]]</f>
        <v>59.998878521296362</v>
      </c>
      <c r="Q179" s="41">
        <f t="shared" si="5"/>
        <v>16.666355144804545</v>
      </c>
      <c r="R179" s="36">
        <f>Table10[[#This Row],[Column16]]/Table10[[#This Row],[Column19]]</f>
        <v>0.5924797694273396</v>
      </c>
      <c r="S179" s="41">
        <f>'Given Data '!C$21*'Given Data '!C$19*'Given Data '!C$9*Table10[[#This Row],[Column11]]^2</f>
        <v>261.17131979048912</v>
      </c>
      <c r="T179" s="41">
        <f>'Given Data '!C$22*'Given Data '!C$17*9.81</f>
        <v>102.35950200000001</v>
      </c>
      <c r="U179" s="41">
        <v>0</v>
      </c>
      <c r="V179" s="41">
        <f>'Given Data '!C$45-(Table10[[#This Row],[Column13]]+Table10[[#This Row],[Column14]]+Table10[[#This Row],[Column15]])</f>
        <v>344.37059553234536</v>
      </c>
      <c r="W179" s="41">
        <f>Table10[[#This Row],[Column16]]/'Given Data '!C$17</f>
        <v>0.66008049593135143</v>
      </c>
      <c r="X179" s="41">
        <f>IF(L179=1,'Given Data '!C$55,IF(L179=2,'Given Data '!C$56,IF(L179=3,'Given Data '!C$57)))</f>
        <v>581.23604096253996</v>
      </c>
      <c r="Y179" s="41">
        <f>Table10[[#This Row],[Column19]]*Table10[[#This Row],[Column11]]^2/(2*1000)</f>
        <v>80.724210144103608</v>
      </c>
    </row>
    <row r="180" spans="7:25">
      <c r="G180" s="38">
        <f>7000</f>
        <v>7000</v>
      </c>
      <c r="H180" s="38">
        <f t="shared" si="8"/>
        <v>12.45</v>
      </c>
      <c r="I180" s="41">
        <f>Table10[[#This Row],[Column2]]*746/1000</f>
        <v>9.2876999999999992</v>
      </c>
      <c r="J180" s="37">
        <f>60*Table10[[#This Row],[Column3]]/(2*PI()*Table10[[#This Row],[Column1]])</f>
        <v>1.2670143128182253E-2</v>
      </c>
      <c r="K180" s="51">
        <v>535.1</v>
      </c>
      <c r="L180" s="41">
        <f>IF(Simulation!Q180&lt;='Given Data '!J$6,1,IF(AND(Simulation!Q180&gt;'Given Data '!J$6,Simulation!Q180&lt;='Given Data '!J$7),2,IF(Simulation!Q180&gt;'Given Data '!J$8,3)))</f>
        <v>3</v>
      </c>
      <c r="M180" s="41">
        <v>1</v>
      </c>
      <c r="N180" s="35">
        <f t="shared" si="4"/>
        <v>176</v>
      </c>
      <c r="O180" s="41">
        <f>O179+(Table10[[#This Row],[Column11]]-Q179)/R179</f>
        <v>19.387101775558261</v>
      </c>
      <c r="P180" s="41">
        <f>3.6*Table10[[#This Row],[Column11]]</f>
        <v>60.12672034492514</v>
      </c>
      <c r="Q180" s="41">
        <f t="shared" si="5"/>
        <v>16.701866762479206</v>
      </c>
      <c r="R180" s="36">
        <f>Table10[[#This Row],[Column16]]/Table10[[#This Row],[Column19]]</f>
        <v>0.5905628881961168</v>
      </c>
      <c r="S180" s="41">
        <f>'Given Data '!C$21*'Given Data '!C$19*'Given Data '!C$9*Table10[[#This Row],[Column11]]^2</f>
        <v>262.28548024832043</v>
      </c>
      <c r="T180" s="41">
        <f>'Given Data '!C$22*'Given Data '!C$17*9.81</f>
        <v>102.35950200000001</v>
      </c>
      <c r="U180" s="41">
        <v>0</v>
      </c>
      <c r="V180" s="41">
        <f>'Given Data '!C$45-(Table10[[#This Row],[Column13]]+Table10[[#This Row],[Column14]]+Table10[[#This Row],[Column15]])</f>
        <v>343.25643507451406</v>
      </c>
      <c r="W180" s="41">
        <f>Table10[[#This Row],[Column16]]/'Given Data '!C$17</f>
        <v>0.65794490248320725</v>
      </c>
      <c r="X180" s="41">
        <f>IF(L180=1,'Given Data '!C$55,IF(L180=2,'Given Data '!C$56,IF(L180=3,'Given Data '!C$57)))</f>
        <v>581.23604096253996</v>
      </c>
      <c r="Y180" s="41">
        <f>Table10[[#This Row],[Column19]]*Table10[[#This Row],[Column11]]^2/(2*1000)</f>
        <v>81.068580739635976</v>
      </c>
    </row>
    <row r="181" spans="7:25">
      <c r="G181" s="38">
        <f>7000</f>
        <v>7000</v>
      </c>
      <c r="H181" s="38">
        <f t="shared" si="8"/>
        <v>12.45</v>
      </c>
      <c r="I181" s="41">
        <f>Table10[[#This Row],[Column2]]*746/1000</f>
        <v>9.2876999999999992</v>
      </c>
      <c r="J181" s="37">
        <f>60*Table10[[#This Row],[Column3]]/(2*PI()*Table10[[#This Row],[Column1]])</f>
        <v>1.2670143128182253E-2</v>
      </c>
      <c r="K181" s="51">
        <v>535.1</v>
      </c>
      <c r="L181" s="41">
        <f>IF(Simulation!Q181&lt;='Given Data '!J$6,1,IF(AND(Simulation!Q181&gt;'Given Data '!J$6,Simulation!Q181&lt;='Given Data '!J$7),2,IF(Simulation!Q181&gt;'Given Data '!J$8,3)))</f>
        <v>3</v>
      </c>
      <c r="M181" s="41">
        <v>1</v>
      </c>
      <c r="N181" s="35">
        <f t="shared" si="4"/>
        <v>177</v>
      </c>
      <c r="O181" s="41">
        <f>O180+(Table10[[#This Row],[Column11]]-Q180)/R180</f>
        <v>19.446912077729358</v>
      </c>
      <c r="P181" s="41">
        <f>3.6*Table10[[#This Row],[Column11]]</f>
        <v>60.253878626183713</v>
      </c>
      <c r="Q181" s="41">
        <f t="shared" si="5"/>
        <v>16.737188507273252</v>
      </c>
      <c r="R181" s="36">
        <f>Table10[[#This Row],[Column16]]/Table10[[#This Row],[Column19]]</f>
        <v>0.58865220875243907</v>
      </c>
      <c r="S181" s="41">
        <f>'Given Data '!C$21*'Given Data '!C$19*'Given Data '!C$9*Table10[[#This Row],[Column11]]^2</f>
        <v>263.3960360037122</v>
      </c>
      <c r="T181" s="41">
        <f>'Given Data '!C$22*'Given Data '!C$17*9.81</f>
        <v>102.35950200000001</v>
      </c>
      <c r="U181" s="41">
        <v>0</v>
      </c>
      <c r="V181" s="41">
        <f>'Given Data '!C$45-(Table10[[#This Row],[Column13]]+Table10[[#This Row],[Column14]]+Table10[[#This Row],[Column15]])</f>
        <v>342.14587931912229</v>
      </c>
      <c r="W181" s="41">
        <f>Table10[[#This Row],[Column16]]/'Given Data '!C$17</f>
        <v>0.65581621843384685</v>
      </c>
      <c r="X181" s="41">
        <f>IF(L181=1,'Given Data '!C$55,IF(L181=2,'Given Data '!C$56,IF(L181=3,'Given Data '!C$57)))</f>
        <v>581.23604096253996</v>
      </c>
      <c r="Y181" s="41">
        <f>Table10[[#This Row],[Column19]]*Table10[[#This Row],[Column11]]^2/(2*1000)</f>
        <v>81.411837174710485</v>
      </c>
    </row>
    <row r="182" spans="7:25">
      <c r="G182" s="38">
        <f>7000</f>
        <v>7000</v>
      </c>
      <c r="H182" s="38">
        <f t="shared" si="8"/>
        <v>12.45</v>
      </c>
      <c r="I182" s="41">
        <f>Table10[[#This Row],[Column2]]*746/1000</f>
        <v>9.2876999999999992</v>
      </c>
      <c r="J182" s="37">
        <f>60*Table10[[#This Row],[Column3]]/(2*PI()*Table10[[#This Row],[Column1]])</f>
        <v>1.2670143128182253E-2</v>
      </c>
      <c r="K182" s="51">
        <v>535.1</v>
      </c>
      <c r="L182" s="41">
        <f>IF(Simulation!Q182&lt;='Given Data '!J$6,1,IF(AND(Simulation!Q182&gt;'Given Data '!J$6,Simulation!Q182&lt;='Given Data '!J$7),2,IF(Simulation!Q182&gt;'Given Data '!J$8,3)))</f>
        <v>3</v>
      </c>
      <c r="M182" s="41">
        <v>1</v>
      </c>
      <c r="N182" s="35">
        <f t="shared" si="4"/>
        <v>178</v>
      </c>
      <c r="O182" s="41">
        <f>O181+(Table10[[#This Row],[Column11]]-Q181)/R181</f>
        <v>19.506596626169337</v>
      </c>
      <c r="P182" s="41">
        <f>3.6*Table10[[#This Row],[Column11]]</f>
        <v>60.380359014747022</v>
      </c>
      <c r="Q182" s="41">
        <f t="shared" si="5"/>
        <v>16.772321948540839</v>
      </c>
      <c r="R182" s="36">
        <f>Table10[[#This Row],[Column16]]/Table10[[#This Row],[Column19]]</f>
        <v>0.58674771103133383</v>
      </c>
      <c r="S182" s="41">
        <f>'Given Data '!C$21*'Given Data '!C$19*'Given Data '!C$9*Table10[[#This Row],[Column11]]^2</f>
        <v>264.50299871914956</v>
      </c>
      <c r="T182" s="41">
        <f>'Given Data '!C$22*'Given Data '!C$17*9.81</f>
        <v>102.35950200000001</v>
      </c>
      <c r="U182" s="41">
        <v>0</v>
      </c>
      <c r="V182" s="41">
        <f>'Given Data '!C$45-(Table10[[#This Row],[Column13]]+Table10[[#This Row],[Column14]]+Table10[[#This Row],[Column15]])</f>
        <v>341.03891660368492</v>
      </c>
      <c r="W182" s="41">
        <f>Table10[[#This Row],[Column16]]/'Given Data '!C$17</f>
        <v>0.65369442142892586</v>
      </c>
      <c r="X182" s="41">
        <f>IF(L182=1,'Given Data '!C$55,IF(L182=2,'Given Data '!C$56,IF(L182=3,'Given Data '!C$57)))</f>
        <v>581.23604096253996</v>
      </c>
      <c r="Y182" s="41">
        <f>Table10[[#This Row],[Column19]]*Table10[[#This Row],[Column11]]^2/(2*1000)</f>
        <v>81.753983054029604</v>
      </c>
    </row>
    <row r="183" spans="7:25">
      <c r="G183" s="38">
        <f>7000</f>
        <v>7000</v>
      </c>
      <c r="H183" s="38">
        <f t="shared" si="8"/>
        <v>12.45</v>
      </c>
      <c r="I183" s="41">
        <f>Table10[[#This Row],[Column2]]*746/1000</f>
        <v>9.2876999999999992</v>
      </c>
      <c r="J183" s="37">
        <f>60*Table10[[#This Row],[Column3]]/(2*PI()*Table10[[#This Row],[Column1]])</f>
        <v>1.2670143128182253E-2</v>
      </c>
      <c r="K183" s="51">
        <v>535.1</v>
      </c>
      <c r="L183" s="41">
        <f>IF(Simulation!Q183&lt;='Given Data '!J$6,1,IF(AND(Simulation!Q183&gt;'Given Data '!J$6,Simulation!Q183&lt;='Given Data '!J$7),2,IF(Simulation!Q183&gt;'Given Data '!J$8,3)))</f>
        <v>3</v>
      </c>
      <c r="M183" s="41">
        <v>1</v>
      </c>
      <c r="N183" s="35">
        <f t="shared" si="4"/>
        <v>179</v>
      </c>
      <c r="O183" s="41">
        <f>O182+(Table10[[#This Row],[Column11]]-Q182)/R182</f>
        <v>19.566156613806083</v>
      </c>
      <c r="P183" s="41">
        <f>3.6*Table10[[#This Row],[Column11]]</f>
        <v>60.506167085840715</v>
      </c>
      <c r="Q183" s="41">
        <f t="shared" si="5"/>
        <v>16.807268634955754</v>
      </c>
      <c r="R183" s="36">
        <f>Table10[[#This Row],[Column16]]/Table10[[#This Row],[Column19]]</f>
        <v>0.58484937503274614</v>
      </c>
      <c r="S183" s="41">
        <f>'Given Data '!C$21*'Given Data '!C$19*'Given Data '!C$9*Table10[[#This Row],[Column11]]^2</f>
        <v>265.60638001938537</v>
      </c>
      <c r="T183" s="41">
        <f>'Given Data '!C$22*'Given Data '!C$17*9.81</f>
        <v>102.35950200000001</v>
      </c>
      <c r="U183" s="41">
        <v>0</v>
      </c>
      <c r="V183" s="41">
        <f>'Given Data '!C$45-(Table10[[#This Row],[Column13]]+Table10[[#This Row],[Column14]]+Table10[[#This Row],[Column15]])</f>
        <v>339.93553530344911</v>
      </c>
      <c r="W183" s="41">
        <f>Table10[[#This Row],[Column16]]/'Given Data '!C$17</f>
        <v>0.65157948918642372</v>
      </c>
      <c r="X183" s="41">
        <f>IF(L183=1,'Given Data '!C$55,IF(L183=2,'Given Data '!C$56,IF(L183=3,'Given Data '!C$57)))</f>
        <v>581.23604096253996</v>
      </c>
      <c r="Y183" s="41">
        <f>Table10[[#This Row],[Column19]]*Table10[[#This Row],[Column11]]^2/(2*1000)</f>
        <v>82.095021970633312</v>
      </c>
    </row>
    <row r="184" spans="7:25">
      <c r="G184" s="38">
        <f>7000</f>
        <v>7000</v>
      </c>
      <c r="H184" s="38">
        <f t="shared" si="8"/>
        <v>12.45</v>
      </c>
      <c r="I184" s="41">
        <f>Table10[[#This Row],[Column2]]*746/1000</f>
        <v>9.2876999999999992</v>
      </c>
      <c r="J184" s="37">
        <f>60*Table10[[#This Row],[Column3]]/(2*PI()*Table10[[#This Row],[Column1]])</f>
        <v>1.2670143128182253E-2</v>
      </c>
      <c r="K184" s="51">
        <v>535.1</v>
      </c>
      <c r="L184" s="41">
        <f>IF(Simulation!Q184&lt;='Given Data '!J$6,1,IF(AND(Simulation!Q184&gt;'Given Data '!J$6,Simulation!Q184&lt;='Given Data '!J$7),2,IF(Simulation!Q184&gt;'Given Data '!J$8,3)))</f>
        <v>3</v>
      </c>
      <c r="M184" s="41">
        <v>1</v>
      </c>
      <c r="N184" s="35">
        <f t="shared" si="4"/>
        <v>180</v>
      </c>
      <c r="O184" s="41">
        <f>O183+(Table10[[#This Row],[Column11]]-Q183)/R183</f>
        <v>19.625593216513806</v>
      </c>
      <c r="P184" s="41">
        <f>3.6*Table10[[#This Row],[Column11]]</f>
        <v>60.631308341652371</v>
      </c>
      <c r="Q184" s="41">
        <f t="shared" si="5"/>
        <v>16.842030094903436</v>
      </c>
      <c r="R184" s="36">
        <f>Table10[[#This Row],[Column16]]/Table10[[#This Row],[Column19]]</f>
        <v>0.5829571808213283</v>
      </c>
      <c r="S184" s="41">
        <f>'Given Data '!C$21*'Given Data '!C$19*'Given Data '!C$9*Table10[[#This Row],[Column11]]^2</f>
        <v>266.70619149156209</v>
      </c>
      <c r="T184" s="41">
        <f>'Given Data '!C$22*'Given Data '!C$17*9.81</f>
        <v>102.35950200000001</v>
      </c>
      <c r="U184" s="41">
        <v>0</v>
      </c>
      <c r="V184" s="41">
        <f>'Given Data '!C$45-(Table10[[#This Row],[Column13]]+Table10[[#This Row],[Column14]]+Table10[[#This Row],[Column15]])</f>
        <v>338.83572383127239</v>
      </c>
      <c r="W184" s="41">
        <f>Table10[[#This Row],[Column16]]/'Given Data '!C$17</f>
        <v>0.64947139949641053</v>
      </c>
      <c r="X184" s="41">
        <f>IF(L184=1,'Given Data '!C$55,IF(L184=2,'Given Data '!C$56,IF(L184=3,'Given Data '!C$57)))</f>
        <v>581.23604096253996</v>
      </c>
      <c r="Y184" s="41">
        <f>Table10[[#This Row],[Column19]]*Table10[[#This Row],[Column11]]^2/(2*1000)</f>
        <v>82.434957505936779</v>
      </c>
    </row>
    <row r="185" spans="7:25">
      <c r="G185" s="38">
        <f>7000</f>
        <v>7000</v>
      </c>
      <c r="H185" s="38">
        <f t="shared" si="8"/>
        <v>12.45</v>
      </c>
      <c r="I185" s="41">
        <f>Table10[[#This Row],[Column2]]*746/1000</f>
        <v>9.2876999999999992</v>
      </c>
      <c r="J185" s="37">
        <f>60*Table10[[#This Row],[Column3]]/(2*PI()*Table10[[#This Row],[Column1]])</f>
        <v>1.2670143128182253E-2</v>
      </c>
      <c r="K185" s="51">
        <v>535.1</v>
      </c>
      <c r="L185" s="41">
        <f>IF(Simulation!Q185&lt;='Given Data '!J$6,1,IF(AND(Simulation!Q185&gt;'Given Data '!J$6,Simulation!Q185&lt;='Given Data '!J$7),2,IF(Simulation!Q185&gt;'Given Data '!J$8,3)))</f>
        <v>3</v>
      </c>
      <c r="M185" s="41">
        <v>1</v>
      </c>
      <c r="N185" s="35">
        <f t="shared" si="4"/>
        <v>181</v>
      </c>
      <c r="O185" s="41">
        <f>O184+(Table10[[#This Row],[Column11]]-Q184)/R184</f>
        <v>19.684907593448223</v>
      </c>
      <c r="P185" s="41">
        <f>3.6*Table10[[#This Row],[Column11]]</f>
        <v>60.75578821270787</v>
      </c>
      <c r="Q185" s="41">
        <f t="shared" si="5"/>
        <v>16.876607836863297</v>
      </c>
      <c r="R185" s="36">
        <f>Table10[[#This Row],[Column16]]/Table10[[#This Row],[Column19]]</f>
        <v>0.58107110852623056</v>
      </c>
      <c r="S185" s="41">
        <f>'Given Data '!C$21*'Given Data '!C$19*'Given Data '!C$9*Table10[[#This Row],[Column11]]^2</f>
        <v>267.80244468533385</v>
      </c>
      <c r="T185" s="41">
        <f>'Given Data '!C$22*'Given Data '!C$17*9.81</f>
        <v>102.35950200000001</v>
      </c>
      <c r="U185" s="41">
        <v>0</v>
      </c>
      <c r="V185" s="41">
        <f>'Given Data '!C$45-(Table10[[#This Row],[Column13]]+Table10[[#This Row],[Column14]]+Table10[[#This Row],[Column15]])</f>
        <v>337.73947063750063</v>
      </c>
      <c r="W185" s="41">
        <f>Table10[[#This Row],[Column16]]/'Given Data '!C$17</f>
        <v>0.64737013022081347</v>
      </c>
      <c r="X185" s="41">
        <f>IF(L185=1,'Given Data '!C$55,IF(L185=2,'Given Data '!C$56,IF(L185=3,'Given Data '!C$57)))</f>
        <v>581.23604096253996</v>
      </c>
      <c r="Y185" s="41">
        <f>Table10[[#This Row],[Column19]]*Table10[[#This Row],[Column11]]^2/(2*1000)</f>
        <v>82.773793229768032</v>
      </c>
    </row>
    <row r="186" spans="7:25">
      <c r="G186" s="38">
        <f>7000</f>
        <v>7000</v>
      </c>
      <c r="H186" s="38">
        <f t="shared" si="8"/>
        <v>12.45</v>
      </c>
      <c r="I186" s="41">
        <f>Table10[[#This Row],[Column2]]*746/1000</f>
        <v>9.2876999999999992</v>
      </c>
      <c r="J186" s="37">
        <f>60*Table10[[#This Row],[Column3]]/(2*PI()*Table10[[#This Row],[Column1]])</f>
        <v>1.2670143128182253E-2</v>
      </c>
      <c r="K186" s="51">
        <v>535.1</v>
      </c>
      <c r="L186" s="41">
        <f>IF(Simulation!Q186&lt;='Given Data '!J$6,1,IF(AND(Simulation!Q186&gt;'Given Data '!J$6,Simulation!Q186&lt;='Given Data '!J$7),2,IF(Simulation!Q186&gt;'Given Data '!J$8,3)))</f>
        <v>3</v>
      </c>
      <c r="M186" s="41">
        <v>1</v>
      </c>
      <c r="N186" s="35">
        <f t="shared" si="4"/>
        <v>182</v>
      </c>
      <c r="O186" s="41">
        <f>O185+(Table10[[#This Row],[Column11]]-Q185)/R185</f>
        <v>19.744100887373378</v>
      </c>
      <c r="P186" s="41">
        <f>3.6*Table10[[#This Row],[Column11]]</f>
        <v>60.879612059214139</v>
      </c>
      <c r="Q186" s="41">
        <f t="shared" si="5"/>
        <v>16.911003349781705</v>
      </c>
      <c r="R186" s="36">
        <f>Table10[[#This Row],[Column16]]/Table10[[#This Row],[Column19]]</f>
        <v>0.57919113834089209</v>
      </c>
      <c r="S186" s="41">
        <f>'Given Data '!C$21*'Given Data '!C$19*'Given Data '!C$9*Table10[[#This Row],[Column11]]^2</f>
        <v>268.89515111298761</v>
      </c>
      <c r="T186" s="41">
        <f>'Given Data '!C$22*'Given Data '!C$17*9.81</f>
        <v>102.35950200000001</v>
      </c>
      <c r="U186" s="41">
        <v>0</v>
      </c>
      <c r="V186" s="41">
        <f>'Given Data '!C$45-(Table10[[#This Row],[Column13]]+Table10[[#This Row],[Column14]]+Table10[[#This Row],[Column15]])</f>
        <v>336.64676420984688</v>
      </c>
      <c r="W186" s="41">
        <f>Table10[[#This Row],[Column16]]/'Given Data '!C$17</f>
        <v>0.64527565929318365</v>
      </c>
      <c r="X186" s="41">
        <f>IF(L186=1,'Given Data '!C$55,IF(L186=2,'Given Data '!C$56,IF(L186=3,'Given Data '!C$57)))</f>
        <v>581.23604096253996</v>
      </c>
      <c r="Y186" s="41">
        <f>Table10[[#This Row],[Column19]]*Table10[[#This Row],[Column11]]^2/(2*1000)</f>
        <v>83.111532700405519</v>
      </c>
    </row>
    <row r="187" spans="7:25">
      <c r="G187" s="38">
        <f>7000</f>
        <v>7000</v>
      </c>
      <c r="H187" s="38">
        <f t="shared" si="8"/>
        <v>12.45</v>
      </c>
      <c r="I187" s="41">
        <f>Table10[[#This Row],[Column2]]*746/1000</f>
        <v>9.2876999999999992</v>
      </c>
      <c r="J187" s="37">
        <f>60*Table10[[#This Row],[Column3]]/(2*PI()*Table10[[#This Row],[Column1]])</f>
        <v>1.2670143128182253E-2</v>
      </c>
      <c r="K187" s="51">
        <v>535.1</v>
      </c>
      <c r="L187" s="41">
        <f>IF(Simulation!Q187&lt;='Given Data '!J$6,1,IF(AND(Simulation!Q187&gt;'Given Data '!J$6,Simulation!Q187&lt;='Given Data '!J$7),2,IF(Simulation!Q187&gt;'Given Data '!J$8,3)))</f>
        <v>3</v>
      </c>
      <c r="M187" s="41">
        <v>1</v>
      </c>
      <c r="N187" s="35">
        <f t="shared" si="4"/>
        <v>183</v>
      </c>
      <c r="O187" s="41">
        <f>O186+(Table10[[#This Row],[Column11]]-Q186)/R186</f>
        <v>19.803174224980278</v>
      </c>
      <c r="P187" s="41">
        <f>3.6*Table10[[#This Row],[Column11]]</f>
        <v>61.00278517236903</v>
      </c>
      <c r="Q187" s="41">
        <f t="shared" si="5"/>
        <v>16.945218103435842</v>
      </c>
      <c r="R187" s="36">
        <f>Table10[[#This Row],[Column16]]/Table10[[#This Row],[Column19]]</f>
        <v>0.57731725052283345</v>
      </c>
      <c r="S187" s="41">
        <f>'Given Data '!C$21*'Given Data '!C$19*'Given Data '!C$9*Table10[[#This Row],[Column11]]^2</f>
        <v>269.98432224956389</v>
      </c>
      <c r="T187" s="41">
        <f>'Given Data '!C$22*'Given Data '!C$17*9.81</f>
        <v>102.35950200000001</v>
      </c>
      <c r="U187" s="41">
        <v>0</v>
      </c>
      <c r="V187" s="41">
        <f>'Given Data '!C$45-(Table10[[#This Row],[Column13]]+Table10[[#This Row],[Column14]]+Table10[[#This Row],[Column15]])</f>
        <v>335.5575930732706</v>
      </c>
      <c r="W187" s="41">
        <f>Table10[[#This Row],[Column16]]/'Given Data '!C$17</f>
        <v>0.6431879647184654</v>
      </c>
      <c r="X187" s="41">
        <f>IF(L187=1,'Given Data '!C$55,IF(L187=2,'Given Data '!C$56,IF(L187=3,'Given Data '!C$57)))</f>
        <v>581.23604096253996</v>
      </c>
      <c r="Y187" s="41">
        <f>Table10[[#This Row],[Column19]]*Table10[[#This Row],[Column11]]^2/(2*1000)</f>
        <v>83.448179464615336</v>
      </c>
    </row>
    <row r="188" spans="7:25">
      <c r="G188" s="38">
        <f>7000</f>
        <v>7000</v>
      </c>
      <c r="H188" s="38">
        <f t="shared" si="8"/>
        <v>12.45</v>
      </c>
      <c r="I188" s="41">
        <f>Table10[[#This Row],[Column2]]*746/1000</f>
        <v>9.2876999999999992</v>
      </c>
      <c r="J188" s="37">
        <f>60*Table10[[#This Row],[Column3]]/(2*PI()*Table10[[#This Row],[Column1]])</f>
        <v>1.2670143128182253E-2</v>
      </c>
      <c r="K188" s="51">
        <v>535.1</v>
      </c>
      <c r="L188" s="41">
        <f>IF(Simulation!Q188&lt;='Given Data '!J$6,1,IF(AND(Simulation!Q188&gt;'Given Data '!J$6,Simulation!Q188&lt;='Given Data '!J$7),2,IF(Simulation!Q188&gt;'Given Data '!J$8,3)))</f>
        <v>3</v>
      </c>
      <c r="M188" s="41">
        <v>1</v>
      </c>
      <c r="N188" s="35">
        <f t="shared" si="4"/>
        <v>184</v>
      </c>
      <c r="O188" s="41">
        <f>O187+(Table10[[#This Row],[Column11]]-Q187)/R187</f>
        <v>19.86212871719766</v>
      </c>
      <c r="P188" s="41">
        <f>3.6*Table10[[#This Row],[Column11]]</f>
        <v>61.125312775639507</v>
      </c>
      <c r="Q188" s="41">
        <f t="shared" si="5"/>
        <v>16.979253548788751</v>
      </c>
      <c r="R188" s="36">
        <f>Table10[[#This Row],[Column16]]/Table10[[#This Row],[Column19]]</f>
        <v>0.57544942539344912</v>
      </c>
      <c r="S188" s="41">
        <f>'Given Data '!C$21*'Given Data '!C$19*'Given Data '!C$9*Table10[[#This Row],[Column11]]^2</f>
        <v>271.06996953297761</v>
      </c>
      <c r="T188" s="41">
        <f>'Given Data '!C$22*'Given Data '!C$17*9.81</f>
        <v>102.35950200000001</v>
      </c>
      <c r="U188" s="41">
        <v>0</v>
      </c>
      <c r="V188" s="41">
        <f>'Given Data '!C$45-(Table10[[#This Row],[Column13]]+Table10[[#This Row],[Column14]]+Table10[[#This Row],[Column15]])</f>
        <v>334.47194578985687</v>
      </c>
      <c r="W188" s="41">
        <f>Table10[[#This Row],[Column16]]/'Given Data '!C$17</f>
        <v>0.64110702457276425</v>
      </c>
      <c r="X188" s="41">
        <f>IF(L188=1,'Given Data '!C$55,IF(L188=2,'Given Data '!C$56,IF(L188=3,'Given Data '!C$57)))</f>
        <v>581.23604096253996</v>
      </c>
      <c r="Y188" s="41">
        <f>Table10[[#This Row],[Column19]]*Table10[[#This Row],[Column11]]^2/(2*1000)</f>
        <v>83.783737057688597</v>
      </c>
    </row>
    <row r="189" spans="7:25">
      <c r="G189" s="38">
        <f>7000</f>
        <v>7000</v>
      </c>
      <c r="H189" s="38">
        <f t="shared" si="8"/>
        <v>12.45</v>
      </c>
      <c r="I189" s="41">
        <f>Table10[[#This Row],[Column2]]*746/1000</f>
        <v>9.2876999999999992</v>
      </c>
      <c r="J189" s="37">
        <f>60*Table10[[#This Row],[Column3]]/(2*PI()*Table10[[#This Row],[Column1]])</f>
        <v>1.2670143128182253E-2</v>
      </c>
      <c r="K189" s="51">
        <v>535.1</v>
      </c>
      <c r="L189" s="41">
        <f>IF(Simulation!Q189&lt;='Given Data '!J$6,1,IF(AND(Simulation!Q189&gt;'Given Data '!J$6,Simulation!Q189&lt;='Given Data '!J$7),2,IF(Simulation!Q189&gt;'Given Data '!J$8,3)))</f>
        <v>3</v>
      </c>
      <c r="M189" s="41">
        <v>1</v>
      </c>
      <c r="N189" s="35">
        <f t="shared" si="4"/>
        <v>185</v>
      </c>
      <c r="O189" s="41">
        <f>O188+(Table10[[#This Row],[Column11]]-Q188)/R188</f>
        <v>19.920965459495093</v>
      </c>
      <c r="P189" s="41">
        <f>3.6*Table10[[#This Row],[Column11]]</f>
        <v>61.247200026008997</v>
      </c>
      <c r="Q189" s="41">
        <f t="shared" si="5"/>
        <v>17.013111118335832</v>
      </c>
      <c r="R189" s="36">
        <f>Table10[[#This Row],[Column16]]/Table10[[#This Row],[Column19]]</f>
        <v>0.57358764333780066</v>
      </c>
      <c r="S189" s="41">
        <f>'Given Data '!C$21*'Given Data '!C$19*'Given Data '!C$9*Table10[[#This Row],[Column11]]^2</f>
        <v>272.15210436413781</v>
      </c>
      <c r="T189" s="41">
        <f>'Given Data '!C$22*'Given Data '!C$17*9.81</f>
        <v>102.35950200000001</v>
      </c>
      <c r="U189" s="41">
        <v>0</v>
      </c>
      <c r="V189" s="41">
        <f>'Given Data '!C$45-(Table10[[#This Row],[Column13]]+Table10[[#This Row],[Column14]]+Table10[[#This Row],[Column15]])</f>
        <v>333.38981095869667</v>
      </c>
      <c r="W189" s="41">
        <f>Table10[[#This Row],[Column16]]/'Given Data '!C$17</f>
        <v>0.63903281700311787</v>
      </c>
      <c r="X189" s="41">
        <f>IF(L189=1,'Given Data '!C$55,IF(L189=2,'Given Data '!C$56,IF(L189=3,'Given Data '!C$57)))</f>
        <v>581.23604096253996</v>
      </c>
      <c r="Y189" s="41">
        <f>Table10[[#This Row],[Column19]]*Table10[[#This Row],[Column11]]^2/(2*1000)</f>
        <v>84.118209003478469</v>
      </c>
    </row>
    <row r="190" spans="7:25">
      <c r="G190" s="38">
        <f>7000</f>
        <v>7000</v>
      </c>
      <c r="H190" s="38">
        <f t="shared" si="8"/>
        <v>12.45</v>
      </c>
      <c r="I190" s="41">
        <f>Table10[[#This Row],[Column2]]*746/1000</f>
        <v>9.2876999999999992</v>
      </c>
      <c r="J190" s="37">
        <f>60*Table10[[#This Row],[Column3]]/(2*PI()*Table10[[#This Row],[Column1]])</f>
        <v>1.2670143128182253E-2</v>
      </c>
      <c r="K190" s="51">
        <v>535.1</v>
      </c>
      <c r="L190" s="41">
        <f>IF(Simulation!Q190&lt;='Given Data '!J$6,1,IF(AND(Simulation!Q190&gt;'Given Data '!J$6,Simulation!Q190&lt;='Given Data '!J$7),2,IF(Simulation!Q190&gt;'Given Data '!J$8,3)))</f>
        <v>3</v>
      </c>
      <c r="M190" s="41">
        <v>1</v>
      </c>
      <c r="N190" s="35">
        <f t="shared" si="4"/>
        <v>186</v>
      </c>
      <c r="O190" s="41">
        <f>O189+(Table10[[#This Row],[Column11]]-Q189)/R189</f>
        <v>19.979685532178635</v>
      </c>
      <c r="P190" s="41">
        <f>3.6*Table10[[#This Row],[Column11]]</f>
        <v>61.36845201519484</v>
      </c>
      <c r="Q190" s="41">
        <f t="shared" si="5"/>
        <v>17.04679222644301</v>
      </c>
      <c r="R190" s="36">
        <f>Table10[[#This Row],[Column16]]/Table10[[#This Row],[Column19]]</f>
        <v>0.57173188480441128</v>
      </c>
      <c r="S190" s="41">
        <f>'Given Data '!C$21*'Given Data '!C$19*'Given Data '!C$9*Table10[[#This Row],[Column11]]^2</f>
        <v>273.23073810706751</v>
      </c>
      <c r="T190" s="41">
        <f>'Given Data '!C$22*'Given Data '!C$17*9.81</f>
        <v>102.35950200000001</v>
      </c>
      <c r="U190" s="41">
        <v>0</v>
      </c>
      <c r="V190" s="41">
        <f>'Given Data '!C$45-(Table10[[#This Row],[Column13]]+Table10[[#This Row],[Column14]]+Table10[[#This Row],[Column15]])</f>
        <v>332.31117721576697</v>
      </c>
      <c r="W190" s="41">
        <f>Table10[[#This Row],[Column16]]/'Given Data '!C$17</f>
        <v>0.63696532022726604</v>
      </c>
      <c r="X190" s="41">
        <f>IF(L190=1,'Given Data '!C$55,IF(L190=2,'Given Data '!C$56,IF(L190=3,'Given Data '!C$57)))</f>
        <v>581.23604096253996</v>
      </c>
      <c r="Y190" s="41">
        <f>Table10[[#This Row],[Column19]]*Table10[[#This Row],[Column11]]^2/(2*1000)</f>
        <v>84.451598814437133</v>
      </c>
    </row>
    <row r="191" spans="7:25">
      <c r="G191" s="38">
        <f>7000</f>
        <v>7000</v>
      </c>
      <c r="H191" s="38">
        <f t="shared" si="8"/>
        <v>12.45</v>
      </c>
      <c r="I191" s="41">
        <f>Table10[[#This Row],[Column2]]*746/1000</f>
        <v>9.2876999999999992</v>
      </c>
      <c r="J191" s="37">
        <f>60*Table10[[#This Row],[Column3]]/(2*PI()*Table10[[#This Row],[Column1]])</f>
        <v>1.2670143128182253E-2</v>
      </c>
      <c r="K191" s="51">
        <v>535.1</v>
      </c>
      <c r="L191" s="41">
        <f>IF(Simulation!Q191&lt;='Given Data '!J$6,1,IF(AND(Simulation!Q191&gt;'Given Data '!J$6,Simulation!Q191&lt;='Given Data '!J$7),2,IF(Simulation!Q191&gt;'Given Data '!J$8,3)))</f>
        <v>3</v>
      </c>
      <c r="M191" s="41">
        <v>1</v>
      </c>
      <c r="N191" s="35">
        <f t="shared" si="4"/>
        <v>187</v>
      </c>
      <c r="O191" s="41">
        <f>O190+(Table10[[#This Row],[Column11]]-Q190)/R190</f>
        <v>20.038290000679325</v>
      </c>
      <c r="P191" s="41">
        <f>3.6*Table10[[#This Row],[Column11]]</f>
        <v>61.489073770836733</v>
      </c>
      <c r="Q191" s="41">
        <f t="shared" si="5"/>
        <v>17.08029826967687</v>
      </c>
      <c r="R191" s="36">
        <f>Table10[[#This Row],[Column16]]/Table10[[#This Row],[Column19]]</f>
        <v>0.56988213030505952</v>
      </c>
      <c r="S191" s="41">
        <f>'Given Data '!C$21*'Given Data '!C$19*'Given Data '!C$9*Table10[[#This Row],[Column11]]^2</f>
        <v>274.30588208902338</v>
      </c>
      <c r="T191" s="41">
        <f>'Given Data '!C$22*'Given Data '!C$17*9.81</f>
        <v>102.35950200000001</v>
      </c>
      <c r="U191" s="41">
        <v>0</v>
      </c>
      <c r="V191" s="41">
        <f>'Given Data '!C$45-(Table10[[#This Row],[Column13]]+Table10[[#This Row],[Column14]]+Table10[[#This Row],[Column15]])</f>
        <v>331.2360332338111</v>
      </c>
      <c r="W191" s="41">
        <f>Table10[[#This Row],[Column16]]/'Given Data '!C$17</f>
        <v>0.63490451253342106</v>
      </c>
      <c r="X191" s="41">
        <f>IF(L191=1,'Given Data '!C$55,IF(L191=2,'Given Data '!C$56,IF(L191=3,'Given Data '!C$57)))</f>
        <v>581.23604096253996</v>
      </c>
      <c r="Y191" s="41">
        <f>Table10[[#This Row],[Column19]]*Table10[[#This Row],[Column11]]^2/(2*1000)</f>
        <v>84.783909991652905</v>
      </c>
    </row>
    <row r="192" spans="7:25">
      <c r="G192" s="38">
        <f>7000</f>
        <v>7000</v>
      </c>
      <c r="H192" s="38">
        <f t="shared" si="8"/>
        <v>12.45</v>
      </c>
      <c r="I192" s="41">
        <f>Table10[[#This Row],[Column2]]*746/1000</f>
        <v>9.2876999999999992</v>
      </c>
      <c r="J192" s="37">
        <f>60*Table10[[#This Row],[Column3]]/(2*PI()*Table10[[#This Row],[Column1]])</f>
        <v>1.2670143128182253E-2</v>
      </c>
      <c r="K192" s="51">
        <v>535.1</v>
      </c>
      <c r="L192" s="41">
        <f>IF(Simulation!Q192&lt;='Given Data '!J$6,1,IF(AND(Simulation!Q192&gt;'Given Data '!J$6,Simulation!Q192&lt;='Given Data '!J$7),2,IF(Simulation!Q192&gt;'Given Data '!J$8,3)))</f>
        <v>3</v>
      </c>
      <c r="M192" s="41">
        <v>1</v>
      </c>
      <c r="N192" s="35">
        <f t="shared" si="4"/>
        <v>188</v>
      </c>
      <c r="O192" s="41">
        <f>O191+(Table10[[#This Row],[Column11]]-Q191)/R191</f>
        <v>20.09677991583461</v>
      </c>
      <c r="P192" s="41">
        <f>3.6*Table10[[#This Row],[Column11]]</f>
        <v>61.609070257656938</v>
      </c>
      <c r="Q192" s="41">
        <f t="shared" si="5"/>
        <v>17.113630627126927</v>
      </c>
      <c r="R192" s="36">
        <f>Table10[[#This Row],[Column16]]/Table10[[#This Row],[Column19]]</f>
        <v>0.56803836041457578</v>
      </c>
      <c r="S192" s="41">
        <f>'Given Data '!C$21*'Given Data '!C$19*'Given Data '!C$9*Table10[[#This Row],[Column11]]^2</f>
        <v>275.37754760061409</v>
      </c>
      <c r="T192" s="41">
        <f>'Given Data '!C$22*'Given Data '!C$17*9.81</f>
        <v>102.35950200000001</v>
      </c>
      <c r="U192" s="41">
        <v>0</v>
      </c>
      <c r="V192" s="41">
        <f>'Given Data '!C$45-(Table10[[#This Row],[Column13]]+Table10[[#This Row],[Column14]]+Table10[[#This Row],[Column15]])</f>
        <v>330.16436772222039</v>
      </c>
      <c r="W192" s="41">
        <f>Table10[[#This Row],[Column16]]/'Given Data '!C$17</f>
        <v>0.63285037228004137</v>
      </c>
      <c r="X192" s="41">
        <f>IF(L192=1,'Given Data '!C$55,IF(L192=2,'Given Data '!C$56,IF(L192=3,'Given Data '!C$57)))</f>
        <v>581.23604096253996</v>
      </c>
      <c r="Y192" s="41">
        <f>Table10[[#This Row],[Column19]]*Table10[[#This Row],[Column11]]^2/(2*1000)</f>
        <v>85.115146024886712</v>
      </c>
    </row>
    <row r="193" spans="7:25">
      <c r="G193" s="38">
        <f>7000</f>
        <v>7000</v>
      </c>
      <c r="H193" s="38">
        <f t="shared" si="8"/>
        <v>12.45</v>
      </c>
      <c r="I193" s="41">
        <f>Table10[[#This Row],[Column2]]*746/1000</f>
        <v>9.2876999999999992</v>
      </c>
      <c r="J193" s="37">
        <f>60*Table10[[#This Row],[Column3]]/(2*PI()*Table10[[#This Row],[Column1]])</f>
        <v>1.2670143128182253E-2</v>
      </c>
      <c r="K193" s="51">
        <v>535.1</v>
      </c>
      <c r="L193" s="41">
        <f>IF(Simulation!Q193&lt;='Given Data '!J$6,1,IF(AND(Simulation!Q193&gt;'Given Data '!J$6,Simulation!Q193&lt;='Given Data '!J$7),2,IF(Simulation!Q193&gt;'Given Data '!J$8,3)))</f>
        <v>3</v>
      </c>
      <c r="M193" s="41">
        <v>1</v>
      </c>
      <c r="N193" s="35">
        <f t="shared" si="4"/>
        <v>189</v>
      </c>
      <c r="O193" s="41">
        <f>O192+(Table10[[#This Row],[Column11]]-Q192)/R192</f>
        <v>20.155156314163058</v>
      </c>
      <c r="P193" s="41">
        <f>3.6*Table10[[#This Row],[Column11]]</f>
        <v>61.728446378593183</v>
      </c>
      <c r="Q193" s="41">
        <f t="shared" si="5"/>
        <v>17.146790660720328</v>
      </c>
      <c r="R193" s="36">
        <f>Table10[[#This Row],[Column16]]/Table10[[#This Row],[Column19]]</f>
        <v>0.56620055577063744</v>
      </c>
      <c r="S193" s="41">
        <f>'Given Data '!C$21*'Given Data '!C$19*'Given Data '!C$9*Table10[[#This Row],[Column11]]^2</f>
        <v>276.4457458959194</v>
      </c>
      <c r="T193" s="41">
        <f>'Given Data '!C$22*'Given Data '!C$17*9.81</f>
        <v>102.35950200000001</v>
      </c>
      <c r="U193" s="41">
        <v>0</v>
      </c>
      <c r="V193" s="41">
        <f>'Given Data '!C$45-(Table10[[#This Row],[Column13]]+Table10[[#This Row],[Column14]]+Table10[[#This Row],[Column15]])</f>
        <v>329.09616942691508</v>
      </c>
      <c r="W193" s="41">
        <f>Table10[[#This Row],[Column16]]/'Given Data '!C$17</f>
        <v>0.63080287789560308</v>
      </c>
      <c r="X193" s="41">
        <f>IF(L193=1,'Given Data '!C$55,IF(L193=2,'Given Data '!C$56,IF(L193=3,'Given Data '!C$57)))</f>
        <v>581.23604096253996</v>
      </c>
      <c r="Y193" s="41">
        <f>Table10[[#This Row],[Column19]]*Table10[[#This Row],[Column11]]^2/(2*1000)</f>
        <v>85.445310392608903</v>
      </c>
    </row>
    <row r="194" spans="7:25">
      <c r="G194" s="38">
        <f>7000</f>
        <v>7000</v>
      </c>
      <c r="H194" s="38">
        <f t="shared" si="8"/>
        <v>12.45</v>
      </c>
      <c r="I194" s="41">
        <f>Table10[[#This Row],[Column2]]*746/1000</f>
        <v>9.2876999999999992</v>
      </c>
      <c r="J194" s="37">
        <f>60*Table10[[#This Row],[Column3]]/(2*PI()*Table10[[#This Row],[Column1]])</f>
        <v>1.2670143128182253E-2</v>
      </c>
      <c r="K194" s="51">
        <v>535.1</v>
      </c>
      <c r="L194" s="41">
        <f>IF(Simulation!Q194&lt;='Given Data '!J$6,1,IF(AND(Simulation!Q194&gt;'Given Data '!J$6,Simulation!Q194&lt;='Given Data '!J$7),2,IF(Simulation!Q194&gt;'Given Data '!J$8,3)))</f>
        <v>3</v>
      </c>
      <c r="M194" s="41">
        <v>1</v>
      </c>
      <c r="N194" s="35">
        <f t="shared" si="4"/>
        <v>190</v>
      </c>
      <c r="O194" s="41">
        <f>O193+(Table10[[#This Row],[Column11]]-Q193)/R193</f>
        <v>20.213420218132438</v>
      </c>
      <c r="P194" s="41">
        <f>3.6*Table10[[#This Row],[Column11]]</f>
        <v>61.847206975904967</v>
      </c>
      <c r="Q194" s="41">
        <f t="shared" si="5"/>
        <v>17.179779715529158</v>
      </c>
      <c r="R194" s="36">
        <f>Table10[[#This Row],[Column16]]/Table10[[#This Row],[Column19]]</f>
        <v>0.56436869707356552</v>
      </c>
      <c r="S194" s="41">
        <f>'Given Data '!C$21*'Given Data '!C$19*'Given Data '!C$9*Table10[[#This Row],[Column11]]^2</f>
        <v>277.51048819260825</v>
      </c>
      <c r="T194" s="41">
        <f>'Given Data '!C$22*'Given Data '!C$17*9.81</f>
        <v>102.35950200000001</v>
      </c>
      <c r="U194" s="41">
        <v>0</v>
      </c>
      <c r="V194" s="41">
        <f>'Given Data '!C$45-(Table10[[#This Row],[Column13]]+Table10[[#This Row],[Column14]]+Table10[[#This Row],[Column15]])</f>
        <v>328.03142713022623</v>
      </c>
      <c r="W194" s="41">
        <f>Table10[[#This Row],[Column16]]/'Given Data '!C$17</f>
        <v>0.62876200787837344</v>
      </c>
      <c r="X194" s="41">
        <f>IF(L194=1,'Given Data '!C$55,IF(L194=2,'Given Data '!C$56,IF(L194=3,'Given Data '!C$57)))</f>
        <v>581.23604096253996</v>
      </c>
      <c r="Y194" s="41">
        <f>Table10[[#This Row],[Column19]]*Table10[[#This Row],[Column11]]^2/(2*1000)</f>
        <v>85.774406562035836</v>
      </c>
    </row>
    <row r="195" spans="7:25">
      <c r="G195" s="38">
        <f>7000</f>
        <v>7000</v>
      </c>
      <c r="H195" s="38">
        <f t="shared" si="8"/>
        <v>12.45</v>
      </c>
      <c r="I195" s="41">
        <f>Table10[[#This Row],[Column2]]*746/1000</f>
        <v>9.2876999999999992</v>
      </c>
      <c r="J195" s="37">
        <f>60*Table10[[#This Row],[Column3]]/(2*PI()*Table10[[#This Row],[Column1]])</f>
        <v>1.2670143128182253E-2</v>
      </c>
      <c r="K195" s="51">
        <v>535.1</v>
      </c>
      <c r="L195" s="41">
        <f>IF(Simulation!Q195&lt;='Given Data '!J$6,1,IF(AND(Simulation!Q195&gt;'Given Data '!J$6,Simulation!Q195&lt;='Given Data '!J$7),2,IF(Simulation!Q195&gt;'Given Data '!J$8,3)))</f>
        <v>3</v>
      </c>
      <c r="M195" s="41">
        <v>1</v>
      </c>
      <c r="N195" s="35">
        <f t="shared" si="4"/>
        <v>191</v>
      </c>
      <c r="O195" s="41">
        <f>O194+(Table10[[#This Row],[Column11]]-Q194)/R194</f>
        <v>20.271572636421396</v>
      </c>
      <c r="P195" s="41">
        <f>3.6*Table10[[#This Row],[Column11]]</f>
        <v>61.965356832254074</v>
      </c>
      <c r="Q195" s="41">
        <f t="shared" si="5"/>
        <v>17.212599120070575</v>
      </c>
      <c r="R195" s="36">
        <f>Table10[[#This Row],[Column16]]/Table10[[#This Row],[Column19]]</f>
        <v>0.562542765086123</v>
      </c>
      <c r="S195" s="41">
        <f>'Given Data '!C$21*'Given Data '!C$19*'Given Data '!C$9*Table10[[#This Row],[Column11]]^2</f>
        <v>278.57178567205619</v>
      </c>
      <c r="T195" s="41">
        <f>'Given Data '!C$22*'Given Data '!C$17*9.81</f>
        <v>102.35950200000001</v>
      </c>
      <c r="U195" s="41">
        <v>0</v>
      </c>
      <c r="V195" s="41">
        <f>'Given Data '!C$45-(Table10[[#This Row],[Column13]]+Table10[[#This Row],[Column14]]+Table10[[#This Row],[Column15]])</f>
        <v>326.97012965077829</v>
      </c>
      <c r="W195" s="41">
        <f>Table10[[#This Row],[Column16]]/'Given Data '!C$17</f>
        <v>0.62672774079618609</v>
      </c>
      <c r="X195" s="41">
        <f>IF(L195=1,'Given Data '!C$55,IF(L195=2,'Given Data '!C$56,IF(L195=3,'Given Data '!C$57)))</f>
        <v>581.23604096253996</v>
      </c>
      <c r="Y195" s="41">
        <f>Table10[[#This Row],[Column19]]*Table10[[#This Row],[Column11]]^2/(2*1000)</f>
        <v>86.102437989166077</v>
      </c>
    </row>
    <row r="196" spans="7:25">
      <c r="G196" s="38">
        <f>7000</f>
        <v>7000</v>
      </c>
      <c r="H196" s="38">
        <f t="shared" si="8"/>
        <v>12.45</v>
      </c>
      <c r="I196" s="41">
        <f>Table10[[#This Row],[Column2]]*746/1000</f>
        <v>9.2876999999999992</v>
      </c>
      <c r="J196" s="37">
        <f>60*Table10[[#This Row],[Column3]]/(2*PI()*Table10[[#This Row],[Column1]])</f>
        <v>1.2670143128182253E-2</v>
      </c>
      <c r="K196" s="51">
        <v>535.1</v>
      </c>
      <c r="L196" s="41">
        <f>IF(Simulation!Q196&lt;='Given Data '!J$6,1,IF(AND(Simulation!Q196&gt;'Given Data '!J$6,Simulation!Q196&lt;='Given Data '!J$7),2,IF(Simulation!Q196&gt;'Given Data '!J$8,3)))</f>
        <v>3</v>
      </c>
      <c r="M196" s="41">
        <v>1</v>
      </c>
      <c r="N196" s="35">
        <f t="shared" si="4"/>
        <v>192</v>
      </c>
      <c r="O196" s="41">
        <f>O195+(Table10[[#This Row],[Column11]]-Q195)/R195</f>
        <v>20.329614564174932</v>
      </c>
      <c r="P196" s="41">
        <f>3.6*Table10[[#This Row],[Column11]]</f>
        <v>62.082900671759923</v>
      </c>
      <c r="Q196" s="41">
        <f t="shared" si="5"/>
        <v>17.245250186599979</v>
      </c>
      <c r="R196" s="36">
        <f>Table10[[#This Row],[Column16]]/Table10[[#This Row],[Column19]]</f>
        <v>0.56072274063331184</v>
      </c>
      <c r="S196" s="41">
        <f>'Given Data '!C$21*'Given Data '!C$19*'Given Data '!C$9*Table10[[#This Row],[Column11]]^2</f>
        <v>279.62964947946318</v>
      </c>
      <c r="T196" s="41">
        <f>'Given Data '!C$22*'Given Data '!C$17*9.81</f>
        <v>102.35950200000001</v>
      </c>
      <c r="U196" s="41">
        <v>0</v>
      </c>
      <c r="V196" s="41">
        <f>'Given Data '!C$45-(Table10[[#This Row],[Column13]]+Table10[[#This Row],[Column14]]+Table10[[#This Row],[Column15]])</f>
        <v>325.9122658433713</v>
      </c>
      <c r="W196" s="41">
        <f>Table10[[#This Row],[Column16]]/'Given Data '!C$17</f>
        <v>0.62470005528621508</v>
      </c>
      <c r="X196" s="41">
        <f>IF(L196=1,'Given Data '!C$55,IF(L196=2,'Given Data '!C$56,IF(L196=3,'Given Data '!C$57)))</f>
        <v>581.23604096253996</v>
      </c>
      <c r="Y196" s="41">
        <f>Table10[[#This Row],[Column19]]*Table10[[#This Row],[Column11]]^2/(2*1000)</f>
        <v>86.429408118816866</v>
      </c>
    </row>
    <row r="197" spans="7:25">
      <c r="G197" s="38">
        <f>7000</f>
        <v>7000</v>
      </c>
      <c r="H197" s="38">
        <f t="shared" si="8"/>
        <v>12.45</v>
      </c>
      <c r="I197" s="41">
        <f>Table10[[#This Row],[Column2]]*746/1000</f>
        <v>9.2876999999999992</v>
      </c>
      <c r="J197" s="37">
        <f>60*Table10[[#This Row],[Column3]]/(2*PI()*Table10[[#This Row],[Column1]])</f>
        <v>1.2670143128182253E-2</v>
      </c>
      <c r="K197" s="51">
        <v>535.1</v>
      </c>
      <c r="L197" s="41">
        <f>IF(Simulation!Q197&lt;='Given Data '!J$6,1,IF(AND(Simulation!Q197&gt;'Given Data '!J$6,Simulation!Q197&lt;='Given Data '!J$7),2,IF(Simulation!Q197&gt;'Given Data '!J$8,3)))</f>
        <v>3</v>
      </c>
      <c r="M197" s="41">
        <v>1</v>
      </c>
      <c r="N197" s="35">
        <f t="shared" si="4"/>
        <v>193</v>
      </c>
      <c r="O197" s="41">
        <f>O196+(Table10[[#This Row],[Column11]]-Q196)/R196</f>
        <v>20.387546983253856</v>
      </c>
      <c r="P197" s="41">
        <f>3.6*Table10[[#This Row],[Column11]]</f>
        <v>62.199843161030749</v>
      </c>
      <c r="Q197" s="41">
        <f t="shared" si="5"/>
        <v>17.27773421139743</v>
      </c>
      <c r="R197" s="36">
        <f>Table10[[#This Row],[Column16]]/Table10[[#This Row],[Column19]]</f>
        <v>0.55890860460217184</v>
      </c>
      <c r="S197" s="41">
        <f>'Given Data '!C$21*'Given Data '!C$19*'Given Data '!C$9*Table10[[#This Row],[Column11]]^2</f>
        <v>280.68409072397048</v>
      </c>
      <c r="T197" s="41">
        <f>'Given Data '!C$22*'Given Data '!C$17*9.81</f>
        <v>102.35950200000001</v>
      </c>
      <c r="U197" s="41">
        <v>0</v>
      </c>
      <c r="V197" s="41">
        <f>'Given Data '!C$45-(Table10[[#This Row],[Column13]]+Table10[[#This Row],[Column14]]+Table10[[#This Row],[Column15]])</f>
        <v>324.857824598864</v>
      </c>
      <c r="W197" s="41">
        <f>Table10[[#This Row],[Column16]]/'Given Data '!C$17</f>
        <v>0.62267893005475072</v>
      </c>
      <c r="X197" s="41">
        <f>IF(L197=1,'Given Data '!C$55,IF(L197=2,'Given Data '!C$56,IF(L197=3,'Given Data '!C$57)))</f>
        <v>581.23604096253996</v>
      </c>
      <c r="Y197" s="41">
        <f>Table10[[#This Row],[Column19]]*Table10[[#This Row],[Column11]]^2/(2*1000)</f>
        <v>86.755320384660209</v>
      </c>
    </row>
    <row r="198" spans="7:25">
      <c r="G198" s="38">
        <f>7000</f>
        <v>7000</v>
      </c>
      <c r="H198" s="38">
        <f t="shared" si="8"/>
        <v>12.45</v>
      </c>
      <c r="I198" s="41">
        <f>Table10[[#This Row],[Column2]]*746/1000</f>
        <v>9.2876999999999992</v>
      </c>
      <c r="J198" s="37">
        <f>60*Table10[[#This Row],[Column3]]/(2*PI()*Table10[[#This Row],[Column1]])</f>
        <v>1.2670143128182253E-2</v>
      </c>
      <c r="K198" s="51">
        <v>535.1</v>
      </c>
      <c r="L198" s="41">
        <f>IF(Simulation!Q198&lt;='Given Data '!J$6,1,IF(AND(Simulation!Q198&gt;'Given Data '!J$6,Simulation!Q198&lt;='Given Data '!J$7),2,IF(Simulation!Q198&gt;'Given Data '!J$8,3)))</f>
        <v>3</v>
      </c>
      <c r="M198" s="41">
        <v>1</v>
      </c>
      <c r="N198" s="35">
        <f t="shared" ref="N198:N261" si="9">N197+1</f>
        <v>194</v>
      </c>
      <c r="O198" s="41">
        <f>O197+(Table10[[#This Row],[Column11]]-Q197)/R197</f>
        <v>20.445370862478363</v>
      </c>
      <c r="P198" s="41">
        <f>3.6*Table10[[#This Row],[Column11]]</f>
        <v>62.316188910170943</v>
      </c>
      <c r="Q198" s="41">
        <f t="shared" ref="Q198:Q261" si="10">SQRT(2*R197+Q197^2)</f>
        <v>17.310052475047485</v>
      </c>
      <c r="R198" s="36">
        <f>Table10[[#This Row],[Column16]]/Table10[[#This Row],[Column19]]</f>
        <v>0.55710033794157965</v>
      </c>
      <c r="S198" s="41">
        <f>'Given Data '!C$21*'Given Data '!C$19*'Given Data '!C$9*Table10[[#This Row],[Column11]]^2</f>
        <v>281.73512047877762</v>
      </c>
      <c r="T198" s="41">
        <f>'Given Data '!C$22*'Given Data '!C$17*9.81</f>
        <v>102.35950200000001</v>
      </c>
      <c r="U198" s="41">
        <v>0</v>
      </c>
      <c r="V198" s="41">
        <f>'Given Data '!C$45-(Table10[[#This Row],[Column13]]+Table10[[#This Row],[Column14]]+Table10[[#This Row],[Column15]])</f>
        <v>323.80679484405687</v>
      </c>
      <c r="W198" s="41">
        <f>Table10[[#This Row],[Column16]]/'Given Data '!C$17</f>
        <v>0.62066434387697544</v>
      </c>
      <c r="X198" s="41">
        <f>IF(L198=1,'Given Data '!C$55,IF(L198=2,'Given Data '!C$56,IF(L198=3,'Given Data '!C$57)))</f>
        <v>581.23604096253996</v>
      </c>
      <c r="Y198" s="41">
        <f>Table10[[#This Row],[Column19]]*Table10[[#This Row],[Column11]]^2/(2*1000)</f>
        <v>87.080178209259103</v>
      </c>
    </row>
    <row r="199" spans="7:25">
      <c r="G199" s="38">
        <f>7000</f>
        <v>7000</v>
      </c>
      <c r="H199" s="38">
        <f t="shared" si="8"/>
        <v>12.45</v>
      </c>
      <c r="I199" s="41">
        <f>Table10[[#This Row],[Column2]]*746/1000</f>
        <v>9.2876999999999992</v>
      </c>
      <c r="J199" s="37">
        <f>60*Table10[[#This Row],[Column3]]/(2*PI()*Table10[[#This Row],[Column1]])</f>
        <v>1.2670143128182253E-2</v>
      </c>
      <c r="K199" s="51">
        <v>535.1</v>
      </c>
      <c r="L199" s="41">
        <f>IF(Simulation!Q199&lt;='Given Data '!J$6,1,IF(AND(Simulation!Q199&gt;'Given Data '!J$6,Simulation!Q199&lt;='Given Data '!J$7),2,IF(Simulation!Q199&gt;'Given Data '!J$8,3)))</f>
        <v>3</v>
      </c>
      <c r="M199" s="41">
        <v>1</v>
      </c>
      <c r="N199" s="35">
        <f t="shared" si="9"/>
        <v>195</v>
      </c>
      <c r="O199" s="41">
        <f>O198+(Table10[[#This Row],[Column11]]-Q198)/R198</f>
        <v>20.503087157865913</v>
      </c>
      <c r="P199" s="41">
        <f>3.6*Table10[[#This Row],[Column11]]</f>
        <v>62.431942473765446</v>
      </c>
      <c r="Q199" s="41">
        <f t="shared" si="10"/>
        <v>17.342206242712624</v>
      </c>
      <c r="R199" s="36">
        <f>Table10[[#This Row],[Column16]]/Table10[[#This Row],[Column19]]</f>
        <v>0.55529792166204972</v>
      </c>
      <c r="S199" s="41">
        <f>'Given Data '!C$21*'Given Data '!C$19*'Given Data '!C$9*Table10[[#This Row],[Column11]]^2</f>
        <v>282.78274978125802</v>
      </c>
      <c r="T199" s="41">
        <f>'Given Data '!C$22*'Given Data '!C$17*9.81</f>
        <v>102.35950200000001</v>
      </c>
      <c r="U199" s="41">
        <v>0</v>
      </c>
      <c r="V199" s="41">
        <f>'Given Data '!C$45-(Table10[[#This Row],[Column13]]+Table10[[#This Row],[Column14]]+Table10[[#This Row],[Column15]])</f>
        <v>322.75916554157646</v>
      </c>
      <c r="W199" s="41">
        <f>Table10[[#This Row],[Column16]]/'Given Data '!C$17</f>
        <v>0.6186562755967423</v>
      </c>
      <c r="X199" s="41">
        <f>IF(L199=1,'Given Data '!C$55,IF(L199=2,'Given Data '!C$56,IF(L199=3,'Given Data '!C$57)))</f>
        <v>581.23604096253996</v>
      </c>
      <c r="Y199" s="41">
        <f>Table10[[#This Row],[Column19]]*Table10[[#This Row],[Column11]]^2/(2*1000)</f>
        <v>87.403985004103149</v>
      </c>
    </row>
    <row r="200" spans="7:25">
      <c r="G200" s="38">
        <f>7000</f>
        <v>7000</v>
      </c>
      <c r="H200" s="38">
        <f t="shared" si="8"/>
        <v>12.45</v>
      </c>
      <c r="I200" s="41">
        <f>Table10[[#This Row],[Column2]]*746/1000</f>
        <v>9.2876999999999992</v>
      </c>
      <c r="J200" s="37">
        <f>60*Table10[[#This Row],[Column3]]/(2*PI()*Table10[[#This Row],[Column1]])</f>
        <v>1.2670143128182253E-2</v>
      </c>
      <c r="K200" s="51">
        <v>535.1</v>
      </c>
      <c r="L200" s="41">
        <f>IF(Simulation!Q200&lt;='Given Data '!J$6,1,IF(AND(Simulation!Q200&gt;'Given Data '!J$6,Simulation!Q200&lt;='Given Data '!J$7),2,IF(Simulation!Q200&gt;'Given Data '!J$8,3)))</f>
        <v>3</v>
      </c>
      <c r="M200" s="41">
        <v>1</v>
      </c>
      <c r="N200" s="35">
        <f t="shared" si="9"/>
        <v>196</v>
      </c>
      <c r="O200" s="41">
        <f>O199+(Table10[[#This Row],[Column11]]-Q199)/R199</f>
        <v>20.56069681286359</v>
      </c>
      <c r="P200" s="41">
        <f>3.6*Table10[[#This Row],[Column11]]</f>
        <v>62.547108351841807</v>
      </c>
      <c r="Q200" s="41">
        <f t="shared" si="10"/>
        <v>17.374196764400502</v>
      </c>
      <c r="R200" s="36">
        <f>Table10[[#This Row],[Column16]]/Table10[[#This Row],[Column19]]</f>
        <v>0.55350133683553349</v>
      </c>
      <c r="S200" s="41">
        <f>'Given Data '!C$21*'Given Data '!C$19*'Given Data '!C$9*Table10[[#This Row],[Column11]]^2</f>
        <v>283.8269896330757</v>
      </c>
      <c r="T200" s="41">
        <f>'Given Data '!C$22*'Given Data '!C$17*9.81</f>
        <v>102.35950200000001</v>
      </c>
      <c r="U200" s="41">
        <v>0</v>
      </c>
      <c r="V200" s="41">
        <f>'Given Data '!C$45-(Table10[[#This Row],[Column13]]+Table10[[#This Row],[Column14]]+Table10[[#This Row],[Column15]])</f>
        <v>321.71492568975879</v>
      </c>
      <c r="W200" s="41">
        <f>Table10[[#This Row],[Column16]]/'Given Data '!C$17</f>
        <v>0.61665470412635137</v>
      </c>
      <c r="X200" s="41">
        <f>IF(L200=1,'Given Data '!C$55,IF(L200=2,'Given Data '!C$56,IF(L200=3,'Given Data '!C$57)))</f>
        <v>581.23604096253996</v>
      </c>
      <c r="Y200" s="41">
        <f>Table10[[#This Row],[Column19]]*Table10[[#This Row],[Column11]]^2/(2*1000)</f>
        <v>87.726744169644746</v>
      </c>
    </row>
    <row r="201" spans="7:25">
      <c r="G201" s="38">
        <f>7000</f>
        <v>7000</v>
      </c>
      <c r="H201" s="38">
        <f t="shared" si="8"/>
        <v>12.45</v>
      </c>
      <c r="I201" s="41">
        <f>Table10[[#This Row],[Column2]]*746/1000</f>
        <v>9.2876999999999992</v>
      </c>
      <c r="J201" s="37">
        <f>60*Table10[[#This Row],[Column3]]/(2*PI()*Table10[[#This Row],[Column1]])</f>
        <v>1.2670143128182253E-2</v>
      </c>
      <c r="K201" s="51">
        <v>535.1</v>
      </c>
      <c r="L201" s="41">
        <f>IF(Simulation!Q201&lt;='Given Data '!J$6,1,IF(AND(Simulation!Q201&gt;'Given Data '!J$6,Simulation!Q201&lt;='Given Data '!J$7),2,IF(Simulation!Q201&gt;'Given Data '!J$8,3)))</f>
        <v>3</v>
      </c>
      <c r="M201" s="41">
        <v>1</v>
      </c>
      <c r="N201" s="35">
        <f t="shared" si="9"/>
        <v>197</v>
      </c>
      <c r="O201" s="41">
        <f>O200+(Table10[[#This Row],[Column11]]-Q200)/R200</f>
        <v>20.618200758575075</v>
      </c>
      <c r="P201" s="41">
        <f>3.6*Table10[[#This Row],[Column11]]</f>
        <v>62.661690990810456</v>
      </c>
      <c r="Q201" s="41">
        <f t="shared" si="10"/>
        <v>17.406025275225126</v>
      </c>
      <c r="R201" s="36">
        <f>Table10[[#This Row],[Column16]]/Table10[[#This Row],[Column19]]</f>
        <v>0.55171056459522194</v>
      </c>
      <c r="S201" s="41">
        <f>'Given Data '!C$21*'Given Data '!C$19*'Given Data '!C$9*Table10[[#This Row],[Column11]]^2</f>
        <v>284.86785100029999</v>
      </c>
      <c r="T201" s="41">
        <f>'Given Data '!C$22*'Given Data '!C$17*9.81</f>
        <v>102.35950200000001</v>
      </c>
      <c r="U201" s="41">
        <v>0</v>
      </c>
      <c r="V201" s="41">
        <f>'Given Data '!C$45-(Table10[[#This Row],[Column13]]+Table10[[#This Row],[Column14]]+Table10[[#This Row],[Column15]])</f>
        <v>320.67406432253449</v>
      </c>
      <c r="W201" s="41">
        <f>Table10[[#This Row],[Column16]]/'Given Data '!C$17</f>
        <v>0.61465960844632928</v>
      </c>
      <c r="X201" s="41">
        <f>IF(L201=1,'Given Data '!C$55,IF(L201=2,'Given Data '!C$56,IF(L201=3,'Given Data '!C$57)))</f>
        <v>581.23604096253996</v>
      </c>
      <c r="Y201" s="41">
        <f>Table10[[#This Row],[Column19]]*Table10[[#This Row],[Column11]]^2/(2*1000)</f>
        <v>88.048459095334508</v>
      </c>
    </row>
    <row r="202" spans="7:25">
      <c r="G202" s="38">
        <f>7000</f>
        <v>7000</v>
      </c>
      <c r="H202" s="38">
        <f t="shared" si="8"/>
        <v>12.45</v>
      </c>
      <c r="I202" s="41">
        <f>Table10[[#This Row],[Column2]]*746/1000</f>
        <v>9.2876999999999992</v>
      </c>
      <c r="J202" s="37">
        <f>60*Table10[[#This Row],[Column3]]/(2*PI()*Table10[[#This Row],[Column1]])</f>
        <v>1.2670143128182253E-2</v>
      </c>
      <c r="K202" s="51">
        <v>535.1</v>
      </c>
      <c r="L202" s="41">
        <f>IF(Simulation!Q202&lt;='Given Data '!J$6,1,IF(AND(Simulation!Q202&gt;'Given Data '!J$6,Simulation!Q202&lt;='Given Data '!J$7),2,IF(Simulation!Q202&gt;'Given Data '!J$8,3)))</f>
        <v>3</v>
      </c>
      <c r="M202" s="41">
        <v>1</v>
      </c>
      <c r="N202" s="35">
        <f t="shared" si="9"/>
        <v>198</v>
      </c>
      <c r="O202" s="41">
        <f>O201+(Table10[[#This Row],[Column11]]-Q201)/R201</f>
        <v>20.67559991398241</v>
      </c>
      <c r="P202" s="41">
        <f>3.6*Table10[[#This Row],[Column11]]</f>
        <v>62.775694784383909</v>
      </c>
      <c r="Q202" s="41">
        <f t="shared" si="10"/>
        <v>17.437692995662196</v>
      </c>
      <c r="R202" s="36">
        <f>Table10[[#This Row],[Column16]]/Table10[[#This Row],[Column19]]</f>
        <v>0.54992558613534637</v>
      </c>
      <c r="S202" s="41">
        <f>'Given Data '!C$21*'Given Data '!C$19*'Given Data '!C$9*Table10[[#This Row],[Column11]]^2</f>
        <v>285.90534481352148</v>
      </c>
      <c r="T202" s="41">
        <f>'Given Data '!C$22*'Given Data '!C$17*9.81</f>
        <v>102.35950200000001</v>
      </c>
      <c r="U202" s="41">
        <v>0</v>
      </c>
      <c r="V202" s="41">
        <f>'Given Data '!C$45-(Table10[[#This Row],[Column13]]+Table10[[#This Row],[Column14]]+Table10[[#This Row],[Column15]])</f>
        <v>319.636570509313</v>
      </c>
      <c r="W202" s="41">
        <f>Table10[[#This Row],[Column16]]/'Given Data '!C$17</f>
        <v>0.61267096760520778</v>
      </c>
      <c r="X202" s="41">
        <f>IF(L202=1,'Given Data '!C$55,IF(L202=2,'Given Data '!C$56,IF(L202=3,'Given Data '!C$57)))</f>
        <v>581.23604096253996</v>
      </c>
      <c r="Y202" s="41">
        <f>Table10[[#This Row],[Column19]]*Table10[[#This Row],[Column11]]^2/(2*1000)</f>
        <v>88.369133159657054</v>
      </c>
    </row>
    <row r="203" spans="7:25">
      <c r="G203" s="38">
        <f>7000</f>
        <v>7000</v>
      </c>
      <c r="H203" s="38">
        <f t="shared" si="8"/>
        <v>12.45</v>
      </c>
      <c r="I203" s="41">
        <f>Table10[[#This Row],[Column2]]*746/1000</f>
        <v>9.2876999999999992</v>
      </c>
      <c r="J203" s="37">
        <f>60*Table10[[#This Row],[Column3]]/(2*PI()*Table10[[#This Row],[Column1]])</f>
        <v>1.2670143128182253E-2</v>
      </c>
      <c r="K203" s="51">
        <v>535.1</v>
      </c>
      <c r="L203" s="41">
        <f>IF(Simulation!Q203&lt;='Given Data '!J$6,1,IF(AND(Simulation!Q203&gt;'Given Data '!J$6,Simulation!Q203&lt;='Given Data '!J$7),2,IF(Simulation!Q203&gt;'Given Data '!J$8,3)))</f>
        <v>3</v>
      </c>
      <c r="M203" s="41">
        <v>1</v>
      </c>
      <c r="N203" s="35">
        <f t="shared" si="9"/>
        <v>199</v>
      </c>
      <c r="O203" s="41">
        <f>O202+(Table10[[#This Row],[Column11]]-Q202)/R202</f>
        <v>20.732895186162661</v>
      </c>
      <c r="P203" s="41">
        <f>3.6*Table10[[#This Row],[Column11]]</f>
        <v>62.88912407447534</v>
      </c>
      <c r="Q203" s="41">
        <f t="shared" si="10"/>
        <v>17.469201131798705</v>
      </c>
      <c r="R203" s="36">
        <f>Table10[[#This Row],[Column16]]/Table10[[#This Row],[Column19]]</f>
        <v>0.54814638271098159</v>
      </c>
      <c r="S203" s="41">
        <f>'Given Data '!C$21*'Given Data '!C$19*'Given Data '!C$9*Table10[[#This Row],[Column11]]^2</f>
        <v>286.93948196796629</v>
      </c>
      <c r="T203" s="41">
        <f>'Given Data '!C$22*'Given Data '!C$17*9.81</f>
        <v>102.35950200000001</v>
      </c>
      <c r="U203" s="41">
        <v>0</v>
      </c>
      <c r="V203" s="41">
        <f>'Given Data '!C$45-(Table10[[#This Row],[Column13]]+Table10[[#This Row],[Column14]]+Table10[[#This Row],[Column15]])</f>
        <v>318.6024333548682</v>
      </c>
      <c r="W203" s="41">
        <f>Table10[[#This Row],[Column16]]/'Given Data '!C$17</f>
        <v>0.61068876071930411</v>
      </c>
      <c r="X203" s="41">
        <f>IF(L203=1,'Given Data '!C$55,IF(L203=2,'Given Data '!C$56,IF(L203=3,'Given Data '!C$57)))</f>
        <v>581.23604096253996</v>
      </c>
      <c r="Y203" s="41">
        <f>Table10[[#This Row],[Column19]]*Table10[[#This Row],[Column11]]^2/(2*1000)</f>
        <v>88.688769730166385</v>
      </c>
    </row>
    <row r="204" spans="7:25">
      <c r="G204" s="38">
        <f>7000</f>
        <v>7000</v>
      </c>
      <c r="H204" s="38">
        <f t="shared" si="8"/>
        <v>12.45</v>
      </c>
      <c r="I204" s="41">
        <f>Table10[[#This Row],[Column2]]*746/1000</f>
        <v>9.2876999999999992</v>
      </c>
      <c r="J204" s="37">
        <f>60*Table10[[#This Row],[Column3]]/(2*PI()*Table10[[#This Row],[Column1]])</f>
        <v>1.2670143128182253E-2</v>
      </c>
      <c r="K204" s="51">
        <v>535.1</v>
      </c>
      <c r="L204" s="41">
        <f>IF(Simulation!Q204&lt;='Given Data '!J$6,1,IF(AND(Simulation!Q204&gt;'Given Data '!J$6,Simulation!Q204&lt;='Given Data '!J$7),2,IF(Simulation!Q204&gt;'Given Data '!J$8,3)))</f>
        <v>3</v>
      </c>
      <c r="M204" s="41">
        <v>1</v>
      </c>
      <c r="N204" s="35">
        <f t="shared" si="9"/>
        <v>200</v>
      </c>
      <c r="O204" s="41">
        <f>O203+(Table10[[#This Row],[Column11]]-Q203)/R203</f>
        <v>20.790087470499653</v>
      </c>
      <c r="P204" s="41">
        <f>3.6*Table10[[#This Row],[Column11]]</f>
        <v>63.001983152077223</v>
      </c>
      <c r="Q204" s="41">
        <f t="shared" si="10"/>
        <v>17.500550875577005</v>
      </c>
      <c r="R204" s="36">
        <f>Table10[[#This Row],[Column16]]/Table10[[#This Row],[Column19]]</f>
        <v>0.54637293563784906</v>
      </c>
      <c r="S204" s="41">
        <f>'Given Data '!C$21*'Given Data '!C$19*'Given Data '!C$9*Table10[[#This Row],[Column11]]^2</f>
        <v>287.97027332361046</v>
      </c>
      <c r="T204" s="41">
        <f>'Given Data '!C$22*'Given Data '!C$17*9.81</f>
        <v>102.35950200000001</v>
      </c>
      <c r="U204" s="41">
        <v>0</v>
      </c>
      <c r="V204" s="41">
        <f>'Given Data '!C$45-(Table10[[#This Row],[Column13]]+Table10[[#This Row],[Column14]]+Table10[[#This Row],[Column15]])</f>
        <v>317.57164199922403</v>
      </c>
      <c r="W204" s="41">
        <f>Table10[[#This Row],[Column16]]/'Given Data '!C$17</f>
        <v>0.60871296697250199</v>
      </c>
      <c r="X204" s="41">
        <f>IF(L204=1,'Given Data '!C$55,IF(L204=2,'Given Data '!C$56,IF(L204=3,'Given Data '!C$57)))</f>
        <v>581.23604096253996</v>
      </c>
      <c r="Y204" s="41">
        <f>Table10[[#This Row],[Column19]]*Table10[[#This Row],[Column11]]^2/(2*1000)</f>
        <v>89.007372163521225</v>
      </c>
    </row>
    <row r="205" spans="7:25">
      <c r="G205" s="38">
        <f>7000</f>
        <v>7000</v>
      </c>
      <c r="H205" s="38">
        <f t="shared" si="8"/>
        <v>12.45</v>
      </c>
      <c r="I205" s="41">
        <f>Table10[[#This Row],[Column2]]*746/1000</f>
        <v>9.2876999999999992</v>
      </c>
      <c r="J205" s="37">
        <f>60*Table10[[#This Row],[Column3]]/(2*PI()*Table10[[#This Row],[Column1]])</f>
        <v>1.2670143128182253E-2</v>
      </c>
      <c r="K205" s="51">
        <v>535.1</v>
      </c>
      <c r="L205" s="41">
        <f>IF(Simulation!Q205&lt;='Given Data '!J$6,1,IF(AND(Simulation!Q205&gt;'Given Data '!J$6,Simulation!Q205&lt;='Given Data '!J$7),2,IF(Simulation!Q205&gt;'Given Data '!J$8,3)))</f>
        <v>3</v>
      </c>
      <c r="M205" s="41">
        <v>1</v>
      </c>
      <c r="N205" s="35">
        <f t="shared" si="9"/>
        <v>201</v>
      </c>
      <c r="O205" s="41">
        <f>O204+(Table10[[#This Row],[Column11]]-Q204)/R204</f>
        <v>20.847177650890924</v>
      </c>
      <c r="P205" s="41">
        <f>3.6*Table10[[#This Row],[Column11]]</f>
        <v>63.114276258120519</v>
      </c>
      <c r="Q205" s="41">
        <f t="shared" si="10"/>
        <v>17.531743405033478</v>
      </c>
      <c r="R205" s="36">
        <f>Table10[[#This Row],[Column16]]/Table10[[#This Row],[Column19]]</f>
        <v>0.54460522629211972</v>
      </c>
      <c r="S205" s="41">
        <f>'Given Data '!C$21*'Given Data '!C$19*'Given Data '!C$9*Table10[[#This Row],[Column11]]^2</f>
        <v>288.99772970529466</v>
      </c>
      <c r="T205" s="41">
        <f>'Given Data '!C$22*'Given Data '!C$17*9.81</f>
        <v>102.35950200000001</v>
      </c>
      <c r="U205" s="41">
        <v>0</v>
      </c>
      <c r="V205" s="41">
        <f>'Given Data '!C$45-(Table10[[#This Row],[Column13]]+Table10[[#This Row],[Column14]]+Table10[[#This Row],[Column15]])</f>
        <v>316.54418561753982</v>
      </c>
      <c r="W205" s="41">
        <f>Table10[[#This Row],[Column16]]/'Given Data '!C$17</f>
        <v>0.60674356561603149</v>
      </c>
      <c r="X205" s="41">
        <f>IF(L205=1,'Given Data '!C$55,IF(L205=2,'Given Data '!C$56,IF(L205=3,'Given Data '!C$57)))</f>
        <v>581.23604096253996</v>
      </c>
      <c r="Y205" s="41">
        <f>Table10[[#This Row],[Column19]]*Table10[[#This Row],[Column11]]^2/(2*1000)</f>
        <v>89.324943805520476</v>
      </c>
    </row>
    <row r="206" spans="7:25">
      <c r="G206" s="38">
        <f>7000</f>
        <v>7000</v>
      </c>
      <c r="H206" s="38">
        <f t="shared" si="8"/>
        <v>12.45</v>
      </c>
      <c r="I206" s="41">
        <f>Table10[[#This Row],[Column2]]*746/1000</f>
        <v>9.2876999999999992</v>
      </c>
      <c r="J206" s="37">
        <f>60*Table10[[#This Row],[Column3]]/(2*PI()*Table10[[#This Row],[Column1]])</f>
        <v>1.2670143128182253E-2</v>
      </c>
      <c r="K206" s="51">
        <v>535.1</v>
      </c>
      <c r="L206" s="41">
        <f>IF(Simulation!Q206&lt;='Given Data '!J$6,1,IF(AND(Simulation!Q206&gt;'Given Data '!J$6,Simulation!Q206&lt;='Given Data '!J$7),2,IF(Simulation!Q206&gt;'Given Data '!J$8,3)))</f>
        <v>3</v>
      </c>
      <c r="M206" s="41">
        <v>1</v>
      </c>
      <c r="N206" s="35">
        <f t="shared" si="9"/>
        <v>202</v>
      </c>
      <c r="O206" s="41">
        <f>O205+(Table10[[#This Row],[Column11]]-Q205)/R205</f>
        <v>20.904166599949953</v>
      </c>
      <c r="P206" s="41">
        <f>3.6*Table10[[#This Row],[Column11]]</f>
        <v>63.226007584314914</v>
      </c>
      <c r="Q206" s="41">
        <f t="shared" si="10"/>
        <v>17.562779884531921</v>
      </c>
      <c r="R206" s="36">
        <f>Table10[[#This Row],[Column16]]/Table10[[#This Row],[Column19]]</f>
        <v>0.54284323611022012</v>
      </c>
      <c r="S206" s="41">
        <f>'Given Data '!C$21*'Given Data '!C$19*'Given Data '!C$9*Table10[[#This Row],[Column11]]^2</f>
        <v>290.0218619028368</v>
      </c>
      <c r="T206" s="41">
        <f>'Given Data '!C$22*'Given Data '!C$17*9.81</f>
        <v>102.35950200000001</v>
      </c>
      <c r="U206" s="41">
        <v>0</v>
      </c>
      <c r="V206" s="41">
        <f>'Given Data '!C$45-(Table10[[#This Row],[Column13]]+Table10[[#This Row],[Column14]]+Table10[[#This Row],[Column15]])</f>
        <v>315.52005341999768</v>
      </c>
      <c r="W206" s="41">
        <f>Table10[[#This Row],[Column16]]/'Given Data '!C$17</f>
        <v>0.60478053596825376</v>
      </c>
      <c r="X206" s="41">
        <f>IF(L206=1,'Given Data '!C$55,IF(L206=2,'Given Data '!C$56,IF(L206=3,'Given Data '!C$57)))</f>
        <v>581.23604096253996</v>
      </c>
      <c r="Y206" s="41">
        <f>Table10[[#This Row],[Column19]]*Table10[[#This Row],[Column11]]^2/(2*1000)</f>
        <v>89.641487991138007</v>
      </c>
    </row>
    <row r="207" spans="7:25">
      <c r="G207" s="38">
        <f>7000</f>
        <v>7000</v>
      </c>
      <c r="H207" s="38">
        <f t="shared" si="8"/>
        <v>12.45</v>
      </c>
      <c r="I207" s="41">
        <f>Table10[[#This Row],[Column2]]*746/1000</f>
        <v>9.2876999999999992</v>
      </c>
      <c r="J207" s="37">
        <f>60*Table10[[#This Row],[Column3]]/(2*PI()*Table10[[#This Row],[Column1]])</f>
        <v>1.2670143128182253E-2</v>
      </c>
      <c r="K207" s="51">
        <v>535.1</v>
      </c>
      <c r="L207" s="41">
        <f>IF(Simulation!Q207&lt;='Given Data '!J$6,1,IF(AND(Simulation!Q207&gt;'Given Data '!J$6,Simulation!Q207&lt;='Given Data '!J$7),2,IF(Simulation!Q207&gt;'Given Data '!J$8,3)))</f>
        <v>3</v>
      </c>
      <c r="M207" s="41">
        <v>1</v>
      </c>
      <c r="N207" s="35">
        <f t="shared" si="9"/>
        <v>203</v>
      </c>
      <c r="O207" s="41">
        <f>O206+(Table10[[#This Row],[Column11]]-Q206)/R206</f>
        <v>20.961055179203928</v>
      </c>
      <c r="P207" s="41">
        <f>3.6*Table10[[#This Row],[Column11]]</f>
        <v>63.3371812739707</v>
      </c>
      <c r="Q207" s="41">
        <f t="shared" si="10"/>
        <v>17.593661464991861</v>
      </c>
      <c r="R207" s="36">
        <f>Table10[[#This Row],[Column16]]/Table10[[#This Row],[Column19]]</f>
        <v>0.54108694658863588</v>
      </c>
      <c r="S207" s="41">
        <f>'Given Data '!C$21*'Given Data '!C$19*'Given Data '!C$9*Table10[[#This Row],[Column11]]^2</f>
        <v>291.04268067114646</v>
      </c>
      <c r="T207" s="41">
        <f>'Given Data '!C$22*'Given Data '!C$17*9.81</f>
        <v>102.35950200000001</v>
      </c>
      <c r="U207" s="41">
        <v>0</v>
      </c>
      <c r="V207" s="41">
        <f>'Given Data '!C$45-(Table10[[#This Row],[Column13]]+Table10[[#This Row],[Column14]]+Table10[[#This Row],[Column15]])</f>
        <v>314.49923465168803</v>
      </c>
      <c r="W207" s="41">
        <f>Table10[[#This Row],[Column16]]/'Given Data '!C$17</f>
        <v>0.602823857414441</v>
      </c>
      <c r="X207" s="41">
        <f>IF(L207=1,'Given Data '!C$55,IF(L207=2,'Given Data '!C$56,IF(L207=3,'Given Data '!C$57)))</f>
        <v>581.23604096253996</v>
      </c>
      <c r="Y207" s="41">
        <f>Table10[[#This Row],[Column19]]*Table10[[#This Row],[Column11]]^2/(2*1000)</f>
        <v>89.957008044558023</v>
      </c>
    </row>
    <row r="208" spans="7:25">
      <c r="G208" s="38">
        <f>7000</f>
        <v>7000</v>
      </c>
      <c r="H208" s="38">
        <f t="shared" si="8"/>
        <v>12.45</v>
      </c>
      <c r="I208" s="41">
        <f>Table10[[#This Row],[Column2]]*746/1000</f>
        <v>9.2876999999999992</v>
      </c>
      <c r="J208" s="37">
        <f>60*Table10[[#This Row],[Column3]]/(2*PI()*Table10[[#This Row],[Column1]])</f>
        <v>1.2670143128182253E-2</v>
      </c>
      <c r="K208" s="51">
        <v>535.1</v>
      </c>
      <c r="L208" s="41">
        <f>IF(Simulation!Q208&lt;='Given Data '!J$6,1,IF(AND(Simulation!Q208&gt;'Given Data '!J$6,Simulation!Q208&lt;='Given Data '!J$7),2,IF(Simulation!Q208&gt;'Given Data '!J$8,3)))</f>
        <v>3</v>
      </c>
      <c r="M208" s="41">
        <v>1</v>
      </c>
      <c r="N208" s="35">
        <f t="shared" si="9"/>
        <v>204</v>
      </c>
      <c r="O208" s="41">
        <f>O207+(Table10[[#This Row],[Column11]]-Q207)/R207</f>
        <v>21.017844239287015</v>
      </c>
      <c r="P208" s="41">
        <f>3.6*Table10[[#This Row],[Column11]]</f>
        <v>63.447801422802684</v>
      </c>
      <c r="Q208" s="41">
        <f t="shared" si="10"/>
        <v>17.624389284111857</v>
      </c>
      <c r="R208" s="36">
        <f>Table10[[#This Row],[Column16]]/Table10[[#This Row],[Column19]]</f>
        <v>0.53933633928371838</v>
      </c>
      <c r="S208" s="41">
        <f>'Given Data '!C$21*'Given Data '!C$19*'Given Data '!C$9*Table10[[#This Row],[Column11]]^2</f>
        <v>292.06019673033683</v>
      </c>
      <c r="T208" s="41">
        <f>'Given Data '!C$22*'Given Data '!C$17*9.81</f>
        <v>102.35950200000001</v>
      </c>
      <c r="U208" s="41">
        <v>0</v>
      </c>
      <c r="V208" s="41">
        <f>'Given Data '!C$45-(Table10[[#This Row],[Column13]]+Table10[[#This Row],[Column14]]+Table10[[#This Row],[Column15]])</f>
        <v>313.48171859249766</v>
      </c>
      <c r="W208" s="41">
        <f>Table10[[#This Row],[Column16]]/'Given Data '!C$17</f>
        <v>0.60087350940656237</v>
      </c>
      <c r="X208" s="41">
        <f>IF(L208=1,'Given Data '!C$55,IF(L208=2,'Given Data '!C$56,IF(L208=3,'Given Data '!C$57)))</f>
        <v>581.23604096253996</v>
      </c>
      <c r="Y208" s="41">
        <f>Table10[[#This Row],[Column19]]*Table10[[#This Row],[Column11]]^2/(2*1000)</f>
        <v>90.271507279209715</v>
      </c>
    </row>
    <row r="209" spans="7:25">
      <c r="G209" s="38">
        <f>7000</f>
        <v>7000</v>
      </c>
      <c r="H209" s="38">
        <f t="shared" si="8"/>
        <v>12.45</v>
      </c>
      <c r="I209" s="41">
        <f>Table10[[#This Row],[Column2]]*746/1000</f>
        <v>9.2876999999999992</v>
      </c>
      <c r="J209" s="37">
        <f>60*Table10[[#This Row],[Column3]]/(2*PI()*Table10[[#This Row],[Column1]])</f>
        <v>1.2670143128182253E-2</v>
      </c>
      <c r="K209" s="51">
        <v>535.1</v>
      </c>
      <c r="L209" s="41">
        <f>IF(Simulation!Q209&lt;='Given Data '!J$6,1,IF(AND(Simulation!Q209&gt;'Given Data '!J$6,Simulation!Q209&lt;='Given Data '!J$7),2,IF(Simulation!Q209&gt;'Given Data '!J$8,3)))</f>
        <v>3</v>
      </c>
      <c r="M209" s="41">
        <v>1</v>
      </c>
      <c r="N209" s="35">
        <f t="shared" si="9"/>
        <v>205</v>
      </c>
      <c r="O209" s="41">
        <f>O208+(Table10[[#This Row],[Column11]]-Q208)/R208</f>
        <v>21.074534620129391</v>
      </c>
      <c r="P209" s="41">
        <f>3.6*Table10[[#This Row],[Column11]]</f>
        <v>63.557872079716745</v>
      </c>
      <c r="Q209" s="41">
        <f t="shared" si="10"/>
        <v>17.654964466587984</v>
      </c>
      <c r="R209" s="36">
        <f>Table10[[#This Row],[Column16]]/Table10[[#This Row],[Column19]]</f>
        <v>0.53759139581149051</v>
      </c>
      <c r="S209" s="41">
        <f>'Given Data '!C$21*'Given Data '!C$19*'Given Data '!C$9*Table10[[#This Row],[Column11]]^2</f>
        <v>293.07442076583794</v>
      </c>
      <c r="T209" s="41">
        <f>'Given Data '!C$22*'Given Data '!C$17*9.81</f>
        <v>102.35950200000001</v>
      </c>
      <c r="U209" s="41">
        <v>0</v>
      </c>
      <c r="V209" s="41">
        <f>'Given Data '!C$45-(Table10[[#This Row],[Column13]]+Table10[[#This Row],[Column14]]+Table10[[#This Row],[Column15]])</f>
        <v>312.46749455699654</v>
      </c>
      <c r="W209" s="41">
        <f>Table10[[#This Row],[Column16]]/'Given Data '!C$17</f>
        <v>0.59892947146306663</v>
      </c>
      <c r="X209" s="41">
        <f>IF(L209=1,'Given Data '!C$55,IF(L209=2,'Given Data '!C$56,IF(L209=3,'Given Data '!C$57)))</f>
        <v>581.23604096253996</v>
      </c>
      <c r="Y209" s="41">
        <f>Table10[[#This Row],[Column19]]*Table10[[#This Row],[Column11]]^2/(2*1000)</f>
        <v>90.584988997802228</v>
      </c>
    </row>
    <row r="210" spans="7:25">
      <c r="G210" s="38">
        <f>7000</f>
        <v>7000</v>
      </c>
      <c r="H210" s="38">
        <f t="shared" si="8"/>
        <v>12.45</v>
      </c>
      <c r="I210" s="41">
        <f>Table10[[#This Row],[Column2]]*746/1000</f>
        <v>9.2876999999999992</v>
      </c>
      <c r="J210" s="37">
        <f>60*Table10[[#This Row],[Column3]]/(2*PI()*Table10[[#This Row],[Column1]])</f>
        <v>1.2670143128182253E-2</v>
      </c>
      <c r="K210" s="51">
        <v>535.1</v>
      </c>
      <c r="L210" s="41">
        <f>IF(Simulation!Q210&lt;='Given Data '!J$6,1,IF(AND(Simulation!Q210&gt;'Given Data '!J$6,Simulation!Q210&lt;='Given Data '!J$7),2,IF(Simulation!Q210&gt;'Given Data '!J$8,3)))</f>
        <v>3</v>
      </c>
      <c r="M210" s="41">
        <v>1</v>
      </c>
      <c r="N210" s="35">
        <f t="shared" si="9"/>
        <v>206</v>
      </c>
      <c r="O210" s="41">
        <f>O209+(Table10[[#This Row],[Column11]]-Q209)/R209</f>
        <v>21.131127151142056</v>
      </c>
      <c r="P210" s="41">
        <f>3.6*Table10[[#This Row],[Column11]]</f>
        <v>63.667397247579316</v>
      </c>
      <c r="Q210" s="41">
        <f t="shared" si="10"/>
        <v>17.685388124327588</v>
      </c>
      <c r="R210" s="36">
        <f>Table10[[#This Row],[Column16]]/Table10[[#This Row],[Column19]]</f>
        <v>0.53585209784745402</v>
      </c>
      <c r="S210" s="41">
        <f>'Given Data '!C$21*'Given Data '!C$19*'Given Data '!C$9*Table10[[#This Row],[Column11]]^2</f>
        <v>294.08536342850874</v>
      </c>
      <c r="T210" s="41">
        <f>'Given Data '!C$22*'Given Data '!C$17*9.81</f>
        <v>102.35950200000001</v>
      </c>
      <c r="U210" s="41">
        <v>0</v>
      </c>
      <c r="V210" s="41">
        <f>'Given Data '!C$45-(Table10[[#This Row],[Column13]]+Table10[[#This Row],[Column14]]+Table10[[#This Row],[Column15]])</f>
        <v>311.45655189432574</v>
      </c>
      <c r="W210" s="41">
        <f>Table10[[#This Row],[Column16]]/'Given Data '!C$17</f>
        <v>0.59699172316866789</v>
      </c>
      <c r="X210" s="41">
        <f>IF(L210=1,'Given Data '!C$55,IF(L210=2,'Given Data '!C$56,IF(L210=3,'Given Data '!C$57)))</f>
        <v>581.23604096253996</v>
      </c>
      <c r="Y210" s="41">
        <f>Table10[[#This Row],[Column19]]*Table10[[#This Row],[Column11]]^2/(2*1000)</f>
        <v>90.897456492359211</v>
      </c>
    </row>
    <row r="211" spans="7:25">
      <c r="G211" s="38">
        <f>7000</f>
        <v>7000</v>
      </c>
      <c r="H211" s="38">
        <f t="shared" si="8"/>
        <v>12.45</v>
      </c>
      <c r="I211" s="41">
        <f>Table10[[#This Row],[Column2]]*746/1000</f>
        <v>9.2876999999999992</v>
      </c>
      <c r="J211" s="37">
        <f>60*Table10[[#This Row],[Column3]]/(2*PI()*Table10[[#This Row],[Column1]])</f>
        <v>1.2670143128182253E-2</v>
      </c>
      <c r="K211" s="51">
        <v>535.1</v>
      </c>
      <c r="L211" s="41">
        <f>IF(Simulation!Q211&lt;='Given Data '!J$6,1,IF(AND(Simulation!Q211&gt;'Given Data '!J$6,Simulation!Q211&lt;='Given Data '!J$7),2,IF(Simulation!Q211&gt;'Given Data '!J$8,3)))</f>
        <v>3</v>
      </c>
      <c r="M211" s="41">
        <v>1</v>
      </c>
      <c r="N211" s="35">
        <f t="shared" si="9"/>
        <v>207</v>
      </c>
      <c r="O211" s="41">
        <f>O210+(Table10[[#This Row],[Column11]]-Q210)/R210</f>
        <v>21.187622651397611</v>
      </c>
      <c r="P211" s="41">
        <f>3.6*Table10[[#This Row],[Column11]]</f>
        <v>63.776380883970489</v>
      </c>
      <c r="Q211" s="41">
        <f t="shared" si="10"/>
        <v>17.715661356658469</v>
      </c>
      <c r="R211" s="36">
        <f>Table10[[#This Row],[Column16]]/Table10[[#This Row],[Column19]]</f>
        <v>0.53411842712639646</v>
      </c>
      <c r="S211" s="41">
        <f>'Given Data '!C$21*'Given Data '!C$19*'Given Data '!C$9*Table10[[#This Row],[Column11]]^2</f>
        <v>295.09303533474889</v>
      </c>
      <c r="T211" s="41">
        <f>'Given Data '!C$22*'Given Data '!C$17*9.81</f>
        <v>102.35950200000001</v>
      </c>
      <c r="U211" s="41">
        <v>0</v>
      </c>
      <c r="V211" s="41">
        <f>'Given Data '!C$45-(Table10[[#This Row],[Column13]]+Table10[[#This Row],[Column14]]+Table10[[#This Row],[Column15]])</f>
        <v>310.44887998808559</v>
      </c>
      <c r="W211" s="41">
        <f>Table10[[#This Row],[Column16]]/'Given Data '!C$17</f>
        <v>0.59506024417413039</v>
      </c>
      <c r="X211" s="41">
        <f>IF(L211=1,'Given Data '!C$55,IF(L211=2,'Given Data '!C$56,IF(L211=3,'Given Data '!C$57)))</f>
        <v>581.23604096253996</v>
      </c>
      <c r="Y211" s="41">
        <f>Table10[[#This Row],[Column19]]*Table10[[#This Row],[Column11]]^2/(2*1000)</f>
        <v>91.208913044253535</v>
      </c>
    </row>
    <row r="212" spans="7:25">
      <c r="G212" s="38">
        <f>7000</f>
        <v>7000</v>
      </c>
      <c r="H212" s="38">
        <f t="shared" si="8"/>
        <v>12.45</v>
      </c>
      <c r="I212" s="41">
        <f>Table10[[#This Row],[Column2]]*746/1000</f>
        <v>9.2876999999999992</v>
      </c>
      <c r="J212" s="37">
        <f>60*Table10[[#This Row],[Column3]]/(2*PI()*Table10[[#This Row],[Column1]])</f>
        <v>1.2670143128182253E-2</v>
      </c>
      <c r="K212" s="51">
        <v>535.1</v>
      </c>
      <c r="L212" s="41">
        <f>IF(Simulation!Q212&lt;='Given Data '!J$6,1,IF(AND(Simulation!Q212&gt;'Given Data '!J$6,Simulation!Q212&lt;='Given Data '!J$7),2,IF(Simulation!Q212&gt;'Given Data '!J$8,3)))</f>
        <v>3</v>
      </c>
      <c r="M212" s="41">
        <v>1</v>
      </c>
      <c r="N212" s="35">
        <f t="shared" si="9"/>
        <v>208</v>
      </c>
      <c r="O212" s="41">
        <f>O211+(Table10[[#This Row],[Column11]]-Q211)/R211</f>
        <v>21.244021929807037</v>
      </c>
      <c r="P212" s="41">
        <f>3.6*Table10[[#This Row],[Column11]]</f>
        <v>63.884826901920874</v>
      </c>
      <c r="Q212" s="41">
        <f t="shared" si="10"/>
        <v>17.745785250533576</v>
      </c>
      <c r="R212" s="36">
        <f>Table10[[#This Row],[Column16]]/Table10[[#This Row],[Column19]]</f>
        <v>0.53239036544220042</v>
      </c>
      <c r="S212" s="41">
        <f>'Given Data '!C$21*'Given Data '!C$19*'Given Data '!C$9*Table10[[#This Row],[Column11]]^2</f>
        <v>296.09744706661007</v>
      </c>
      <c r="T212" s="41">
        <f>'Given Data '!C$22*'Given Data '!C$17*9.81</f>
        <v>102.35950200000001</v>
      </c>
      <c r="U212" s="41">
        <v>0</v>
      </c>
      <c r="V212" s="41">
        <f>'Given Data '!C$45-(Table10[[#This Row],[Column13]]+Table10[[#This Row],[Column14]]+Table10[[#This Row],[Column15]])</f>
        <v>309.44446825622441</v>
      </c>
      <c r="W212" s="41">
        <f>Table10[[#This Row],[Column16]]/'Given Data '!C$17</f>
        <v>0.59313501419605608</v>
      </c>
      <c r="X212" s="41">
        <f>IF(L212=1,'Given Data '!C$55,IF(L212=2,'Given Data '!C$56,IF(L212=3,'Given Data '!C$57)))</f>
        <v>581.23604096253996</v>
      </c>
      <c r="Y212" s="41">
        <f>Table10[[#This Row],[Column19]]*Table10[[#This Row],[Column11]]^2/(2*1000)</f>
        <v>91.519361924241636</v>
      </c>
    </row>
    <row r="213" spans="7:25">
      <c r="G213" s="38">
        <f>7000</f>
        <v>7000</v>
      </c>
      <c r="H213" s="38">
        <f t="shared" si="8"/>
        <v>12.45</v>
      </c>
      <c r="I213" s="41">
        <f>Table10[[#This Row],[Column2]]*746/1000</f>
        <v>9.2876999999999992</v>
      </c>
      <c r="J213" s="37">
        <f>60*Table10[[#This Row],[Column3]]/(2*PI()*Table10[[#This Row],[Column1]])</f>
        <v>1.2670143128182253E-2</v>
      </c>
      <c r="K213" s="51">
        <v>535.1</v>
      </c>
      <c r="L213" s="41">
        <f>IF(Simulation!Q213&lt;='Given Data '!J$6,1,IF(AND(Simulation!Q213&gt;'Given Data '!J$6,Simulation!Q213&lt;='Given Data '!J$7),2,IF(Simulation!Q213&gt;'Given Data '!J$8,3)))</f>
        <v>3</v>
      </c>
      <c r="M213" s="41">
        <v>1</v>
      </c>
      <c r="N213" s="35">
        <f t="shared" si="9"/>
        <v>209</v>
      </c>
      <c r="O213" s="41">
        <f>O212+(Table10[[#This Row],[Column11]]-Q212)/R212</f>
        <v>21.300325785292642</v>
      </c>
      <c r="P213" s="41">
        <f>3.6*Table10[[#This Row],[Column11]]</f>
        <v>63.992739170632902</v>
      </c>
      <c r="Q213" s="41">
        <f t="shared" si="10"/>
        <v>17.775760880731362</v>
      </c>
      <c r="R213" s="36">
        <f>Table10[[#This Row],[Column16]]/Table10[[#This Row],[Column19]]</f>
        <v>0.53066789464765107</v>
      </c>
      <c r="S213" s="41">
        <f>'Given Data '!C$21*'Given Data '!C$19*'Given Data '!C$9*Table10[[#This Row],[Column11]]^2</f>
        <v>297.09860917190753</v>
      </c>
      <c r="T213" s="41">
        <f>'Given Data '!C$22*'Given Data '!C$17*9.81</f>
        <v>102.35950200000001</v>
      </c>
      <c r="U213" s="41">
        <v>0</v>
      </c>
      <c r="V213" s="41">
        <f>'Given Data '!C$45-(Table10[[#This Row],[Column13]]+Table10[[#This Row],[Column14]]+Table10[[#This Row],[Column15]])</f>
        <v>308.44330615092696</v>
      </c>
      <c r="W213" s="41">
        <f>Table10[[#This Row],[Column16]]/'Given Data '!C$17</f>
        <v>0.59121601301667004</v>
      </c>
      <c r="X213" s="41">
        <f>IF(L213=1,'Given Data '!C$55,IF(L213=2,'Given Data '!C$56,IF(L213=3,'Given Data '!C$57)))</f>
        <v>581.23604096253996</v>
      </c>
      <c r="Y213" s="41">
        <f>Table10[[#This Row],[Column19]]*Table10[[#This Row],[Column11]]^2/(2*1000)</f>
        <v>91.828806392497867</v>
      </c>
    </row>
    <row r="214" spans="7:25">
      <c r="G214" s="38">
        <f>7000</f>
        <v>7000</v>
      </c>
      <c r="H214" s="38">
        <f t="shared" si="8"/>
        <v>12.45</v>
      </c>
      <c r="I214" s="41">
        <f>Table10[[#This Row],[Column2]]*746/1000</f>
        <v>9.2876999999999992</v>
      </c>
      <c r="J214" s="37">
        <f>60*Table10[[#This Row],[Column3]]/(2*PI()*Table10[[#This Row],[Column1]])</f>
        <v>1.2670143128182253E-2</v>
      </c>
      <c r="K214" s="51">
        <v>535.1</v>
      </c>
      <c r="L214" s="41">
        <f>IF(Simulation!Q214&lt;='Given Data '!J$6,1,IF(AND(Simulation!Q214&gt;'Given Data '!J$6,Simulation!Q214&lt;='Given Data '!J$7),2,IF(Simulation!Q214&gt;'Given Data '!J$8,3)))</f>
        <v>3</v>
      </c>
      <c r="M214" s="41">
        <v>1</v>
      </c>
      <c r="N214" s="35">
        <f t="shared" si="9"/>
        <v>210</v>
      </c>
      <c r="O214" s="41">
        <f>O213+(Table10[[#This Row],[Column11]]-Q213)/R213</f>
        <v>21.356535006957259</v>
      </c>
      <c r="P214" s="41">
        <f>3.6*Table10[[#This Row],[Column11]]</f>
        <v>64.100121516186874</v>
      </c>
      <c r="Q214" s="41">
        <f t="shared" si="10"/>
        <v>17.805589310051907</v>
      </c>
      <c r="R214" s="36">
        <f>Table10[[#This Row],[Column16]]/Table10[[#This Row],[Column19]]</f>
        <v>0.52895099665424661</v>
      </c>
      <c r="S214" s="41">
        <f>'Given Data '!C$21*'Given Data '!C$19*'Given Data '!C$9*Table10[[#This Row],[Column11]]^2</f>
        <v>298.09653216433048</v>
      </c>
      <c r="T214" s="41">
        <f>'Given Data '!C$22*'Given Data '!C$17*9.81</f>
        <v>102.35950200000001</v>
      </c>
      <c r="U214" s="41">
        <v>0</v>
      </c>
      <c r="V214" s="41">
        <f>'Given Data '!C$45-(Table10[[#This Row],[Column13]]+Table10[[#This Row],[Column14]]+Table10[[#This Row],[Column15]])</f>
        <v>307.445383158504</v>
      </c>
      <c r="W214" s="41">
        <f>Table10[[#This Row],[Column16]]/'Given Data '!C$17</f>
        <v>0.58930322048360961</v>
      </c>
      <c r="X214" s="41">
        <f>IF(L214=1,'Given Data '!C$55,IF(L214=2,'Given Data '!C$56,IF(L214=3,'Given Data '!C$57)))</f>
        <v>581.23604096253996</v>
      </c>
      <c r="Y214" s="41">
        <f>Table10[[#This Row],[Column19]]*Table10[[#This Row],[Column11]]^2/(2*1000)</f>
        <v>92.137249698648816</v>
      </c>
    </row>
    <row r="215" spans="7:25">
      <c r="G215" s="38">
        <f>7000</f>
        <v>7000</v>
      </c>
      <c r="H215" s="38">
        <f t="shared" si="8"/>
        <v>12.45</v>
      </c>
      <c r="I215" s="41">
        <f>Table10[[#This Row],[Column2]]*746/1000</f>
        <v>9.2876999999999992</v>
      </c>
      <c r="J215" s="37">
        <f>60*Table10[[#This Row],[Column3]]/(2*PI()*Table10[[#This Row],[Column1]])</f>
        <v>1.2670143128182253E-2</v>
      </c>
      <c r="K215" s="51">
        <v>535.1</v>
      </c>
      <c r="L215" s="41">
        <f>IF(Simulation!Q215&lt;='Given Data '!J$6,1,IF(AND(Simulation!Q215&gt;'Given Data '!J$6,Simulation!Q215&lt;='Given Data '!J$7),2,IF(Simulation!Q215&gt;'Given Data '!J$8,3)))</f>
        <v>3</v>
      </c>
      <c r="M215" s="41">
        <v>1</v>
      </c>
      <c r="N215" s="35">
        <f t="shared" si="9"/>
        <v>211</v>
      </c>
      <c r="O215" s="41">
        <f>O214+(Table10[[#This Row],[Column11]]-Q214)/R214</f>
        <v>21.412650374249768</v>
      </c>
      <c r="P215" s="41">
        <f>3.6*Table10[[#This Row],[Column11]]</f>
        <v>64.20697772223204</v>
      </c>
      <c r="Q215" s="41">
        <f t="shared" si="10"/>
        <v>17.835271589508899</v>
      </c>
      <c r="R215" s="36">
        <f>Table10[[#This Row],[Column16]]/Table10[[#This Row],[Column19]]</f>
        <v>0.52723965343200785</v>
      </c>
      <c r="S215" s="41">
        <f>'Given Data '!C$21*'Given Data '!C$19*'Given Data '!C$9*Table10[[#This Row],[Column11]]^2</f>
        <v>299.09122652355262</v>
      </c>
      <c r="T215" s="41">
        <f>'Given Data '!C$22*'Given Data '!C$17*9.81</f>
        <v>102.35950200000001</v>
      </c>
      <c r="U215" s="41">
        <v>0</v>
      </c>
      <c r="V215" s="41">
        <f>'Given Data '!C$45-(Table10[[#This Row],[Column13]]+Table10[[#This Row],[Column14]]+Table10[[#This Row],[Column15]])</f>
        <v>306.45068879928186</v>
      </c>
      <c r="W215" s="41">
        <f>Table10[[#This Row],[Column16]]/'Given Data '!C$17</f>
        <v>0.58739661650971198</v>
      </c>
      <c r="X215" s="41">
        <f>IF(L215=1,'Given Data '!C$55,IF(L215=2,'Given Data '!C$56,IF(L215=3,'Given Data '!C$57)))</f>
        <v>581.23604096253996</v>
      </c>
      <c r="Y215" s="41">
        <f>Table10[[#This Row],[Column19]]*Table10[[#This Row],[Column11]]^2/(2*1000)</f>
        <v>92.444695081807325</v>
      </c>
    </row>
    <row r="216" spans="7:25">
      <c r="G216" s="38">
        <f>7000</f>
        <v>7000</v>
      </c>
      <c r="H216" s="38">
        <f t="shared" si="8"/>
        <v>12.45</v>
      </c>
      <c r="I216" s="41">
        <f>Table10[[#This Row],[Column2]]*746/1000</f>
        <v>9.2876999999999992</v>
      </c>
      <c r="J216" s="37">
        <f>60*Table10[[#This Row],[Column3]]/(2*PI()*Table10[[#This Row],[Column1]])</f>
        <v>1.2670143128182253E-2</v>
      </c>
      <c r="K216" s="51">
        <v>535.1</v>
      </c>
      <c r="L216" s="41">
        <f>IF(Simulation!Q216&lt;='Given Data '!J$6,1,IF(AND(Simulation!Q216&gt;'Given Data '!J$6,Simulation!Q216&lt;='Given Data '!J$7),2,IF(Simulation!Q216&gt;'Given Data '!J$8,3)))</f>
        <v>3</v>
      </c>
      <c r="M216" s="41">
        <v>1</v>
      </c>
      <c r="N216" s="35">
        <f t="shared" si="9"/>
        <v>212</v>
      </c>
      <c r="O216" s="41">
        <f>O215+(Table10[[#This Row],[Column11]]-Q215)/R215</f>
        <v>21.468672657127083</v>
      </c>
      <c r="P216" s="41">
        <f>3.6*Table10[[#This Row],[Column11]]</f>
        <v>64.313311530663384</v>
      </c>
      <c r="Q216" s="41">
        <f t="shared" si="10"/>
        <v>17.864808758517604</v>
      </c>
      <c r="R216" s="36">
        <f>Table10[[#This Row],[Column16]]/Table10[[#This Row],[Column19]]</f>
        <v>0.52553384700928896</v>
      </c>
      <c r="S216" s="41">
        <f>'Given Data '!C$21*'Given Data '!C$19*'Given Data '!C$9*Table10[[#This Row],[Column11]]^2</f>
        <v>300.08270269534222</v>
      </c>
      <c r="T216" s="41">
        <f>'Given Data '!C$22*'Given Data '!C$17*9.81</f>
        <v>102.35950200000001</v>
      </c>
      <c r="U216" s="41">
        <v>0</v>
      </c>
      <c r="V216" s="41">
        <f>'Given Data '!C$45-(Table10[[#This Row],[Column13]]+Table10[[#This Row],[Column14]]+Table10[[#This Row],[Column15]])</f>
        <v>305.45921262749226</v>
      </c>
      <c r="W216" s="41">
        <f>Table10[[#This Row],[Column16]]/'Given Data '!C$17</f>
        <v>0.58549618107280332</v>
      </c>
      <c r="X216" s="41">
        <f>IF(L216=1,'Given Data '!C$55,IF(L216=2,'Given Data '!C$56,IF(L216=3,'Given Data '!C$57)))</f>
        <v>581.23604096253996</v>
      </c>
      <c r="Y216" s="41">
        <f>Table10[[#This Row],[Column19]]*Table10[[#This Row],[Column11]]^2/(2*1000)</f>
        <v>92.751145770606598</v>
      </c>
    </row>
    <row r="217" spans="7:25">
      <c r="G217" s="38">
        <f>7000</f>
        <v>7000</v>
      </c>
      <c r="H217" s="38">
        <f t="shared" si="8"/>
        <v>12.45</v>
      </c>
      <c r="I217" s="41">
        <f>Table10[[#This Row],[Column2]]*746/1000</f>
        <v>9.2876999999999992</v>
      </c>
      <c r="J217" s="37">
        <f>60*Table10[[#This Row],[Column3]]/(2*PI()*Table10[[#This Row],[Column1]])</f>
        <v>1.2670143128182253E-2</v>
      </c>
      <c r="K217" s="51">
        <v>535.1</v>
      </c>
      <c r="L217" s="41">
        <f>IF(Simulation!Q217&lt;='Given Data '!J$6,1,IF(AND(Simulation!Q217&gt;'Given Data '!J$6,Simulation!Q217&lt;='Given Data '!J$7),2,IF(Simulation!Q217&gt;'Given Data '!J$8,3)))</f>
        <v>3</v>
      </c>
      <c r="M217" s="41">
        <v>1</v>
      </c>
      <c r="N217" s="35">
        <f t="shared" si="9"/>
        <v>213</v>
      </c>
      <c r="O217" s="41">
        <f>O216+(Table10[[#This Row],[Column11]]-Q216)/R216</f>
        <v>21.524602616212665</v>
      </c>
      <c r="P217" s="41">
        <f>3.6*Table10[[#This Row],[Column11]]</f>
        <v>64.419126642284112</v>
      </c>
      <c r="Q217" s="41">
        <f t="shared" si="10"/>
        <v>17.894201845078921</v>
      </c>
      <c r="R217" s="36">
        <f>Table10[[#This Row],[Column16]]/Table10[[#This Row],[Column19]]</f>
        <v>0.52383355947258881</v>
      </c>
      <c r="S217" s="41">
        <f>'Given Data '!C$21*'Given Data '!C$19*'Given Data '!C$9*Table10[[#This Row],[Column11]]^2</f>
        <v>301.07097109167177</v>
      </c>
      <c r="T217" s="41">
        <f>'Given Data '!C$22*'Given Data '!C$17*9.81</f>
        <v>102.35950200000001</v>
      </c>
      <c r="U217" s="41">
        <v>0</v>
      </c>
      <c r="V217" s="41">
        <f>'Given Data '!C$45-(Table10[[#This Row],[Column13]]+Table10[[#This Row],[Column14]]+Table10[[#This Row],[Column15]])</f>
        <v>304.47094423116272</v>
      </c>
      <c r="W217" s="41">
        <f>Table10[[#This Row],[Column16]]/'Given Data '!C$17</f>
        <v>0.58360189421548891</v>
      </c>
      <c r="X217" s="41">
        <f>IF(L217=1,'Given Data '!C$55,IF(L217=2,'Given Data '!C$56,IF(L217=3,'Given Data '!C$57)))</f>
        <v>581.23604096253996</v>
      </c>
      <c r="Y217" s="41">
        <f>Table10[[#This Row],[Column19]]*Table10[[#This Row],[Column11]]^2/(2*1000)</f>
        <v>93.056604983234081</v>
      </c>
    </row>
    <row r="218" spans="7:25">
      <c r="G218" s="38">
        <f>7000</f>
        <v>7000</v>
      </c>
      <c r="H218" s="38">
        <f t="shared" si="8"/>
        <v>12.45</v>
      </c>
      <c r="I218" s="41">
        <f>Table10[[#This Row],[Column2]]*746/1000</f>
        <v>9.2876999999999992</v>
      </c>
      <c r="J218" s="37">
        <f>60*Table10[[#This Row],[Column3]]/(2*PI()*Table10[[#This Row],[Column1]])</f>
        <v>1.2670143128182253E-2</v>
      </c>
      <c r="K218" s="51">
        <v>535.1</v>
      </c>
      <c r="L218" s="41">
        <f>IF(Simulation!Q218&lt;='Given Data '!J$6,1,IF(AND(Simulation!Q218&gt;'Given Data '!J$6,Simulation!Q218&lt;='Given Data '!J$7),2,IF(Simulation!Q218&gt;'Given Data '!J$8,3)))</f>
        <v>3</v>
      </c>
      <c r="M218" s="41">
        <v>1</v>
      </c>
      <c r="N218" s="35">
        <f t="shared" si="9"/>
        <v>214</v>
      </c>
      <c r="O218" s="41">
        <f>O217+(Table10[[#This Row],[Column11]]-Q217)/R217</f>
        <v>21.580441002951648</v>
      </c>
      <c r="P218" s="41">
        <f>3.6*Table10[[#This Row],[Column11]]</f>
        <v>64.524426717454602</v>
      </c>
      <c r="Q218" s="41">
        <f t="shared" si="10"/>
        <v>17.92345186595961</v>
      </c>
      <c r="R218" s="36">
        <f>Table10[[#This Row],[Column16]]/Table10[[#This Row],[Column19]]</f>
        <v>0.52213877296636246</v>
      </c>
      <c r="S218" s="41">
        <f>'Given Data '!C$21*'Given Data '!C$19*'Given Data '!C$9*Table10[[#This Row],[Column11]]^2</f>
        <v>302.05604209082748</v>
      </c>
      <c r="T218" s="41">
        <f>'Given Data '!C$22*'Given Data '!C$17*9.81</f>
        <v>102.35950200000001</v>
      </c>
      <c r="U218" s="41">
        <v>0</v>
      </c>
      <c r="V218" s="41">
        <f>'Given Data '!C$45-(Table10[[#This Row],[Column13]]+Table10[[#This Row],[Column14]]+Table10[[#This Row],[Column15]])</f>
        <v>303.48587323200701</v>
      </c>
      <c r="W218" s="41">
        <f>Table10[[#This Row],[Column16]]/'Given Data '!C$17</f>
        <v>0.58171373604494259</v>
      </c>
      <c r="X218" s="41">
        <f>IF(L218=1,'Given Data '!C$55,IF(L218=2,'Given Data '!C$56,IF(L218=3,'Given Data '!C$57)))</f>
        <v>581.23604096253996</v>
      </c>
      <c r="Y218" s="41">
        <f>Table10[[#This Row],[Column19]]*Table10[[#This Row],[Column11]]^2/(2*1000)</f>
        <v>93.361075927465237</v>
      </c>
    </row>
    <row r="219" spans="7:25">
      <c r="G219" s="38">
        <f>7000</f>
        <v>7000</v>
      </c>
      <c r="H219" s="38">
        <f t="shared" si="8"/>
        <v>12.45</v>
      </c>
      <c r="I219" s="41">
        <f>Table10[[#This Row],[Column2]]*746/1000</f>
        <v>9.2876999999999992</v>
      </c>
      <c r="J219" s="37">
        <f>60*Table10[[#This Row],[Column3]]/(2*PI()*Table10[[#This Row],[Column1]])</f>
        <v>1.2670143128182253E-2</v>
      </c>
      <c r="K219" s="51">
        <v>535.1</v>
      </c>
      <c r="L219" s="41">
        <f>IF(Simulation!Q219&lt;='Given Data '!J$6,1,IF(AND(Simulation!Q219&gt;'Given Data '!J$6,Simulation!Q219&lt;='Given Data '!J$7),2,IF(Simulation!Q219&gt;'Given Data '!J$8,3)))</f>
        <v>3</v>
      </c>
      <c r="M219" s="41">
        <v>1</v>
      </c>
      <c r="N219" s="35">
        <f t="shared" si="9"/>
        <v>215</v>
      </c>
      <c r="O219" s="41">
        <f>O218+(Table10[[#This Row],[Column11]]-Q218)/R218</f>
        <v>21.636188559762704</v>
      </c>
      <c r="P219" s="41">
        <f>3.6*Table10[[#This Row],[Column11]]</f>
        <v>64.629215376727714</v>
      </c>
      <c r="Q219" s="41">
        <f t="shared" si="10"/>
        <v>17.952559826868807</v>
      </c>
      <c r="R219" s="36">
        <f>Table10[[#This Row],[Column16]]/Table10[[#This Row],[Column19]]</f>
        <v>0.52044946969283423</v>
      </c>
      <c r="S219" s="41">
        <f>'Given Data '!C$21*'Given Data '!C$19*'Given Data '!C$9*Table10[[#This Row],[Column11]]^2</f>
        <v>303.0379260375181</v>
      </c>
      <c r="T219" s="41">
        <f>'Given Data '!C$22*'Given Data '!C$17*9.81</f>
        <v>102.35950200000001</v>
      </c>
      <c r="U219" s="41">
        <v>0</v>
      </c>
      <c r="V219" s="41">
        <f>'Given Data '!C$45-(Table10[[#This Row],[Column13]]+Table10[[#This Row],[Column14]]+Table10[[#This Row],[Column15]])</f>
        <v>302.50398928531638</v>
      </c>
      <c r="W219" s="41">
        <f>Table10[[#This Row],[Column16]]/'Given Data '!C$17</f>
        <v>0.57983168673269891</v>
      </c>
      <c r="X219" s="41">
        <f>IF(L219=1,'Given Data '!C$55,IF(L219=2,'Given Data '!C$56,IF(L219=3,'Given Data '!C$57)))</f>
        <v>581.23604096253996</v>
      </c>
      <c r="Y219" s="41">
        <f>Table10[[#This Row],[Column19]]*Table10[[#This Row],[Column11]]^2/(2*1000)</f>
        <v>93.664561800697257</v>
      </c>
    </row>
    <row r="220" spans="7:25">
      <c r="G220" s="38">
        <f>7000</f>
        <v>7000</v>
      </c>
      <c r="H220" s="38">
        <f t="shared" si="8"/>
        <v>12.45</v>
      </c>
      <c r="I220" s="41">
        <f>Table10[[#This Row],[Column2]]*746/1000</f>
        <v>9.2876999999999992</v>
      </c>
      <c r="J220" s="37">
        <f>60*Table10[[#This Row],[Column3]]/(2*PI()*Table10[[#This Row],[Column1]])</f>
        <v>1.2670143128182253E-2</v>
      </c>
      <c r="K220" s="51">
        <v>535.1</v>
      </c>
      <c r="L220" s="41">
        <f>IF(Simulation!Q220&lt;='Given Data '!J$6,1,IF(AND(Simulation!Q220&gt;'Given Data '!J$6,Simulation!Q220&lt;='Given Data '!J$7),2,IF(Simulation!Q220&gt;'Given Data '!J$8,3)))</f>
        <v>3</v>
      </c>
      <c r="M220" s="41">
        <v>1</v>
      </c>
      <c r="N220" s="35">
        <f t="shared" si="9"/>
        <v>216</v>
      </c>
      <c r="O220" s="41">
        <f>O219+(Table10[[#This Row],[Column11]]-Q219)/R219</f>
        <v>21.691846020186663</v>
      </c>
      <c r="P220" s="41">
        <f>3.6*Table10[[#This Row],[Column11]]</f>
        <v>64.733496201471269</v>
      </c>
      <c r="Q220" s="41">
        <f t="shared" si="10"/>
        <v>17.981526722630907</v>
      </c>
      <c r="R220" s="36">
        <f>Table10[[#This Row],[Column16]]/Table10[[#This Row],[Column19]]</f>
        <v>0.51876563191181058</v>
      </c>
      <c r="S220" s="41">
        <f>'Given Data '!C$21*'Given Data '!C$19*'Given Data '!C$9*Table10[[#This Row],[Column11]]^2</f>
        <v>304.0166332429834</v>
      </c>
      <c r="T220" s="41">
        <f>'Given Data '!C$22*'Given Data '!C$17*9.81</f>
        <v>102.35950200000001</v>
      </c>
      <c r="U220" s="41">
        <v>0</v>
      </c>
      <c r="V220" s="41">
        <f>'Given Data '!C$45-(Table10[[#This Row],[Column13]]+Table10[[#This Row],[Column14]]+Table10[[#This Row],[Column15]])</f>
        <v>301.52528207985108</v>
      </c>
      <c r="W220" s="41">
        <f>Table10[[#This Row],[Column16]]/'Given Data '!C$17</f>
        <v>0.57795572651444493</v>
      </c>
      <c r="X220" s="41">
        <f>IF(L220=1,'Given Data '!C$55,IF(L220=2,'Given Data '!C$56,IF(L220=3,'Given Data '!C$57)))</f>
        <v>581.23604096253996</v>
      </c>
      <c r="Y220" s="41">
        <f>Table10[[#This Row],[Column19]]*Table10[[#This Row],[Column11]]^2/(2*1000)</f>
        <v>93.967065789982556</v>
      </c>
    </row>
    <row r="221" spans="7:25">
      <c r="G221" s="38">
        <f>7000</f>
        <v>7000</v>
      </c>
      <c r="H221" s="38">
        <f t="shared" si="8"/>
        <v>12.45</v>
      </c>
      <c r="I221" s="41">
        <f>Table10[[#This Row],[Column2]]*746/1000</f>
        <v>9.2876999999999992</v>
      </c>
      <c r="J221" s="37">
        <f>60*Table10[[#This Row],[Column3]]/(2*PI()*Table10[[#This Row],[Column1]])</f>
        <v>1.2670143128182253E-2</v>
      </c>
      <c r="K221" s="51">
        <v>535.1</v>
      </c>
      <c r="L221" s="41">
        <f>IF(Simulation!Q221&lt;='Given Data '!J$6,1,IF(AND(Simulation!Q221&gt;'Given Data '!J$6,Simulation!Q221&lt;='Given Data '!J$7),2,IF(Simulation!Q221&gt;'Given Data '!J$8,3)))</f>
        <v>3</v>
      </c>
      <c r="M221" s="41">
        <v>1</v>
      </c>
      <c r="N221" s="35">
        <f t="shared" si="9"/>
        <v>217</v>
      </c>
      <c r="O221" s="41">
        <f>O220+(Table10[[#This Row],[Column11]]-Q220)/R220</f>
        <v>21.747414109032064</v>
      </c>
      <c r="P221" s="41">
        <f>3.6*Table10[[#This Row],[Column11]]</f>
        <v>64.837272734477722</v>
      </c>
      <c r="Q221" s="41">
        <f t="shared" si="10"/>
        <v>18.010353537354924</v>
      </c>
      <c r="R221" s="36">
        <f>Table10[[#This Row],[Column16]]/Table10[[#This Row],[Column19]]</f>
        <v>0.5170872419404936</v>
      </c>
      <c r="S221" s="41">
        <f>'Given Data '!C$21*'Given Data '!C$19*'Given Data '!C$9*Table10[[#This Row],[Column11]]^2</f>
        <v>304.99217398510297</v>
      </c>
      <c r="T221" s="41">
        <f>'Given Data '!C$22*'Given Data '!C$17*9.81</f>
        <v>102.35950200000001</v>
      </c>
      <c r="U221" s="41">
        <v>0</v>
      </c>
      <c r="V221" s="41">
        <f>'Given Data '!C$45-(Table10[[#This Row],[Column13]]+Table10[[#This Row],[Column14]]+Table10[[#This Row],[Column15]])</f>
        <v>300.54974133773152</v>
      </c>
      <c r="W221" s="41">
        <f>Table10[[#This Row],[Column16]]/'Given Data '!C$17</f>
        <v>0.57608583568981142</v>
      </c>
      <c r="X221" s="41">
        <f>IF(L221=1,'Given Data '!C$55,IF(L221=2,'Given Data '!C$56,IF(L221=3,'Given Data '!C$57)))</f>
        <v>581.23604096253996</v>
      </c>
      <c r="Y221" s="41">
        <f>Table10[[#This Row],[Column19]]*Table10[[#This Row],[Column11]]^2/(2*1000)</f>
        <v>94.268591072062407</v>
      </c>
    </row>
    <row r="222" spans="7:25">
      <c r="G222" s="38">
        <f>7000</f>
        <v>7000</v>
      </c>
      <c r="H222" s="38">
        <f t="shared" si="8"/>
        <v>12.45</v>
      </c>
      <c r="I222" s="41">
        <f>Table10[[#This Row],[Column2]]*746/1000</f>
        <v>9.2876999999999992</v>
      </c>
      <c r="J222" s="37">
        <f>60*Table10[[#This Row],[Column3]]/(2*PI()*Table10[[#This Row],[Column1]])</f>
        <v>1.2670143128182253E-2</v>
      </c>
      <c r="K222" s="51">
        <v>535.1</v>
      </c>
      <c r="L222" s="41">
        <f>IF(Simulation!Q222&lt;='Given Data '!J$6,1,IF(AND(Simulation!Q222&gt;'Given Data '!J$6,Simulation!Q222&lt;='Given Data '!J$7),2,IF(Simulation!Q222&gt;'Given Data '!J$8,3)))</f>
        <v>3</v>
      </c>
      <c r="M222" s="41">
        <v>1</v>
      </c>
      <c r="N222" s="35">
        <f t="shared" si="9"/>
        <v>218</v>
      </c>
      <c r="O222" s="41">
        <f>O221+(Table10[[#This Row],[Column11]]-Q221)/R221</f>
        <v>21.802893542517619</v>
      </c>
      <c r="P222" s="41">
        <f>3.6*Table10[[#This Row],[Column11]]</f>
        <v>64.940548480561404</v>
      </c>
      <c r="Q222" s="41">
        <f t="shared" si="10"/>
        <v>18.039041244600391</v>
      </c>
      <c r="R222" s="36">
        <f>Table10[[#This Row],[Column16]]/Table10[[#This Row],[Column19]]</f>
        <v>0.51541428215329532</v>
      </c>
      <c r="S222" s="41">
        <f>'Given Data '!C$21*'Given Data '!C$19*'Given Data '!C$9*Table10[[#This Row],[Column11]]^2</f>
        <v>305.96455850850361</v>
      </c>
      <c r="T222" s="41">
        <f>'Given Data '!C$22*'Given Data '!C$17*9.81</f>
        <v>102.35950200000001</v>
      </c>
      <c r="U222" s="41">
        <v>0</v>
      </c>
      <c r="V222" s="41">
        <f>'Given Data '!C$45-(Table10[[#This Row],[Column13]]+Table10[[#This Row],[Column14]]+Table10[[#This Row],[Column15]])</f>
        <v>299.57735681433087</v>
      </c>
      <c r="W222" s="41">
        <f>Table10[[#This Row],[Column16]]/'Given Data '!C$17</f>
        <v>0.57422199462216716</v>
      </c>
      <c r="X222" s="41">
        <f>IF(L222=1,'Given Data '!C$55,IF(L222=2,'Given Data '!C$56,IF(L222=3,'Given Data '!C$57)))</f>
        <v>581.23604096253996</v>
      </c>
      <c r="Y222" s="41">
        <f>Table10[[#This Row],[Column19]]*Table10[[#This Row],[Column11]]^2/(2*1000)</f>
        <v>94.569140813400153</v>
      </c>
    </row>
    <row r="223" spans="7:25">
      <c r="G223" s="38">
        <f>7000</f>
        <v>7000</v>
      </c>
      <c r="H223" s="38">
        <f t="shared" si="8"/>
        <v>12.45</v>
      </c>
      <c r="I223" s="41">
        <f>Table10[[#This Row],[Column2]]*746/1000</f>
        <v>9.2876999999999992</v>
      </c>
      <c r="J223" s="37">
        <f>60*Table10[[#This Row],[Column3]]/(2*PI()*Table10[[#This Row],[Column1]])</f>
        <v>1.2670143128182253E-2</v>
      </c>
      <c r="K223" s="51">
        <v>535.1</v>
      </c>
      <c r="L223" s="41">
        <f>IF(Simulation!Q223&lt;='Given Data '!J$6,1,IF(AND(Simulation!Q223&gt;'Given Data '!J$6,Simulation!Q223&lt;='Given Data '!J$7),2,IF(Simulation!Q223&gt;'Given Data '!J$8,3)))</f>
        <v>3</v>
      </c>
      <c r="M223" s="41">
        <v>1</v>
      </c>
      <c r="N223" s="35">
        <f t="shared" si="9"/>
        <v>219</v>
      </c>
      <c r="O223" s="41">
        <f>O222+(Table10[[#This Row],[Column11]]-Q222)/R222</f>
        <v>21.858285028411728</v>
      </c>
      <c r="P223" s="41">
        <f>3.6*Table10[[#This Row],[Column11]]</f>
        <v>65.043326907143665</v>
      </c>
      <c r="Q223" s="41">
        <f t="shared" si="10"/>
        <v>18.067590807539908</v>
      </c>
      <c r="R223" s="36">
        <f>Table10[[#This Row],[Column16]]/Table10[[#This Row],[Column19]]</f>
        <v>0.51374673498165324</v>
      </c>
      <c r="S223" s="41">
        <f>'Given Data '!C$21*'Given Data '!C$19*'Given Data '!C$9*Table10[[#This Row],[Column11]]^2</f>
        <v>306.93379702466711</v>
      </c>
      <c r="T223" s="41">
        <f>'Given Data '!C$22*'Given Data '!C$17*9.81</f>
        <v>102.35950200000001</v>
      </c>
      <c r="U223" s="41">
        <v>0</v>
      </c>
      <c r="V223" s="41">
        <f>'Given Data '!C$45-(Table10[[#This Row],[Column13]]+Table10[[#This Row],[Column14]]+Table10[[#This Row],[Column15]])</f>
        <v>298.60811829816737</v>
      </c>
      <c r="W223" s="41">
        <f>Table10[[#This Row],[Column16]]/'Given Data '!C$17</f>
        <v>0.5723641837384128</v>
      </c>
      <c r="X223" s="41">
        <f>IF(L223=1,'Given Data '!C$55,IF(L223=2,'Given Data '!C$56,IF(L223=3,'Given Data '!C$57)))</f>
        <v>581.23604096253996</v>
      </c>
      <c r="Y223" s="41">
        <f>Table10[[#This Row],[Column19]]*Table10[[#This Row],[Column11]]^2/(2*1000)</f>
        <v>94.868718170214478</v>
      </c>
    </row>
    <row r="224" spans="7:25">
      <c r="G224" s="38">
        <f>7000</f>
        <v>7000</v>
      </c>
      <c r="H224" s="38">
        <f t="shared" si="8"/>
        <v>12.45</v>
      </c>
      <c r="I224" s="41">
        <f>Table10[[#This Row],[Column2]]*746/1000</f>
        <v>9.2876999999999992</v>
      </c>
      <c r="J224" s="37">
        <f>60*Table10[[#This Row],[Column3]]/(2*PI()*Table10[[#This Row],[Column1]])</f>
        <v>1.2670143128182253E-2</v>
      </c>
      <c r="K224" s="51">
        <v>535.1</v>
      </c>
      <c r="L224" s="41">
        <f>IF(Simulation!Q224&lt;='Given Data '!J$6,1,IF(AND(Simulation!Q224&gt;'Given Data '!J$6,Simulation!Q224&lt;='Given Data '!J$7),2,IF(Simulation!Q224&gt;'Given Data '!J$8,3)))</f>
        <v>3</v>
      </c>
      <c r="M224" s="41">
        <v>1</v>
      </c>
      <c r="N224" s="35">
        <f t="shared" si="9"/>
        <v>220</v>
      </c>
      <c r="O224" s="41">
        <f>O223+(Table10[[#This Row],[Column11]]-Q223)/R223</f>
        <v>21.913589266169126</v>
      </c>
      <c r="P224" s="41">
        <f>3.6*Table10[[#This Row],[Column11]]</f>
        <v>65.145611444826315</v>
      </c>
      <c r="Q224" s="41">
        <f t="shared" si="10"/>
        <v>18.096003179118419</v>
      </c>
      <c r="R224" s="36">
        <f>Table10[[#This Row],[Column16]]/Table10[[#This Row],[Column19]]</f>
        <v>0.51208458291384495</v>
      </c>
      <c r="S224" s="41">
        <f>'Given Data '!C$21*'Given Data '!C$19*'Given Data '!C$9*Table10[[#This Row],[Column11]]^2</f>
        <v>307.89989971203772</v>
      </c>
      <c r="T224" s="41">
        <f>'Given Data '!C$22*'Given Data '!C$17*9.81</f>
        <v>102.35950200000001</v>
      </c>
      <c r="U224" s="41">
        <v>0</v>
      </c>
      <c r="V224" s="41">
        <f>'Given Data '!C$45-(Table10[[#This Row],[Column13]]+Table10[[#This Row],[Column14]]+Table10[[#This Row],[Column15]])</f>
        <v>297.64201561079676</v>
      </c>
      <c r="W224" s="41">
        <f>Table10[[#This Row],[Column16]]/'Given Data '!C$17</f>
        <v>0.57051238352877409</v>
      </c>
      <c r="X224" s="41">
        <f>IF(L224=1,'Given Data '!C$55,IF(L224=2,'Given Data '!C$56,IF(L224=3,'Given Data '!C$57)))</f>
        <v>581.23604096253996</v>
      </c>
      <c r="Y224" s="41">
        <f>Table10[[#This Row],[Column19]]*Table10[[#This Row],[Column11]]^2/(2*1000)</f>
        <v>95.167326288512641</v>
      </c>
    </row>
    <row r="225" spans="7:25">
      <c r="G225" s="38">
        <f>7000</f>
        <v>7000</v>
      </c>
      <c r="H225" s="38">
        <f t="shared" si="8"/>
        <v>12.45</v>
      </c>
      <c r="I225" s="41">
        <f>Table10[[#This Row],[Column2]]*746/1000</f>
        <v>9.2876999999999992</v>
      </c>
      <c r="J225" s="37">
        <f>60*Table10[[#This Row],[Column3]]/(2*PI()*Table10[[#This Row],[Column1]])</f>
        <v>1.2670143128182253E-2</v>
      </c>
      <c r="K225" s="51">
        <v>535.1</v>
      </c>
      <c r="L225" s="41">
        <f>IF(Simulation!Q225&lt;='Given Data '!J$6,1,IF(AND(Simulation!Q225&gt;'Given Data '!J$6,Simulation!Q225&lt;='Given Data '!J$7),2,IF(Simulation!Q225&gt;'Given Data '!J$8,3)))</f>
        <v>3</v>
      </c>
      <c r="M225" s="41">
        <v>1</v>
      </c>
      <c r="N225" s="35">
        <f t="shared" si="9"/>
        <v>221</v>
      </c>
      <c r="O225" s="41">
        <f>O224+(Table10[[#This Row],[Column11]]-Q224)/R224</f>
        <v>21.968806947064657</v>
      </c>
      <c r="P225" s="41">
        <f>3.6*Table10[[#This Row],[Column11]]</f>
        <v>65.247405487953401</v>
      </c>
      <c r="Q225" s="41">
        <f t="shared" si="10"/>
        <v>18.124279302209278</v>
      </c>
      <c r="R225" s="36">
        <f>Table10[[#This Row],[Column16]]/Table10[[#This Row],[Column19]]</f>
        <v>0.51042780849480474</v>
      </c>
      <c r="S225" s="41">
        <f>'Given Data '!C$21*'Given Data '!C$19*'Given Data '!C$9*Table10[[#This Row],[Column11]]^2</f>
        <v>308.86287671612865</v>
      </c>
      <c r="T225" s="41">
        <f>'Given Data '!C$22*'Given Data '!C$17*9.81</f>
        <v>102.35950200000001</v>
      </c>
      <c r="U225" s="41">
        <v>0</v>
      </c>
      <c r="V225" s="41">
        <f>'Given Data '!C$45-(Table10[[#This Row],[Column13]]+Table10[[#This Row],[Column14]]+Table10[[#This Row],[Column15]])</f>
        <v>296.67903860670583</v>
      </c>
      <c r="W225" s="41">
        <f>Table10[[#This Row],[Column16]]/'Given Data '!C$17</f>
        <v>0.5686665745465983</v>
      </c>
      <c r="X225" s="41">
        <f>IF(L225=1,'Given Data '!C$55,IF(L225=2,'Given Data '!C$56,IF(L225=3,'Given Data '!C$57)))</f>
        <v>581.23604096253996</v>
      </c>
      <c r="Y225" s="41">
        <f>Table10[[#This Row],[Column19]]*Table10[[#This Row],[Column11]]^2/(2*1000)</f>
        <v>95.464968304123445</v>
      </c>
    </row>
    <row r="226" spans="7:25">
      <c r="G226" s="38">
        <f>7000</f>
        <v>7000</v>
      </c>
      <c r="H226" s="38">
        <f t="shared" si="8"/>
        <v>12.45</v>
      </c>
      <c r="I226" s="41">
        <f>Table10[[#This Row],[Column2]]*746/1000</f>
        <v>9.2876999999999992</v>
      </c>
      <c r="J226" s="37">
        <f>60*Table10[[#This Row],[Column3]]/(2*PI()*Table10[[#This Row],[Column1]])</f>
        <v>1.2670143128182253E-2</v>
      </c>
      <c r="K226" s="51">
        <v>535.1</v>
      </c>
      <c r="L226" s="41">
        <f>IF(Simulation!Q226&lt;='Given Data '!J$6,1,IF(AND(Simulation!Q226&gt;'Given Data '!J$6,Simulation!Q226&lt;='Given Data '!J$7),2,IF(Simulation!Q226&gt;'Given Data '!J$8,3)))</f>
        <v>3</v>
      </c>
      <c r="M226" s="41">
        <v>1</v>
      </c>
      <c r="N226" s="35">
        <f t="shared" si="9"/>
        <v>222</v>
      </c>
      <c r="O226" s="41">
        <f>O225+(Table10[[#This Row],[Column11]]-Q225)/R225</f>
        <v>22.02393875432438</v>
      </c>
      <c r="P226" s="41">
        <f>3.6*Table10[[#This Row],[Column11]]</f>
        <v>65.348712395161982</v>
      </c>
      <c r="Q226" s="41">
        <f t="shared" si="10"/>
        <v>18.152420109767217</v>
      </c>
      <c r="R226" s="36">
        <f>Table10[[#This Row],[Column16]]/Table10[[#This Row],[Column19]]</f>
        <v>0.50877639432594035</v>
      </c>
      <c r="S226" s="41">
        <f>'Given Data '!C$21*'Given Data '!C$19*'Given Data '!C$9*Table10[[#This Row],[Column11]]^2</f>
        <v>309.82273814962883</v>
      </c>
      <c r="T226" s="41">
        <f>'Given Data '!C$22*'Given Data '!C$17*9.81</f>
        <v>102.35950200000001</v>
      </c>
      <c r="U226" s="41">
        <v>0</v>
      </c>
      <c r="V226" s="41">
        <f>'Given Data '!C$45-(Table10[[#This Row],[Column13]]+Table10[[#This Row],[Column14]]+Table10[[#This Row],[Column15]])</f>
        <v>295.71917717320565</v>
      </c>
      <c r="W226" s="41">
        <f>Table10[[#This Row],[Column16]]/'Given Data '!C$17</f>
        <v>0.56682673740814937</v>
      </c>
      <c r="X226" s="41">
        <f>IF(L226=1,'Given Data '!C$55,IF(L226=2,'Given Data '!C$56,IF(L226=3,'Given Data '!C$57)))</f>
        <v>581.23604096253996</v>
      </c>
      <c r="Y226" s="41">
        <f>Table10[[#This Row],[Column19]]*Table10[[#This Row],[Column11]]^2/(2*1000)</f>
        <v>95.761647342730171</v>
      </c>
    </row>
    <row r="227" spans="7:25">
      <c r="G227" s="38">
        <f>7000</f>
        <v>7000</v>
      </c>
      <c r="H227" s="38">
        <f t="shared" si="8"/>
        <v>12.45</v>
      </c>
      <c r="I227" s="41">
        <f>Table10[[#This Row],[Column2]]*746/1000</f>
        <v>9.2876999999999992</v>
      </c>
      <c r="J227" s="37">
        <f>60*Table10[[#This Row],[Column3]]/(2*PI()*Table10[[#This Row],[Column1]])</f>
        <v>1.2670143128182253E-2</v>
      </c>
      <c r="K227" s="51">
        <v>535.1</v>
      </c>
      <c r="L227" s="41">
        <f>IF(Simulation!Q227&lt;='Given Data '!J$6,1,IF(AND(Simulation!Q227&gt;'Given Data '!J$6,Simulation!Q227&lt;='Given Data '!J$7),2,IF(Simulation!Q227&gt;'Given Data '!J$8,3)))</f>
        <v>3</v>
      </c>
      <c r="M227" s="41">
        <v>1</v>
      </c>
      <c r="N227" s="35">
        <f t="shared" si="9"/>
        <v>223</v>
      </c>
      <c r="O227" s="41">
        <f>O226+(Table10[[#This Row],[Column11]]-Q226)/R226</f>
        <v>22.078985363253928</v>
      </c>
      <c r="P227" s="41">
        <f>3.6*Table10[[#This Row],[Column11]]</f>
        <v>65.449535489921743</v>
      </c>
      <c r="Q227" s="41">
        <f t="shared" si="10"/>
        <v>18.180426524978262</v>
      </c>
      <c r="R227" s="36">
        <f>Table10[[#This Row],[Column16]]/Table10[[#This Row],[Column19]]</f>
        <v>0.50713032306494998</v>
      </c>
      <c r="S227" s="41">
        <f>'Given Data '!C$21*'Given Data '!C$19*'Given Data '!C$9*Table10[[#This Row],[Column11]]^2</f>
        <v>310.77949409250908</v>
      </c>
      <c r="T227" s="41">
        <f>'Given Data '!C$22*'Given Data '!C$17*9.81</f>
        <v>102.35950200000001</v>
      </c>
      <c r="U227" s="41">
        <v>0</v>
      </c>
      <c r="V227" s="41">
        <f>'Given Data '!C$45-(Table10[[#This Row],[Column13]]+Table10[[#This Row],[Column14]]+Table10[[#This Row],[Column15]])</f>
        <v>294.7624212303254</v>
      </c>
      <c r="W227" s="41">
        <f>Table10[[#This Row],[Column16]]/'Given Data '!C$17</f>
        <v>0.56499285279240452</v>
      </c>
      <c r="X227" s="41">
        <f>IF(L227=1,'Given Data '!C$55,IF(L227=2,'Given Data '!C$56,IF(L227=3,'Given Data '!C$57)))</f>
        <v>581.23604096253996</v>
      </c>
      <c r="Y227" s="41">
        <f>Table10[[#This Row],[Column19]]*Table10[[#This Row],[Column11]]^2/(2*1000)</f>
        <v>96.057366519903383</v>
      </c>
    </row>
    <row r="228" spans="7:25">
      <c r="G228" s="38">
        <f>7000</f>
        <v>7000</v>
      </c>
      <c r="H228" s="38">
        <f t="shared" si="8"/>
        <v>12.45</v>
      </c>
      <c r="I228" s="41">
        <f>Table10[[#This Row],[Column2]]*746/1000</f>
        <v>9.2876999999999992</v>
      </c>
      <c r="J228" s="37">
        <f>60*Table10[[#This Row],[Column3]]/(2*PI()*Table10[[#This Row],[Column1]])</f>
        <v>1.2670143128182253E-2</v>
      </c>
      <c r="K228" s="51">
        <v>535.1</v>
      </c>
      <c r="L228" s="41">
        <f>IF(Simulation!Q228&lt;='Given Data '!J$6,1,IF(AND(Simulation!Q228&gt;'Given Data '!J$6,Simulation!Q228&lt;='Given Data '!J$7),2,IF(Simulation!Q228&gt;'Given Data '!J$8,3)))</f>
        <v>3</v>
      </c>
      <c r="M228" s="41">
        <v>1</v>
      </c>
      <c r="N228" s="35">
        <f t="shared" si="9"/>
        <v>224</v>
      </c>
      <c r="O228" s="41">
        <f>O227+(Table10[[#This Row],[Column11]]-Q227)/R227</f>
        <v>22.133947441364285</v>
      </c>
      <c r="P228" s="41">
        <f>3.6*Table10[[#This Row],[Column11]]</f>
        <v>65.549878061064078</v>
      </c>
      <c r="Q228" s="41">
        <f t="shared" si="10"/>
        <v>18.208299461406689</v>
      </c>
      <c r="R228" s="36">
        <f>Table10[[#This Row],[Column16]]/Table10[[#This Row],[Column19]]</f>
        <v>0.50548957742564038</v>
      </c>
      <c r="S228" s="41">
        <f>'Given Data '!C$21*'Given Data '!C$19*'Given Data '!C$9*Table10[[#This Row],[Column11]]^2</f>
        <v>311.73315459212796</v>
      </c>
      <c r="T228" s="41">
        <f>'Given Data '!C$22*'Given Data '!C$17*9.81</f>
        <v>102.35950200000001</v>
      </c>
      <c r="U228" s="41">
        <v>0</v>
      </c>
      <c r="V228" s="41">
        <f>'Given Data '!C$45-(Table10[[#This Row],[Column13]]+Table10[[#This Row],[Column14]]+Table10[[#This Row],[Column15]])</f>
        <v>293.80876073070652</v>
      </c>
      <c r="W228" s="41">
        <f>Table10[[#This Row],[Column16]]/'Given Data '!C$17</f>
        <v>0.5631649014408513</v>
      </c>
      <c r="X228" s="41">
        <f>IF(L228=1,'Given Data '!C$55,IF(L228=2,'Given Data '!C$56,IF(L228=3,'Given Data '!C$57)))</f>
        <v>581.23604096253996</v>
      </c>
      <c r="Y228" s="41">
        <f>Table10[[#This Row],[Column19]]*Table10[[#This Row],[Column11]]^2/(2*1000)</f>
        <v>96.352128941133699</v>
      </c>
    </row>
    <row r="229" spans="7:25">
      <c r="G229" s="38">
        <f>7000</f>
        <v>7000</v>
      </c>
      <c r="H229" s="38">
        <f t="shared" ref="H229:H292" si="11">12.45</f>
        <v>12.45</v>
      </c>
      <c r="I229" s="41">
        <f>Table10[[#This Row],[Column2]]*746/1000</f>
        <v>9.2876999999999992</v>
      </c>
      <c r="J229" s="37">
        <f>60*Table10[[#This Row],[Column3]]/(2*PI()*Table10[[#This Row],[Column1]])</f>
        <v>1.2670143128182253E-2</v>
      </c>
      <c r="K229" s="51">
        <v>535.1</v>
      </c>
      <c r="L229" s="41">
        <f>IF(Simulation!Q229&lt;='Given Data '!J$6,1,IF(AND(Simulation!Q229&gt;'Given Data '!J$6,Simulation!Q229&lt;='Given Data '!J$7),2,IF(Simulation!Q229&gt;'Given Data '!J$8,3)))</f>
        <v>3</v>
      </c>
      <c r="M229" s="41">
        <v>1</v>
      </c>
      <c r="N229" s="35">
        <f t="shared" si="9"/>
        <v>225</v>
      </c>
      <c r="O229" s="41">
        <f>O228+(Table10[[#This Row],[Column11]]-Q228)/R228</f>
        <v>22.188825648495019</v>
      </c>
      <c r="P229" s="41">
        <f>3.6*Table10[[#This Row],[Column11]]</f>
        <v>65.649743363300686</v>
      </c>
      <c r="Q229" s="41">
        <f t="shared" si="10"/>
        <v>18.23603982313908</v>
      </c>
      <c r="R229" s="36">
        <f>Table10[[#This Row],[Column16]]/Table10[[#This Row],[Column19]]</f>
        <v>0.50385414017774499</v>
      </c>
      <c r="S229" s="41">
        <f>'Given Data '!C$21*'Given Data '!C$19*'Given Data '!C$9*Table10[[#This Row],[Column11]]^2</f>
        <v>312.68372966333732</v>
      </c>
      <c r="T229" s="41">
        <f>'Given Data '!C$22*'Given Data '!C$17*9.81</f>
        <v>102.35950200000001</v>
      </c>
      <c r="U229" s="41">
        <v>0</v>
      </c>
      <c r="V229" s="41">
        <f>'Given Data '!C$45-(Table10[[#This Row],[Column13]]+Table10[[#This Row],[Column14]]+Table10[[#This Row],[Column15]])</f>
        <v>292.85818565949717</v>
      </c>
      <c r="W229" s="41">
        <f>Table10[[#This Row],[Column16]]/'Given Data '!C$17</f>
        <v>0.56134286415728496</v>
      </c>
      <c r="X229" s="41">
        <f>IF(L229=1,'Given Data '!C$55,IF(L229=2,'Given Data '!C$56,IF(L229=3,'Given Data '!C$57)))</f>
        <v>581.23604096253996</v>
      </c>
      <c r="Y229" s="41">
        <f>Table10[[#This Row],[Column19]]*Table10[[#This Row],[Column11]]^2/(2*1000)</f>
        <v>96.645937701864426</v>
      </c>
    </row>
    <row r="230" spans="7:25">
      <c r="G230" s="38">
        <f>7000</f>
        <v>7000</v>
      </c>
      <c r="H230" s="38">
        <f t="shared" si="11"/>
        <v>12.45</v>
      </c>
      <c r="I230" s="41">
        <f>Table10[[#This Row],[Column2]]*746/1000</f>
        <v>9.2876999999999992</v>
      </c>
      <c r="J230" s="37">
        <f>60*Table10[[#This Row],[Column3]]/(2*PI()*Table10[[#This Row],[Column1]])</f>
        <v>1.2670143128182253E-2</v>
      </c>
      <c r="K230" s="51">
        <v>535.1</v>
      </c>
      <c r="L230" s="41">
        <f>IF(Simulation!Q230&lt;='Given Data '!J$6,1,IF(AND(Simulation!Q230&gt;'Given Data '!J$6,Simulation!Q230&lt;='Given Data '!J$7),2,IF(Simulation!Q230&gt;'Given Data '!J$8,3)))</f>
        <v>3</v>
      </c>
      <c r="M230" s="41">
        <v>1</v>
      </c>
      <c r="N230" s="35">
        <f t="shared" si="9"/>
        <v>226</v>
      </c>
      <c r="O230" s="41">
        <f>O229+(Table10[[#This Row],[Column11]]-Q229)/R229</f>
        <v>22.24362063693502</v>
      </c>
      <c r="P230" s="41">
        <f>3.6*Table10[[#This Row],[Column11]]</f>
        <v>65.749134617732039</v>
      </c>
      <c r="Q230" s="41">
        <f t="shared" si="10"/>
        <v>18.263648504925566</v>
      </c>
      <c r="R230" s="36">
        <f>Table10[[#This Row],[Column16]]/Table10[[#This Row],[Column19]]</f>
        <v>0.5022239941467439</v>
      </c>
      <c r="S230" s="41">
        <f>'Given Data '!C$21*'Given Data '!C$19*'Given Data '!C$9*Table10[[#This Row],[Column11]]^2</f>
        <v>313.63122928858724</v>
      </c>
      <c r="T230" s="41">
        <f>'Given Data '!C$22*'Given Data '!C$17*9.81</f>
        <v>102.35950200000001</v>
      </c>
      <c r="U230" s="41">
        <v>0</v>
      </c>
      <c r="V230" s="41">
        <f>'Given Data '!C$45-(Table10[[#This Row],[Column13]]+Table10[[#This Row],[Column14]]+Table10[[#This Row],[Column15]])</f>
        <v>291.91068603424725</v>
      </c>
      <c r="W230" s="41">
        <f>Table10[[#This Row],[Column16]]/'Given Data '!C$17</f>
        <v>0.5595267218076081</v>
      </c>
      <c r="X230" s="41">
        <f>IF(L230=1,'Given Data '!C$55,IF(L230=2,'Given Data '!C$56,IF(L230=3,'Given Data '!C$57)))</f>
        <v>581.23604096253996</v>
      </c>
      <c r="Y230" s="41">
        <f>Table10[[#This Row],[Column19]]*Table10[[#This Row],[Column11]]^2/(2*1000)</f>
        <v>96.938795887523909</v>
      </c>
    </row>
    <row r="231" spans="7:25">
      <c r="G231" s="38">
        <f>7000</f>
        <v>7000</v>
      </c>
      <c r="H231" s="38">
        <f t="shared" si="11"/>
        <v>12.45</v>
      </c>
      <c r="I231" s="41">
        <f>Table10[[#This Row],[Column2]]*746/1000</f>
        <v>9.2876999999999992</v>
      </c>
      <c r="J231" s="37">
        <f>60*Table10[[#This Row],[Column3]]/(2*PI()*Table10[[#This Row],[Column1]])</f>
        <v>1.2670143128182253E-2</v>
      </c>
      <c r="K231" s="51">
        <v>535.1</v>
      </c>
      <c r="L231" s="41">
        <f>IF(Simulation!Q231&lt;='Given Data '!J$6,1,IF(AND(Simulation!Q231&gt;'Given Data '!J$6,Simulation!Q231&lt;='Given Data '!J$7),2,IF(Simulation!Q231&gt;'Given Data '!J$8,3)))</f>
        <v>3</v>
      </c>
      <c r="M231" s="41">
        <v>1</v>
      </c>
      <c r="N231" s="35">
        <f t="shared" si="9"/>
        <v>227</v>
      </c>
      <c r="O231" s="41">
        <f>O230+(Table10[[#This Row],[Column11]]-Q230)/R230</f>
        <v>22.29833305154083</v>
      </c>
      <c r="P231" s="41">
        <f>3.6*Table10[[#This Row],[Column11]]</f>
        <v>65.84805501234591</v>
      </c>
      <c r="Q231" s="41">
        <f t="shared" si="10"/>
        <v>18.291126392318308</v>
      </c>
      <c r="R231" s="36">
        <f>Table10[[#This Row],[Column16]]/Table10[[#This Row],[Column19]]</f>
        <v>0.50059912221368175</v>
      </c>
      <c r="S231" s="41">
        <f>'Given Data '!C$21*'Given Data '!C$19*'Given Data '!C$9*Table10[[#This Row],[Column11]]^2</f>
        <v>314.57566341803141</v>
      </c>
      <c r="T231" s="41">
        <f>'Given Data '!C$22*'Given Data '!C$17*9.81</f>
        <v>102.35950200000001</v>
      </c>
      <c r="U231" s="41">
        <v>0</v>
      </c>
      <c r="V231" s="41">
        <f>'Given Data '!C$45-(Table10[[#This Row],[Column13]]+Table10[[#This Row],[Column14]]+Table10[[#This Row],[Column15]])</f>
        <v>290.96625190480307</v>
      </c>
      <c r="W231" s="41">
        <f>Table10[[#This Row],[Column16]]/'Given Data '!C$17</f>
        <v>0.55771645531962788</v>
      </c>
      <c r="X231" s="41">
        <f>IF(L231=1,'Given Data '!C$55,IF(L231=2,'Given Data '!C$56,IF(L231=3,'Given Data '!C$57)))</f>
        <v>581.23604096253996</v>
      </c>
      <c r="Y231" s="41">
        <f>Table10[[#This Row],[Column19]]*Table10[[#This Row],[Column11]]^2/(2*1000)</f>
        <v>97.230706573558152</v>
      </c>
    </row>
    <row r="232" spans="7:25">
      <c r="G232" s="38">
        <f>7000</f>
        <v>7000</v>
      </c>
      <c r="H232" s="38">
        <f t="shared" si="11"/>
        <v>12.45</v>
      </c>
      <c r="I232" s="41">
        <f>Table10[[#This Row],[Column2]]*746/1000</f>
        <v>9.2876999999999992</v>
      </c>
      <c r="J232" s="37">
        <f>60*Table10[[#This Row],[Column3]]/(2*PI()*Table10[[#This Row],[Column1]])</f>
        <v>1.2670143128182253E-2</v>
      </c>
      <c r="K232" s="51">
        <v>535.1</v>
      </c>
      <c r="L232" s="41">
        <f>IF(Simulation!Q232&lt;='Given Data '!J$6,1,IF(AND(Simulation!Q232&gt;'Given Data '!J$6,Simulation!Q232&lt;='Given Data '!J$7),2,IF(Simulation!Q232&gt;'Given Data '!J$8,3)))</f>
        <v>3</v>
      </c>
      <c r="M232" s="41">
        <v>1</v>
      </c>
      <c r="N232" s="35">
        <f t="shared" si="9"/>
        <v>228</v>
      </c>
      <c r="O232" s="41">
        <f>O231+(Table10[[#This Row],[Column11]]-Q231)/R231</f>
        <v>22.35296352985258</v>
      </c>
      <c r="P232" s="41">
        <f>3.6*Table10[[#This Row],[Column11]]</f>
        <v>65.946507702506224</v>
      </c>
      <c r="Q232" s="41">
        <f t="shared" si="10"/>
        <v>18.318474361807283</v>
      </c>
      <c r="R232" s="36">
        <f>Table10[[#This Row],[Column16]]/Table10[[#This Row],[Column19]]</f>
        <v>0.49897950731499008</v>
      </c>
      <c r="S232" s="41">
        <f>'Given Data '!C$21*'Given Data '!C$19*'Given Data '!C$9*Table10[[#This Row],[Column11]]^2</f>
        <v>315.5170419696309</v>
      </c>
      <c r="T232" s="41">
        <f>'Given Data '!C$22*'Given Data '!C$17*9.81</f>
        <v>102.35950200000001</v>
      </c>
      <c r="U232" s="41">
        <v>0</v>
      </c>
      <c r="V232" s="41">
        <f>'Given Data '!C$45-(Table10[[#This Row],[Column13]]+Table10[[#This Row],[Column14]]+Table10[[#This Row],[Column15]])</f>
        <v>290.02487335320359</v>
      </c>
      <c r="W232" s="41">
        <f>Table10[[#This Row],[Column16]]/'Given Data '!C$17</f>
        <v>0.55591204568285746</v>
      </c>
      <c r="X232" s="41">
        <f>IF(L232=1,'Given Data '!C$55,IF(L232=2,'Given Data '!C$56,IF(L232=3,'Given Data '!C$57)))</f>
        <v>581.23604096253996</v>
      </c>
      <c r="Y232" s="41">
        <f>Table10[[#This Row],[Column19]]*Table10[[#This Row],[Column11]]^2/(2*1000)</f>
        <v>97.521672825462971</v>
      </c>
    </row>
    <row r="233" spans="7:25">
      <c r="G233" s="38">
        <f>7000</f>
        <v>7000</v>
      </c>
      <c r="H233" s="38">
        <f t="shared" si="11"/>
        <v>12.45</v>
      </c>
      <c r="I233" s="41">
        <f>Table10[[#This Row],[Column2]]*746/1000</f>
        <v>9.2876999999999992</v>
      </c>
      <c r="J233" s="37">
        <f>60*Table10[[#This Row],[Column3]]/(2*PI()*Table10[[#This Row],[Column1]])</f>
        <v>1.2670143128182253E-2</v>
      </c>
      <c r="K233" s="51">
        <v>535.1</v>
      </c>
      <c r="L233" s="41">
        <f>IF(Simulation!Q233&lt;='Given Data '!J$6,1,IF(AND(Simulation!Q233&gt;'Given Data '!J$6,Simulation!Q233&lt;='Given Data '!J$7),2,IF(Simulation!Q233&gt;'Given Data '!J$8,3)))</f>
        <v>3</v>
      </c>
      <c r="M233" s="41">
        <v>1</v>
      </c>
      <c r="N233" s="35">
        <f t="shared" si="9"/>
        <v>229</v>
      </c>
      <c r="O233" s="41">
        <f>O232+(Table10[[#This Row],[Column11]]-Q232)/R232</f>
        <v>22.407512702207647</v>
      </c>
      <c r="P233" s="41">
        <f>3.6*Table10[[#This Row],[Column11]]</f>
        <v>66.044495811432441</v>
      </c>
      <c r="Q233" s="41">
        <f t="shared" si="10"/>
        <v>18.345693280953455</v>
      </c>
      <c r="R233" s="36">
        <f>Table10[[#This Row],[Column16]]/Table10[[#This Row],[Column19]]</f>
        <v>0.49736513244230651</v>
      </c>
      <c r="S233" s="41">
        <f>'Given Data '!C$21*'Given Data '!C$19*'Given Data '!C$9*Table10[[#This Row],[Column11]]^2</f>
        <v>316.45537482925891</v>
      </c>
      <c r="T233" s="41">
        <f>'Given Data '!C$22*'Given Data '!C$17*9.81</f>
        <v>102.35950200000001</v>
      </c>
      <c r="U233" s="41">
        <v>0</v>
      </c>
      <c r="V233" s="41">
        <f>'Given Data '!C$45-(Table10[[#This Row],[Column13]]+Table10[[#This Row],[Column14]]+Table10[[#This Row],[Column15]])</f>
        <v>289.08654049357557</v>
      </c>
      <c r="W233" s="41">
        <f>Table10[[#This Row],[Column16]]/'Given Data '!C$17</f>
        <v>0.55411347394831523</v>
      </c>
      <c r="X233" s="41">
        <f>IF(L233=1,'Given Data '!C$55,IF(L233=2,'Given Data '!C$56,IF(L233=3,'Given Data '!C$57)))</f>
        <v>581.23604096253996</v>
      </c>
      <c r="Y233" s="41">
        <f>Table10[[#This Row],[Column19]]*Table10[[#This Row],[Column11]]^2/(2*1000)</f>
        <v>97.811697698816175</v>
      </c>
    </row>
    <row r="234" spans="7:25">
      <c r="G234" s="38">
        <f>7000</f>
        <v>7000</v>
      </c>
      <c r="H234" s="38">
        <f t="shared" si="11"/>
        <v>12.45</v>
      </c>
      <c r="I234" s="41">
        <f>Table10[[#This Row],[Column2]]*746/1000</f>
        <v>9.2876999999999992</v>
      </c>
      <c r="J234" s="37">
        <f>60*Table10[[#This Row],[Column3]]/(2*PI()*Table10[[#This Row],[Column1]])</f>
        <v>1.2670143128182253E-2</v>
      </c>
      <c r="K234" s="51">
        <v>535.1</v>
      </c>
      <c r="L234" s="41">
        <f>IF(Simulation!Q234&lt;='Given Data '!J$6,1,IF(AND(Simulation!Q234&gt;'Given Data '!J$6,Simulation!Q234&lt;='Given Data '!J$7),2,IF(Simulation!Q234&gt;'Given Data '!J$8,3)))</f>
        <v>3</v>
      </c>
      <c r="M234" s="41">
        <v>1</v>
      </c>
      <c r="N234" s="35">
        <f t="shared" si="9"/>
        <v>230</v>
      </c>
      <c r="O234" s="41">
        <f>O233+(Table10[[#This Row],[Column11]]-Q233)/R233</f>
        <v>22.461981191852054</v>
      </c>
      <c r="P234" s="41">
        <f>3.6*Table10[[#This Row],[Column11]]</f>
        <v>66.142022430669769</v>
      </c>
      <c r="Q234" s="41">
        <f t="shared" si="10"/>
        <v>18.372784008519378</v>
      </c>
      <c r="R234" s="36">
        <f>Table10[[#This Row],[Column16]]/Table10[[#This Row],[Column19]]</f>
        <v>0.49575598064229692</v>
      </c>
      <c r="S234" s="41">
        <f>'Given Data '!C$21*'Given Data '!C$19*'Given Data '!C$9*Table10[[#This Row],[Column11]]^2</f>
        <v>317.39067185080421</v>
      </c>
      <c r="T234" s="41">
        <f>'Given Data '!C$22*'Given Data '!C$17*9.81</f>
        <v>102.35950200000001</v>
      </c>
      <c r="U234" s="41">
        <v>0</v>
      </c>
      <c r="V234" s="41">
        <f>'Given Data '!C$45-(Table10[[#This Row],[Column13]]+Table10[[#This Row],[Column14]]+Table10[[#This Row],[Column15]])</f>
        <v>288.15124347203027</v>
      </c>
      <c r="W234" s="41">
        <f>Table10[[#This Row],[Column16]]/'Given Data '!C$17</f>
        <v>0.55232072122832654</v>
      </c>
      <c r="X234" s="41">
        <f>IF(L234=1,'Given Data '!C$55,IF(L234=2,'Given Data '!C$56,IF(L234=3,'Given Data '!C$57)))</f>
        <v>581.23604096253996</v>
      </c>
      <c r="Y234" s="41">
        <f>Table10[[#This Row],[Column19]]*Table10[[#This Row],[Column11]]^2/(2*1000)</f>
        <v>98.10078423930976</v>
      </c>
    </row>
    <row r="235" spans="7:25">
      <c r="G235" s="38">
        <f>7000</f>
        <v>7000</v>
      </c>
      <c r="H235" s="38">
        <f t="shared" si="11"/>
        <v>12.45</v>
      </c>
      <c r="I235" s="41">
        <f>Table10[[#This Row],[Column2]]*746/1000</f>
        <v>9.2876999999999992</v>
      </c>
      <c r="J235" s="37">
        <f>60*Table10[[#This Row],[Column3]]/(2*PI()*Table10[[#This Row],[Column1]])</f>
        <v>1.2670143128182253E-2</v>
      </c>
      <c r="K235" s="51">
        <v>535.1</v>
      </c>
      <c r="L235" s="41">
        <f>IF(Simulation!Q235&lt;='Given Data '!J$6,1,IF(AND(Simulation!Q235&gt;'Given Data '!J$6,Simulation!Q235&lt;='Given Data '!J$7),2,IF(Simulation!Q235&gt;'Given Data '!J$8,3)))</f>
        <v>3</v>
      </c>
      <c r="M235" s="41">
        <v>1</v>
      </c>
      <c r="N235" s="35">
        <f t="shared" si="9"/>
        <v>231</v>
      </c>
      <c r="O235" s="41">
        <f>O234+(Table10[[#This Row],[Column11]]-Q234)/R234</f>
        <v>22.516369615049658</v>
      </c>
      <c r="P235" s="41">
        <f>3.6*Table10[[#This Row],[Column11]]</f>
        <v>66.239090620550257</v>
      </c>
      <c r="Q235" s="41">
        <f t="shared" si="10"/>
        <v>18.399747394597295</v>
      </c>
      <c r="R235" s="36">
        <f>Table10[[#This Row],[Column16]]/Table10[[#This Row],[Column19]]</f>
        <v>0.49415203501647742</v>
      </c>
      <c r="S235" s="41">
        <f>'Given Data '!C$21*'Given Data '!C$19*'Given Data '!C$9*Table10[[#This Row],[Column11]]^2</f>
        <v>318.32294285627472</v>
      </c>
      <c r="T235" s="41">
        <f>'Given Data '!C$22*'Given Data '!C$17*9.81</f>
        <v>102.35950200000001</v>
      </c>
      <c r="U235" s="41">
        <v>0</v>
      </c>
      <c r="V235" s="41">
        <f>'Given Data '!C$45-(Table10[[#This Row],[Column13]]+Table10[[#This Row],[Column14]]+Table10[[#This Row],[Column15]])</f>
        <v>287.21897246655976</v>
      </c>
      <c r="W235" s="41">
        <f>Table10[[#This Row],[Column16]]/'Given Data '!C$17</f>
        <v>0.55053376869632509</v>
      </c>
      <c r="X235" s="41">
        <f>IF(L235=1,'Given Data '!C$55,IF(L235=2,'Given Data '!C$56,IF(L235=3,'Given Data '!C$57)))</f>
        <v>581.23604096253996</v>
      </c>
      <c r="Y235" s="41">
        <f>Table10[[#This Row],[Column19]]*Table10[[#This Row],[Column11]]^2/(2*1000)</f>
        <v>98.38893548278179</v>
      </c>
    </row>
    <row r="236" spans="7:25">
      <c r="G236" s="38">
        <f>7000</f>
        <v>7000</v>
      </c>
      <c r="H236" s="38">
        <f t="shared" si="11"/>
        <v>12.45</v>
      </c>
      <c r="I236" s="41">
        <f>Table10[[#This Row],[Column2]]*746/1000</f>
        <v>9.2876999999999992</v>
      </c>
      <c r="J236" s="37">
        <f>60*Table10[[#This Row],[Column3]]/(2*PI()*Table10[[#This Row],[Column1]])</f>
        <v>1.2670143128182253E-2</v>
      </c>
      <c r="K236" s="51">
        <v>535.1</v>
      </c>
      <c r="L236" s="41">
        <f>IF(Simulation!Q236&lt;='Given Data '!J$6,1,IF(AND(Simulation!Q236&gt;'Given Data '!J$6,Simulation!Q236&lt;='Given Data '!J$7),2,IF(Simulation!Q236&gt;'Given Data '!J$8,3)))</f>
        <v>3</v>
      </c>
      <c r="M236" s="41">
        <v>1</v>
      </c>
      <c r="N236" s="35">
        <f t="shared" si="9"/>
        <v>232</v>
      </c>
      <c r="O236" s="41">
        <f>O235+(Table10[[#This Row],[Column11]]-Q235)/R235</f>
        <v>22.57067858118922</v>
      </c>
      <c r="P236" s="41">
        <f>3.6*Table10[[#This Row],[Column11]]</f>
        <v>66.33570341064528</v>
      </c>
      <c r="Q236" s="41">
        <f t="shared" si="10"/>
        <v>18.426584280734801</v>
      </c>
      <c r="R236" s="36">
        <f>Table10[[#This Row],[Column16]]/Table10[[#This Row],[Column19]]</f>
        <v>0.49255327872103627</v>
      </c>
      <c r="S236" s="41">
        <f>'Given Data '!C$21*'Given Data '!C$19*'Given Data '!C$9*Table10[[#This Row],[Column11]]^2</f>
        <v>319.25219763590087</v>
      </c>
      <c r="T236" s="41">
        <f>'Given Data '!C$22*'Given Data '!C$17*9.81</f>
        <v>102.35950200000001</v>
      </c>
      <c r="U236" s="41">
        <v>0</v>
      </c>
      <c r="V236" s="41">
        <f>'Given Data '!C$45-(Table10[[#This Row],[Column13]]+Table10[[#This Row],[Column14]]+Table10[[#This Row],[Column15]])</f>
        <v>286.28971768693361</v>
      </c>
      <c r="W236" s="41">
        <f>Table10[[#This Row],[Column16]]/'Given Data '!C$17</f>
        <v>0.54875259758665462</v>
      </c>
      <c r="X236" s="41">
        <f>IF(L236=1,'Given Data '!C$55,IF(L236=2,'Given Data '!C$56,IF(L236=3,'Given Data '!C$57)))</f>
        <v>581.23604096253996</v>
      </c>
      <c r="Y236" s="41">
        <f>Table10[[#This Row],[Column19]]*Table10[[#This Row],[Column11]]^2/(2*1000)</f>
        <v>98.676154455248323</v>
      </c>
    </row>
    <row r="237" spans="7:25">
      <c r="G237" s="38">
        <f>7000</f>
        <v>7000</v>
      </c>
      <c r="H237" s="38">
        <f t="shared" si="11"/>
        <v>12.45</v>
      </c>
      <c r="I237" s="41">
        <f>Table10[[#This Row],[Column2]]*746/1000</f>
        <v>9.2876999999999992</v>
      </c>
      <c r="J237" s="37">
        <f>60*Table10[[#This Row],[Column3]]/(2*PI()*Table10[[#This Row],[Column1]])</f>
        <v>1.2670143128182253E-2</v>
      </c>
      <c r="K237" s="51">
        <v>535.1</v>
      </c>
      <c r="L237" s="41">
        <f>IF(Simulation!Q237&lt;='Given Data '!J$6,1,IF(AND(Simulation!Q237&gt;'Given Data '!J$6,Simulation!Q237&lt;='Given Data '!J$7),2,IF(Simulation!Q237&gt;'Given Data '!J$8,3)))</f>
        <v>3</v>
      </c>
      <c r="M237" s="41">
        <v>1</v>
      </c>
      <c r="N237" s="35">
        <f t="shared" si="9"/>
        <v>233</v>
      </c>
      <c r="O237" s="41">
        <f>O236+(Table10[[#This Row],[Column11]]-Q236)/R236</f>
        <v>22.624908692889356</v>
      </c>
      <c r="P237" s="41">
        <f>3.6*Table10[[#This Row],[Column11]]</f>
        <v>66.4318638002092</v>
      </c>
      <c r="Q237" s="41">
        <f t="shared" si="10"/>
        <v>18.453295500058111</v>
      </c>
      <c r="R237" s="36">
        <f>Table10[[#This Row],[Column16]]/Table10[[#This Row],[Column19]]</f>
        <v>0.49095969496665742</v>
      </c>
      <c r="S237" s="41">
        <f>'Given Data '!C$21*'Given Data '!C$19*'Given Data '!C$9*Table10[[#This Row],[Column11]]^2</f>
        <v>320.17844594823828</v>
      </c>
      <c r="T237" s="41">
        <f>'Given Data '!C$22*'Given Data '!C$17*9.81</f>
        <v>102.35950200000001</v>
      </c>
      <c r="U237" s="41">
        <v>0</v>
      </c>
      <c r="V237" s="41">
        <f>'Given Data '!C$45-(Table10[[#This Row],[Column13]]+Table10[[#This Row],[Column14]]+Table10[[#This Row],[Column15]])</f>
        <v>285.36346937459621</v>
      </c>
      <c r="W237" s="41">
        <f>Table10[[#This Row],[Column16]]/'Given Data '!C$17</f>
        <v>0.54697718919437266</v>
      </c>
      <c r="X237" s="41">
        <f>IF(L237=1,'Given Data '!C$55,IF(L237=2,'Given Data '!C$56,IF(L237=3,'Given Data '!C$57)))</f>
        <v>581.23604096253996</v>
      </c>
      <c r="Y237" s="41">
        <f>Table10[[#This Row],[Column19]]*Table10[[#This Row],[Column11]]^2/(2*1000)</f>
        <v>98.96244417293525</v>
      </c>
    </row>
    <row r="238" spans="7:25">
      <c r="G238" s="38">
        <f>7000</f>
        <v>7000</v>
      </c>
      <c r="H238" s="38">
        <f t="shared" si="11"/>
        <v>12.45</v>
      </c>
      <c r="I238" s="41">
        <f>Table10[[#This Row],[Column2]]*746/1000</f>
        <v>9.2876999999999992</v>
      </c>
      <c r="J238" s="37">
        <f>60*Table10[[#This Row],[Column3]]/(2*PI()*Table10[[#This Row],[Column1]])</f>
        <v>1.2670143128182253E-2</v>
      </c>
      <c r="K238" s="51">
        <v>535.1</v>
      </c>
      <c r="L238" s="41">
        <f>IF(Simulation!Q238&lt;='Given Data '!J$6,1,IF(AND(Simulation!Q238&gt;'Given Data '!J$6,Simulation!Q238&lt;='Given Data '!J$7),2,IF(Simulation!Q238&gt;'Given Data '!J$8,3)))</f>
        <v>3</v>
      </c>
      <c r="M238" s="41">
        <v>1</v>
      </c>
      <c r="N238" s="35">
        <f t="shared" si="9"/>
        <v>234</v>
      </c>
      <c r="O238" s="41">
        <f>O237+(Table10[[#This Row],[Column11]]-Q237)/R237</f>
        <v>22.679060546101447</v>
      </c>
      <c r="P238" s="41">
        <f>3.6*Table10[[#This Row],[Column11]]</f>
        <v>66.52757475861479</v>
      </c>
      <c r="Q238" s="41">
        <f t="shared" si="10"/>
        <v>18.479881877392998</v>
      </c>
      <c r="R238" s="36">
        <f>Table10[[#This Row],[Column16]]/Table10[[#This Row],[Column19]]</f>
        <v>0.48937126701834471</v>
      </c>
      <c r="S238" s="41">
        <f>'Given Data '!C$21*'Given Data '!C$19*'Given Data '!C$9*Table10[[#This Row],[Column11]]^2</f>
        <v>321.10169752026979</v>
      </c>
      <c r="T238" s="41">
        <f>'Given Data '!C$22*'Given Data '!C$17*9.81</f>
        <v>102.35950200000001</v>
      </c>
      <c r="U238" s="41">
        <v>0</v>
      </c>
      <c r="V238" s="41">
        <f>'Given Data '!C$45-(Table10[[#This Row],[Column13]]+Table10[[#This Row],[Column14]]+Table10[[#This Row],[Column15]])</f>
        <v>284.44021780256469</v>
      </c>
      <c r="W238" s="41">
        <f>Table10[[#This Row],[Column16]]/'Given Data '!C$17</f>
        <v>0.54520752487505453</v>
      </c>
      <c r="X238" s="41">
        <f>IF(L238=1,'Given Data '!C$55,IF(L238=2,'Given Data '!C$56,IF(L238=3,'Given Data '!C$57)))</f>
        <v>581.23604096253996</v>
      </c>
      <c r="Y238" s="41">
        <f>Table10[[#This Row],[Column19]]*Table10[[#This Row],[Column11]]^2/(2*1000)</f>
        <v>99.247807642309837</v>
      </c>
    </row>
    <row r="239" spans="7:25">
      <c r="G239" s="38">
        <f>7000</f>
        <v>7000</v>
      </c>
      <c r="H239" s="38">
        <f t="shared" si="11"/>
        <v>12.45</v>
      </c>
      <c r="I239" s="41">
        <f>Table10[[#This Row],[Column2]]*746/1000</f>
        <v>9.2876999999999992</v>
      </c>
      <c r="J239" s="37">
        <f>60*Table10[[#This Row],[Column3]]/(2*PI()*Table10[[#This Row],[Column1]])</f>
        <v>1.2670143128182253E-2</v>
      </c>
      <c r="K239" s="51">
        <v>535.1</v>
      </c>
      <c r="L239" s="41">
        <f>IF(Simulation!Q239&lt;='Given Data '!J$6,1,IF(AND(Simulation!Q239&gt;'Given Data '!J$6,Simulation!Q239&lt;='Given Data '!J$7),2,IF(Simulation!Q239&gt;'Given Data '!J$8,3)))</f>
        <v>3</v>
      </c>
      <c r="M239" s="41">
        <v>1</v>
      </c>
      <c r="N239" s="35">
        <f t="shared" si="9"/>
        <v>235</v>
      </c>
      <c r="O239" s="41">
        <f>O238+(Table10[[#This Row],[Column11]]-Q238)/R238</f>
        <v>22.733134730210583</v>
      </c>
      <c r="P239" s="41">
        <f>3.6*Table10[[#This Row],[Column11]]</f>
        <v>66.622839225780496</v>
      </c>
      <c r="Q239" s="41">
        <f t="shared" si="10"/>
        <v>18.506344229383469</v>
      </c>
      <c r="R239" s="36">
        <f>Table10[[#This Row],[Column16]]/Table10[[#This Row],[Column19]]</f>
        <v>0.48778797819524483</v>
      </c>
      <c r="S239" s="41">
        <f>'Given Data '!C$21*'Given Data '!C$19*'Given Data '!C$9*Table10[[#This Row],[Column11]]^2</f>
        <v>322.02196204750862</v>
      </c>
      <c r="T239" s="41">
        <f>'Given Data '!C$22*'Given Data '!C$17*9.81</f>
        <v>102.35950200000001</v>
      </c>
      <c r="U239" s="41">
        <v>0</v>
      </c>
      <c r="V239" s="41">
        <f>'Given Data '!C$45-(Table10[[#This Row],[Column13]]+Table10[[#This Row],[Column14]]+Table10[[#This Row],[Column15]])</f>
        <v>283.51995327532586</v>
      </c>
      <c r="W239" s="41">
        <f>Table10[[#This Row],[Column16]]/'Given Data '!C$17</f>
        <v>0.54344358604459531</v>
      </c>
      <c r="X239" s="41">
        <f>IF(L239=1,'Given Data '!C$55,IF(L239=2,'Given Data '!C$56,IF(L239=3,'Given Data '!C$57)))</f>
        <v>581.23604096253996</v>
      </c>
      <c r="Y239" s="41">
        <f>Table10[[#This Row],[Column19]]*Table10[[#This Row],[Column11]]^2/(2*1000)</f>
        <v>99.532247860112392</v>
      </c>
    </row>
    <row r="240" spans="7:25">
      <c r="G240" s="38">
        <f>7000</f>
        <v>7000</v>
      </c>
      <c r="H240" s="38">
        <f t="shared" si="11"/>
        <v>12.45</v>
      </c>
      <c r="I240" s="41">
        <f>Table10[[#This Row],[Column2]]*746/1000</f>
        <v>9.2876999999999992</v>
      </c>
      <c r="J240" s="37">
        <f>60*Table10[[#This Row],[Column3]]/(2*PI()*Table10[[#This Row],[Column1]])</f>
        <v>1.2670143128182253E-2</v>
      </c>
      <c r="K240" s="51">
        <v>535.1</v>
      </c>
      <c r="L240" s="41">
        <f>IF(Simulation!Q240&lt;='Given Data '!J$6,1,IF(AND(Simulation!Q240&gt;'Given Data '!J$6,Simulation!Q240&lt;='Given Data '!J$7),2,IF(Simulation!Q240&gt;'Given Data '!J$8,3)))</f>
        <v>3</v>
      </c>
      <c r="M240" s="41">
        <v>1</v>
      </c>
      <c r="N240" s="35">
        <f t="shared" si="9"/>
        <v>236</v>
      </c>
      <c r="O240" s="41">
        <f>O239+(Table10[[#This Row],[Column11]]-Q239)/R239</f>
        <v>22.78713182813452</v>
      </c>
      <c r="P240" s="41">
        <f>3.6*Table10[[#This Row],[Column11]]</f>
        <v>66.717660112589513</v>
      </c>
      <c r="Q240" s="41">
        <f t="shared" si="10"/>
        <v>18.532683364608197</v>
      </c>
      <c r="R240" s="36">
        <f>Table10[[#This Row],[Column16]]/Table10[[#This Row],[Column19]]</f>
        <v>0.48620981187047341</v>
      </c>
      <c r="S240" s="41">
        <f>'Given Data '!C$21*'Given Data '!C$19*'Given Data '!C$9*Table10[[#This Row],[Column11]]^2</f>
        <v>322.93924919409915</v>
      </c>
      <c r="T240" s="41">
        <f>'Given Data '!C$22*'Given Data '!C$17*9.81</f>
        <v>102.35950200000001</v>
      </c>
      <c r="U240" s="41">
        <v>0</v>
      </c>
      <c r="V240" s="41">
        <f>'Given Data '!C$45-(Table10[[#This Row],[Column13]]+Table10[[#This Row],[Column14]]+Table10[[#This Row],[Column15]])</f>
        <v>282.60266612873534</v>
      </c>
      <c r="W240" s="41">
        <f>Table10[[#This Row],[Column16]]/'Given Data '!C$17</f>
        <v>0.54168535417901764</v>
      </c>
      <c r="X240" s="41">
        <f>IF(L240=1,'Given Data '!C$55,IF(L240=2,'Given Data '!C$56,IF(L240=3,'Given Data '!C$57)))</f>
        <v>581.23604096253996</v>
      </c>
      <c r="Y240" s="41">
        <f>Table10[[#This Row],[Column19]]*Table10[[#This Row],[Column11]]^2/(2*1000)</f>
        <v>99.815767813387737</v>
      </c>
    </row>
    <row r="241" spans="7:25">
      <c r="G241" s="38">
        <f>7000</f>
        <v>7000</v>
      </c>
      <c r="H241" s="38">
        <f t="shared" si="11"/>
        <v>12.45</v>
      </c>
      <c r="I241" s="41">
        <f>Table10[[#This Row],[Column2]]*746/1000</f>
        <v>9.2876999999999992</v>
      </c>
      <c r="J241" s="37">
        <f>60*Table10[[#This Row],[Column3]]/(2*PI()*Table10[[#This Row],[Column1]])</f>
        <v>1.2670143128182253E-2</v>
      </c>
      <c r="K241" s="51">
        <v>535.1</v>
      </c>
      <c r="L241" s="41">
        <f>IF(Simulation!Q241&lt;='Given Data '!J$6,1,IF(AND(Simulation!Q241&gt;'Given Data '!J$6,Simulation!Q241&lt;='Given Data '!J$7),2,IF(Simulation!Q241&gt;'Given Data '!J$8,3)))</f>
        <v>3</v>
      </c>
      <c r="M241" s="41">
        <v>1</v>
      </c>
      <c r="N241" s="35">
        <f t="shared" si="9"/>
        <v>237</v>
      </c>
      <c r="O241" s="41">
        <f>O240+(Table10[[#This Row],[Column11]]-Q240)/R240</f>
        <v>22.841052416420744</v>
      </c>
      <c r="P241" s="41">
        <f>3.6*Table10[[#This Row],[Column11]]</f>
        <v>66.812040301301238</v>
      </c>
      <c r="Q241" s="41">
        <f t="shared" si="10"/>
        <v>18.558900083694787</v>
      </c>
      <c r="R241" s="36">
        <f>Table10[[#This Row],[Column16]]/Table10[[#This Row],[Column19]]</f>
        <v>0.48463675147093999</v>
      </c>
      <c r="S241" s="41">
        <f>'Given Data '!C$21*'Given Data '!C$19*'Given Data '!C$9*Table10[[#This Row],[Column11]]^2</f>
        <v>323.85356859291892</v>
      </c>
      <c r="T241" s="41">
        <f>'Given Data '!C$22*'Given Data '!C$17*9.81</f>
        <v>102.35950200000001</v>
      </c>
      <c r="U241" s="41">
        <v>0</v>
      </c>
      <c r="V241" s="41">
        <f>'Given Data '!C$45-(Table10[[#This Row],[Column13]]+Table10[[#This Row],[Column14]]+Table10[[#This Row],[Column15]])</f>
        <v>281.68834672991557</v>
      </c>
      <c r="W241" s="41">
        <f>Table10[[#This Row],[Column16]]/'Given Data '!C$17</f>
        <v>0.53993281081427524</v>
      </c>
      <c r="X241" s="41">
        <f>IF(L241=1,'Given Data '!C$55,IF(L241=2,'Given Data '!C$56,IF(L241=3,'Given Data '!C$57)))</f>
        <v>581.23604096253996</v>
      </c>
      <c r="Y241" s="41">
        <f>Table10[[#This Row],[Column19]]*Table10[[#This Row],[Column11]]^2/(2*1000)</f>
        <v>100.09837047951649</v>
      </c>
    </row>
    <row r="242" spans="7:25">
      <c r="G242" s="38">
        <f>7000</f>
        <v>7000</v>
      </c>
      <c r="H242" s="38">
        <f t="shared" si="11"/>
        <v>12.45</v>
      </c>
      <c r="I242" s="41">
        <f>Table10[[#This Row],[Column2]]*746/1000</f>
        <v>9.2876999999999992</v>
      </c>
      <c r="J242" s="37">
        <f>60*Table10[[#This Row],[Column3]]/(2*PI()*Table10[[#This Row],[Column1]])</f>
        <v>1.2670143128182253E-2</v>
      </c>
      <c r="K242" s="51">
        <v>535.1</v>
      </c>
      <c r="L242" s="41">
        <f>IF(Simulation!Q242&lt;='Given Data '!J$6,1,IF(AND(Simulation!Q242&gt;'Given Data '!J$6,Simulation!Q242&lt;='Given Data '!J$7),2,IF(Simulation!Q242&gt;'Given Data '!J$8,3)))</f>
        <v>3</v>
      </c>
      <c r="M242" s="41">
        <v>1</v>
      </c>
      <c r="N242" s="35">
        <f t="shared" si="9"/>
        <v>238</v>
      </c>
      <c r="O242" s="41">
        <f>O241+(Table10[[#This Row],[Column11]]-Q241)/R241</f>
        <v>22.894897065341706</v>
      </c>
      <c r="P242" s="41">
        <f>3.6*Table10[[#This Row],[Column11]]</f>
        <v>66.905982645954964</v>
      </c>
      <c r="Q242" s="41">
        <f t="shared" si="10"/>
        <v>18.584995179431935</v>
      </c>
      <c r="R242" s="36">
        <f>Table10[[#This Row],[Column16]]/Table10[[#This Row],[Column19]]</f>
        <v>0.48306878047717383</v>
      </c>
      <c r="S242" s="41">
        <f>'Given Data '!C$21*'Given Data '!C$19*'Given Data '!C$9*Table10[[#This Row],[Column11]]^2</f>
        <v>324.76492984567966</v>
      </c>
      <c r="T242" s="41">
        <f>'Given Data '!C$22*'Given Data '!C$17*9.81</f>
        <v>102.35950200000001</v>
      </c>
      <c r="U242" s="41">
        <v>0</v>
      </c>
      <c r="V242" s="41">
        <f>'Given Data '!C$45-(Table10[[#This Row],[Column13]]+Table10[[#This Row],[Column14]]+Table10[[#This Row],[Column15]])</f>
        <v>280.77698547715482</v>
      </c>
      <c r="W242" s="41">
        <f>Table10[[#This Row],[Column16]]/'Given Data '!C$17</f>
        <v>0.5381859375460597</v>
      </c>
      <c r="X242" s="41">
        <f>IF(L242=1,'Given Data '!C$55,IF(L242=2,'Given Data '!C$56,IF(L242=3,'Given Data '!C$57)))</f>
        <v>581.23604096253996</v>
      </c>
      <c r="Y242" s="41">
        <f>Table10[[#This Row],[Column19]]*Table10[[#This Row],[Column11]]^2/(2*1000)</f>
        <v>100.3800588262464</v>
      </c>
    </row>
    <row r="243" spans="7:25">
      <c r="G243" s="38">
        <f>7000</f>
        <v>7000</v>
      </c>
      <c r="H243" s="38">
        <f t="shared" si="11"/>
        <v>12.45</v>
      </c>
      <c r="I243" s="41">
        <f>Table10[[#This Row],[Column2]]*746/1000</f>
        <v>9.2876999999999992</v>
      </c>
      <c r="J243" s="37">
        <f>60*Table10[[#This Row],[Column3]]/(2*PI()*Table10[[#This Row],[Column1]])</f>
        <v>1.2670143128182253E-2</v>
      </c>
      <c r="K243" s="51">
        <v>535.1</v>
      </c>
      <c r="L243" s="41">
        <f>IF(Simulation!Q243&lt;='Given Data '!J$6,1,IF(AND(Simulation!Q243&gt;'Given Data '!J$6,Simulation!Q243&lt;='Given Data '!J$7),2,IF(Simulation!Q243&gt;'Given Data '!J$8,3)))</f>
        <v>3</v>
      </c>
      <c r="M243" s="41">
        <v>1</v>
      </c>
      <c r="N243" s="35">
        <f t="shared" si="9"/>
        <v>239</v>
      </c>
      <c r="O243" s="41">
        <f>O242+(Table10[[#This Row],[Column11]]-Q242)/R242</f>
        <v>22.948666338988204</v>
      </c>
      <c r="P243" s="41">
        <f>3.6*Table10[[#This Row],[Column11]]</f>
        <v>66.999489972766185</v>
      </c>
      <c r="Q243" s="41">
        <f t="shared" si="10"/>
        <v>18.610969436879493</v>
      </c>
      <c r="R243" s="36">
        <f>Table10[[#This Row],[Column16]]/Table10[[#This Row],[Column19]]</f>
        <v>0.48150588242315029</v>
      </c>
      <c r="S243" s="41">
        <f>'Given Data '!C$21*'Given Data '!C$19*'Given Data '!C$9*Table10[[#This Row],[Column11]]^2</f>
        <v>325.67334252302834</v>
      </c>
      <c r="T243" s="41">
        <f>'Given Data '!C$22*'Given Data '!C$17*9.81</f>
        <v>102.35950200000001</v>
      </c>
      <c r="U243" s="41">
        <v>0</v>
      </c>
      <c r="V243" s="41">
        <f>'Given Data '!C$45-(Table10[[#This Row],[Column13]]+Table10[[#This Row],[Column14]]+Table10[[#This Row],[Column15]])</f>
        <v>279.86857279980615</v>
      </c>
      <c r="W243" s="41">
        <f>Table10[[#This Row],[Column16]]/'Given Data '!C$17</f>
        <v>0.53644471602960675</v>
      </c>
      <c r="X243" s="41">
        <f>IF(L243=1,'Given Data '!C$55,IF(L243=2,'Given Data '!C$56,IF(L243=3,'Given Data '!C$57)))</f>
        <v>581.23604096253996</v>
      </c>
      <c r="Y243" s="41">
        <f>Table10[[#This Row],[Column19]]*Table10[[#This Row],[Column11]]^2/(2*1000)</f>
        <v>100.66083581172356</v>
      </c>
    </row>
    <row r="244" spans="7:25">
      <c r="G244" s="38">
        <f>7000</f>
        <v>7000</v>
      </c>
      <c r="H244" s="38">
        <f t="shared" si="11"/>
        <v>12.45</v>
      </c>
      <c r="I244" s="41">
        <f>Table10[[#This Row],[Column2]]*746/1000</f>
        <v>9.2876999999999992</v>
      </c>
      <c r="J244" s="37">
        <f>60*Table10[[#This Row],[Column3]]/(2*PI()*Table10[[#This Row],[Column1]])</f>
        <v>1.2670143128182253E-2</v>
      </c>
      <c r="K244" s="51">
        <v>535.1</v>
      </c>
      <c r="L244" s="41">
        <f>IF(Simulation!Q244&lt;='Given Data '!J$6,1,IF(AND(Simulation!Q244&gt;'Given Data '!J$6,Simulation!Q244&lt;='Given Data '!J$7),2,IF(Simulation!Q244&gt;'Given Data '!J$8,3)))</f>
        <v>3</v>
      </c>
      <c r="M244" s="41">
        <v>1</v>
      </c>
      <c r="N244" s="35">
        <f t="shared" si="9"/>
        <v>240</v>
      </c>
      <c r="O244" s="41">
        <f>O243+(Table10[[#This Row],[Column11]]-Q243)/R243</f>
        <v>23.002360795361028</v>
      </c>
      <c r="P244" s="41">
        <f>3.6*Table10[[#This Row],[Column11]]</f>
        <v>67.09256508051547</v>
      </c>
      <c r="Q244" s="41">
        <f t="shared" si="10"/>
        <v>18.636823633476521</v>
      </c>
      <c r="R244" s="36">
        <f>Table10[[#This Row],[Column16]]/Table10[[#This Row],[Column19]]</f>
        <v>0.47994804089611826</v>
      </c>
      <c r="S244" s="41">
        <f>'Given Data '!C$21*'Given Data '!C$19*'Given Data '!C$9*Table10[[#This Row],[Column11]]^2</f>
        <v>326.57881616464749</v>
      </c>
      <c r="T244" s="41">
        <f>'Given Data '!C$22*'Given Data '!C$17*9.81</f>
        <v>102.35950200000001</v>
      </c>
      <c r="U244" s="41">
        <v>0</v>
      </c>
      <c r="V244" s="41">
        <f>'Given Data '!C$45-(Table10[[#This Row],[Column13]]+Table10[[#This Row],[Column14]]+Table10[[#This Row],[Column15]])</f>
        <v>278.96309915818699</v>
      </c>
      <c r="W244" s="41">
        <f>Table10[[#This Row],[Column16]]/'Given Data '!C$17</f>
        <v>0.53470912797950387</v>
      </c>
      <c r="X244" s="41">
        <f>IF(L244=1,'Given Data '!C$55,IF(L244=2,'Given Data '!C$56,IF(L244=3,'Given Data '!C$57)))</f>
        <v>581.23604096253996</v>
      </c>
      <c r="Y244" s="41">
        <f>Table10[[#This Row],[Column19]]*Table10[[#This Row],[Column11]]^2/(2*1000)</f>
        <v>100.94070438452339</v>
      </c>
    </row>
    <row r="245" spans="7:25">
      <c r="G245" s="38">
        <f>7000</f>
        <v>7000</v>
      </c>
      <c r="H245" s="38">
        <f t="shared" si="11"/>
        <v>12.45</v>
      </c>
      <c r="I245" s="41">
        <f>Table10[[#This Row],[Column2]]*746/1000</f>
        <v>9.2876999999999992</v>
      </c>
      <c r="J245" s="37">
        <f>60*Table10[[#This Row],[Column3]]/(2*PI()*Table10[[#This Row],[Column1]])</f>
        <v>1.2670143128182253E-2</v>
      </c>
      <c r="K245" s="51">
        <v>535.1</v>
      </c>
      <c r="L245" s="41">
        <f>IF(Simulation!Q245&lt;='Given Data '!J$6,1,IF(AND(Simulation!Q245&gt;'Given Data '!J$6,Simulation!Q245&lt;='Given Data '!J$7),2,IF(Simulation!Q245&gt;'Given Data '!J$8,3)))</f>
        <v>3</v>
      </c>
      <c r="M245" s="41">
        <v>1</v>
      </c>
      <c r="N245" s="35">
        <f t="shared" si="9"/>
        <v>241</v>
      </c>
      <c r="O245" s="41">
        <f>O244+(Table10[[#This Row],[Column11]]-Q244)/R244</f>
        <v>23.05598098646081</v>
      </c>
      <c r="P245" s="41">
        <f>3.6*Table10[[#This Row],[Column11]]</f>
        <v>67.185210740930415</v>
      </c>
      <c r="Q245" s="41">
        <f t="shared" si="10"/>
        <v>18.662558539147337</v>
      </c>
      <c r="R245" s="36">
        <f>Table10[[#This Row],[Column16]]/Table10[[#This Row],[Column19]]</f>
        <v>0.47839523953642782</v>
      </c>
      <c r="S245" s="41">
        <f>'Given Data '!C$21*'Given Data '!C$19*'Given Data '!C$9*Table10[[#This Row],[Column11]]^2</f>
        <v>327.48136027935521</v>
      </c>
      <c r="T245" s="41">
        <f>'Given Data '!C$22*'Given Data '!C$17*9.81</f>
        <v>102.35950200000001</v>
      </c>
      <c r="U245" s="41">
        <v>0</v>
      </c>
      <c r="V245" s="41">
        <f>'Given Data '!C$45-(Table10[[#This Row],[Column13]]+Table10[[#This Row],[Column14]]+Table10[[#This Row],[Column15]])</f>
        <v>278.06055504347927</v>
      </c>
      <c r="W245" s="41">
        <f>Table10[[#This Row],[Column16]]/'Given Data '!C$17</f>
        <v>0.5329791551694989</v>
      </c>
      <c r="X245" s="41">
        <f>IF(L245=1,'Given Data '!C$55,IF(L245=2,'Given Data '!C$56,IF(L245=3,'Given Data '!C$57)))</f>
        <v>581.23604096253996</v>
      </c>
      <c r="Y245" s="41">
        <f>Table10[[#This Row],[Column19]]*Table10[[#This Row],[Column11]]^2/(2*1000)</f>
        <v>101.21966748368158</v>
      </c>
    </row>
    <row r="246" spans="7:25">
      <c r="G246" s="38">
        <f>7000</f>
        <v>7000</v>
      </c>
      <c r="H246" s="38">
        <f t="shared" si="11"/>
        <v>12.45</v>
      </c>
      <c r="I246" s="41">
        <f>Table10[[#This Row],[Column2]]*746/1000</f>
        <v>9.2876999999999992</v>
      </c>
      <c r="J246" s="37">
        <f>60*Table10[[#This Row],[Column3]]/(2*PI()*Table10[[#This Row],[Column1]])</f>
        <v>1.2670143128182253E-2</v>
      </c>
      <c r="K246" s="51">
        <v>535.1</v>
      </c>
      <c r="L246" s="41">
        <f>IF(Simulation!Q246&lt;='Given Data '!J$6,1,IF(AND(Simulation!Q246&gt;'Given Data '!J$6,Simulation!Q246&lt;='Given Data '!J$7),2,IF(Simulation!Q246&gt;'Given Data '!J$8,3)))</f>
        <v>3</v>
      </c>
      <c r="M246" s="41">
        <v>1</v>
      </c>
      <c r="N246" s="35">
        <f t="shared" si="9"/>
        <v>242</v>
      </c>
      <c r="O246" s="41">
        <f>O245+(Table10[[#This Row],[Column11]]-Q245)/R245</f>
        <v>23.109527458376284</v>
      </c>
      <c r="P246" s="41">
        <f>3.6*Table10[[#This Row],[Column11]]</f>
        <v>67.27742969906042</v>
      </c>
      <c r="Q246" s="41">
        <f t="shared" si="10"/>
        <v>18.688174916405671</v>
      </c>
      <c r="R246" s="36">
        <f>Table10[[#This Row],[Column16]]/Table10[[#This Row],[Column19]]</f>
        <v>0.47684746203735801</v>
      </c>
      <c r="S246" s="41">
        <f>'Given Data '!C$21*'Given Data '!C$19*'Given Data '!C$9*Table10[[#This Row],[Column11]]^2</f>
        <v>328.38098434520543</v>
      </c>
      <c r="T246" s="41">
        <f>'Given Data '!C$22*'Given Data '!C$17*9.81</f>
        <v>102.35950200000001</v>
      </c>
      <c r="U246" s="41">
        <v>0</v>
      </c>
      <c r="V246" s="41">
        <f>'Given Data '!C$45-(Table10[[#This Row],[Column13]]+Table10[[#This Row],[Column14]]+Table10[[#This Row],[Column15]])</f>
        <v>277.16093097762905</v>
      </c>
      <c r="W246" s="41">
        <f>Table10[[#This Row],[Column16]]/'Given Data '!C$17</f>
        <v>0.53125477943230726</v>
      </c>
      <c r="X246" s="41">
        <f>IF(L246=1,'Given Data '!C$55,IF(L246=2,'Given Data '!C$56,IF(L246=3,'Given Data '!C$57)))</f>
        <v>581.23604096253996</v>
      </c>
      <c r="Y246" s="41">
        <f>Table10[[#This Row],[Column19]]*Table10[[#This Row],[Column11]]^2/(2*1000)</f>
        <v>101.49772803872507</v>
      </c>
    </row>
    <row r="247" spans="7:25">
      <c r="G247" s="38">
        <f>7000</f>
        <v>7000</v>
      </c>
      <c r="H247" s="38">
        <f t="shared" si="11"/>
        <v>12.45</v>
      </c>
      <c r="I247" s="41">
        <f>Table10[[#This Row],[Column2]]*746/1000</f>
        <v>9.2876999999999992</v>
      </c>
      <c r="J247" s="37">
        <f>60*Table10[[#This Row],[Column3]]/(2*PI()*Table10[[#This Row],[Column1]])</f>
        <v>1.2670143128182253E-2</v>
      </c>
      <c r="K247" s="51">
        <v>535.1</v>
      </c>
      <c r="L247" s="41">
        <f>IF(Simulation!Q247&lt;='Given Data '!J$6,1,IF(AND(Simulation!Q247&gt;'Given Data '!J$6,Simulation!Q247&lt;='Given Data '!J$7),2,IF(Simulation!Q247&gt;'Given Data '!J$8,3)))</f>
        <v>3</v>
      </c>
      <c r="M247" s="41">
        <v>1</v>
      </c>
      <c r="N247" s="35">
        <f t="shared" si="9"/>
        <v>243</v>
      </c>
      <c r="O247" s="41">
        <f>O246+(Table10[[#This Row],[Column11]]-Q246)/R246</f>
        <v>23.163000751370777</v>
      </c>
      <c r="P247" s="41">
        <f>3.6*Table10[[#This Row],[Column11]]</f>
        <v>67.369224673644752</v>
      </c>
      <c r="Q247" s="41">
        <f t="shared" si="10"/>
        <v>18.713673520456876</v>
      </c>
      <c r="R247" s="36">
        <f>Table10[[#This Row],[Column16]]/Table10[[#This Row],[Column19]]</f>
        <v>0.47530469214494631</v>
      </c>
      <c r="S247" s="41">
        <f>'Given Data '!C$21*'Given Data '!C$19*'Given Data '!C$9*Table10[[#This Row],[Column11]]^2</f>
        <v>329.27769780958704</v>
      </c>
      <c r="T247" s="41">
        <f>'Given Data '!C$22*'Given Data '!C$17*9.81</f>
        <v>102.35950200000001</v>
      </c>
      <c r="U247" s="41">
        <v>0</v>
      </c>
      <c r="V247" s="41">
        <f>'Given Data '!C$45-(Table10[[#This Row],[Column13]]+Table10[[#This Row],[Column14]]+Table10[[#This Row],[Column15]])</f>
        <v>276.26421751324744</v>
      </c>
      <c r="W247" s="41">
        <f>Table10[[#This Row],[Column16]]/'Given Data '!C$17</f>
        <v>0.5295359826594227</v>
      </c>
      <c r="X247" s="41">
        <f>IF(L247=1,'Given Data '!C$55,IF(L247=2,'Given Data '!C$56,IF(L247=3,'Given Data '!C$57)))</f>
        <v>581.23604096253996</v>
      </c>
      <c r="Y247" s="41">
        <f>Table10[[#This Row],[Column19]]*Table10[[#This Row],[Column11]]^2/(2*1000)</f>
        <v>101.77488896970269</v>
      </c>
    </row>
    <row r="248" spans="7:25">
      <c r="G248" s="38">
        <f>7000</f>
        <v>7000</v>
      </c>
      <c r="H248" s="38">
        <f t="shared" si="11"/>
        <v>12.45</v>
      </c>
      <c r="I248" s="41">
        <f>Table10[[#This Row],[Column2]]*746/1000</f>
        <v>9.2876999999999992</v>
      </c>
      <c r="J248" s="37">
        <f>60*Table10[[#This Row],[Column3]]/(2*PI()*Table10[[#This Row],[Column1]])</f>
        <v>1.2670143128182253E-2</v>
      </c>
      <c r="K248" s="51">
        <v>535.1</v>
      </c>
      <c r="L248" s="41">
        <f>IF(Simulation!Q248&lt;='Given Data '!J$6,1,IF(AND(Simulation!Q248&gt;'Given Data '!J$6,Simulation!Q248&lt;='Given Data '!J$7),2,IF(Simulation!Q248&gt;'Given Data '!J$8,3)))</f>
        <v>3</v>
      </c>
      <c r="M248" s="41">
        <v>1</v>
      </c>
      <c r="N248" s="35">
        <f t="shared" si="9"/>
        <v>244</v>
      </c>
      <c r="O248" s="41">
        <f>O247+(Table10[[#This Row],[Column11]]-Q247)/R247</f>
        <v>23.216401399967182</v>
      </c>
      <c r="P248" s="41">
        <f>3.6*Table10[[#This Row],[Column11]]</f>
        <v>67.460598357473984</v>
      </c>
      <c r="Q248" s="41">
        <f t="shared" si="10"/>
        <v>18.73905509929833</v>
      </c>
      <c r="R248" s="36">
        <f>Table10[[#This Row],[Column16]]/Table10[[#This Row],[Column19]]</f>
        <v>0.47376691365781692</v>
      </c>
      <c r="S248" s="41">
        <f>'Given Data '!C$21*'Given Data '!C$19*'Given Data '!C$9*Table10[[#This Row],[Column11]]^2</f>
        <v>330.17151008932348</v>
      </c>
      <c r="T248" s="41">
        <f>'Given Data '!C$22*'Given Data '!C$17*9.81</f>
        <v>102.35950200000001</v>
      </c>
      <c r="U248" s="41">
        <v>0</v>
      </c>
      <c r="V248" s="41">
        <f>'Given Data '!C$45-(Table10[[#This Row],[Column13]]+Table10[[#This Row],[Column14]]+Table10[[#This Row],[Column15]])</f>
        <v>275.37040523351101</v>
      </c>
      <c r="W248" s="41">
        <f>Table10[[#This Row],[Column16]]/'Given Data '!C$17</f>
        <v>0.52782274680092578</v>
      </c>
      <c r="X248" s="41">
        <f>IF(L248=1,'Given Data '!C$55,IF(L248=2,'Given Data '!C$56,IF(L248=3,'Given Data '!C$57)))</f>
        <v>581.23604096253996</v>
      </c>
      <c r="Y248" s="41">
        <f>Table10[[#This Row],[Column19]]*Table10[[#This Row],[Column11]]^2/(2*1000)</f>
        <v>102.05115318721596</v>
      </c>
    </row>
    <row r="249" spans="7:25">
      <c r="G249" s="38">
        <f>7000</f>
        <v>7000</v>
      </c>
      <c r="H249" s="38">
        <f t="shared" si="11"/>
        <v>12.45</v>
      </c>
      <c r="I249" s="41">
        <f>Table10[[#This Row],[Column2]]*746/1000</f>
        <v>9.2876999999999992</v>
      </c>
      <c r="J249" s="37">
        <f>60*Table10[[#This Row],[Column3]]/(2*PI()*Table10[[#This Row],[Column1]])</f>
        <v>1.2670143128182253E-2</v>
      </c>
      <c r="K249" s="51">
        <v>535.1</v>
      </c>
      <c r="L249" s="41">
        <f>IF(Simulation!Q249&lt;='Given Data '!J$6,1,IF(AND(Simulation!Q249&gt;'Given Data '!J$6,Simulation!Q249&lt;='Given Data '!J$7),2,IF(Simulation!Q249&gt;'Given Data '!J$8,3)))</f>
        <v>3</v>
      </c>
      <c r="M249" s="41">
        <v>1</v>
      </c>
      <c r="N249" s="35">
        <f t="shared" si="9"/>
        <v>245</v>
      </c>
      <c r="O249" s="41">
        <f>O248+(Table10[[#This Row],[Column11]]-Q248)/R248</f>
        <v>23.269729933031282</v>
      </c>
      <c r="P249" s="41">
        <f>3.6*Table10[[#This Row],[Column11]]</f>
        <v>67.551553417744827</v>
      </c>
      <c r="Q249" s="41">
        <f t="shared" si="10"/>
        <v>18.764320393818007</v>
      </c>
      <c r="R249" s="36">
        <f>Table10[[#This Row],[Column16]]/Table10[[#This Row],[Column19]]</f>
        <v>0.47223411042701174</v>
      </c>
      <c r="S249" s="41">
        <f>'Given Data '!C$21*'Given Data '!C$19*'Given Data '!C$9*Table10[[#This Row],[Column11]]^2</f>
        <v>331.06243057077126</v>
      </c>
      <c r="T249" s="41">
        <f>'Given Data '!C$22*'Given Data '!C$17*9.81</f>
        <v>102.35950200000001</v>
      </c>
      <c r="U249" s="41">
        <v>0</v>
      </c>
      <c r="V249" s="41">
        <f>'Given Data '!C$45-(Table10[[#This Row],[Column13]]+Table10[[#This Row],[Column14]]+Table10[[#This Row],[Column15]])</f>
        <v>274.47948475206323</v>
      </c>
      <c r="W249" s="41">
        <f>Table10[[#This Row],[Column16]]/'Given Data '!C$17</f>
        <v>0.52611505386529533</v>
      </c>
      <c r="X249" s="41">
        <f>IF(L249=1,'Given Data '!C$55,IF(L249=2,'Given Data '!C$56,IF(L249=3,'Given Data '!C$57)))</f>
        <v>581.23604096253996</v>
      </c>
      <c r="Y249" s="41">
        <f>Table10[[#This Row],[Column19]]*Table10[[#This Row],[Column11]]^2/(2*1000)</f>
        <v>102.32652359244946</v>
      </c>
    </row>
    <row r="250" spans="7:25">
      <c r="G250" s="38">
        <f>7000</f>
        <v>7000</v>
      </c>
      <c r="H250" s="38">
        <f t="shared" si="11"/>
        <v>12.45</v>
      </c>
      <c r="I250" s="41">
        <f>Table10[[#This Row],[Column2]]*746/1000</f>
        <v>9.2876999999999992</v>
      </c>
      <c r="J250" s="37">
        <f>60*Table10[[#This Row],[Column3]]/(2*PI()*Table10[[#This Row],[Column1]])</f>
        <v>1.2670143128182253E-2</v>
      </c>
      <c r="K250" s="51">
        <v>535.1</v>
      </c>
      <c r="L250" s="41">
        <f>IF(Simulation!Q250&lt;='Given Data '!J$6,1,IF(AND(Simulation!Q250&gt;'Given Data '!J$6,Simulation!Q250&lt;='Given Data '!J$7),2,IF(Simulation!Q250&gt;'Given Data '!J$8,3)))</f>
        <v>3</v>
      </c>
      <c r="M250" s="41">
        <v>1</v>
      </c>
      <c r="N250" s="35">
        <f t="shared" si="9"/>
        <v>246</v>
      </c>
      <c r="O250" s="41">
        <f>O249+(Table10[[#This Row],[Column11]]-Q249)/R249</f>
        <v>23.322986873853573</v>
      </c>
      <c r="P250" s="41">
        <f>3.6*Table10[[#This Row],[Column11]]</f>
        <v>67.642092496408637</v>
      </c>
      <c r="Q250" s="41">
        <f t="shared" si="10"/>
        <v>18.789470137891286</v>
      </c>
      <c r="R250" s="36">
        <f>Table10[[#This Row],[Column16]]/Table10[[#This Row],[Column19]]</f>
        <v>0.47070626635581997</v>
      </c>
      <c r="S250" s="41">
        <f>'Given Data '!C$21*'Given Data '!C$19*'Given Data '!C$9*Table10[[#This Row],[Column11]]^2</f>
        <v>331.95046860991886</v>
      </c>
      <c r="T250" s="41">
        <f>'Given Data '!C$22*'Given Data '!C$17*9.81</f>
        <v>102.35950200000001</v>
      </c>
      <c r="U250" s="41">
        <v>0</v>
      </c>
      <c r="V250" s="41">
        <f>'Given Data '!C$45-(Table10[[#This Row],[Column13]]+Table10[[#This Row],[Column14]]+Table10[[#This Row],[Column15]])</f>
        <v>273.59144671291563</v>
      </c>
      <c r="W250" s="41">
        <f>Table10[[#This Row],[Column16]]/'Given Data '!C$17</f>
        <v>0.52441288591921875</v>
      </c>
      <c r="X250" s="41">
        <f>IF(L250=1,'Given Data '!C$55,IF(L250=2,'Given Data '!C$56,IF(L250=3,'Given Data '!C$57)))</f>
        <v>581.23604096253996</v>
      </c>
      <c r="Y250" s="41">
        <f>Table10[[#This Row],[Column19]]*Table10[[#This Row],[Column11]]^2/(2*1000)</f>
        <v>102.60100307720151</v>
      </c>
    </row>
    <row r="251" spans="7:25">
      <c r="G251" s="38">
        <f>7000</f>
        <v>7000</v>
      </c>
      <c r="H251" s="38">
        <f t="shared" si="11"/>
        <v>12.45</v>
      </c>
      <c r="I251" s="41">
        <f>Table10[[#This Row],[Column2]]*746/1000</f>
        <v>9.2876999999999992</v>
      </c>
      <c r="J251" s="37">
        <f>60*Table10[[#This Row],[Column3]]/(2*PI()*Table10[[#This Row],[Column1]])</f>
        <v>1.2670143128182253E-2</v>
      </c>
      <c r="K251" s="51">
        <v>535.1</v>
      </c>
      <c r="L251" s="41">
        <f>IF(Simulation!Q251&lt;='Given Data '!J$6,1,IF(AND(Simulation!Q251&gt;'Given Data '!J$6,Simulation!Q251&lt;='Given Data '!J$7),2,IF(Simulation!Q251&gt;'Given Data '!J$8,3)))</f>
        <v>3</v>
      </c>
      <c r="M251" s="41">
        <v>1</v>
      </c>
      <c r="N251" s="35">
        <f t="shared" si="9"/>
        <v>247</v>
      </c>
      <c r="O251" s="41">
        <f>O250+(Table10[[#This Row],[Column11]]-Q250)/R250</f>
        <v>23.37617274022956</v>
      </c>
      <c r="P251" s="41">
        <f>3.6*Table10[[#This Row],[Column11]]</f>
        <v>67.732218210513693</v>
      </c>
      <c r="Q251" s="41">
        <f t="shared" si="10"/>
        <v>18.814505058476026</v>
      </c>
      <c r="R251" s="36">
        <f>Table10[[#This Row],[Column16]]/Table10[[#This Row],[Column19]]</f>
        <v>0.46918336539960942</v>
      </c>
      <c r="S251" s="41">
        <f>'Given Data '!C$21*'Given Data '!C$19*'Given Data '!C$9*Table10[[#This Row],[Column11]]^2</f>
        <v>332.83563353248474</v>
      </c>
      <c r="T251" s="41">
        <f>'Given Data '!C$22*'Given Data '!C$17*9.81</f>
        <v>102.35950200000001</v>
      </c>
      <c r="U251" s="41">
        <v>0</v>
      </c>
      <c r="V251" s="41">
        <f>'Given Data '!C$45-(Table10[[#This Row],[Column13]]+Table10[[#This Row],[Column14]]+Table10[[#This Row],[Column15]])</f>
        <v>272.70628179034975</v>
      </c>
      <c r="W251" s="41">
        <f>Table10[[#This Row],[Column16]]/'Given Data '!C$17</f>
        <v>0.52271622508740434</v>
      </c>
      <c r="X251" s="41">
        <f>IF(L251=1,'Given Data '!C$55,IF(L251=2,'Given Data '!C$56,IF(L251=3,'Given Data '!C$57)))</f>
        <v>581.23604096253996</v>
      </c>
      <c r="Y251" s="41">
        <f>Table10[[#This Row],[Column19]]*Table10[[#This Row],[Column11]]^2/(2*1000)</f>
        <v>102.87459452391441</v>
      </c>
    </row>
    <row r="252" spans="7:25">
      <c r="G252" s="38">
        <f>7000</f>
        <v>7000</v>
      </c>
      <c r="H252" s="38">
        <f t="shared" si="11"/>
        <v>12.45</v>
      </c>
      <c r="I252" s="41">
        <f>Table10[[#This Row],[Column2]]*746/1000</f>
        <v>9.2876999999999992</v>
      </c>
      <c r="J252" s="37">
        <f>60*Table10[[#This Row],[Column3]]/(2*PI()*Table10[[#This Row],[Column1]])</f>
        <v>1.2670143128182253E-2</v>
      </c>
      <c r="K252" s="51">
        <v>535.1</v>
      </c>
      <c r="L252" s="41">
        <f>IF(Simulation!Q252&lt;='Given Data '!J$6,1,IF(AND(Simulation!Q252&gt;'Given Data '!J$6,Simulation!Q252&lt;='Given Data '!J$7),2,IF(Simulation!Q252&gt;'Given Data '!J$8,3)))</f>
        <v>3</v>
      </c>
      <c r="M252" s="41">
        <v>1</v>
      </c>
      <c r="N252" s="35">
        <f t="shared" si="9"/>
        <v>248</v>
      </c>
      <c r="O252" s="41">
        <f>O251+(Table10[[#This Row],[Column11]]-Q251)/R251</f>
        <v>23.429288044538577</v>
      </c>
      <c r="P252" s="41">
        <f>3.6*Table10[[#This Row],[Column11]]</f>
        <v>67.821933152541447</v>
      </c>
      <c r="Q252" s="41">
        <f t="shared" si="10"/>
        <v>18.839425875705956</v>
      </c>
      <c r="R252" s="36">
        <f>Table10[[#This Row],[Column16]]/Table10[[#This Row],[Column19]]</f>
        <v>0.46766539156565784</v>
      </c>
      <c r="S252" s="41">
        <f>'Given Data '!C$21*'Given Data '!C$19*'Given Data '!C$9*Table10[[#This Row],[Column11]]^2</f>
        <v>333.71793463401548</v>
      </c>
      <c r="T252" s="41">
        <f>'Given Data '!C$22*'Given Data '!C$17*9.81</f>
        <v>102.35950200000001</v>
      </c>
      <c r="U252" s="41">
        <v>0</v>
      </c>
      <c r="V252" s="41">
        <f>'Given Data '!C$45-(Table10[[#This Row],[Column13]]+Table10[[#This Row],[Column14]]+Table10[[#This Row],[Column15]])</f>
        <v>271.82398068881901</v>
      </c>
      <c r="W252" s="41">
        <f>Table10[[#This Row],[Column16]]/'Given Data '!C$17</f>
        <v>0.52102505355239304</v>
      </c>
      <c r="X252" s="41">
        <f>IF(L252=1,'Given Data '!C$55,IF(L252=2,'Given Data '!C$56,IF(L252=3,'Given Data '!C$57)))</f>
        <v>581.23604096253996</v>
      </c>
      <c r="Y252" s="41">
        <f>Table10[[#This Row],[Column19]]*Table10[[#This Row],[Column11]]^2/(2*1000)</f>
        <v>103.14730080570476</v>
      </c>
    </row>
    <row r="253" spans="7:25">
      <c r="G253" s="38">
        <f>7000</f>
        <v>7000</v>
      </c>
      <c r="H253" s="38">
        <f t="shared" si="11"/>
        <v>12.45</v>
      </c>
      <c r="I253" s="41">
        <f>Table10[[#This Row],[Column2]]*746/1000</f>
        <v>9.2876999999999992</v>
      </c>
      <c r="J253" s="37">
        <f>60*Table10[[#This Row],[Column3]]/(2*PI()*Table10[[#This Row],[Column1]])</f>
        <v>1.2670143128182253E-2</v>
      </c>
      <c r="K253" s="51">
        <v>535.1</v>
      </c>
      <c r="L253" s="41">
        <f>IF(Simulation!Q253&lt;='Given Data '!J$6,1,IF(AND(Simulation!Q253&gt;'Given Data '!J$6,Simulation!Q253&lt;='Given Data '!J$7),2,IF(Simulation!Q253&gt;'Given Data '!J$8,3)))</f>
        <v>3</v>
      </c>
      <c r="M253" s="41">
        <v>1</v>
      </c>
      <c r="N253" s="35">
        <f t="shared" si="9"/>
        <v>249</v>
      </c>
      <c r="O253" s="41">
        <f>O252+(Table10[[#This Row],[Column11]]-Q252)/R252</f>
        <v>23.482333293821188</v>
      </c>
      <c r="P253" s="41">
        <f>3.6*Table10[[#This Row],[Column11]]</f>
        <v>67.911239890736667</v>
      </c>
      <c r="Q253" s="41">
        <f t="shared" si="10"/>
        <v>18.864233302982406</v>
      </c>
      <c r="R253" s="36">
        <f>Table10[[#This Row],[Column16]]/Table10[[#This Row],[Column19]]</f>
        <v>0.46615232891298525</v>
      </c>
      <c r="S253" s="41">
        <f>'Given Data '!C$21*'Given Data '!C$19*'Given Data '!C$9*Table10[[#This Row],[Column11]]^2</f>
        <v>334.59738117998319</v>
      </c>
      <c r="T253" s="41">
        <f>'Given Data '!C$22*'Given Data '!C$17*9.81</f>
        <v>102.35950200000001</v>
      </c>
      <c r="U253" s="41">
        <v>0</v>
      </c>
      <c r="V253" s="41">
        <f>'Given Data '!C$45-(Table10[[#This Row],[Column13]]+Table10[[#This Row],[Column14]]+Table10[[#This Row],[Column15]])</f>
        <v>270.9445341428513</v>
      </c>
      <c r="W253" s="41">
        <f>Table10[[#This Row],[Column16]]/'Given Data '!C$17</f>
        <v>0.51933935355437177</v>
      </c>
      <c r="X253" s="41">
        <f>IF(L253=1,'Given Data '!C$55,IF(L253=2,'Given Data '!C$56,IF(L253=3,'Given Data '!C$57)))</f>
        <v>581.23604096253996</v>
      </c>
      <c r="Y253" s="41">
        <f>Table10[[#This Row],[Column19]]*Table10[[#This Row],[Column11]]^2/(2*1000)</f>
        <v>103.41912478639358</v>
      </c>
    </row>
    <row r="254" spans="7:25">
      <c r="G254" s="38">
        <f>7000</f>
        <v>7000</v>
      </c>
      <c r="H254" s="38">
        <f t="shared" si="11"/>
        <v>12.45</v>
      </c>
      <c r="I254" s="41">
        <f>Table10[[#This Row],[Column2]]*746/1000</f>
        <v>9.2876999999999992</v>
      </c>
      <c r="J254" s="37">
        <f>60*Table10[[#This Row],[Column3]]/(2*PI()*Table10[[#This Row],[Column1]])</f>
        <v>1.2670143128182253E-2</v>
      </c>
      <c r="K254" s="51">
        <v>535.1</v>
      </c>
      <c r="L254" s="41">
        <f>IF(Simulation!Q254&lt;='Given Data '!J$6,1,IF(AND(Simulation!Q254&gt;'Given Data '!J$6,Simulation!Q254&lt;='Given Data '!J$7),2,IF(Simulation!Q254&gt;'Given Data '!J$8,3)))</f>
        <v>3</v>
      </c>
      <c r="M254" s="41">
        <v>1</v>
      </c>
      <c r="N254" s="35">
        <f t="shared" si="9"/>
        <v>250</v>
      </c>
      <c r="O254" s="41">
        <f>O253+(Table10[[#This Row],[Column11]]-Q253)/R253</f>
        <v>23.535308989855114</v>
      </c>
      <c r="P254" s="41">
        <f>3.6*Table10[[#This Row],[Column11]]</f>
        <v>68.000140969431868</v>
      </c>
      <c r="Q254" s="41">
        <f t="shared" si="10"/>
        <v>18.888928047064407</v>
      </c>
      <c r="R254" s="36">
        <f>Table10[[#This Row],[Column16]]/Table10[[#This Row],[Column19]]</f>
        <v>0.46464416155218635</v>
      </c>
      <c r="S254" s="41">
        <f>'Given Data '!C$21*'Given Data '!C$19*'Given Data '!C$9*Table10[[#This Row],[Column11]]^2</f>
        <v>335.47398240588285</v>
      </c>
      <c r="T254" s="41">
        <f>'Given Data '!C$22*'Given Data '!C$17*9.81</f>
        <v>102.35950200000001</v>
      </c>
      <c r="U254" s="41">
        <v>0</v>
      </c>
      <c r="V254" s="41">
        <f>'Given Data '!C$45-(Table10[[#This Row],[Column13]]+Table10[[#This Row],[Column14]]+Table10[[#This Row],[Column15]])</f>
        <v>270.06793291695163</v>
      </c>
      <c r="W254" s="41">
        <f>Table10[[#This Row],[Column16]]/'Given Data '!C$17</f>
        <v>0.51765910739098664</v>
      </c>
      <c r="X254" s="41">
        <f>IF(L254=1,'Given Data '!C$55,IF(L254=2,'Given Data '!C$56,IF(L254=3,'Given Data '!C$57)))</f>
        <v>581.23604096253996</v>
      </c>
      <c r="Y254" s="41">
        <f>Table10[[#This Row],[Column19]]*Table10[[#This Row],[Column11]]^2/(2*1000)</f>
        <v>103.69006932053642</v>
      </c>
    </row>
    <row r="255" spans="7:25">
      <c r="G255" s="38">
        <f>7000</f>
        <v>7000</v>
      </c>
      <c r="H255" s="38">
        <f t="shared" si="11"/>
        <v>12.45</v>
      </c>
      <c r="I255" s="41">
        <f>Table10[[#This Row],[Column2]]*746/1000</f>
        <v>9.2876999999999992</v>
      </c>
      <c r="J255" s="37">
        <f>60*Table10[[#This Row],[Column3]]/(2*PI()*Table10[[#This Row],[Column1]])</f>
        <v>1.2670143128182253E-2</v>
      </c>
      <c r="K255" s="51">
        <v>535.1</v>
      </c>
      <c r="L255" s="41">
        <f>IF(Simulation!Q255&lt;='Given Data '!J$6,1,IF(AND(Simulation!Q255&gt;'Given Data '!J$6,Simulation!Q255&lt;='Given Data '!J$7),2,IF(Simulation!Q255&gt;'Given Data '!J$8,3)))</f>
        <v>3</v>
      </c>
      <c r="M255" s="41">
        <v>1</v>
      </c>
      <c r="N255" s="35">
        <f t="shared" si="9"/>
        <v>251</v>
      </c>
      <c r="O255" s="41">
        <f>O254+(Table10[[#This Row],[Column11]]-Q254)/R254</f>
        <v>23.588215629229882</v>
      </c>
      <c r="P255" s="41">
        <f>3.6*Table10[[#This Row],[Column11]]</f>
        <v>68.088638909366068</v>
      </c>
      <c r="Q255" s="41">
        <f t="shared" si="10"/>
        <v>18.913510808157241</v>
      </c>
      <c r="R255" s="36">
        <f>Table10[[#This Row],[Column16]]/Table10[[#This Row],[Column19]]</f>
        <v>0.46314087364526357</v>
      </c>
      <c r="S255" s="41">
        <f>'Given Data '!C$21*'Given Data '!C$19*'Given Data '!C$9*Table10[[#This Row],[Column11]]^2</f>
        <v>336.34774751732954</v>
      </c>
      <c r="T255" s="41">
        <f>'Given Data '!C$22*'Given Data '!C$17*9.81</f>
        <v>102.35950200000001</v>
      </c>
      <c r="U255" s="41">
        <v>0</v>
      </c>
      <c r="V255" s="41">
        <f>'Given Data '!C$45-(Table10[[#This Row],[Column13]]+Table10[[#This Row],[Column14]]+Table10[[#This Row],[Column15]])</f>
        <v>269.19416780550495</v>
      </c>
      <c r="W255" s="41">
        <f>Table10[[#This Row],[Column16]]/'Given Data '!C$17</f>
        <v>0.5159842974171569</v>
      </c>
      <c r="X255" s="41">
        <f>IF(L255=1,'Given Data '!C$55,IF(L255=2,'Given Data '!C$56,IF(L255=3,'Given Data '!C$57)))</f>
        <v>581.23604096253996</v>
      </c>
      <c r="Y255" s="41">
        <f>Table10[[#This Row],[Column19]]*Table10[[#This Row],[Column11]]^2/(2*1000)</f>
        <v>103.96013725345335</v>
      </c>
    </row>
    <row r="256" spans="7:25">
      <c r="G256" s="38">
        <f>7000</f>
        <v>7000</v>
      </c>
      <c r="H256" s="38">
        <f t="shared" si="11"/>
        <v>12.45</v>
      </c>
      <c r="I256" s="41">
        <f>Table10[[#This Row],[Column2]]*746/1000</f>
        <v>9.2876999999999992</v>
      </c>
      <c r="J256" s="37">
        <f>60*Table10[[#This Row],[Column3]]/(2*PI()*Table10[[#This Row],[Column1]])</f>
        <v>1.2670143128182253E-2</v>
      </c>
      <c r="K256" s="51">
        <v>535.1</v>
      </c>
      <c r="L256" s="41">
        <f>IF(Simulation!Q256&lt;='Given Data '!J$6,1,IF(AND(Simulation!Q256&gt;'Given Data '!J$6,Simulation!Q256&lt;='Given Data '!J$7),2,IF(Simulation!Q256&gt;'Given Data '!J$8,3)))</f>
        <v>3</v>
      </c>
      <c r="M256" s="41">
        <v>1</v>
      </c>
      <c r="N256" s="35">
        <f t="shared" si="9"/>
        <v>252</v>
      </c>
      <c r="O256" s="41">
        <f>O255+(Table10[[#This Row],[Column11]]-Q255)/R255</f>
        <v>23.641053703420031</v>
      </c>
      <c r="P256" s="41">
        <f>3.6*Table10[[#This Row],[Column11]]</f>
        <v>68.176736207997834</v>
      </c>
      <c r="Q256" s="41">
        <f t="shared" si="10"/>
        <v>18.9379822799994</v>
      </c>
      <c r="R256" s="36">
        <f>Table10[[#This Row],[Column16]]/Table10[[#This Row],[Column19]]</f>
        <v>0.46164244940546095</v>
      </c>
      <c r="S256" s="41">
        <f>'Given Data '!C$21*'Given Data '!C$19*'Given Data '!C$9*Table10[[#This Row],[Column11]]^2</f>
        <v>337.2186856901547</v>
      </c>
      <c r="T256" s="41">
        <f>'Given Data '!C$22*'Given Data '!C$17*9.81</f>
        <v>102.35950200000001</v>
      </c>
      <c r="U256" s="41">
        <v>0</v>
      </c>
      <c r="V256" s="41">
        <f>'Given Data '!C$45-(Table10[[#This Row],[Column13]]+Table10[[#This Row],[Column14]]+Table10[[#This Row],[Column15]])</f>
        <v>268.32322963267978</v>
      </c>
      <c r="W256" s="41">
        <f>Table10[[#This Row],[Column16]]/'Given Data '!C$17</f>
        <v>0.51431490604489039</v>
      </c>
      <c r="X256" s="41">
        <f>IF(L256=1,'Given Data '!C$55,IF(L256=2,'Given Data '!C$56,IF(L256=3,'Given Data '!C$57)))</f>
        <v>581.23604096253996</v>
      </c>
      <c r="Y256" s="41">
        <f>Table10[[#This Row],[Column19]]*Table10[[#This Row],[Column11]]^2/(2*1000)</f>
        <v>104.22933142125886</v>
      </c>
    </row>
    <row r="257" spans="7:25">
      <c r="G257" s="38">
        <f>7000</f>
        <v>7000</v>
      </c>
      <c r="H257" s="38">
        <f t="shared" si="11"/>
        <v>12.45</v>
      </c>
      <c r="I257" s="41">
        <f>Table10[[#This Row],[Column2]]*746/1000</f>
        <v>9.2876999999999992</v>
      </c>
      <c r="J257" s="37">
        <f>60*Table10[[#This Row],[Column3]]/(2*PI()*Table10[[#This Row],[Column1]])</f>
        <v>1.2670143128182253E-2</v>
      </c>
      <c r="K257" s="51">
        <v>535.1</v>
      </c>
      <c r="L257" s="41">
        <f>IF(Simulation!Q257&lt;='Given Data '!J$6,1,IF(AND(Simulation!Q257&gt;'Given Data '!J$6,Simulation!Q257&lt;='Given Data '!J$7),2,IF(Simulation!Q257&gt;'Given Data '!J$8,3)))</f>
        <v>3</v>
      </c>
      <c r="M257" s="41">
        <v>1</v>
      </c>
      <c r="N257" s="35">
        <f t="shared" si="9"/>
        <v>253</v>
      </c>
      <c r="O257" s="41">
        <f>O256+(Table10[[#This Row],[Column11]]-Q256)/R256</f>
        <v>23.693823698857052</v>
      </c>
      <c r="P257" s="41">
        <f>3.6*Table10[[#This Row],[Column11]]</f>
        <v>68.264435339813019</v>
      </c>
      <c r="Q257" s="41">
        <f t="shared" si="10"/>
        <v>18.962343149948062</v>
      </c>
      <c r="R257" s="36">
        <f>Table10[[#This Row],[Column16]]/Table10[[#This Row],[Column19]]</f>
        <v>0.46014887309709801</v>
      </c>
      <c r="S257" s="41">
        <f>'Given Data '!C$21*'Given Data '!C$19*'Given Data '!C$9*Table10[[#This Row],[Column11]]^2</f>
        <v>338.08680607050303</v>
      </c>
      <c r="T257" s="41">
        <f>'Given Data '!C$22*'Given Data '!C$17*9.81</f>
        <v>102.35950200000001</v>
      </c>
      <c r="U257" s="41">
        <v>0</v>
      </c>
      <c r="V257" s="41">
        <f>'Given Data '!C$45-(Table10[[#This Row],[Column13]]+Table10[[#This Row],[Column14]]+Table10[[#This Row],[Column15]])</f>
        <v>267.45510925233145</v>
      </c>
      <c r="W257" s="41">
        <f>Table10[[#This Row],[Column16]]/'Given Data '!C$17</f>
        <v>0.51265091574309762</v>
      </c>
      <c r="X257" s="41">
        <f>IF(L257=1,'Given Data '!C$55,IF(L257=2,'Given Data '!C$56,IF(L257=3,'Given Data '!C$57)))</f>
        <v>581.23604096253996</v>
      </c>
      <c r="Y257" s="41">
        <f>Table10[[#This Row],[Column19]]*Table10[[#This Row],[Column11]]^2/(2*1000)</f>
        <v>104.49765465089155</v>
      </c>
    </row>
    <row r="258" spans="7:25">
      <c r="G258" s="38">
        <f>7000</f>
        <v>7000</v>
      </c>
      <c r="H258" s="38">
        <f t="shared" si="11"/>
        <v>12.45</v>
      </c>
      <c r="I258" s="41">
        <f>Table10[[#This Row],[Column2]]*746/1000</f>
        <v>9.2876999999999992</v>
      </c>
      <c r="J258" s="37">
        <f>60*Table10[[#This Row],[Column3]]/(2*PI()*Table10[[#This Row],[Column1]])</f>
        <v>1.2670143128182253E-2</v>
      </c>
      <c r="K258" s="51">
        <v>535.1</v>
      </c>
      <c r="L258" s="41">
        <f>IF(Simulation!Q258&lt;='Given Data '!J$6,1,IF(AND(Simulation!Q258&gt;'Given Data '!J$6,Simulation!Q258&lt;='Given Data '!J$7),2,IF(Simulation!Q258&gt;'Given Data '!J$8,3)))</f>
        <v>3</v>
      </c>
      <c r="M258" s="41">
        <v>1</v>
      </c>
      <c r="N258" s="35">
        <f t="shared" si="9"/>
        <v>254</v>
      </c>
      <c r="O258" s="41">
        <f>O257+(Table10[[#This Row],[Column11]]-Q257)/R257</f>
        <v>23.746526097000025</v>
      </c>
      <c r="P258" s="41">
        <f>3.6*Table10[[#This Row],[Column11]]</f>
        <v>68.351738756627043</v>
      </c>
      <c r="Q258" s="41">
        <f t="shared" si="10"/>
        <v>18.986594099063065</v>
      </c>
      <c r="R258" s="36">
        <f>Table10[[#This Row],[Column16]]/Table10[[#This Row],[Column19]]</f>
        <v>0.4586601290354051</v>
      </c>
      <c r="S258" s="41">
        <f>'Given Data '!C$21*'Given Data '!C$19*'Given Data '!C$9*Table10[[#This Row],[Column11]]^2</f>
        <v>338.9521177749279</v>
      </c>
      <c r="T258" s="41">
        <f>'Given Data '!C$22*'Given Data '!C$17*9.81</f>
        <v>102.35950200000001</v>
      </c>
      <c r="U258" s="41">
        <v>0</v>
      </c>
      <c r="V258" s="41">
        <f>'Given Data '!C$45-(Table10[[#This Row],[Column13]]+Table10[[#This Row],[Column14]]+Table10[[#This Row],[Column15]])</f>
        <v>266.58979754790658</v>
      </c>
      <c r="W258" s="41">
        <f>Table10[[#This Row],[Column16]]/'Given Data '!C$17</f>
        <v>0.51099230903740889</v>
      </c>
      <c r="X258" s="41">
        <f>IF(L258=1,'Given Data '!C$55,IF(L258=2,'Given Data '!C$56,IF(L258=3,'Given Data '!C$57)))</f>
        <v>581.23604096253996</v>
      </c>
      <c r="Y258" s="41">
        <f>Table10[[#This Row],[Column19]]*Table10[[#This Row],[Column11]]^2/(2*1000)</f>
        <v>104.7651097601439</v>
      </c>
    </row>
    <row r="259" spans="7:25">
      <c r="G259" s="38">
        <f>7000</f>
        <v>7000</v>
      </c>
      <c r="H259" s="38">
        <f t="shared" si="11"/>
        <v>12.45</v>
      </c>
      <c r="I259" s="41">
        <f>Table10[[#This Row],[Column2]]*746/1000</f>
        <v>9.2876999999999992</v>
      </c>
      <c r="J259" s="37">
        <f>60*Table10[[#This Row],[Column3]]/(2*PI()*Table10[[#This Row],[Column1]])</f>
        <v>1.2670143128182253E-2</v>
      </c>
      <c r="K259" s="51">
        <v>535.1</v>
      </c>
      <c r="L259" s="41">
        <f>IF(Simulation!Q259&lt;='Given Data '!J$6,1,IF(AND(Simulation!Q259&gt;'Given Data '!J$6,Simulation!Q259&lt;='Given Data '!J$7),2,IF(Simulation!Q259&gt;'Given Data '!J$8,3)))</f>
        <v>3</v>
      </c>
      <c r="M259" s="41">
        <v>1</v>
      </c>
      <c r="N259" s="35">
        <f t="shared" si="9"/>
        <v>255</v>
      </c>
      <c r="O259" s="41">
        <f>O258+(Table10[[#This Row],[Column11]]-Q258)/R258</f>
        <v>23.799161374404981</v>
      </c>
      <c r="P259" s="41">
        <f>3.6*Table10[[#This Row],[Column11]]</f>
        <v>68.438648887881982</v>
      </c>
      <c r="Q259" s="41">
        <f t="shared" si="10"/>
        <v>19.010735802189437</v>
      </c>
      <c r="R259" s="36">
        <f>Table10[[#This Row],[Column16]]/Table10[[#This Row],[Column19]]</f>
        <v>0.45717620158635847</v>
      </c>
      <c r="S259" s="41">
        <f>'Given Data '!C$21*'Given Data '!C$19*'Given Data '!C$9*Table10[[#This Row],[Column11]]^2</f>
        <v>339.81462989048742</v>
      </c>
      <c r="T259" s="41">
        <f>'Given Data '!C$22*'Given Data '!C$17*9.81</f>
        <v>102.35950200000001</v>
      </c>
      <c r="U259" s="41">
        <v>0</v>
      </c>
      <c r="V259" s="41">
        <f>'Given Data '!C$45-(Table10[[#This Row],[Column13]]+Table10[[#This Row],[Column14]]+Table10[[#This Row],[Column15]])</f>
        <v>265.72728543234706</v>
      </c>
      <c r="W259" s="41">
        <f>Table10[[#This Row],[Column16]]/'Given Data '!C$17</f>
        <v>0.50933906850999033</v>
      </c>
      <c r="X259" s="41">
        <f>IF(L259=1,'Given Data '!C$55,IF(L259=2,'Given Data '!C$56,IF(L259=3,'Given Data '!C$57)))</f>
        <v>581.23604096253996</v>
      </c>
      <c r="Y259" s="41">
        <f>Table10[[#This Row],[Column19]]*Table10[[#This Row],[Column11]]^2/(2*1000)</f>
        <v>105.03169955769178</v>
      </c>
    </row>
    <row r="260" spans="7:25">
      <c r="G260" s="38">
        <f>7000</f>
        <v>7000</v>
      </c>
      <c r="H260" s="38">
        <f t="shared" si="11"/>
        <v>12.45</v>
      </c>
      <c r="I260" s="41">
        <f>Table10[[#This Row],[Column2]]*746/1000</f>
        <v>9.2876999999999992</v>
      </c>
      <c r="J260" s="37">
        <f>60*Table10[[#This Row],[Column3]]/(2*PI()*Table10[[#This Row],[Column1]])</f>
        <v>1.2670143128182253E-2</v>
      </c>
      <c r="K260" s="51">
        <v>535.1</v>
      </c>
      <c r="L260" s="41">
        <f>IF(Simulation!Q260&lt;='Given Data '!J$6,1,IF(AND(Simulation!Q260&gt;'Given Data '!J$6,Simulation!Q260&lt;='Given Data '!J$7),2,IF(Simulation!Q260&gt;'Given Data '!J$8,3)))</f>
        <v>3</v>
      </c>
      <c r="M260" s="41">
        <v>1</v>
      </c>
      <c r="N260" s="35">
        <f t="shared" si="9"/>
        <v>256</v>
      </c>
      <c r="O260" s="41">
        <f>O259+(Table10[[#This Row],[Column11]]-Q259)/R259</f>
        <v>23.851730002793051</v>
      </c>
      <c r="P260" s="41">
        <f>3.6*Table10[[#This Row],[Column11]]</f>
        <v>68.525168140938604</v>
      </c>
      <c r="Q260" s="41">
        <f t="shared" si="10"/>
        <v>19.034768928038499</v>
      </c>
      <c r="R260" s="36">
        <f>Table10[[#This Row],[Column16]]/Table10[[#This Row],[Column19]]</f>
        <v>0.45569707516651531</v>
      </c>
      <c r="S260" s="41">
        <f>'Given Data '!C$21*'Given Data '!C$19*'Given Data '!C$9*Table10[[#This Row],[Column11]]^2</f>
        <v>340.67435147484014</v>
      </c>
      <c r="T260" s="41">
        <f>'Given Data '!C$22*'Given Data '!C$17*9.81</f>
        <v>102.35950200000001</v>
      </c>
      <c r="U260" s="41">
        <v>0</v>
      </c>
      <c r="V260" s="41">
        <f>'Given Data '!C$45-(Table10[[#This Row],[Column13]]+Table10[[#This Row],[Column14]]+Table10[[#This Row],[Column15]])</f>
        <v>264.86756384799435</v>
      </c>
      <c r="W260" s="41">
        <f>Table10[[#This Row],[Column16]]/'Given Data '!C$17</f>
        <v>0.50769117679936038</v>
      </c>
      <c r="X260" s="41">
        <f>IF(L260=1,'Given Data '!C$55,IF(L260=2,'Given Data '!C$56,IF(L260=3,'Given Data '!C$57)))</f>
        <v>581.23604096253996</v>
      </c>
      <c r="Y260" s="41">
        <f>Table10[[#This Row],[Column19]]*Table10[[#This Row],[Column11]]^2/(2*1000)</f>
        <v>105.29742684312414</v>
      </c>
    </row>
    <row r="261" spans="7:25">
      <c r="G261" s="38">
        <f>7000</f>
        <v>7000</v>
      </c>
      <c r="H261" s="38">
        <f t="shared" si="11"/>
        <v>12.45</v>
      </c>
      <c r="I261" s="41">
        <f>Table10[[#This Row],[Column2]]*746/1000</f>
        <v>9.2876999999999992</v>
      </c>
      <c r="J261" s="37">
        <f>60*Table10[[#This Row],[Column3]]/(2*PI()*Table10[[#This Row],[Column1]])</f>
        <v>1.2670143128182253E-2</v>
      </c>
      <c r="K261" s="51">
        <v>535.1</v>
      </c>
      <c r="L261" s="41">
        <f>IF(Simulation!Q261&lt;='Given Data '!J$6,1,IF(AND(Simulation!Q261&gt;'Given Data '!J$6,Simulation!Q261&lt;='Given Data '!J$7),2,IF(Simulation!Q261&gt;'Given Data '!J$8,3)))</f>
        <v>3</v>
      </c>
      <c r="M261" s="41">
        <v>1</v>
      </c>
      <c r="N261" s="35">
        <f t="shared" si="9"/>
        <v>257</v>
      </c>
      <c r="O261" s="41">
        <f>O260+(Table10[[#This Row],[Column11]]-Q260)/R260</f>
        <v>23.904232449117405</v>
      </c>
      <c r="P261" s="41">
        <f>3.6*Table10[[#This Row],[Column11]]</f>
        <v>68.611298901363341</v>
      </c>
      <c r="Q261" s="41">
        <f t="shared" si="10"/>
        <v>19.058694139267594</v>
      </c>
      <c r="R261" s="36">
        <f>Table10[[#This Row],[Column16]]/Table10[[#This Row],[Column19]]</f>
        <v>0.45422273424285137</v>
      </c>
      <c r="S261" s="41">
        <f>'Given Data '!C$21*'Given Data '!C$19*'Given Data '!C$9*Table10[[#This Row],[Column11]]^2</f>
        <v>341.53129155633962</v>
      </c>
      <c r="T261" s="41">
        <f>'Given Data '!C$22*'Given Data '!C$17*9.81</f>
        <v>102.35950200000001</v>
      </c>
      <c r="U261" s="41">
        <v>0</v>
      </c>
      <c r="V261" s="41">
        <f>'Given Data '!C$45-(Table10[[#This Row],[Column13]]+Table10[[#This Row],[Column14]]+Table10[[#This Row],[Column15]])</f>
        <v>264.01062376649486</v>
      </c>
      <c r="W261" s="41">
        <f>Table10[[#This Row],[Column16]]/'Given Data '!C$17</f>
        <v>0.50604861660020861</v>
      </c>
      <c r="X261" s="41">
        <f>IF(L261=1,'Given Data '!C$55,IF(L261=2,'Given Data '!C$56,IF(L261=3,'Given Data '!C$57)))</f>
        <v>581.23604096253996</v>
      </c>
      <c r="Y261" s="41">
        <f>Table10[[#This Row],[Column19]]*Table10[[#This Row],[Column11]]^2/(2*1000)</f>
        <v>105.56229440697213</v>
      </c>
    </row>
    <row r="262" spans="7:25">
      <c r="G262" s="38">
        <f>7000</f>
        <v>7000</v>
      </c>
      <c r="H262" s="38">
        <f t="shared" si="11"/>
        <v>12.45</v>
      </c>
      <c r="I262" s="41">
        <f>Table10[[#This Row],[Column2]]*746/1000</f>
        <v>9.2876999999999992</v>
      </c>
      <c r="J262" s="37">
        <f>60*Table10[[#This Row],[Column3]]/(2*PI()*Table10[[#This Row],[Column1]])</f>
        <v>1.2670143128182253E-2</v>
      </c>
      <c r="K262" s="51">
        <v>535.1</v>
      </c>
      <c r="L262" s="41">
        <f>IF(Simulation!Q262&lt;='Given Data '!J$6,1,IF(AND(Simulation!Q262&gt;'Given Data '!J$6,Simulation!Q262&lt;='Given Data '!J$7),2,IF(Simulation!Q262&gt;'Given Data '!J$8,3)))</f>
        <v>3</v>
      </c>
      <c r="M262" s="41">
        <v>1</v>
      </c>
      <c r="N262" s="35">
        <f t="shared" ref="N262:N325" si="12">N261+1</f>
        <v>258</v>
      </c>
      <c r="O262" s="41">
        <f>O261+(Table10[[#This Row],[Column11]]-Q261)/R261</f>
        <v>23.956669175628985</v>
      </c>
      <c r="P262" s="41">
        <f>3.6*Table10[[#This Row],[Column11]]</f>
        <v>68.697043533210348</v>
      </c>
      <c r="Q262" s="41">
        <f t="shared" ref="Q262:Q325" si="13">SQRT(2*R261+Q261^2)</f>
        <v>19.082512092558428</v>
      </c>
      <c r="R262" s="36">
        <f>Table10[[#This Row],[Column16]]/Table10[[#This Row],[Column19]]</f>
        <v>0.45275316333259685</v>
      </c>
      <c r="S262" s="41">
        <f>'Given Data '!C$21*'Given Data '!C$19*'Given Data '!C$9*Table10[[#This Row],[Column11]]^2</f>
        <v>342.38545913412969</v>
      </c>
      <c r="T262" s="41">
        <f>'Given Data '!C$22*'Given Data '!C$17*9.81</f>
        <v>102.35950200000001</v>
      </c>
      <c r="U262" s="41">
        <v>0</v>
      </c>
      <c r="V262" s="41">
        <f>'Given Data '!C$45-(Table10[[#This Row],[Column13]]+Table10[[#This Row],[Column14]]+Table10[[#This Row],[Column15]])</f>
        <v>263.15645618870479</v>
      </c>
      <c r="W262" s="41">
        <f>Table10[[#This Row],[Column16]]/'Given Data '!C$17</f>
        <v>0.50441137066321284</v>
      </c>
      <c r="X262" s="41">
        <f>IF(L262=1,'Given Data '!C$55,IF(L262=2,'Given Data '!C$56,IF(L262=3,'Given Data '!C$57)))</f>
        <v>581.23604096253996</v>
      </c>
      <c r="Y262" s="41">
        <f>Table10[[#This Row],[Column19]]*Table10[[#This Row],[Column11]]^2/(2*1000)</f>
        <v>105.82630503073861</v>
      </c>
    </row>
    <row r="263" spans="7:25">
      <c r="G263" s="38">
        <f>7000</f>
        <v>7000</v>
      </c>
      <c r="H263" s="38">
        <f t="shared" si="11"/>
        <v>12.45</v>
      </c>
      <c r="I263" s="41">
        <f>Table10[[#This Row],[Column2]]*746/1000</f>
        <v>9.2876999999999992</v>
      </c>
      <c r="J263" s="37">
        <f>60*Table10[[#This Row],[Column3]]/(2*PI()*Table10[[#This Row],[Column1]])</f>
        <v>1.2670143128182253E-2</v>
      </c>
      <c r="K263" s="51">
        <v>535.1</v>
      </c>
      <c r="L263" s="41">
        <f>IF(Simulation!Q263&lt;='Given Data '!J$6,1,IF(AND(Simulation!Q263&gt;'Given Data '!J$6,Simulation!Q263&lt;='Given Data '!J$7),2,IF(Simulation!Q263&gt;'Given Data '!J$8,3)))</f>
        <v>3</v>
      </c>
      <c r="M263" s="41">
        <v>1</v>
      </c>
      <c r="N263" s="35">
        <f t="shared" si="12"/>
        <v>259</v>
      </c>
      <c r="O263" s="41">
        <f>O262+(Table10[[#This Row],[Column11]]-Q262)/R262</f>
        <v>24.009040639941109</v>
      </c>
      <c r="P263" s="41">
        <f>3.6*Table10[[#This Row],[Column11]]</f>
        <v>68.782404379298768</v>
      </c>
      <c r="Q263" s="41">
        <f t="shared" si="13"/>
        <v>19.106223438694101</v>
      </c>
      <c r="R263" s="36">
        <f>Table10[[#This Row],[Column16]]/Table10[[#This Row],[Column19]]</f>
        <v>0.45128834700307419</v>
      </c>
      <c r="S263" s="41">
        <f>'Given Data '!C$21*'Given Data '!C$19*'Given Data '!C$9*Table10[[#This Row],[Column11]]^2</f>
        <v>343.23686317823871</v>
      </c>
      <c r="T263" s="41">
        <f>'Given Data '!C$22*'Given Data '!C$17*9.81</f>
        <v>102.35950200000001</v>
      </c>
      <c r="U263" s="41">
        <v>0</v>
      </c>
      <c r="V263" s="41">
        <f>'Given Data '!C$45-(Table10[[#This Row],[Column13]]+Table10[[#This Row],[Column14]]+Table10[[#This Row],[Column15]])</f>
        <v>262.30505214459578</v>
      </c>
      <c r="W263" s="41">
        <f>Table10[[#This Row],[Column16]]/'Given Data '!C$17</f>
        <v>0.50277942179485879</v>
      </c>
      <c r="X263" s="41">
        <f>IF(L263=1,'Given Data '!C$55,IF(L263=2,'Given Data '!C$56,IF(L263=3,'Given Data '!C$57)))</f>
        <v>581.23604096253996</v>
      </c>
      <c r="Y263" s="41">
        <f>Table10[[#This Row],[Column19]]*Table10[[#This Row],[Column11]]^2/(2*1000)</f>
        <v>106.08946148692732</v>
      </c>
    </row>
    <row r="264" spans="7:25">
      <c r="G264" s="38">
        <f>7000</f>
        <v>7000</v>
      </c>
      <c r="H264" s="38">
        <f t="shared" si="11"/>
        <v>12.45</v>
      </c>
      <c r="I264" s="41">
        <f>Table10[[#This Row],[Column2]]*746/1000</f>
        <v>9.2876999999999992</v>
      </c>
      <c r="J264" s="37">
        <f>60*Table10[[#This Row],[Column3]]/(2*PI()*Table10[[#This Row],[Column1]])</f>
        <v>1.2670143128182253E-2</v>
      </c>
      <c r="K264" s="51">
        <v>535.1</v>
      </c>
      <c r="L264" s="41">
        <f>IF(Simulation!Q264&lt;='Given Data '!J$6,1,IF(AND(Simulation!Q264&gt;'Given Data '!J$6,Simulation!Q264&lt;='Given Data '!J$7),2,IF(Simulation!Q264&gt;'Given Data '!J$8,3)))</f>
        <v>3</v>
      </c>
      <c r="M264" s="41">
        <v>1</v>
      </c>
      <c r="N264" s="35">
        <f t="shared" si="12"/>
        <v>260</v>
      </c>
      <c r="O264" s="41">
        <f>O263+(Table10[[#This Row],[Column11]]-Q263)/R263</f>
        <v>24.061347295092926</v>
      </c>
      <c r="P264" s="41">
        <f>3.6*Table10[[#This Row],[Column11]]</f>
        <v>68.867383761485371</v>
      </c>
      <c r="Q264" s="41">
        <f t="shared" si="13"/>
        <v>19.129828822634824</v>
      </c>
      <c r="R264" s="36">
        <f>Table10[[#This Row],[Column16]]/Table10[[#This Row],[Column19]]</f>
        <v>0.44982826987153623</v>
      </c>
      <c r="S264" s="41">
        <f>'Given Data '!C$21*'Given Data '!C$19*'Given Data '!C$9*Table10[[#This Row],[Column11]]^2</f>
        <v>344.08551262967376</v>
      </c>
      <c r="T264" s="41">
        <f>'Given Data '!C$22*'Given Data '!C$17*9.81</f>
        <v>102.35950200000001</v>
      </c>
      <c r="U264" s="41">
        <v>0</v>
      </c>
      <c r="V264" s="41">
        <f>'Given Data '!C$45-(Table10[[#This Row],[Column13]]+Table10[[#This Row],[Column14]]+Table10[[#This Row],[Column15]])</f>
        <v>261.45640269316073</v>
      </c>
      <c r="W264" s="41">
        <f>Table10[[#This Row],[Column16]]/'Given Data '!C$17</f>
        <v>0.50115275285725924</v>
      </c>
      <c r="X264" s="41">
        <f>IF(L264=1,'Given Data '!C$55,IF(L264=2,'Given Data '!C$56,IF(L264=3,'Given Data '!C$57)))</f>
        <v>581.23604096253996</v>
      </c>
      <c r="Y264" s="41">
        <f>Table10[[#This Row],[Column19]]*Table10[[#This Row],[Column11]]^2/(2*1000)</f>
        <v>106.35176653907193</v>
      </c>
    </row>
    <row r="265" spans="7:25">
      <c r="G265" s="38">
        <f>7000</f>
        <v>7000</v>
      </c>
      <c r="H265" s="38">
        <f t="shared" si="11"/>
        <v>12.45</v>
      </c>
      <c r="I265" s="41">
        <f>Table10[[#This Row],[Column2]]*746/1000</f>
        <v>9.2876999999999992</v>
      </c>
      <c r="J265" s="37">
        <f>60*Table10[[#This Row],[Column3]]/(2*PI()*Table10[[#This Row],[Column1]])</f>
        <v>1.2670143128182253E-2</v>
      </c>
      <c r="K265" s="51">
        <v>535.1</v>
      </c>
      <c r="L265" s="41">
        <f>IF(Simulation!Q265&lt;='Given Data '!J$6,1,IF(AND(Simulation!Q265&gt;'Given Data '!J$6,Simulation!Q265&lt;='Given Data '!J$7),2,IF(Simulation!Q265&gt;'Given Data '!J$8,3)))</f>
        <v>3</v>
      </c>
      <c r="M265" s="41">
        <v>1</v>
      </c>
      <c r="N265" s="35">
        <f t="shared" si="12"/>
        <v>261</v>
      </c>
      <c r="O265" s="41">
        <f>O264+(Table10[[#This Row],[Column11]]-Q264)/R264</f>
        <v>24.11358958961177</v>
      </c>
      <c r="P265" s="41">
        <f>3.6*Table10[[#This Row],[Column11]]</f>
        <v>68.951983980932482</v>
      </c>
      <c r="Q265" s="41">
        <f t="shared" si="13"/>
        <v>19.153328883592355</v>
      </c>
      <c r="R265" s="36">
        <f>Table10[[#This Row],[Column16]]/Table10[[#This Row],[Column19]]</f>
        <v>0.44837291660500445</v>
      </c>
      <c r="S265" s="41">
        <f>'Given Data '!C$21*'Given Data '!C$19*'Given Data '!C$9*Table10[[#This Row],[Column11]]^2</f>
        <v>344.93141640051459</v>
      </c>
      <c r="T265" s="41">
        <f>'Given Data '!C$22*'Given Data '!C$17*9.81</f>
        <v>102.35950200000001</v>
      </c>
      <c r="U265" s="41">
        <v>0</v>
      </c>
      <c r="V265" s="41">
        <f>'Given Data '!C$45-(Table10[[#This Row],[Column13]]+Table10[[#This Row],[Column14]]+Table10[[#This Row],[Column15]])</f>
        <v>260.61049892231989</v>
      </c>
      <c r="W265" s="41">
        <f>Table10[[#This Row],[Column16]]/'Given Data '!C$17</f>
        <v>0.49953134676797428</v>
      </c>
      <c r="X265" s="41">
        <f>IF(L265=1,'Given Data '!C$55,IF(L265=2,'Given Data '!C$56,IF(L265=3,'Given Data '!C$57)))</f>
        <v>581.23604096253996</v>
      </c>
      <c r="Y265" s="41">
        <f>Table10[[#This Row],[Column19]]*Table10[[#This Row],[Column11]]^2/(2*1000)</f>
        <v>106.6132229417651</v>
      </c>
    </row>
    <row r="266" spans="7:25">
      <c r="G266" s="38">
        <f>7000</f>
        <v>7000</v>
      </c>
      <c r="H266" s="38">
        <f t="shared" si="11"/>
        <v>12.45</v>
      </c>
      <c r="I266" s="41">
        <f>Table10[[#This Row],[Column2]]*746/1000</f>
        <v>9.2876999999999992</v>
      </c>
      <c r="J266" s="37">
        <f>60*Table10[[#This Row],[Column3]]/(2*PI()*Table10[[#This Row],[Column1]])</f>
        <v>1.2670143128182253E-2</v>
      </c>
      <c r="K266" s="51">
        <v>535.1</v>
      </c>
      <c r="L266" s="41">
        <f>IF(Simulation!Q266&lt;='Given Data '!J$6,1,IF(AND(Simulation!Q266&gt;'Given Data '!J$6,Simulation!Q266&lt;='Given Data '!J$7),2,IF(Simulation!Q266&gt;'Given Data '!J$8,3)))</f>
        <v>3</v>
      </c>
      <c r="M266" s="41">
        <v>1</v>
      </c>
      <c r="N266" s="35">
        <f t="shared" si="12"/>
        <v>262</v>
      </c>
      <c r="O266" s="41">
        <f>O265+(Table10[[#This Row],[Column11]]-Q265)/R265</f>
        <v>24.165767967574432</v>
      </c>
      <c r="P266" s="41">
        <f>3.6*Table10[[#This Row],[Column11]]</f>
        <v>69.036207318371495</v>
      </c>
      <c r="Q266" s="41">
        <f t="shared" si="13"/>
        <v>19.176724255103192</v>
      </c>
      <c r="R266" s="36">
        <f>Table10[[#This Row],[Column16]]/Table10[[#This Row],[Column19]]</f>
        <v>0.44692227192010775</v>
      </c>
      <c r="S266" s="41">
        <f>'Given Data '!C$21*'Given Data '!C$19*'Given Data '!C$9*Table10[[#This Row],[Column11]]^2</f>
        <v>345.77458337400731</v>
      </c>
      <c r="T266" s="41">
        <f>'Given Data '!C$22*'Given Data '!C$17*9.81</f>
        <v>102.35950200000001</v>
      </c>
      <c r="U266" s="41">
        <v>0</v>
      </c>
      <c r="V266" s="41">
        <f>'Given Data '!C$45-(Table10[[#This Row],[Column13]]+Table10[[#This Row],[Column14]]+Table10[[#This Row],[Column15]])</f>
        <v>259.76733194882718</v>
      </c>
      <c r="W266" s="41">
        <f>Table10[[#This Row],[Column16]]/'Given Data '!C$17</f>
        <v>0.49791518649983163</v>
      </c>
      <c r="X266" s="41">
        <f>IF(L266=1,'Given Data '!C$55,IF(L266=2,'Given Data '!C$56,IF(L266=3,'Given Data '!C$57)))</f>
        <v>581.23604096253996</v>
      </c>
      <c r="Y266" s="41">
        <f>Table10[[#This Row],[Column19]]*Table10[[#This Row],[Column11]]^2/(2*1000)</f>
        <v>106.87383344068741</v>
      </c>
    </row>
    <row r="267" spans="7:25">
      <c r="G267" s="38">
        <f>7000</f>
        <v>7000</v>
      </c>
      <c r="H267" s="38">
        <f t="shared" si="11"/>
        <v>12.45</v>
      </c>
      <c r="I267" s="41">
        <f>Table10[[#This Row],[Column2]]*746/1000</f>
        <v>9.2876999999999992</v>
      </c>
      <c r="J267" s="37">
        <f>60*Table10[[#This Row],[Column3]]/(2*PI()*Table10[[#This Row],[Column1]])</f>
        <v>1.2670143128182253E-2</v>
      </c>
      <c r="K267" s="51">
        <v>535.1</v>
      </c>
      <c r="L267" s="41">
        <f>IF(Simulation!Q267&lt;='Given Data '!J$6,1,IF(AND(Simulation!Q267&gt;'Given Data '!J$6,Simulation!Q267&lt;='Given Data '!J$7),2,IF(Simulation!Q267&gt;'Given Data '!J$8,3)))</f>
        <v>3</v>
      </c>
      <c r="M267" s="41">
        <v>1</v>
      </c>
      <c r="N267" s="35">
        <f t="shared" si="12"/>
        <v>263</v>
      </c>
      <c r="O267" s="41">
        <f>O266+(Table10[[#This Row],[Column11]]-Q266)/R266</f>
        <v>24.217882868667385</v>
      </c>
      <c r="P267" s="41">
        <f>3.6*Table10[[#This Row],[Column11]]</f>
        <v>69.120056034361966</v>
      </c>
      <c r="Q267" s="41">
        <f t="shared" si="13"/>
        <v>19.200015565100546</v>
      </c>
      <c r="R267" s="36">
        <f>Table10[[#This Row],[Column16]]/Table10[[#This Row],[Column19]]</f>
        <v>0.44547632058292197</v>
      </c>
      <c r="S267" s="41">
        <f>'Given Data '!C$21*'Given Data '!C$19*'Given Data '!C$9*Table10[[#This Row],[Column11]]^2</f>
        <v>346.61502240465768</v>
      </c>
      <c r="T267" s="41">
        <f>'Given Data '!C$22*'Given Data '!C$17*9.81</f>
        <v>102.35950200000001</v>
      </c>
      <c r="U267" s="41">
        <v>0</v>
      </c>
      <c r="V267" s="41">
        <f>'Given Data '!C$45-(Table10[[#This Row],[Column13]]+Table10[[#This Row],[Column14]]+Table10[[#This Row],[Column15]])</f>
        <v>258.9268929181768</v>
      </c>
      <c r="W267" s="41">
        <f>Table10[[#This Row],[Column16]]/'Given Data '!C$17</f>
        <v>0.49630425508074749</v>
      </c>
      <c r="X267" s="41">
        <f>IF(L267=1,'Given Data '!C$55,IF(L267=2,'Given Data '!C$56,IF(L267=3,'Given Data '!C$57)))</f>
        <v>581.23604096253996</v>
      </c>
      <c r="Y267" s="41">
        <f>Table10[[#This Row],[Column19]]*Table10[[#This Row],[Column11]]^2/(2*1000)</f>
        <v>107.1336007726362</v>
      </c>
    </row>
    <row r="268" spans="7:25">
      <c r="G268" s="38">
        <f>7000</f>
        <v>7000</v>
      </c>
      <c r="H268" s="38">
        <f t="shared" si="11"/>
        <v>12.45</v>
      </c>
      <c r="I268" s="41">
        <f>Table10[[#This Row],[Column2]]*746/1000</f>
        <v>9.2876999999999992</v>
      </c>
      <c r="J268" s="37">
        <f>60*Table10[[#This Row],[Column3]]/(2*PI()*Table10[[#This Row],[Column1]])</f>
        <v>1.2670143128182253E-2</v>
      </c>
      <c r="K268" s="51">
        <v>535.1</v>
      </c>
      <c r="L268" s="41">
        <f>IF(Simulation!Q268&lt;='Given Data '!J$6,1,IF(AND(Simulation!Q268&gt;'Given Data '!J$6,Simulation!Q268&lt;='Given Data '!J$7),2,IF(Simulation!Q268&gt;'Given Data '!J$8,3)))</f>
        <v>3</v>
      </c>
      <c r="M268" s="41">
        <v>1</v>
      </c>
      <c r="N268" s="35">
        <f t="shared" si="12"/>
        <v>264</v>
      </c>
      <c r="O268" s="41">
        <f>O267+(Table10[[#This Row],[Column11]]-Q267)/R267</f>
        <v>24.269934728245921</v>
      </c>
      <c r="P268" s="41">
        <f>3.6*Table10[[#This Row],[Column11]]</f>
        <v>69.203532369546338</v>
      </c>
      <c r="Q268" s="41">
        <f t="shared" si="13"/>
        <v>19.223203435985091</v>
      </c>
      <c r="R268" s="36">
        <f>Table10[[#This Row],[Column16]]/Table10[[#This Row],[Column19]]</f>
        <v>0.44403504740881045</v>
      </c>
      <c r="S268" s="41">
        <f>'Given Data '!C$21*'Given Data '!C$19*'Given Data '!C$9*Table10[[#This Row],[Column11]]^2</f>
        <v>347.45274231832377</v>
      </c>
      <c r="T268" s="41">
        <f>'Given Data '!C$22*'Given Data '!C$17*9.81</f>
        <v>102.35950200000001</v>
      </c>
      <c r="U268" s="41">
        <v>0</v>
      </c>
      <c r="V268" s="41">
        <f>'Given Data '!C$45-(Table10[[#This Row],[Column13]]+Table10[[#This Row],[Column14]]+Table10[[#This Row],[Column15]])</f>
        <v>258.08917300451071</v>
      </c>
      <c r="W268" s="41">
        <f>Table10[[#This Row],[Column16]]/'Given Data '!C$17</f>
        <v>0.49469853559354948</v>
      </c>
      <c r="X268" s="41">
        <f>IF(L268=1,'Given Data '!C$55,IF(L268=2,'Given Data '!C$56,IF(L268=3,'Given Data '!C$57)))</f>
        <v>581.23604096253996</v>
      </c>
      <c r="Y268" s="41">
        <f>Table10[[#This Row],[Column19]]*Table10[[#This Row],[Column11]]^2/(2*1000)</f>
        <v>107.39252766555435</v>
      </c>
    </row>
    <row r="269" spans="7:25">
      <c r="G269" s="38">
        <f>7000</f>
        <v>7000</v>
      </c>
      <c r="H269" s="38">
        <f t="shared" si="11"/>
        <v>12.45</v>
      </c>
      <c r="I269" s="41">
        <f>Table10[[#This Row],[Column2]]*746/1000</f>
        <v>9.2876999999999992</v>
      </c>
      <c r="J269" s="37">
        <f>60*Table10[[#This Row],[Column3]]/(2*PI()*Table10[[#This Row],[Column1]])</f>
        <v>1.2670143128182253E-2</v>
      </c>
      <c r="K269" s="51">
        <v>535.1</v>
      </c>
      <c r="L269" s="41">
        <f>IF(Simulation!Q269&lt;='Given Data '!J$6,1,IF(AND(Simulation!Q269&gt;'Given Data '!J$6,Simulation!Q269&lt;='Given Data '!J$7),2,IF(Simulation!Q269&gt;'Given Data '!J$8,3)))</f>
        <v>3</v>
      </c>
      <c r="M269" s="41">
        <v>1</v>
      </c>
      <c r="N269" s="35">
        <f t="shared" si="12"/>
        <v>265</v>
      </c>
      <c r="O269" s="41">
        <f>O268+(Table10[[#This Row],[Column11]]-Q268)/R268</f>
        <v>24.321923977392334</v>
      </c>
      <c r="P269" s="41">
        <f>3.6*Table10[[#This Row],[Column11]]</f>
        <v>69.286638544900441</v>
      </c>
      <c r="Q269" s="41">
        <f t="shared" si="13"/>
        <v>19.246288484694567</v>
      </c>
      <c r="R269" s="36">
        <f>Table10[[#This Row],[Column16]]/Table10[[#This Row],[Column19]]</f>
        <v>0.4425984372622635</v>
      </c>
      <c r="S269" s="41">
        <f>'Given Data '!C$21*'Given Data '!C$19*'Given Data '!C$9*Table10[[#This Row],[Column11]]^2</f>
        <v>348.28775191230932</v>
      </c>
      <c r="T269" s="41">
        <f>'Given Data '!C$22*'Given Data '!C$17*9.81</f>
        <v>102.35950200000001</v>
      </c>
      <c r="U269" s="41">
        <v>0</v>
      </c>
      <c r="V269" s="41">
        <f>'Given Data '!C$45-(Table10[[#This Row],[Column13]]+Table10[[#This Row],[Column14]]+Table10[[#This Row],[Column15]])</f>
        <v>257.25416341052517</v>
      </c>
      <c r="W269" s="41">
        <f>Table10[[#This Row],[Column16]]/'Given Data '!C$17</f>
        <v>0.49309801117579716</v>
      </c>
      <c r="X269" s="41">
        <f>IF(L269=1,'Given Data '!C$55,IF(L269=2,'Given Data '!C$56,IF(L269=3,'Given Data '!C$57)))</f>
        <v>581.23604096253996</v>
      </c>
      <c r="Y269" s="41">
        <f>Table10[[#This Row],[Column19]]*Table10[[#This Row],[Column11]]^2/(2*1000)</f>
        <v>107.6506168385589</v>
      </c>
    </row>
    <row r="270" spans="7:25">
      <c r="G270" s="38">
        <f>7000</f>
        <v>7000</v>
      </c>
      <c r="H270" s="38">
        <f t="shared" si="11"/>
        <v>12.45</v>
      </c>
      <c r="I270" s="41">
        <f>Table10[[#This Row],[Column2]]*746/1000</f>
        <v>9.2876999999999992</v>
      </c>
      <c r="J270" s="37">
        <f>60*Table10[[#This Row],[Column3]]/(2*PI()*Table10[[#This Row],[Column1]])</f>
        <v>1.2670143128182253E-2</v>
      </c>
      <c r="K270" s="51">
        <v>535.1</v>
      </c>
      <c r="L270" s="41">
        <f>IF(Simulation!Q270&lt;='Given Data '!J$6,1,IF(AND(Simulation!Q270&gt;'Given Data '!J$6,Simulation!Q270&lt;='Given Data '!J$7),2,IF(Simulation!Q270&gt;'Given Data '!J$8,3)))</f>
        <v>3</v>
      </c>
      <c r="M270" s="41">
        <v>1</v>
      </c>
      <c r="N270" s="35">
        <f t="shared" si="12"/>
        <v>266</v>
      </c>
      <c r="O270" s="41">
        <f>O269+(Table10[[#This Row],[Column11]]-Q269)/R269</f>
        <v>24.373851042973037</v>
      </c>
      <c r="P270" s="41">
        <f>3.6*Table10[[#This Row],[Column11]]</f>
        <v>69.369376761979922</v>
      </c>
      <c r="Q270" s="41">
        <f t="shared" si="13"/>
        <v>19.269271322772202</v>
      </c>
      <c r="R270" s="36">
        <f>Table10[[#This Row],[Column16]]/Table10[[#This Row],[Column19]]</f>
        <v>0.44116647505674134</v>
      </c>
      <c r="S270" s="41">
        <f>'Given Data '!C$21*'Given Data '!C$19*'Given Data '!C$9*Table10[[#This Row],[Column11]]^2</f>
        <v>349.12005995545502</v>
      </c>
      <c r="T270" s="41">
        <f>'Given Data '!C$22*'Given Data '!C$17*9.81</f>
        <v>102.35950200000001</v>
      </c>
      <c r="U270" s="41">
        <v>0</v>
      </c>
      <c r="V270" s="41">
        <f>'Given Data '!C$45-(Table10[[#This Row],[Column13]]+Table10[[#This Row],[Column14]]+Table10[[#This Row],[Column15]])</f>
        <v>256.42185536737946</v>
      </c>
      <c r="W270" s="41">
        <f>Table10[[#This Row],[Column16]]/'Given Data '!C$17</f>
        <v>0.49150266501960754</v>
      </c>
      <c r="X270" s="41">
        <f>IF(L270=1,'Given Data '!C$55,IF(L270=2,'Given Data '!C$56,IF(L270=3,'Given Data '!C$57)))</f>
        <v>581.23604096253996</v>
      </c>
      <c r="Y270" s="41">
        <f>Table10[[#This Row],[Column19]]*Table10[[#This Row],[Column11]]^2/(2*1000)</f>
        <v>107.9078710019694</v>
      </c>
    </row>
    <row r="271" spans="7:25">
      <c r="G271" s="38">
        <f>7000</f>
        <v>7000</v>
      </c>
      <c r="H271" s="38">
        <f t="shared" si="11"/>
        <v>12.45</v>
      </c>
      <c r="I271" s="41">
        <f>Table10[[#This Row],[Column2]]*746/1000</f>
        <v>9.2876999999999992</v>
      </c>
      <c r="J271" s="37">
        <f>60*Table10[[#This Row],[Column3]]/(2*PI()*Table10[[#This Row],[Column1]])</f>
        <v>1.2670143128182253E-2</v>
      </c>
      <c r="K271" s="51">
        <v>535.1</v>
      </c>
      <c r="L271" s="41">
        <f>IF(Simulation!Q271&lt;='Given Data '!J$6,1,IF(AND(Simulation!Q271&gt;'Given Data '!J$6,Simulation!Q271&lt;='Given Data '!J$7),2,IF(Simulation!Q271&gt;'Given Data '!J$8,3)))</f>
        <v>3</v>
      </c>
      <c r="M271" s="41">
        <v>1</v>
      </c>
      <c r="N271" s="35">
        <f t="shared" si="12"/>
        <v>267</v>
      </c>
      <c r="O271" s="41">
        <f>O270+(Table10[[#This Row],[Column11]]-Q270)/R270</f>
        <v>24.425716347694795</v>
      </c>
      <c r="P271" s="41">
        <f>3.6*Table10[[#This Row],[Column11]]</f>
        <v>69.451749203162564</v>
      </c>
      <c r="Q271" s="41">
        <f t="shared" si="13"/>
        <v>19.292152556434043</v>
      </c>
      <c r="R271" s="36">
        <f>Table10[[#This Row],[Column16]]/Table10[[#This Row],[Column19]]</f>
        <v>0.43973914575451345</v>
      </c>
      <c r="S271" s="41">
        <f>'Given Data '!C$21*'Given Data '!C$19*'Given Data '!C$9*Table10[[#This Row],[Column11]]^2</f>
        <v>349.94967518823177</v>
      </c>
      <c r="T271" s="41">
        <f>'Given Data '!C$22*'Given Data '!C$17*9.81</f>
        <v>102.35950200000001</v>
      </c>
      <c r="U271" s="41">
        <v>0</v>
      </c>
      <c r="V271" s="41">
        <f>'Given Data '!C$45-(Table10[[#This Row],[Column13]]+Table10[[#This Row],[Column14]]+Table10[[#This Row],[Column15]])</f>
        <v>255.59224013460272</v>
      </c>
      <c r="W271" s="41">
        <f>Table10[[#This Row],[Column16]]/'Given Data '!C$17</f>
        <v>0.48991248037147594</v>
      </c>
      <c r="X271" s="41">
        <f>IF(L271=1,'Given Data '!C$55,IF(L271=2,'Given Data '!C$56,IF(L271=3,'Given Data '!C$57)))</f>
        <v>581.23604096253996</v>
      </c>
      <c r="Y271" s="41">
        <f>Table10[[#This Row],[Column19]]*Table10[[#This Row],[Column11]]^2/(2*1000)</f>
        <v>108.16429285733676</v>
      </c>
    </row>
    <row r="272" spans="7:25">
      <c r="G272" s="38">
        <f>7000</f>
        <v>7000</v>
      </c>
      <c r="H272" s="38">
        <f t="shared" si="11"/>
        <v>12.45</v>
      </c>
      <c r="I272" s="41">
        <f>Table10[[#This Row],[Column2]]*746/1000</f>
        <v>9.2876999999999992</v>
      </c>
      <c r="J272" s="37">
        <f>60*Table10[[#This Row],[Column3]]/(2*PI()*Table10[[#This Row],[Column1]])</f>
        <v>1.2670143128182253E-2</v>
      </c>
      <c r="K272" s="51">
        <v>535.1</v>
      </c>
      <c r="L272" s="41">
        <f>IF(Simulation!Q272&lt;='Given Data '!J$6,1,IF(AND(Simulation!Q272&gt;'Given Data '!J$6,Simulation!Q272&lt;='Given Data '!J$7),2,IF(Simulation!Q272&gt;'Given Data '!J$8,3)))</f>
        <v>3</v>
      </c>
      <c r="M272" s="41">
        <v>1</v>
      </c>
      <c r="N272" s="35">
        <f t="shared" si="12"/>
        <v>268</v>
      </c>
      <c r="O272" s="41">
        <f>O271+(Table10[[#This Row],[Column11]]-Q271)/R271</f>
        <v>24.477520310159914</v>
      </c>
      <c r="P272" s="41">
        <f>3.6*Table10[[#This Row],[Column11]]</f>
        <v>69.533758031886563</v>
      </c>
      <c r="Q272" s="41">
        <f t="shared" si="13"/>
        <v>19.314932786635154</v>
      </c>
      <c r="R272" s="36">
        <f>Table10[[#This Row],[Column16]]/Table10[[#This Row],[Column19]]</f>
        <v>0.43831643436650203</v>
      </c>
      <c r="S272" s="41">
        <f>'Given Data '!C$21*'Given Data '!C$19*'Given Data '!C$9*Table10[[#This Row],[Column11]]^2</f>
        <v>350.77660632283187</v>
      </c>
      <c r="T272" s="41">
        <f>'Given Data '!C$22*'Given Data '!C$17*9.81</f>
        <v>102.35950200000001</v>
      </c>
      <c r="U272" s="41">
        <v>0</v>
      </c>
      <c r="V272" s="41">
        <f>'Given Data '!C$45-(Table10[[#This Row],[Column13]]+Table10[[#This Row],[Column14]]+Table10[[#This Row],[Column15]])</f>
        <v>254.76530900000262</v>
      </c>
      <c r="W272" s="41">
        <f>Table10[[#This Row],[Column16]]/'Given Data '!C$17</f>
        <v>0.48832744053210136</v>
      </c>
      <c r="X272" s="41">
        <f>IF(L272=1,'Given Data '!C$55,IF(L272=2,'Given Data '!C$56,IF(L272=3,'Given Data '!C$57)))</f>
        <v>581.23604096253996</v>
      </c>
      <c r="Y272" s="41">
        <f>Table10[[#This Row],[Column19]]*Table10[[#This Row],[Column11]]^2/(2*1000)</f>
        <v>108.41988509747137</v>
      </c>
    </row>
    <row r="273" spans="7:25">
      <c r="G273" s="38">
        <f>7000</f>
        <v>7000</v>
      </c>
      <c r="H273" s="38">
        <f t="shared" si="11"/>
        <v>12.45</v>
      </c>
      <c r="I273" s="41">
        <f>Table10[[#This Row],[Column2]]*746/1000</f>
        <v>9.2876999999999992</v>
      </c>
      <c r="J273" s="37">
        <f>60*Table10[[#This Row],[Column3]]/(2*PI()*Table10[[#This Row],[Column1]])</f>
        <v>1.2670143128182253E-2</v>
      </c>
      <c r="K273" s="51">
        <v>535.1</v>
      </c>
      <c r="L273" s="41">
        <f>IF(Simulation!Q273&lt;='Given Data '!J$6,1,IF(AND(Simulation!Q273&gt;'Given Data '!J$6,Simulation!Q273&lt;='Given Data '!J$7),2,IF(Simulation!Q273&gt;'Given Data '!J$8,3)))</f>
        <v>3</v>
      </c>
      <c r="M273" s="41">
        <v>1</v>
      </c>
      <c r="N273" s="35">
        <f t="shared" si="12"/>
        <v>269</v>
      </c>
      <c r="O273" s="41">
        <f>O272+(Table10[[#This Row],[Column11]]-Q272)/R272</f>
        <v>24.52926334492054</v>
      </c>
      <c r="P273" s="41">
        <f>3.6*Table10[[#This Row],[Column11]]</f>
        <v>69.615405392885037</v>
      </c>
      <c r="Q273" s="41">
        <f t="shared" si="13"/>
        <v>19.337612609134734</v>
      </c>
      <c r="R273" s="36">
        <f>Table10[[#This Row],[Column16]]/Table10[[#This Row],[Column19]]</f>
        <v>0.43689832595212413</v>
      </c>
      <c r="S273" s="41">
        <f>'Given Data '!C$21*'Given Data '!C$19*'Given Data '!C$9*Table10[[#This Row],[Column11]]^2</f>
        <v>351.60086204326052</v>
      </c>
      <c r="T273" s="41">
        <f>'Given Data '!C$22*'Given Data '!C$17*9.81</f>
        <v>102.35950200000001</v>
      </c>
      <c r="U273" s="41">
        <v>0</v>
      </c>
      <c r="V273" s="41">
        <f>'Given Data '!C$45-(Table10[[#This Row],[Column13]]+Table10[[#This Row],[Column14]]+Table10[[#This Row],[Column15]])</f>
        <v>253.94105327957396</v>
      </c>
      <c r="W273" s="41">
        <f>Table10[[#This Row],[Column16]]/'Given Data '!C$17</f>
        <v>0.4867475288562112</v>
      </c>
      <c r="X273" s="41">
        <f>IF(L273=1,'Given Data '!C$55,IF(L273=2,'Given Data '!C$56,IF(L273=3,'Given Data '!C$57)))</f>
        <v>581.23604096253996</v>
      </c>
      <c r="Y273" s="41">
        <f>Table10[[#This Row],[Column19]]*Table10[[#This Row],[Column11]]^2/(2*1000)</f>
        <v>108.67465040647137</v>
      </c>
    </row>
    <row r="274" spans="7:25">
      <c r="G274" s="38">
        <f>7000</f>
        <v>7000</v>
      </c>
      <c r="H274" s="38">
        <f t="shared" si="11"/>
        <v>12.45</v>
      </c>
      <c r="I274" s="41">
        <f>Table10[[#This Row],[Column2]]*746/1000</f>
        <v>9.2876999999999992</v>
      </c>
      <c r="J274" s="37">
        <f>60*Table10[[#This Row],[Column3]]/(2*PI()*Table10[[#This Row],[Column1]])</f>
        <v>1.2670143128182253E-2</v>
      </c>
      <c r="K274" s="51">
        <v>535.1</v>
      </c>
      <c r="L274" s="41">
        <f>IF(Simulation!Q274&lt;='Given Data '!J$6,1,IF(AND(Simulation!Q274&gt;'Given Data '!J$6,Simulation!Q274&lt;='Given Data '!J$7),2,IF(Simulation!Q274&gt;'Given Data '!J$8,3)))</f>
        <v>3</v>
      </c>
      <c r="M274" s="41">
        <v>1</v>
      </c>
      <c r="N274" s="35">
        <f t="shared" si="12"/>
        <v>270</v>
      </c>
      <c r="O274" s="41">
        <f>O273+(Table10[[#This Row],[Column11]]-Q273)/R273</f>
        <v>24.580945862532037</v>
      </c>
      <c r="P274" s="41">
        <f>3.6*Table10[[#This Row],[Column11]]</f>
        <v>69.696693412416678</v>
      </c>
      <c r="Q274" s="41">
        <f t="shared" si="13"/>
        <v>19.360192614560187</v>
      </c>
      <c r="R274" s="36">
        <f>Table10[[#This Row],[Column16]]/Table10[[#This Row],[Column19]]</f>
        <v>0.43548480561913516</v>
      </c>
      <c r="S274" s="41">
        <f>'Given Data '!C$21*'Given Data '!C$19*'Given Data '!C$9*Table10[[#This Row],[Column11]]^2</f>
        <v>352.42245100542709</v>
      </c>
      <c r="T274" s="41">
        <f>'Given Data '!C$22*'Given Data '!C$17*9.81</f>
        <v>102.35950200000001</v>
      </c>
      <c r="U274" s="41">
        <v>0</v>
      </c>
      <c r="V274" s="41">
        <f>'Given Data '!C$45-(Table10[[#This Row],[Column13]]+Table10[[#This Row],[Column14]]+Table10[[#This Row],[Column15]])</f>
        <v>253.11946431740739</v>
      </c>
      <c r="W274" s="41">
        <f>Table10[[#This Row],[Column16]]/'Given Data '!C$17</f>
        <v>0.48517272875238615</v>
      </c>
      <c r="X274" s="41">
        <f>IF(L274=1,'Given Data '!C$55,IF(L274=2,'Given Data '!C$56,IF(L274=3,'Given Data '!C$57)))</f>
        <v>581.23604096253996</v>
      </c>
      <c r="Y274" s="41">
        <f>Table10[[#This Row],[Column19]]*Table10[[#This Row],[Column11]]^2/(2*1000)</f>
        <v>108.92859145975092</v>
      </c>
    </row>
    <row r="275" spans="7:25">
      <c r="G275" s="38">
        <f>7000</f>
        <v>7000</v>
      </c>
      <c r="H275" s="38">
        <f t="shared" si="11"/>
        <v>12.45</v>
      </c>
      <c r="I275" s="41">
        <f>Table10[[#This Row],[Column2]]*746/1000</f>
        <v>9.2876999999999992</v>
      </c>
      <c r="J275" s="37">
        <f>60*Table10[[#This Row],[Column3]]/(2*PI()*Table10[[#This Row],[Column1]])</f>
        <v>1.2670143128182253E-2</v>
      </c>
      <c r="K275" s="51">
        <v>535.1</v>
      </c>
      <c r="L275" s="41">
        <f>IF(Simulation!Q275&lt;='Given Data '!J$6,1,IF(AND(Simulation!Q275&gt;'Given Data '!J$6,Simulation!Q275&lt;='Given Data '!J$7),2,IF(Simulation!Q275&gt;'Given Data '!J$8,3)))</f>
        <v>3</v>
      </c>
      <c r="M275" s="41">
        <v>1</v>
      </c>
      <c r="N275" s="35">
        <f t="shared" si="12"/>
        <v>271</v>
      </c>
      <c r="O275" s="41">
        <f>O274+(Table10[[#This Row],[Column11]]-Q274)/R274</f>
        <v>24.632568269605468</v>
      </c>
      <c r="P275" s="41">
        <f>3.6*Table10[[#This Row],[Column11]]</f>
        <v>69.777624198492546</v>
      </c>
      <c r="Q275" s="41">
        <f t="shared" si="13"/>
        <v>19.382673388470153</v>
      </c>
      <c r="R275" s="36">
        <f>Table10[[#This Row],[Column16]]/Table10[[#This Row],[Column19]]</f>
        <v>0.43407585852347191</v>
      </c>
      <c r="S275" s="41">
        <f>'Given Data '!C$21*'Given Data '!C$19*'Given Data '!C$9*Table10[[#This Row],[Column11]]^2</f>
        <v>353.24138183723608</v>
      </c>
      <c r="T275" s="41">
        <f>'Given Data '!C$22*'Given Data '!C$17*9.81</f>
        <v>102.35950200000001</v>
      </c>
      <c r="U275" s="41">
        <v>0</v>
      </c>
      <c r="V275" s="41">
        <f>'Given Data '!C$45-(Table10[[#This Row],[Column13]]+Table10[[#This Row],[Column14]]+Table10[[#This Row],[Column15]])</f>
        <v>252.30053348559841</v>
      </c>
      <c r="W275" s="41">
        <f>Table10[[#This Row],[Column16]]/'Given Data '!C$17</f>
        <v>0.48360302368288588</v>
      </c>
      <c r="X275" s="41">
        <f>IF(L275=1,'Given Data '!C$55,IF(L275=2,'Given Data '!C$56,IF(L275=3,'Given Data '!C$57)))</f>
        <v>581.23604096253996</v>
      </c>
      <c r="Y275" s="41">
        <f>Table10[[#This Row],[Column19]]*Table10[[#This Row],[Column11]]^2/(2*1000)</f>
        <v>109.18171092406833</v>
      </c>
    </row>
    <row r="276" spans="7:25">
      <c r="G276" s="38">
        <f>7000</f>
        <v>7000</v>
      </c>
      <c r="H276" s="38">
        <f t="shared" si="11"/>
        <v>12.45</v>
      </c>
      <c r="I276" s="41">
        <f>Table10[[#This Row],[Column2]]*746/1000</f>
        <v>9.2876999999999992</v>
      </c>
      <c r="J276" s="37">
        <f>60*Table10[[#This Row],[Column3]]/(2*PI()*Table10[[#This Row],[Column1]])</f>
        <v>1.2670143128182253E-2</v>
      </c>
      <c r="K276" s="51">
        <v>535.1</v>
      </c>
      <c r="L276" s="41">
        <f>IF(Simulation!Q276&lt;='Given Data '!J$6,1,IF(AND(Simulation!Q276&gt;'Given Data '!J$6,Simulation!Q276&lt;='Given Data '!J$7),2,IF(Simulation!Q276&gt;'Given Data '!J$8,3)))</f>
        <v>3</v>
      </c>
      <c r="M276" s="41">
        <v>1</v>
      </c>
      <c r="N276" s="35">
        <f t="shared" si="12"/>
        <v>272</v>
      </c>
      <c r="O276" s="41">
        <f>O275+(Table10[[#This Row],[Column11]]-Q275)/R275</f>
        <v>24.684130968859197</v>
      </c>
      <c r="P276" s="41">
        <f>3.6*Table10[[#This Row],[Column11]]</f>
        <v>69.858199841099406</v>
      </c>
      <c r="Q276" s="41">
        <f t="shared" si="13"/>
        <v>19.405055511416503</v>
      </c>
      <c r="R276" s="36">
        <f>Table10[[#This Row],[Column16]]/Table10[[#This Row],[Column19]]</f>
        <v>0.43267146986909683</v>
      </c>
      <c r="S276" s="41">
        <f>'Given Data '!C$21*'Given Data '!C$19*'Given Data '!C$9*Table10[[#This Row],[Column11]]^2</f>
        <v>354.05766313867775</v>
      </c>
      <c r="T276" s="41">
        <f>'Given Data '!C$22*'Given Data '!C$17*9.81</f>
        <v>102.35950200000001</v>
      </c>
      <c r="U276" s="41">
        <v>0</v>
      </c>
      <c r="V276" s="41">
        <f>'Given Data '!C$45-(Table10[[#This Row],[Column13]]+Table10[[#This Row],[Column14]]+Table10[[#This Row],[Column15]])</f>
        <v>251.48425218415673</v>
      </c>
      <c r="W276" s="41">
        <f>Table10[[#This Row],[Column16]]/'Given Data '!C$17</f>
        <v>0.48203839716347535</v>
      </c>
      <c r="X276" s="41">
        <f>IF(L276=1,'Given Data '!C$55,IF(L276=2,'Given Data '!C$56,IF(L276=3,'Given Data '!C$57)))</f>
        <v>581.23604096253996</v>
      </c>
      <c r="Y276" s="41">
        <f>Table10[[#This Row],[Column19]]*Table10[[#This Row],[Column11]]^2/(2*1000)</f>
        <v>109.43401145755392</v>
      </c>
    </row>
    <row r="277" spans="7:25">
      <c r="G277" s="38">
        <f>7000</f>
        <v>7000</v>
      </c>
      <c r="H277" s="38">
        <f t="shared" si="11"/>
        <v>12.45</v>
      </c>
      <c r="I277" s="41">
        <f>Table10[[#This Row],[Column2]]*746/1000</f>
        <v>9.2876999999999992</v>
      </c>
      <c r="J277" s="37">
        <f>60*Table10[[#This Row],[Column3]]/(2*PI()*Table10[[#This Row],[Column1]])</f>
        <v>1.2670143128182253E-2</v>
      </c>
      <c r="K277" s="51">
        <v>535.1</v>
      </c>
      <c r="L277" s="41">
        <f>IF(Simulation!Q277&lt;='Given Data '!J$6,1,IF(AND(Simulation!Q277&gt;'Given Data '!J$6,Simulation!Q277&lt;='Given Data '!J$7),2,IF(Simulation!Q277&gt;'Given Data '!J$8,3)))</f>
        <v>3</v>
      </c>
      <c r="M277" s="41">
        <v>1</v>
      </c>
      <c r="N277" s="35">
        <f t="shared" si="12"/>
        <v>273</v>
      </c>
      <c r="O277" s="41">
        <f>O276+(Table10[[#This Row],[Column11]]-Q276)/R276</f>
        <v>24.735634359169609</v>
      </c>
      <c r="P277" s="41">
        <f>3.6*Table10[[#This Row],[Column11]]</f>
        <v>69.938422412419257</v>
      </c>
      <c r="Q277" s="41">
        <f t="shared" si="13"/>
        <v>19.42733955900535</v>
      </c>
      <c r="R277" s="36">
        <f>Table10[[#This Row],[Column16]]/Table10[[#This Row],[Column19]]</f>
        <v>0.4312716249078431</v>
      </c>
      <c r="S277" s="41">
        <f>'Given Data '!C$21*'Given Data '!C$19*'Given Data '!C$9*Table10[[#This Row],[Column11]]^2</f>
        <v>354.87130348191823</v>
      </c>
      <c r="T277" s="41">
        <f>'Given Data '!C$22*'Given Data '!C$17*9.81</f>
        <v>102.35950200000001</v>
      </c>
      <c r="U277" s="41">
        <v>0</v>
      </c>
      <c r="V277" s="41">
        <f>'Given Data '!C$45-(Table10[[#This Row],[Column13]]+Table10[[#This Row],[Column14]]+Table10[[#This Row],[Column15]])</f>
        <v>250.67061184091625</v>
      </c>
      <c r="W277" s="41">
        <f>Table10[[#This Row],[Column16]]/'Given Data '!C$17</f>
        <v>0.48047883276325204</v>
      </c>
      <c r="X277" s="41">
        <f>IF(L277=1,'Given Data '!C$55,IF(L277=2,'Given Data '!C$56,IF(L277=3,'Given Data '!C$57)))</f>
        <v>581.23604096253996</v>
      </c>
      <c r="Y277" s="41">
        <f>Table10[[#This Row],[Column19]]*Table10[[#This Row],[Column11]]^2/(2*1000)</f>
        <v>109.68549570973809</v>
      </c>
    </row>
    <row r="278" spans="7:25">
      <c r="G278" s="38">
        <f>7000</f>
        <v>7000</v>
      </c>
      <c r="H278" s="38">
        <f t="shared" si="11"/>
        <v>12.45</v>
      </c>
      <c r="I278" s="41">
        <f>Table10[[#This Row],[Column2]]*746/1000</f>
        <v>9.2876999999999992</v>
      </c>
      <c r="J278" s="37">
        <f>60*Table10[[#This Row],[Column3]]/(2*PI()*Table10[[#This Row],[Column1]])</f>
        <v>1.2670143128182253E-2</v>
      </c>
      <c r="K278" s="51">
        <v>535.1</v>
      </c>
      <c r="L278" s="41">
        <f>IF(Simulation!Q278&lt;='Given Data '!J$6,1,IF(AND(Simulation!Q278&gt;'Given Data '!J$6,Simulation!Q278&lt;='Given Data '!J$7),2,IF(Simulation!Q278&gt;'Given Data '!J$8,3)))</f>
        <v>3</v>
      </c>
      <c r="M278" s="41">
        <v>1</v>
      </c>
      <c r="N278" s="35">
        <f t="shared" si="12"/>
        <v>274</v>
      </c>
      <c r="O278" s="41">
        <f>O277+(Table10[[#This Row],[Column11]]-Q277)/R277</f>
        <v>24.787078835621021</v>
      </c>
      <c r="P278" s="41">
        <f>3.6*Table10[[#This Row],[Column11]]</f>
        <v>70.018293967045508</v>
      </c>
      <c r="Q278" s="41">
        <f t="shared" si="13"/>
        <v>19.449526101957083</v>
      </c>
      <c r="R278" s="36">
        <f>Table10[[#This Row],[Column16]]/Table10[[#This Row],[Column19]]</f>
        <v>0.42987630893925954</v>
      </c>
      <c r="S278" s="41">
        <f>'Given Data '!C$21*'Given Data '!C$19*'Given Data '!C$9*Table10[[#This Row],[Column11]]^2</f>
        <v>355.68231141138955</v>
      </c>
      <c r="T278" s="41">
        <f>'Given Data '!C$22*'Given Data '!C$17*9.81</f>
        <v>102.35950200000001</v>
      </c>
      <c r="U278" s="41">
        <v>0</v>
      </c>
      <c r="V278" s="41">
        <f>'Given Data '!C$45-(Table10[[#This Row],[Column13]]+Table10[[#This Row],[Column14]]+Table10[[#This Row],[Column15]])</f>
        <v>249.85960391144494</v>
      </c>
      <c r="W278" s="41">
        <f>Table10[[#This Row],[Column16]]/'Given Data '!C$17</f>
        <v>0.47892431410447361</v>
      </c>
      <c r="X278" s="41">
        <f>IF(L278=1,'Given Data '!C$55,IF(L278=2,'Given Data '!C$56,IF(L278=3,'Given Data '!C$57)))</f>
        <v>581.23604096253996</v>
      </c>
      <c r="Y278" s="41">
        <f>Table10[[#This Row],[Column19]]*Table10[[#This Row],[Column11]]^2/(2*1000)</f>
        <v>109.93616632157901</v>
      </c>
    </row>
    <row r="279" spans="7:25">
      <c r="G279" s="38">
        <f>7000</f>
        <v>7000</v>
      </c>
      <c r="H279" s="38">
        <f t="shared" si="11"/>
        <v>12.45</v>
      </c>
      <c r="I279" s="41">
        <f>Table10[[#This Row],[Column2]]*746/1000</f>
        <v>9.2876999999999992</v>
      </c>
      <c r="J279" s="37">
        <f>60*Table10[[#This Row],[Column3]]/(2*PI()*Table10[[#This Row],[Column1]])</f>
        <v>1.2670143128182253E-2</v>
      </c>
      <c r="K279" s="51">
        <v>535.1</v>
      </c>
      <c r="L279" s="41">
        <f>IF(Simulation!Q279&lt;='Given Data '!J$6,1,IF(AND(Simulation!Q279&gt;'Given Data '!J$6,Simulation!Q279&lt;='Given Data '!J$7),2,IF(Simulation!Q279&gt;'Given Data '!J$8,3)))</f>
        <v>3</v>
      </c>
      <c r="M279" s="41">
        <v>1</v>
      </c>
      <c r="N279" s="35">
        <f t="shared" si="12"/>
        <v>275</v>
      </c>
      <c r="O279" s="41">
        <f>O278+(Table10[[#This Row],[Column11]]-Q278)/R278</f>
        <v>24.838464789554742</v>
      </c>
      <c r="P279" s="41">
        <f>3.6*Table10[[#This Row],[Column11]]</f>
        <v>70.097816542195559</v>
      </c>
      <c r="Q279" s="41">
        <f t="shared" si="13"/>
        <v>19.471615706165434</v>
      </c>
      <c r="R279" s="36">
        <f>Table10[[#This Row],[Column16]]/Table10[[#This Row],[Column19]]</f>
        <v>0.42848550731045559</v>
      </c>
      <c r="S279" s="41">
        <f>'Given Data '!C$21*'Given Data '!C$19*'Given Data '!C$9*Table10[[#This Row],[Column11]]^2</f>
        <v>356.49069544387982</v>
      </c>
      <c r="T279" s="41">
        <f>'Given Data '!C$22*'Given Data '!C$17*9.81</f>
        <v>102.35950200000001</v>
      </c>
      <c r="U279" s="41">
        <v>0</v>
      </c>
      <c r="V279" s="41">
        <f>'Given Data '!C$45-(Table10[[#This Row],[Column13]]+Table10[[#This Row],[Column14]]+Table10[[#This Row],[Column15]])</f>
        <v>249.05121987895467</v>
      </c>
      <c r="W279" s="41">
        <f>Table10[[#This Row],[Column16]]/'Given Data '!C$17</f>
        <v>0.47737482486238458</v>
      </c>
      <c r="X279" s="41">
        <f>IF(L279=1,'Given Data '!C$55,IF(L279=2,'Given Data '!C$56,IF(L279=3,'Given Data '!C$57)))</f>
        <v>581.23604096253996</v>
      </c>
      <c r="Y279" s="41">
        <f>Table10[[#This Row],[Column19]]*Table10[[#This Row],[Column11]]^2/(2*1000)</f>
        <v>110.18602592549045</v>
      </c>
    </row>
    <row r="280" spans="7:25">
      <c r="G280" s="38">
        <f>7000</f>
        <v>7000</v>
      </c>
      <c r="H280" s="38">
        <f t="shared" si="11"/>
        <v>12.45</v>
      </c>
      <c r="I280" s="41">
        <f>Table10[[#This Row],[Column2]]*746/1000</f>
        <v>9.2876999999999992</v>
      </c>
      <c r="J280" s="37">
        <f>60*Table10[[#This Row],[Column3]]/(2*PI()*Table10[[#This Row],[Column1]])</f>
        <v>1.2670143128182253E-2</v>
      </c>
      <c r="K280" s="51">
        <v>535.1</v>
      </c>
      <c r="L280" s="41">
        <f>IF(Simulation!Q280&lt;='Given Data '!J$6,1,IF(AND(Simulation!Q280&gt;'Given Data '!J$6,Simulation!Q280&lt;='Given Data '!J$7),2,IF(Simulation!Q280&gt;'Given Data '!J$8,3)))</f>
        <v>3</v>
      </c>
      <c r="M280" s="41">
        <v>1</v>
      </c>
      <c r="N280" s="35">
        <f t="shared" si="12"/>
        <v>276</v>
      </c>
      <c r="O280" s="41">
        <f>O279+(Table10[[#This Row],[Column11]]-Q279)/R279</f>
        <v>24.889792608617338</v>
      </c>
      <c r="P280" s="41">
        <f>3.6*Table10[[#This Row],[Column11]]</f>
        <v>70.176992157920196</v>
      </c>
      <c r="Q280" s="41">
        <f t="shared" si="13"/>
        <v>19.49360893275561</v>
      </c>
      <c r="R280" s="36">
        <f>Table10[[#This Row],[Column16]]/Table10[[#This Row],[Column19]]</f>
        <v>0.42709920541594831</v>
      </c>
      <c r="S280" s="41">
        <f>'Given Data '!C$21*'Given Data '!C$19*'Given Data '!C$9*Table10[[#This Row],[Column11]]^2</f>
        <v>357.29646406862207</v>
      </c>
      <c r="T280" s="41">
        <f>'Given Data '!C$22*'Given Data '!C$17*9.81</f>
        <v>102.35950200000001</v>
      </c>
      <c r="U280" s="41">
        <v>0</v>
      </c>
      <c r="V280" s="41">
        <f>'Given Data '!C$45-(Table10[[#This Row],[Column13]]+Table10[[#This Row],[Column14]]+Table10[[#This Row],[Column15]])</f>
        <v>248.24545125421241</v>
      </c>
      <c r="W280" s="41">
        <f>Table10[[#This Row],[Column16]]/'Given Data '!C$17</f>
        <v>0.47583034876504648</v>
      </c>
      <c r="X280" s="41">
        <f>IF(L280=1,'Given Data '!C$55,IF(L280=2,'Given Data '!C$56,IF(L280=3,'Given Data '!C$57)))</f>
        <v>581.23604096253996</v>
      </c>
      <c r="Y280" s="41">
        <f>Table10[[#This Row],[Column19]]*Table10[[#This Row],[Column11]]^2/(2*1000)</f>
        <v>110.43507714536941</v>
      </c>
    </row>
    <row r="281" spans="7:25">
      <c r="G281" s="38">
        <f>7000</f>
        <v>7000</v>
      </c>
      <c r="H281" s="38">
        <f t="shared" si="11"/>
        <v>12.45</v>
      </c>
      <c r="I281" s="41">
        <f>Table10[[#This Row],[Column2]]*746/1000</f>
        <v>9.2876999999999992</v>
      </c>
      <c r="J281" s="37">
        <f>60*Table10[[#This Row],[Column3]]/(2*PI()*Table10[[#This Row],[Column1]])</f>
        <v>1.2670143128182253E-2</v>
      </c>
      <c r="K281" s="51">
        <v>535.1</v>
      </c>
      <c r="L281" s="41">
        <f>IF(Simulation!Q281&lt;='Given Data '!J$6,1,IF(AND(Simulation!Q281&gt;'Given Data '!J$6,Simulation!Q281&lt;='Given Data '!J$7),2,IF(Simulation!Q281&gt;'Given Data '!J$8,3)))</f>
        <v>3</v>
      </c>
      <c r="M281" s="41">
        <v>1</v>
      </c>
      <c r="N281" s="35">
        <f t="shared" si="12"/>
        <v>277</v>
      </c>
      <c r="O281" s="41">
        <f>O280+(Table10[[#This Row],[Column11]]-Q280)/R280</f>
        <v>24.941062676808091</v>
      </c>
      <c r="P281" s="41">
        <f>3.6*Table10[[#This Row],[Column11]]</f>
        <v>70.255822817309408</v>
      </c>
      <c r="Q281" s="41">
        <f t="shared" si="13"/>
        <v>19.515506338141503</v>
      </c>
      <c r="R281" s="36">
        <f>Table10[[#This Row],[Column16]]/Table10[[#This Row],[Column19]]</f>
        <v>0.42571738869750891</v>
      </c>
      <c r="S281" s="41">
        <f>'Given Data '!C$21*'Given Data '!C$19*'Given Data '!C$9*Table10[[#This Row],[Column11]]^2</f>
        <v>358.09962574738364</v>
      </c>
      <c r="T281" s="41">
        <f>'Given Data '!C$22*'Given Data '!C$17*9.81</f>
        <v>102.35950200000001</v>
      </c>
      <c r="U281" s="41">
        <v>0</v>
      </c>
      <c r="V281" s="41">
        <f>'Given Data '!C$45-(Table10[[#This Row],[Column13]]+Table10[[#This Row],[Column14]]+Table10[[#This Row],[Column15]])</f>
        <v>247.44228957545084</v>
      </c>
      <c r="W281" s="41">
        <f>Table10[[#This Row],[Column16]]/'Given Data '!C$17</f>
        <v>0.47429086959316635</v>
      </c>
      <c r="X281" s="41">
        <f>IF(L281=1,'Given Data '!C$55,IF(L281=2,'Given Data '!C$56,IF(L281=3,'Given Data '!C$57)))</f>
        <v>581.23604096253996</v>
      </c>
      <c r="Y281" s="41">
        <f>Table10[[#This Row],[Column19]]*Table10[[#This Row],[Column11]]^2/(2*1000)</f>
        <v>110.6833225966236</v>
      </c>
    </row>
    <row r="282" spans="7:25">
      <c r="G282" s="38">
        <f>7000</f>
        <v>7000</v>
      </c>
      <c r="H282" s="38">
        <f t="shared" si="11"/>
        <v>12.45</v>
      </c>
      <c r="I282" s="41">
        <f>Table10[[#This Row],[Column2]]*746/1000</f>
        <v>9.2876999999999992</v>
      </c>
      <c r="J282" s="37">
        <f>60*Table10[[#This Row],[Column3]]/(2*PI()*Table10[[#This Row],[Column1]])</f>
        <v>1.2670143128182253E-2</v>
      </c>
      <c r="K282" s="51">
        <v>535.1</v>
      </c>
      <c r="L282" s="41">
        <f>IF(Simulation!Q282&lt;='Given Data '!J$6,1,IF(AND(Simulation!Q282&gt;'Given Data '!J$6,Simulation!Q282&lt;='Given Data '!J$7),2,IF(Simulation!Q282&gt;'Given Data '!J$8,3)))</f>
        <v>3</v>
      </c>
      <c r="M282" s="41">
        <v>1</v>
      </c>
      <c r="N282" s="35">
        <f t="shared" si="12"/>
        <v>278</v>
      </c>
      <c r="O282" s="41">
        <f>O281+(Table10[[#This Row],[Column11]]-Q281)/R281</f>
        <v>24.992275374525697</v>
      </c>
      <c r="P282" s="41">
        <f>3.6*Table10[[#This Row],[Column11]]</f>
        <v>70.334310506695189</v>
      </c>
      <c r="Q282" s="41">
        <f t="shared" si="13"/>
        <v>19.537308474081996</v>
      </c>
      <c r="R282" s="36">
        <f>Table10[[#This Row],[Column16]]/Table10[[#This Row],[Column19]]</f>
        <v>0.42434004264400882</v>
      </c>
      <c r="S282" s="41">
        <f>'Given Data '!C$21*'Given Data '!C$19*'Given Data '!C$9*Table10[[#This Row],[Column11]]^2</f>
        <v>358.90018891455543</v>
      </c>
      <c r="T282" s="41">
        <f>'Given Data '!C$22*'Given Data '!C$17*9.81</f>
        <v>102.35950200000001</v>
      </c>
      <c r="U282" s="41">
        <v>0</v>
      </c>
      <c r="V282" s="41">
        <f>'Given Data '!C$45-(Table10[[#This Row],[Column13]]+Table10[[#This Row],[Column14]]+Table10[[#This Row],[Column15]])</f>
        <v>246.64172640827906</v>
      </c>
      <c r="W282" s="41">
        <f>Table10[[#This Row],[Column16]]/'Given Data '!C$17</f>
        <v>0.47275637117992569</v>
      </c>
      <c r="X282" s="41">
        <f>IF(L282=1,'Given Data '!C$55,IF(L282=2,'Given Data '!C$56,IF(L282=3,'Given Data '!C$57)))</f>
        <v>581.23604096253996</v>
      </c>
      <c r="Y282" s="41">
        <f>Table10[[#This Row],[Column19]]*Table10[[#This Row],[Column11]]^2/(2*1000)</f>
        <v>110.93076488619904</v>
      </c>
    </row>
    <row r="283" spans="7:25">
      <c r="G283" s="38">
        <f>7000</f>
        <v>7000</v>
      </c>
      <c r="H283" s="38">
        <f t="shared" si="11"/>
        <v>12.45</v>
      </c>
      <c r="I283" s="41">
        <f>Table10[[#This Row],[Column2]]*746/1000</f>
        <v>9.2876999999999992</v>
      </c>
      <c r="J283" s="37">
        <f>60*Table10[[#This Row],[Column3]]/(2*PI()*Table10[[#This Row],[Column1]])</f>
        <v>1.2670143128182253E-2</v>
      </c>
      <c r="K283" s="51">
        <v>535.1</v>
      </c>
      <c r="L283" s="41">
        <f>IF(Simulation!Q283&lt;='Given Data '!J$6,1,IF(AND(Simulation!Q283&gt;'Given Data '!J$6,Simulation!Q283&lt;='Given Data '!J$7),2,IF(Simulation!Q283&gt;'Given Data '!J$8,3)))</f>
        <v>3</v>
      </c>
      <c r="M283" s="41">
        <v>1</v>
      </c>
      <c r="N283" s="35">
        <f t="shared" si="12"/>
        <v>279</v>
      </c>
      <c r="O283" s="41">
        <f>O282+(Table10[[#This Row],[Column11]]-Q282)/R282</f>
        <v>25.043431078614169</v>
      </c>
      <c r="P283" s="41">
        <f>3.6*Table10[[#This Row],[Column11]]</f>
        <v>70.412457195850976</v>
      </c>
      <c r="Q283" s="41">
        <f t="shared" si="13"/>
        <v>19.559015887736383</v>
      </c>
      <c r="R283" s="36">
        <f>Table10[[#This Row],[Column16]]/Table10[[#This Row],[Column19]]</f>
        <v>0.42296715279126879</v>
      </c>
      <c r="S283" s="41">
        <f>'Given Data '!C$21*'Given Data '!C$19*'Given Data '!C$9*Table10[[#This Row],[Column11]]^2</f>
        <v>359.69816197723969</v>
      </c>
      <c r="T283" s="41">
        <f>'Given Data '!C$22*'Given Data '!C$17*9.81</f>
        <v>102.35950200000001</v>
      </c>
      <c r="U283" s="41">
        <v>0</v>
      </c>
      <c r="V283" s="41">
        <f>'Given Data '!C$45-(Table10[[#This Row],[Column13]]+Table10[[#This Row],[Column14]]+Table10[[#This Row],[Column15]])</f>
        <v>245.84375334559479</v>
      </c>
      <c r="W283" s="41">
        <f>Table10[[#This Row],[Column16]]/'Given Data '!C$17</f>
        <v>0.47122683741081206</v>
      </c>
      <c r="X283" s="41">
        <f>IF(L283=1,'Given Data '!C$55,IF(L283=2,'Given Data '!C$56,IF(L283=3,'Given Data '!C$57)))</f>
        <v>581.23604096253996</v>
      </c>
      <c r="Y283" s="41">
        <f>Table10[[#This Row],[Column19]]*Table10[[#This Row],[Column11]]^2/(2*1000)</f>
        <v>111.17740661260734</v>
      </c>
    </row>
    <row r="284" spans="7:25">
      <c r="G284" s="38">
        <f>7000</f>
        <v>7000</v>
      </c>
      <c r="H284" s="38">
        <f t="shared" si="11"/>
        <v>12.45</v>
      </c>
      <c r="I284" s="41">
        <f>Table10[[#This Row],[Column2]]*746/1000</f>
        <v>9.2876999999999992</v>
      </c>
      <c r="J284" s="37">
        <f>60*Table10[[#This Row],[Column3]]/(2*PI()*Table10[[#This Row],[Column1]])</f>
        <v>1.2670143128182253E-2</v>
      </c>
      <c r="K284" s="51">
        <v>535.1</v>
      </c>
      <c r="L284" s="41">
        <f>IF(Simulation!Q284&lt;='Given Data '!J$6,1,IF(AND(Simulation!Q284&gt;'Given Data '!J$6,Simulation!Q284&lt;='Given Data '!J$7),2,IF(Simulation!Q284&gt;'Given Data '!J$8,3)))</f>
        <v>3</v>
      </c>
      <c r="M284" s="41">
        <v>1</v>
      </c>
      <c r="N284" s="35">
        <f t="shared" si="12"/>
        <v>280</v>
      </c>
      <c r="O284" s="41">
        <f>O283+(Table10[[#This Row],[Column11]]-Q283)/R283</f>
        <v>25.094530162408031</v>
      </c>
      <c r="P284" s="41">
        <f>3.6*Table10[[#This Row],[Column11]]</f>
        <v>70.490264838188097</v>
      </c>
      <c r="Q284" s="41">
        <f t="shared" si="13"/>
        <v>19.580629121718914</v>
      </c>
      <c r="R284" s="36">
        <f>Table10[[#This Row],[Column16]]/Table10[[#This Row],[Column19]]</f>
        <v>0.42159870472190608</v>
      </c>
      <c r="S284" s="41">
        <f>'Given Data '!C$21*'Given Data '!C$19*'Given Data '!C$9*Table10[[#This Row],[Column11]]^2</f>
        <v>360.49355331533889</v>
      </c>
      <c r="T284" s="41">
        <f>'Given Data '!C$22*'Given Data '!C$17*9.81</f>
        <v>102.35950200000001</v>
      </c>
      <c r="U284" s="41">
        <v>0</v>
      </c>
      <c r="V284" s="41">
        <f>'Given Data '!C$45-(Table10[[#This Row],[Column13]]+Table10[[#This Row],[Column14]]+Table10[[#This Row],[Column15]])</f>
        <v>245.0483620074956</v>
      </c>
      <c r="W284" s="41">
        <f>Table10[[#This Row],[Column16]]/'Given Data '!C$17</f>
        <v>0.46970225222344902</v>
      </c>
      <c r="X284" s="41">
        <f>IF(L284=1,'Given Data '!C$55,IF(L284=2,'Given Data '!C$56,IF(L284=3,'Given Data '!C$57)))</f>
        <v>581.23604096253996</v>
      </c>
      <c r="Y284" s="41">
        <f>Table10[[#This Row],[Column19]]*Table10[[#This Row],[Column11]]^2/(2*1000)</f>
        <v>111.42325036595295</v>
      </c>
    </row>
    <row r="285" spans="7:25">
      <c r="G285" s="38">
        <f>7000</f>
        <v>7000</v>
      </c>
      <c r="H285" s="38">
        <f t="shared" si="11"/>
        <v>12.45</v>
      </c>
      <c r="I285" s="41">
        <f>Table10[[#This Row],[Column2]]*746/1000</f>
        <v>9.2876999999999992</v>
      </c>
      <c r="J285" s="37">
        <f>60*Table10[[#This Row],[Column3]]/(2*PI()*Table10[[#This Row],[Column1]])</f>
        <v>1.2670143128182253E-2</v>
      </c>
      <c r="K285" s="51">
        <v>535.1</v>
      </c>
      <c r="L285" s="41">
        <f>IF(Simulation!Q285&lt;='Given Data '!J$6,1,IF(AND(Simulation!Q285&gt;'Given Data '!J$6,Simulation!Q285&lt;='Given Data '!J$7),2,IF(Simulation!Q285&gt;'Given Data '!J$8,3)))</f>
        <v>3</v>
      </c>
      <c r="M285" s="41">
        <v>1</v>
      </c>
      <c r="N285" s="35">
        <f t="shared" si="12"/>
        <v>281</v>
      </c>
      <c r="O285" s="41">
        <f>O284+(Table10[[#This Row],[Column11]]-Q284)/R284</f>
        <v>25.14557299577675</v>
      </c>
      <c r="P285" s="41">
        <f>3.6*Table10[[#This Row],[Column11]]</f>
        <v>70.567735370949009</v>
      </c>
      <c r="Q285" s="41">
        <f t="shared" si="13"/>
        <v>19.602148714152502</v>
      </c>
      <c r="R285" s="36">
        <f>Table10[[#This Row],[Column16]]/Table10[[#This Row],[Column19]]</f>
        <v>0.42023468406518344</v>
      </c>
      <c r="S285" s="41">
        <f>'Given Data '!C$21*'Given Data '!C$19*'Given Data '!C$9*Table10[[#This Row],[Column11]]^2</f>
        <v>361.28637128164348</v>
      </c>
      <c r="T285" s="41">
        <f>'Given Data '!C$22*'Given Data '!C$17*9.81</f>
        <v>102.35950200000001</v>
      </c>
      <c r="U285" s="41">
        <v>0</v>
      </c>
      <c r="V285" s="41">
        <f>'Given Data '!C$45-(Table10[[#This Row],[Column13]]+Table10[[#This Row],[Column14]]+Table10[[#This Row],[Column15]])</f>
        <v>244.255544041191</v>
      </c>
      <c r="W285" s="41">
        <f>Table10[[#This Row],[Column16]]/'Given Data '!C$17</f>
        <v>0.46818259960742747</v>
      </c>
      <c r="X285" s="41">
        <f>IF(L285=1,'Given Data '!C$55,IF(L285=2,'Given Data '!C$56,IF(L285=3,'Given Data '!C$57)))</f>
        <v>581.23604096253996</v>
      </c>
      <c r="Y285" s="41">
        <f>Table10[[#This Row],[Column19]]*Table10[[#This Row],[Column11]]^2/(2*1000)</f>
        <v>111.66829872796045</v>
      </c>
    </row>
    <row r="286" spans="7:25">
      <c r="G286" s="38">
        <f>7000</f>
        <v>7000</v>
      </c>
      <c r="H286" s="38">
        <f t="shared" si="11"/>
        <v>12.45</v>
      </c>
      <c r="I286" s="41">
        <f>Table10[[#This Row],[Column2]]*746/1000</f>
        <v>9.2876999999999992</v>
      </c>
      <c r="J286" s="37">
        <f>60*Table10[[#This Row],[Column3]]/(2*PI()*Table10[[#This Row],[Column1]])</f>
        <v>1.2670143128182253E-2</v>
      </c>
      <c r="K286" s="51">
        <v>535.1</v>
      </c>
      <c r="L286" s="41">
        <f>IF(Simulation!Q286&lt;='Given Data '!J$6,1,IF(AND(Simulation!Q286&gt;'Given Data '!J$6,Simulation!Q286&lt;='Given Data '!J$7),2,IF(Simulation!Q286&gt;'Given Data '!J$8,3)))</f>
        <v>3</v>
      </c>
      <c r="M286" s="41">
        <v>1</v>
      </c>
      <c r="N286" s="35">
        <f t="shared" si="12"/>
        <v>282</v>
      </c>
      <c r="O286" s="41">
        <f>O285+(Table10[[#This Row],[Column11]]-Q285)/R285</f>
        <v>25.196559945168485</v>
      </c>
      <c r="P286" s="41">
        <f>3.6*Table10[[#This Row],[Column11]]</f>
        <v>70.644870715397715</v>
      </c>
      <c r="Q286" s="41">
        <f t="shared" si="13"/>
        <v>19.623575198721586</v>
      </c>
      <c r="R286" s="36">
        <f>Table10[[#This Row],[Column16]]/Table10[[#This Row],[Column19]]</f>
        <v>0.41887507649685779</v>
      </c>
      <c r="S286" s="41">
        <f>'Given Data '!C$21*'Given Data '!C$19*'Given Data '!C$9*Table10[[#This Row],[Column11]]^2</f>
        <v>362.0766242019198</v>
      </c>
      <c r="T286" s="41">
        <f>'Given Data '!C$22*'Given Data '!C$17*9.81</f>
        <v>102.35950200000001</v>
      </c>
      <c r="U286" s="41">
        <v>0</v>
      </c>
      <c r="V286" s="41">
        <f>'Given Data '!C$45-(Table10[[#This Row],[Column13]]+Table10[[#This Row],[Column14]]+Table10[[#This Row],[Column15]])</f>
        <v>243.46529112091469</v>
      </c>
      <c r="W286" s="41">
        <f>Table10[[#This Row],[Column16]]/'Given Data '!C$17</f>
        <v>0.4666678636041377</v>
      </c>
      <c r="X286" s="41">
        <f>IF(L286=1,'Given Data '!C$55,IF(L286=2,'Given Data '!C$56,IF(L286=3,'Given Data '!C$57)))</f>
        <v>581.23604096253996</v>
      </c>
      <c r="Y286" s="41">
        <f>Table10[[#This Row],[Column19]]*Table10[[#This Row],[Column11]]^2/(2*1000)</f>
        <v>111.91255427200161</v>
      </c>
    </row>
    <row r="287" spans="7:25">
      <c r="G287" s="38">
        <f>7000</f>
        <v>7000</v>
      </c>
      <c r="H287" s="38">
        <f t="shared" si="11"/>
        <v>12.45</v>
      </c>
      <c r="I287" s="41">
        <f>Table10[[#This Row],[Column2]]*746/1000</f>
        <v>9.2876999999999992</v>
      </c>
      <c r="J287" s="37">
        <f>60*Table10[[#This Row],[Column3]]/(2*PI()*Table10[[#This Row],[Column1]])</f>
        <v>1.2670143128182253E-2</v>
      </c>
      <c r="K287" s="51">
        <v>535.1</v>
      </c>
      <c r="L287" s="41">
        <f>IF(Simulation!Q287&lt;='Given Data '!J$6,1,IF(AND(Simulation!Q287&gt;'Given Data '!J$6,Simulation!Q287&lt;='Given Data '!J$7),2,IF(Simulation!Q287&gt;'Given Data '!J$8,3)))</f>
        <v>3</v>
      </c>
      <c r="M287" s="41">
        <v>1</v>
      </c>
      <c r="N287" s="35">
        <f t="shared" si="12"/>
        <v>283</v>
      </c>
      <c r="O287" s="41">
        <f>O286+(Table10[[#This Row],[Column11]]-Q286)/R286</f>
        <v>25.247491373653094</v>
      </c>
      <c r="P287" s="41">
        <f>3.6*Table10[[#This Row],[Column11]]</f>
        <v>70.721672777007015</v>
      </c>
      <c r="Q287" s="41">
        <f t="shared" si="13"/>
        <v>19.644909104724171</v>
      </c>
      <c r="R287" s="36">
        <f>Table10[[#This Row],[Column16]]/Table10[[#This Row],[Column19]]</f>
        <v>0.41751986773902994</v>
      </c>
      <c r="S287" s="41">
        <f>'Given Data '!C$21*'Given Data '!C$19*'Given Data '!C$9*Table10[[#This Row],[Column11]]^2</f>
        <v>362.86432037499742</v>
      </c>
      <c r="T287" s="41">
        <f>'Given Data '!C$22*'Given Data '!C$17*9.81</f>
        <v>102.35950200000001</v>
      </c>
      <c r="U287" s="41">
        <v>0</v>
      </c>
      <c r="V287" s="41">
        <f>'Given Data '!C$45-(Table10[[#This Row],[Column13]]+Table10[[#This Row],[Column14]]+Table10[[#This Row],[Column15]])</f>
        <v>242.67759494783706</v>
      </c>
      <c r="W287" s="41">
        <f>Table10[[#This Row],[Column16]]/'Given Data '!C$17</f>
        <v>0.46515802830660147</v>
      </c>
      <c r="X287" s="41">
        <f>IF(L287=1,'Given Data '!C$55,IF(L287=2,'Given Data '!C$56,IF(L287=3,'Given Data '!C$57)))</f>
        <v>581.23604096253996</v>
      </c>
      <c r="Y287" s="41">
        <f>Table10[[#This Row],[Column19]]*Table10[[#This Row],[Column11]]^2/(2*1000)</f>
        <v>112.15601956312253</v>
      </c>
    </row>
    <row r="288" spans="7:25">
      <c r="G288" s="38">
        <f>7000</f>
        <v>7000</v>
      </c>
      <c r="H288" s="38">
        <f t="shared" si="11"/>
        <v>12.45</v>
      </c>
      <c r="I288" s="41">
        <f>Table10[[#This Row],[Column2]]*746/1000</f>
        <v>9.2876999999999992</v>
      </c>
      <c r="J288" s="37">
        <f>60*Table10[[#This Row],[Column3]]/(2*PI()*Table10[[#This Row],[Column1]])</f>
        <v>1.2670143128182253E-2</v>
      </c>
      <c r="K288" s="51">
        <v>535.1</v>
      </c>
      <c r="L288" s="41">
        <f>IF(Simulation!Q288&lt;='Given Data '!J$6,1,IF(AND(Simulation!Q288&gt;'Given Data '!J$6,Simulation!Q288&lt;='Given Data '!J$7),2,IF(Simulation!Q288&gt;'Given Data '!J$8,3)))</f>
        <v>3</v>
      </c>
      <c r="M288" s="41">
        <v>1</v>
      </c>
      <c r="N288" s="35">
        <f t="shared" si="12"/>
        <v>284</v>
      </c>
      <c r="O288" s="41">
        <f>O287+(Table10[[#This Row],[Column11]]-Q287)/R287</f>
        <v>25.298367640964461</v>
      </c>
      <c r="P288" s="41">
        <f>3.6*Table10[[#This Row],[Column11]]</f>
        <v>70.798143445643049</v>
      </c>
      <c r="Q288" s="41">
        <f t="shared" si="13"/>
        <v>19.666150957123069</v>
      </c>
      <c r="R288" s="36">
        <f>Table10[[#This Row],[Column16]]/Table10[[#This Row],[Column19]]</f>
        <v>0.41616904355999507</v>
      </c>
      <c r="S288" s="41">
        <f>'Given Data '!C$21*'Given Data '!C$19*'Given Data '!C$9*Table10[[#This Row],[Column11]]^2</f>
        <v>363.64946807285611</v>
      </c>
      <c r="T288" s="41">
        <f>'Given Data '!C$22*'Given Data '!C$17*9.81</f>
        <v>102.35950200000001</v>
      </c>
      <c r="U288" s="41">
        <v>0</v>
      </c>
      <c r="V288" s="41">
        <f>'Given Data '!C$45-(Table10[[#This Row],[Column13]]+Table10[[#This Row],[Column14]]+Table10[[#This Row],[Column15]])</f>
        <v>241.89244724997837</v>
      </c>
      <c r="W288" s="41">
        <f>Table10[[#This Row],[Column16]]/'Given Data '!C$17</f>
        <v>0.46365307785930565</v>
      </c>
      <c r="X288" s="41">
        <f>IF(L288=1,'Given Data '!C$55,IF(L288=2,'Given Data '!C$56,IF(L288=3,'Given Data '!C$57)))</f>
        <v>581.23604096253996</v>
      </c>
      <c r="Y288" s="41">
        <f>Table10[[#This Row],[Column19]]*Table10[[#This Row],[Column11]]^2/(2*1000)</f>
        <v>112.39869715807033</v>
      </c>
    </row>
    <row r="289" spans="7:25">
      <c r="G289" s="38">
        <f>7000</f>
        <v>7000</v>
      </c>
      <c r="H289" s="38">
        <f t="shared" si="11"/>
        <v>12.45</v>
      </c>
      <c r="I289" s="41">
        <f>Table10[[#This Row],[Column2]]*746/1000</f>
        <v>9.2876999999999992</v>
      </c>
      <c r="J289" s="37">
        <f>60*Table10[[#This Row],[Column3]]/(2*PI()*Table10[[#This Row],[Column1]])</f>
        <v>1.2670143128182253E-2</v>
      </c>
      <c r="K289" s="51">
        <v>535.1</v>
      </c>
      <c r="L289" s="41">
        <f>IF(Simulation!Q289&lt;='Given Data '!J$6,1,IF(AND(Simulation!Q289&gt;'Given Data '!J$6,Simulation!Q289&lt;='Given Data '!J$7),2,IF(Simulation!Q289&gt;'Given Data '!J$8,3)))</f>
        <v>3</v>
      </c>
      <c r="M289" s="41">
        <v>1</v>
      </c>
      <c r="N289" s="35">
        <f t="shared" si="12"/>
        <v>285</v>
      </c>
      <c r="O289" s="41">
        <f>O288+(Table10[[#This Row],[Column11]]-Q288)/R288</f>
        <v>25.34918910354218</v>
      </c>
      <c r="P289" s="41">
        <f>3.6*Table10[[#This Row],[Column11]]</f>
        <v>70.874284595746886</v>
      </c>
      <c r="Q289" s="41">
        <f t="shared" si="13"/>
        <v>19.687301276596358</v>
      </c>
      <c r="R289" s="36">
        <f>Table10[[#This Row],[Column16]]/Table10[[#This Row],[Column19]]</f>
        <v>0.4148225897740927</v>
      </c>
      <c r="S289" s="41">
        <f>'Given Data '!C$21*'Given Data '!C$19*'Given Data '!C$9*Table10[[#This Row],[Column11]]^2</f>
        <v>364.43207554071302</v>
      </c>
      <c r="T289" s="41">
        <f>'Given Data '!C$22*'Given Data '!C$17*9.81</f>
        <v>102.35950200000001</v>
      </c>
      <c r="U289" s="41">
        <v>0</v>
      </c>
      <c r="V289" s="41">
        <f>'Given Data '!C$45-(Table10[[#This Row],[Column13]]+Table10[[#This Row],[Column14]]+Table10[[#This Row],[Column15]])</f>
        <v>241.10983978212147</v>
      </c>
      <c r="W289" s="41">
        <f>Table10[[#This Row],[Column16]]/'Given Data '!C$17</f>
        <v>0.46215299645803504</v>
      </c>
      <c r="X289" s="41">
        <f>IF(L289=1,'Given Data '!C$55,IF(L289=2,'Given Data '!C$56,IF(L289=3,'Given Data '!C$57)))</f>
        <v>581.23604096253996</v>
      </c>
      <c r="Y289" s="41">
        <f>Table10[[#This Row],[Column19]]*Table10[[#This Row],[Column11]]^2/(2*1000)</f>
        <v>112.64058960532032</v>
      </c>
    </row>
    <row r="290" spans="7:25">
      <c r="G290" s="38">
        <f>7000</f>
        <v>7000</v>
      </c>
      <c r="H290" s="38">
        <f t="shared" si="11"/>
        <v>12.45</v>
      </c>
      <c r="I290" s="41">
        <f>Table10[[#This Row],[Column2]]*746/1000</f>
        <v>9.2876999999999992</v>
      </c>
      <c r="J290" s="37">
        <f>60*Table10[[#This Row],[Column3]]/(2*PI()*Table10[[#This Row],[Column1]])</f>
        <v>1.2670143128182253E-2</v>
      </c>
      <c r="K290" s="51">
        <v>535.1</v>
      </c>
      <c r="L290" s="41">
        <f>IF(Simulation!Q290&lt;='Given Data '!J$6,1,IF(AND(Simulation!Q290&gt;'Given Data '!J$6,Simulation!Q290&lt;='Given Data '!J$7),2,IF(Simulation!Q290&gt;'Given Data '!J$8,3)))</f>
        <v>3</v>
      </c>
      <c r="M290" s="41">
        <v>1</v>
      </c>
      <c r="N290" s="35">
        <f t="shared" si="12"/>
        <v>286</v>
      </c>
      <c r="O290" s="41">
        <f>O289+(Table10[[#This Row],[Column11]]-Q289)/R289</f>
        <v>25.399956114572515</v>
      </c>
      <c r="P290" s="41">
        <f>3.6*Table10[[#This Row],[Column11]]</f>
        <v>70.950098086513393</v>
      </c>
      <c r="Q290" s="41">
        <f t="shared" si="13"/>
        <v>19.708360579587051</v>
      </c>
      <c r="R290" s="36">
        <f>Table10[[#This Row],[Column16]]/Table10[[#This Row],[Column19]]</f>
        <v>0.41348049224155797</v>
      </c>
      <c r="S290" s="41">
        <f>'Given Data '!C$21*'Given Data '!C$19*'Given Data '!C$9*Table10[[#This Row],[Column11]]^2</f>
        <v>365.21215099710912</v>
      </c>
      <c r="T290" s="41">
        <f>'Given Data '!C$22*'Given Data '!C$17*9.81</f>
        <v>102.35950200000001</v>
      </c>
      <c r="U290" s="41">
        <v>0</v>
      </c>
      <c r="V290" s="41">
        <f>'Given Data '!C$45-(Table10[[#This Row],[Column13]]+Table10[[#This Row],[Column14]]+Table10[[#This Row],[Column15]])</f>
        <v>240.32976432572536</v>
      </c>
      <c r="W290" s="41">
        <f>Table10[[#This Row],[Column16]]/'Given Data '!C$17</f>
        <v>0.46065776834970645</v>
      </c>
      <c r="X290" s="41">
        <f>IF(L290=1,'Given Data '!C$55,IF(L290=2,'Given Data '!C$56,IF(L290=3,'Given Data '!C$57)))</f>
        <v>581.23604096253996</v>
      </c>
      <c r="Y290" s="41">
        <f>Table10[[#This Row],[Column19]]*Table10[[#This Row],[Column11]]^2/(2*1000)</f>
        <v>112.88169944510246</v>
      </c>
    </row>
    <row r="291" spans="7:25">
      <c r="G291" s="38">
        <f>7000</f>
        <v>7000</v>
      </c>
      <c r="H291" s="38">
        <f t="shared" si="11"/>
        <v>12.45</v>
      </c>
      <c r="I291" s="41">
        <f>Table10[[#This Row],[Column2]]*746/1000</f>
        <v>9.2876999999999992</v>
      </c>
      <c r="J291" s="37">
        <f>60*Table10[[#This Row],[Column3]]/(2*PI()*Table10[[#This Row],[Column1]])</f>
        <v>1.2670143128182253E-2</v>
      </c>
      <c r="K291" s="51">
        <v>535.1</v>
      </c>
      <c r="L291" s="41">
        <f>IF(Simulation!Q291&lt;='Given Data '!J$6,1,IF(AND(Simulation!Q291&gt;'Given Data '!J$6,Simulation!Q291&lt;='Given Data '!J$7),2,IF(Simulation!Q291&gt;'Given Data '!J$8,3)))</f>
        <v>3</v>
      </c>
      <c r="M291" s="41">
        <v>1</v>
      </c>
      <c r="N291" s="35">
        <f t="shared" si="12"/>
        <v>287</v>
      </c>
      <c r="O291" s="41">
        <f>O290+(Table10[[#This Row],[Column11]]-Q290)/R290</f>
        <v>25.450669024028748</v>
      </c>
      <c r="P291" s="41">
        <f>3.6*Table10[[#This Row],[Column11]]</f>
        <v>71.025585762067266</v>
      </c>
      <c r="Q291" s="41">
        <f t="shared" si="13"/>
        <v>19.729329378352016</v>
      </c>
      <c r="R291" s="36">
        <f>Table10[[#This Row],[Column16]]/Table10[[#This Row],[Column19]]</f>
        <v>0.41214273686837355</v>
      </c>
      <c r="S291" s="41">
        <f>'Given Data '!C$21*'Given Data '!C$19*'Given Data '!C$9*Table10[[#This Row],[Column11]]^2</f>
        <v>365.98970263399519</v>
      </c>
      <c r="T291" s="41">
        <f>'Given Data '!C$22*'Given Data '!C$17*9.81</f>
        <v>102.35950200000001</v>
      </c>
      <c r="U291" s="41">
        <v>0</v>
      </c>
      <c r="V291" s="41">
        <f>'Given Data '!C$45-(Table10[[#This Row],[Column13]]+Table10[[#This Row],[Column14]]+Table10[[#This Row],[Column15]])</f>
        <v>239.55221268883929</v>
      </c>
      <c r="W291" s="41">
        <f>Table10[[#This Row],[Column16]]/'Given Data '!C$17</f>
        <v>0.45916737783220424</v>
      </c>
      <c r="X291" s="41">
        <f>IF(L291=1,'Given Data '!C$55,IF(L291=2,'Given Data '!C$56,IF(L291=3,'Given Data '!C$57)))</f>
        <v>581.23604096253996</v>
      </c>
      <c r="Y291" s="41">
        <f>Table10[[#This Row],[Column19]]*Table10[[#This Row],[Column11]]^2/(2*1000)</f>
        <v>113.12202920942818</v>
      </c>
    </row>
    <row r="292" spans="7:25">
      <c r="G292" s="38">
        <f>7000</f>
        <v>7000</v>
      </c>
      <c r="H292" s="38">
        <f t="shared" si="11"/>
        <v>12.45</v>
      </c>
      <c r="I292" s="41">
        <f>Table10[[#This Row],[Column2]]*746/1000</f>
        <v>9.2876999999999992</v>
      </c>
      <c r="J292" s="37">
        <f>60*Table10[[#This Row],[Column3]]/(2*PI()*Table10[[#This Row],[Column1]])</f>
        <v>1.2670143128182253E-2</v>
      </c>
      <c r="K292" s="51">
        <v>535.1</v>
      </c>
      <c r="L292" s="41">
        <f>IF(Simulation!Q292&lt;='Given Data '!J$6,1,IF(AND(Simulation!Q292&gt;'Given Data '!J$6,Simulation!Q292&lt;='Given Data '!J$7),2,IF(Simulation!Q292&gt;'Given Data '!J$8,3)))</f>
        <v>3</v>
      </c>
      <c r="M292" s="41">
        <v>1</v>
      </c>
      <c r="N292" s="35">
        <f t="shared" si="12"/>
        <v>288</v>
      </c>
      <c r="O292" s="41">
        <f>O291+(Table10[[#This Row],[Column11]]-Q291)/R291</f>
        <v>25.501328178710907</v>
      </c>
      <c r="P292" s="41">
        <f>3.6*Table10[[#This Row],[Column11]]</f>
        <v>71.100749451636574</v>
      </c>
      <c r="Q292" s="41">
        <f t="shared" si="13"/>
        <v>19.750208181010159</v>
      </c>
      <c r="R292" s="36">
        <f>Table10[[#This Row],[Column16]]/Table10[[#This Row],[Column19]]</f>
        <v>0.41080930960612072</v>
      </c>
      <c r="S292" s="41">
        <f>'Given Data '!C$21*'Given Data '!C$19*'Given Data '!C$9*Table10[[#This Row],[Column11]]^2</f>
        <v>366.76473861681853</v>
      </c>
      <c r="T292" s="41">
        <f>'Given Data '!C$22*'Given Data '!C$17*9.81</f>
        <v>102.35950200000001</v>
      </c>
      <c r="U292" s="41">
        <v>0</v>
      </c>
      <c r="V292" s="41">
        <f>'Given Data '!C$45-(Table10[[#This Row],[Column13]]+Table10[[#This Row],[Column14]]+Table10[[#This Row],[Column15]])</f>
        <v>238.77717670601595</v>
      </c>
      <c r="W292" s="41">
        <f>Table10[[#This Row],[Column16]]/'Given Data '!C$17</f>
        <v>0.45768180925421392</v>
      </c>
      <c r="X292" s="41">
        <f>IF(L292=1,'Given Data '!C$55,IF(L292=2,'Given Data '!C$56,IF(L292=3,'Given Data '!C$57)))</f>
        <v>581.23604096253996</v>
      </c>
      <c r="Y292" s="41">
        <f>Table10[[#This Row],[Column19]]*Table10[[#This Row],[Column11]]^2/(2*1000)</f>
        <v>113.36158142211698</v>
      </c>
    </row>
    <row r="293" spans="7:25">
      <c r="G293" s="38">
        <f>7000</f>
        <v>7000</v>
      </c>
      <c r="H293" s="38">
        <f t="shared" ref="H293:H356" si="14">12.45</f>
        <v>12.45</v>
      </c>
      <c r="I293" s="41">
        <f>Table10[[#This Row],[Column2]]*746/1000</f>
        <v>9.2876999999999992</v>
      </c>
      <c r="J293" s="37">
        <f>60*Table10[[#This Row],[Column3]]/(2*PI()*Table10[[#This Row],[Column1]])</f>
        <v>1.2670143128182253E-2</v>
      </c>
      <c r="K293" s="51">
        <v>535.1</v>
      </c>
      <c r="L293" s="41">
        <f>IF(Simulation!Q293&lt;='Given Data '!J$6,1,IF(AND(Simulation!Q293&gt;'Given Data '!J$6,Simulation!Q293&lt;='Given Data '!J$7),2,IF(Simulation!Q293&gt;'Given Data '!J$8,3)))</f>
        <v>3</v>
      </c>
      <c r="M293" s="41">
        <v>1</v>
      </c>
      <c r="N293" s="35">
        <f t="shared" si="12"/>
        <v>289</v>
      </c>
      <c r="O293" s="41">
        <f>O292+(Table10[[#This Row],[Column11]]-Q292)/R292</f>
        <v>25.551933922284832</v>
      </c>
      <c r="P293" s="41">
        <f>3.6*Table10[[#This Row],[Column11]]</f>
        <v>71.17559096972353</v>
      </c>
      <c r="Q293" s="41">
        <f t="shared" si="13"/>
        <v>19.770997491589867</v>
      </c>
      <c r="R293" s="36">
        <f>Table10[[#This Row],[Column16]]/Table10[[#This Row],[Column19]]</f>
        <v>0.40948019645183265</v>
      </c>
      <c r="S293" s="41">
        <f>'Given Data '!C$21*'Given Data '!C$19*'Given Data '!C$9*Table10[[#This Row],[Column11]]^2</f>
        <v>367.53726708460817</v>
      </c>
      <c r="T293" s="41">
        <f>'Given Data '!C$22*'Given Data '!C$17*9.81</f>
        <v>102.35950200000001</v>
      </c>
      <c r="U293" s="41">
        <v>0</v>
      </c>
      <c r="V293" s="41">
        <f>'Given Data '!C$45-(Table10[[#This Row],[Column13]]+Table10[[#This Row],[Column14]]+Table10[[#This Row],[Column15]])</f>
        <v>238.00464823822631</v>
      </c>
      <c r="W293" s="41">
        <f>Table10[[#This Row],[Column16]]/'Given Data '!C$17</f>
        <v>0.45620104701505876</v>
      </c>
      <c r="X293" s="41">
        <f>IF(L293=1,'Given Data '!C$55,IF(L293=2,'Given Data '!C$56,IF(L293=3,'Given Data '!C$57)))</f>
        <v>581.23604096253996</v>
      </c>
      <c r="Y293" s="41">
        <f>Table10[[#This Row],[Column19]]*Table10[[#This Row],[Column11]]^2/(2*1000)</f>
        <v>113.60035859882299</v>
      </c>
    </row>
    <row r="294" spans="7:25">
      <c r="G294" s="38">
        <f>7000</f>
        <v>7000</v>
      </c>
      <c r="H294" s="38">
        <f t="shared" si="14"/>
        <v>12.45</v>
      </c>
      <c r="I294" s="41">
        <f>Table10[[#This Row],[Column2]]*746/1000</f>
        <v>9.2876999999999992</v>
      </c>
      <c r="J294" s="37">
        <f>60*Table10[[#This Row],[Column3]]/(2*PI()*Table10[[#This Row],[Column1]])</f>
        <v>1.2670143128182253E-2</v>
      </c>
      <c r="K294" s="51">
        <v>535.1</v>
      </c>
      <c r="L294" s="41">
        <f>IF(Simulation!Q294&lt;='Given Data '!J$6,1,IF(AND(Simulation!Q294&gt;'Given Data '!J$6,Simulation!Q294&lt;='Given Data '!J$7),2,IF(Simulation!Q294&gt;'Given Data '!J$8,3)))</f>
        <v>3</v>
      </c>
      <c r="M294" s="41">
        <v>1</v>
      </c>
      <c r="N294" s="35">
        <f t="shared" si="12"/>
        <v>290</v>
      </c>
      <c r="O294" s="41">
        <f>O293+(Table10[[#This Row],[Column11]]-Q293)/R293</f>
        <v>25.602486595320624</v>
      </c>
      <c r="P294" s="41">
        <f>3.6*Table10[[#This Row],[Column11]]</f>
        <v>71.250112116272618</v>
      </c>
      <c r="Q294" s="41">
        <f t="shared" si="13"/>
        <v>19.791697810075728</v>
      </c>
      <c r="R294" s="36">
        <f>Table10[[#This Row],[Column16]]/Table10[[#This Row],[Column19]]</f>
        <v>0.40815538344784696</v>
      </c>
      <c r="S294" s="41">
        <f>'Given Data '!C$21*'Given Data '!C$19*'Given Data '!C$9*Table10[[#This Row],[Column11]]^2</f>
        <v>368.30729615006049</v>
      </c>
      <c r="T294" s="41">
        <f>'Given Data '!C$22*'Given Data '!C$17*9.81</f>
        <v>102.35950200000001</v>
      </c>
      <c r="U294" s="41">
        <v>0</v>
      </c>
      <c r="V294" s="41">
        <f>'Given Data '!C$45-(Table10[[#This Row],[Column13]]+Table10[[#This Row],[Column14]]+Table10[[#This Row],[Column15]])</f>
        <v>237.23461917277399</v>
      </c>
      <c r="W294" s="41">
        <f>Table10[[#This Row],[Column16]]/'Given Data '!C$17</f>
        <v>0.45472507556453579</v>
      </c>
      <c r="X294" s="41">
        <f>IF(L294=1,'Given Data '!C$55,IF(L294=2,'Given Data '!C$56,IF(L294=3,'Given Data '!C$57)))</f>
        <v>581.23604096253996</v>
      </c>
      <c r="Y294" s="41">
        <f>Table10[[#This Row],[Column19]]*Table10[[#This Row],[Column11]]^2/(2*1000)</f>
        <v>113.8383632470612</v>
      </c>
    </row>
    <row r="295" spans="7:25">
      <c r="G295" s="38">
        <f>7000</f>
        <v>7000</v>
      </c>
      <c r="H295" s="38">
        <f t="shared" si="14"/>
        <v>12.45</v>
      </c>
      <c r="I295" s="41">
        <f>Table10[[#This Row],[Column2]]*746/1000</f>
        <v>9.2876999999999992</v>
      </c>
      <c r="J295" s="37">
        <f>60*Table10[[#This Row],[Column3]]/(2*PI()*Table10[[#This Row],[Column1]])</f>
        <v>1.2670143128182253E-2</v>
      </c>
      <c r="K295" s="51">
        <v>535.1</v>
      </c>
      <c r="L295" s="41">
        <f>IF(Simulation!Q295&lt;='Given Data '!J$6,1,IF(AND(Simulation!Q295&gt;'Given Data '!J$6,Simulation!Q295&lt;='Given Data '!J$7),2,IF(Simulation!Q295&gt;'Given Data '!J$8,3)))</f>
        <v>3</v>
      </c>
      <c r="M295" s="41">
        <v>1</v>
      </c>
      <c r="N295" s="35">
        <f t="shared" si="12"/>
        <v>291</v>
      </c>
      <c r="O295" s="41">
        <f>O294+(Table10[[#This Row],[Column11]]-Q294)/R294</f>
        <v>25.652986535330538</v>
      </c>
      <c r="P295" s="41">
        <f>3.6*Table10[[#This Row],[Column11]]</f>
        <v>71.324314676836451</v>
      </c>
      <c r="Q295" s="41">
        <f t="shared" si="13"/>
        <v>19.812309632454568</v>
      </c>
      <c r="R295" s="36">
        <f>Table10[[#This Row],[Column16]]/Table10[[#This Row],[Column19]]</f>
        <v>0.40683485668165914</v>
      </c>
      <c r="S295" s="41">
        <f>'Given Data '!C$21*'Given Data '!C$19*'Given Data '!C$9*Table10[[#This Row],[Column11]]^2</f>
        <v>369.07483389962459</v>
      </c>
      <c r="T295" s="41">
        <f>'Given Data '!C$22*'Given Data '!C$17*9.81</f>
        <v>102.35950200000001</v>
      </c>
      <c r="U295" s="41">
        <v>0</v>
      </c>
      <c r="V295" s="41">
        <f>'Given Data '!C$45-(Table10[[#This Row],[Column13]]+Table10[[#This Row],[Column14]]+Table10[[#This Row],[Column15]])</f>
        <v>236.46708142320989</v>
      </c>
      <c r="W295" s="41">
        <f>Table10[[#This Row],[Column16]]/'Given Data '!C$17</f>
        <v>0.45325387940275225</v>
      </c>
      <c r="X295" s="41">
        <f>IF(L295=1,'Given Data '!C$55,IF(L295=2,'Given Data '!C$56,IF(L295=3,'Given Data '!C$57)))</f>
        <v>581.23604096253996</v>
      </c>
      <c r="Y295" s="41">
        <f>Table10[[#This Row],[Column19]]*Table10[[#This Row],[Column11]]^2/(2*1000)</f>
        <v>114.07559786623396</v>
      </c>
    </row>
    <row r="296" spans="7:25">
      <c r="G296" s="38">
        <f>7000</f>
        <v>7000</v>
      </c>
      <c r="H296" s="38">
        <f t="shared" si="14"/>
        <v>12.45</v>
      </c>
      <c r="I296" s="41">
        <f>Table10[[#This Row],[Column2]]*746/1000</f>
        <v>9.2876999999999992</v>
      </c>
      <c r="J296" s="37">
        <f>60*Table10[[#This Row],[Column3]]/(2*PI()*Table10[[#This Row],[Column1]])</f>
        <v>1.2670143128182253E-2</v>
      </c>
      <c r="K296" s="51">
        <v>535.1</v>
      </c>
      <c r="L296" s="41">
        <f>IF(Simulation!Q296&lt;='Given Data '!J$6,1,IF(AND(Simulation!Q296&gt;'Given Data '!J$6,Simulation!Q296&lt;='Given Data '!J$7),2,IF(Simulation!Q296&gt;'Given Data '!J$8,3)))</f>
        <v>3</v>
      </c>
      <c r="M296" s="41">
        <v>1</v>
      </c>
      <c r="N296" s="35">
        <f t="shared" si="12"/>
        <v>292</v>
      </c>
      <c r="O296" s="41">
        <f>O295+(Table10[[#This Row],[Column11]]-Q295)/R295</f>
        <v>25.703434076806221</v>
      </c>
      <c r="P296" s="41">
        <f>3.6*Table10[[#This Row],[Column11]]</f>
        <v>71.398200422738768</v>
      </c>
      <c r="Q296" s="41">
        <f t="shared" si="13"/>
        <v>19.83283345076077</v>
      </c>
      <c r="R296" s="36">
        <f>Table10[[#This Row],[Column16]]/Table10[[#This Row],[Column19]]</f>
        <v>0.40551860228577663</v>
      </c>
      <c r="S296" s="41">
        <f>'Given Data '!C$21*'Given Data '!C$19*'Given Data '!C$9*Table10[[#This Row],[Column11]]^2</f>
        <v>369.83988839358688</v>
      </c>
      <c r="T296" s="41">
        <f>'Given Data '!C$22*'Given Data '!C$17*9.81</f>
        <v>102.35950200000001</v>
      </c>
      <c r="U296" s="41">
        <v>0</v>
      </c>
      <c r="V296" s="41">
        <f>'Given Data '!C$45-(Table10[[#This Row],[Column13]]+Table10[[#This Row],[Column14]]+Table10[[#This Row],[Column15]])</f>
        <v>235.70202692924761</v>
      </c>
      <c r="W296" s="41">
        <f>Table10[[#This Row],[Column16]]/'Given Data '!C$17</f>
        <v>0.45178744307996316</v>
      </c>
      <c r="X296" s="41">
        <f>IF(L296=1,'Given Data '!C$55,IF(L296=2,'Given Data '!C$56,IF(L296=3,'Given Data '!C$57)))</f>
        <v>581.23604096253996</v>
      </c>
      <c r="Y296" s="41">
        <f>Table10[[#This Row],[Column19]]*Table10[[#This Row],[Column11]]^2/(2*1000)</f>
        <v>114.31206494765718</v>
      </c>
    </row>
    <row r="297" spans="7:25">
      <c r="G297" s="38">
        <f>7000</f>
        <v>7000</v>
      </c>
      <c r="H297" s="38">
        <f t="shared" si="14"/>
        <v>12.45</v>
      </c>
      <c r="I297" s="41">
        <f>Table10[[#This Row],[Column2]]*746/1000</f>
        <v>9.2876999999999992</v>
      </c>
      <c r="J297" s="37">
        <f>60*Table10[[#This Row],[Column3]]/(2*PI()*Table10[[#This Row],[Column1]])</f>
        <v>1.2670143128182253E-2</v>
      </c>
      <c r="K297" s="51">
        <v>535.1</v>
      </c>
      <c r="L297" s="41">
        <f>IF(Simulation!Q297&lt;='Given Data '!J$6,1,IF(AND(Simulation!Q297&gt;'Given Data '!J$6,Simulation!Q297&lt;='Given Data '!J$7),2,IF(Simulation!Q297&gt;'Given Data '!J$8,3)))</f>
        <v>3</v>
      </c>
      <c r="M297" s="41">
        <v>1</v>
      </c>
      <c r="N297" s="35">
        <f t="shared" si="12"/>
        <v>293</v>
      </c>
      <c r="O297" s="41">
        <f>O296+(Table10[[#This Row],[Column11]]-Q296)/R296</f>
        <v>25.753829551255436</v>
      </c>
      <c r="P297" s="41">
        <f>3.6*Table10[[#This Row],[Column11]]</f>
        <v>71.471771111235398</v>
      </c>
      <c r="Q297" s="41">
        <f t="shared" si="13"/>
        <v>19.853269753120944</v>
      </c>
      <c r="R297" s="36">
        <f>Table10[[#This Row],[Column16]]/Table10[[#This Row],[Column19]]</f>
        <v>0.404206606437573</v>
      </c>
      <c r="S297" s="41">
        <f>'Given Data '!C$21*'Given Data '!C$19*'Given Data '!C$9*Table10[[#This Row],[Column11]]^2</f>
        <v>370.60246766615603</v>
      </c>
      <c r="T297" s="41">
        <f>'Given Data '!C$22*'Given Data '!C$17*9.81</f>
        <v>102.35950200000001</v>
      </c>
      <c r="U297" s="41">
        <v>0</v>
      </c>
      <c r="V297" s="41">
        <f>'Given Data '!C$45-(Table10[[#This Row],[Column13]]+Table10[[#This Row],[Column14]]+Table10[[#This Row],[Column15]])</f>
        <v>234.93944765667845</v>
      </c>
      <c r="W297" s="41">
        <f>Table10[[#This Row],[Column16]]/'Given Data '!C$17</f>
        <v>0.45032575119640883</v>
      </c>
      <c r="X297" s="41">
        <f>IF(L297=1,'Given Data '!C$55,IF(L297=2,'Given Data '!C$56,IF(L297=3,'Given Data '!C$57)))</f>
        <v>581.23604096253996</v>
      </c>
      <c r="Y297" s="41">
        <f>Table10[[#This Row],[Column19]]*Table10[[#This Row],[Column11]]^2/(2*1000)</f>
        <v>114.54776697458642</v>
      </c>
    </row>
    <row r="298" spans="7:25">
      <c r="G298" s="38">
        <f>7000</f>
        <v>7000</v>
      </c>
      <c r="H298" s="38">
        <f t="shared" si="14"/>
        <v>12.45</v>
      </c>
      <c r="I298" s="41">
        <f>Table10[[#This Row],[Column2]]*746/1000</f>
        <v>9.2876999999999992</v>
      </c>
      <c r="J298" s="37">
        <f>60*Table10[[#This Row],[Column3]]/(2*PI()*Table10[[#This Row],[Column1]])</f>
        <v>1.2670143128182253E-2</v>
      </c>
      <c r="K298" s="51">
        <v>535.1</v>
      </c>
      <c r="L298" s="41">
        <f>IF(Simulation!Q298&lt;='Given Data '!J$6,1,IF(AND(Simulation!Q298&gt;'Given Data '!J$6,Simulation!Q298&lt;='Given Data '!J$7),2,IF(Simulation!Q298&gt;'Given Data '!J$8,3)))</f>
        <v>3</v>
      </c>
      <c r="M298" s="41">
        <v>1</v>
      </c>
      <c r="N298" s="35">
        <f t="shared" si="12"/>
        <v>294</v>
      </c>
      <c r="O298" s="41">
        <f>O297+(Table10[[#This Row],[Column11]]-Q297)/R297</f>
        <v>25.804173287238154</v>
      </c>
      <c r="P298" s="41">
        <f>3.6*Table10[[#This Row],[Column11]]</f>
        <v>71.545028485672475</v>
      </c>
      <c r="Q298" s="41">
        <f t="shared" si="13"/>
        <v>19.873619023797907</v>
      </c>
      <c r="R298" s="36">
        <f>Table10[[#This Row],[Column16]]/Table10[[#This Row],[Column19]]</f>
        <v>0.40289885535914333</v>
      </c>
      <c r="S298" s="41">
        <f>'Given Data '!C$21*'Given Data '!C$19*'Given Data '!C$9*Table10[[#This Row],[Column11]]^2</f>
        <v>371.36257972554699</v>
      </c>
      <c r="T298" s="41">
        <f>'Given Data '!C$22*'Given Data '!C$17*9.81</f>
        <v>102.35950200000001</v>
      </c>
      <c r="U298" s="41">
        <v>0</v>
      </c>
      <c r="V298" s="41">
        <f>'Given Data '!C$45-(Table10[[#This Row],[Column13]]+Table10[[#This Row],[Column14]]+Table10[[#This Row],[Column15]])</f>
        <v>234.17933559728749</v>
      </c>
      <c r="W298" s="41">
        <f>Table10[[#This Row],[Column16]]/'Given Data '!C$17</f>
        <v>0.44886878840215344</v>
      </c>
      <c r="X298" s="41">
        <f>IF(L298=1,'Given Data '!C$55,IF(L298=2,'Given Data '!C$56,IF(L298=3,'Given Data '!C$57)))</f>
        <v>581.23604096253996</v>
      </c>
      <c r="Y298" s="41">
        <f>Table10[[#This Row],[Column19]]*Table10[[#This Row],[Column11]]^2/(2*1000)</f>
        <v>114.78270642224309</v>
      </c>
    </row>
    <row r="299" spans="7:25">
      <c r="G299" s="38">
        <f>7000</f>
        <v>7000</v>
      </c>
      <c r="H299" s="38">
        <f t="shared" si="14"/>
        <v>12.45</v>
      </c>
      <c r="I299" s="41">
        <f>Table10[[#This Row],[Column2]]*746/1000</f>
        <v>9.2876999999999992</v>
      </c>
      <c r="J299" s="37">
        <f>60*Table10[[#This Row],[Column3]]/(2*PI()*Table10[[#This Row],[Column1]])</f>
        <v>1.2670143128182253E-2</v>
      </c>
      <c r="K299" s="51">
        <v>535.1</v>
      </c>
      <c r="L299" s="41">
        <f>IF(Simulation!Q299&lt;='Given Data '!J$6,1,IF(AND(Simulation!Q299&gt;'Given Data '!J$6,Simulation!Q299&lt;='Given Data '!J$7),2,IF(Simulation!Q299&gt;'Given Data '!J$8,3)))</f>
        <v>3</v>
      </c>
      <c r="M299" s="41">
        <v>1</v>
      </c>
      <c r="N299" s="35">
        <f t="shared" si="12"/>
        <v>295</v>
      </c>
      <c r="O299" s="41">
        <f>O298+(Table10[[#This Row],[Column11]]-Q298)/R298</f>
        <v>25.854465610402148</v>
      </c>
      <c r="P299" s="41">
        <f>3.6*Table10[[#This Row],[Column11]]</f>
        <v>71.617974275642524</v>
      </c>
      <c r="Q299" s="41">
        <f t="shared" si="13"/>
        <v>19.893881743234033</v>
      </c>
      <c r="R299" s="36">
        <f>Table10[[#This Row],[Column16]]/Table10[[#This Row],[Column19]]</f>
        <v>0.40159533531715857</v>
      </c>
      <c r="S299" s="41">
        <f>'Given Data '!C$21*'Given Data '!C$19*'Given Data '!C$9*Table10[[#This Row],[Column11]]^2</f>
        <v>372.12023255406552</v>
      </c>
      <c r="T299" s="41">
        <f>'Given Data '!C$22*'Given Data '!C$17*9.81</f>
        <v>102.35950200000001</v>
      </c>
      <c r="U299" s="41">
        <v>0</v>
      </c>
      <c r="V299" s="41">
        <f>'Given Data '!C$45-(Table10[[#This Row],[Column13]]+Table10[[#This Row],[Column14]]+Table10[[#This Row],[Column15]])</f>
        <v>233.42168276876896</v>
      </c>
      <c r="W299" s="41">
        <f>Table10[[#This Row],[Column16]]/'Given Data '!C$17</f>
        <v>0.4474165393969235</v>
      </c>
      <c r="X299" s="41">
        <f>IF(L299=1,'Given Data '!C$55,IF(L299=2,'Given Data '!C$56,IF(L299=3,'Given Data '!C$57)))</f>
        <v>581.23604096253996</v>
      </c>
      <c r="Y299" s="41">
        <f>Table10[[#This Row],[Column19]]*Table10[[#This Row],[Column11]]^2/(2*1000)</f>
        <v>115.0168857578404</v>
      </c>
    </row>
    <row r="300" spans="7:25">
      <c r="G300" s="38">
        <f>7000</f>
        <v>7000</v>
      </c>
      <c r="H300" s="38">
        <f t="shared" si="14"/>
        <v>12.45</v>
      </c>
      <c r="I300" s="41">
        <f>Table10[[#This Row],[Column2]]*746/1000</f>
        <v>9.2876999999999992</v>
      </c>
      <c r="J300" s="37">
        <f>60*Table10[[#This Row],[Column3]]/(2*PI()*Table10[[#This Row],[Column1]])</f>
        <v>1.2670143128182253E-2</v>
      </c>
      <c r="K300" s="51">
        <v>535.1</v>
      </c>
      <c r="L300" s="41">
        <f>IF(Simulation!Q300&lt;='Given Data '!J$6,1,IF(AND(Simulation!Q300&gt;'Given Data '!J$6,Simulation!Q300&lt;='Given Data '!J$7),2,IF(Simulation!Q300&gt;'Given Data '!J$8,3)))</f>
        <v>3</v>
      </c>
      <c r="M300" s="41">
        <v>1</v>
      </c>
      <c r="N300" s="35">
        <f t="shared" si="12"/>
        <v>296</v>
      </c>
      <c r="O300" s="41">
        <f>O299+(Table10[[#This Row],[Column11]]-Q299)/R299</f>
        <v>25.904706843518003</v>
      </c>
      <c r="P300" s="41">
        <f>3.6*Table10[[#This Row],[Column11]]</f>
        <v>71.690610197138199</v>
      </c>
      <c r="Q300" s="41">
        <f t="shared" si="13"/>
        <v>19.914058388093942</v>
      </c>
      <c r="R300" s="36">
        <f>Table10[[#This Row],[Column16]]/Table10[[#This Row],[Column19]]</f>
        <v>0.40029603262272218</v>
      </c>
      <c r="S300" s="41">
        <f>'Given Data '!C$21*'Given Data '!C$19*'Given Data '!C$9*Table10[[#This Row],[Column11]]^2</f>
        <v>372.87543410819171</v>
      </c>
      <c r="T300" s="41">
        <f>'Given Data '!C$22*'Given Data '!C$17*9.81</f>
        <v>102.35950200000001</v>
      </c>
      <c r="U300" s="41">
        <v>0</v>
      </c>
      <c r="V300" s="41">
        <f>'Given Data '!C$45-(Table10[[#This Row],[Column13]]+Table10[[#This Row],[Column14]]+Table10[[#This Row],[Column15]])</f>
        <v>232.66648121464277</v>
      </c>
      <c r="W300" s="41">
        <f>Table10[[#This Row],[Column16]]/'Given Data '!C$17</f>
        <v>0.44596898892994719</v>
      </c>
      <c r="X300" s="41">
        <f>IF(L300=1,'Given Data '!C$55,IF(L300=2,'Given Data '!C$56,IF(L300=3,'Given Data '!C$57)))</f>
        <v>581.23604096253996</v>
      </c>
      <c r="Y300" s="41">
        <f>Table10[[#This Row],[Column19]]*Table10[[#This Row],[Column11]]^2/(2*1000)</f>
        <v>115.25030744060916</v>
      </c>
    </row>
    <row r="301" spans="7:25">
      <c r="G301" s="38">
        <f>7000</f>
        <v>7000</v>
      </c>
      <c r="H301" s="38">
        <f t="shared" si="14"/>
        <v>12.45</v>
      </c>
      <c r="I301" s="41">
        <f>Table10[[#This Row],[Column2]]*746/1000</f>
        <v>9.2876999999999992</v>
      </c>
      <c r="J301" s="37">
        <f>60*Table10[[#This Row],[Column3]]/(2*PI()*Table10[[#This Row],[Column1]])</f>
        <v>1.2670143128182253E-2</v>
      </c>
      <c r="K301" s="51">
        <v>535.1</v>
      </c>
      <c r="L301" s="41">
        <f>IF(Simulation!Q301&lt;='Given Data '!J$6,1,IF(AND(Simulation!Q301&gt;'Given Data '!J$6,Simulation!Q301&lt;='Given Data '!J$7),2,IF(Simulation!Q301&gt;'Given Data '!J$8,3)))</f>
        <v>3</v>
      </c>
      <c r="M301" s="41">
        <v>1</v>
      </c>
      <c r="N301" s="35">
        <f t="shared" si="12"/>
        <v>297</v>
      </c>
      <c r="O301" s="41">
        <f>O300+(Table10[[#This Row],[Column11]]-Q300)/R300</f>
        <v>25.95489730651359</v>
      </c>
      <c r="P301" s="41">
        <f>3.6*Table10[[#This Row],[Column11]]</f>
        <v>71.762937952703666</v>
      </c>
      <c r="Q301" s="41">
        <f t="shared" si="13"/>
        <v>19.934149431306572</v>
      </c>
      <c r="R301" s="36">
        <f>Table10[[#This Row],[Column16]]/Table10[[#This Row],[Column19]]</f>
        <v>0.3990009336312258</v>
      </c>
      <c r="S301" s="41">
        <f>'Given Data '!C$21*'Given Data '!C$19*'Given Data '!C$9*Table10[[#This Row],[Column11]]^2</f>
        <v>373.62819231866365</v>
      </c>
      <c r="T301" s="41">
        <f>'Given Data '!C$22*'Given Data '!C$17*9.81</f>
        <v>102.35950200000001</v>
      </c>
      <c r="U301" s="41">
        <v>0</v>
      </c>
      <c r="V301" s="41">
        <f>'Given Data '!C$45-(Table10[[#This Row],[Column13]]+Table10[[#This Row],[Column14]]+Table10[[#This Row],[Column15]])</f>
        <v>231.91372300417083</v>
      </c>
      <c r="W301" s="41">
        <f>Table10[[#This Row],[Column16]]/'Given Data '!C$17</f>
        <v>0.44452612179979456</v>
      </c>
      <c r="X301" s="41">
        <f>IF(L301=1,'Given Data '!C$55,IF(L301=2,'Given Data '!C$56,IF(L301=3,'Given Data '!C$57)))</f>
        <v>581.23604096253996</v>
      </c>
      <c r="Y301" s="41">
        <f>Table10[[#This Row],[Column19]]*Table10[[#This Row],[Column11]]^2/(2*1000)</f>
        <v>115.4829739218238</v>
      </c>
    </row>
    <row r="302" spans="7:25">
      <c r="G302" s="38">
        <f>7000</f>
        <v>7000</v>
      </c>
      <c r="H302" s="38">
        <f t="shared" si="14"/>
        <v>12.45</v>
      </c>
      <c r="I302" s="41">
        <f>Table10[[#This Row],[Column2]]*746/1000</f>
        <v>9.2876999999999992</v>
      </c>
      <c r="J302" s="37">
        <f>60*Table10[[#This Row],[Column3]]/(2*PI()*Table10[[#This Row],[Column1]])</f>
        <v>1.2670143128182253E-2</v>
      </c>
      <c r="K302" s="51">
        <v>535.1</v>
      </c>
      <c r="L302" s="41">
        <f>IF(Simulation!Q302&lt;='Given Data '!J$6,1,IF(AND(Simulation!Q302&gt;'Given Data '!J$6,Simulation!Q302&lt;='Given Data '!J$7),2,IF(Simulation!Q302&gt;'Given Data '!J$8,3)))</f>
        <v>3</v>
      </c>
      <c r="M302" s="41">
        <v>1</v>
      </c>
      <c r="N302" s="35">
        <f t="shared" si="12"/>
        <v>298</v>
      </c>
      <c r="O302" s="41">
        <f>O301+(Table10[[#This Row],[Column11]]-Q301)/R301</f>
        <v>26.005037316508027</v>
      </c>
      <c r="P302" s="41">
        <f>3.6*Table10[[#This Row],[Column11]]</f>
        <v>71.834959231583881</v>
      </c>
      <c r="Q302" s="41">
        <f t="shared" si="13"/>
        <v>19.954155342106631</v>
      </c>
      <c r="R302" s="36">
        <f>Table10[[#This Row],[Column16]]/Table10[[#This Row],[Column19]]</f>
        <v>0.39771002474220613</v>
      </c>
      <c r="S302" s="41">
        <f>'Given Data '!C$21*'Given Data '!C$19*'Given Data '!C$9*Table10[[#This Row],[Column11]]^2</f>
        <v>374.37851509056077</v>
      </c>
      <c r="T302" s="41">
        <f>'Given Data '!C$22*'Given Data '!C$17*9.81</f>
        <v>102.35950200000001</v>
      </c>
      <c r="U302" s="41">
        <v>0</v>
      </c>
      <c r="V302" s="41">
        <f>'Given Data '!C$45-(Table10[[#This Row],[Column13]]+Table10[[#This Row],[Column14]]+Table10[[#This Row],[Column15]])</f>
        <v>231.16340023227372</v>
      </c>
      <c r="W302" s="41">
        <f>Table10[[#This Row],[Column16]]/'Given Data '!C$17</f>
        <v>0.44308792285421728</v>
      </c>
      <c r="X302" s="41">
        <f>IF(L302=1,'Given Data '!C$55,IF(L302=2,'Given Data '!C$56,IF(L302=3,'Given Data '!C$57)))</f>
        <v>581.23604096253996</v>
      </c>
      <c r="Y302" s="41">
        <f>Table10[[#This Row],[Column19]]*Table10[[#This Row],[Column11]]^2/(2*1000)</f>
        <v>115.71488764482798</v>
      </c>
    </row>
    <row r="303" spans="7:25">
      <c r="G303" s="38">
        <f>7000</f>
        <v>7000</v>
      </c>
      <c r="H303" s="38">
        <f t="shared" si="14"/>
        <v>12.45</v>
      </c>
      <c r="I303" s="41">
        <f>Table10[[#This Row],[Column2]]*746/1000</f>
        <v>9.2876999999999992</v>
      </c>
      <c r="J303" s="37">
        <f>60*Table10[[#This Row],[Column3]]/(2*PI()*Table10[[#This Row],[Column1]])</f>
        <v>1.2670143128182253E-2</v>
      </c>
      <c r="K303" s="51">
        <v>535.1</v>
      </c>
      <c r="L303" s="41">
        <f>IF(Simulation!Q303&lt;='Given Data '!J$6,1,IF(AND(Simulation!Q303&gt;'Given Data '!J$6,Simulation!Q303&lt;='Given Data '!J$7),2,IF(Simulation!Q303&gt;'Given Data '!J$8,3)))</f>
        <v>3</v>
      </c>
      <c r="M303" s="41">
        <v>1</v>
      </c>
      <c r="N303" s="35">
        <f t="shared" si="12"/>
        <v>299</v>
      </c>
      <c r="O303" s="41">
        <f>O302+(Table10[[#This Row],[Column11]]-Q302)/R302</f>
        <v>26.055127187845113</v>
      </c>
      <c r="P303" s="41">
        <f>3.6*Table10[[#This Row],[Column11]]</f>
        <v>71.906675709871578</v>
      </c>
      <c r="Q303" s="41">
        <f t="shared" si="13"/>
        <v>19.974076586075437</v>
      </c>
      <c r="R303" s="36">
        <f>Table10[[#This Row],[Column16]]/Table10[[#This Row],[Column19]]</f>
        <v>0.39642329239920271</v>
      </c>
      <c r="S303" s="41">
        <f>'Given Data '!C$21*'Given Data '!C$19*'Given Data '!C$9*Table10[[#This Row],[Column11]]^2</f>
        <v>375.12641030338654</v>
      </c>
      <c r="T303" s="41">
        <f>'Given Data '!C$22*'Given Data '!C$17*9.81</f>
        <v>102.35950200000001</v>
      </c>
      <c r="U303" s="41">
        <v>0</v>
      </c>
      <c r="V303" s="41">
        <f>'Given Data '!C$45-(Table10[[#This Row],[Column13]]+Table10[[#This Row],[Column14]]+Table10[[#This Row],[Column15]])</f>
        <v>230.41550501944795</v>
      </c>
      <c r="W303" s="41">
        <f>Table10[[#This Row],[Column16]]/'Given Data '!C$17</f>
        <v>0.44165437698999049</v>
      </c>
      <c r="X303" s="41">
        <f>IF(L303=1,'Given Data '!C$55,IF(L303=2,'Given Data '!C$56,IF(L303=3,'Given Data '!C$57)))</f>
        <v>581.23604096253996</v>
      </c>
      <c r="Y303" s="41">
        <f>Table10[[#This Row],[Column19]]*Table10[[#This Row],[Column11]]^2/(2*1000)</f>
        <v>115.94605104506024</v>
      </c>
    </row>
    <row r="304" spans="7:25">
      <c r="G304" s="38">
        <f>7000</f>
        <v>7000</v>
      </c>
      <c r="H304" s="38">
        <f t="shared" si="14"/>
        <v>12.45</v>
      </c>
      <c r="I304" s="41">
        <f>Table10[[#This Row],[Column2]]*746/1000</f>
        <v>9.2876999999999992</v>
      </c>
      <c r="J304" s="37">
        <f>60*Table10[[#This Row],[Column3]]/(2*PI()*Table10[[#This Row],[Column1]])</f>
        <v>1.2670143128182253E-2</v>
      </c>
      <c r="K304" s="51">
        <v>535.1</v>
      </c>
      <c r="L304" s="41">
        <f>IF(Simulation!Q304&lt;='Given Data '!J$6,1,IF(AND(Simulation!Q304&gt;'Given Data '!J$6,Simulation!Q304&lt;='Given Data '!J$7),2,IF(Simulation!Q304&gt;'Given Data '!J$8,3)))</f>
        <v>3</v>
      </c>
      <c r="M304" s="41">
        <v>1</v>
      </c>
      <c r="N304" s="35">
        <f t="shared" si="12"/>
        <v>300</v>
      </c>
      <c r="O304" s="41">
        <f>O303+(Table10[[#This Row],[Column11]]-Q303)/R303</f>
        <v>26.10516723212627</v>
      </c>
      <c r="P304" s="41">
        <f>3.6*Table10[[#This Row],[Column11]]</f>
        <v>71.97808905065223</v>
      </c>
      <c r="Q304" s="41">
        <f t="shared" si="13"/>
        <v>19.993913625181175</v>
      </c>
      <c r="R304" s="36">
        <f>Table10[[#This Row],[Column16]]/Table10[[#This Row],[Column19]]</f>
        <v>0.39514072308961423</v>
      </c>
      <c r="S304" s="41">
        <f>'Given Data '!C$21*'Given Data '!C$19*'Given Data '!C$9*Table10[[#This Row],[Column11]]^2</f>
        <v>375.8718858111518</v>
      </c>
      <c r="T304" s="41">
        <f>'Given Data '!C$22*'Given Data '!C$17*9.81</f>
        <v>102.35950200000001</v>
      </c>
      <c r="U304" s="41">
        <v>0</v>
      </c>
      <c r="V304" s="41">
        <f>'Given Data '!C$45-(Table10[[#This Row],[Column13]]+Table10[[#This Row],[Column14]]+Table10[[#This Row],[Column15]])</f>
        <v>229.67002951168269</v>
      </c>
      <c r="W304" s="41">
        <f>Table10[[#This Row],[Column16]]/'Given Data '!C$17</f>
        <v>0.44022546915275279</v>
      </c>
      <c r="X304" s="41">
        <f>IF(L304=1,'Given Data '!C$55,IF(L304=2,'Given Data '!C$56,IF(L304=3,'Given Data '!C$57)))</f>
        <v>581.23604096253996</v>
      </c>
      <c r="Y304" s="41">
        <f>Table10[[#This Row],[Column19]]*Table10[[#This Row],[Column11]]^2/(2*1000)</f>
        <v>116.17646655007971</v>
      </c>
    </row>
    <row r="305" spans="7:25">
      <c r="G305" s="38">
        <f>7000</f>
        <v>7000</v>
      </c>
      <c r="H305" s="38">
        <f t="shared" si="14"/>
        <v>12.45</v>
      </c>
      <c r="I305" s="41">
        <f>Table10[[#This Row],[Column2]]*746/1000</f>
        <v>9.2876999999999992</v>
      </c>
      <c r="J305" s="37">
        <f>60*Table10[[#This Row],[Column3]]/(2*PI()*Table10[[#This Row],[Column1]])</f>
        <v>1.2670143128182253E-2</v>
      </c>
      <c r="K305" s="51">
        <v>535.1</v>
      </c>
      <c r="L305" s="41">
        <f>IF(Simulation!Q305&lt;='Given Data '!J$6,1,IF(AND(Simulation!Q305&gt;'Given Data '!J$6,Simulation!Q305&lt;='Given Data '!J$7),2,IF(Simulation!Q305&gt;'Given Data '!J$8,3)))</f>
        <v>3</v>
      </c>
      <c r="M305" s="41">
        <v>1</v>
      </c>
      <c r="N305" s="35">
        <f t="shared" si="12"/>
        <v>301</v>
      </c>
      <c r="O305" s="41">
        <f>O304+(Table10[[#This Row],[Column11]]-Q304)/R304</f>
        <v>26.15515775824295</v>
      </c>
      <c r="P305" s="41">
        <f>3.6*Table10[[#This Row],[Column11]]</f>
        <v>72.049200904146787</v>
      </c>
      <c r="Q305" s="41">
        <f t="shared" si="13"/>
        <v>20.013666917818551</v>
      </c>
      <c r="R305" s="36">
        <f>Table10[[#This Row],[Column16]]/Table10[[#This Row],[Column19]]</f>
        <v>0.39386230334455818</v>
      </c>
      <c r="S305" s="41">
        <f>'Given Data '!C$21*'Given Data '!C$19*'Given Data '!C$9*Table10[[#This Row],[Column11]]^2</f>
        <v>376.61494944245652</v>
      </c>
      <c r="T305" s="41">
        <f>'Given Data '!C$22*'Given Data '!C$17*9.81</f>
        <v>102.35950200000001</v>
      </c>
      <c r="U305" s="41">
        <v>0</v>
      </c>
      <c r="V305" s="41">
        <f>'Given Data '!C$45-(Table10[[#This Row],[Column13]]+Table10[[#This Row],[Column14]]+Table10[[#This Row],[Column15]])</f>
        <v>228.92696588037796</v>
      </c>
      <c r="W305" s="41">
        <f>Table10[[#This Row],[Column16]]/'Given Data '!C$17</f>
        <v>0.43880118433684989</v>
      </c>
      <c r="X305" s="41">
        <f>IF(L305=1,'Given Data '!C$55,IF(L305=2,'Given Data '!C$56,IF(L305=3,'Given Data '!C$57)))</f>
        <v>581.23604096253996</v>
      </c>
      <c r="Y305" s="41">
        <f>Table10[[#This Row],[Column19]]*Table10[[#This Row],[Column11]]^2/(2*1000)</f>
        <v>116.40613657959139</v>
      </c>
    </row>
    <row r="306" spans="7:25">
      <c r="G306" s="38">
        <f>7000</f>
        <v>7000</v>
      </c>
      <c r="H306" s="38">
        <f t="shared" si="14"/>
        <v>12.45</v>
      </c>
      <c r="I306" s="41">
        <f>Table10[[#This Row],[Column2]]*746/1000</f>
        <v>9.2876999999999992</v>
      </c>
      <c r="J306" s="37">
        <f>60*Table10[[#This Row],[Column3]]/(2*PI()*Table10[[#This Row],[Column1]])</f>
        <v>1.2670143128182253E-2</v>
      </c>
      <c r="K306" s="51">
        <v>535.1</v>
      </c>
      <c r="L306" s="41">
        <f>IF(Simulation!Q306&lt;='Given Data '!J$6,1,IF(AND(Simulation!Q306&gt;'Given Data '!J$6,Simulation!Q306&lt;='Given Data '!J$7),2,IF(Simulation!Q306&gt;'Given Data '!J$8,3)))</f>
        <v>3</v>
      </c>
      <c r="M306" s="41">
        <v>1</v>
      </c>
      <c r="N306" s="35">
        <f t="shared" si="12"/>
        <v>302</v>
      </c>
      <c r="O306" s="41">
        <f>O305+(Table10[[#This Row],[Column11]]-Q305)/R305</f>
        <v>26.205099072408597</v>
      </c>
      <c r="P306" s="41">
        <f>3.6*Table10[[#This Row],[Column11]]</f>
        <v>72.120012907852399</v>
      </c>
      <c r="Q306" s="41">
        <f t="shared" si="13"/>
        <v>20.033336918847887</v>
      </c>
      <c r="R306" s="36">
        <f>Table10[[#This Row],[Column16]]/Table10[[#This Row],[Column19]]</f>
        <v>0.39258801973872803</v>
      </c>
      <c r="S306" s="41">
        <f>'Given Data '!C$21*'Given Data '!C$19*'Given Data '!C$9*Table10[[#This Row],[Column11]]^2</f>
        <v>377.35560900057271</v>
      </c>
      <c r="T306" s="41">
        <f>'Given Data '!C$22*'Given Data '!C$17*9.81</f>
        <v>102.35950200000001</v>
      </c>
      <c r="U306" s="41">
        <v>0</v>
      </c>
      <c r="V306" s="41">
        <f>'Given Data '!C$45-(Table10[[#This Row],[Column13]]+Table10[[#This Row],[Column14]]+Table10[[#This Row],[Column15]])</f>
        <v>228.18630632226177</v>
      </c>
      <c r="W306" s="41">
        <f>Table10[[#This Row],[Column16]]/'Given Data '!C$17</f>
        <v>0.43738150758517519</v>
      </c>
      <c r="X306" s="41">
        <f>IF(L306=1,'Given Data '!C$55,IF(L306=2,'Given Data '!C$56,IF(L306=3,'Given Data '!C$57)))</f>
        <v>581.23604096253996</v>
      </c>
      <c r="Y306" s="41">
        <f>Table10[[#This Row],[Column19]]*Table10[[#This Row],[Column11]]^2/(2*1000)</f>
        <v>116.63506354547175</v>
      </c>
    </row>
    <row r="307" spans="7:25">
      <c r="G307" s="38">
        <f>7000</f>
        <v>7000</v>
      </c>
      <c r="H307" s="38">
        <f t="shared" si="14"/>
        <v>12.45</v>
      </c>
      <c r="I307" s="41">
        <f>Table10[[#This Row],[Column2]]*746/1000</f>
        <v>9.2876999999999992</v>
      </c>
      <c r="J307" s="37">
        <f>60*Table10[[#This Row],[Column3]]/(2*PI()*Table10[[#This Row],[Column1]])</f>
        <v>1.2670143128182253E-2</v>
      </c>
      <c r="K307" s="51">
        <v>535.1</v>
      </c>
      <c r="L307" s="41">
        <f>IF(Simulation!Q307&lt;='Given Data '!J$6,1,IF(AND(Simulation!Q307&gt;'Given Data '!J$6,Simulation!Q307&lt;='Given Data '!J$7),2,IF(Simulation!Q307&gt;'Given Data '!J$8,3)))</f>
        <v>3</v>
      </c>
      <c r="M307" s="41">
        <v>1</v>
      </c>
      <c r="N307" s="35">
        <f t="shared" si="12"/>
        <v>303</v>
      </c>
      <c r="O307" s="41">
        <f>O306+(Table10[[#This Row],[Column11]]-Q306)/R306</f>
        <v>26.254991478190117</v>
      </c>
      <c r="P307" s="41">
        <f>3.6*Table10[[#This Row],[Column11]]</f>
        <v>72.190526686681167</v>
      </c>
      <c r="Q307" s="41">
        <f t="shared" si="13"/>
        <v>20.052924079633655</v>
      </c>
      <c r="R307" s="36">
        <f>Table10[[#This Row],[Column16]]/Table10[[#This Row],[Column19]]</f>
        <v>0.39131785889025311</v>
      </c>
      <c r="S307" s="41">
        <f>'Given Data '!C$21*'Given Data '!C$19*'Given Data '!C$9*Table10[[#This Row],[Column11]]^2</f>
        <v>378.0938722635259</v>
      </c>
      <c r="T307" s="41">
        <f>'Given Data '!C$22*'Given Data '!C$17*9.81</f>
        <v>102.35950200000001</v>
      </c>
      <c r="U307" s="41">
        <v>0</v>
      </c>
      <c r="V307" s="41">
        <f>'Given Data '!C$45-(Table10[[#This Row],[Column13]]+Table10[[#This Row],[Column14]]+Table10[[#This Row],[Column15]])</f>
        <v>227.44804305930859</v>
      </c>
      <c r="W307" s="41">
        <f>Table10[[#This Row],[Column16]]/'Given Data '!C$17</f>
        <v>0.43596642398901414</v>
      </c>
      <c r="X307" s="41">
        <f>IF(L307=1,'Given Data '!C$55,IF(L307=2,'Given Data '!C$56,IF(L307=3,'Given Data '!C$57)))</f>
        <v>581.23604096253996</v>
      </c>
      <c r="Y307" s="41">
        <f>Table10[[#This Row],[Column19]]*Table10[[#This Row],[Column11]]^2/(2*1000)</f>
        <v>116.86324985179404</v>
      </c>
    </row>
    <row r="308" spans="7:25">
      <c r="G308" s="38">
        <f>7000</f>
        <v>7000</v>
      </c>
      <c r="H308" s="38">
        <f t="shared" si="14"/>
        <v>12.45</v>
      </c>
      <c r="I308" s="41">
        <f>Table10[[#This Row],[Column2]]*746/1000</f>
        <v>9.2876999999999992</v>
      </c>
      <c r="J308" s="37">
        <f>60*Table10[[#This Row],[Column3]]/(2*PI()*Table10[[#This Row],[Column1]])</f>
        <v>1.2670143128182253E-2</v>
      </c>
      <c r="K308" s="51">
        <v>535.1</v>
      </c>
      <c r="L308" s="41">
        <f>IF(Simulation!Q308&lt;='Given Data '!J$6,1,IF(AND(Simulation!Q308&gt;'Given Data '!J$6,Simulation!Q308&lt;='Given Data '!J$7),2,IF(Simulation!Q308&gt;'Given Data '!J$8,3)))</f>
        <v>3</v>
      </c>
      <c r="M308" s="41">
        <v>1</v>
      </c>
      <c r="N308" s="35">
        <f t="shared" si="12"/>
        <v>304</v>
      </c>
      <c r="O308" s="41">
        <f>O307+(Table10[[#This Row],[Column11]]-Q307)/R307</f>
        <v>26.304835276538832</v>
      </c>
      <c r="P308" s="41">
        <f>3.6*Table10[[#This Row],[Column11]]</f>
        <v>72.260743853096756</v>
      </c>
      <c r="Q308" s="41">
        <f t="shared" si="13"/>
        <v>20.072428848082431</v>
      </c>
      <c r="R308" s="36">
        <f>Table10[[#This Row],[Column16]]/Table10[[#This Row],[Column19]]</f>
        <v>0.3900518074605579</v>
      </c>
      <c r="S308" s="41">
        <f>'Given Data '!C$21*'Given Data '!C$19*'Given Data '!C$9*Table10[[#This Row],[Column11]]^2</f>
        <v>378.82974698417689</v>
      </c>
      <c r="T308" s="41">
        <f>'Given Data '!C$22*'Given Data '!C$17*9.81</f>
        <v>102.35950200000001</v>
      </c>
      <c r="U308" s="41">
        <v>0</v>
      </c>
      <c r="V308" s="41">
        <f>'Given Data '!C$45-(Table10[[#This Row],[Column13]]+Table10[[#This Row],[Column14]]+Table10[[#This Row],[Column15]])</f>
        <v>226.71216833865759</v>
      </c>
      <c r="W308" s="41">
        <f>Table10[[#This Row],[Column16]]/'Given Data '!C$17</f>
        <v>0.43455591868788707</v>
      </c>
      <c r="X308" s="41">
        <f>IF(L308=1,'Given Data '!C$55,IF(L308=2,'Given Data '!C$56,IF(L308=3,'Given Data '!C$57)))</f>
        <v>581.23604096253996</v>
      </c>
      <c r="Y308" s="41">
        <f>Table10[[#This Row],[Column19]]*Table10[[#This Row],[Column11]]^2/(2*1000)</f>
        <v>117.09069789485335</v>
      </c>
    </row>
    <row r="309" spans="7:25">
      <c r="G309" s="38">
        <f>7000</f>
        <v>7000</v>
      </c>
      <c r="H309" s="38">
        <f t="shared" si="14"/>
        <v>12.45</v>
      </c>
      <c r="I309" s="41">
        <f>Table10[[#This Row],[Column2]]*746/1000</f>
        <v>9.2876999999999992</v>
      </c>
      <c r="J309" s="37">
        <f>60*Table10[[#This Row],[Column3]]/(2*PI()*Table10[[#This Row],[Column1]])</f>
        <v>1.2670143128182253E-2</v>
      </c>
      <c r="K309" s="51">
        <v>535.1</v>
      </c>
      <c r="L309" s="41">
        <f>IF(Simulation!Q309&lt;='Given Data '!J$6,1,IF(AND(Simulation!Q309&gt;'Given Data '!J$6,Simulation!Q309&lt;='Given Data '!J$7),2,IF(Simulation!Q309&gt;'Given Data '!J$8,3)))</f>
        <v>3</v>
      </c>
      <c r="M309" s="41">
        <v>1</v>
      </c>
      <c r="N309" s="35">
        <f t="shared" si="12"/>
        <v>305</v>
      </c>
      <c r="O309" s="41">
        <f>O308+(Table10[[#This Row],[Column11]]-Q308)/R308</f>
        <v>26.354630765821035</v>
      </c>
      <c r="P309" s="41">
        <f>3.6*Table10[[#This Row],[Column11]]</f>
        <v>72.330666007249221</v>
      </c>
      <c r="Q309" s="41">
        <f t="shared" si="13"/>
        <v>20.091851668680338</v>
      </c>
      <c r="R309" s="36">
        <f>Table10[[#This Row],[Column16]]/Table10[[#This Row],[Column19]]</f>
        <v>0.38878985215422185</v>
      </c>
      <c r="S309" s="41">
        <f>'Given Data '!C$21*'Given Data '!C$19*'Given Data '!C$9*Table10[[#This Row],[Column11]]^2</f>
        <v>379.56324089030335</v>
      </c>
      <c r="T309" s="41">
        <f>'Given Data '!C$22*'Given Data '!C$17*9.81</f>
        <v>102.35950200000001</v>
      </c>
      <c r="U309" s="41">
        <v>0</v>
      </c>
      <c r="V309" s="41">
        <f>'Given Data '!C$45-(Table10[[#This Row],[Column13]]+Table10[[#This Row],[Column14]]+Table10[[#This Row],[Column15]])</f>
        <v>225.97867443253114</v>
      </c>
      <c r="W309" s="41">
        <f>Table10[[#This Row],[Column16]]/'Given Data '!C$17</f>
        <v>0.43314997686939316</v>
      </c>
      <c r="X309" s="41">
        <f>IF(L309=1,'Given Data '!C$55,IF(L309=2,'Given Data '!C$56,IF(L309=3,'Given Data '!C$57)))</f>
        <v>581.23604096253996</v>
      </c>
      <c r="Y309" s="41">
        <f>Table10[[#This Row],[Column19]]*Table10[[#This Row],[Column11]]^2/(2*1000)</f>
        <v>117.317410063192</v>
      </c>
    </row>
    <row r="310" spans="7:25">
      <c r="G310" s="38">
        <f>7000</f>
        <v>7000</v>
      </c>
      <c r="H310" s="38">
        <f t="shared" si="14"/>
        <v>12.45</v>
      </c>
      <c r="I310" s="41">
        <f>Table10[[#This Row],[Column2]]*746/1000</f>
        <v>9.2876999999999992</v>
      </c>
      <c r="J310" s="37">
        <f>60*Table10[[#This Row],[Column3]]/(2*PI()*Table10[[#This Row],[Column1]])</f>
        <v>1.2670143128182253E-2</v>
      </c>
      <c r="K310" s="51">
        <v>535.1</v>
      </c>
      <c r="L310" s="41">
        <f>IF(Simulation!Q310&lt;='Given Data '!J$6,1,IF(AND(Simulation!Q310&gt;'Given Data '!J$6,Simulation!Q310&lt;='Given Data '!J$7),2,IF(Simulation!Q310&gt;'Given Data '!J$8,3)))</f>
        <v>3</v>
      </c>
      <c r="M310" s="41">
        <v>1</v>
      </c>
      <c r="N310" s="35">
        <f t="shared" si="12"/>
        <v>306</v>
      </c>
      <c r="O310" s="41">
        <f>O309+(Table10[[#This Row],[Column11]]-Q309)/R309</f>
        <v>26.404378241848072</v>
      </c>
      <c r="P310" s="41">
        <f>3.6*Table10[[#This Row],[Column11]]</f>
        <v>72.400294737107771</v>
      </c>
      <c r="Q310" s="41">
        <f t="shared" si="13"/>
        <v>20.111192982529936</v>
      </c>
      <c r="R310" s="36">
        <f>Table10[[#This Row],[Column16]]/Table10[[#This Row],[Column19]]</f>
        <v>0.38753197971883968</v>
      </c>
      <c r="S310" s="41">
        <f>'Given Data '!C$21*'Given Data '!C$19*'Given Data '!C$9*Table10[[#This Row],[Column11]]^2</f>
        <v>380.29436168468078</v>
      </c>
      <c r="T310" s="41">
        <f>'Given Data '!C$22*'Given Data '!C$17*9.81</f>
        <v>102.35950200000001</v>
      </c>
      <c r="U310" s="41">
        <v>0</v>
      </c>
      <c r="V310" s="41">
        <f>'Given Data '!C$45-(Table10[[#This Row],[Column13]]+Table10[[#This Row],[Column14]]+Table10[[#This Row],[Column15]])</f>
        <v>225.2475536381537</v>
      </c>
      <c r="W310" s="41">
        <f>Table10[[#This Row],[Column16]]/'Given Data '!C$17</f>
        <v>0.43174858376905501</v>
      </c>
      <c r="X310" s="41">
        <f>IF(L310=1,'Given Data '!C$55,IF(L310=2,'Given Data '!C$56,IF(L310=3,'Given Data '!C$57)))</f>
        <v>581.23604096253996</v>
      </c>
      <c r="Y310" s="41">
        <f>Table10[[#This Row],[Column19]]*Table10[[#This Row],[Column11]]^2/(2*1000)</f>
        <v>117.54338873762453</v>
      </c>
    </row>
    <row r="311" spans="7:25">
      <c r="G311" s="38">
        <f>7000</f>
        <v>7000</v>
      </c>
      <c r="H311" s="38">
        <f t="shared" si="14"/>
        <v>12.45</v>
      </c>
      <c r="I311" s="41">
        <f>Table10[[#This Row],[Column2]]*746/1000</f>
        <v>9.2876999999999992</v>
      </c>
      <c r="J311" s="37">
        <f>60*Table10[[#This Row],[Column3]]/(2*PI()*Table10[[#This Row],[Column1]])</f>
        <v>1.2670143128182253E-2</v>
      </c>
      <c r="K311" s="51">
        <v>535.1</v>
      </c>
      <c r="L311" s="41">
        <f>IF(Simulation!Q311&lt;='Given Data '!J$6,1,IF(AND(Simulation!Q311&gt;'Given Data '!J$6,Simulation!Q311&lt;='Given Data '!J$7),2,IF(Simulation!Q311&gt;'Given Data '!J$8,3)))</f>
        <v>3</v>
      </c>
      <c r="M311" s="41">
        <v>1</v>
      </c>
      <c r="N311" s="35">
        <f t="shared" si="12"/>
        <v>307</v>
      </c>
      <c r="O311" s="41">
        <f>O310+(Table10[[#This Row],[Column11]]-Q310)/R310</f>
        <v>26.454077997905941</v>
      </c>
      <c r="P311" s="41">
        <f>3.6*Table10[[#This Row],[Column11]]</f>
        <v>72.469631618591706</v>
      </c>
      <c r="Q311" s="41">
        <f t="shared" si="13"/>
        <v>20.130453227386585</v>
      </c>
      <c r="R311" s="36">
        <f>Table10[[#This Row],[Column16]]/Table10[[#This Row],[Column19]]</f>
        <v>0.38627817694488237</v>
      </c>
      <c r="S311" s="41">
        <f>'Given Data '!C$21*'Given Data '!C$19*'Given Data '!C$9*Table10[[#This Row],[Column11]]^2</f>
        <v>381.02311704516359</v>
      </c>
      <c r="T311" s="41">
        <f>'Given Data '!C$22*'Given Data '!C$17*9.81</f>
        <v>102.35950200000001</v>
      </c>
      <c r="U311" s="41">
        <v>0</v>
      </c>
      <c r="V311" s="41">
        <f>'Given Data '!C$45-(Table10[[#This Row],[Column13]]+Table10[[#This Row],[Column14]]+Table10[[#This Row],[Column15]])</f>
        <v>224.5187982776709</v>
      </c>
      <c r="W311" s="41">
        <f>Table10[[#This Row],[Column16]]/'Given Data '!C$17</f>
        <v>0.43035172467016325</v>
      </c>
      <c r="X311" s="41">
        <f>IF(L311=1,'Given Data '!C$55,IF(L311=2,'Given Data '!C$56,IF(L311=3,'Given Data '!C$57)))</f>
        <v>581.23604096253996</v>
      </c>
      <c r="Y311" s="41">
        <f>Table10[[#This Row],[Column19]]*Table10[[#This Row],[Column11]]^2/(2*1000)</f>
        <v>117.76863629126269</v>
      </c>
    </row>
    <row r="312" spans="7:25">
      <c r="G312" s="38">
        <f>7000</f>
        <v>7000</v>
      </c>
      <c r="H312" s="38">
        <f t="shared" si="14"/>
        <v>12.45</v>
      </c>
      <c r="I312" s="41">
        <f>Table10[[#This Row],[Column2]]*746/1000</f>
        <v>9.2876999999999992</v>
      </c>
      <c r="J312" s="37">
        <f>60*Table10[[#This Row],[Column3]]/(2*PI()*Table10[[#This Row],[Column1]])</f>
        <v>1.2670143128182253E-2</v>
      </c>
      <c r="K312" s="51">
        <v>535.1</v>
      </c>
      <c r="L312" s="41">
        <f>IF(Simulation!Q312&lt;='Given Data '!J$6,1,IF(AND(Simulation!Q312&gt;'Given Data '!J$6,Simulation!Q312&lt;='Given Data '!J$7),2,IF(Simulation!Q312&gt;'Given Data '!J$8,3)))</f>
        <v>3</v>
      </c>
      <c r="M312" s="41">
        <v>1</v>
      </c>
      <c r="N312" s="35">
        <f t="shared" si="12"/>
        <v>308</v>
      </c>
      <c r="O312" s="41">
        <f>O311+(Table10[[#This Row],[Column11]]-Q311)/R311</f>
        <v>26.503730324784506</v>
      </c>
      <c r="P312" s="41">
        <f>3.6*Table10[[#This Row],[Column11]]</f>
        <v>72.53867821569952</v>
      </c>
      <c r="Q312" s="41">
        <f t="shared" si="13"/>
        <v>20.149632837694309</v>
      </c>
      <c r="R312" s="36">
        <f>Table10[[#This Row],[Column16]]/Table10[[#This Row],[Column19]]</f>
        <v>0.38502843066555836</v>
      </c>
      <c r="S312" s="41">
        <f>'Given Data '!C$21*'Given Data '!C$19*'Given Data '!C$9*Table10[[#This Row],[Column11]]^2</f>
        <v>381.74951462476554</v>
      </c>
      <c r="T312" s="41">
        <f>'Given Data '!C$22*'Given Data '!C$17*9.81</f>
        <v>102.35950200000001</v>
      </c>
      <c r="U312" s="41">
        <v>0</v>
      </c>
      <c r="V312" s="41">
        <f>'Given Data '!C$45-(Table10[[#This Row],[Column13]]+Table10[[#This Row],[Column14]]+Table10[[#This Row],[Column15]])</f>
        <v>223.79240069806895</v>
      </c>
      <c r="W312" s="41">
        <f>Table10[[#This Row],[Column16]]/'Given Data '!C$17</f>
        <v>0.42895938490362256</v>
      </c>
      <c r="X312" s="41">
        <f>IF(L312=1,'Given Data '!C$55,IF(L312=2,'Given Data '!C$56,IF(L312=3,'Given Data '!C$57)))</f>
        <v>581.23604096253996</v>
      </c>
      <c r="Y312" s="41">
        <f>Table10[[#This Row],[Column19]]*Table10[[#This Row],[Column11]]^2/(2*1000)</f>
        <v>117.99315508954037</v>
      </c>
    </row>
    <row r="313" spans="7:25">
      <c r="G313" s="38">
        <f>7000</f>
        <v>7000</v>
      </c>
      <c r="H313" s="38">
        <f t="shared" si="14"/>
        <v>12.45</v>
      </c>
      <c r="I313" s="41">
        <f>Table10[[#This Row],[Column2]]*746/1000</f>
        <v>9.2876999999999992</v>
      </c>
      <c r="J313" s="37">
        <f>60*Table10[[#This Row],[Column3]]/(2*PI()*Table10[[#This Row],[Column1]])</f>
        <v>1.2670143128182253E-2</v>
      </c>
      <c r="K313" s="51">
        <v>535.1</v>
      </c>
      <c r="L313" s="41">
        <f>IF(Simulation!Q313&lt;='Given Data '!J$6,1,IF(AND(Simulation!Q313&gt;'Given Data '!J$6,Simulation!Q313&lt;='Given Data '!J$7),2,IF(Simulation!Q313&gt;'Given Data '!J$8,3)))</f>
        <v>3</v>
      </c>
      <c r="M313" s="41">
        <v>1</v>
      </c>
      <c r="N313" s="35">
        <f t="shared" si="12"/>
        <v>309</v>
      </c>
      <c r="O313" s="41">
        <f>O312+(Table10[[#This Row],[Column11]]-Q312)/R312</f>
        <v>26.553335510806228</v>
      </c>
      <c r="P313" s="41">
        <f>3.6*Table10[[#This Row],[Column11]]</f>
        <v>72.607436080636049</v>
      </c>
      <c r="Q313" s="41">
        <f t="shared" si="13"/>
        <v>20.168732244621125</v>
      </c>
      <c r="R313" s="36">
        <f>Table10[[#This Row],[Column16]]/Table10[[#This Row],[Column19]]</f>
        <v>0.38378272775667538</v>
      </c>
      <c r="S313" s="41">
        <f>'Given Data '!C$21*'Given Data '!C$19*'Given Data '!C$9*Table10[[#This Row],[Column11]]^2</f>
        <v>382.4735620517402</v>
      </c>
      <c r="T313" s="41">
        <f>'Given Data '!C$22*'Given Data '!C$17*9.81</f>
        <v>102.35950200000001</v>
      </c>
      <c r="U313" s="41">
        <v>0</v>
      </c>
      <c r="V313" s="41">
        <f>'Given Data '!C$45-(Table10[[#This Row],[Column13]]+Table10[[#This Row],[Column14]]+Table10[[#This Row],[Column15]])</f>
        <v>223.06835327109428</v>
      </c>
      <c r="W313" s="41">
        <f>Table10[[#This Row],[Column16]]/'Given Data '!C$17</f>
        <v>0.42757154984779716</v>
      </c>
      <c r="X313" s="41">
        <f>IF(L313=1,'Given Data '!C$55,IF(L313=2,'Given Data '!C$56,IF(L313=3,'Given Data '!C$57)))</f>
        <v>581.23604096253996</v>
      </c>
      <c r="Y313" s="41">
        <f>Table10[[#This Row],[Column19]]*Table10[[#This Row],[Column11]]^2/(2*1000)</f>
        <v>118.21694749023844</v>
      </c>
    </row>
    <row r="314" spans="7:25">
      <c r="G314" s="38">
        <f>7000</f>
        <v>7000</v>
      </c>
      <c r="H314" s="38">
        <f t="shared" si="14"/>
        <v>12.45</v>
      </c>
      <c r="I314" s="41">
        <f>Table10[[#This Row],[Column2]]*746/1000</f>
        <v>9.2876999999999992</v>
      </c>
      <c r="J314" s="37">
        <f>60*Table10[[#This Row],[Column3]]/(2*PI()*Table10[[#This Row],[Column1]])</f>
        <v>1.2670143128182253E-2</v>
      </c>
      <c r="K314" s="51">
        <v>535.1</v>
      </c>
      <c r="L314" s="41">
        <f>IF(Simulation!Q314&lt;='Given Data '!J$6,1,IF(AND(Simulation!Q314&gt;'Given Data '!J$6,Simulation!Q314&lt;='Given Data '!J$7),2,IF(Simulation!Q314&gt;'Given Data '!J$8,3)))</f>
        <v>3</v>
      </c>
      <c r="M314" s="41">
        <v>1</v>
      </c>
      <c r="N314" s="35">
        <f t="shared" si="12"/>
        <v>310</v>
      </c>
      <c r="O314" s="41">
        <f>O313+(Table10[[#This Row],[Column11]]-Q313)/R313</f>
        <v>26.602893841854534</v>
      </c>
      <c r="P314" s="41">
        <f>3.6*Table10[[#This Row],[Column11]]</f>
        <v>72.675906753938094</v>
      </c>
      <c r="Q314" s="41">
        <f t="shared" si="13"/>
        <v>20.187751876093913</v>
      </c>
      <c r="R314" s="36">
        <f>Table10[[#This Row],[Column16]]/Table10[[#This Row],[Column19]]</f>
        <v>0.38254105513650261</v>
      </c>
      <c r="S314" s="41">
        <f>'Given Data '!C$21*'Given Data '!C$19*'Given Data '!C$9*Table10[[#This Row],[Column11]]^2</f>
        <v>383.19526692966099</v>
      </c>
      <c r="T314" s="41">
        <f>'Given Data '!C$22*'Given Data '!C$17*9.81</f>
        <v>102.35950200000001</v>
      </c>
      <c r="U314" s="41">
        <v>0</v>
      </c>
      <c r="V314" s="41">
        <f>'Given Data '!C$45-(Table10[[#This Row],[Column13]]+Table10[[#This Row],[Column14]]+Table10[[#This Row],[Column15]])</f>
        <v>222.3466483931735</v>
      </c>
      <c r="W314" s="41">
        <f>Table10[[#This Row],[Column16]]/'Given Data '!C$17</f>
        <v>0.42618820492835768</v>
      </c>
      <c r="X314" s="41">
        <f>IF(L314=1,'Given Data '!C$55,IF(L314=2,'Given Data '!C$56,IF(L314=3,'Given Data '!C$57)))</f>
        <v>581.23604096253996</v>
      </c>
      <c r="Y314" s="41">
        <f>Table10[[#This Row],[Column19]]*Table10[[#This Row],[Column11]]^2/(2*1000)</f>
        <v>118.44001584350954</v>
      </c>
    </row>
    <row r="315" spans="7:25">
      <c r="G315" s="38">
        <f>7000</f>
        <v>7000</v>
      </c>
      <c r="H315" s="38">
        <f t="shared" si="14"/>
        <v>12.45</v>
      </c>
      <c r="I315" s="41">
        <f>Table10[[#This Row],[Column2]]*746/1000</f>
        <v>9.2876999999999992</v>
      </c>
      <c r="J315" s="37">
        <f>60*Table10[[#This Row],[Column3]]/(2*PI()*Table10[[#This Row],[Column1]])</f>
        <v>1.2670143128182253E-2</v>
      </c>
      <c r="K315" s="51">
        <v>535.1</v>
      </c>
      <c r="L315" s="41">
        <f>IF(Simulation!Q315&lt;='Given Data '!J$6,1,IF(AND(Simulation!Q315&gt;'Given Data '!J$6,Simulation!Q315&lt;='Given Data '!J$7),2,IF(Simulation!Q315&gt;'Given Data '!J$8,3)))</f>
        <v>3</v>
      </c>
      <c r="M315" s="41">
        <v>1</v>
      </c>
      <c r="N315" s="35">
        <f t="shared" si="12"/>
        <v>311</v>
      </c>
      <c r="O315" s="41">
        <f>O314+(Table10[[#This Row],[Column11]]-Q314)/R314</f>
        <v>26.652405601401703</v>
      </c>
      <c r="P315" s="41">
        <f>3.6*Table10[[#This Row],[Column11]]</f>
        <v>72.744091764597911</v>
      </c>
      <c r="Q315" s="41">
        <f t="shared" si="13"/>
        <v>20.206692156832752</v>
      </c>
      <c r="R315" s="36">
        <f>Table10[[#This Row],[Column16]]/Table10[[#This Row],[Column19]]</f>
        <v>0.38130339976563327</v>
      </c>
      <c r="S315" s="41">
        <f>'Given Data '!C$21*'Given Data '!C$19*'Given Data '!C$9*Table10[[#This Row],[Column11]]^2</f>
        <v>383.91463683750112</v>
      </c>
      <c r="T315" s="41">
        <f>'Given Data '!C$22*'Given Data '!C$17*9.81</f>
        <v>102.35950200000001</v>
      </c>
      <c r="U315" s="41">
        <v>0</v>
      </c>
      <c r="V315" s="41">
        <f>'Given Data '!C$45-(Table10[[#This Row],[Column13]]+Table10[[#This Row],[Column14]]+Table10[[#This Row],[Column15]])</f>
        <v>221.62727848533336</v>
      </c>
      <c r="W315" s="41">
        <f>Table10[[#This Row],[Column16]]/'Given Data '!C$17</f>
        <v>0.42480933561812761</v>
      </c>
      <c r="X315" s="41">
        <f>IF(L315=1,'Given Data '!C$55,IF(L315=2,'Given Data '!C$56,IF(L315=3,'Given Data '!C$57)))</f>
        <v>581.23604096253996</v>
      </c>
      <c r="Y315" s="41">
        <f>Table10[[#This Row],[Column19]]*Table10[[#This Row],[Column11]]^2/(2*1000)</f>
        <v>118.6623624919027</v>
      </c>
    </row>
    <row r="316" spans="7:25">
      <c r="G316" s="38">
        <f>7000</f>
        <v>7000</v>
      </c>
      <c r="H316" s="38">
        <f t="shared" si="14"/>
        <v>12.45</v>
      </c>
      <c r="I316" s="41">
        <f>Table10[[#This Row],[Column2]]*746/1000</f>
        <v>9.2876999999999992</v>
      </c>
      <c r="J316" s="37">
        <f>60*Table10[[#This Row],[Column3]]/(2*PI()*Table10[[#This Row],[Column1]])</f>
        <v>1.2670143128182253E-2</v>
      </c>
      <c r="K316" s="51">
        <v>535.1</v>
      </c>
      <c r="L316" s="41">
        <f>IF(Simulation!Q316&lt;='Given Data '!J$6,1,IF(AND(Simulation!Q316&gt;'Given Data '!J$6,Simulation!Q316&lt;='Given Data '!J$7),2,IF(Simulation!Q316&gt;'Given Data '!J$8,3)))</f>
        <v>3</v>
      </c>
      <c r="M316" s="41">
        <v>1</v>
      </c>
      <c r="N316" s="35">
        <f t="shared" si="12"/>
        <v>312</v>
      </c>
      <c r="O316" s="41">
        <f>O315+(Table10[[#This Row],[Column11]]-Q315)/R315</f>
        <v>26.701871070536416</v>
      </c>
      <c r="P316" s="41">
        <f>3.6*Table10[[#This Row],[Column11]]</f>
        <v>72.811992630185358</v>
      </c>
      <c r="Q316" s="41">
        <f t="shared" si="13"/>
        <v>20.22555350838482</v>
      </c>
      <c r="R316" s="36">
        <f>Table10[[#This Row],[Column16]]/Table10[[#This Row],[Column19]]</f>
        <v>0.38006974864684723</v>
      </c>
      <c r="S316" s="41">
        <f>'Given Data '!C$21*'Given Data '!C$19*'Given Data '!C$9*Table10[[#This Row],[Column11]]^2</f>
        <v>384.63167932971334</v>
      </c>
      <c r="T316" s="41">
        <f>'Given Data '!C$22*'Given Data '!C$17*9.81</f>
        <v>102.35950200000001</v>
      </c>
      <c r="U316" s="41">
        <v>0</v>
      </c>
      <c r="V316" s="41">
        <f>'Given Data '!C$45-(Table10[[#This Row],[Column13]]+Table10[[#This Row],[Column14]]+Table10[[#This Row],[Column15]])</f>
        <v>220.91023599312115</v>
      </c>
      <c r="W316" s="41">
        <f>Table10[[#This Row],[Column16]]/'Given Data '!C$17</f>
        <v>0.42343492743693073</v>
      </c>
      <c r="X316" s="41">
        <f>IF(L316=1,'Given Data '!C$55,IF(L316=2,'Given Data '!C$56,IF(L316=3,'Given Data '!C$57)))</f>
        <v>581.23604096253996</v>
      </c>
      <c r="Y316" s="41">
        <f>Table10[[#This Row],[Column19]]*Table10[[#This Row],[Column11]]^2/(2*1000)</f>
        <v>118.88398977038803</v>
      </c>
    </row>
    <row r="317" spans="7:25">
      <c r="G317" s="38">
        <f>7000</f>
        <v>7000</v>
      </c>
      <c r="H317" s="38">
        <f t="shared" si="14"/>
        <v>12.45</v>
      </c>
      <c r="I317" s="41">
        <f>Table10[[#This Row],[Column2]]*746/1000</f>
        <v>9.2876999999999992</v>
      </c>
      <c r="J317" s="37">
        <f>60*Table10[[#This Row],[Column3]]/(2*PI()*Table10[[#This Row],[Column1]])</f>
        <v>1.2670143128182253E-2</v>
      </c>
      <c r="K317" s="51">
        <v>535.1</v>
      </c>
      <c r="L317" s="41">
        <f>IF(Simulation!Q317&lt;='Given Data '!J$6,1,IF(AND(Simulation!Q317&gt;'Given Data '!J$6,Simulation!Q317&lt;='Given Data '!J$7),2,IF(Simulation!Q317&gt;'Given Data '!J$8,3)))</f>
        <v>3</v>
      </c>
      <c r="M317" s="41">
        <v>1</v>
      </c>
      <c r="N317" s="35">
        <f t="shared" si="12"/>
        <v>313</v>
      </c>
      <c r="O317" s="41">
        <f>O316+(Table10[[#This Row],[Column11]]-Q316)/R316</f>
        <v>26.751290527990843</v>
      </c>
      <c r="P317" s="41">
        <f>3.6*Table10[[#This Row],[Column11]]</f>
        <v>72.879610856968043</v>
      </c>
      <c r="Q317" s="41">
        <f t="shared" si="13"/>
        <v>20.244336349157788</v>
      </c>
      <c r="R317" s="36">
        <f>Table10[[#This Row],[Column16]]/Table10[[#This Row],[Column19]]</f>
        <v>0.37884008882497544</v>
      </c>
      <c r="S317" s="41">
        <f>'Given Data '!C$21*'Given Data '!C$19*'Given Data '!C$9*Table10[[#This Row],[Column11]]^2</f>
        <v>385.34640193630878</v>
      </c>
      <c r="T317" s="41">
        <f>'Given Data '!C$22*'Given Data '!C$17*9.81</f>
        <v>102.35950200000001</v>
      </c>
      <c r="U317" s="41">
        <v>0</v>
      </c>
      <c r="V317" s="41">
        <f>'Given Data '!C$45-(Table10[[#This Row],[Column13]]+Table10[[#This Row],[Column14]]+Table10[[#This Row],[Column15]])</f>
        <v>220.1955133865257</v>
      </c>
      <c r="W317" s="41">
        <f>Table10[[#This Row],[Column16]]/'Given Data '!C$17</f>
        <v>0.42206496595143989</v>
      </c>
      <c r="X317" s="41">
        <f>IF(L317=1,'Given Data '!C$55,IF(L317=2,'Given Data '!C$56,IF(L317=3,'Given Data '!C$57)))</f>
        <v>581.23604096253996</v>
      </c>
      <c r="Y317" s="41">
        <f>Table10[[#This Row],[Column19]]*Table10[[#This Row],[Column11]]^2/(2*1000)</f>
        <v>119.10490000638116</v>
      </c>
    </row>
    <row r="318" spans="7:25">
      <c r="G318" s="38">
        <f>7000</f>
        <v>7000</v>
      </c>
      <c r="H318" s="38">
        <f t="shared" si="14"/>
        <v>12.45</v>
      </c>
      <c r="I318" s="41">
        <f>Table10[[#This Row],[Column2]]*746/1000</f>
        <v>9.2876999999999992</v>
      </c>
      <c r="J318" s="37">
        <f>60*Table10[[#This Row],[Column3]]/(2*PI()*Table10[[#This Row],[Column1]])</f>
        <v>1.2670143128182253E-2</v>
      </c>
      <c r="K318" s="51">
        <v>535.1</v>
      </c>
      <c r="L318" s="41">
        <f>IF(Simulation!Q318&lt;='Given Data '!J$6,1,IF(AND(Simulation!Q318&gt;'Given Data '!J$6,Simulation!Q318&lt;='Given Data '!J$7),2,IF(Simulation!Q318&gt;'Given Data '!J$8,3)))</f>
        <v>3</v>
      </c>
      <c r="M318" s="41">
        <v>1</v>
      </c>
      <c r="N318" s="35">
        <f t="shared" si="12"/>
        <v>314</v>
      </c>
      <c r="O318" s="41">
        <f>O317+(Table10[[#This Row],[Column11]]-Q317)/R317</f>
        <v>26.800664250167351</v>
      </c>
      <c r="P318" s="41">
        <f>3.6*Table10[[#This Row],[Column11]]</f>
        <v>72.946947940029929</v>
      </c>
      <c r="Q318" s="41">
        <f t="shared" si="13"/>
        <v>20.263041094452756</v>
      </c>
      <c r="R318" s="36">
        <f>Table10[[#This Row],[Column16]]/Table10[[#This Row],[Column19]]</f>
        <v>0.37761440738676338</v>
      </c>
      <c r="S318" s="41">
        <f>'Given Data '!C$21*'Given Data '!C$19*'Given Data '!C$9*Table10[[#This Row],[Column11]]^2</f>
        <v>386.05881216293642</v>
      </c>
      <c r="T318" s="41">
        <f>'Given Data '!C$22*'Given Data '!C$17*9.81</f>
        <v>102.35950200000001</v>
      </c>
      <c r="U318" s="41">
        <v>0</v>
      </c>
      <c r="V318" s="41">
        <f>'Given Data '!C$45-(Table10[[#This Row],[Column13]]+Table10[[#This Row],[Column14]]+Table10[[#This Row],[Column15]])</f>
        <v>219.48310315989806</v>
      </c>
      <c r="W318" s="41">
        <f>Table10[[#This Row],[Column16]]/'Given Data '!C$17</f>
        <v>0.42069943677502453</v>
      </c>
      <c r="X318" s="41">
        <f>IF(L318=1,'Given Data '!C$55,IF(L318=2,'Given Data '!C$56,IF(L318=3,'Given Data '!C$57)))</f>
        <v>581.23604096253996</v>
      </c>
      <c r="Y318" s="41">
        <f>Table10[[#This Row],[Column19]]*Table10[[#This Row],[Column11]]^2/(2*1000)</f>
        <v>119.32509551976767</v>
      </c>
    </row>
    <row r="319" spans="7:25">
      <c r="G319" s="38">
        <f>7000</f>
        <v>7000</v>
      </c>
      <c r="H319" s="38">
        <f t="shared" si="14"/>
        <v>12.45</v>
      </c>
      <c r="I319" s="41">
        <f>Table10[[#This Row],[Column2]]*746/1000</f>
        <v>9.2876999999999992</v>
      </c>
      <c r="J319" s="37">
        <f>60*Table10[[#This Row],[Column3]]/(2*PI()*Table10[[#This Row],[Column1]])</f>
        <v>1.2670143128182253E-2</v>
      </c>
      <c r="K319" s="51">
        <v>535.1</v>
      </c>
      <c r="L319" s="41">
        <f>IF(Simulation!Q319&lt;='Given Data '!J$6,1,IF(AND(Simulation!Q319&gt;'Given Data '!J$6,Simulation!Q319&lt;='Given Data '!J$7),2,IF(Simulation!Q319&gt;'Given Data '!J$8,3)))</f>
        <v>3</v>
      </c>
      <c r="M319" s="41">
        <v>1</v>
      </c>
      <c r="N319" s="35">
        <f t="shared" si="12"/>
        <v>315</v>
      </c>
      <c r="O319" s="41">
        <f>O318+(Table10[[#This Row],[Column11]]-Q318)/R318</f>
        <v>26.849992511164888</v>
      </c>
      <c r="P319" s="41">
        <f>3.6*Table10[[#This Row],[Column11]]</f>
        <v>73.014005363388335</v>
      </c>
      <c r="Q319" s="41">
        <f t="shared" si="13"/>
        <v>20.28166815649676</v>
      </c>
      <c r="R319" s="36">
        <f>Table10[[#This Row],[Column16]]/Table10[[#This Row],[Column19]]</f>
        <v>0.37639269146073512</v>
      </c>
      <c r="S319" s="41">
        <f>'Given Data '!C$21*'Given Data '!C$19*'Given Data '!C$9*Table10[[#This Row],[Column11]]^2</f>
        <v>386.768917490962</v>
      </c>
      <c r="T319" s="41">
        <f>'Given Data '!C$22*'Given Data '!C$17*9.81</f>
        <v>102.35950200000001</v>
      </c>
      <c r="U319" s="41">
        <v>0</v>
      </c>
      <c r="V319" s="41">
        <f>'Given Data '!C$45-(Table10[[#This Row],[Column13]]+Table10[[#This Row],[Column14]]+Table10[[#This Row],[Column15]])</f>
        <v>218.77299783187249</v>
      </c>
      <c r="W319" s="41">
        <f>Table10[[#This Row],[Column16]]/'Given Data '!C$17</f>
        <v>0.41933832556759976</v>
      </c>
      <c r="X319" s="41">
        <f>IF(L319=1,'Given Data '!C$55,IF(L319=2,'Given Data '!C$56,IF(L319=3,'Given Data '!C$57)))</f>
        <v>581.23604096253996</v>
      </c>
      <c r="Y319" s="41">
        <f>Table10[[#This Row],[Column19]]*Table10[[#This Row],[Column11]]^2/(2*1000)</f>
        <v>119.54457862292757</v>
      </c>
    </row>
    <row r="320" spans="7:25">
      <c r="G320" s="38">
        <f>7000</f>
        <v>7000</v>
      </c>
      <c r="H320" s="38">
        <f t="shared" si="14"/>
        <v>12.45</v>
      </c>
      <c r="I320" s="41">
        <f>Table10[[#This Row],[Column2]]*746/1000</f>
        <v>9.2876999999999992</v>
      </c>
      <c r="J320" s="37">
        <f>60*Table10[[#This Row],[Column3]]/(2*PI()*Table10[[#This Row],[Column1]])</f>
        <v>1.2670143128182253E-2</v>
      </c>
      <c r="K320" s="51">
        <v>535.1</v>
      </c>
      <c r="L320" s="41">
        <f>IF(Simulation!Q320&lt;='Given Data '!J$6,1,IF(AND(Simulation!Q320&gt;'Given Data '!J$6,Simulation!Q320&lt;='Given Data '!J$7),2,IF(Simulation!Q320&gt;'Given Data '!J$8,3)))</f>
        <v>3</v>
      </c>
      <c r="M320" s="41">
        <v>1</v>
      </c>
      <c r="N320" s="35">
        <f t="shared" si="12"/>
        <v>316</v>
      </c>
      <c r="O320" s="41">
        <f>O319+(Table10[[#This Row],[Column11]]-Q319)/R319</f>
        <v>26.899275582804869</v>
      </c>
      <c r="P320" s="41">
        <f>3.6*Table10[[#This Row],[Column11]]</f>
        <v>73.080784600109226</v>
      </c>
      <c r="Q320" s="41">
        <f t="shared" si="13"/>
        <v>20.300217944474785</v>
      </c>
      <c r="R320" s="36">
        <f>Table10[[#This Row],[Column16]]/Table10[[#This Row],[Column19]]</f>
        <v>0.37517492821705883</v>
      </c>
      <c r="S320" s="41">
        <f>'Given Data '!C$21*'Given Data '!C$19*'Given Data '!C$9*Table10[[#This Row],[Column11]]^2</f>
        <v>387.47672537754607</v>
      </c>
      <c r="T320" s="41">
        <f>'Given Data '!C$22*'Given Data '!C$17*9.81</f>
        <v>102.35950200000001</v>
      </c>
      <c r="U320" s="41">
        <v>0</v>
      </c>
      <c r="V320" s="41">
        <f>'Given Data '!C$45-(Table10[[#This Row],[Column13]]+Table10[[#This Row],[Column14]]+Table10[[#This Row],[Column15]])</f>
        <v>218.06518994528841</v>
      </c>
      <c r="W320" s="41">
        <f>Table10[[#This Row],[Column16]]/'Given Data '!C$17</f>
        <v>0.4179816180354764</v>
      </c>
      <c r="X320" s="41">
        <f>IF(L320=1,'Given Data '!C$55,IF(L320=2,'Given Data '!C$56,IF(L320=3,'Given Data '!C$57)))</f>
        <v>581.23604096253996</v>
      </c>
      <c r="Y320" s="41">
        <f>Table10[[#This Row],[Column19]]*Table10[[#This Row],[Column11]]^2/(2*1000)</f>
        <v>119.76335162075942</v>
      </c>
    </row>
    <row r="321" spans="7:25">
      <c r="G321" s="38">
        <f>7000</f>
        <v>7000</v>
      </c>
      <c r="H321" s="38">
        <f t="shared" si="14"/>
        <v>12.45</v>
      </c>
      <c r="I321" s="41">
        <f>Table10[[#This Row],[Column2]]*746/1000</f>
        <v>9.2876999999999992</v>
      </c>
      <c r="J321" s="37">
        <f>60*Table10[[#This Row],[Column3]]/(2*PI()*Table10[[#This Row],[Column1]])</f>
        <v>1.2670143128182253E-2</v>
      </c>
      <c r="K321" s="51">
        <v>535.1</v>
      </c>
      <c r="L321" s="41">
        <f>IF(Simulation!Q321&lt;='Given Data '!J$6,1,IF(AND(Simulation!Q321&gt;'Given Data '!J$6,Simulation!Q321&lt;='Given Data '!J$7),2,IF(Simulation!Q321&gt;'Given Data '!J$8,3)))</f>
        <v>3</v>
      </c>
      <c r="M321" s="41">
        <v>1</v>
      </c>
      <c r="N321" s="35">
        <f t="shared" si="12"/>
        <v>317</v>
      </c>
      <c r="O321" s="41">
        <f>O320+(Table10[[#This Row],[Column11]]-Q320)/R320</f>
        <v>26.948513734656824</v>
      </c>
      <c r="P321" s="41">
        <f>3.6*Table10[[#This Row],[Column11]]</f>
        <v>73.147287112420983</v>
      </c>
      <c r="Q321" s="41">
        <f t="shared" si="13"/>
        <v>20.318690864561383</v>
      </c>
      <c r="R321" s="36">
        <f>Table10[[#This Row],[Column16]]/Table10[[#This Row],[Column19]]</f>
        <v>0.37396110486741152</v>
      </c>
      <c r="S321" s="41">
        <f>'Given Data '!C$21*'Given Data '!C$19*'Given Data '!C$9*Table10[[#This Row],[Column11]]^2</f>
        <v>388.18224325572299</v>
      </c>
      <c r="T321" s="41">
        <f>'Given Data '!C$22*'Given Data '!C$17*9.81</f>
        <v>102.35950200000001</v>
      </c>
      <c r="U321" s="41">
        <v>0</v>
      </c>
      <c r="V321" s="41">
        <f>'Given Data '!C$45-(Table10[[#This Row],[Column13]]+Table10[[#This Row],[Column14]]+Table10[[#This Row],[Column15]])</f>
        <v>217.35967206711149</v>
      </c>
      <c r="W321" s="41">
        <f>Table10[[#This Row],[Column16]]/'Given Data '!C$17</f>
        <v>0.41662929993120984</v>
      </c>
      <c r="X321" s="41">
        <f>IF(L321=1,'Given Data '!C$55,IF(L321=2,'Given Data '!C$56,IF(L321=3,'Given Data '!C$57)))</f>
        <v>581.23604096253996</v>
      </c>
      <c r="Y321" s="41">
        <f>Table10[[#This Row],[Column19]]*Table10[[#This Row],[Column11]]^2/(2*1000)</f>
        <v>119.9814168107047</v>
      </c>
    </row>
    <row r="322" spans="7:25">
      <c r="G322" s="38">
        <f>7000</f>
        <v>7000</v>
      </c>
      <c r="H322" s="38">
        <f t="shared" si="14"/>
        <v>12.45</v>
      </c>
      <c r="I322" s="41">
        <f>Table10[[#This Row],[Column2]]*746/1000</f>
        <v>9.2876999999999992</v>
      </c>
      <c r="J322" s="37">
        <f>60*Table10[[#This Row],[Column3]]/(2*PI()*Table10[[#This Row],[Column1]])</f>
        <v>1.2670143128182253E-2</v>
      </c>
      <c r="K322" s="51">
        <v>535.1</v>
      </c>
      <c r="L322" s="41">
        <f>IF(Simulation!Q322&lt;='Given Data '!J$6,1,IF(AND(Simulation!Q322&gt;'Given Data '!J$6,Simulation!Q322&lt;='Given Data '!J$7),2,IF(Simulation!Q322&gt;'Given Data '!J$8,3)))</f>
        <v>3</v>
      </c>
      <c r="M322" s="41">
        <v>1</v>
      </c>
      <c r="N322" s="35">
        <f t="shared" si="12"/>
        <v>318</v>
      </c>
      <c r="O322" s="41">
        <f>O321+(Table10[[#This Row],[Column11]]-Q321)/R321</f>
        <v>26.997707234063551</v>
      </c>
      <c r="P322" s="41">
        <f>3.6*Table10[[#This Row],[Column11]]</f>
        <v>73.213514351826547</v>
      </c>
      <c r="Q322" s="41">
        <f t="shared" si="13"/>
        <v>20.337087319951817</v>
      </c>
      <c r="R322" s="36">
        <f>Table10[[#This Row],[Column16]]/Table10[[#This Row],[Column19]]</f>
        <v>0.37275120866484512</v>
      </c>
      <c r="S322" s="41">
        <f>'Given Data '!C$21*'Given Data '!C$19*'Given Data '!C$9*Table10[[#This Row],[Column11]]^2</f>
        <v>388.8854785344783</v>
      </c>
      <c r="T322" s="41">
        <f>'Given Data '!C$22*'Given Data '!C$17*9.81</f>
        <v>102.35950200000001</v>
      </c>
      <c r="U322" s="41">
        <v>0</v>
      </c>
      <c r="V322" s="41">
        <f>'Given Data '!C$45-(Table10[[#This Row],[Column13]]+Table10[[#This Row],[Column14]]+Table10[[#This Row],[Column15]])</f>
        <v>216.65643678835619</v>
      </c>
      <c r="W322" s="41">
        <f>Table10[[#This Row],[Column16]]/'Given Data '!C$17</f>
        <v>0.41528135705345148</v>
      </c>
      <c r="X322" s="41">
        <f>IF(L322=1,'Given Data '!C$55,IF(L322=2,'Given Data '!C$56,IF(L322=3,'Given Data '!C$57)))</f>
        <v>581.23604096253996</v>
      </c>
      <c r="Y322" s="41">
        <f>Table10[[#This Row],[Column19]]*Table10[[#This Row],[Column11]]^2/(2*1000)</f>
        <v>120.19877648277181</v>
      </c>
    </row>
    <row r="323" spans="7:25">
      <c r="G323" s="38">
        <f>7000</f>
        <v>7000</v>
      </c>
      <c r="H323" s="38">
        <f t="shared" si="14"/>
        <v>12.45</v>
      </c>
      <c r="I323" s="41">
        <f>Table10[[#This Row],[Column2]]*746/1000</f>
        <v>9.2876999999999992</v>
      </c>
      <c r="J323" s="37">
        <f>60*Table10[[#This Row],[Column3]]/(2*PI()*Table10[[#This Row],[Column1]])</f>
        <v>1.2670143128182253E-2</v>
      </c>
      <c r="K323" s="51">
        <v>535.1</v>
      </c>
      <c r="L323" s="41">
        <f>IF(Simulation!Q323&lt;='Given Data '!J$6,1,IF(AND(Simulation!Q323&gt;'Given Data '!J$6,Simulation!Q323&lt;='Given Data '!J$7),2,IF(Simulation!Q323&gt;'Given Data '!J$8,3)))</f>
        <v>3</v>
      </c>
      <c r="M323" s="41">
        <v>1</v>
      </c>
      <c r="N323" s="35">
        <f t="shared" si="12"/>
        <v>319</v>
      </c>
      <c r="O323" s="41">
        <f>O322+(Table10[[#This Row],[Column11]]-Q322)/R322</f>
        <v>27.04685634616602</v>
      </c>
      <c r="P323" s="41">
        <f>3.6*Table10[[#This Row],[Column11]]</f>
        <v>73.279467759214143</v>
      </c>
      <c r="Q323" s="41">
        <f t="shared" si="13"/>
        <v>20.355407710892816</v>
      </c>
      <c r="R323" s="36">
        <f>Table10[[#This Row],[Column16]]/Table10[[#This Row],[Column19]]</f>
        <v>0.37154522690365199</v>
      </c>
      <c r="S323" s="41">
        <f>'Given Data '!C$21*'Given Data '!C$19*'Given Data '!C$9*Table10[[#This Row],[Column11]]^2</f>
        <v>389.58643859882721</v>
      </c>
      <c r="T323" s="41">
        <f>'Given Data '!C$22*'Given Data '!C$17*9.81</f>
        <v>102.35950200000001</v>
      </c>
      <c r="U323" s="41">
        <v>0</v>
      </c>
      <c r="V323" s="41">
        <f>'Given Data '!C$45-(Table10[[#This Row],[Column13]]+Table10[[#This Row],[Column14]]+Table10[[#This Row],[Column15]])</f>
        <v>215.95547672400727</v>
      </c>
      <c r="W323" s="41">
        <f>Table10[[#This Row],[Column16]]/'Given Data '!C$17</f>
        <v>0.41393777524679853</v>
      </c>
      <c r="X323" s="41">
        <f>IF(L323=1,'Given Data '!C$55,IF(L323=2,'Given Data '!C$56,IF(L323=3,'Given Data '!C$57)))</f>
        <v>581.23604096253996</v>
      </c>
      <c r="Y323" s="41">
        <f>Table10[[#This Row],[Column19]]*Table10[[#This Row],[Column11]]^2/(2*1000)</f>
        <v>120.41543291956019</v>
      </c>
    </row>
    <row r="324" spans="7:25">
      <c r="G324" s="38">
        <f>7000</f>
        <v>7000</v>
      </c>
      <c r="H324" s="38">
        <f t="shared" si="14"/>
        <v>12.45</v>
      </c>
      <c r="I324" s="41">
        <f>Table10[[#This Row],[Column2]]*746/1000</f>
        <v>9.2876999999999992</v>
      </c>
      <c r="J324" s="37">
        <f>60*Table10[[#This Row],[Column3]]/(2*PI()*Table10[[#This Row],[Column1]])</f>
        <v>1.2670143128182253E-2</v>
      </c>
      <c r="K324" s="51">
        <v>535.1</v>
      </c>
      <c r="L324" s="41">
        <f>IF(Simulation!Q324&lt;='Given Data '!J$6,1,IF(AND(Simulation!Q324&gt;'Given Data '!J$6,Simulation!Q324&lt;='Given Data '!J$7),2,IF(Simulation!Q324&gt;'Given Data '!J$8,3)))</f>
        <v>3</v>
      </c>
      <c r="M324" s="41">
        <v>1</v>
      </c>
      <c r="N324" s="35">
        <f t="shared" si="12"/>
        <v>320</v>
      </c>
      <c r="O324" s="41">
        <f>O323+(Table10[[#This Row],[Column11]]-Q323)/R323</f>
        <v>27.095961333927836</v>
      </c>
      <c r="P324" s="41">
        <f>3.6*Table10[[#This Row],[Column11]]</f>
        <v>73.345148764966368</v>
      </c>
      <c r="Q324" s="41">
        <f t="shared" si="13"/>
        <v>20.373652434712881</v>
      </c>
      <c r="R324" s="36">
        <f>Table10[[#This Row],[Column16]]/Table10[[#This Row],[Column19]]</f>
        <v>0.37034314691923254</v>
      </c>
      <c r="S324" s="41">
        <f>'Given Data '!C$21*'Given Data '!C$19*'Given Data '!C$9*Table10[[#This Row],[Column11]]^2</f>
        <v>390.28513080989148</v>
      </c>
      <c r="T324" s="41">
        <f>'Given Data '!C$22*'Given Data '!C$17*9.81</f>
        <v>102.35950200000001</v>
      </c>
      <c r="U324" s="41">
        <v>0</v>
      </c>
      <c r="V324" s="41">
        <f>'Given Data '!C$45-(Table10[[#This Row],[Column13]]+Table10[[#This Row],[Column14]]+Table10[[#This Row],[Column15]])</f>
        <v>215.256784512943</v>
      </c>
      <c r="W324" s="41">
        <f>Table10[[#This Row],[Column16]]/'Given Data '!C$17</f>
        <v>0.41259854040164645</v>
      </c>
      <c r="X324" s="41">
        <f>IF(L324=1,'Given Data '!C$55,IF(L324=2,'Given Data '!C$56,IF(L324=3,'Given Data '!C$57)))</f>
        <v>581.23604096253996</v>
      </c>
      <c r="Y324" s="41">
        <f>Table10[[#This Row],[Column19]]*Table10[[#This Row],[Column11]]^2/(2*1000)</f>
        <v>120.63138839628421</v>
      </c>
    </row>
    <row r="325" spans="7:25">
      <c r="G325" s="38">
        <f>7000</f>
        <v>7000</v>
      </c>
      <c r="H325" s="38">
        <f t="shared" si="14"/>
        <v>12.45</v>
      </c>
      <c r="I325" s="41">
        <f>Table10[[#This Row],[Column2]]*746/1000</f>
        <v>9.2876999999999992</v>
      </c>
      <c r="J325" s="37">
        <f>60*Table10[[#This Row],[Column3]]/(2*PI()*Table10[[#This Row],[Column1]])</f>
        <v>1.2670143128182253E-2</v>
      </c>
      <c r="K325" s="51">
        <v>535.1</v>
      </c>
      <c r="L325" s="41">
        <f>IF(Simulation!Q325&lt;='Given Data '!J$6,1,IF(AND(Simulation!Q325&gt;'Given Data '!J$6,Simulation!Q325&lt;='Given Data '!J$7),2,IF(Simulation!Q325&gt;'Given Data '!J$8,3)))</f>
        <v>3</v>
      </c>
      <c r="M325" s="41">
        <v>1</v>
      </c>
      <c r="N325" s="35">
        <f t="shared" si="12"/>
        <v>321</v>
      </c>
      <c r="O325" s="41">
        <f>O324+(Table10[[#This Row],[Column11]]-Q324)/R324</f>
        <v>27.145022458159403</v>
      </c>
      <c r="P325" s="41">
        <f>3.6*Table10[[#This Row],[Column11]]</f>
        <v>73.410558789067906</v>
      </c>
      <c r="Q325" s="41">
        <f t="shared" si="13"/>
        <v>20.391821885852195</v>
      </c>
      <c r="R325" s="36">
        <f>Table10[[#This Row],[Column16]]/Table10[[#This Row],[Column19]]</f>
        <v>0.36914495608796155</v>
      </c>
      <c r="S325" s="41">
        <f>'Given Data '!C$21*'Given Data '!C$19*'Given Data '!C$9*Table10[[#This Row],[Column11]]^2</f>
        <v>390.98156250497703</v>
      </c>
      <c r="T325" s="41">
        <f>'Given Data '!C$22*'Given Data '!C$17*9.81</f>
        <v>102.35950200000001</v>
      </c>
      <c r="U325" s="41">
        <v>0</v>
      </c>
      <c r="V325" s="41">
        <f>'Given Data '!C$45-(Table10[[#This Row],[Column13]]+Table10[[#This Row],[Column14]]+Table10[[#This Row],[Column15]])</f>
        <v>214.56035281785745</v>
      </c>
      <c r="W325" s="41">
        <f>Table10[[#This Row],[Column16]]/'Given Data '!C$17</f>
        <v>0.41126363845404046</v>
      </c>
      <c r="X325" s="41">
        <f>IF(L325=1,'Given Data '!C$55,IF(L325=2,'Given Data '!C$56,IF(L325=3,'Given Data '!C$57)))</f>
        <v>581.23604096253996</v>
      </c>
      <c r="Y325" s="41">
        <f>Table10[[#This Row],[Column19]]*Table10[[#This Row],[Column11]]^2/(2*1000)</f>
        <v>120.84664518079714</v>
      </c>
    </row>
    <row r="326" spans="7:25">
      <c r="G326" s="38">
        <f>7000</f>
        <v>7000</v>
      </c>
      <c r="H326" s="38">
        <f t="shared" si="14"/>
        <v>12.45</v>
      </c>
      <c r="I326" s="41">
        <f>Table10[[#This Row],[Column2]]*746/1000</f>
        <v>9.2876999999999992</v>
      </c>
      <c r="J326" s="37">
        <f>60*Table10[[#This Row],[Column3]]/(2*PI()*Table10[[#This Row],[Column1]])</f>
        <v>1.2670143128182253E-2</v>
      </c>
      <c r="K326" s="51">
        <v>535.1</v>
      </c>
      <c r="L326" s="41">
        <f>IF(Simulation!Q326&lt;='Given Data '!J$6,1,IF(AND(Simulation!Q326&gt;'Given Data '!J$6,Simulation!Q326&lt;='Given Data '!J$7),2,IF(Simulation!Q326&gt;'Given Data '!J$8,3)))</f>
        <v>3</v>
      </c>
      <c r="M326" s="41">
        <v>1</v>
      </c>
      <c r="N326" s="35">
        <f t="shared" ref="N326:N389" si="15">N325+1</f>
        <v>322</v>
      </c>
      <c r="O326" s="41">
        <f>O325+(Table10[[#This Row],[Column11]]-Q325)/R325</f>
        <v>27.194039977541753</v>
      </c>
      <c r="P326" s="41">
        <f>3.6*Table10[[#This Row],[Column11]]</f>
        <v>73.475699241211686</v>
      </c>
      <c r="Q326" s="41">
        <f t="shared" ref="Q326:Q389" si="16">SQRT(2*R325+Q325^2)</f>
        <v>20.409916455892134</v>
      </c>
      <c r="R326" s="36">
        <f>Table10[[#This Row],[Column16]]/Table10[[#This Row],[Column19]]</f>
        <v>0.36795064182705528</v>
      </c>
      <c r="S326" s="41">
        <f>'Given Data '!C$21*'Given Data '!C$19*'Given Data '!C$9*Table10[[#This Row],[Column11]]^2</f>
        <v>391.6757409976513</v>
      </c>
      <c r="T326" s="41">
        <f>'Given Data '!C$22*'Given Data '!C$17*9.81</f>
        <v>102.35950200000001</v>
      </c>
      <c r="U326" s="41">
        <v>0</v>
      </c>
      <c r="V326" s="41">
        <f>'Given Data '!C$45-(Table10[[#This Row],[Column13]]+Table10[[#This Row],[Column14]]+Table10[[#This Row],[Column15]])</f>
        <v>213.86617432518318</v>
      </c>
      <c r="W326" s="41">
        <f>Table10[[#This Row],[Column16]]/'Given Data '!C$17</f>
        <v>0.40993305538552677</v>
      </c>
      <c r="X326" s="41">
        <f>IF(L326=1,'Given Data '!C$55,IF(L326=2,'Given Data '!C$56,IF(L326=3,'Given Data '!C$57)))</f>
        <v>581.23604096253996</v>
      </c>
      <c r="Y326" s="41">
        <f>Table10[[#This Row],[Column19]]*Table10[[#This Row],[Column11]]^2/(2*1000)</f>
        <v>121.06120553361502</v>
      </c>
    </row>
    <row r="327" spans="7:25">
      <c r="G327" s="38">
        <f>7000</f>
        <v>7000</v>
      </c>
      <c r="H327" s="38">
        <f t="shared" si="14"/>
        <v>12.45</v>
      </c>
      <c r="I327" s="41">
        <f>Table10[[#This Row],[Column2]]*746/1000</f>
        <v>9.2876999999999992</v>
      </c>
      <c r="J327" s="37">
        <f>60*Table10[[#This Row],[Column3]]/(2*PI()*Table10[[#This Row],[Column1]])</f>
        <v>1.2670143128182253E-2</v>
      </c>
      <c r="K327" s="51">
        <v>535.1</v>
      </c>
      <c r="L327" s="41">
        <f>IF(Simulation!Q327&lt;='Given Data '!J$6,1,IF(AND(Simulation!Q327&gt;'Given Data '!J$6,Simulation!Q327&lt;='Given Data '!J$7),2,IF(Simulation!Q327&gt;'Given Data '!J$8,3)))</f>
        <v>3</v>
      </c>
      <c r="M327" s="41">
        <v>1</v>
      </c>
      <c r="N327" s="35">
        <f t="shared" si="15"/>
        <v>323</v>
      </c>
      <c r="O327" s="41">
        <f>O326+(Table10[[#This Row],[Column11]]-Q326)/R326</f>
        <v>27.243014148650001</v>
      </c>
      <c r="P327" s="41">
        <f>3.6*Table10[[#This Row],[Column11]]</f>
        <v>73.540571520903697</v>
      </c>
      <c r="Q327" s="41">
        <f t="shared" si="16"/>
        <v>20.427936533584361</v>
      </c>
      <c r="R327" s="36">
        <f>Table10[[#This Row],[Column16]]/Table10[[#This Row],[Column19]]</f>
        <v>0.36676019159443995</v>
      </c>
      <c r="S327" s="41">
        <f>'Given Data '!C$21*'Given Data '!C$19*'Given Data '!C$9*Table10[[#This Row],[Column11]]^2</f>
        <v>392.36767357781957</v>
      </c>
      <c r="T327" s="41">
        <f>'Given Data '!C$22*'Given Data '!C$17*9.81</f>
        <v>102.35950200000001</v>
      </c>
      <c r="U327" s="41">
        <v>0</v>
      </c>
      <c r="V327" s="41">
        <f>'Given Data '!C$45-(Table10[[#This Row],[Column13]]+Table10[[#This Row],[Column14]]+Table10[[#This Row],[Column15]])</f>
        <v>213.17424174501491</v>
      </c>
      <c r="W327" s="41">
        <f>Table10[[#This Row],[Column16]]/'Given Data '!C$17</f>
        <v>0.40860677722300681</v>
      </c>
      <c r="X327" s="41">
        <f>IF(L327=1,'Given Data '!C$55,IF(L327=2,'Given Data '!C$56,IF(L327=3,'Given Data '!C$57)))</f>
        <v>581.23604096253996</v>
      </c>
      <c r="Y327" s="41">
        <f>Table10[[#This Row],[Column19]]*Table10[[#This Row],[Column11]]^2/(2*1000)</f>
        <v>121.27507170794021</v>
      </c>
    </row>
    <row r="328" spans="7:25">
      <c r="G328" s="38">
        <f>7000</f>
        <v>7000</v>
      </c>
      <c r="H328" s="38">
        <f t="shared" si="14"/>
        <v>12.45</v>
      </c>
      <c r="I328" s="41">
        <f>Table10[[#This Row],[Column2]]*746/1000</f>
        <v>9.2876999999999992</v>
      </c>
      <c r="J328" s="37">
        <f>60*Table10[[#This Row],[Column3]]/(2*PI()*Table10[[#This Row],[Column1]])</f>
        <v>1.2670143128182253E-2</v>
      </c>
      <c r="K328" s="51">
        <v>535.1</v>
      </c>
      <c r="L328" s="41">
        <f>IF(Simulation!Q328&lt;='Given Data '!J$6,1,IF(AND(Simulation!Q328&gt;'Given Data '!J$6,Simulation!Q328&lt;='Given Data '!J$7),2,IF(Simulation!Q328&gt;'Given Data '!J$8,3)))</f>
        <v>3</v>
      </c>
      <c r="M328" s="41">
        <v>1</v>
      </c>
      <c r="N328" s="35">
        <f t="shared" si="15"/>
        <v>324</v>
      </c>
      <c r="O328" s="41">
        <f>O327+(Table10[[#This Row],[Column11]]-Q327)/R327</f>
        <v>27.291945225976487</v>
      </c>
      <c r="P328" s="41">
        <f>3.6*Table10[[#This Row],[Column11]]</f>
        <v>73.605177017566362</v>
      </c>
      <c r="Q328" s="41">
        <f t="shared" si="16"/>
        <v>20.445882504879545</v>
      </c>
      <c r="R328" s="36">
        <f>Table10[[#This Row],[Column16]]/Table10[[#This Row],[Column19]]</f>
        <v>0.36557359288862018</v>
      </c>
      <c r="S328" s="41">
        <f>'Given Data '!C$21*'Given Data '!C$19*'Given Data '!C$9*Table10[[#This Row],[Column11]]^2</f>
        <v>393.05736751180154</v>
      </c>
      <c r="T328" s="41">
        <f>'Given Data '!C$22*'Given Data '!C$17*9.81</f>
        <v>102.35950200000001</v>
      </c>
      <c r="U328" s="41">
        <v>0</v>
      </c>
      <c r="V328" s="41">
        <f>'Given Data '!C$45-(Table10[[#This Row],[Column13]]+Table10[[#This Row],[Column14]]+Table10[[#This Row],[Column15]])</f>
        <v>212.48454781103294</v>
      </c>
      <c r="W328" s="41">
        <f>Table10[[#This Row],[Column16]]/'Given Data '!C$17</f>
        <v>0.40728479003859025</v>
      </c>
      <c r="X328" s="41">
        <f>IF(L328=1,'Given Data '!C$55,IF(L328=2,'Given Data '!C$56,IF(L328=3,'Given Data '!C$57)))</f>
        <v>581.23604096253996</v>
      </c>
      <c r="Y328" s="41">
        <f>Table10[[#This Row],[Column19]]*Table10[[#This Row],[Column11]]^2/(2*1000)</f>
        <v>121.48824594968521</v>
      </c>
    </row>
    <row r="329" spans="7:25">
      <c r="G329" s="38">
        <f>7000</f>
        <v>7000</v>
      </c>
      <c r="H329" s="38">
        <f t="shared" si="14"/>
        <v>12.45</v>
      </c>
      <c r="I329" s="41">
        <f>Table10[[#This Row],[Column2]]*746/1000</f>
        <v>9.2876999999999992</v>
      </c>
      <c r="J329" s="37">
        <f>60*Table10[[#This Row],[Column3]]/(2*PI()*Table10[[#This Row],[Column1]])</f>
        <v>1.2670143128182253E-2</v>
      </c>
      <c r="K329" s="51">
        <v>535.1</v>
      </c>
      <c r="L329" s="41">
        <f>IF(Simulation!Q329&lt;='Given Data '!J$6,1,IF(AND(Simulation!Q329&gt;'Given Data '!J$6,Simulation!Q329&lt;='Given Data '!J$7),2,IF(Simulation!Q329&gt;'Given Data '!J$8,3)))</f>
        <v>3</v>
      </c>
      <c r="M329" s="41">
        <v>1</v>
      </c>
      <c r="N329" s="35">
        <f t="shared" si="15"/>
        <v>325</v>
      </c>
      <c r="O329" s="41">
        <f>O328+(Table10[[#This Row],[Column11]]-Q328)/R328</f>
        <v>27.340833461953615</v>
      </c>
      <c r="P329" s="41">
        <f>3.6*Table10[[#This Row],[Column11]]</f>
        <v>73.669517110640484</v>
      </c>
      <c r="Q329" s="41">
        <f t="shared" si="16"/>
        <v>20.46375475295569</v>
      </c>
      <c r="R329" s="36">
        <f>Table10[[#This Row],[Column16]]/Table10[[#This Row],[Column19]]</f>
        <v>0.3643908332485466</v>
      </c>
      <c r="S329" s="41">
        <f>'Given Data '!C$21*'Given Data '!C$19*'Given Data '!C$9*Table10[[#This Row],[Column11]]^2</f>
        <v>393.74483004240818</v>
      </c>
      <c r="T329" s="41">
        <f>'Given Data '!C$22*'Given Data '!C$17*9.81</f>
        <v>102.35950200000001</v>
      </c>
      <c r="U329" s="41">
        <v>0</v>
      </c>
      <c r="V329" s="41">
        <f>'Given Data '!C$45-(Table10[[#This Row],[Column13]]+Table10[[#This Row],[Column14]]+Table10[[#This Row],[Column15]])</f>
        <v>211.7970852804263</v>
      </c>
      <c r="W329" s="41">
        <f>Table10[[#This Row],[Column16]]/'Given Data '!C$17</f>
        <v>0.40596707994944758</v>
      </c>
      <c r="X329" s="41">
        <f>IF(L329=1,'Given Data '!C$55,IF(L329=2,'Given Data '!C$56,IF(L329=3,'Given Data '!C$57)))</f>
        <v>581.23604096253996</v>
      </c>
      <c r="Y329" s="41">
        <f>Table10[[#This Row],[Column19]]*Table10[[#This Row],[Column11]]^2/(2*1000)</f>
        <v>121.70073049749622</v>
      </c>
    </row>
    <row r="330" spans="7:25">
      <c r="G330" s="38">
        <f>7000</f>
        <v>7000</v>
      </c>
      <c r="H330" s="38">
        <f t="shared" si="14"/>
        <v>12.45</v>
      </c>
      <c r="I330" s="41">
        <f>Table10[[#This Row],[Column2]]*746/1000</f>
        <v>9.2876999999999992</v>
      </c>
      <c r="J330" s="37">
        <f>60*Table10[[#This Row],[Column3]]/(2*PI()*Table10[[#This Row],[Column1]])</f>
        <v>1.2670143128182253E-2</v>
      </c>
      <c r="K330" s="51">
        <v>535.1</v>
      </c>
      <c r="L330" s="41">
        <f>IF(Simulation!Q330&lt;='Given Data '!J$6,1,IF(AND(Simulation!Q330&gt;'Given Data '!J$6,Simulation!Q330&lt;='Given Data '!J$7),2,IF(Simulation!Q330&gt;'Given Data '!J$8,3)))</f>
        <v>3</v>
      </c>
      <c r="M330" s="41">
        <v>1</v>
      </c>
      <c r="N330" s="35">
        <f t="shared" si="15"/>
        <v>326</v>
      </c>
      <c r="O330" s="41">
        <f>O329+(Table10[[#This Row],[Column11]]-Q329)/R329</f>
        <v>27.389679106976352</v>
      </c>
      <c r="P330" s="41">
        <f>3.6*Table10[[#This Row],[Column11]]</f>
        <v>73.733593169685918</v>
      </c>
      <c r="Q330" s="41">
        <f t="shared" si="16"/>
        <v>20.481553658246089</v>
      </c>
      <c r="R330" s="36">
        <f>Table10[[#This Row],[Column16]]/Table10[[#This Row],[Column19]]</f>
        <v>0.3632119002534861</v>
      </c>
      <c r="S330" s="41">
        <f>'Given Data '!C$21*'Given Data '!C$19*'Given Data '!C$9*Table10[[#This Row],[Column11]]^2</f>
        <v>394.43006838901726</v>
      </c>
      <c r="T330" s="41">
        <f>'Given Data '!C$22*'Given Data '!C$17*9.81</f>
        <v>102.35950200000001</v>
      </c>
      <c r="U330" s="41">
        <v>0</v>
      </c>
      <c r="V330" s="41">
        <f>'Given Data '!C$45-(Table10[[#This Row],[Column13]]+Table10[[#This Row],[Column14]]+Table10[[#This Row],[Column15]])</f>
        <v>211.11184693381722</v>
      </c>
      <c r="W330" s="41">
        <f>Table10[[#This Row],[Column16]]/'Given Data '!C$17</f>
        <v>0.40465363311766539</v>
      </c>
      <c r="X330" s="41">
        <f>IF(L330=1,'Given Data '!C$55,IF(L330=2,'Given Data '!C$56,IF(L330=3,'Given Data '!C$57)))</f>
        <v>581.23604096253996</v>
      </c>
      <c r="Y330" s="41">
        <f>Table10[[#This Row],[Column19]]*Table10[[#This Row],[Column11]]^2/(2*1000)</f>
        <v>121.91252758277665</v>
      </c>
    </row>
    <row r="331" spans="7:25">
      <c r="G331" s="38">
        <f>7000</f>
        <v>7000</v>
      </c>
      <c r="H331" s="38">
        <f t="shared" si="14"/>
        <v>12.45</v>
      </c>
      <c r="I331" s="41">
        <f>Table10[[#This Row],[Column2]]*746/1000</f>
        <v>9.2876999999999992</v>
      </c>
      <c r="J331" s="37">
        <f>60*Table10[[#This Row],[Column3]]/(2*PI()*Table10[[#This Row],[Column1]])</f>
        <v>1.2670143128182253E-2</v>
      </c>
      <c r="K331" s="51">
        <v>535.1</v>
      </c>
      <c r="L331" s="41">
        <f>IF(Simulation!Q331&lt;='Given Data '!J$6,1,IF(AND(Simulation!Q331&gt;'Given Data '!J$6,Simulation!Q331&lt;='Given Data '!J$7),2,IF(Simulation!Q331&gt;'Given Data '!J$8,3)))</f>
        <v>3</v>
      </c>
      <c r="M331" s="41">
        <v>1</v>
      </c>
      <c r="N331" s="35">
        <f t="shared" si="15"/>
        <v>327</v>
      </c>
      <c r="O331" s="41">
        <f>O330+(Table10[[#This Row],[Column11]]-Q330)/R330</f>
        <v>27.438482409424385</v>
      </c>
      <c r="P331" s="41">
        <f>3.6*Table10[[#This Row],[Column11]]</f>
        <v>73.797406554480787</v>
      </c>
      <c r="Q331" s="41">
        <f t="shared" si="16"/>
        <v>20.499279598466885</v>
      </c>
      <c r="R331" s="36">
        <f>Table10[[#This Row],[Column16]]/Table10[[#This Row],[Column19]]</f>
        <v>0.36203678152289132</v>
      </c>
      <c r="S331" s="41">
        <f>'Given Data '!C$21*'Given Data '!C$19*'Given Data '!C$9*Table10[[#This Row],[Column11]]^2</f>
        <v>395.1130897476491</v>
      </c>
      <c r="T331" s="41">
        <f>'Given Data '!C$22*'Given Data '!C$17*9.81</f>
        <v>102.35950200000001</v>
      </c>
      <c r="U331" s="41">
        <v>0</v>
      </c>
      <c r="V331" s="41">
        <f>'Given Data '!C$45-(Table10[[#This Row],[Column13]]+Table10[[#This Row],[Column14]]+Table10[[#This Row],[Column15]])</f>
        <v>210.42882557518539</v>
      </c>
      <c r="W331" s="41">
        <f>Table10[[#This Row],[Column16]]/'Given Data '!C$17</f>
        <v>0.40334443575010132</v>
      </c>
      <c r="X331" s="41">
        <f>IF(L331=1,'Given Data '!C$55,IF(L331=2,'Given Data '!C$56,IF(L331=3,'Given Data '!C$57)))</f>
        <v>581.23604096253996</v>
      </c>
      <c r="Y331" s="41">
        <f>Table10[[#This Row],[Column19]]*Table10[[#This Row],[Column11]]^2/(2*1000)</f>
        <v>122.12363942971044</v>
      </c>
    </row>
    <row r="332" spans="7:25">
      <c r="G332" s="38">
        <f>7000</f>
        <v>7000</v>
      </c>
      <c r="H332" s="38">
        <f t="shared" si="14"/>
        <v>12.45</v>
      </c>
      <c r="I332" s="41">
        <f>Table10[[#This Row],[Column2]]*746/1000</f>
        <v>9.2876999999999992</v>
      </c>
      <c r="J332" s="37">
        <f>60*Table10[[#This Row],[Column3]]/(2*PI()*Table10[[#This Row],[Column1]])</f>
        <v>1.2670143128182253E-2</v>
      </c>
      <c r="K332" s="51">
        <v>535.1</v>
      </c>
      <c r="L332" s="41">
        <f>IF(Simulation!Q332&lt;='Given Data '!J$6,1,IF(AND(Simulation!Q332&gt;'Given Data '!J$6,Simulation!Q332&lt;='Given Data '!J$7),2,IF(Simulation!Q332&gt;'Given Data '!J$8,3)))</f>
        <v>3</v>
      </c>
      <c r="M332" s="41">
        <v>1</v>
      </c>
      <c r="N332" s="35">
        <f t="shared" si="15"/>
        <v>328</v>
      </c>
      <c r="O332" s="41">
        <f>O331+(Table10[[#This Row],[Column11]]-Q331)/R331</f>
        <v>27.487243615684058</v>
      </c>
      <c r="P332" s="41">
        <f>3.6*Table10[[#This Row],[Column11]]</f>
        <v>73.860958615119515</v>
      </c>
      <c r="Q332" s="41">
        <f t="shared" si="16"/>
        <v>20.51693294864431</v>
      </c>
      <c r="R332" s="36">
        <f>Table10[[#This Row],[Column16]]/Table10[[#This Row],[Column19]]</f>
        <v>0.36086546471626968</v>
      </c>
      <c r="S332" s="41">
        <f>'Given Data '!C$21*'Given Data '!C$19*'Given Data '!C$9*Table10[[#This Row],[Column11]]^2</f>
        <v>395.79390129104274</v>
      </c>
      <c r="T332" s="41">
        <f>'Given Data '!C$22*'Given Data '!C$17*9.81</f>
        <v>102.35950200000001</v>
      </c>
      <c r="U332" s="41">
        <v>0</v>
      </c>
      <c r="V332" s="41">
        <f>'Given Data '!C$45-(Table10[[#This Row],[Column13]]+Table10[[#This Row],[Column14]]+Table10[[#This Row],[Column15]])</f>
        <v>209.74801403179174</v>
      </c>
      <c r="W332" s="41">
        <f>Table10[[#This Row],[Column16]]/'Given Data '!C$17</f>
        <v>0.40203947409823798</v>
      </c>
      <c r="X332" s="41">
        <f>IF(L332=1,'Given Data '!C$55,IF(L332=2,'Given Data '!C$56,IF(L332=3,'Given Data '!C$57)))</f>
        <v>581.23604096253996</v>
      </c>
      <c r="Y332" s="41">
        <f>Table10[[#This Row],[Column19]]*Table10[[#This Row],[Column11]]^2/(2*1000)</f>
        <v>122.33406825528566</v>
      </c>
    </row>
    <row r="333" spans="7:25">
      <c r="G333" s="38">
        <f>7000</f>
        <v>7000</v>
      </c>
      <c r="H333" s="38">
        <f t="shared" si="14"/>
        <v>12.45</v>
      </c>
      <c r="I333" s="41">
        <f>Table10[[#This Row],[Column2]]*746/1000</f>
        <v>9.2876999999999992</v>
      </c>
      <c r="J333" s="37">
        <f>60*Table10[[#This Row],[Column3]]/(2*PI()*Table10[[#This Row],[Column1]])</f>
        <v>1.2670143128182253E-2</v>
      </c>
      <c r="K333" s="51">
        <v>535.1</v>
      </c>
      <c r="L333" s="41">
        <f>IF(Simulation!Q333&lt;='Given Data '!J$6,1,IF(AND(Simulation!Q333&gt;'Given Data '!J$6,Simulation!Q333&lt;='Given Data '!J$7),2,IF(Simulation!Q333&gt;'Given Data '!J$8,3)))</f>
        <v>3</v>
      </c>
      <c r="M333" s="41">
        <v>1</v>
      </c>
      <c r="N333" s="35">
        <f t="shared" si="15"/>
        <v>329</v>
      </c>
      <c r="O333" s="41">
        <f>O332+(Table10[[#This Row],[Column11]]-Q332)/R332</f>
        <v>27.53596297016988</v>
      </c>
      <c r="P333" s="41">
        <f>3.6*Table10[[#This Row],[Column11]]</f>
        <v>73.924250692109453</v>
      </c>
      <c r="Q333" s="41">
        <f t="shared" si="16"/>
        <v>20.534514081141513</v>
      </c>
      <c r="R333" s="36">
        <f>Table10[[#This Row],[Column16]]/Table10[[#This Row],[Column19]]</f>
        <v>0.35969793753305518</v>
      </c>
      <c r="S333" s="41">
        <f>'Given Data '!C$21*'Given Data '!C$19*'Given Data '!C$9*Table10[[#This Row],[Column11]]^2</f>
        <v>396.47251016873048</v>
      </c>
      <c r="T333" s="41">
        <f>'Given Data '!C$22*'Given Data '!C$17*9.81</f>
        <v>102.35950200000001</v>
      </c>
      <c r="U333" s="41">
        <v>0</v>
      </c>
      <c r="V333" s="41">
        <f>'Given Data '!C$45-(Table10[[#This Row],[Column13]]+Table10[[#This Row],[Column14]]+Table10[[#This Row],[Column15]])</f>
        <v>209.069405154104</v>
      </c>
      <c r="W333" s="41">
        <f>Table10[[#This Row],[Column16]]/'Given Data '!C$17</f>
        <v>0.40073873445803987</v>
      </c>
      <c r="X333" s="41">
        <f>IF(L333=1,'Given Data '!C$55,IF(L333=2,'Given Data '!C$56,IF(L333=3,'Given Data '!C$57)))</f>
        <v>581.23604096253996</v>
      </c>
      <c r="Y333" s="41">
        <f>Table10[[#This Row],[Column19]]*Table10[[#This Row],[Column11]]^2/(2*1000)</f>
        <v>122.54381626931745</v>
      </c>
    </row>
    <row r="334" spans="7:25">
      <c r="G334" s="38">
        <f>7000</f>
        <v>7000</v>
      </c>
      <c r="H334" s="38">
        <f t="shared" si="14"/>
        <v>12.45</v>
      </c>
      <c r="I334" s="41">
        <f>Table10[[#This Row],[Column2]]*746/1000</f>
        <v>9.2876999999999992</v>
      </c>
      <c r="J334" s="37">
        <f>60*Table10[[#This Row],[Column3]]/(2*PI()*Table10[[#This Row],[Column1]])</f>
        <v>1.2670143128182253E-2</v>
      </c>
      <c r="K334" s="51">
        <v>535.1</v>
      </c>
      <c r="L334" s="41">
        <f>IF(Simulation!Q334&lt;='Given Data '!J$6,1,IF(AND(Simulation!Q334&gt;'Given Data '!J$6,Simulation!Q334&lt;='Given Data '!J$7),2,IF(Simulation!Q334&gt;'Given Data '!J$8,3)))</f>
        <v>3</v>
      </c>
      <c r="M334" s="41">
        <v>1</v>
      </c>
      <c r="N334" s="35">
        <f t="shared" si="15"/>
        <v>330</v>
      </c>
      <c r="O334" s="41">
        <f>O333+(Table10[[#This Row],[Column11]]-Q333)/R333</f>
        <v>27.584640715345863</v>
      </c>
      <c r="P334" s="41">
        <f>3.6*Table10[[#This Row],[Column11]]</f>
        <v>73.98728411646627</v>
      </c>
      <c r="Q334" s="41">
        <f t="shared" si="16"/>
        <v>20.552023365685073</v>
      </c>
      <c r="R334" s="36">
        <f>Table10[[#This Row],[Column16]]/Table10[[#This Row],[Column19]]</f>
        <v>0.35853418771247808</v>
      </c>
      <c r="S334" s="41">
        <f>'Given Data '!C$21*'Given Data '!C$19*'Given Data '!C$9*Table10[[#This Row],[Column11]]^2</f>
        <v>397.14892350711358</v>
      </c>
      <c r="T334" s="41">
        <f>'Given Data '!C$22*'Given Data '!C$17*9.81</f>
        <v>102.35950200000001</v>
      </c>
      <c r="U334" s="41">
        <v>0</v>
      </c>
      <c r="V334" s="41">
        <f>'Given Data '!C$45-(Table10[[#This Row],[Column13]]+Table10[[#This Row],[Column14]]+Table10[[#This Row],[Column15]])</f>
        <v>208.3929918157209</v>
      </c>
      <c r="W334" s="41">
        <f>Table10[[#This Row],[Column16]]/'Given Data '!C$17</f>
        <v>0.39944220316980866</v>
      </c>
      <c r="X334" s="41">
        <f>IF(L334=1,'Given Data '!C$55,IF(L334=2,'Given Data '!C$56,IF(L334=3,'Given Data '!C$57)))</f>
        <v>581.23604096253996</v>
      </c>
      <c r="Y334" s="41">
        <f>Table10[[#This Row],[Column19]]*Table10[[#This Row],[Column11]]^2/(2*1000)</f>
        <v>122.75288567447157</v>
      </c>
    </row>
    <row r="335" spans="7:25">
      <c r="G335" s="38">
        <f>7000</f>
        <v>7000</v>
      </c>
      <c r="H335" s="38">
        <f t="shared" si="14"/>
        <v>12.45</v>
      </c>
      <c r="I335" s="41">
        <f>Table10[[#This Row],[Column2]]*746/1000</f>
        <v>9.2876999999999992</v>
      </c>
      <c r="J335" s="37">
        <f>60*Table10[[#This Row],[Column3]]/(2*PI()*Table10[[#This Row],[Column1]])</f>
        <v>1.2670143128182253E-2</v>
      </c>
      <c r="K335" s="51">
        <v>535.1</v>
      </c>
      <c r="L335" s="41">
        <f>IF(Simulation!Q335&lt;='Given Data '!J$6,1,IF(AND(Simulation!Q335&gt;'Given Data '!J$6,Simulation!Q335&lt;='Given Data '!J$7),2,IF(Simulation!Q335&gt;'Given Data '!J$8,3)))</f>
        <v>3</v>
      </c>
      <c r="M335" s="41">
        <v>1</v>
      </c>
      <c r="N335" s="35">
        <f t="shared" si="15"/>
        <v>331</v>
      </c>
      <c r="O335" s="41">
        <f>O334+(Table10[[#This Row],[Column11]]-Q334)/R334</f>
        <v>27.633277091746479</v>
      </c>
      <c r="P335" s="41">
        <f>3.6*Table10[[#This Row],[Column11]]</f>
        <v>74.050060209808137</v>
      </c>
      <c r="Q335" s="41">
        <f t="shared" si="16"/>
        <v>20.569461169391147</v>
      </c>
      <c r="R335" s="36">
        <f>Table10[[#This Row],[Column16]]/Table10[[#This Row],[Column19]]</f>
        <v>0.35737420303343653</v>
      </c>
      <c r="S335" s="41">
        <f>'Given Data '!C$21*'Given Data '!C$19*'Given Data '!C$9*Table10[[#This Row],[Column11]]^2</f>
        <v>397.82314840953688</v>
      </c>
      <c r="T335" s="41">
        <f>'Given Data '!C$22*'Given Data '!C$17*9.81</f>
        <v>102.35950200000001</v>
      </c>
      <c r="U335" s="41">
        <v>0</v>
      </c>
      <c r="V335" s="41">
        <f>'Given Data '!C$45-(Table10[[#This Row],[Column13]]+Table10[[#This Row],[Column14]]+Table10[[#This Row],[Column15]])</f>
        <v>207.7187669132976</v>
      </c>
      <c r="W335" s="41">
        <f>Table10[[#This Row],[Column16]]/'Given Data '!C$17</f>
        <v>0.39814986661803986</v>
      </c>
      <c r="X335" s="41">
        <f>IF(L335=1,'Given Data '!C$55,IF(L335=2,'Given Data '!C$56,IF(L335=3,'Given Data '!C$57)))</f>
        <v>581.23604096253996</v>
      </c>
      <c r="Y335" s="41">
        <f>Table10[[#This Row],[Column19]]*Table10[[#This Row],[Column11]]^2/(2*1000)</f>
        <v>122.96127866628731</v>
      </c>
    </row>
    <row r="336" spans="7:25">
      <c r="G336" s="38">
        <f>7000</f>
        <v>7000</v>
      </c>
      <c r="H336" s="38">
        <f t="shared" si="14"/>
        <v>12.45</v>
      </c>
      <c r="I336" s="41">
        <f>Table10[[#This Row],[Column2]]*746/1000</f>
        <v>9.2876999999999992</v>
      </c>
      <c r="J336" s="37">
        <f>60*Table10[[#This Row],[Column3]]/(2*PI()*Table10[[#This Row],[Column1]])</f>
        <v>1.2670143128182253E-2</v>
      </c>
      <c r="K336" s="51">
        <v>535.1</v>
      </c>
      <c r="L336" s="41">
        <f>IF(Simulation!Q336&lt;='Given Data '!J$6,1,IF(AND(Simulation!Q336&gt;'Given Data '!J$6,Simulation!Q336&lt;='Given Data '!J$7),2,IF(Simulation!Q336&gt;'Given Data '!J$8,3)))</f>
        <v>3</v>
      </c>
      <c r="M336" s="41">
        <v>1</v>
      </c>
      <c r="N336" s="35">
        <f t="shared" si="15"/>
        <v>332</v>
      </c>
      <c r="O336" s="41">
        <f>O335+(Table10[[#This Row],[Column11]]-Q335)/R335</f>
        <v>27.681872337997362</v>
      </c>
      <c r="P336" s="41">
        <f>3.6*Table10[[#This Row],[Column11]]</f>
        <v>74.112580284448569</v>
      </c>
      <c r="Q336" s="41">
        <f t="shared" si="16"/>
        <v>20.58682785679127</v>
      </c>
      <c r="R336" s="36">
        <f>Table10[[#This Row],[Column16]]/Table10[[#This Row],[Column19]]</f>
        <v>0.35621797131436878</v>
      </c>
      <c r="S336" s="41">
        <f>'Given Data '!C$21*'Given Data '!C$19*'Given Data '!C$9*Table10[[#This Row],[Column11]]^2</f>
        <v>398.49519195636316</v>
      </c>
      <c r="T336" s="41">
        <f>'Given Data '!C$22*'Given Data '!C$17*9.81</f>
        <v>102.35950200000001</v>
      </c>
      <c r="U336" s="41">
        <v>0</v>
      </c>
      <c r="V336" s="41">
        <f>'Given Data '!C$45-(Table10[[#This Row],[Column13]]+Table10[[#This Row],[Column14]]+Table10[[#This Row],[Column15]])</f>
        <v>207.04672336647133</v>
      </c>
      <c r="W336" s="41">
        <f>Table10[[#This Row],[Column16]]/'Given Data '!C$17</f>
        <v>0.39686171123128045</v>
      </c>
      <c r="X336" s="41">
        <f>IF(L336=1,'Given Data '!C$55,IF(L336=2,'Given Data '!C$56,IF(L336=3,'Given Data '!C$57)))</f>
        <v>581.23604096253996</v>
      </c>
      <c r="Y336" s="41">
        <f>Table10[[#This Row],[Column19]]*Table10[[#This Row],[Column11]]^2/(2*1000)</f>
        <v>123.16899743320059</v>
      </c>
    </row>
    <row r="337" spans="7:25">
      <c r="G337" s="38">
        <f>7000</f>
        <v>7000</v>
      </c>
      <c r="H337" s="38">
        <f t="shared" si="14"/>
        <v>12.45</v>
      </c>
      <c r="I337" s="41">
        <f>Table10[[#This Row],[Column2]]*746/1000</f>
        <v>9.2876999999999992</v>
      </c>
      <c r="J337" s="37">
        <f>60*Table10[[#This Row],[Column3]]/(2*PI()*Table10[[#This Row],[Column1]])</f>
        <v>1.2670143128182253E-2</v>
      </c>
      <c r="K337" s="51">
        <v>535.1</v>
      </c>
      <c r="L337" s="41">
        <f>IF(Simulation!Q337&lt;='Given Data '!J$6,1,IF(AND(Simulation!Q337&gt;'Given Data '!J$6,Simulation!Q337&lt;='Given Data '!J$7),2,IF(Simulation!Q337&gt;'Given Data '!J$8,3)))</f>
        <v>3</v>
      </c>
      <c r="M337" s="41">
        <v>1</v>
      </c>
      <c r="N337" s="35">
        <f t="shared" si="15"/>
        <v>333</v>
      </c>
      <c r="O337" s="41">
        <f>O336+(Table10[[#This Row],[Column11]]-Q336)/R336</f>
        <v>27.730426690835746</v>
      </c>
      <c r="P337" s="41">
        <f>3.6*Table10[[#This Row],[Column11]]</f>
        <v>74.174845643488226</v>
      </c>
      <c r="Q337" s="41">
        <f t="shared" si="16"/>
        <v>20.604123789857841</v>
      </c>
      <c r="R337" s="36">
        <f>Table10[[#This Row],[Column16]]/Table10[[#This Row],[Column19]]</f>
        <v>0.35506548041312375</v>
      </c>
      <c r="S337" s="41">
        <f>'Given Data '!C$21*'Given Data '!C$19*'Given Data '!C$9*Table10[[#This Row],[Column11]]^2</f>
        <v>399.16506120504818</v>
      </c>
      <c r="T337" s="41">
        <f>'Given Data '!C$22*'Given Data '!C$17*9.81</f>
        <v>102.35950200000001</v>
      </c>
      <c r="U337" s="41">
        <v>0</v>
      </c>
      <c r="V337" s="41">
        <f>'Given Data '!C$45-(Table10[[#This Row],[Column13]]+Table10[[#This Row],[Column14]]+Table10[[#This Row],[Column15]])</f>
        <v>206.37685411778631</v>
      </c>
      <c r="W337" s="41">
        <f>Table10[[#This Row],[Column16]]/'Given Data '!C$17</f>
        <v>0.39557772348198483</v>
      </c>
      <c r="X337" s="41">
        <f>IF(L337=1,'Given Data '!C$55,IF(L337=2,'Given Data '!C$56,IF(L337=3,'Given Data '!C$57)))</f>
        <v>581.23604096253996</v>
      </c>
      <c r="Y337" s="41">
        <f>Table10[[#This Row],[Column19]]*Table10[[#This Row],[Column11]]^2/(2*1000)</f>
        <v>123.37604415656708</v>
      </c>
    </row>
    <row r="338" spans="7:25">
      <c r="G338" s="38">
        <f>7000</f>
        <v>7000</v>
      </c>
      <c r="H338" s="38">
        <f t="shared" si="14"/>
        <v>12.45</v>
      </c>
      <c r="I338" s="41">
        <f>Table10[[#This Row],[Column2]]*746/1000</f>
        <v>9.2876999999999992</v>
      </c>
      <c r="J338" s="37">
        <f>60*Table10[[#This Row],[Column3]]/(2*PI()*Table10[[#This Row],[Column1]])</f>
        <v>1.2670143128182253E-2</v>
      </c>
      <c r="K338" s="51">
        <v>535.1</v>
      </c>
      <c r="L338" s="41">
        <f>IF(Simulation!Q338&lt;='Given Data '!J$6,1,IF(AND(Simulation!Q338&gt;'Given Data '!J$6,Simulation!Q338&lt;='Given Data '!J$7),2,IF(Simulation!Q338&gt;'Given Data '!J$8,3)))</f>
        <v>3</v>
      </c>
      <c r="M338" s="41">
        <v>1</v>
      </c>
      <c r="N338" s="35">
        <f t="shared" si="15"/>
        <v>334</v>
      </c>
      <c r="O338" s="41">
        <f>O337+(Table10[[#This Row],[Column11]]-Q337)/R337</f>
        <v>27.778940385130557</v>
      </c>
      <c r="P338" s="41">
        <f>3.6*Table10[[#This Row],[Column11]]</f>
        <v>74.23685758090528</v>
      </c>
      <c r="Q338" s="41">
        <f t="shared" si="16"/>
        <v>20.621349328029243</v>
      </c>
      <c r="R338" s="36">
        <f>Table10[[#This Row],[Column16]]/Table10[[#This Row],[Column19]]</f>
        <v>0.35391671822683529</v>
      </c>
      <c r="S338" s="41">
        <f>'Given Data '!C$21*'Given Data '!C$19*'Given Data '!C$9*Table10[[#This Row],[Column11]]^2</f>
        <v>399.83276319021394</v>
      </c>
      <c r="T338" s="41">
        <f>'Given Data '!C$22*'Given Data '!C$17*9.81</f>
        <v>102.35950200000001</v>
      </c>
      <c r="U338" s="41">
        <v>0</v>
      </c>
      <c r="V338" s="41">
        <f>'Given Data '!C$45-(Table10[[#This Row],[Column13]]+Table10[[#This Row],[Column14]]+Table10[[#This Row],[Column15]])</f>
        <v>205.70915213262055</v>
      </c>
      <c r="W338" s="41">
        <f>Table10[[#This Row],[Column16]]/'Given Data '!C$17</f>
        <v>0.39429788988637465</v>
      </c>
      <c r="X338" s="41">
        <f>IF(L338=1,'Given Data '!C$55,IF(L338=2,'Given Data '!C$56,IF(L338=3,'Given Data '!C$57)))</f>
        <v>581.23604096253996</v>
      </c>
      <c r="Y338" s="41">
        <f>Table10[[#This Row],[Column19]]*Table10[[#This Row],[Column11]]^2/(2*1000)</f>
        <v>123.58242101068488</v>
      </c>
    </row>
    <row r="339" spans="7:25">
      <c r="G339" s="38">
        <f>7000</f>
        <v>7000</v>
      </c>
      <c r="H339" s="38">
        <f t="shared" si="14"/>
        <v>12.45</v>
      </c>
      <c r="I339" s="41">
        <f>Table10[[#This Row],[Column2]]*746/1000</f>
        <v>9.2876999999999992</v>
      </c>
      <c r="J339" s="37">
        <f>60*Table10[[#This Row],[Column3]]/(2*PI()*Table10[[#This Row],[Column1]])</f>
        <v>1.2670143128182253E-2</v>
      </c>
      <c r="K339" s="51">
        <v>535.1</v>
      </c>
      <c r="L339" s="41">
        <f>IF(Simulation!Q339&lt;='Given Data '!J$6,1,IF(AND(Simulation!Q339&gt;'Given Data '!J$6,Simulation!Q339&lt;='Given Data '!J$7),2,IF(Simulation!Q339&gt;'Given Data '!J$8,3)))</f>
        <v>3</v>
      </c>
      <c r="M339" s="41">
        <v>1</v>
      </c>
      <c r="N339" s="35">
        <f t="shared" si="15"/>
        <v>335</v>
      </c>
      <c r="O339" s="41">
        <f>O338+(Table10[[#This Row],[Column11]]-Q338)/R338</f>
        <v>27.827413653902312</v>
      </c>
      <c r="P339" s="41">
        <f>3.6*Table10[[#This Row],[Column11]]</f>
        <v>74.298617381644817</v>
      </c>
      <c r="Q339" s="41">
        <f t="shared" si="16"/>
        <v>20.638504828234669</v>
      </c>
      <c r="R339" s="36">
        <f>Table10[[#This Row],[Column16]]/Table10[[#This Row],[Column19]]</f>
        <v>0.35277167269179432</v>
      </c>
      <c r="S339" s="41">
        <f>'Given Data '!C$21*'Given Data '!C$19*'Given Data '!C$9*Table10[[#This Row],[Column11]]^2</f>
        <v>400.49830492372297</v>
      </c>
      <c r="T339" s="41">
        <f>'Given Data '!C$22*'Given Data '!C$17*9.81</f>
        <v>102.35950200000001</v>
      </c>
      <c r="U339" s="41">
        <v>0</v>
      </c>
      <c r="V339" s="41">
        <f>'Given Data '!C$45-(Table10[[#This Row],[Column13]]+Table10[[#This Row],[Column14]]+Table10[[#This Row],[Column15]])</f>
        <v>205.04361039911151</v>
      </c>
      <c r="W339" s="41">
        <f>Table10[[#This Row],[Column16]]/'Given Data '!C$17</f>
        <v>0.39302219700429647</v>
      </c>
      <c r="X339" s="41">
        <f>IF(L339=1,'Given Data '!C$55,IF(L339=2,'Given Data '!C$56,IF(L339=3,'Given Data '!C$57)))</f>
        <v>581.23604096253996</v>
      </c>
      <c r="Y339" s="41">
        <f>Table10[[#This Row],[Column19]]*Table10[[#This Row],[Column11]]^2/(2*1000)</f>
        <v>123.78813016281747</v>
      </c>
    </row>
    <row r="340" spans="7:25">
      <c r="G340" s="38">
        <f>7000</f>
        <v>7000</v>
      </c>
      <c r="H340" s="38">
        <f t="shared" si="14"/>
        <v>12.45</v>
      </c>
      <c r="I340" s="41">
        <f>Table10[[#This Row],[Column2]]*746/1000</f>
        <v>9.2876999999999992</v>
      </c>
      <c r="J340" s="37">
        <f>60*Table10[[#This Row],[Column3]]/(2*PI()*Table10[[#This Row],[Column1]])</f>
        <v>1.2670143128182253E-2</v>
      </c>
      <c r="K340" s="51">
        <v>535.1</v>
      </c>
      <c r="L340" s="41">
        <f>IF(Simulation!Q340&lt;='Given Data '!J$6,1,IF(AND(Simulation!Q340&gt;'Given Data '!J$6,Simulation!Q340&lt;='Given Data '!J$7),2,IF(Simulation!Q340&gt;'Given Data '!J$8,3)))</f>
        <v>3</v>
      </c>
      <c r="M340" s="41">
        <v>1</v>
      </c>
      <c r="N340" s="35">
        <f t="shared" si="15"/>
        <v>336</v>
      </c>
      <c r="O340" s="41">
        <f>O339+(Table10[[#This Row],[Column11]]-Q339)/R339</f>
        <v>27.875846728342708</v>
      </c>
      <c r="P340" s="41">
        <f>3.6*Table10[[#This Row],[Column11]]</f>
        <v>74.360126321707014</v>
      </c>
      <c r="Q340" s="41">
        <f t="shared" si="16"/>
        <v>20.655590644918615</v>
      </c>
      <c r="R340" s="36">
        <f>Table10[[#This Row],[Column16]]/Table10[[#This Row],[Column19]]</f>
        <v>0.35163033178332148</v>
      </c>
      <c r="S340" s="41">
        <f>'Given Data '!C$21*'Given Data '!C$19*'Given Data '!C$9*Table10[[#This Row],[Column11]]^2</f>
        <v>401.16169339475232</v>
      </c>
      <c r="T340" s="41">
        <f>'Given Data '!C$22*'Given Data '!C$17*9.81</f>
        <v>102.35950200000001</v>
      </c>
      <c r="U340" s="41">
        <v>0</v>
      </c>
      <c r="V340" s="41">
        <f>'Given Data '!C$45-(Table10[[#This Row],[Column13]]+Table10[[#This Row],[Column14]]+Table10[[#This Row],[Column15]])</f>
        <v>204.38022192808216</v>
      </c>
      <c r="W340" s="41">
        <f>Table10[[#This Row],[Column16]]/'Given Data '!C$17</f>
        <v>0.39175063143907946</v>
      </c>
      <c r="X340" s="41">
        <f>IF(L340=1,'Given Data '!C$55,IF(L340=2,'Given Data '!C$56,IF(L340=3,'Given Data '!C$57)))</f>
        <v>581.23604096253996</v>
      </c>
      <c r="Y340" s="41">
        <f>Table10[[#This Row],[Column19]]*Table10[[#This Row],[Column11]]^2/(2*1000)</f>
        <v>123.99317377321661</v>
      </c>
    </row>
    <row r="341" spans="7:25">
      <c r="G341" s="38">
        <f>7000</f>
        <v>7000</v>
      </c>
      <c r="H341" s="38">
        <f t="shared" si="14"/>
        <v>12.45</v>
      </c>
      <c r="I341" s="41">
        <f>Table10[[#This Row],[Column2]]*746/1000</f>
        <v>9.2876999999999992</v>
      </c>
      <c r="J341" s="37">
        <f>60*Table10[[#This Row],[Column3]]/(2*PI()*Table10[[#This Row],[Column1]])</f>
        <v>1.2670143128182253E-2</v>
      </c>
      <c r="K341" s="51">
        <v>535.1</v>
      </c>
      <c r="L341" s="41">
        <f>IF(Simulation!Q341&lt;='Given Data '!J$6,1,IF(AND(Simulation!Q341&gt;'Given Data '!J$6,Simulation!Q341&lt;='Given Data '!J$7),2,IF(Simulation!Q341&gt;'Given Data '!J$8,3)))</f>
        <v>3</v>
      </c>
      <c r="M341" s="41">
        <v>1</v>
      </c>
      <c r="N341" s="35">
        <f t="shared" si="15"/>
        <v>337</v>
      </c>
      <c r="O341" s="41">
        <f>O340+(Table10[[#This Row],[Column11]]-Q340)/R340</f>
        <v>27.924239837833937</v>
      </c>
      <c r="P341" s="41">
        <f>3.6*Table10[[#This Row],[Column11]]</f>
        <v>74.421385668234151</v>
      </c>
      <c r="Q341" s="41">
        <f t="shared" si="16"/>
        <v>20.672607130065042</v>
      </c>
      <c r="R341" s="36">
        <f>Table10[[#This Row],[Column16]]/Table10[[#This Row],[Column19]]</f>
        <v>0.35049268351564222</v>
      </c>
      <c r="S341" s="41">
        <f>'Given Data '!C$21*'Given Data '!C$19*'Given Data '!C$9*Table10[[#This Row],[Column11]]^2</f>
        <v>401.8229355698661</v>
      </c>
      <c r="T341" s="41">
        <f>'Given Data '!C$22*'Given Data '!C$17*9.81</f>
        <v>102.35950200000001</v>
      </c>
      <c r="U341" s="41">
        <v>0</v>
      </c>
      <c r="V341" s="41">
        <f>'Given Data '!C$45-(Table10[[#This Row],[Column13]]+Table10[[#This Row],[Column14]]+Table10[[#This Row],[Column15]])</f>
        <v>203.71897975296838</v>
      </c>
      <c r="W341" s="41">
        <f>Table10[[#This Row],[Column16]]/'Given Data '!C$17</f>
        <v>0.39048317983739694</v>
      </c>
      <c r="X341" s="41">
        <f>IF(L341=1,'Given Data '!C$55,IF(L341=2,'Given Data '!C$56,IF(L341=3,'Given Data '!C$57)))</f>
        <v>581.23604096253996</v>
      </c>
      <c r="Y341" s="41">
        <f>Table10[[#This Row],[Column19]]*Table10[[#This Row],[Column11]]^2/(2*1000)</f>
        <v>124.1975539951447</v>
      </c>
    </row>
    <row r="342" spans="7:25">
      <c r="G342" s="38">
        <f>7000</f>
        <v>7000</v>
      </c>
      <c r="H342" s="38">
        <f t="shared" si="14"/>
        <v>12.45</v>
      </c>
      <c r="I342" s="41">
        <f>Table10[[#This Row],[Column2]]*746/1000</f>
        <v>9.2876999999999992</v>
      </c>
      <c r="J342" s="37">
        <f>60*Table10[[#This Row],[Column3]]/(2*PI()*Table10[[#This Row],[Column1]])</f>
        <v>1.2670143128182253E-2</v>
      </c>
      <c r="K342" s="51">
        <v>535.1</v>
      </c>
      <c r="L342" s="41">
        <f>IF(Simulation!Q342&lt;='Given Data '!J$6,1,IF(AND(Simulation!Q342&gt;'Given Data '!J$6,Simulation!Q342&lt;='Given Data '!J$7),2,IF(Simulation!Q342&gt;'Given Data '!J$8,3)))</f>
        <v>3</v>
      </c>
      <c r="M342" s="41">
        <v>1</v>
      </c>
      <c r="N342" s="35">
        <f t="shared" si="15"/>
        <v>338</v>
      </c>
      <c r="O342" s="41">
        <f>O341+(Table10[[#This Row],[Column11]]-Q341)/R341</f>
        <v>27.972593209967769</v>
      </c>
      <c r="P342" s="41">
        <f>3.6*Table10[[#This Row],[Column11]]</f>
        <v>74.482396679596533</v>
      </c>
      <c r="Q342" s="41">
        <f t="shared" si="16"/>
        <v>20.68955463322126</v>
      </c>
      <c r="R342" s="36">
        <f>Table10[[#This Row],[Column16]]/Table10[[#This Row],[Column19]]</f>
        <v>0.34935871594175977</v>
      </c>
      <c r="S342" s="41">
        <f>'Given Data '!C$21*'Given Data '!C$19*'Given Data '!C$9*Table10[[#This Row],[Column11]]^2</f>
        <v>402.48203839308945</v>
      </c>
      <c r="T342" s="41">
        <f>'Given Data '!C$22*'Given Data '!C$17*9.81</f>
        <v>102.35950200000001</v>
      </c>
      <c r="U342" s="41">
        <v>0</v>
      </c>
      <c r="V342" s="41">
        <f>'Given Data '!C$45-(Table10[[#This Row],[Column13]]+Table10[[#This Row],[Column14]]+Table10[[#This Row],[Column15]])</f>
        <v>203.05987692974503</v>
      </c>
      <c r="W342" s="41">
        <f>Table10[[#This Row],[Column16]]/'Given Data '!C$17</f>
        <v>0.38921982888912426</v>
      </c>
      <c r="X342" s="41">
        <f>IF(L342=1,'Given Data '!C$55,IF(L342=2,'Given Data '!C$56,IF(L342=3,'Given Data '!C$57)))</f>
        <v>581.23604096253996</v>
      </c>
      <c r="Y342" s="41">
        <f>Table10[[#This Row],[Column19]]*Table10[[#This Row],[Column11]]^2/(2*1000)</f>
        <v>124.40127297489765</v>
      </c>
    </row>
    <row r="343" spans="7:25">
      <c r="G343" s="38">
        <f>7000</f>
        <v>7000</v>
      </c>
      <c r="H343" s="38">
        <f t="shared" si="14"/>
        <v>12.45</v>
      </c>
      <c r="I343" s="41">
        <f>Table10[[#This Row],[Column2]]*746/1000</f>
        <v>9.2876999999999992</v>
      </c>
      <c r="J343" s="37">
        <f>60*Table10[[#This Row],[Column3]]/(2*PI()*Table10[[#This Row],[Column1]])</f>
        <v>1.2670143128182253E-2</v>
      </c>
      <c r="K343" s="51">
        <v>535.1</v>
      </c>
      <c r="L343" s="41">
        <f>IF(Simulation!Q343&lt;='Given Data '!J$6,1,IF(AND(Simulation!Q343&gt;'Given Data '!J$6,Simulation!Q343&lt;='Given Data '!J$7),2,IF(Simulation!Q343&gt;'Given Data '!J$8,3)))</f>
        <v>3</v>
      </c>
      <c r="M343" s="41">
        <v>1</v>
      </c>
      <c r="N343" s="35">
        <f t="shared" si="15"/>
        <v>339</v>
      </c>
      <c r="O343" s="41">
        <f>O342+(Table10[[#This Row],[Column11]]-Q342)/R342</f>
        <v>28.020907070564359</v>
      </c>
      <c r="P343" s="41">
        <f>3.6*Table10[[#This Row],[Column11]]</f>
        <v>74.543160605477311</v>
      </c>
      <c r="Q343" s="41">
        <f t="shared" si="16"/>
        <v>20.706433501521474</v>
      </c>
      <c r="R343" s="36">
        <f>Table10[[#This Row],[Column16]]/Table10[[#This Row],[Column19]]</f>
        <v>0.34822841715333014</v>
      </c>
      <c r="S343" s="41">
        <f>'Given Data '!C$21*'Given Data '!C$19*'Given Data '!C$9*Table10[[#This Row],[Column11]]^2</f>
        <v>403.13900878598105</v>
      </c>
      <c r="T343" s="41">
        <f>'Given Data '!C$22*'Given Data '!C$17*9.81</f>
        <v>102.35950200000001</v>
      </c>
      <c r="U343" s="41">
        <v>0</v>
      </c>
      <c r="V343" s="41">
        <f>'Given Data '!C$45-(Table10[[#This Row],[Column13]]+Table10[[#This Row],[Column14]]+Table10[[#This Row],[Column15]])</f>
        <v>202.40290653685344</v>
      </c>
      <c r="W343" s="41">
        <f>Table10[[#This Row],[Column16]]/'Given Data '!C$17</f>
        <v>0.3879605653271998</v>
      </c>
      <c r="X343" s="41">
        <f>IF(L343=1,'Given Data '!C$55,IF(L343=2,'Given Data '!C$56,IF(L343=3,'Given Data '!C$57)))</f>
        <v>581.23604096253996</v>
      </c>
      <c r="Y343" s="41">
        <f>Table10[[#This Row],[Column19]]*Table10[[#This Row],[Column11]]^2/(2*1000)</f>
        <v>124.60433285182741</v>
      </c>
    </row>
    <row r="344" spans="7:25">
      <c r="G344" s="38">
        <f>7000</f>
        <v>7000</v>
      </c>
      <c r="H344" s="38">
        <f t="shared" si="14"/>
        <v>12.45</v>
      </c>
      <c r="I344" s="41">
        <f>Table10[[#This Row],[Column2]]*746/1000</f>
        <v>9.2876999999999992</v>
      </c>
      <c r="J344" s="37">
        <f>60*Table10[[#This Row],[Column3]]/(2*PI()*Table10[[#This Row],[Column1]])</f>
        <v>1.2670143128182253E-2</v>
      </c>
      <c r="K344" s="51">
        <v>535.1</v>
      </c>
      <c r="L344" s="41">
        <f>IF(Simulation!Q344&lt;='Given Data '!J$6,1,IF(AND(Simulation!Q344&gt;'Given Data '!J$6,Simulation!Q344&lt;='Given Data '!J$7),2,IF(Simulation!Q344&gt;'Given Data '!J$8,3)))</f>
        <v>3</v>
      </c>
      <c r="M344" s="41">
        <v>1</v>
      </c>
      <c r="N344" s="35">
        <f t="shared" si="15"/>
        <v>340</v>
      </c>
      <c r="O344" s="41">
        <f>O343+(Table10[[#This Row],[Column11]]-Q343)/R343</f>
        <v>28.069181643690797</v>
      </c>
      <c r="P344" s="41">
        <f>3.6*Table10[[#This Row],[Column11]]</f>
        <v>74.603678686956172</v>
      </c>
      <c r="Q344" s="41">
        <f t="shared" si="16"/>
        <v>20.723244079710046</v>
      </c>
      <c r="R344" s="36">
        <f>Table10[[#This Row],[Column16]]/Table10[[#This Row],[Column19]]</f>
        <v>0.34710177528053709</v>
      </c>
      <c r="S344" s="41">
        <f>'Given Data '!C$21*'Given Data '!C$19*'Given Data '!C$9*Table10[[#This Row],[Column11]]^2</f>
        <v>403.79385364770587</v>
      </c>
      <c r="T344" s="41">
        <f>'Given Data '!C$22*'Given Data '!C$17*9.81</f>
        <v>102.35950200000001</v>
      </c>
      <c r="U344" s="41">
        <v>0</v>
      </c>
      <c r="V344" s="41">
        <f>'Given Data '!C$45-(Table10[[#This Row],[Column13]]+Table10[[#This Row],[Column14]]+Table10[[#This Row],[Column15]])</f>
        <v>201.74806167512861</v>
      </c>
      <c r="W344" s="41">
        <f>Table10[[#This Row],[Column16]]/'Given Data '!C$17</f>
        <v>0.38670537592748577</v>
      </c>
      <c r="X344" s="41">
        <f>IF(L344=1,'Given Data '!C$55,IF(L344=2,'Given Data '!C$56,IF(L344=3,'Given Data '!C$57)))</f>
        <v>581.23604096253996</v>
      </c>
      <c r="Y344" s="41">
        <f>Table10[[#This Row],[Column19]]*Table10[[#This Row],[Column11]]^2/(2*1000)</f>
        <v>124.80673575836424</v>
      </c>
    </row>
    <row r="345" spans="7:25">
      <c r="G345" s="38">
        <f>7000</f>
        <v>7000</v>
      </c>
      <c r="H345" s="38">
        <f t="shared" si="14"/>
        <v>12.45</v>
      </c>
      <c r="I345" s="41">
        <f>Table10[[#This Row],[Column2]]*746/1000</f>
        <v>9.2876999999999992</v>
      </c>
      <c r="J345" s="37">
        <f>60*Table10[[#This Row],[Column3]]/(2*PI()*Table10[[#This Row],[Column1]])</f>
        <v>1.2670143128182253E-2</v>
      </c>
      <c r="K345" s="51">
        <v>535.1</v>
      </c>
      <c r="L345" s="41">
        <f>IF(Simulation!Q345&lt;='Given Data '!J$6,1,IF(AND(Simulation!Q345&gt;'Given Data '!J$6,Simulation!Q345&lt;='Given Data '!J$7),2,IF(Simulation!Q345&gt;'Given Data '!J$8,3)))</f>
        <v>3</v>
      </c>
      <c r="M345" s="41">
        <v>1</v>
      </c>
      <c r="N345" s="35">
        <f t="shared" si="15"/>
        <v>341</v>
      </c>
      <c r="O345" s="41">
        <f>O344+(Table10[[#This Row],[Column11]]-Q344)/R344</f>
        <v>28.11741715167944</v>
      </c>
      <c r="P345" s="41">
        <f>3.6*Table10[[#This Row],[Column11]]</f>
        <v>74.66395215659206</v>
      </c>
      <c r="Q345" s="41">
        <f t="shared" si="16"/>
        <v>20.739986710164462</v>
      </c>
      <c r="R345" s="36">
        <f>Table10[[#This Row],[Column16]]/Table10[[#This Row],[Column19]]</f>
        <v>0.34597877849196762</v>
      </c>
      <c r="S345" s="41">
        <f>'Given Data '!C$21*'Given Data '!C$19*'Given Data '!C$9*Table10[[#This Row],[Column11]]^2</f>
        <v>404.44657985510764</v>
      </c>
      <c r="T345" s="41">
        <f>'Given Data '!C$22*'Given Data '!C$17*9.81</f>
        <v>102.35950200000001</v>
      </c>
      <c r="U345" s="41">
        <v>0</v>
      </c>
      <c r="V345" s="41">
        <f>'Given Data '!C$45-(Table10[[#This Row],[Column13]]+Table10[[#This Row],[Column14]]+Table10[[#This Row],[Column15]])</f>
        <v>201.09533546772684</v>
      </c>
      <c r="W345" s="41">
        <f>Table10[[#This Row],[Column16]]/'Given Data '!C$17</f>
        <v>0.385454247508629</v>
      </c>
      <c r="X345" s="41">
        <f>IF(L345=1,'Given Data '!C$55,IF(L345=2,'Given Data '!C$56,IF(L345=3,'Given Data '!C$57)))</f>
        <v>581.23604096253996</v>
      </c>
      <c r="Y345" s="41">
        <f>Table10[[#This Row],[Column19]]*Table10[[#This Row],[Column11]]^2/(2*1000)</f>
        <v>125.00848382003937</v>
      </c>
    </row>
    <row r="346" spans="7:25">
      <c r="G346" s="38">
        <f>7000</f>
        <v>7000</v>
      </c>
      <c r="H346" s="38">
        <f t="shared" si="14"/>
        <v>12.45</v>
      </c>
      <c r="I346" s="41">
        <f>Table10[[#This Row],[Column2]]*746/1000</f>
        <v>9.2876999999999992</v>
      </c>
      <c r="J346" s="37">
        <f>60*Table10[[#This Row],[Column3]]/(2*PI()*Table10[[#This Row],[Column1]])</f>
        <v>1.2670143128182253E-2</v>
      </c>
      <c r="K346" s="51">
        <v>535.1</v>
      </c>
      <c r="L346" s="41">
        <f>IF(Simulation!Q346&lt;='Given Data '!J$6,1,IF(AND(Simulation!Q346&gt;'Given Data '!J$6,Simulation!Q346&lt;='Given Data '!J$7),2,IF(Simulation!Q346&gt;'Given Data '!J$8,3)))</f>
        <v>3</v>
      </c>
      <c r="M346" s="41">
        <v>1</v>
      </c>
      <c r="N346" s="35">
        <f t="shared" si="15"/>
        <v>342</v>
      </c>
      <c r="O346" s="41">
        <f>O345+(Table10[[#This Row],[Column11]]-Q345)/R345</f>
        <v>28.165613815145971</v>
      </c>
      <c r="P346" s="41">
        <f>3.6*Table10[[#This Row],[Column11]]</f>
        <v>74.723982238504803</v>
      </c>
      <c r="Q346" s="41">
        <f t="shared" si="16"/>
        <v>20.756661732918001</v>
      </c>
      <c r="R346" s="36">
        <f>Table10[[#This Row],[Column16]]/Table10[[#This Row],[Column19]]</f>
        <v>0.34485941499448719</v>
      </c>
      <c r="S346" s="41">
        <f>'Given Data '!C$21*'Given Data '!C$19*'Given Data '!C$9*Table10[[#This Row],[Column11]]^2</f>
        <v>405.09719426278116</v>
      </c>
      <c r="T346" s="41">
        <f>'Given Data '!C$22*'Given Data '!C$17*9.81</f>
        <v>102.35950200000001</v>
      </c>
      <c r="U346" s="41">
        <v>0</v>
      </c>
      <c r="V346" s="41">
        <f>'Given Data '!C$45-(Table10[[#This Row],[Column13]]+Table10[[#This Row],[Column14]]+Table10[[#This Row],[Column15]])</f>
        <v>200.44472106005333</v>
      </c>
      <c r="W346" s="41">
        <f>Table10[[#This Row],[Column16]]/'Given Data '!C$17</f>
        <v>0.38420716693192253</v>
      </c>
      <c r="X346" s="41">
        <f>IF(L346=1,'Given Data '!C$55,IF(L346=2,'Given Data '!C$56,IF(L346=3,'Given Data '!C$57)))</f>
        <v>581.23604096253996</v>
      </c>
      <c r="Y346" s="41">
        <f>Table10[[#This Row],[Column19]]*Table10[[#This Row],[Column11]]^2/(2*1000)</f>
        <v>125.2095791555071</v>
      </c>
    </row>
    <row r="347" spans="7:25">
      <c r="G347" s="38">
        <f>7000</f>
        <v>7000</v>
      </c>
      <c r="H347" s="38">
        <f t="shared" si="14"/>
        <v>12.45</v>
      </c>
      <c r="I347" s="41">
        <f>Table10[[#This Row],[Column2]]*746/1000</f>
        <v>9.2876999999999992</v>
      </c>
      <c r="J347" s="37">
        <f>60*Table10[[#This Row],[Column3]]/(2*PI()*Table10[[#This Row],[Column1]])</f>
        <v>1.2670143128182253E-2</v>
      </c>
      <c r="K347" s="51">
        <v>535.1</v>
      </c>
      <c r="L347" s="41">
        <f>IF(Simulation!Q347&lt;='Given Data '!J$6,1,IF(AND(Simulation!Q347&gt;'Given Data '!J$6,Simulation!Q347&lt;='Given Data '!J$7),2,IF(Simulation!Q347&gt;'Given Data '!J$8,3)))</f>
        <v>3</v>
      </c>
      <c r="M347" s="41">
        <v>1</v>
      </c>
      <c r="N347" s="35">
        <f t="shared" si="15"/>
        <v>343</v>
      </c>
      <c r="O347" s="41">
        <f>O346+(Table10[[#This Row],[Column11]]-Q346)/R346</f>
        <v>28.213771853007209</v>
      </c>
      <c r="P347" s="41">
        <f>3.6*Table10[[#This Row],[Column11]]</f>
        <v>74.783770148455602</v>
      </c>
      <c r="Q347" s="41">
        <f t="shared" si="16"/>
        <v>20.773269485682111</v>
      </c>
      <c r="R347" s="36">
        <f>Table10[[#This Row],[Column16]]/Table10[[#This Row],[Column19]]</f>
        <v>0.34374367303311637</v>
      </c>
      <c r="S347" s="41">
        <f>'Given Data '!C$21*'Given Data '!C$19*'Given Data '!C$9*Table10[[#This Row],[Column11]]^2</f>
        <v>405.7457037031441</v>
      </c>
      <c r="T347" s="41">
        <f>'Given Data '!C$22*'Given Data '!C$17*9.81</f>
        <v>102.35950200000001</v>
      </c>
      <c r="U347" s="41">
        <v>0</v>
      </c>
      <c r="V347" s="41">
        <f>'Given Data '!C$45-(Table10[[#This Row],[Column13]]+Table10[[#This Row],[Column14]]+Table10[[#This Row],[Column15]])</f>
        <v>199.79621161969038</v>
      </c>
      <c r="W347" s="41">
        <f>Table10[[#This Row],[Column16]]/'Given Data '!C$17</f>
        <v>0.38296412110116801</v>
      </c>
      <c r="X347" s="41">
        <f>IF(L347=1,'Given Data '!C$55,IF(L347=2,'Given Data '!C$56,IF(L347=3,'Given Data '!C$57)))</f>
        <v>581.23604096253996</v>
      </c>
      <c r="Y347" s="41">
        <f>Table10[[#This Row],[Column19]]*Table10[[#This Row],[Column11]]^2/(2*1000)</f>
        <v>125.41002387656717</v>
      </c>
    </row>
    <row r="348" spans="7:25">
      <c r="G348" s="38">
        <f>7000</f>
        <v>7000</v>
      </c>
      <c r="H348" s="38">
        <f t="shared" si="14"/>
        <v>12.45</v>
      </c>
      <c r="I348" s="41">
        <f>Table10[[#This Row],[Column2]]*746/1000</f>
        <v>9.2876999999999992</v>
      </c>
      <c r="J348" s="37">
        <f>60*Table10[[#This Row],[Column3]]/(2*PI()*Table10[[#This Row],[Column1]])</f>
        <v>1.2670143128182253E-2</v>
      </c>
      <c r="K348" s="51">
        <v>535.1</v>
      </c>
      <c r="L348" s="41">
        <f>IF(Simulation!Q348&lt;='Given Data '!J$6,1,IF(AND(Simulation!Q348&gt;'Given Data '!J$6,Simulation!Q348&lt;='Given Data '!J$7),2,IF(Simulation!Q348&gt;'Given Data '!J$8,3)))</f>
        <v>3</v>
      </c>
      <c r="M348" s="41">
        <v>1</v>
      </c>
      <c r="N348" s="35">
        <f t="shared" si="15"/>
        <v>344</v>
      </c>
      <c r="O348" s="41">
        <f>O347+(Table10[[#This Row],[Column11]]-Q347)/R347</f>
        <v>28.261891482498736</v>
      </c>
      <c r="P348" s="41">
        <f>3.6*Table10[[#This Row],[Column11]]</f>
        <v>74.843317093926672</v>
      </c>
      <c r="Q348" s="41">
        <f t="shared" si="16"/>
        <v>20.789810303868521</v>
      </c>
      <c r="R348" s="36">
        <f>Table10[[#This Row],[Column16]]/Table10[[#This Row],[Column19]]</f>
        <v>0.34263154089090742</v>
      </c>
      <c r="S348" s="41">
        <f>'Given Data '!C$21*'Given Data '!C$19*'Given Data '!C$9*Table10[[#This Row],[Column11]]^2</f>
        <v>406.39211498650883</v>
      </c>
      <c r="T348" s="41">
        <f>'Given Data '!C$22*'Given Data '!C$17*9.81</f>
        <v>102.35950200000001</v>
      </c>
      <c r="U348" s="41">
        <v>0</v>
      </c>
      <c r="V348" s="41">
        <f>'Given Data '!C$45-(Table10[[#This Row],[Column13]]+Table10[[#This Row],[Column14]]+Table10[[#This Row],[Column15]])</f>
        <v>199.14980033632565</v>
      </c>
      <c r="W348" s="41">
        <f>Table10[[#This Row],[Column16]]/'Given Data '!C$17</f>
        <v>0.38172509696253787</v>
      </c>
      <c r="X348" s="41">
        <f>IF(L348=1,'Given Data '!C$55,IF(L348=2,'Given Data '!C$56,IF(L348=3,'Given Data '!C$57)))</f>
        <v>581.23604096253996</v>
      </c>
      <c r="Y348" s="41">
        <f>Table10[[#This Row],[Column19]]*Table10[[#This Row],[Column11]]^2/(2*1000)</f>
        <v>125.60982008818685</v>
      </c>
    </row>
    <row r="349" spans="7:25">
      <c r="G349" s="38">
        <f>7000</f>
        <v>7000</v>
      </c>
      <c r="H349" s="38">
        <f t="shared" si="14"/>
        <v>12.45</v>
      </c>
      <c r="I349" s="41">
        <f>Table10[[#This Row],[Column2]]*746/1000</f>
        <v>9.2876999999999992</v>
      </c>
      <c r="J349" s="37">
        <f>60*Table10[[#This Row],[Column3]]/(2*PI()*Table10[[#This Row],[Column1]])</f>
        <v>1.2670143128182253E-2</v>
      </c>
      <c r="K349" s="51">
        <v>535.1</v>
      </c>
      <c r="L349" s="41">
        <f>IF(Simulation!Q349&lt;='Given Data '!J$6,1,IF(AND(Simulation!Q349&gt;'Given Data '!J$6,Simulation!Q349&lt;='Given Data '!J$7),2,IF(Simulation!Q349&gt;'Given Data '!J$8,3)))</f>
        <v>3</v>
      </c>
      <c r="M349" s="41">
        <v>1</v>
      </c>
      <c r="N349" s="35">
        <f t="shared" si="15"/>
        <v>345</v>
      </c>
      <c r="O349" s="41">
        <f>O348+(Table10[[#This Row],[Column11]]-Q348)/R348</f>
        <v>28.309972919192241</v>
      </c>
      <c r="P349" s="41">
        <f>3.6*Table10[[#This Row],[Column11]]</f>
        <v>74.902624274199837</v>
      </c>
      <c r="Q349" s="41">
        <f t="shared" si="16"/>
        <v>20.806284520611065</v>
      </c>
      <c r="R349" s="36">
        <f>Table10[[#This Row],[Column16]]/Table10[[#This Row],[Column19]]</f>
        <v>0.34152300688882065</v>
      </c>
      <c r="S349" s="41">
        <f>'Given Data '!C$21*'Given Data '!C$19*'Given Data '!C$9*Table10[[#This Row],[Column11]]^2</f>
        <v>407.03643490115411</v>
      </c>
      <c r="T349" s="41">
        <f>'Given Data '!C$22*'Given Data '!C$17*9.81</f>
        <v>102.35950200000001</v>
      </c>
      <c r="U349" s="41">
        <v>0</v>
      </c>
      <c r="V349" s="41">
        <f>'Given Data '!C$45-(Table10[[#This Row],[Column13]]+Table10[[#This Row],[Column14]]+Table10[[#This Row],[Column15]])</f>
        <v>198.50548042168037</v>
      </c>
      <c r="W349" s="41">
        <f>Table10[[#This Row],[Column16]]/'Given Data '!C$17</f>
        <v>0.38049008150443803</v>
      </c>
      <c r="X349" s="41">
        <f>IF(L349=1,'Given Data '!C$55,IF(L349=2,'Given Data '!C$56,IF(L349=3,'Given Data '!C$57)))</f>
        <v>581.23604096253996</v>
      </c>
      <c r="Y349" s="41">
        <f>Table10[[#This Row],[Column19]]*Table10[[#This Row],[Column11]]^2/(2*1000)</f>
        <v>125.80896988852321</v>
      </c>
    </row>
    <row r="350" spans="7:25">
      <c r="G350" s="38">
        <f>7000</f>
        <v>7000</v>
      </c>
      <c r="H350" s="38">
        <f t="shared" si="14"/>
        <v>12.45</v>
      </c>
      <c r="I350" s="41">
        <f>Table10[[#This Row],[Column2]]*746/1000</f>
        <v>9.2876999999999992</v>
      </c>
      <c r="J350" s="37">
        <f>60*Table10[[#This Row],[Column3]]/(2*PI()*Table10[[#This Row],[Column1]])</f>
        <v>1.2670143128182253E-2</v>
      </c>
      <c r="K350" s="51">
        <v>535.1</v>
      </c>
      <c r="L350" s="41">
        <f>IF(Simulation!Q350&lt;='Given Data '!J$6,1,IF(AND(Simulation!Q350&gt;'Given Data '!J$6,Simulation!Q350&lt;='Given Data '!J$7),2,IF(Simulation!Q350&gt;'Given Data '!J$8,3)))</f>
        <v>3</v>
      </c>
      <c r="M350" s="41">
        <v>1</v>
      </c>
      <c r="N350" s="35">
        <f t="shared" si="15"/>
        <v>346</v>
      </c>
      <c r="O350" s="41">
        <f>O349+(Table10[[#This Row],[Column11]]-Q349)/R349</f>
        <v>28.358016377012628</v>
      </c>
      <c r="P350" s="41">
        <f>3.6*Table10[[#This Row],[Column11]]</f>
        <v>74.961692880434001</v>
      </c>
      <c r="Q350" s="41">
        <f t="shared" si="16"/>
        <v>20.82269246678722</v>
      </c>
      <c r="R350" s="36">
        <f>Table10[[#This Row],[Column16]]/Table10[[#This Row],[Column19]]</f>
        <v>0.34041805938560271</v>
      </c>
      <c r="S350" s="41">
        <f>'Given Data '!C$21*'Given Data '!C$19*'Given Data '!C$9*Table10[[#This Row],[Column11]]^2</f>
        <v>407.67867021339595</v>
      </c>
      <c r="T350" s="41">
        <f>'Given Data '!C$22*'Given Data '!C$17*9.81</f>
        <v>102.35950200000001</v>
      </c>
      <c r="U350" s="41">
        <v>0</v>
      </c>
      <c r="V350" s="41">
        <f>'Given Data '!C$45-(Table10[[#This Row],[Column13]]+Table10[[#This Row],[Column14]]+Table10[[#This Row],[Column15]])</f>
        <v>197.86324510943854</v>
      </c>
      <c r="W350" s="41">
        <f>Table10[[#This Row],[Column16]]/'Given Data '!C$17</f>
        <v>0.37925906175737195</v>
      </c>
      <c r="X350" s="41">
        <f>IF(L350=1,'Given Data '!C$55,IF(L350=2,'Given Data '!C$56,IF(L350=3,'Given Data '!C$57)))</f>
        <v>581.23604096253996</v>
      </c>
      <c r="Y350" s="41">
        <f>Table10[[#This Row],[Column19]]*Table10[[#This Row],[Column11]]^2/(2*1000)</f>
        <v>126.00747536894488</v>
      </c>
    </row>
    <row r="351" spans="7:25">
      <c r="G351" s="38">
        <f>7000</f>
        <v>7000</v>
      </c>
      <c r="H351" s="38">
        <f t="shared" si="14"/>
        <v>12.45</v>
      </c>
      <c r="I351" s="41">
        <f>Table10[[#This Row],[Column2]]*746/1000</f>
        <v>9.2876999999999992</v>
      </c>
      <c r="J351" s="37">
        <f>60*Table10[[#This Row],[Column3]]/(2*PI()*Table10[[#This Row],[Column1]])</f>
        <v>1.2670143128182253E-2</v>
      </c>
      <c r="K351" s="51">
        <v>535.1</v>
      </c>
      <c r="L351" s="41">
        <f>IF(Simulation!Q351&lt;='Given Data '!J$6,1,IF(AND(Simulation!Q351&gt;'Given Data '!J$6,Simulation!Q351&lt;='Given Data '!J$7),2,IF(Simulation!Q351&gt;'Given Data '!J$8,3)))</f>
        <v>3</v>
      </c>
      <c r="M351" s="41">
        <v>1</v>
      </c>
      <c r="N351" s="35">
        <f t="shared" si="15"/>
        <v>347</v>
      </c>
      <c r="O351" s="41">
        <f>O350+(Table10[[#This Row],[Column11]]-Q350)/R350</f>
        <v>28.406022068254966</v>
      </c>
      <c r="P351" s="41">
        <f>3.6*Table10[[#This Row],[Column11]]</f>
        <v>75.020524095741848</v>
      </c>
      <c r="Q351" s="41">
        <f t="shared" si="16"/>
        <v>20.839034471039401</v>
      </c>
      <c r="R351" s="36">
        <f>Table10[[#This Row],[Column16]]/Table10[[#This Row],[Column19]]</f>
        <v>0.33931668677766347</v>
      </c>
      <c r="S351" s="41">
        <f>'Given Data '!C$21*'Given Data '!C$19*'Given Data '!C$9*Table10[[#This Row],[Column11]]^2</f>
        <v>408.31882766765915</v>
      </c>
      <c r="T351" s="41">
        <f>'Given Data '!C$22*'Given Data '!C$17*9.81</f>
        <v>102.35950200000001</v>
      </c>
      <c r="U351" s="41">
        <v>0</v>
      </c>
      <c r="V351" s="41">
        <f>'Given Data '!C$45-(Table10[[#This Row],[Column13]]+Table10[[#This Row],[Column14]]+Table10[[#This Row],[Column15]])</f>
        <v>197.22308765517533</v>
      </c>
      <c r="W351" s="41">
        <f>Table10[[#This Row],[Column16]]/'Given Data '!C$17</f>
        <v>0.37803202479380371</v>
      </c>
      <c r="X351" s="41">
        <f>IF(L351=1,'Given Data '!C$55,IF(L351=2,'Given Data '!C$56,IF(L351=3,'Given Data '!C$57)))</f>
        <v>581.23604096253996</v>
      </c>
      <c r="Y351" s="41">
        <f>Table10[[#This Row],[Column19]]*Table10[[#This Row],[Column11]]^2/(2*1000)</f>
        <v>126.2053386140543</v>
      </c>
    </row>
    <row r="352" spans="7:25">
      <c r="G352" s="38">
        <f>7000</f>
        <v>7000</v>
      </c>
      <c r="H352" s="38">
        <f t="shared" si="14"/>
        <v>12.45</v>
      </c>
      <c r="I352" s="41">
        <f>Table10[[#This Row],[Column2]]*746/1000</f>
        <v>9.2876999999999992</v>
      </c>
      <c r="J352" s="37">
        <f>60*Table10[[#This Row],[Column3]]/(2*PI()*Table10[[#This Row],[Column1]])</f>
        <v>1.2670143128182253E-2</v>
      </c>
      <c r="K352" s="51">
        <v>535.1</v>
      </c>
      <c r="L352" s="41">
        <f>IF(Simulation!Q352&lt;='Given Data '!J$6,1,IF(AND(Simulation!Q352&gt;'Given Data '!J$6,Simulation!Q352&lt;='Given Data '!J$7),2,IF(Simulation!Q352&gt;'Given Data '!J$8,3)))</f>
        <v>3</v>
      </c>
      <c r="M352" s="41">
        <v>1</v>
      </c>
      <c r="N352" s="35">
        <f t="shared" si="15"/>
        <v>348</v>
      </c>
      <c r="O352" s="41">
        <f>O351+(Table10[[#This Row],[Column11]]-Q351)/R351</f>
        <v>28.453990203601151</v>
      </c>
      <c r="P352" s="41">
        <f>3.6*Table10[[#This Row],[Column11]]</f>
        <v>75.079119095265497</v>
      </c>
      <c r="Q352" s="41">
        <f t="shared" si="16"/>
        <v>20.855310859795971</v>
      </c>
      <c r="R352" s="36">
        <f>Table10[[#This Row],[Column16]]/Table10[[#This Row],[Column19]]</f>
        <v>0.33821887749895441</v>
      </c>
      <c r="S352" s="41">
        <f>'Given Data '!C$21*'Given Data '!C$19*'Given Data '!C$9*Table10[[#This Row],[Column11]]^2</f>
        <v>408.95691398654793</v>
      </c>
      <c r="T352" s="41">
        <f>'Given Data '!C$22*'Given Data '!C$17*9.81</f>
        <v>102.35950200000001</v>
      </c>
      <c r="U352" s="41">
        <v>0</v>
      </c>
      <c r="V352" s="41">
        <f>'Given Data '!C$45-(Table10[[#This Row],[Column13]]+Table10[[#This Row],[Column14]]+Table10[[#This Row],[Column15]])</f>
        <v>196.58500133628655</v>
      </c>
      <c r="W352" s="41">
        <f>Table10[[#This Row],[Column16]]/'Given Data '!C$17</f>
        <v>0.37680895772802236</v>
      </c>
      <c r="X352" s="41">
        <f>IF(L352=1,'Given Data '!C$55,IF(L352=2,'Given Data '!C$56,IF(L352=3,'Given Data '!C$57)))</f>
        <v>581.23604096253996</v>
      </c>
      <c r="Y352" s="41">
        <f>Table10[[#This Row],[Column19]]*Table10[[#This Row],[Column11]]^2/(2*1000)</f>
        <v>126.40256170170947</v>
      </c>
    </row>
    <row r="353" spans="7:25">
      <c r="G353" s="38">
        <f>7000</f>
        <v>7000</v>
      </c>
      <c r="H353" s="38">
        <f t="shared" si="14"/>
        <v>12.45</v>
      </c>
      <c r="I353" s="41">
        <f>Table10[[#This Row],[Column2]]*746/1000</f>
        <v>9.2876999999999992</v>
      </c>
      <c r="J353" s="37">
        <f>60*Table10[[#This Row],[Column3]]/(2*PI()*Table10[[#This Row],[Column1]])</f>
        <v>1.2670143128182253E-2</v>
      </c>
      <c r="K353" s="51">
        <v>535.1</v>
      </c>
      <c r="L353" s="41">
        <f>IF(Simulation!Q353&lt;='Given Data '!J$6,1,IF(AND(Simulation!Q353&gt;'Given Data '!J$6,Simulation!Q353&lt;='Given Data '!J$7),2,IF(Simulation!Q353&gt;'Given Data '!J$8,3)))</f>
        <v>3</v>
      </c>
      <c r="M353" s="41">
        <v>1</v>
      </c>
      <c r="N353" s="35">
        <f t="shared" si="15"/>
        <v>349</v>
      </c>
      <c r="O353" s="41">
        <f>O352+(Table10[[#This Row],[Column11]]-Q352)/R352</f>
        <v>28.501920992136363</v>
      </c>
      <c r="P353" s="41">
        <f>3.6*Table10[[#This Row],[Column11]]</f>
        <v>75.137479046251158</v>
      </c>
      <c r="Q353" s="41">
        <f t="shared" si="16"/>
        <v>20.871521957291989</v>
      </c>
      <c r="R353" s="36">
        <f>Table10[[#This Row],[Column16]]/Table10[[#This Row],[Column19]]</f>
        <v>0.33712462002084748</v>
      </c>
      <c r="S353" s="41">
        <f>'Given Data '!C$21*'Given Data '!C$19*'Given Data '!C$9*Table10[[#This Row],[Column11]]^2</f>
        <v>409.59293587091645</v>
      </c>
      <c r="T353" s="41">
        <f>'Given Data '!C$22*'Given Data '!C$17*9.81</f>
        <v>102.35950200000001</v>
      </c>
      <c r="U353" s="41">
        <v>0</v>
      </c>
      <c r="V353" s="41">
        <f>'Given Data '!C$45-(Table10[[#This Row],[Column13]]+Table10[[#This Row],[Column14]]+Table10[[#This Row],[Column15]])</f>
        <v>195.94897945191804</v>
      </c>
      <c r="W353" s="41">
        <f>Table10[[#This Row],[Column16]]/'Given Data '!C$17</f>
        <v>0.37558984771600701</v>
      </c>
      <c r="X353" s="41">
        <f>IF(L353=1,'Given Data '!C$55,IF(L353=2,'Given Data '!C$56,IF(L353=3,'Given Data '!C$57)))</f>
        <v>581.23604096253996</v>
      </c>
      <c r="Y353" s="41">
        <f>Table10[[#This Row],[Column19]]*Table10[[#This Row],[Column11]]^2/(2*1000)</f>
        <v>126.59914670304576</v>
      </c>
    </row>
    <row r="354" spans="7:25">
      <c r="G354" s="38">
        <f>7000</f>
        <v>7000</v>
      </c>
      <c r="H354" s="38">
        <f t="shared" si="14"/>
        <v>12.45</v>
      </c>
      <c r="I354" s="41">
        <f>Table10[[#This Row],[Column2]]*746/1000</f>
        <v>9.2876999999999992</v>
      </c>
      <c r="J354" s="37">
        <f>60*Table10[[#This Row],[Column3]]/(2*PI()*Table10[[#This Row],[Column1]])</f>
        <v>1.2670143128182253E-2</v>
      </c>
      <c r="K354" s="51">
        <v>535.1</v>
      </c>
      <c r="L354" s="41">
        <f>IF(Simulation!Q354&lt;='Given Data '!J$6,1,IF(AND(Simulation!Q354&gt;'Given Data '!J$6,Simulation!Q354&lt;='Given Data '!J$7),2,IF(Simulation!Q354&gt;'Given Data '!J$8,3)))</f>
        <v>3</v>
      </c>
      <c r="M354" s="41">
        <v>1</v>
      </c>
      <c r="N354" s="35">
        <f t="shared" si="15"/>
        <v>350</v>
      </c>
      <c r="O354" s="41">
        <f>O353+(Table10[[#This Row],[Column11]]-Q353)/R353</f>
        <v>28.549814641365341</v>
      </c>
      <c r="P354" s="41">
        <f>3.6*Table10[[#This Row],[Column11]]</f>
        <v>75.19560510812299</v>
      </c>
      <c r="Q354" s="41">
        <f t="shared" si="16"/>
        <v>20.88766808558972</v>
      </c>
      <c r="R354" s="36">
        <f>Table10[[#This Row],[Column16]]/Table10[[#This Row],[Column19]]</f>
        <v>0.33603390285201384</v>
      </c>
      <c r="S354" s="41">
        <f>'Given Data '!C$21*'Given Data '!C$19*'Given Data '!C$9*Table10[[#This Row],[Column11]]^2</f>
        <v>410.22689999993923</v>
      </c>
      <c r="T354" s="41">
        <f>'Given Data '!C$22*'Given Data '!C$17*9.81</f>
        <v>102.35950200000001</v>
      </c>
      <c r="U354" s="41">
        <v>0</v>
      </c>
      <c r="V354" s="41">
        <f>'Given Data '!C$45-(Table10[[#This Row],[Column13]]+Table10[[#This Row],[Column14]]+Table10[[#This Row],[Column15]])</f>
        <v>195.31501532289531</v>
      </c>
      <c r="W354" s="41">
        <f>Table10[[#This Row],[Column16]]/'Given Data '!C$17</f>
        <v>0.37437468195529183</v>
      </c>
      <c r="X354" s="41">
        <f>IF(L354=1,'Given Data '!C$55,IF(L354=2,'Given Data '!C$56,IF(L354=3,'Given Data '!C$57)))</f>
        <v>581.23604096253996</v>
      </c>
      <c r="Y354" s="41">
        <f>Table10[[#This Row],[Column19]]*Table10[[#This Row],[Column11]]^2/(2*1000)</f>
        <v>126.79509568249769</v>
      </c>
    </row>
    <row r="355" spans="7:25">
      <c r="G355" s="38">
        <f>7000</f>
        <v>7000</v>
      </c>
      <c r="H355" s="38">
        <f t="shared" si="14"/>
        <v>12.45</v>
      </c>
      <c r="I355" s="41">
        <f>Table10[[#This Row],[Column2]]*746/1000</f>
        <v>9.2876999999999992</v>
      </c>
      <c r="J355" s="37">
        <f>60*Table10[[#This Row],[Column3]]/(2*PI()*Table10[[#This Row],[Column1]])</f>
        <v>1.2670143128182253E-2</v>
      </c>
      <c r="K355" s="51">
        <v>535.1</v>
      </c>
      <c r="L355" s="41">
        <f>IF(Simulation!Q355&lt;='Given Data '!J$6,1,IF(AND(Simulation!Q355&gt;'Given Data '!J$6,Simulation!Q355&lt;='Given Data '!J$7),2,IF(Simulation!Q355&gt;'Given Data '!J$8,3)))</f>
        <v>3</v>
      </c>
      <c r="M355" s="41">
        <v>1</v>
      </c>
      <c r="N355" s="35">
        <f t="shared" si="15"/>
        <v>351</v>
      </c>
      <c r="O355" s="41">
        <f>O354+(Table10[[#This Row],[Column11]]-Q354)/R354</f>
        <v>28.597671357228414</v>
      </c>
      <c r="P355" s="41">
        <f>3.6*Table10[[#This Row],[Column11]]</f>
        <v>75.253498432555929</v>
      </c>
      <c r="Q355" s="41">
        <f t="shared" si="16"/>
        <v>20.903749564598868</v>
      </c>
      <c r="R355" s="36">
        <f>Table10[[#This Row],[Column16]]/Table10[[#This Row],[Column19]]</f>
        <v>0.33494671453830288</v>
      </c>
      <c r="S355" s="41">
        <f>'Given Data '!C$21*'Given Data '!C$19*'Given Data '!C$9*Table10[[#This Row],[Column11]]^2</f>
        <v>410.85881303118128</v>
      </c>
      <c r="T355" s="41">
        <f>'Given Data '!C$22*'Given Data '!C$17*9.81</f>
        <v>102.35950200000001</v>
      </c>
      <c r="U355" s="41">
        <v>0</v>
      </c>
      <c r="V355" s="41">
        <f>'Given Data '!C$45-(Table10[[#This Row],[Column13]]+Table10[[#This Row],[Column14]]+Table10[[#This Row],[Column15]])</f>
        <v>194.6831022916532</v>
      </c>
      <c r="W355" s="41">
        <f>Table10[[#This Row],[Column16]]/'Given Data '!C$17</f>
        <v>0.37316344768483101</v>
      </c>
      <c r="X355" s="41">
        <f>IF(L355=1,'Given Data '!C$55,IF(L355=2,'Given Data '!C$56,IF(L355=3,'Given Data '!C$57)))</f>
        <v>581.23604096253996</v>
      </c>
      <c r="Y355" s="41">
        <f>Table10[[#This Row],[Column19]]*Table10[[#This Row],[Column11]]^2/(2*1000)</f>
        <v>126.99041069782058</v>
      </c>
    </row>
    <row r="356" spans="7:25">
      <c r="G356" s="38">
        <f>7000</f>
        <v>7000</v>
      </c>
      <c r="H356" s="38">
        <f t="shared" si="14"/>
        <v>12.45</v>
      </c>
      <c r="I356" s="41">
        <f>Table10[[#This Row],[Column2]]*746/1000</f>
        <v>9.2876999999999992</v>
      </c>
      <c r="J356" s="37">
        <f>60*Table10[[#This Row],[Column3]]/(2*PI()*Table10[[#This Row],[Column1]])</f>
        <v>1.2670143128182253E-2</v>
      </c>
      <c r="K356" s="51">
        <v>535.1</v>
      </c>
      <c r="L356" s="41">
        <f>IF(Simulation!Q356&lt;='Given Data '!J$6,1,IF(AND(Simulation!Q356&gt;'Given Data '!J$6,Simulation!Q356&lt;='Given Data '!J$7),2,IF(Simulation!Q356&gt;'Given Data '!J$8,3)))</f>
        <v>3</v>
      </c>
      <c r="M356" s="41">
        <v>1</v>
      </c>
      <c r="N356" s="35">
        <f t="shared" si="15"/>
        <v>352</v>
      </c>
      <c r="O356" s="41">
        <f>O355+(Table10[[#This Row],[Column11]]-Q355)/R355</f>
        <v>28.645491344117328</v>
      </c>
      <c r="P356" s="41">
        <f>3.6*Table10[[#This Row],[Column11]]</f>
        <v>75.311160163547669</v>
      </c>
      <c r="Q356" s="41">
        <f t="shared" si="16"/>
        <v>20.919766712096575</v>
      </c>
      <c r="R356" s="36">
        <f>Table10[[#This Row],[Column16]]/Table10[[#This Row],[Column19]]</f>
        <v>0.33386304366262282</v>
      </c>
      <c r="S356" s="41">
        <f>'Given Data '!C$21*'Given Data '!C$19*'Given Data '!C$9*Table10[[#This Row],[Column11]]^2</f>
        <v>411.48868160066803</v>
      </c>
      <c r="T356" s="41">
        <f>'Given Data '!C$22*'Given Data '!C$17*9.81</f>
        <v>102.35950200000001</v>
      </c>
      <c r="U356" s="41">
        <v>0</v>
      </c>
      <c r="V356" s="41">
        <f>'Given Data '!C$45-(Table10[[#This Row],[Column13]]+Table10[[#This Row],[Column14]]+Table10[[#This Row],[Column15]])</f>
        <v>194.05323372216651</v>
      </c>
      <c r="W356" s="41">
        <f>Table10[[#This Row],[Column16]]/'Given Data '!C$17</f>
        <v>0.37195613218486612</v>
      </c>
      <c r="X356" s="41">
        <f>IF(L356=1,'Given Data '!C$55,IF(L356=2,'Given Data '!C$56,IF(L356=3,'Given Data '!C$57)))</f>
        <v>581.23604096253996</v>
      </c>
      <c r="Y356" s="41">
        <f>Table10[[#This Row],[Column19]]*Table10[[#This Row],[Column11]]^2/(2*1000)</f>
        <v>127.18509380011221</v>
      </c>
    </row>
    <row r="357" spans="7:25">
      <c r="G357" s="38">
        <f>7000</f>
        <v>7000</v>
      </c>
      <c r="H357" s="38">
        <f t="shared" ref="H357:H420" si="17">12.45</f>
        <v>12.45</v>
      </c>
      <c r="I357" s="41">
        <f>Table10[[#This Row],[Column2]]*746/1000</f>
        <v>9.2876999999999992</v>
      </c>
      <c r="J357" s="37">
        <f>60*Table10[[#This Row],[Column3]]/(2*PI()*Table10[[#This Row],[Column1]])</f>
        <v>1.2670143128182253E-2</v>
      </c>
      <c r="K357" s="51">
        <v>535.1</v>
      </c>
      <c r="L357" s="41">
        <f>IF(Simulation!Q357&lt;='Given Data '!J$6,1,IF(AND(Simulation!Q357&gt;'Given Data '!J$6,Simulation!Q357&lt;='Given Data '!J$7),2,IF(Simulation!Q357&gt;'Given Data '!J$8,3)))</f>
        <v>3</v>
      </c>
      <c r="M357" s="41">
        <v>1</v>
      </c>
      <c r="N357" s="35">
        <f t="shared" si="15"/>
        <v>353</v>
      </c>
      <c r="O357" s="41">
        <f>O356+(Table10[[#This Row],[Column11]]-Q356)/R356</f>
        <v>28.693274804890898</v>
      </c>
      <c r="P357" s="41">
        <f>3.6*Table10[[#This Row],[Column11]]</f>
        <v>75.368591437489826</v>
      </c>
      <c r="Q357" s="41">
        <f t="shared" si="16"/>
        <v>20.935719843747172</v>
      </c>
      <c r="R357" s="36">
        <f>Table10[[#This Row],[Column16]]/Table10[[#This Row],[Column19]]</f>
        <v>0.33278287884481944</v>
      </c>
      <c r="S357" s="41">
        <f>'Given Data '!C$21*'Given Data '!C$19*'Given Data '!C$9*Table10[[#This Row],[Column11]]^2</f>
        <v>412.11651232295509</v>
      </c>
      <c r="T357" s="41">
        <f>'Given Data '!C$22*'Given Data '!C$17*9.81</f>
        <v>102.35950200000001</v>
      </c>
      <c r="U357" s="41">
        <v>0</v>
      </c>
      <c r="V357" s="41">
        <f>'Given Data '!C$45-(Table10[[#This Row],[Column13]]+Table10[[#This Row],[Column14]]+Table10[[#This Row],[Column15]])</f>
        <v>193.42540299987945</v>
      </c>
      <c r="W357" s="41">
        <f>Table10[[#This Row],[Column16]]/'Given Data '!C$17</f>
        <v>0.37075272277679061</v>
      </c>
      <c r="X357" s="41">
        <f>IF(L357=1,'Given Data '!C$55,IF(L357=2,'Given Data '!C$56,IF(L357=3,'Given Data '!C$57)))</f>
        <v>581.23604096253996</v>
      </c>
      <c r="Y357" s="41">
        <f>Table10[[#This Row],[Column19]]*Table10[[#This Row],[Column11]]^2/(2*1000)</f>
        <v>127.37914703383436</v>
      </c>
    </row>
    <row r="358" spans="7:25">
      <c r="G358" s="38">
        <f>7000</f>
        <v>7000</v>
      </c>
      <c r="H358" s="38">
        <f t="shared" si="17"/>
        <v>12.45</v>
      </c>
      <c r="I358" s="41">
        <f>Table10[[#This Row],[Column2]]*746/1000</f>
        <v>9.2876999999999992</v>
      </c>
      <c r="J358" s="37">
        <f>60*Table10[[#This Row],[Column3]]/(2*PI()*Table10[[#This Row],[Column1]])</f>
        <v>1.2670143128182253E-2</v>
      </c>
      <c r="K358" s="51">
        <v>535.1</v>
      </c>
      <c r="L358" s="41">
        <f>IF(Simulation!Q358&lt;='Given Data '!J$6,1,IF(AND(Simulation!Q358&gt;'Given Data '!J$6,Simulation!Q358&lt;='Given Data '!J$7),2,IF(Simulation!Q358&gt;'Given Data '!J$8,3)))</f>
        <v>3</v>
      </c>
      <c r="M358" s="41">
        <v>1</v>
      </c>
      <c r="N358" s="35">
        <f t="shared" si="15"/>
        <v>354</v>
      </c>
      <c r="O358" s="41">
        <f>O357+(Table10[[#This Row],[Column11]]-Q357)/R357</f>
        <v>28.741021940890423</v>
      </c>
      <c r="P358" s="41">
        <f>3.6*Table10[[#This Row],[Column11]]</f>
        <v>75.425793383238087</v>
      </c>
      <c r="Q358" s="41">
        <f t="shared" si="16"/>
        <v>20.95160927312169</v>
      </c>
      <c r="R358" s="36">
        <f>Table10[[#This Row],[Column16]]/Table10[[#This Row],[Column19]]</f>
        <v>0.33170620874155754</v>
      </c>
      <c r="S358" s="41">
        <f>'Given Data '!C$21*'Given Data '!C$19*'Given Data '!C$9*Table10[[#This Row],[Column11]]^2</f>
        <v>412.74231179119778</v>
      </c>
      <c r="T358" s="41">
        <f>'Given Data '!C$22*'Given Data '!C$17*9.81</f>
        <v>102.35950200000001</v>
      </c>
      <c r="U358" s="41">
        <v>0</v>
      </c>
      <c r="V358" s="41">
        <f>'Given Data '!C$45-(Table10[[#This Row],[Column13]]+Table10[[#This Row],[Column14]]+Table10[[#This Row],[Column15]])</f>
        <v>192.79960353163676</v>
      </c>
      <c r="W358" s="41">
        <f>Table10[[#This Row],[Column16]]/'Given Data '!C$17</f>
        <v>0.36955320682301807</v>
      </c>
      <c r="X358" s="41">
        <f>IF(L358=1,'Given Data '!C$55,IF(L358=2,'Given Data '!C$56,IF(L358=3,'Given Data '!C$57)))</f>
        <v>581.23604096253996</v>
      </c>
      <c r="Y358" s="41">
        <f>Table10[[#This Row],[Column19]]*Table10[[#This Row],[Column11]]^2/(2*1000)</f>
        <v>127.57257243683426</v>
      </c>
    </row>
    <row r="359" spans="7:25">
      <c r="G359" s="38">
        <f>7000</f>
        <v>7000</v>
      </c>
      <c r="H359" s="38">
        <f t="shared" si="17"/>
        <v>12.45</v>
      </c>
      <c r="I359" s="41">
        <f>Table10[[#This Row],[Column2]]*746/1000</f>
        <v>9.2876999999999992</v>
      </c>
      <c r="J359" s="37">
        <f>60*Table10[[#This Row],[Column3]]/(2*PI()*Table10[[#This Row],[Column1]])</f>
        <v>1.2670143128182253E-2</v>
      </c>
      <c r="K359" s="51">
        <v>535.1</v>
      </c>
      <c r="L359" s="41">
        <f>IF(Simulation!Q359&lt;='Given Data '!J$6,1,IF(AND(Simulation!Q359&gt;'Given Data '!J$6,Simulation!Q359&lt;='Given Data '!J$7),2,IF(Simulation!Q359&gt;'Given Data '!J$8,3)))</f>
        <v>3</v>
      </c>
      <c r="M359" s="41">
        <v>1</v>
      </c>
      <c r="N359" s="35">
        <f t="shared" si="15"/>
        <v>355</v>
      </c>
      <c r="O359" s="41">
        <f>O358+(Table10[[#This Row],[Column11]]-Q358)/R358</f>
        <v>28.788732951954913</v>
      </c>
      <c r="P359" s="41">
        <f>3.6*Table10[[#This Row],[Column11]]</f>
        <v>75.482767122181627</v>
      </c>
      <c r="Q359" s="41">
        <f t="shared" si="16"/>
        <v>20.967435311717118</v>
      </c>
      <c r="R359" s="36">
        <f>Table10[[#This Row],[Column16]]/Table10[[#This Row],[Column19]]</f>
        <v>0.3306330220462021</v>
      </c>
      <c r="S359" s="41">
        <f>'Given Data '!C$21*'Given Data '!C$19*'Given Data '!C$9*Table10[[#This Row],[Column11]]^2</f>
        <v>413.36608657721985</v>
      </c>
      <c r="T359" s="41">
        <f>'Given Data '!C$22*'Given Data '!C$17*9.81</f>
        <v>102.35950200000001</v>
      </c>
      <c r="U359" s="41">
        <v>0</v>
      </c>
      <c r="V359" s="41">
        <f>'Given Data '!C$45-(Table10[[#This Row],[Column13]]+Table10[[#This Row],[Column14]]+Table10[[#This Row],[Column15]])</f>
        <v>192.17582874561469</v>
      </c>
      <c r="W359" s="41">
        <f>Table10[[#This Row],[Column16]]/'Given Data '!C$17</f>
        <v>0.36835757172684958</v>
      </c>
      <c r="X359" s="41">
        <f>IF(L359=1,'Given Data '!C$55,IF(L359=2,'Given Data '!C$56,IF(L359=3,'Given Data '!C$57)))</f>
        <v>581.23604096253996</v>
      </c>
      <c r="Y359" s="41">
        <f>Table10[[#This Row],[Column19]]*Table10[[#This Row],[Column11]]^2/(2*1000)</f>
        <v>127.76537204036589</v>
      </c>
    </row>
    <row r="360" spans="7:25">
      <c r="G360" s="38">
        <f>7000</f>
        <v>7000</v>
      </c>
      <c r="H360" s="38">
        <f t="shared" si="17"/>
        <v>12.45</v>
      </c>
      <c r="I360" s="41">
        <f>Table10[[#This Row],[Column2]]*746/1000</f>
        <v>9.2876999999999992</v>
      </c>
      <c r="J360" s="37">
        <f>60*Table10[[#This Row],[Column3]]/(2*PI()*Table10[[#This Row],[Column1]])</f>
        <v>1.2670143128182253E-2</v>
      </c>
      <c r="K360" s="51">
        <v>535.1</v>
      </c>
      <c r="L360" s="41">
        <f>IF(Simulation!Q360&lt;='Given Data '!J$6,1,IF(AND(Simulation!Q360&gt;'Given Data '!J$6,Simulation!Q360&lt;='Given Data '!J$7),2,IF(Simulation!Q360&gt;'Given Data '!J$8,3)))</f>
        <v>3</v>
      </c>
      <c r="M360" s="41">
        <v>1</v>
      </c>
      <c r="N360" s="35">
        <f t="shared" si="15"/>
        <v>356</v>
      </c>
      <c r="O360" s="41">
        <f>O359+(Table10[[#This Row],[Column11]]-Q359)/R359</f>
        <v>28.836408036436126</v>
      </c>
      <c r="P360" s="41">
        <f>3.6*Table10[[#This Row],[Column11]]</f>
        <v>75.539513768311622</v>
      </c>
      <c r="Q360" s="41">
        <f t="shared" si="16"/>
        <v>20.98319826897545</v>
      </c>
      <c r="R360" s="36">
        <f>Table10[[#This Row],[Column16]]/Table10[[#This Row],[Column19]]</f>
        <v>0.3295633074886985</v>
      </c>
      <c r="S360" s="41">
        <f>'Given Data '!C$21*'Given Data '!C$19*'Given Data '!C$9*Table10[[#This Row],[Column11]]^2</f>
        <v>413.98784323158321</v>
      </c>
      <c r="T360" s="41">
        <f>'Given Data '!C$22*'Given Data '!C$17*9.81</f>
        <v>102.35950200000001</v>
      </c>
      <c r="U360" s="41">
        <v>0</v>
      </c>
      <c r="V360" s="41">
        <f>'Given Data '!C$45-(Table10[[#This Row],[Column13]]+Table10[[#This Row],[Column14]]+Table10[[#This Row],[Column15]])</f>
        <v>191.55407209125133</v>
      </c>
      <c r="W360" s="41">
        <f>Table10[[#This Row],[Column16]]/'Given Data '!C$17</f>
        <v>0.36716580493234041</v>
      </c>
      <c r="X360" s="41">
        <f>IF(L360=1,'Given Data '!C$55,IF(L360=2,'Given Data '!C$56,IF(L360=3,'Given Data '!C$57)))</f>
        <v>581.23604096253996</v>
      </c>
      <c r="Y360" s="41">
        <f>Table10[[#This Row],[Column19]]*Table10[[#This Row],[Column11]]^2/(2*1000)</f>
        <v>127.95754786911151</v>
      </c>
    </row>
    <row r="361" spans="7:25">
      <c r="G361" s="38">
        <f>7000</f>
        <v>7000</v>
      </c>
      <c r="H361" s="38">
        <f t="shared" si="17"/>
        <v>12.45</v>
      </c>
      <c r="I361" s="41">
        <f>Table10[[#This Row],[Column2]]*746/1000</f>
        <v>9.2876999999999992</v>
      </c>
      <c r="J361" s="37">
        <f>60*Table10[[#This Row],[Column3]]/(2*PI()*Table10[[#This Row],[Column1]])</f>
        <v>1.2670143128182253E-2</v>
      </c>
      <c r="K361" s="51">
        <v>535.1</v>
      </c>
      <c r="L361" s="41">
        <f>IF(Simulation!Q361&lt;='Given Data '!J$6,1,IF(AND(Simulation!Q361&gt;'Given Data '!J$6,Simulation!Q361&lt;='Given Data '!J$7),2,IF(Simulation!Q361&gt;'Given Data '!J$8,3)))</f>
        <v>3</v>
      </c>
      <c r="M361" s="41">
        <v>1</v>
      </c>
      <c r="N361" s="35">
        <f t="shared" si="15"/>
        <v>357</v>
      </c>
      <c r="O361" s="41">
        <f>O360+(Table10[[#This Row],[Column11]]-Q360)/R360</f>
        <v>28.884047391213436</v>
      </c>
      <c r="P361" s="41">
        <f>3.6*Table10[[#This Row],[Column11]]</f>
        <v>75.596034428288959</v>
      </c>
      <c r="Q361" s="41">
        <f t="shared" si="16"/>
        <v>20.998898452302488</v>
      </c>
      <c r="R361" s="36">
        <f>Table10[[#This Row],[Column16]]/Table10[[#This Row],[Column19]]</f>
        <v>0.32849705383545486</v>
      </c>
      <c r="S361" s="41">
        <f>'Given Data '!C$21*'Given Data '!C$19*'Given Data '!C$9*Table10[[#This Row],[Column11]]^2</f>
        <v>414.60758828365636</v>
      </c>
      <c r="T361" s="41">
        <f>'Given Data '!C$22*'Given Data '!C$17*9.81</f>
        <v>102.35950200000001</v>
      </c>
      <c r="U361" s="41">
        <v>0</v>
      </c>
      <c r="V361" s="41">
        <f>'Given Data '!C$45-(Table10[[#This Row],[Column13]]+Table10[[#This Row],[Column14]]+Table10[[#This Row],[Column15]])</f>
        <v>190.93432703917813</v>
      </c>
      <c r="W361" s="41">
        <f>Table10[[#This Row],[Column16]]/'Given Data '!C$17</f>
        <v>0.3659778939241688</v>
      </c>
      <c r="X361" s="41">
        <f>IF(L361=1,'Given Data '!C$55,IF(L361=2,'Given Data '!C$56,IF(L361=3,'Given Data '!C$57)))</f>
        <v>581.23604096253996</v>
      </c>
      <c r="Y361" s="41">
        <f>Table10[[#This Row],[Column19]]*Table10[[#This Row],[Column11]]^2/(2*1000)</f>
        <v>128.14910194120279</v>
      </c>
    </row>
    <row r="362" spans="7:25">
      <c r="G362" s="38">
        <f>7000</f>
        <v>7000</v>
      </c>
      <c r="H362" s="38">
        <f t="shared" si="17"/>
        <v>12.45</v>
      </c>
      <c r="I362" s="41">
        <f>Table10[[#This Row],[Column2]]*746/1000</f>
        <v>9.2876999999999992</v>
      </c>
      <c r="J362" s="37">
        <f>60*Table10[[#This Row],[Column3]]/(2*PI()*Table10[[#This Row],[Column1]])</f>
        <v>1.2670143128182253E-2</v>
      </c>
      <c r="K362" s="51">
        <v>535.1</v>
      </c>
      <c r="L362" s="41">
        <f>IF(Simulation!Q362&lt;='Given Data '!J$6,1,IF(AND(Simulation!Q362&gt;'Given Data '!J$6,Simulation!Q362&lt;='Given Data '!J$7),2,IF(Simulation!Q362&gt;'Given Data '!J$8,3)))</f>
        <v>3</v>
      </c>
      <c r="M362" s="41">
        <v>1</v>
      </c>
      <c r="N362" s="35">
        <f t="shared" si="15"/>
        <v>358</v>
      </c>
      <c r="O362" s="41">
        <f>O361+(Table10[[#This Row],[Column11]]-Q361)/R361</f>
        <v>28.931651211708441</v>
      </c>
      <c r="P362" s="41">
        <f>3.6*Table10[[#This Row],[Column11]]</f>
        <v>75.652330201511077</v>
      </c>
      <c r="Q362" s="41">
        <f t="shared" si="16"/>
        <v>21.014536167086408</v>
      </c>
      <c r="R362" s="36">
        <f>Table10[[#This Row],[Column16]]/Table10[[#This Row],[Column19]]</f>
        <v>0.32743424988922432</v>
      </c>
      <c r="S362" s="41">
        <f>'Given Data '!C$21*'Given Data '!C$19*'Given Data '!C$9*Table10[[#This Row],[Column11]]^2</f>
        <v>415.2253282416828</v>
      </c>
      <c r="T362" s="41">
        <f>'Given Data '!C$22*'Given Data '!C$17*9.81</f>
        <v>102.35950200000001</v>
      </c>
      <c r="U362" s="41">
        <v>0</v>
      </c>
      <c r="V362" s="41">
        <f>'Given Data '!C$45-(Table10[[#This Row],[Column13]]+Table10[[#This Row],[Column14]]+Table10[[#This Row],[Column15]])</f>
        <v>190.31658708115174</v>
      </c>
      <c r="W362" s="41">
        <f>Table10[[#This Row],[Column16]]/'Given Data '!C$17</f>
        <v>0.36479382622750517</v>
      </c>
      <c r="X362" s="41">
        <f>IF(L362=1,'Given Data '!C$55,IF(L362=2,'Given Data '!C$56,IF(L362=3,'Given Data '!C$57)))</f>
        <v>581.23604096253996</v>
      </c>
      <c r="Y362" s="41">
        <f>Table10[[#This Row],[Column19]]*Table10[[#This Row],[Column11]]^2/(2*1000)</f>
        <v>128.34003626824199</v>
      </c>
    </row>
    <row r="363" spans="7:25">
      <c r="G363" s="38">
        <f>7000</f>
        <v>7000</v>
      </c>
      <c r="H363" s="38">
        <f t="shared" si="17"/>
        <v>12.45</v>
      </c>
      <c r="I363" s="41">
        <f>Table10[[#This Row],[Column2]]*746/1000</f>
        <v>9.2876999999999992</v>
      </c>
      <c r="J363" s="37">
        <f>60*Table10[[#This Row],[Column3]]/(2*PI()*Table10[[#This Row],[Column1]])</f>
        <v>1.2670143128182253E-2</v>
      </c>
      <c r="K363" s="51">
        <v>535.1</v>
      </c>
      <c r="L363" s="41">
        <f>IF(Simulation!Q363&lt;='Given Data '!J$6,1,IF(AND(Simulation!Q363&gt;'Given Data '!J$6,Simulation!Q363&lt;='Given Data '!J$7),2,IF(Simulation!Q363&gt;'Given Data '!J$8,3)))</f>
        <v>3</v>
      </c>
      <c r="M363" s="41">
        <v>1</v>
      </c>
      <c r="N363" s="35">
        <f t="shared" si="15"/>
        <v>359</v>
      </c>
      <c r="O363" s="41">
        <f>O362+(Table10[[#This Row],[Column11]]-Q362)/R362</f>
        <v>28.97921969189948</v>
      </c>
      <c r="P363" s="41">
        <f>3.6*Table10[[#This Row],[Column11]]</f>
        <v>75.708402180178069</v>
      </c>
      <c r="Q363" s="41">
        <f t="shared" si="16"/>
        <v>21.030111716716132</v>
      </c>
      <c r="R363" s="36">
        <f>Table10[[#This Row],[Column16]]/Table10[[#This Row],[Column19]]</f>
        <v>0.32637488448898677</v>
      </c>
      <c r="S363" s="41">
        <f>'Given Data '!C$21*'Given Data '!C$19*'Given Data '!C$9*Table10[[#This Row],[Column11]]^2</f>
        <v>415.84106959284958</v>
      </c>
      <c r="T363" s="41">
        <f>'Given Data '!C$22*'Given Data '!C$17*9.81</f>
        <v>102.35950200000001</v>
      </c>
      <c r="U363" s="41">
        <v>0</v>
      </c>
      <c r="V363" s="41">
        <f>'Given Data '!C$45-(Table10[[#This Row],[Column13]]+Table10[[#This Row],[Column14]]+Table10[[#This Row],[Column15]])</f>
        <v>189.70084572998496</v>
      </c>
      <c r="W363" s="41">
        <f>Table10[[#This Row],[Column16]]/'Given Data '!C$17</f>
        <v>0.36361358940787974</v>
      </c>
      <c r="X363" s="41">
        <f>IF(L363=1,'Given Data '!C$55,IF(L363=2,'Given Data '!C$56,IF(L363=3,'Given Data '!C$57)))</f>
        <v>581.23604096253996</v>
      </c>
      <c r="Y363" s="41">
        <f>Table10[[#This Row],[Column19]]*Table10[[#This Row],[Column11]]^2/(2*1000)</f>
        <v>128.53035285532309</v>
      </c>
    </row>
    <row r="364" spans="7:25">
      <c r="G364" s="38">
        <f>7000</f>
        <v>7000</v>
      </c>
      <c r="H364" s="38">
        <f t="shared" si="17"/>
        <v>12.45</v>
      </c>
      <c r="I364" s="41">
        <f>Table10[[#This Row],[Column2]]*746/1000</f>
        <v>9.2876999999999992</v>
      </c>
      <c r="J364" s="37">
        <f>60*Table10[[#This Row],[Column3]]/(2*PI()*Table10[[#This Row],[Column1]])</f>
        <v>1.2670143128182253E-2</v>
      </c>
      <c r="K364" s="51">
        <v>535.1</v>
      </c>
      <c r="L364" s="41">
        <f>IF(Simulation!Q364&lt;='Given Data '!J$6,1,IF(AND(Simulation!Q364&gt;'Given Data '!J$6,Simulation!Q364&lt;='Given Data '!J$7),2,IF(Simulation!Q364&gt;'Given Data '!J$8,3)))</f>
        <v>3</v>
      </c>
      <c r="M364" s="41">
        <v>1</v>
      </c>
      <c r="N364" s="35">
        <f t="shared" si="15"/>
        <v>360</v>
      </c>
      <c r="O364" s="41">
        <f>O363+(Table10[[#This Row],[Column11]]-Q363)/R363</f>
        <v>29.0267530243359</v>
      </c>
      <c r="P364" s="41">
        <f>3.6*Table10[[#This Row],[Column11]]</f>
        <v>75.764251449357999</v>
      </c>
      <c r="Q364" s="41">
        <f t="shared" si="16"/>
        <v>21.045625402599445</v>
      </c>
      <c r="R364" s="36">
        <f>Table10[[#This Row],[Column16]]/Table10[[#This Row],[Column19]]</f>
        <v>0.32531894650983173</v>
      </c>
      <c r="S364" s="41">
        <f>'Given Data '!C$21*'Given Data '!C$19*'Given Data '!C$9*Table10[[#This Row],[Column11]]^2</f>
        <v>416.45481880335558</v>
      </c>
      <c r="T364" s="41">
        <f>'Given Data '!C$22*'Given Data '!C$17*9.81</f>
        <v>102.35950200000001</v>
      </c>
      <c r="U364" s="41">
        <v>0</v>
      </c>
      <c r="V364" s="41">
        <f>'Given Data '!C$45-(Table10[[#This Row],[Column13]]+Table10[[#This Row],[Column14]]+Table10[[#This Row],[Column15]])</f>
        <v>189.08709651947891</v>
      </c>
      <c r="W364" s="41">
        <f>Table10[[#This Row],[Column16]]/'Given Data '!C$17</f>
        <v>0.36243717107105267</v>
      </c>
      <c r="X364" s="41">
        <f>IF(L364=1,'Given Data '!C$55,IF(L364=2,'Given Data '!C$56,IF(L364=3,'Given Data '!C$57)))</f>
        <v>581.23604096253996</v>
      </c>
      <c r="Y364" s="41">
        <f>Table10[[#This Row],[Column19]]*Table10[[#This Row],[Column11]]^2/(2*1000)</f>
        <v>128.72005370105308</v>
      </c>
    </row>
    <row r="365" spans="7:25">
      <c r="G365" s="38">
        <f>7000</f>
        <v>7000</v>
      </c>
      <c r="H365" s="38">
        <f t="shared" si="17"/>
        <v>12.45</v>
      </c>
      <c r="I365" s="41">
        <f>Table10[[#This Row],[Column2]]*746/1000</f>
        <v>9.2876999999999992</v>
      </c>
      <c r="J365" s="37">
        <f>60*Table10[[#This Row],[Column3]]/(2*PI()*Table10[[#This Row],[Column1]])</f>
        <v>1.2670143128182253E-2</v>
      </c>
      <c r="K365" s="51">
        <v>535.1</v>
      </c>
      <c r="L365" s="41">
        <f>IF(Simulation!Q365&lt;='Given Data '!J$6,1,IF(AND(Simulation!Q365&gt;'Given Data '!J$6,Simulation!Q365&lt;='Given Data '!J$7),2,IF(Simulation!Q365&gt;'Given Data '!J$8,3)))</f>
        <v>3</v>
      </c>
      <c r="M365" s="41">
        <v>1</v>
      </c>
      <c r="N365" s="35">
        <f t="shared" si="15"/>
        <v>361</v>
      </c>
      <c r="O365" s="41">
        <f>O364+(Table10[[#This Row],[Column11]]-Q364)/R364</f>
        <v>29.074251400152164</v>
      </c>
      <c r="P365" s="41">
        <f>3.6*Table10[[#This Row],[Column11]]</f>
        <v>75.819879087051319</v>
      </c>
      <c r="Q365" s="41">
        <f t="shared" si="16"/>
        <v>21.06107752418092</v>
      </c>
      <c r="R365" s="36">
        <f>Table10[[#This Row],[Column16]]/Table10[[#This Row],[Column19]]</f>
        <v>0.32426642486284196</v>
      </c>
      <c r="S365" s="41">
        <f>'Given Data '!C$21*'Given Data '!C$19*'Given Data '!C$9*Table10[[#This Row],[Column11]]^2</f>
        <v>417.06658231847933</v>
      </c>
      <c r="T365" s="41">
        <f>'Given Data '!C$22*'Given Data '!C$17*9.81</f>
        <v>102.35950200000001</v>
      </c>
      <c r="U365" s="41">
        <v>0</v>
      </c>
      <c r="V365" s="41">
        <f>'Given Data '!C$45-(Table10[[#This Row],[Column13]]+Table10[[#This Row],[Column14]]+Table10[[#This Row],[Column15]])</f>
        <v>188.47533300435521</v>
      </c>
      <c r="W365" s="41">
        <f>Table10[[#This Row],[Column16]]/'Given Data '!C$17</f>
        <v>0.36126455886288394</v>
      </c>
      <c r="X365" s="41">
        <f>IF(L365=1,'Given Data '!C$55,IF(L365=2,'Given Data '!C$56,IF(L365=3,'Given Data '!C$57)))</f>
        <v>581.23604096253996</v>
      </c>
      <c r="Y365" s="41">
        <f>Table10[[#This Row],[Column19]]*Table10[[#This Row],[Column11]]^2/(2*1000)</f>
        <v>128.90914079757255</v>
      </c>
    </row>
    <row r="366" spans="7:25">
      <c r="G366" s="38">
        <f>7000</f>
        <v>7000</v>
      </c>
      <c r="H366" s="38">
        <f t="shared" si="17"/>
        <v>12.45</v>
      </c>
      <c r="I366" s="41">
        <f>Table10[[#This Row],[Column2]]*746/1000</f>
        <v>9.2876999999999992</v>
      </c>
      <c r="J366" s="37">
        <f>60*Table10[[#This Row],[Column3]]/(2*PI()*Table10[[#This Row],[Column1]])</f>
        <v>1.2670143128182253E-2</v>
      </c>
      <c r="K366" s="51">
        <v>535.1</v>
      </c>
      <c r="L366" s="41">
        <f>IF(Simulation!Q366&lt;='Given Data '!J$6,1,IF(AND(Simulation!Q366&gt;'Given Data '!J$6,Simulation!Q366&lt;='Given Data '!J$7),2,IF(Simulation!Q366&gt;'Given Data '!J$8,3)))</f>
        <v>3</v>
      </c>
      <c r="M366" s="41">
        <v>1</v>
      </c>
      <c r="N366" s="35">
        <f t="shared" si="15"/>
        <v>362</v>
      </c>
      <c r="O366" s="41">
        <f>O365+(Table10[[#This Row],[Column11]]-Q365)/R365</f>
        <v>29.121715009081768</v>
      </c>
      <c r="P366" s="41">
        <f>3.6*Table10[[#This Row],[Column11]]</f>
        <v>75.875286164254604</v>
      </c>
      <c r="Q366" s="41">
        <f t="shared" si="16"/>
        <v>21.076468378959611</v>
      </c>
      <c r="R366" s="36">
        <f>Table10[[#This Row],[Column16]]/Table10[[#This Row],[Column19]]</f>
        <v>0.32321730849497665</v>
      </c>
      <c r="S366" s="41">
        <f>'Given Data '!C$21*'Given Data '!C$19*'Given Data '!C$9*Table10[[#This Row],[Column11]]^2</f>
        <v>417.67636656264631</v>
      </c>
      <c r="T366" s="41">
        <f>'Given Data '!C$22*'Given Data '!C$17*9.81</f>
        <v>102.35950200000001</v>
      </c>
      <c r="U366" s="41">
        <v>0</v>
      </c>
      <c r="V366" s="41">
        <f>'Given Data '!C$45-(Table10[[#This Row],[Column13]]+Table10[[#This Row],[Column14]]+Table10[[#This Row],[Column15]])</f>
        <v>187.86554876018818</v>
      </c>
      <c r="W366" s="41">
        <f>Table10[[#This Row],[Column16]]/'Given Data '!C$17</f>
        <v>0.36009574046920351</v>
      </c>
      <c r="X366" s="41">
        <f>IF(L366=1,'Given Data '!C$55,IF(L366=2,'Given Data '!C$56,IF(L366=3,'Given Data '!C$57)))</f>
        <v>581.23604096253996</v>
      </c>
      <c r="Y366" s="41">
        <f>Table10[[#This Row],[Column19]]*Table10[[#This Row],[Column11]]^2/(2*1000)</f>
        <v>129.09761613057691</v>
      </c>
    </row>
    <row r="367" spans="7:25">
      <c r="G367" s="38">
        <f>7000</f>
        <v>7000</v>
      </c>
      <c r="H367" s="38">
        <f t="shared" si="17"/>
        <v>12.45</v>
      </c>
      <c r="I367" s="41">
        <f>Table10[[#This Row],[Column2]]*746/1000</f>
        <v>9.2876999999999992</v>
      </c>
      <c r="J367" s="37">
        <f>60*Table10[[#This Row],[Column3]]/(2*PI()*Table10[[#This Row],[Column1]])</f>
        <v>1.2670143128182253E-2</v>
      </c>
      <c r="K367" s="51">
        <v>535.1</v>
      </c>
      <c r="L367" s="41">
        <f>IF(Simulation!Q367&lt;='Given Data '!J$6,1,IF(AND(Simulation!Q367&gt;'Given Data '!J$6,Simulation!Q367&lt;='Given Data '!J$7),2,IF(Simulation!Q367&gt;'Given Data '!J$8,3)))</f>
        <v>3</v>
      </c>
      <c r="M367" s="41">
        <v>1</v>
      </c>
      <c r="N367" s="35">
        <f t="shared" si="15"/>
        <v>363</v>
      </c>
      <c r="O367" s="41">
        <f>O366+(Table10[[#This Row],[Column11]]-Q366)/R366</f>
        <v>29.169144039471018</v>
      </c>
      <c r="P367" s="41">
        <f>3.6*Table10[[#This Row],[Column11]]</f>
        <v>75.93047374502359</v>
      </c>
      <c r="Q367" s="41">
        <f t="shared" si="16"/>
        <v>21.091798262506551</v>
      </c>
      <c r="R367" s="36">
        <f>Table10[[#This Row],[Column16]]/Table10[[#This Row],[Column19]]</f>
        <v>0.32217158638895582</v>
      </c>
      <c r="S367" s="41">
        <f>'Given Data '!C$21*'Given Data '!C$19*'Given Data '!C$9*Table10[[#This Row],[Column11]]^2</f>
        <v>418.28417793949694</v>
      </c>
      <c r="T367" s="41">
        <f>'Given Data '!C$22*'Given Data '!C$17*9.81</f>
        <v>102.35950200000001</v>
      </c>
      <c r="U367" s="41">
        <v>0</v>
      </c>
      <c r="V367" s="41">
        <f>'Given Data '!C$45-(Table10[[#This Row],[Column13]]+Table10[[#This Row],[Column14]]+Table10[[#This Row],[Column15]])</f>
        <v>187.2577373833376</v>
      </c>
      <c r="W367" s="41">
        <f>Table10[[#This Row],[Column16]]/'Given Data '!C$17</f>
        <v>0.35893070361568225</v>
      </c>
      <c r="X367" s="41">
        <f>IF(L367=1,'Given Data '!C$55,IF(L367=2,'Given Data '!C$56,IF(L367=3,'Given Data '!C$57)))</f>
        <v>581.23604096253996</v>
      </c>
      <c r="Y367" s="41">
        <f>Table10[[#This Row],[Column19]]*Table10[[#This Row],[Column11]]^2/(2*1000)</f>
        <v>129.28548167933712</v>
      </c>
    </row>
    <row r="368" spans="7:25">
      <c r="G368" s="38">
        <f>7000</f>
        <v>7000</v>
      </c>
      <c r="H368" s="38">
        <f t="shared" si="17"/>
        <v>12.45</v>
      </c>
      <c r="I368" s="41">
        <f>Table10[[#This Row],[Column2]]*746/1000</f>
        <v>9.2876999999999992</v>
      </c>
      <c r="J368" s="37">
        <f>60*Table10[[#This Row],[Column3]]/(2*PI()*Table10[[#This Row],[Column1]])</f>
        <v>1.2670143128182253E-2</v>
      </c>
      <c r="K368" s="51">
        <v>535.1</v>
      </c>
      <c r="L368" s="41">
        <f>IF(Simulation!Q368&lt;='Given Data '!J$6,1,IF(AND(Simulation!Q368&gt;'Given Data '!J$6,Simulation!Q368&lt;='Given Data '!J$7),2,IF(Simulation!Q368&gt;'Given Data '!J$8,3)))</f>
        <v>3</v>
      </c>
      <c r="M368" s="41">
        <v>1</v>
      </c>
      <c r="N368" s="35">
        <f t="shared" si="15"/>
        <v>364</v>
      </c>
      <c r="O368" s="41">
        <f>O367+(Table10[[#This Row],[Column11]]-Q367)/R367</f>
        <v>29.216538678292583</v>
      </c>
      <c r="P368" s="41">
        <f>3.6*Table10[[#This Row],[Column11]]</f>
        <v>75.985442886535296</v>
      </c>
      <c r="Q368" s="41">
        <f t="shared" si="16"/>
        <v>21.107067468482025</v>
      </c>
      <c r="R368" s="36">
        <f>Table10[[#This Row],[Column16]]/Table10[[#This Row],[Column19]]</f>
        <v>0.32112924756314404</v>
      </c>
      <c r="S368" s="41">
        <f>'Given Data '!C$21*'Given Data '!C$19*'Given Data '!C$9*Table10[[#This Row],[Column11]]^2</f>
        <v>418.89002283195333</v>
      </c>
      <c r="T368" s="41">
        <f>'Given Data '!C$22*'Given Data '!C$17*9.81</f>
        <v>102.35950200000001</v>
      </c>
      <c r="U368" s="41">
        <v>0</v>
      </c>
      <c r="V368" s="41">
        <f>'Given Data '!C$45-(Table10[[#This Row],[Column13]]+Table10[[#This Row],[Column14]]+Table10[[#This Row],[Column15]])</f>
        <v>186.65189249088121</v>
      </c>
      <c r="W368" s="41">
        <f>Table10[[#This Row],[Column16]]/'Given Data '!C$17</f>
        <v>0.35776943606770273</v>
      </c>
      <c r="X368" s="41">
        <f>IF(L368=1,'Given Data '!C$55,IF(L368=2,'Given Data '!C$56,IF(L368=3,'Given Data '!C$57)))</f>
        <v>581.23604096253996</v>
      </c>
      <c r="Y368" s="41">
        <f>Table10[[#This Row],[Column19]]*Table10[[#This Row],[Column11]]^2/(2*1000)</f>
        <v>129.47273941672043</v>
      </c>
    </row>
    <row r="369" spans="7:25">
      <c r="G369" s="38">
        <f>7000</f>
        <v>7000</v>
      </c>
      <c r="H369" s="38">
        <f t="shared" si="17"/>
        <v>12.45</v>
      </c>
      <c r="I369" s="41">
        <f>Table10[[#This Row],[Column2]]*746/1000</f>
        <v>9.2876999999999992</v>
      </c>
      <c r="J369" s="37">
        <f>60*Table10[[#This Row],[Column3]]/(2*PI()*Table10[[#This Row],[Column1]])</f>
        <v>1.2670143128182253E-2</v>
      </c>
      <c r="K369" s="51">
        <v>535.1</v>
      </c>
      <c r="L369" s="41">
        <f>IF(Simulation!Q369&lt;='Given Data '!J$6,1,IF(AND(Simulation!Q369&gt;'Given Data '!J$6,Simulation!Q369&lt;='Given Data '!J$7),2,IF(Simulation!Q369&gt;'Given Data '!J$8,3)))</f>
        <v>3</v>
      </c>
      <c r="M369" s="41">
        <v>1</v>
      </c>
      <c r="N369" s="35">
        <f t="shared" si="15"/>
        <v>365</v>
      </c>
      <c r="O369" s="41">
        <f>O368+(Table10[[#This Row],[Column11]]-Q368)/R368</f>
        <v>29.263899111158931</v>
      </c>
      <c r="P369" s="41">
        <f>3.6*Table10[[#This Row],[Column11]]</f>
        <v>76.040194639149576</v>
      </c>
      <c r="Q369" s="41">
        <f t="shared" si="16"/>
        <v>21.12227628865266</v>
      </c>
      <c r="R369" s="36">
        <f>Table10[[#This Row],[Column16]]/Table10[[#This Row],[Column19]]</f>
        <v>0.32009028107143517</v>
      </c>
      <c r="S369" s="41">
        <f>'Given Data '!C$21*'Given Data '!C$19*'Given Data '!C$9*Table10[[#This Row],[Column11]]^2</f>
        <v>419.49390760228687</v>
      </c>
      <c r="T369" s="41">
        <f>'Given Data '!C$22*'Given Data '!C$17*9.81</f>
        <v>102.35950200000001</v>
      </c>
      <c r="U369" s="41">
        <v>0</v>
      </c>
      <c r="V369" s="41">
        <f>'Given Data '!C$45-(Table10[[#This Row],[Column13]]+Table10[[#This Row],[Column14]]+Table10[[#This Row],[Column15]])</f>
        <v>186.04800772054762</v>
      </c>
      <c r="W369" s="41">
        <f>Table10[[#This Row],[Column16]]/'Given Data '!C$17</f>
        <v>0.35661192563023059</v>
      </c>
      <c r="X369" s="41">
        <f>IF(L369=1,'Given Data '!C$55,IF(L369=2,'Given Data '!C$56,IF(L369=3,'Given Data '!C$57)))</f>
        <v>581.23604096253996</v>
      </c>
      <c r="Y369" s="41">
        <f>Table10[[#This Row],[Column19]]*Table10[[#This Row],[Column11]]^2/(2*1000)</f>
        <v>129.65939130921129</v>
      </c>
    </row>
    <row r="370" spans="7:25">
      <c r="G370" s="38">
        <f>7000</f>
        <v>7000</v>
      </c>
      <c r="H370" s="38">
        <f t="shared" si="17"/>
        <v>12.45</v>
      </c>
      <c r="I370" s="41">
        <f>Table10[[#This Row],[Column2]]*746/1000</f>
        <v>9.2876999999999992</v>
      </c>
      <c r="J370" s="37">
        <f>60*Table10[[#This Row],[Column3]]/(2*PI()*Table10[[#This Row],[Column1]])</f>
        <v>1.2670143128182253E-2</v>
      </c>
      <c r="K370" s="51">
        <v>535.1</v>
      </c>
      <c r="L370" s="41">
        <f>IF(Simulation!Q370&lt;='Given Data '!J$6,1,IF(AND(Simulation!Q370&gt;'Given Data '!J$6,Simulation!Q370&lt;='Given Data '!J$7),2,IF(Simulation!Q370&gt;'Given Data '!J$8,3)))</f>
        <v>3</v>
      </c>
      <c r="M370" s="41">
        <v>1</v>
      </c>
      <c r="N370" s="35">
        <f t="shared" si="15"/>
        <v>366</v>
      </c>
      <c r="O370" s="41">
        <f>O369+(Table10[[#This Row],[Column11]]-Q369)/R369</f>
        <v>29.311225522335576</v>
      </c>
      <c r="P370" s="41">
        <f>3.6*Table10[[#This Row],[Column11]]</f>
        <v>76.094730046469863</v>
      </c>
      <c r="Q370" s="41">
        <f t="shared" si="16"/>
        <v>21.137425012908295</v>
      </c>
      <c r="R370" s="36">
        <f>Table10[[#This Row],[Column16]]/Table10[[#This Row],[Column19]]</f>
        <v>0.31905467600313792</v>
      </c>
      <c r="S370" s="41">
        <f>'Given Data '!C$21*'Given Data '!C$19*'Given Data '!C$9*Table10[[#This Row],[Column11]]^2</f>
        <v>420.09583859218475</v>
      </c>
      <c r="T370" s="41">
        <f>'Given Data '!C$22*'Given Data '!C$17*9.81</f>
        <v>102.35950200000001</v>
      </c>
      <c r="U370" s="41">
        <v>0</v>
      </c>
      <c r="V370" s="41">
        <f>'Given Data '!C$45-(Table10[[#This Row],[Column13]]+Table10[[#This Row],[Column14]]+Table10[[#This Row],[Column15]])</f>
        <v>185.44607673064979</v>
      </c>
      <c r="W370" s="41">
        <f>Table10[[#This Row],[Column16]]/'Given Data '!C$17</f>
        <v>0.355458160147687</v>
      </c>
      <c r="X370" s="41">
        <f>IF(L370=1,'Given Data '!C$55,IF(L370=2,'Given Data '!C$56,IF(L370=3,'Given Data '!C$57)))</f>
        <v>581.23604096253996</v>
      </c>
      <c r="Y370" s="41">
        <f>Table10[[#This Row],[Column19]]*Table10[[#This Row],[Column11]]^2/(2*1000)</f>
        <v>129.84543931693182</v>
      </c>
    </row>
    <row r="371" spans="7:25">
      <c r="G371" s="38">
        <f>7000</f>
        <v>7000</v>
      </c>
      <c r="H371" s="38">
        <f t="shared" si="17"/>
        <v>12.45</v>
      </c>
      <c r="I371" s="41">
        <f>Table10[[#This Row],[Column2]]*746/1000</f>
        <v>9.2876999999999992</v>
      </c>
      <c r="J371" s="37">
        <f>60*Table10[[#This Row],[Column3]]/(2*PI()*Table10[[#This Row],[Column1]])</f>
        <v>1.2670143128182253E-2</v>
      </c>
      <c r="K371" s="51">
        <v>535.1</v>
      </c>
      <c r="L371" s="41">
        <f>IF(Simulation!Q371&lt;='Given Data '!J$6,1,IF(AND(Simulation!Q371&gt;'Given Data '!J$6,Simulation!Q371&lt;='Given Data '!J$7),2,IF(Simulation!Q371&gt;'Given Data '!J$8,3)))</f>
        <v>3</v>
      </c>
      <c r="M371" s="41">
        <v>1</v>
      </c>
      <c r="N371" s="35">
        <f t="shared" si="15"/>
        <v>367</v>
      </c>
      <c r="O371" s="41">
        <f>O370+(Table10[[#This Row],[Column11]]-Q370)/R370</f>
        <v>29.358518094754139</v>
      </c>
      <c r="P371" s="41">
        <f>3.6*Table10[[#This Row],[Column11]]</f>
        <v>76.149050145403166</v>
      </c>
      <c r="Q371" s="41">
        <f t="shared" si="16"/>
        <v>21.152513929278655</v>
      </c>
      <c r="R371" s="36">
        <f>Table10[[#This Row],[Column16]]/Table10[[#This Row],[Column19]]</f>
        <v>0.31802242148286058</v>
      </c>
      <c r="S371" s="41">
        <f>'Given Data '!C$21*'Given Data '!C$19*'Given Data '!C$9*Table10[[#This Row],[Column11]]^2</f>
        <v>420.69582212281642</v>
      </c>
      <c r="T371" s="41">
        <f>'Given Data '!C$22*'Given Data '!C$17*9.81</f>
        <v>102.35950200000001</v>
      </c>
      <c r="U371" s="41">
        <v>0</v>
      </c>
      <c r="V371" s="41">
        <f>'Given Data '!C$45-(Table10[[#This Row],[Column13]]+Table10[[#This Row],[Column14]]+Table10[[#This Row],[Column15]])</f>
        <v>184.84609320001812</v>
      </c>
      <c r="W371" s="41">
        <f>Table10[[#This Row],[Column16]]/'Given Data '!C$17</f>
        <v>0.35430812750382035</v>
      </c>
      <c r="X371" s="41">
        <f>IF(L371=1,'Given Data '!C$55,IF(L371=2,'Given Data '!C$56,IF(L371=3,'Given Data '!C$57)))</f>
        <v>581.23604096253996</v>
      </c>
      <c r="Y371" s="41">
        <f>Table10[[#This Row],[Column19]]*Table10[[#This Row],[Column11]]^2/(2*1000)</f>
        <v>130.03088539366249</v>
      </c>
    </row>
    <row r="372" spans="7:25">
      <c r="G372" s="38">
        <f>7000</f>
        <v>7000</v>
      </c>
      <c r="H372" s="38">
        <f t="shared" si="17"/>
        <v>12.45</v>
      </c>
      <c r="I372" s="41">
        <f>Table10[[#This Row],[Column2]]*746/1000</f>
        <v>9.2876999999999992</v>
      </c>
      <c r="J372" s="37">
        <f>60*Table10[[#This Row],[Column3]]/(2*PI()*Table10[[#This Row],[Column1]])</f>
        <v>1.2670143128182253E-2</v>
      </c>
      <c r="K372" s="51">
        <v>535.1</v>
      </c>
      <c r="L372" s="41">
        <f>IF(Simulation!Q372&lt;='Given Data '!J$6,1,IF(AND(Simulation!Q372&gt;'Given Data '!J$6,Simulation!Q372&lt;='Given Data '!J$7),2,IF(Simulation!Q372&gt;'Given Data '!J$8,3)))</f>
        <v>3</v>
      </c>
      <c r="M372" s="41">
        <v>1</v>
      </c>
      <c r="N372" s="35">
        <f t="shared" si="15"/>
        <v>368</v>
      </c>
      <c r="O372" s="41">
        <f>O371+(Table10[[#This Row],[Column11]]-Q371)/R371</f>
        <v>29.405777010025279</v>
      </c>
      <c r="P372" s="41">
        <f>3.6*Table10[[#This Row],[Column11]]</f>
        <v>76.203155966219413</v>
      </c>
      <c r="Q372" s="41">
        <f t="shared" si="16"/>
        <v>21.167543323949836</v>
      </c>
      <c r="R372" s="36">
        <f>Table10[[#This Row],[Column16]]/Table10[[#This Row],[Column19]]</f>
        <v>0.31699350667039744</v>
      </c>
      <c r="S372" s="41">
        <f>'Given Data '!C$21*'Given Data '!C$19*'Given Data '!C$9*Table10[[#This Row],[Column11]]^2</f>
        <v>421.29386449490022</v>
      </c>
      <c r="T372" s="41">
        <f>'Given Data '!C$22*'Given Data '!C$17*9.81</f>
        <v>102.35950200000001</v>
      </c>
      <c r="U372" s="41">
        <v>0</v>
      </c>
      <c r="V372" s="41">
        <f>'Given Data '!C$45-(Table10[[#This Row],[Column13]]+Table10[[#This Row],[Column14]]+Table10[[#This Row],[Column15]])</f>
        <v>184.24805082793432</v>
      </c>
      <c r="W372" s="41">
        <f>Table10[[#This Row],[Column16]]/'Given Data '!C$17</f>
        <v>0.35316181562157961</v>
      </c>
      <c r="X372" s="41">
        <f>IF(L372=1,'Given Data '!C$55,IF(L372=2,'Given Data '!C$56,IF(L372=3,'Given Data '!C$57)))</f>
        <v>581.23604096253996</v>
      </c>
      <c r="Y372" s="41">
        <f>Table10[[#This Row],[Column19]]*Table10[[#This Row],[Column11]]^2/(2*1000)</f>
        <v>130.21573148686252</v>
      </c>
    </row>
    <row r="373" spans="7:25">
      <c r="G373" s="38">
        <f>7000</f>
        <v>7000</v>
      </c>
      <c r="H373" s="38">
        <f t="shared" si="17"/>
        <v>12.45</v>
      </c>
      <c r="I373" s="41">
        <f>Table10[[#This Row],[Column2]]*746/1000</f>
        <v>9.2876999999999992</v>
      </c>
      <c r="J373" s="37">
        <f>60*Table10[[#This Row],[Column3]]/(2*PI()*Table10[[#This Row],[Column1]])</f>
        <v>1.2670143128182253E-2</v>
      </c>
      <c r="K373" s="51">
        <v>535.1</v>
      </c>
      <c r="L373" s="41">
        <f>IF(Simulation!Q373&lt;='Given Data '!J$6,1,IF(AND(Simulation!Q373&gt;'Given Data '!J$6,Simulation!Q373&lt;='Given Data '!J$7),2,IF(Simulation!Q373&gt;'Given Data '!J$8,3)))</f>
        <v>3</v>
      </c>
      <c r="M373" s="41">
        <v>1</v>
      </c>
      <c r="N373" s="35">
        <f t="shared" si="15"/>
        <v>369</v>
      </c>
      <c r="O373" s="41">
        <f>O372+(Table10[[#This Row],[Column11]]-Q372)/R372</f>
        <v>29.453002448451446</v>
      </c>
      <c r="P373" s="41">
        <f>3.6*Table10[[#This Row],[Column11]]</f>
        <v>76.257048532610142</v>
      </c>
      <c r="Q373" s="41">
        <f t="shared" si="16"/>
        <v>21.182513481280594</v>
      </c>
      <c r="R373" s="36">
        <f>Table10[[#This Row],[Column16]]/Table10[[#This Row],[Column19]]</f>
        <v>0.31596792076061486</v>
      </c>
      <c r="S373" s="41">
        <f>'Given Data '!C$21*'Given Data '!C$19*'Given Data '!C$9*Table10[[#This Row],[Column11]]^2</f>
        <v>421.88997198876922</v>
      </c>
      <c r="T373" s="41">
        <f>'Given Data '!C$22*'Given Data '!C$17*9.81</f>
        <v>102.35950200000001</v>
      </c>
      <c r="U373" s="41">
        <v>0</v>
      </c>
      <c r="V373" s="41">
        <f>'Given Data '!C$45-(Table10[[#This Row],[Column13]]+Table10[[#This Row],[Column14]]+Table10[[#This Row],[Column15]])</f>
        <v>183.65194333406532</v>
      </c>
      <c r="W373" s="41">
        <f>Table10[[#This Row],[Column16]]/'Given Data '!C$17</f>
        <v>0.35201921246298767</v>
      </c>
      <c r="X373" s="41">
        <f>IF(L373=1,'Given Data '!C$55,IF(L373=2,'Given Data '!C$56,IF(L373=3,'Given Data '!C$57)))</f>
        <v>581.23604096253996</v>
      </c>
      <c r="Y373" s="41">
        <f>Table10[[#This Row],[Column19]]*Table10[[#This Row],[Column11]]^2/(2*1000)</f>
        <v>130.39997953769043</v>
      </c>
    </row>
    <row r="374" spans="7:25">
      <c r="G374" s="38">
        <f>7000</f>
        <v>7000</v>
      </c>
      <c r="H374" s="38">
        <f t="shared" si="17"/>
        <v>12.45</v>
      </c>
      <c r="I374" s="41">
        <f>Table10[[#This Row],[Column2]]*746/1000</f>
        <v>9.2876999999999992</v>
      </c>
      <c r="J374" s="37">
        <f>60*Table10[[#This Row],[Column3]]/(2*PI()*Table10[[#This Row],[Column1]])</f>
        <v>1.2670143128182253E-2</v>
      </c>
      <c r="K374" s="51">
        <v>535.1</v>
      </c>
      <c r="L374" s="41">
        <f>IF(Simulation!Q374&lt;='Given Data '!J$6,1,IF(AND(Simulation!Q374&gt;'Given Data '!J$6,Simulation!Q374&lt;='Given Data '!J$7),2,IF(Simulation!Q374&gt;'Given Data '!J$8,3)))</f>
        <v>3</v>
      </c>
      <c r="M374" s="41">
        <v>1</v>
      </c>
      <c r="N374" s="35">
        <f t="shared" si="15"/>
        <v>370</v>
      </c>
      <c r="O374" s="41">
        <f>O373+(Table10[[#This Row],[Column11]]-Q373)/R373</f>
        <v>29.500194589039488</v>
      </c>
      <c r="P374" s="41">
        <f>3.6*Table10[[#This Row],[Column11]]</f>
        <v>76.310728861746384</v>
      </c>
      <c r="Q374" s="41">
        <f t="shared" si="16"/>
        <v>21.19742468381844</v>
      </c>
      <c r="R374" s="36">
        <f>Table10[[#This Row],[Column16]]/Table10[[#This Row],[Column19]]</f>
        <v>0.31494565298333732</v>
      </c>
      <c r="S374" s="41">
        <f>'Given Data '!C$21*'Given Data '!C$19*'Given Data '!C$9*Table10[[#This Row],[Column11]]^2</f>
        <v>422.48415086443759</v>
      </c>
      <c r="T374" s="41">
        <f>'Given Data '!C$22*'Given Data '!C$17*9.81</f>
        <v>102.35950200000001</v>
      </c>
      <c r="U374" s="41">
        <v>0</v>
      </c>
      <c r="V374" s="41">
        <f>'Given Data '!C$45-(Table10[[#This Row],[Column13]]+Table10[[#This Row],[Column14]]+Table10[[#This Row],[Column15]])</f>
        <v>183.05776445839695</v>
      </c>
      <c r="W374" s="41">
        <f>Table10[[#This Row],[Column16]]/'Given Data '!C$17</f>
        <v>0.3508803060290141</v>
      </c>
      <c r="X374" s="41">
        <f>IF(L374=1,'Given Data '!C$55,IF(L374=2,'Given Data '!C$56,IF(L374=3,'Given Data '!C$57)))</f>
        <v>581.23604096253996</v>
      </c>
      <c r="Y374" s="41">
        <f>Table10[[#This Row],[Column19]]*Table10[[#This Row],[Column11]]^2/(2*1000)</f>
        <v>130.5836314810245</v>
      </c>
    </row>
    <row r="375" spans="7:25">
      <c r="G375" s="38">
        <f>7000</f>
        <v>7000</v>
      </c>
      <c r="H375" s="38">
        <f t="shared" si="17"/>
        <v>12.45</v>
      </c>
      <c r="I375" s="41">
        <f>Table10[[#This Row],[Column2]]*746/1000</f>
        <v>9.2876999999999992</v>
      </c>
      <c r="J375" s="37">
        <f>60*Table10[[#This Row],[Column3]]/(2*PI()*Table10[[#This Row],[Column1]])</f>
        <v>1.2670143128182253E-2</v>
      </c>
      <c r="K375" s="51">
        <v>535.1</v>
      </c>
      <c r="L375" s="41">
        <f>IF(Simulation!Q375&lt;='Given Data '!J$6,1,IF(AND(Simulation!Q375&gt;'Given Data '!J$6,Simulation!Q375&lt;='Given Data '!J$7),2,IF(Simulation!Q375&gt;'Given Data '!J$8,3)))</f>
        <v>3</v>
      </c>
      <c r="M375" s="41">
        <v>1</v>
      </c>
      <c r="N375" s="35">
        <f t="shared" si="15"/>
        <v>371</v>
      </c>
      <c r="O375" s="41">
        <f>O374+(Table10[[#This Row],[Column11]]-Q374)/R374</f>
        <v>29.54735360951311</v>
      </c>
      <c r="P375" s="41">
        <f>3.6*Table10[[#This Row],[Column11]]</f>
        <v>76.364197964336014</v>
      </c>
      <c r="Q375" s="41">
        <f t="shared" si="16"/>
        <v>21.212277212315559</v>
      </c>
      <c r="R375" s="36">
        <f>Table10[[#This Row],[Column16]]/Table10[[#This Row],[Column19]]</f>
        <v>0.31392669260323453</v>
      </c>
      <c r="S375" s="41">
        <f>'Given Data '!C$21*'Given Data '!C$19*'Given Data '!C$9*Table10[[#This Row],[Column11]]^2</f>
        <v>423.07640736166621</v>
      </c>
      <c r="T375" s="41">
        <f>'Given Data '!C$22*'Given Data '!C$17*9.81</f>
        <v>102.35950200000001</v>
      </c>
      <c r="U375" s="41">
        <v>0</v>
      </c>
      <c r="V375" s="41">
        <f>'Given Data '!C$45-(Table10[[#This Row],[Column13]]+Table10[[#This Row],[Column14]]+Table10[[#This Row],[Column15]])</f>
        <v>182.46550796116833</v>
      </c>
      <c r="W375" s="41">
        <f>Table10[[#This Row],[Column16]]/'Given Data '!C$17</f>
        <v>0.34974508435944934</v>
      </c>
      <c r="X375" s="41">
        <f>IF(L375=1,'Given Data '!C$55,IF(L375=2,'Given Data '!C$56,IF(L375=3,'Given Data '!C$57)))</f>
        <v>581.23604096253996</v>
      </c>
      <c r="Y375" s="41">
        <f>Table10[[#This Row],[Column19]]*Table10[[#This Row],[Column11]]^2/(2*1000)</f>
        <v>130.76668924548289</v>
      </c>
    </row>
    <row r="376" spans="7:25">
      <c r="G376" s="38">
        <f>7000</f>
        <v>7000</v>
      </c>
      <c r="H376" s="38">
        <f t="shared" si="17"/>
        <v>12.45</v>
      </c>
      <c r="I376" s="41">
        <f>Table10[[#This Row],[Column2]]*746/1000</f>
        <v>9.2876999999999992</v>
      </c>
      <c r="J376" s="37">
        <f>60*Table10[[#This Row],[Column3]]/(2*PI()*Table10[[#This Row],[Column1]])</f>
        <v>1.2670143128182253E-2</v>
      </c>
      <c r="K376" s="51">
        <v>535.1</v>
      </c>
      <c r="L376" s="41">
        <f>IF(Simulation!Q376&lt;='Given Data '!J$6,1,IF(AND(Simulation!Q376&gt;'Given Data '!J$6,Simulation!Q376&lt;='Given Data '!J$7),2,IF(Simulation!Q376&gt;'Given Data '!J$8,3)))</f>
        <v>3</v>
      </c>
      <c r="M376" s="41">
        <v>1</v>
      </c>
      <c r="N376" s="35">
        <f t="shared" si="15"/>
        <v>372</v>
      </c>
      <c r="O376" s="41">
        <f>O375+(Table10[[#This Row],[Column11]]-Q375)/R375</f>
        <v>29.594479686325155</v>
      </c>
      <c r="P376" s="41">
        <f>3.6*Table10[[#This Row],[Column11]]</f>
        <v>76.417456844680316</v>
      </c>
      <c r="Q376" s="41">
        <f t="shared" si="16"/>
        <v>21.22707134574453</v>
      </c>
      <c r="R376" s="36">
        <f>Table10[[#This Row],[Column16]]/Table10[[#This Row],[Column19]]</f>
        <v>0.31291102891970884</v>
      </c>
      <c r="S376" s="41">
        <f>'Given Data '!C$21*'Given Data '!C$19*'Given Data '!C$9*Table10[[#This Row],[Column11]]^2</f>
        <v>423.66674770002811</v>
      </c>
      <c r="T376" s="41">
        <f>'Given Data '!C$22*'Given Data '!C$17*9.81</f>
        <v>102.35950200000001</v>
      </c>
      <c r="U376" s="41">
        <v>0</v>
      </c>
      <c r="V376" s="41">
        <f>'Given Data '!C$45-(Table10[[#This Row],[Column13]]+Table10[[#This Row],[Column14]]+Table10[[#This Row],[Column15]])</f>
        <v>181.87516762280643</v>
      </c>
      <c r="W376" s="41">
        <f>Table10[[#This Row],[Column16]]/'Given Data '!C$17</f>
        <v>0.34861353553277957</v>
      </c>
      <c r="X376" s="41">
        <f>IF(L376=1,'Given Data '!C$55,IF(L376=2,'Given Data '!C$56,IF(L376=3,'Given Data '!C$57)))</f>
        <v>581.23604096253996</v>
      </c>
      <c r="Y376" s="41">
        <f>Table10[[#This Row],[Column19]]*Table10[[#This Row],[Column11]]^2/(2*1000)</f>
        <v>130.94915475344408</v>
      </c>
    </row>
    <row r="377" spans="7:25">
      <c r="G377" s="38">
        <f>7000</f>
        <v>7000</v>
      </c>
      <c r="H377" s="38">
        <f t="shared" si="17"/>
        <v>12.45</v>
      </c>
      <c r="I377" s="41">
        <f>Table10[[#This Row],[Column2]]*746/1000</f>
        <v>9.2876999999999992</v>
      </c>
      <c r="J377" s="37">
        <f>60*Table10[[#This Row],[Column3]]/(2*PI()*Table10[[#This Row],[Column1]])</f>
        <v>1.2670143128182253E-2</v>
      </c>
      <c r="K377" s="51">
        <v>535.1</v>
      </c>
      <c r="L377" s="41">
        <f>IF(Simulation!Q377&lt;='Given Data '!J$6,1,IF(AND(Simulation!Q377&gt;'Given Data '!J$6,Simulation!Q377&lt;='Given Data '!J$7),2,IF(Simulation!Q377&gt;'Given Data '!J$8,3)))</f>
        <v>3</v>
      </c>
      <c r="M377" s="41">
        <v>1</v>
      </c>
      <c r="N377" s="35">
        <f t="shared" si="15"/>
        <v>373</v>
      </c>
      <c r="O377" s="41">
        <f>O376+(Table10[[#This Row],[Column11]]-Q376)/R376</f>
        <v>29.641572994669726</v>
      </c>
      <c r="P377" s="41">
        <f>3.6*Table10[[#This Row],[Column11]]</f>
        <v>76.470506500729911</v>
      </c>
      <c r="Q377" s="41">
        <f t="shared" si="16"/>
        <v>21.241807361313864</v>
      </c>
      <c r="R377" s="36">
        <f>Table10[[#This Row],[Column16]]/Table10[[#This Row],[Column19]]</f>
        <v>0.31189865126678329</v>
      </c>
      <c r="S377" s="41">
        <f>'Given Data '!C$21*'Given Data '!C$19*'Given Data '!C$9*Table10[[#This Row],[Column11]]^2</f>
        <v>424.25517807897347</v>
      </c>
      <c r="T377" s="41">
        <f>'Given Data '!C$22*'Given Data '!C$17*9.81</f>
        <v>102.35950200000001</v>
      </c>
      <c r="U377" s="41">
        <v>0</v>
      </c>
      <c r="V377" s="41">
        <f>'Given Data '!C$45-(Table10[[#This Row],[Column13]]+Table10[[#This Row],[Column14]]+Table10[[#This Row],[Column15]])</f>
        <v>181.28673724386101</v>
      </c>
      <c r="W377" s="41">
        <f>Table10[[#This Row],[Column16]]/'Given Data '!C$17</f>
        <v>0.3474856476660616</v>
      </c>
      <c r="X377" s="41">
        <f>IF(L377=1,'Given Data '!C$55,IF(L377=2,'Given Data '!C$56,IF(L377=3,'Given Data '!C$57)))</f>
        <v>581.23604096253996</v>
      </c>
      <c r="Y377" s="41">
        <f>Table10[[#This Row],[Column19]]*Table10[[#This Row],[Column11]]^2/(2*1000)</f>
        <v>131.13102992106687</v>
      </c>
    </row>
    <row r="378" spans="7:25">
      <c r="G378" s="38">
        <f>7000</f>
        <v>7000</v>
      </c>
      <c r="H378" s="38">
        <f t="shared" si="17"/>
        <v>12.45</v>
      </c>
      <c r="I378" s="41">
        <f>Table10[[#This Row],[Column2]]*746/1000</f>
        <v>9.2876999999999992</v>
      </c>
      <c r="J378" s="37">
        <f>60*Table10[[#This Row],[Column3]]/(2*PI()*Table10[[#This Row],[Column1]])</f>
        <v>1.2670143128182253E-2</v>
      </c>
      <c r="K378" s="51">
        <v>535.1</v>
      </c>
      <c r="L378" s="41">
        <f>IF(Simulation!Q378&lt;='Given Data '!J$6,1,IF(AND(Simulation!Q378&gt;'Given Data '!J$6,Simulation!Q378&lt;='Given Data '!J$7),2,IF(Simulation!Q378&gt;'Given Data '!J$8,3)))</f>
        <v>3</v>
      </c>
      <c r="M378" s="41">
        <v>1</v>
      </c>
      <c r="N378" s="35">
        <f t="shared" si="15"/>
        <v>374</v>
      </c>
      <c r="O378" s="41">
        <f>O377+(Table10[[#This Row],[Column11]]-Q377)/R377</f>
        <v>29.688633708494251</v>
      </c>
      <c r="P378" s="41">
        <f>3.6*Table10[[#This Row],[Column11]]</f>
        <v>76.523347924140182</v>
      </c>
      <c r="Q378" s="41">
        <f t="shared" si="16"/>
        <v>21.256485534483385</v>
      </c>
      <c r="R378" s="36">
        <f>Table10[[#This Row],[Column16]]/Table10[[#This Row],[Column19]]</f>
        <v>0.31088954901298865</v>
      </c>
      <c r="S378" s="41">
        <f>'Given Data '!C$21*'Given Data '!C$19*'Given Data '!C$9*Table10[[#This Row],[Column11]]^2</f>
        <v>424.84170467789551</v>
      </c>
      <c r="T378" s="41">
        <f>'Given Data '!C$22*'Given Data '!C$17*9.81</f>
        <v>102.35950200000001</v>
      </c>
      <c r="U378" s="41">
        <v>0</v>
      </c>
      <c r="V378" s="41">
        <f>'Given Data '!C$45-(Table10[[#This Row],[Column13]]+Table10[[#This Row],[Column14]]+Table10[[#This Row],[Column15]])</f>
        <v>180.70021064493903</v>
      </c>
      <c r="W378" s="41">
        <f>Table10[[#This Row],[Column16]]/'Given Data '!C$17</f>
        <v>0.34636140891479755</v>
      </c>
      <c r="X378" s="41">
        <f>IF(L378=1,'Given Data '!C$55,IF(L378=2,'Given Data '!C$56,IF(L378=3,'Given Data '!C$57)))</f>
        <v>581.23604096253996</v>
      </c>
      <c r="Y378" s="41">
        <f>Table10[[#This Row],[Column19]]*Table10[[#This Row],[Column11]]^2/(2*1000)</f>
        <v>131.31231665831072</v>
      </c>
    </row>
    <row r="379" spans="7:25">
      <c r="G379" s="38">
        <f>7000</f>
        <v>7000</v>
      </c>
      <c r="H379" s="38">
        <f t="shared" si="17"/>
        <v>12.45</v>
      </c>
      <c r="I379" s="41">
        <f>Table10[[#This Row],[Column2]]*746/1000</f>
        <v>9.2876999999999992</v>
      </c>
      <c r="J379" s="37">
        <f>60*Table10[[#This Row],[Column3]]/(2*PI()*Table10[[#This Row],[Column1]])</f>
        <v>1.2670143128182253E-2</v>
      </c>
      <c r="K379" s="51">
        <v>535.1</v>
      </c>
      <c r="L379" s="41">
        <f>IF(Simulation!Q379&lt;='Given Data '!J$6,1,IF(AND(Simulation!Q379&gt;'Given Data '!J$6,Simulation!Q379&lt;='Given Data '!J$7),2,IF(Simulation!Q379&gt;'Given Data '!J$8,3)))</f>
        <v>3</v>
      </c>
      <c r="M379" s="41">
        <v>1</v>
      </c>
      <c r="N379" s="35">
        <f t="shared" si="15"/>
        <v>375</v>
      </c>
      <c r="O379" s="41">
        <f>O378+(Table10[[#This Row],[Column11]]-Q378)/R378</f>
        <v>29.735662000511265</v>
      </c>
      <c r="P379" s="41">
        <f>3.6*Table10[[#This Row],[Column11]]</f>
        <v>76.575982100325859</v>
      </c>
      <c r="Q379" s="41">
        <f t="shared" si="16"/>
        <v>21.271106138979405</v>
      </c>
      <c r="R379" s="36">
        <f>Table10[[#This Row],[Column16]]/Table10[[#This Row],[Column19]]</f>
        <v>0.30988371156125194</v>
      </c>
      <c r="S379" s="41">
        <f>'Given Data '!C$21*'Given Data '!C$19*'Given Data '!C$9*Table10[[#This Row],[Column11]]^2</f>
        <v>425.42633365619474</v>
      </c>
      <c r="T379" s="41">
        <f>'Given Data '!C$22*'Given Data '!C$17*9.81</f>
        <v>102.35950200000001</v>
      </c>
      <c r="U379" s="41">
        <v>0</v>
      </c>
      <c r="V379" s="41">
        <f>'Given Data '!C$45-(Table10[[#This Row],[Column13]]+Table10[[#This Row],[Column14]]+Table10[[#This Row],[Column15]])</f>
        <v>180.11558166663974</v>
      </c>
      <c r="W379" s="41">
        <f>Table10[[#This Row],[Column16]]/'Given Data '!C$17</f>
        <v>0.34524080747281005</v>
      </c>
      <c r="X379" s="41">
        <f>IF(L379=1,'Given Data '!C$55,IF(L379=2,'Given Data '!C$56,IF(L379=3,'Given Data '!C$57)))</f>
        <v>581.23604096253996</v>
      </c>
      <c r="Y379" s="41">
        <f>Table10[[#This Row],[Column19]]*Table10[[#This Row],[Column11]]^2/(2*1000)</f>
        <v>131.49301686895566</v>
      </c>
    </row>
    <row r="380" spans="7:25">
      <c r="G380" s="38">
        <f>7000</f>
        <v>7000</v>
      </c>
      <c r="H380" s="38">
        <f t="shared" si="17"/>
        <v>12.45</v>
      </c>
      <c r="I380" s="41">
        <f>Table10[[#This Row],[Column2]]*746/1000</f>
        <v>9.2876999999999992</v>
      </c>
      <c r="J380" s="37">
        <f>60*Table10[[#This Row],[Column3]]/(2*PI()*Table10[[#This Row],[Column1]])</f>
        <v>1.2670143128182253E-2</v>
      </c>
      <c r="K380" s="51">
        <v>535.1</v>
      </c>
      <c r="L380" s="41">
        <f>IF(Simulation!Q380&lt;='Given Data '!J$6,1,IF(AND(Simulation!Q380&gt;'Given Data '!J$6,Simulation!Q380&lt;='Given Data '!J$7),2,IF(Simulation!Q380&gt;'Given Data '!J$8,3)))</f>
        <v>3</v>
      </c>
      <c r="M380" s="41">
        <v>1</v>
      </c>
      <c r="N380" s="35">
        <f t="shared" si="15"/>
        <v>376</v>
      </c>
      <c r="O380" s="41">
        <f>O379+(Table10[[#This Row],[Column11]]-Q379)/R379</f>
        <v>29.782658042210155</v>
      </c>
      <c r="P380" s="41">
        <f>3.6*Table10[[#This Row],[Column11]]</f>
        <v>76.62841000851509</v>
      </c>
      <c r="Q380" s="41">
        <f t="shared" si="16"/>
        <v>21.285669446809745</v>
      </c>
      <c r="R380" s="36">
        <f>Table10[[#This Row],[Column16]]/Table10[[#This Row],[Column19]]</f>
        <v>0.30888112834878623</v>
      </c>
      <c r="S380" s="41">
        <f>'Given Data '!C$21*'Given Data '!C$19*'Given Data '!C$9*Table10[[#This Row],[Column11]]^2</f>
        <v>426.00907115334383</v>
      </c>
      <c r="T380" s="41">
        <f>'Given Data '!C$22*'Given Data '!C$17*9.81</f>
        <v>102.35950200000001</v>
      </c>
      <c r="U380" s="41">
        <v>0</v>
      </c>
      <c r="V380" s="41">
        <f>'Given Data '!C$45-(Table10[[#This Row],[Column13]]+Table10[[#This Row],[Column14]]+Table10[[#This Row],[Column15]])</f>
        <v>179.53284416949066</v>
      </c>
      <c r="W380" s="41">
        <f>Table10[[#This Row],[Column16]]/'Given Data '!C$17</f>
        <v>0.34412383157211984</v>
      </c>
      <c r="X380" s="41">
        <f>IF(L380=1,'Given Data '!C$55,IF(L380=2,'Given Data '!C$56,IF(L380=3,'Given Data '!C$57)))</f>
        <v>581.23604096253996</v>
      </c>
      <c r="Y380" s="41">
        <f>Table10[[#This Row],[Column19]]*Table10[[#This Row],[Column11]]^2/(2*1000)</f>
        <v>131.67313245062229</v>
      </c>
    </row>
    <row r="381" spans="7:25">
      <c r="G381" s="38">
        <f>7000</f>
        <v>7000</v>
      </c>
      <c r="H381" s="38">
        <f t="shared" si="17"/>
        <v>12.45</v>
      </c>
      <c r="I381" s="41">
        <f>Table10[[#This Row],[Column2]]*746/1000</f>
        <v>9.2876999999999992</v>
      </c>
      <c r="J381" s="37">
        <f>60*Table10[[#This Row],[Column3]]/(2*PI()*Table10[[#This Row],[Column1]])</f>
        <v>1.2670143128182253E-2</v>
      </c>
      <c r="K381" s="51">
        <v>535.1</v>
      </c>
      <c r="L381" s="41">
        <f>IF(Simulation!Q381&lt;='Given Data '!J$6,1,IF(AND(Simulation!Q381&gt;'Given Data '!J$6,Simulation!Q381&lt;='Given Data '!J$7),2,IF(Simulation!Q381&gt;'Given Data '!J$8,3)))</f>
        <v>3</v>
      </c>
      <c r="M381" s="41">
        <v>1</v>
      </c>
      <c r="N381" s="35">
        <f t="shared" si="15"/>
        <v>377</v>
      </c>
      <c r="O381" s="41">
        <f>O380+(Table10[[#This Row],[Column11]]-Q380)/R380</f>
        <v>29.829622003868707</v>
      </c>
      <c r="P381" s="41">
        <f>3.6*Table10[[#This Row],[Column11]]</f>
        <v>76.680632621802843</v>
      </c>
      <c r="Q381" s="41">
        <f t="shared" si="16"/>
        <v>21.300175728278568</v>
      </c>
      <c r="R381" s="36">
        <f>Table10[[#This Row],[Column16]]/Table10[[#This Row],[Column19]]</f>
        <v>0.30788178884697864</v>
      </c>
      <c r="S381" s="41">
        <f>'Given Data '!C$21*'Given Data '!C$19*'Given Data '!C$9*Table10[[#This Row],[Column11]]^2</f>
        <v>426.58992328895192</v>
      </c>
      <c r="T381" s="41">
        <f>'Given Data '!C$22*'Given Data '!C$17*9.81</f>
        <v>102.35950200000001</v>
      </c>
      <c r="U381" s="41">
        <v>0</v>
      </c>
      <c r="V381" s="41">
        <f>'Given Data '!C$45-(Table10[[#This Row],[Column13]]+Table10[[#This Row],[Column14]]+Table10[[#This Row],[Column15]])</f>
        <v>178.95199203388256</v>
      </c>
      <c r="W381" s="41">
        <f>Table10[[#This Row],[Column16]]/'Given Data '!C$17</f>
        <v>0.34301046948282099</v>
      </c>
      <c r="X381" s="41">
        <f>IF(L381=1,'Given Data '!C$55,IF(L381=2,'Given Data '!C$56,IF(L381=3,'Given Data '!C$57)))</f>
        <v>581.23604096253996</v>
      </c>
      <c r="Y381" s="41">
        <f>Table10[[#This Row],[Column19]]*Table10[[#This Row],[Column11]]^2/(2*1000)</f>
        <v>131.85266529479176</v>
      </c>
    </row>
    <row r="382" spans="7:25">
      <c r="G382" s="38">
        <f>7000</f>
        <v>7000</v>
      </c>
      <c r="H382" s="38">
        <f t="shared" si="17"/>
        <v>12.45</v>
      </c>
      <c r="I382" s="41">
        <f>Table10[[#This Row],[Column2]]*746/1000</f>
        <v>9.2876999999999992</v>
      </c>
      <c r="J382" s="37">
        <f>60*Table10[[#This Row],[Column3]]/(2*PI()*Table10[[#This Row],[Column1]])</f>
        <v>1.2670143128182253E-2</v>
      </c>
      <c r="K382" s="51">
        <v>535.1</v>
      </c>
      <c r="L382" s="41">
        <f>IF(Simulation!Q382&lt;='Given Data '!J$6,1,IF(AND(Simulation!Q382&gt;'Given Data '!J$6,Simulation!Q382&lt;='Given Data '!J$7),2,IF(Simulation!Q382&gt;'Given Data '!J$8,3)))</f>
        <v>3</v>
      </c>
      <c r="M382" s="41">
        <v>1</v>
      </c>
      <c r="N382" s="35">
        <f t="shared" si="15"/>
        <v>378</v>
      </c>
      <c r="O382" s="41">
        <f>O381+(Table10[[#This Row],[Column11]]-Q381)/R381</f>
        <v>29.876554054564551</v>
      </c>
      <c r="P382" s="41">
        <f>3.6*Table10[[#This Row],[Column11]]</f>
        <v>76.732650907203819</v>
      </c>
      <c r="Q382" s="41">
        <f t="shared" si="16"/>
        <v>21.314625252001061</v>
      </c>
      <c r="R382" s="36">
        <f>Table10[[#This Row],[Column16]]/Table10[[#This Row],[Column19]]</f>
        <v>0.3068856825612799</v>
      </c>
      <c r="S382" s="41">
        <f>'Given Data '!C$21*'Given Data '!C$19*'Given Data '!C$9*Table10[[#This Row],[Column11]]^2</f>
        <v>427.16889616282941</v>
      </c>
      <c r="T382" s="41">
        <f>'Given Data '!C$22*'Given Data '!C$17*9.81</f>
        <v>102.35950200000001</v>
      </c>
      <c r="U382" s="41">
        <v>0</v>
      </c>
      <c r="V382" s="41">
        <f>'Given Data '!C$45-(Table10[[#This Row],[Column13]]+Table10[[#This Row],[Column14]]+Table10[[#This Row],[Column15]])</f>
        <v>178.37301916000513</v>
      </c>
      <c r="W382" s="41">
        <f>Table10[[#This Row],[Column16]]/'Given Data '!C$17</f>
        <v>0.34190070951295759</v>
      </c>
      <c r="X382" s="41">
        <f>IF(L382=1,'Given Data '!C$55,IF(L382=2,'Given Data '!C$56,IF(L382=3,'Given Data '!C$57)))</f>
        <v>581.23604096253996</v>
      </c>
      <c r="Y382" s="41">
        <f>Table10[[#This Row],[Column19]]*Table10[[#This Row],[Column11]]^2/(2*1000)</f>
        <v>132.03161728682565</v>
      </c>
    </row>
    <row r="383" spans="7:25">
      <c r="G383" s="38">
        <f>7000</f>
        <v>7000</v>
      </c>
      <c r="H383" s="38">
        <f t="shared" si="17"/>
        <v>12.45</v>
      </c>
      <c r="I383" s="41">
        <f>Table10[[#This Row],[Column2]]*746/1000</f>
        <v>9.2876999999999992</v>
      </c>
      <c r="J383" s="37">
        <f>60*Table10[[#This Row],[Column3]]/(2*PI()*Table10[[#This Row],[Column1]])</f>
        <v>1.2670143128182253E-2</v>
      </c>
      <c r="K383" s="51">
        <v>535.1</v>
      </c>
      <c r="L383" s="41">
        <f>IF(Simulation!Q383&lt;='Given Data '!J$6,1,IF(AND(Simulation!Q383&gt;'Given Data '!J$6,Simulation!Q383&lt;='Given Data '!J$7),2,IF(Simulation!Q383&gt;'Given Data '!J$8,3)))</f>
        <v>3</v>
      </c>
      <c r="M383" s="41">
        <v>1</v>
      </c>
      <c r="N383" s="35">
        <f t="shared" si="15"/>
        <v>379</v>
      </c>
      <c r="O383" s="41">
        <f>O382+(Table10[[#This Row],[Column11]]-Q382)/R382</f>
        <v>29.923454362186444</v>
      </c>
      <c r="P383" s="41">
        <f>3.6*Table10[[#This Row],[Column11]]</f>
        <v>76.784465825704586</v>
      </c>
      <c r="Q383" s="41">
        <f t="shared" si="16"/>
        <v>21.329018284917939</v>
      </c>
      <c r="R383" s="36">
        <f>Table10[[#This Row],[Column16]]/Table10[[#This Row],[Column19]]</f>
        <v>0.30589279903109418</v>
      </c>
      <c r="S383" s="41">
        <f>'Given Data '!C$21*'Given Data '!C$19*'Given Data '!C$9*Table10[[#This Row],[Column11]]^2</f>
        <v>427.74599585505143</v>
      </c>
      <c r="T383" s="41">
        <f>'Given Data '!C$22*'Given Data '!C$17*9.81</f>
        <v>102.35950200000001</v>
      </c>
      <c r="U383" s="41">
        <v>0</v>
      </c>
      <c r="V383" s="41">
        <f>'Given Data '!C$45-(Table10[[#This Row],[Column13]]+Table10[[#This Row],[Column14]]+Table10[[#This Row],[Column15]])</f>
        <v>177.79591946778305</v>
      </c>
      <c r="W383" s="41">
        <f>Table10[[#This Row],[Column16]]/'Given Data '!C$17</f>
        <v>0.34079454000840131</v>
      </c>
      <c r="X383" s="41">
        <f>IF(L383=1,'Given Data '!C$55,IF(L383=2,'Given Data '!C$56,IF(L383=3,'Given Data '!C$57)))</f>
        <v>581.23604096253996</v>
      </c>
      <c r="Y383" s="41">
        <f>Table10[[#This Row],[Column19]]*Table10[[#This Row],[Column11]]^2/(2*1000)</f>
        <v>132.20999030598563</v>
      </c>
    </row>
    <row r="384" spans="7:25">
      <c r="G384" s="38">
        <f>7000</f>
        <v>7000</v>
      </c>
      <c r="H384" s="38">
        <f t="shared" si="17"/>
        <v>12.45</v>
      </c>
      <c r="I384" s="41">
        <f>Table10[[#This Row],[Column2]]*746/1000</f>
        <v>9.2876999999999992</v>
      </c>
      <c r="J384" s="37">
        <f>60*Table10[[#This Row],[Column3]]/(2*PI()*Table10[[#This Row],[Column1]])</f>
        <v>1.2670143128182253E-2</v>
      </c>
      <c r="K384" s="51">
        <v>535.1</v>
      </c>
      <c r="L384" s="41">
        <f>IF(Simulation!Q384&lt;='Given Data '!J$6,1,IF(AND(Simulation!Q384&gt;'Given Data '!J$6,Simulation!Q384&lt;='Given Data '!J$7),2,IF(Simulation!Q384&gt;'Given Data '!J$8,3)))</f>
        <v>3</v>
      </c>
      <c r="M384" s="41">
        <v>1</v>
      </c>
      <c r="N384" s="35">
        <f t="shared" si="15"/>
        <v>380</v>
      </c>
      <c r="O384" s="41">
        <f>O383+(Table10[[#This Row],[Column11]]-Q383)/R383</f>
        <v>29.970323093445415</v>
      </c>
      <c r="P384" s="41">
        <f>3.6*Table10[[#This Row],[Column11]]</f>
        <v>76.836078332315211</v>
      </c>
      <c r="Q384" s="41">
        <f t="shared" si="16"/>
        <v>21.343355092309782</v>
      </c>
      <c r="R384" s="36">
        <f>Table10[[#This Row],[Column16]]/Table10[[#This Row],[Column19]]</f>
        <v>0.30490312782966994</v>
      </c>
      <c r="S384" s="41">
        <f>'Given Data '!C$21*'Given Data '!C$19*'Given Data '!C$9*Table10[[#This Row],[Column11]]^2</f>
        <v>428.32122842602195</v>
      </c>
      <c r="T384" s="41">
        <f>'Given Data '!C$22*'Given Data '!C$17*9.81</f>
        <v>102.35950200000001</v>
      </c>
      <c r="U384" s="41">
        <v>0</v>
      </c>
      <c r="V384" s="41">
        <f>'Given Data '!C$45-(Table10[[#This Row],[Column13]]+Table10[[#This Row],[Column14]]+Table10[[#This Row],[Column15]])</f>
        <v>177.22068689681259</v>
      </c>
      <c r="W384" s="41">
        <f>Table10[[#This Row],[Column16]]/'Given Data '!C$17</f>
        <v>0.33969194935272962</v>
      </c>
      <c r="X384" s="41">
        <f>IF(L384=1,'Given Data '!C$55,IF(L384=2,'Given Data '!C$56,IF(L384=3,'Given Data '!C$57)))</f>
        <v>581.23604096253996</v>
      </c>
      <c r="Y384" s="41">
        <f>Table10[[#This Row],[Column19]]*Table10[[#This Row],[Column11]]^2/(2*1000)</f>
        <v>132.3877862254534</v>
      </c>
    </row>
    <row r="385" spans="7:25">
      <c r="G385" s="38">
        <f>7000</f>
        <v>7000</v>
      </c>
      <c r="H385" s="38">
        <f t="shared" si="17"/>
        <v>12.45</v>
      </c>
      <c r="I385" s="41">
        <f>Table10[[#This Row],[Column2]]*746/1000</f>
        <v>9.2876999999999992</v>
      </c>
      <c r="J385" s="37">
        <f>60*Table10[[#This Row],[Column3]]/(2*PI()*Table10[[#This Row],[Column1]])</f>
        <v>1.2670143128182253E-2</v>
      </c>
      <c r="K385" s="51">
        <v>535.1</v>
      </c>
      <c r="L385" s="41">
        <f>IF(Simulation!Q385&lt;='Given Data '!J$6,1,IF(AND(Simulation!Q385&gt;'Given Data '!J$6,Simulation!Q385&lt;='Given Data '!J$7),2,IF(Simulation!Q385&gt;'Given Data '!J$8,3)))</f>
        <v>3</v>
      </c>
      <c r="M385" s="41">
        <v>1</v>
      </c>
      <c r="N385" s="35">
        <f t="shared" si="15"/>
        <v>381</v>
      </c>
      <c r="O385" s="41">
        <f>O384+(Table10[[#This Row],[Column11]]-Q384)/R384</f>
        <v>30.017160413885804</v>
      </c>
      <c r="P385" s="41">
        <f>3.6*Table10[[#This Row],[Column11]]</f>
        <v>76.887489376120385</v>
      </c>
      <c r="Q385" s="41">
        <f t="shared" si="16"/>
        <v>21.357635937811217</v>
      </c>
      <c r="R385" s="36">
        <f>Table10[[#This Row],[Column16]]/Table10[[#This Row],[Column19]]</f>
        <v>0.30391665856398908</v>
      </c>
      <c r="S385" s="41">
        <f>'Given Data '!C$21*'Given Data '!C$19*'Given Data '!C$9*Table10[[#This Row],[Column11]]^2</f>
        <v>428.89459991653752</v>
      </c>
      <c r="T385" s="41">
        <f>'Given Data '!C$22*'Given Data '!C$17*9.81</f>
        <v>102.35950200000001</v>
      </c>
      <c r="U385" s="41">
        <v>0</v>
      </c>
      <c r="V385" s="41">
        <f>'Given Data '!C$45-(Table10[[#This Row],[Column13]]+Table10[[#This Row],[Column14]]+Table10[[#This Row],[Column15]])</f>
        <v>176.64731540629703</v>
      </c>
      <c r="W385" s="41">
        <f>Table10[[#This Row],[Column16]]/'Given Data '!C$17</f>
        <v>0.33859292596710244</v>
      </c>
      <c r="X385" s="41">
        <f>IF(L385=1,'Given Data '!C$55,IF(L385=2,'Given Data '!C$56,IF(L385=3,'Given Data '!C$57)))</f>
        <v>581.23604096253996</v>
      </c>
      <c r="Y385" s="41">
        <f>Table10[[#This Row],[Column19]]*Table10[[#This Row],[Column11]]^2/(2*1000)</f>
        <v>132.56500691235019</v>
      </c>
    </row>
    <row r="386" spans="7:25">
      <c r="G386" s="38">
        <f>7000</f>
        <v>7000</v>
      </c>
      <c r="H386" s="38">
        <f t="shared" si="17"/>
        <v>12.45</v>
      </c>
      <c r="I386" s="41">
        <f>Table10[[#This Row],[Column2]]*746/1000</f>
        <v>9.2876999999999992</v>
      </c>
      <c r="J386" s="37">
        <f>60*Table10[[#This Row],[Column3]]/(2*PI()*Table10[[#This Row],[Column1]])</f>
        <v>1.2670143128182253E-2</v>
      </c>
      <c r="K386" s="51">
        <v>535.1</v>
      </c>
      <c r="L386" s="41">
        <f>IF(Simulation!Q386&lt;='Given Data '!J$6,1,IF(AND(Simulation!Q386&gt;'Given Data '!J$6,Simulation!Q386&lt;='Given Data '!J$7),2,IF(Simulation!Q386&gt;'Given Data '!J$8,3)))</f>
        <v>3</v>
      </c>
      <c r="M386" s="41">
        <v>1</v>
      </c>
      <c r="N386" s="35">
        <f t="shared" si="15"/>
        <v>382</v>
      </c>
      <c r="O386" s="41">
        <f>O385+(Table10[[#This Row],[Column11]]-Q385)/R385</f>
        <v>30.063966487896135</v>
      </c>
      <c r="P386" s="41">
        <f>3.6*Table10[[#This Row],[Column11]]</f>
        <v>76.938699900329766</v>
      </c>
      <c r="Q386" s="41">
        <f t="shared" si="16"/>
        <v>21.371861083424935</v>
      </c>
      <c r="R386" s="36">
        <f>Table10[[#This Row],[Column16]]/Table10[[#This Row],[Column19]]</f>
        <v>0.3029333808746591</v>
      </c>
      <c r="S386" s="41">
        <f>'Given Data '!C$21*'Given Data '!C$19*'Given Data '!C$9*Table10[[#This Row],[Column11]]^2</f>
        <v>429.4661163478504</v>
      </c>
      <c r="T386" s="41">
        <f>'Given Data '!C$22*'Given Data '!C$17*9.81</f>
        <v>102.35950200000001</v>
      </c>
      <c r="U386" s="41">
        <v>0</v>
      </c>
      <c r="V386" s="41">
        <f>'Given Data '!C$45-(Table10[[#This Row],[Column13]]+Table10[[#This Row],[Column14]]+Table10[[#This Row],[Column15]])</f>
        <v>176.07579897498408</v>
      </c>
      <c r="W386" s="41">
        <f>Table10[[#This Row],[Column16]]/'Given Data '!C$17</f>
        <v>0.33749745831014177</v>
      </c>
      <c r="X386" s="41">
        <f>IF(L386=1,'Given Data '!C$55,IF(L386=2,'Given Data '!C$56,IF(L386=3,'Given Data '!C$57)))</f>
        <v>581.23604096253996</v>
      </c>
      <c r="Y386" s="41">
        <f>Table10[[#This Row],[Column19]]*Table10[[#This Row],[Column11]]^2/(2*1000)</f>
        <v>132.7416542277565</v>
      </c>
    </row>
    <row r="387" spans="7:25">
      <c r="G387" s="38">
        <f>7000</f>
        <v>7000</v>
      </c>
      <c r="H387" s="38">
        <f t="shared" si="17"/>
        <v>12.45</v>
      </c>
      <c r="I387" s="41">
        <f>Table10[[#This Row],[Column2]]*746/1000</f>
        <v>9.2876999999999992</v>
      </c>
      <c r="J387" s="37">
        <f>60*Table10[[#This Row],[Column3]]/(2*PI()*Table10[[#This Row],[Column1]])</f>
        <v>1.2670143128182253E-2</v>
      </c>
      <c r="K387" s="51">
        <v>535.1</v>
      </c>
      <c r="L387" s="41">
        <f>IF(Simulation!Q387&lt;='Given Data '!J$6,1,IF(AND(Simulation!Q387&gt;'Given Data '!J$6,Simulation!Q387&lt;='Given Data '!J$7),2,IF(Simulation!Q387&gt;'Given Data '!J$8,3)))</f>
        <v>3</v>
      </c>
      <c r="M387" s="41">
        <v>1</v>
      </c>
      <c r="N387" s="35">
        <f t="shared" si="15"/>
        <v>383</v>
      </c>
      <c r="O387" s="41">
        <f>O386+(Table10[[#This Row],[Column11]]-Q386)/R386</f>
        <v>30.110741478719866</v>
      </c>
      <c r="P387" s="41">
        <f>3.6*Table10[[#This Row],[Column11]]</f>
        <v>76.98971084232798</v>
      </c>
      <c r="Q387" s="41">
        <f t="shared" si="16"/>
        <v>21.38603078953555</v>
      </c>
      <c r="R387" s="36">
        <f>Table10[[#This Row],[Column16]]/Table10[[#This Row],[Column19]]</f>
        <v>0.30195328443580416</v>
      </c>
      <c r="S387" s="41">
        <f>'Given Data '!C$21*'Given Data '!C$19*'Given Data '!C$9*Table10[[#This Row],[Column11]]^2</f>
        <v>430.035783721732</v>
      </c>
      <c r="T387" s="41">
        <f>'Given Data '!C$22*'Given Data '!C$17*9.81</f>
        <v>102.35950200000001</v>
      </c>
      <c r="U387" s="41">
        <v>0</v>
      </c>
      <c r="V387" s="41">
        <f>'Given Data '!C$45-(Table10[[#This Row],[Column13]]+Table10[[#This Row],[Column14]]+Table10[[#This Row],[Column15]])</f>
        <v>175.50613160110254</v>
      </c>
      <c r="W387" s="41">
        <f>Table10[[#This Row],[Column16]]/'Given Data '!C$17</f>
        <v>0.3364055348778105</v>
      </c>
      <c r="X387" s="41">
        <f>IF(L387=1,'Given Data '!C$55,IF(L387=2,'Given Data '!C$56,IF(L387=3,'Given Data '!C$57)))</f>
        <v>581.23604096253996</v>
      </c>
      <c r="Y387" s="41">
        <f>Table10[[#This Row],[Column19]]*Table10[[#This Row],[Column11]]^2/(2*1000)</f>
        <v>132.91773002673148</v>
      </c>
    </row>
    <row r="388" spans="7:25">
      <c r="G388" s="38">
        <f>7000</f>
        <v>7000</v>
      </c>
      <c r="H388" s="38">
        <f t="shared" si="17"/>
        <v>12.45</v>
      </c>
      <c r="I388" s="41">
        <f>Table10[[#This Row],[Column2]]*746/1000</f>
        <v>9.2876999999999992</v>
      </c>
      <c r="J388" s="37">
        <f>60*Table10[[#This Row],[Column3]]/(2*PI()*Table10[[#This Row],[Column1]])</f>
        <v>1.2670143128182253E-2</v>
      </c>
      <c r="K388" s="51">
        <v>535.1</v>
      </c>
      <c r="L388" s="41">
        <f>IF(Simulation!Q388&lt;='Given Data '!J$6,1,IF(AND(Simulation!Q388&gt;'Given Data '!J$6,Simulation!Q388&lt;='Given Data '!J$7),2,IF(Simulation!Q388&gt;'Given Data '!J$8,3)))</f>
        <v>3</v>
      </c>
      <c r="M388" s="41">
        <v>1</v>
      </c>
      <c r="N388" s="35">
        <f t="shared" si="15"/>
        <v>384</v>
      </c>
      <c r="O388" s="41">
        <f>O387+(Table10[[#This Row],[Column11]]-Q387)/R387</f>
        <v>30.157485548466067</v>
      </c>
      <c r="P388" s="41">
        <f>3.6*Table10[[#This Row],[Column11]]</f>
        <v>77.040523133723923</v>
      </c>
      <c r="Q388" s="41">
        <f t="shared" si="16"/>
        <v>21.400145314923311</v>
      </c>
      <c r="R388" s="36">
        <f>Table10[[#This Row],[Column16]]/Table10[[#This Row],[Column19]]</f>
        <v>0.30097635895495511</v>
      </c>
      <c r="S388" s="41">
        <f>'Given Data '!C$21*'Given Data '!C$19*'Given Data '!C$9*Table10[[#This Row],[Column11]]^2</f>
        <v>430.60360802053606</v>
      </c>
      <c r="T388" s="41">
        <f>'Given Data '!C$22*'Given Data '!C$17*9.81</f>
        <v>102.35950200000001</v>
      </c>
      <c r="U388" s="41">
        <v>0</v>
      </c>
      <c r="V388" s="41">
        <f>'Given Data '!C$45-(Table10[[#This Row],[Column13]]+Table10[[#This Row],[Column14]]+Table10[[#This Row],[Column15]])</f>
        <v>174.93830730229843</v>
      </c>
      <c r="W388" s="41">
        <f>Table10[[#This Row],[Column16]]/'Given Data '!C$17</f>
        <v>0.33531714420328995</v>
      </c>
      <c r="X388" s="41">
        <f>IF(L388=1,'Given Data '!C$55,IF(L388=2,'Given Data '!C$56,IF(L388=3,'Given Data '!C$57)))</f>
        <v>581.23604096253996</v>
      </c>
      <c r="Y388" s="41">
        <f>Table10[[#This Row],[Column19]]*Table10[[#This Row],[Column11]]^2/(2*1000)</f>
        <v>133.09323615833259</v>
      </c>
    </row>
    <row r="389" spans="7:25">
      <c r="G389" s="38">
        <f>7000</f>
        <v>7000</v>
      </c>
      <c r="H389" s="38">
        <f t="shared" si="17"/>
        <v>12.45</v>
      </c>
      <c r="I389" s="41">
        <f>Table10[[#This Row],[Column2]]*746/1000</f>
        <v>9.2876999999999992</v>
      </c>
      <c r="J389" s="37">
        <f>60*Table10[[#This Row],[Column3]]/(2*PI()*Table10[[#This Row],[Column1]])</f>
        <v>1.2670143128182253E-2</v>
      </c>
      <c r="K389" s="51">
        <v>535.1</v>
      </c>
      <c r="L389" s="41">
        <f>IF(Simulation!Q389&lt;='Given Data '!J$6,1,IF(AND(Simulation!Q389&gt;'Given Data '!J$6,Simulation!Q389&lt;='Given Data '!J$7),2,IF(Simulation!Q389&gt;'Given Data '!J$8,3)))</f>
        <v>3</v>
      </c>
      <c r="M389" s="41">
        <v>1</v>
      </c>
      <c r="N389" s="35">
        <f t="shared" si="15"/>
        <v>385</v>
      </c>
      <c r="O389" s="41">
        <f>O388+(Table10[[#This Row],[Column11]]-Q388)/R388</f>
        <v>30.204198858119874</v>
      </c>
      <c r="P389" s="41">
        <f>3.6*Table10[[#This Row],[Column11]]</f>
        <v>77.091137700399543</v>
      </c>
      <c r="Q389" s="41">
        <f t="shared" si="16"/>
        <v>21.414204916777649</v>
      </c>
      <c r="R389" s="36">
        <f>Table10[[#This Row],[Column16]]/Table10[[#This Row],[Column19]]</f>
        <v>0.300002594172944</v>
      </c>
      <c r="S389" s="41">
        <f>'Given Data '!C$21*'Given Data '!C$19*'Given Data '!C$9*Table10[[#This Row],[Column11]]^2</f>
        <v>431.16959520726101</v>
      </c>
      <c r="T389" s="41">
        <f>'Given Data '!C$22*'Given Data '!C$17*9.81</f>
        <v>102.35950200000001</v>
      </c>
      <c r="U389" s="41">
        <v>0</v>
      </c>
      <c r="V389" s="41">
        <f>'Given Data '!C$45-(Table10[[#This Row],[Column13]]+Table10[[#This Row],[Column14]]+Table10[[#This Row],[Column15]])</f>
        <v>174.37232011557353</v>
      </c>
      <c r="W389" s="41">
        <f>Table10[[#This Row],[Column16]]/'Given Data '!C$17</f>
        <v>0.33423227485686208</v>
      </c>
      <c r="X389" s="41">
        <f>IF(L389=1,'Given Data '!C$55,IF(L389=2,'Given Data '!C$56,IF(L389=3,'Given Data '!C$57)))</f>
        <v>581.23604096253996</v>
      </c>
      <c r="Y389" s="41">
        <f>Table10[[#This Row],[Column19]]*Table10[[#This Row],[Column11]]^2/(2*1000)</f>
        <v>133.2681744656349</v>
      </c>
    </row>
    <row r="390" spans="7:25">
      <c r="G390" s="38">
        <f>7000</f>
        <v>7000</v>
      </c>
      <c r="H390" s="38">
        <f t="shared" si="17"/>
        <v>12.45</v>
      </c>
      <c r="I390" s="41">
        <f>Table10[[#This Row],[Column2]]*746/1000</f>
        <v>9.2876999999999992</v>
      </c>
      <c r="J390" s="37">
        <f>60*Table10[[#This Row],[Column3]]/(2*PI()*Table10[[#This Row],[Column1]])</f>
        <v>1.2670143128182253E-2</v>
      </c>
      <c r="K390" s="51">
        <v>535.1</v>
      </c>
      <c r="L390" s="41">
        <f>IF(Simulation!Q390&lt;='Given Data '!J$6,1,IF(AND(Simulation!Q390&gt;'Given Data '!J$6,Simulation!Q390&lt;='Given Data '!J$7),2,IF(Simulation!Q390&gt;'Given Data '!J$8,3)))</f>
        <v>3</v>
      </c>
      <c r="M390" s="41">
        <v>1</v>
      </c>
      <c r="N390" s="35">
        <f t="shared" ref="N390:N453" si="18">N389+1</f>
        <v>386</v>
      </c>
      <c r="O390" s="41">
        <f>O389+(Table10[[#This Row],[Column11]]-Q389)/R389</f>
        <v>30.250881567552906</v>
      </c>
      <c r="P390" s="41">
        <f>3.6*Table10[[#This Row],[Column11]]</f>
        <v>77.141555462558088</v>
      </c>
      <c r="Q390" s="41">
        <f t="shared" ref="Q390:Q453" si="19">SQRT(2*R389+Q389^2)</f>
        <v>21.42820985071058</v>
      </c>
      <c r="R390" s="36">
        <f>Table10[[#This Row],[Column16]]/Table10[[#This Row],[Column19]]</f>
        <v>0.29903197986379365</v>
      </c>
      <c r="S390" s="41">
        <f>'Given Data '!C$21*'Given Data '!C$19*'Given Data '!C$9*Table10[[#This Row],[Column11]]^2</f>
        <v>431.7337512256131</v>
      </c>
      <c r="T390" s="41">
        <f>'Given Data '!C$22*'Given Data '!C$17*9.81</f>
        <v>102.35950200000001</v>
      </c>
      <c r="U390" s="41">
        <v>0</v>
      </c>
      <c r="V390" s="41">
        <f>'Given Data '!C$45-(Table10[[#This Row],[Column13]]+Table10[[#This Row],[Column14]]+Table10[[#This Row],[Column15]])</f>
        <v>173.80816409722138</v>
      </c>
      <c r="W390" s="41">
        <f>Table10[[#This Row],[Column16]]/'Given Data '!C$17</f>
        <v>0.33315091544578668</v>
      </c>
      <c r="X390" s="41">
        <f>IF(L390=1,'Given Data '!C$55,IF(L390=2,'Given Data '!C$56,IF(L390=3,'Given Data '!C$57)))</f>
        <v>581.23604096253996</v>
      </c>
      <c r="Y390" s="41">
        <f>Table10[[#This Row],[Column19]]*Table10[[#This Row],[Column11]]^2/(2*1000)</f>
        <v>133.44254678575047</v>
      </c>
    </row>
    <row r="391" spans="7:25">
      <c r="G391" s="38">
        <f>7000</f>
        <v>7000</v>
      </c>
      <c r="H391" s="38">
        <f t="shared" si="17"/>
        <v>12.45</v>
      </c>
      <c r="I391" s="41">
        <f>Table10[[#This Row],[Column2]]*746/1000</f>
        <v>9.2876999999999992</v>
      </c>
      <c r="J391" s="37">
        <f>60*Table10[[#This Row],[Column3]]/(2*PI()*Table10[[#This Row],[Column1]])</f>
        <v>1.2670143128182253E-2</v>
      </c>
      <c r="K391" s="51">
        <v>535.1</v>
      </c>
      <c r="L391" s="41">
        <f>IF(Simulation!Q391&lt;='Given Data '!J$6,1,IF(AND(Simulation!Q391&gt;'Given Data '!J$6,Simulation!Q391&lt;='Given Data '!J$7),2,IF(Simulation!Q391&gt;'Given Data '!J$8,3)))</f>
        <v>3</v>
      </c>
      <c r="M391" s="41">
        <v>1</v>
      </c>
      <c r="N391" s="35">
        <f t="shared" si="18"/>
        <v>387</v>
      </c>
      <c r="O391" s="41">
        <f>O390+(Table10[[#This Row],[Column11]]-Q390)/R390</f>
        <v>30.297533835533503</v>
      </c>
      <c r="P391" s="41">
        <f>3.6*Table10[[#This Row],[Column11]]</f>
        <v>77.191777334771842</v>
      </c>
      <c r="Q391" s="41">
        <f t="shared" si="19"/>
        <v>21.442160370769955</v>
      </c>
      <c r="R391" s="36">
        <f>Table10[[#This Row],[Column16]]/Table10[[#This Row],[Column19]]</f>
        <v>0.29806450583461253</v>
      </c>
      <c r="S391" s="41">
        <f>'Given Data '!C$21*'Given Data '!C$19*'Given Data '!C$9*Table10[[#This Row],[Column11]]^2</f>
        <v>432.29608200006845</v>
      </c>
      <c r="T391" s="41">
        <f>'Given Data '!C$22*'Given Data '!C$17*9.81</f>
        <v>102.35950200000001</v>
      </c>
      <c r="U391" s="41">
        <v>0</v>
      </c>
      <c r="V391" s="41">
        <f>'Given Data '!C$45-(Table10[[#This Row],[Column13]]+Table10[[#This Row],[Column14]]+Table10[[#This Row],[Column15]])</f>
        <v>173.24583332276609</v>
      </c>
      <c r="W391" s="41">
        <f>Table10[[#This Row],[Column16]]/'Given Data '!C$17</f>
        <v>0.33207305461418429</v>
      </c>
      <c r="X391" s="41">
        <f>IF(L391=1,'Given Data '!C$55,IF(L391=2,'Given Data '!C$56,IF(L391=3,'Given Data '!C$57)))</f>
        <v>581.23604096253996</v>
      </c>
      <c r="Y391" s="41">
        <f>Table10[[#This Row],[Column19]]*Table10[[#This Row],[Column11]]^2/(2*1000)</f>
        <v>133.61635494984768</v>
      </c>
    </row>
    <row r="392" spans="7:25">
      <c r="G392" s="38">
        <f>7000</f>
        <v>7000</v>
      </c>
      <c r="H392" s="38">
        <f t="shared" si="17"/>
        <v>12.45</v>
      </c>
      <c r="I392" s="41">
        <f>Table10[[#This Row],[Column2]]*746/1000</f>
        <v>9.2876999999999992</v>
      </c>
      <c r="J392" s="37">
        <f>60*Table10[[#This Row],[Column3]]/(2*PI()*Table10[[#This Row],[Column1]])</f>
        <v>1.2670143128182253E-2</v>
      </c>
      <c r="K392" s="51">
        <v>535.1</v>
      </c>
      <c r="L392" s="41">
        <f>IF(Simulation!Q392&lt;='Given Data '!J$6,1,IF(AND(Simulation!Q392&gt;'Given Data '!J$6,Simulation!Q392&lt;='Given Data '!J$7),2,IF(Simulation!Q392&gt;'Given Data '!J$8,3)))</f>
        <v>3</v>
      </c>
      <c r="M392" s="41">
        <v>1</v>
      </c>
      <c r="N392" s="35">
        <f t="shared" si="18"/>
        <v>388</v>
      </c>
      <c r="O392" s="41">
        <f>O391+(Table10[[#This Row],[Column11]]-Q391)/R391</f>
        <v>30.344155819736891</v>
      </c>
      <c r="P392" s="41">
        <f>3.6*Table10[[#This Row],[Column11]]</f>
        <v>77.241804226029245</v>
      </c>
      <c r="Q392" s="41">
        <f t="shared" si="19"/>
        <v>21.456056729452566</v>
      </c>
      <c r="R392" s="36">
        <f>Table10[[#This Row],[Column16]]/Table10[[#This Row],[Column19]]</f>
        <v>0.29710016192548577</v>
      </c>
      <c r="S392" s="41">
        <f>'Given Data '!C$21*'Given Data '!C$19*'Given Data '!C$9*Table10[[#This Row],[Column11]]^2</f>
        <v>432.85659343593557</v>
      </c>
      <c r="T392" s="41">
        <f>'Given Data '!C$22*'Given Data '!C$17*9.81</f>
        <v>102.35950200000001</v>
      </c>
      <c r="U392" s="41">
        <v>0</v>
      </c>
      <c r="V392" s="41">
        <f>'Given Data '!C$45-(Table10[[#This Row],[Column13]]+Table10[[#This Row],[Column14]]+Table10[[#This Row],[Column15]])</f>
        <v>172.68532188689892</v>
      </c>
      <c r="W392" s="41">
        <f>Table10[[#This Row],[Column16]]/'Given Data '!C$17</f>
        <v>0.33099868104291447</v>
      </c>
      <c r="X392" s="41">
        <f>IF(L392=1,'Given Data '!C$55,IF(L392=2,'Given Data '!C$56,IF(L392=3,'Given Data '!C$57)))</f>
        <v>581.23604096253996</v>
      </c>
      <c r="Y392" s="41">
        <f>Table10[[#This Row],[Column19]]*Table10[[#This Row],[Column11]]^2/(2*1000)</f>
        <v>133.78960078317044</v>
      </c>
    </row>
    <row r="393" spans="7:25">
      <c r="G393" s="38">
        <f>7000</f>
        <v>7000</v>
      </c>
      <c r="H393" s="38">
        <f t="shared" si="17"/>
        <v>12.45</v>
      </c>
      <c r="I393" s="41">
        <f>Table10[[#This Row],[Column2]]*746/1000</f>
        <v>9.2876999999999992</v>
      </c>
      <c r="J393" s="37">
        <f>60*Table10[[#This Row],[Column3]]/(2*PI()*Table10[[#This Row],[Column1]])</f>
        <v>1.2670143128182253E-2</v>
      </c>
      <c r="K393" s="51">
        <v>535.1</v>
      </c>
      <c r="L393" s="41">
        <f>IF(Simulation!Q393&lt;='Given Data '!J$6,1,IF(AND(Simulation!Q393&gt;'Given Data '!J$6,Simulation!Q393&lt;='Given Data '!J$7),2,IF(Simulation!Q393&gt;'Given Data '!J$8,3)))</f>
        <v>3</v>
      </c>
      <c r="M393" s="41">
        <v>1</v>
      </c>
      <c r="N393" s="35">
        <f t="shared" si="18"/>
        <v>389</v>
      </c>
      <c r="O393" s="41">
        <f>O392+(Table10[[#This Row],[Column11]]-Q392)/R392</f>
        <v>30.390747676755172</v>
      </c>
      <c r="P393" s="41">
        <f>3.6*Table10[[#This Row],[Column11]]</f>
        <v>77.291637039781591</v>
      </c>
      <c r="Q393" s="41">
        <f t="shared" si="19"/>
        <v>21.469899177717107</v>
      </c>
      <c r="R393" s="36">
        <f>Table10[[#This Row],[Column16]]/Table10[[#This Row],[Column19]]</f>
        <v>0.2961389380093703</v>
      </c>
      <c r="S393" s="41">
        <f>'Given Data '!C$21*'Given Data '!C$19*'Given Data '!C$9*Table10[[#This Row],[Column11]]^2</f>
        <v>433.41529141941703</v>
      </c>
      <c r="T393" s="41">
        <f>'Given Data '!C$22*'Given Data '!C$17*9.81</f>
        <v>102.35950200000001</v>
      </c>
      <c r="U393" s="41">
        <v>0</v>
      </c>
      <c r="V393" s="41">
        <f>'Given Data '!C$45-(Table10[[#This Row],[Column13]]+Table10[[#This Row],[Column14]]+Table10[[#This Row],[Column15]])</f>
        <v>172.12662390341745</v>
      </c>
      <c r="W393" s="41">
        <f>Table10[[#This Row],[Column16]]/'Given Data '!C$17</f>
        <v>0.32992778344945933</v>
      </c>
      <c r="X393" s="41">
        <f>IF(L393=1,'Given Data '!C$55,IF(L393=2,'Given Data '!C$56,IF(L393=3,'Given Data '!C$57)))</f>
        <v>581.23604096253996</v>
      </c>
      <c r="Y393" s="41">
        <f>Table10[[#This Row],[Column19]]*Table10[[#This Row],[Column11]]^2/(2*1000)</f>
        <v>133.96228610505733</v>
      </c>
    </row>
    <row r="394" spans="7:25">
      <c r="G394" s="38">
        <f>7000</f>
        <v>7000</v>
      </c>
      <c r="H394" s="38">
        <f t="shared" si="17"/>
        <v>12.45</v>
      </c>
      <c r="I394" s="41">
        <f>Table10[[#This Row],[Column2]]*746/1000</f>
        <v>9.2876999999999992</v>
      </c>
      <c r="J394" s="37">
        <f>60*Table10[[#This Row],[Column3]]/(2*PI()*Table10[[#This Row],[Column1]])</f>
        <v>1.2670143128182253E-2</v>
      </c>
      <c r="K394" s="51">
        <v>535.1</v>
      </c>
      <c r="L394" s="41">
        <f>IF(Simulation!Q394&lt;='Given Data '!J$6,1,IF(AND(Simulation!Q394&gt;'Given Data '!J$6,Simulation!Q394&lt;='Given Data '!J$7),2,IF(Simulation!Q394&gt;'Given Data '!J$8,3)))</f>
        <v>3</v>
      </c>
      <c r="M394" s="41">
        <v>1</v>
      </c>
      <c r="N394" s="35">
        <f t="shared" si="18"/>
        <v>390</v>
      </c>
      <c r="O394" s="41">
        <f>O393+(Table10[[#This Row],[Column11]]-Q393)/R393</f>
        <v>30.437309562107263</v>
      </c>
      <c r="P394" s="41">
        <f>3.6*Table10[[#This Row],[Column11]]</f>
        <v>77.341276673989157</v>
      </c>
      <c r="Q394" s="41">
        <f t="shared" si="19"/>
        <v>21.483687964996989</v>
      </c>
      <c r="R394" s="36">
        <f>Table10[[#This Row],[Column16]]/Table10[[#This Row],[Column19]]</f>
        <v>0.29518082399198697</v>
      </c>
      <c r="S394" s="41">
        <f>'Given Data '!C$21*'Given Data '!C$19*'Given Data '!C$9*Table10[[#This Row],[Column11]]^2</f>
        <v>433.9721818176717</v>
      </c>
      <c r="T394" s="41">
        <f>'Given Data '!C$22*'Given Data '!C$17*9.81</f>
        <v>102.35950200000001</v>
      </c>
      <c r="U394" s="41">
        <v>0</v>
      </c>
      <c r="V394" s="41">
        <f>'Given Data '!C$45-(Table10[[#This Row],[Column13]]+Table10[[#This Row],[Column14]]+Table10[[#This Row],[Column15]])</f>
        <v>171.56973350516284</v>
      </c>
      <c r="W394" s="41">
        <f>Table10[[#This Row],[Column16]]/'Given Data '!C$17</f>
        <v>0.32886035058780327</v>
      </c>
      <c r="X394" s="41">
        <f>IF(L394=1,'Given Data '!C$55,IF(L394=2,'Given Data '!C$56,IF(L394=3,'Given Data '!C$57)))</f>
        <v>581.23604096253996</v>
      </c>
      <c r="Y394" s="41">
        <f>Table10[[#This Row],[Column19]]*Table10[[#This Row],[Column11]]^2/(2*1000)</f>
        <v>134.13441272896077</v>
      </c>
    </row>
    <row r="395" spans="7:25">
      <c r="G395" s="38">
        <f>7000</f>
        <v>7000</v>
      </c>
      <c r="H395" s="38">
        <f t="shared" si="17"/>
        <v>12.45</v>
      </c>
      <c r="I395" s="41">
        <f>Table10[[#This Row],[Column2]]*746/1000</f>
        <v>9.2876999999999992</v>
      </c>
      <c r="J395" s="37">
        <f>60*Table10[[#This Row],[Column3]]/(2*PI()*Table10[[#This Row],[Column1]])</f>
        <v>1.2670143128182253E-2</v>
      </c>
      <c r="K395" s="51">
        <v>535.1</v>
      </c>
      <c r="L395" s="41">
        <f>IF(Simulation!Q395&lt;='Given Data '!J$6,1,IF(AND(Simulation!Q395&gt;'Given Data '!J$6,Simulation!Q395&lt;='Given Data '!J$7),2,IF(Simulation!Q395&gt;'Given Data '!J$8,3)))</f>
        <v>3</v>
      </c>
      <c r="M395" s="41">
        <v>1</v>
      </c>
      <c r="N395" s="35">
        <f t="shared" si="18"/>
        <v>391</v>
      </c>
      <c r="O395" s="41">
        <f>O394+(Table10[[#This Row],[Column11]]-Q394)/R394</f>
        <v>30.483841630248648</v>
      </c>
      <c r="P395" s="41">
        <f>3.6*Table10[[#This Row],[Column11]]</f>
        <v>77.390724021166861</v>
      </c>
      <c r="Q395" s="41">
        <f t="shared" si="19"/>
        <v>21.497423339213015</v>
      </c>
      <c r="R395" s="36">
        <f>Table10[[#This Row],[Column16]]/Table10[[#This Row],[Column19]]</f>
        <v>0.29422580981171548</v>
      </c>
      <c r="S395" s="41">
        <f>'Given Data '!C$21*'Given Data '!C$19*'Given Data '!C$9*Table10[[#This Row],[Column11]]^2</f>
        <v>434.52727047887572</v>
      </c>
      <c r="T395" s="41">
        <f>'Given Data '!C$22*'Given Data '!C$17*9.81</f>
        <v>102.35950200000001</v>
      </c>
      <c r="U395" s="41">
        <v>0</v>
      </c>
      <c r="V395" s="41">
        <f>'Given Data '!C$45-(Table10[[#This Row],[Column13]]+Table10[[#This Row],[Column14]]+Table10[[#This Row],[Column15]])</f>
        <v>171.01464484395876</v>
      </c>
      <c r="W395" s="41">
        <f>Table10[[#This Row],[Column16]]/'Given Data '!C$17</f>
        <v>0.32779637124831562</v>
      </c>
      <c r="X395" s="41">
        <f>IF(L395=1,'Given Data '!C$55,IF(L395=2,'Given Data '!C$56,IF(L395=3,'Given Data '!C$57)))</f>
        <v>581.23604096253996</v>
      </c>
      <c r="Y395" s="41">
        <f>Table10[[#This Row],[Column19]]*Table10[[#This Row],[Column11]]^2/(2*1000)</f>
        <v>134.30598246246592</v>
      </c>
    </row>
    <row r="396" spans="7:25">
      <c r="G396" s="38">
        <f>7000</f>
        <v>7000</v>
      </c>
      <c r="H396" s="38">
        <f t="shared" si="17"/>
        <v>12.45</v>
      </c>
      <c r="I396" s="41">
        <f>Table10[[#This Row],[Column2]]*746/1000</f>
        <v>9.2876999999999992</v>
      </c>
      <c r="J396" s="37">
        <f>60*Table10[[#This Row],[Column3]]/(2*PI()*Table10[[#This Row],[Column1]])</f>
        <v>1.2670143128182253E-2</v>
      </c>
      <c r="K396" s="51">
        <v>535.1</v>
      </c>
      <c r="L396" s="41">
        <f>IF(Simulation!Q396&lt;='Given Data '!J$6,1,IF(AND(Simulation!Q396&gt;'Given Data '!J$6,Simulation!Q396&lt;='Given Data '!J$7),2,IF(Simulation!Q396&gt;'Given Data '!J$8,3)))</f>
        <v>3</v>
      </c>
      <c r="M396" s="41">
        <v>1</v>
      </c>
      <c r="N396" s="35">
        <f t="shared" si="18"/>
        <v>392</v>
      </c>
      <c r="O396" s="41">
        <f>O395+(Table10[[#This Row],[Column11]]-Q395)/R395</f>
        <v>30.530344034581081</v>
      </c>
      <c r="P396" s="41">
        <f>3.6*Table10[[#This Row],[Column11]]</f>
        <v>77.439979968429299</v>
      </c>
      <c r="Q396" s="41">
        <f t="shared" si="19"/>
        <v>21.511105546785917</v>
      </c>
      <c r="R396" s="36">
        <f>Table10[[#This Row],[Column16]]/Table10[[#This Row],[Column19]]</f>
        <v>0.29327388543948851</v>
      </c>
      <c r="S396" s="41">
        <f>'Given Data '!C$21*'Given Data '!C$19*'Given Data '!C$9*Table10[[#This Row],[Column11]]^2</f>
        <v>435.0805632322847</v>
      </c>
      <c r="T396" s="41">
        <f>'Given Data '!C$22*'Given Data '!C$17*9.81</f>
        <v>102.35950200000001</v>
      </c>
      <c r="U396" s="41">
        <v>0</v>
      </c>
      <c r="V396" s="41">
        <f>'Given Data '!C$45-(Table10[[#This Row],[Column13]]+Table10[[#This Row],[Column14]]+Table10[[#This Row],[Column15]])</f>
        <v>170.46135209054978</v>
      </c>
      <c r="W396" s="41">
        <f>Table10[[#This Row],[Column16]]/'Given Data '!C$17</f>
        <v>0.32673583425763308</v>
      </c>
      <c r="X396" s="41">
        <f>IF(L396=1,'Given Data '!C$55,IF(L396=2,'Given Data '!C$56,IF(L396=3,'Given Data '!C$57)))</f>
        <v>581.23604096253996</v>
      </c>
      <c r="Y396" s="41">
        <f>Table10[[#This Row],[Column19]]*Table10[[#This Row],[Column11]]^2/(2*1000)</f>
        <v>134.47699710730987</v>
      </c>
    </row>
    <row r="397" spans="7:25">
      <c r="G397" s="38">
        <f>7000</f>
        <v>7000</v>
      </c>
      <c r="H397" s="38">
        <f t="shared" si="17"/>
        <v>12.45</v>
      </c>
      <c r="I397" s="41">
        <f>Table10[[#This Row],[Column2]]*746/1000</f>
        <v>9.2876999999999992</v>
      </c>
      <c r="J397" s="37">
        <f>60*Table10[[#This Row],[Column3]]/(2*PI()*Table10[[#This Row],[Column1]])</f>
        <v>1.2670143128182253E-2</v>
      </c>
      <c r="K397" s="51">
        <v>535.1</v>
      </c>
      <c r="L397" s="41">
        <f>IF(Simulation!Q397&lt;='Given Data '!J$6,1,IF(AND(Simulation!Q397&gt;'Given Data '!J$6,Simulation!Q397&lt;='Given Data '!J$7),2,IF(Simulation!Q397&gt;'Given Data '!J$8,3)))</f>
        <v>3</v>
      </c>
      <c r="M397" s="41">
        <v>1</v>
      </c>
      <c r="N397" s="35">
        <f t="shared" si="18"/>
        <v>393</v>
      </c>
      <c r="O397" s="41">
        <f>O396+(Table10[[#This Row],[Column11]]-Q396)/R396</f>
        <v>30.576816927462136</v>
      </c>
      <c r="P397" s="41">
        <f>3.6*Table10[[#This Row],[Column11]]</f>
        <v>77.489045397535534</v>
      </c>
      <c r="Q397" s="41">
        <f t="shared" si="19"/>
        <v>21.524734832648758</v>
      </c>
      <c r="R397" s="36">
        <f>Table10[[#This Row],[Column16]]/Table10[[#This Row],[Column19]]</f>
        <v>0.29232504087868599</v>
      </c>
      <c r="S397" s="41">
        <f>'Given Data '!C$21*'Given Data '!C$19*'Given Data '!C$9*Table10[[#This Row],[Column11]]^2</f>
        <v>435.63206588829439</v>
      </c>
      <c r="T397" s="41">
        <f>'Given Data '!C$22*'Given Data '!C$17*9.81</f>
        <v>102.35950200000001</v>
      </c>
      <c r="U397" s="41">
        <v>0</v>
      </c>
      <c r="V397" s="41">
        <f>'Given Data '!C$45-(Table10[[#This Row],[Column13]]+Table10[[#This Row],[Column14]]+Table10[[#This Row],[Column15]])</f>
        <v>169.90984943454009</v>
      </c>
      <c r="W397" s="41">
        <f>Table10[[#This Row],[Column16]]/'Given Data '!C$17</f>
        <v>0.32567872847854185</v>
      </c>
      <c r="X397" s="41">
        <f>IF(L397=1,'Given Data '!C$55,IF(L397=2,'Given Data '!C$56,IF(L397=3,'Given Data '!C$57)))</f>
        <v>581.23604096253996</v>
      </c>
      <c r="Y397" s="41">
        <f>Table10[[#This Row],[Column19]]*Table10[[#This Row],[Column11]]^2/(2*1000)</f>
        <v>134.64745845940041</v>
      </c>
    </row>
    <row r="398" spans="7:25">
      <c r="G398" s="38">
        <f>7000</f>
        <v>7000</v>
      </c>
      <c r="H398" s="38">
        <f t="shared" si="17"/>
        <v>12.45</v>
      </c>
      <c r="I398" s="41">
        <f>Table10[[#This Row],[Column2]]*746/1000</f>
        <v>9.2876999999999992</v>
      </c>
      <c r="J398" s="37">
        <f>60*Table10[[#This Row],[Column3]]/(2*PI()*Table10[[#This Row],[Column1]])</f>
        <v>1.2670143128182253E-2</v>
      </c>
      <c r="K398" s="51">
        <v>535.1</v>
      </c>
      <c r="L398" s="41">
        <f>IF(Simulation!Q398&lt;='Given Data '!J$6,1,IF(AND(Simulation!Q398&gt;'Given Data '!J$6,Simulation!Q398&lt;='Given Data '!J$7),2,IF(Simulation!Q398&gt;'Given Data '!J$8,3)))</f>
        <v>3</v>
      </c>
      <c r="M398" s="41">
        <v>1</v>
      </c>
      <c r="N398" s="35">
        <f t="shared" si="18"/>
        <v>394</v>
      </c>
      <c r="O398" s="41">
        <f>O397+(Table10[[#This Row],[Column11]]-Q397)/R397</f>
        <v>30.623260460214684</v>
      </c>
      <c r="P398" s="41">
        <f>3.6*Table10[[#This Row],[Column11]]</f>
        <v>77.537921184933111</v>
      </c>
      <c r="Q398" s="41">
        <f t="shared" si="19"/>
        <v>21.538311440259196</v>
      </c>
      <c r="R398" s="36">
        <f>Table10[[#This Row],[Column16]]/Table10[[#This Row],[Column19]]</f>
        <v>0.29137926616503063</v>
      </c>
      <c r="S398" s="41">
        <f>'Given Data '!C$21*'Given Data '!C$19*'Given Data '!C$9*Table10[[#This Row],[Column11]]^2</f>
        <v>436.18178423850196</v>
      </c>
      <c r="T398" s="41">
        <f>'Given Data '!C$22*'Given Data '!C$17*9.81</f>
        <v>102.35950200000001</v>
      </c>
      <c r="U398" s="41">
        <v>0</v>
      </c>
      <c r="V398" s="41">
        <f>'Given Data '!C$45-(Table10[[#This Row],[Column13]]+Table10[[#This Row],[Column14]]+Table10[[#This Row],[Column15]])</f>
        <v>169.36013108433258</v>
      </c>
      <c r="W398" s="41">
        <f>Table10[[#This Row],[Column16]]/'Given Data '!C$17</f>
        <v>0.32462504280986099</v>
      </c>
      <c r="X398" s="41">
        <f>IF(L398=1,'Given Data '!C$55,IF(L398=2,'Given Data '!C$56,IF(L398=3,'Given Data '!C$57)))</f>
        <v>581.23604096253996</v>
      </c>
      <c r="Y398" s="41">
        <f>Table10[[#This Row],[Column19]]*Table10[[#This Row],[Column11]]^2/(2*1000)</f>
        <v>134.81736830883497</v>
      </c>
    </row>
    <row r="399" spans="7:25">
      <c r="G399" s="38">
        <f>7000</f>
        <v>7000</v>
      </c>
      <c r="H399" s="38">
        <f t="shared" si="17"/>
        <v>12.45</v>
      </c>
      <c r="I399" s="41">
        <f>Table10[[#This Row],[Column2]]*746/1000</f>
        <v>9.2876999999999992</v>
      </c>
      <c r="J399" s="37">
        <f>60*Table10[[#This Row],[Column3]]/(2*PI()*Table10[[#This Row],[Column1]])</f>
        <v>1.2670143128182253E-2</v>
      </c>
      <c r="K399" s="51">
        <v>535.1</v>
      </c>
      <c r="L399" s="41">
        <f>IF(Simulation!Q399&lt;='Given Data '!J$6,1,IF(AND(Simulation!Q399&gt;'Given Data '!J$6,Simulation!Q399&lt;='Given Data '!J$7),2,IF(Simulation!Q399&gt;'Given Data '!J$8,3)))</f>
        <v>3</v>
      </c>
      <c r="M399" s="41">
        <v>1</v>
      </c>
      <c r="N399" s="35">
        <f t="shared" si="18"/>
        <v>395</v>
      </c>
      <c r="O399" s="41">
        <f>O398+(Table10[[#This Row],[Column11]]-Q398)/R398</f>
        <v>30.669674783136177</v>
      </c>
      <c r="P399" s="41">
        <f>3.6*Table10[[#This Row],[Column11]]</f>
        <v>77.586608201801795</v>
      </c>
      <c r="Q399" s="41">
        <f t="shared" si="19"/>
        <v>21.551835611611608</v>
      </c>
      <c r="R399" s="36">
        <f>Table10[[#This Row],[Column16]]/Table10[[#This Row],[Column19]]</f>
        <v>0.29043655136648305</v>
      </c>
      <c r="S399" s="41">
        <f>'Given Data '!C$21*'Given Data '!C$19*'Given Data '!C$9*Table10[[#This Row],[Column11]]^2</f>
        <v>436.72972405576655</v>
      </c>
      <c r="T399" s="41">
        <f>'Given Data '!C$22*'Given Data '!C$17*9.81</f>
        <v>102.35950200000001</v>
      </c>
      <c r="U399" s="41">
        <v>0</v>
      </c>
      <c r="V399" s="41">
        <f>'Given Data '!C$45-(Table10[[#This Row],[Column13]]+Table10[[#This Row],[Column14]]+Table10[[#This Row],[Column15]])</f>
        <v>168.81219126706799</v>
      </c>
      <c r="W399" s="41">
        <f>Table10[[#This Row],[Column16]]/'Given Data '!C$17</f>
        <v>0.32357476618632569</v>
      </c>
      <c r="X399" s="41">
        <f>IF(L399=1,'Given Data '!C$55,IF(L399=2,'Given Data '!C$56,IF(L399=3,'Given Data '!C$57)))</f>
        <v>581.23604096253996</v>
      </c>
      <c r="Y399" s="41">
        <f>Table10[[#This Row],[Column19]]*Table10[[#This Row],[Column11]]^2/(2*1000)</f>
        <v>134.98672843991929</v>
      </c>
    </row>
    <row r="400" spans="7:25">
      <c r="G400" s="38">
        <f>7000</f>
        <v>7000</v>
      </c>
      <c r="H400" s="38">
        <f t="shared" si="17"/>
        <v>12.45</v>
      </c>
      <c r="I400" s="41">
        <f>Table10[[#This Row],[Column2]]*746/1000</f>
        <v>9.2876999999999992</v>
      </c>
      <c r="J400" s="37">
        <f>60*Table10[[#This Row],[Column3]]/(2*PI()*Table10[[#This Row],[Column1]])</f>
        <v>1.2670143128182253E-2</v>
      </c>
      <c r="K400" s="51">
        <v>535.1</v>
      </c>
      <c r="L400" s="41">
        <f>IF(Simulation!Q400&lt;='Given Data '!J$6,1,IF(AND(Simulation!Q400&gt;'Given Data '!J$6,Simulation!Q400&lt;='Given Data '!J$7),2,IF(Simulation!Q400&gt;'Given Data '!J$8,3)))</f>
        <v>3</v>
      </c>
      <c r="M400" s="41">
        <v>1</v>
      </c>
      <c r="N400" s="35">
        <f t="shared" si="18"/>
        <v>396</v>
      </c>
      <c r="O400" s="41">
        <f>O399+(Table10[[#This Row],[Column11]]-Q399)/R399</f>
        <v>30.716060045507948</v>
      </c>
      <c r="P400" s="41">
        <f>3.6*Table10[[#This Row],[Column11]]</f>
        <v>77.635107314096743</v>
      </c>
      <c r="Q400" s="41">
        <f t="shared" si="19"/>
        <v>21.565307587249094</v>
      </c>
      <c r="R400" s="36">
        <f>Table10[[#This Row],[Column16]]/Table10[[#This Row],[Column19]]</f>
        <v>0.28949688658313755</v>
      </c>
      <c r="S400" s="41">
        <f>'Given Data '!C$21*'Given Data '!C$19*'Given Data '!C$9*Table10[[#This Row],[Column11]]^2</f>
        <v>437.27589109427021</v>
      </c>
      <c r="T400" s="41">
        <f>'Given Data '!C$22*'Given Data '!C$17*9.81</f>
        <v>102.35950200000001</v>
      </c>
      <c r="U400" s="41">
        <v>0</v>
      </c>
      <c r="V400" s="41">
        <f>'Given Data '!C$45-(Table10[[#This Row],[Column13]]+Table10[[#This Row],[Column14]]+Table10[[#This Row],[Column15]])</f>
        <v>168.26602422856433</v>
      </c>
      <c r="W400" s="41">
        <f>Table10[[#This Row],[Column16]]/'Given Data '!C$17</f>
        <v>0.3225278875784714</v>
      </c>
      <c r="X400" s="41">
        <f>IF(L400=1,'Given Data '!C$55,IF(L400=2,'Given Data '!C$56,IF(L400=3,'Given Data '!C$57)))</f>
        <v>581.23604096253996</v>
      </c>
      <c r="Y400" s="41">
        <f>Table10[[#This Row],[Column19]]*Table10[[#This Row],[Column11]]^2/(2*1000)</f>
        <v>135.1555406311864</v>
      </c>
    </row>
    <row r="401" spans="7:25">
      <c r="G401" s="38">
        <f>7000</f>
        <v>7000</v>
      </c>
      <c r="H401" s="38">
        <f t="shared" si="17"/>
        <v>12.45</v>
      </c>
      <c r="I401" s="41">
        <f>Table10[[#This Row],[Column2]]*746/1000</f>
        <v>9.2876999999999992</v>
      </c>
      <c r="J401" s="37">
        <f>60*Table10[[#This Row],[Column3]]/(2*PI()*Table10[[#This Row],[Column1]])</f>
        <v>1.2670143128182253E-2</v>
      </c>
      <c r="K401" s="51">
        <v>535.1</v>
      </c>
      <c r="L401" s="41">
        <f>IF(Simulation!Q401&lt;='Given Data '!J$6,1,IF(AND(Simulation!Q401&gt;'Given Data '!J$6,Simulation!Q401&lt;='Given Data '!J$7),2,IF(Simulation!Q401&gt;'Given Data '!J$8,3)))</f>
        <v>3</v>
      </c>
      <c r="M401" s="41">
        <v>1</v>
      </c>
      <c r="N401" s="35">
        <f t="shared" si="18"/>
        <v>397</v>
      </c>
      <c r="O401" s="41">
        <f>O400+(Table10[[#This Row],[Column11]]-Q400)/R400</f>
        <v>30.762416395604291</v>
      </c>
      <c r="P401" s="41">
        <f>3.6*Table10[[#This Row],[Column11]]</f>
        <v>77.683419382591239</v>
      </c>
      <c r="Q401" s="41">
        <f t="shared" si="19"/>
        <v>21.578727606275343</v>
      </c>
      <c r="R401" s="36">
        <f>Table10[[#This Row],[Column16]]/Table10[[#This Row],[Column19]]</f>
        <v>0.28856026194711831</v>
      </c>
      <c r="S401" s="41">
        <f>'Given Data '!C$21*'Given Data '!C$19*'Given Data '!C$9*Table10[[#This Row],[Column11]]^2</f>
        <v>437.82029108957795</v>
      </c>
      <c r="T401" s="41">
        <f>'Given Data '!C$22*'Given Data '!C$17*9.81</f>
        <v>102.35950200000001</v>
      </c>
      <c r="U401" s="41">
        <v>0</v>
      </c>
      <c r="V401" s="41">
        <f>'Given Data '!C$45-(Table10[[#This Row],[Column13]]+Table10[[#This Row],[Column14]]+Table10[[#This Row],[Column15]])</f>
        <v>167.72162423325653</v>
      </c>
      <c r="W401" s="41">
        <f>Table10[[#This Row],[Column16]]/'Given Data '!C$17</f>
        <v>0.32148439599251794</v>
      </c>
      <c r="X401" s="41">
        <f>IF(L401=1,'Given Data '!C$55,IF(L401=2,'Given Data '!C$56,IF(L401=3,'Given Data '!C$57)))</f>
        <v>581.23604096253996</v>
      </c>
      <c r="Y401" s="41">
        <f>Table10[[#This Row],[Column19]]*Table10[[#This Row],[Column11]]^2/(2*1000)</f>
        <v>135.32380665541496</v>
      </c>
    </row>
    <row r="402" spans="7:25">
      <c r="G402" s="38">
        <f>7000</f>
        <v>7000</v>
      </c>
      <c r="H402" s="38">
        <f t="shared" si="17"/>
        <v>12.45</v>
      </c>
      <c r="I402" s="41">
        <f>Table10[[#This Row],[Column2]]*746/1000</f>
        <v>9.2876999999999992</v>
      </c>
      <c r="J402" s="37">
        <f>60*Table10[[#This Row],[Column3]]/(2*PI()*Table10[[#This Row],[Column1]])</f>
        <v>1.2670143128182253E-2</v>
      </c>
      <c r="K402" s="51">
        <v>535.1</v>
      </c>
      <c r="L402" s="41">
        <f>IF(Simulation!Q402&lt;='Given Data '!J$6,1,IF(AND(Simulation!Q402&gt;'Given Data '!J$6,Simulation!Q402&lt;='Given Data '!J$7),2,IF(Simulation!Q402&gt;'Given Data '!J$8,3)))</f>
        <v>3</v>
      </c>
      <c r="M402" s="41">
        <v>1</v>
      </c>
      <c r="N402" s="35">
        <f t="shared" si="18"/>
        <v>398</v>
      </c>
      <c r="O402" s="41">
        <f>O401+(Table10[[#This Row],[Column11]]-Q401)/R401</f>
        <v>30.808743980701536</v>
      </c>
      <c r="P402" s="41">
        <f>3.6*Table10[[#This Row],[Column11]]</f>
        <v>77.731545262918971</v>
      </c>
      <c r="Q402" s="41">
        <f t="shared" si="19"/>
        <v>21.592095906366382</v>
      </c>
      <c r="R402" s="36">
        <f>Table10[[#This Row],[Column16]]/Table10[[#This Row],[Column19]]</f>
        <v>0.28762666762247552</v>
      </c>
      <c r="S402" s="41">
        <f>'Given Data '!C$21*'Given Data '!C$19*'Given Data '!C$9*Table10[[#This Row],[Column11]]^2</f>
        <v>438.3629297586985</v>
      </c>
      <c r="T402" s="41">
        <f>'Given Data '!C$22*'Given Data '!C$17*9.81</f>
        <v>102.35950200000001</v>
      </c>
      <c r="U402" s="41">
        <v>0</v>
      </c>
      <c r="V402" s="41">
        <f>'Given Data '!C$45-(Table10[[#This Row],[Column13]]+Table10[[#This Row],[Column14]]+Table10[[#This Row],[Column15]])</f>
        <v>167.17898556413604</v>
      </c>
      <c r="W402" s="41">
        <f>Table10[[#This Row],[Column16]]/'Given Data '!C$17</f>
        <v>0.32044428047025364</v>
      </c>
      <c r="X402" s="41">
        <f>IF(L402=1,'Given Data '!C$55,IF(L402=2,'Given Data '!C$56,IF(L402=3,'Given Data '!C$57)))</f>
        <v>581.23604096253996</v>
      </c>
      <c r="Y402" s="41">
        <f>Table10[[#This Row],[Column19]]*Table10[[#This Row],[Column11]]^2/(2*1000)</f>
        <v>135.49152827964821</v>
      </c>
    </row>
    <row r="403" spans="7:25">
      <c r="G403" s="38">
        <f>7000</f>
        <v>7000</v>
      </c>
      <c r="H403" s="38">
        <f t="shared" si="17"/>
        <v>12.45</v>
      </c>
      <c r="I403" s="41">
        <f>Table10[[#This Row],[Column2]]*746/1000</f>
        <v>9.2876999999999992</v>
      </c>
      <c r="J403" s="37">
        <f>60*Table10[[#This Row],[Column3]]/(2*PI()*Table10[[#This Row],[Column1]])</f>
        <v>1.2670143128182253E-2</v>
      </c>
      <c r="K403" s="51">
        <v>535.1</v>
      </c>
      <c r="L403" s="41">
        <f>IF(Simulation!Q403&lt;='Given Data '!J$6,1,IF(AND(Simulation!Q403&gt;'Given Data '!J$6,Simulation!Q403&lt;='Given Data '!J$7),2,IF(Simulation!Q403&gt;'Given Data '!J$8,3)))</f>
        <v>3</v>
      </c>
      <c r="M403" s="41">
        <v>1</v>
      </c>
      <c r="N403" s="35">
        <f t="shared" si="18"/>
        <v>399</v>
      </c>
      <c r="O403" s="41">
        <f>O402+(Table10[[#This Row],[Column11]]-Q402)/R402</f>
        <v>30.855042947086929</v>
      </c>
      <c r="P403" s="41">
        <f>3.6*Table10[[#This Row],[Column11]]</f>
        <v>77.779485805615835</v>
      </c>
      <c r="Q403" s="41">
        <f t="shared" si="19"/>
        <v>21.605412723782177</v>
      </c>
      <c r="R403" s="36">
        <f>Table10[[#This Row],[Column16]]/Table10[[#This Row],[Column19]]</f>
        <v>0.28669609380508154</v>
      </c>
      <c r="S403" s="41">
        <f>'Given Data '!C$21*'Given Data '!C$19*'Given Data '!C$9*Table10[[#This Row],[Column11]]^2</f>
        <v>438.9038128001439</v>
      </c>
      <c r="T403" s="41">
        <f>'Given Data '!C$22*'Given Data '!C$17*9.81</f>
        <v>102.35950200000001</v>
      </c>
      <c r="U403" s="41">
        <v>0</v>
      </c>
      <c r="V403" s="41">
        <f>'Given Data '!C$45-(Table10[[#This Row],[Column13]]+Table10[[#This Row],[Column14]]+Table10[[#This Row],[Column15]])</f>
        <v>166.63810252269059</v>
      </c>
      <c r="W403" s="41">
        <f>Table10[[#This Row],[Column16]]/'Given Data '!C$17</f>
        <v>0.31940753008892026</v>
      </c>
      <c r="X403" s="41">
        <f>IF(L403=1,'Given Data '!C$55,IF(L403=2,'Given Data '!C$56,IF(L403=3,'Given Data '!C$57)))</f>
        <v>581.23604096253996</v>
      </c>
      <c r="Y403" s="41">
        <f>Table10[[#This Row],[Column19]]*Table10[[#This Row],[Column11]]^2/(2*1000)</f>
        <v>135.65870726521234</v>
      </c>
    </row>
    <row r="404" spans="7:25">
      <c r="G404" s="38">
        <f>7000</f>
        <v>7000</v>
      </c>
      <c r="H404" s="38">
        <f t="shared" si="17"/>
        <v>12.45</v>
      </c>
      <c r="I404" s="41">
        <f>Table10[[#This Row],[Column2]]*746/1000</f>
        <v>9.2876999999999992</v>
      </c>
      <c r="J404" s="37">
        <f>60*Table10[[#This Row],[Column3]]/(2*PI()*Table10[[#This Row],[Column1]])</f>
        <v>1.2670143128182253E-2</v>
      </c>
      <c r="K404" s="51">
        <v>535.1</v>
      </c>
      <c r="L404" s="41">
        <f>IF(Simulation!Q404&lt;='Given Data '!J$6,1,IF(AND(Simulation!Q404&gt;'Given Data '!J$6,Simulation!Q404&lt;='Given Data '!J$7),2,IF(Simulation!Q404&gt;'Given Data '!J$8,3)))</f>
        <v>3</v>
      </c>
      <c r="M404" s="41">
        <v>1</v>
      </c>
      <c r="N404" s="35">
        <f t="shared" si="18"/>
        <v>400</v>
      </c>
      <c r="O404" s="41">
        <f>O403+(Table10[[#This Row],[Column11]]-Q403)/R403</f>
        <v>30.901313440067476</v>
      </c>
      <c r="P404" s="41">
        <f>3.6*Table10[[#This Row],[Column11]]</f>
        <v>77.827241856161294</v>
      </c>
      <c r="Q404" s="41">
        <f t="shared" si="19"/>
        <v>21.618678293378135</v>
      </c>
      <c r="R404" s="36">
        <f>Table10[[#This Row],[Column16]]/Table10[[#This Row],[Column19]]</f>
        <v>0.28576853072252939</v>
      </c>
      <c r="S404" s="41">
        <f>'Given Data '!C$21*'Given Data '!C$19*'Given Data '!C$9*Table10[[#This Row],[Column11]]^2</f>
        <v>439.44294589398953</v>
      </c>
      <c r="T404" s="41">
        <f>'Given Data '!C$22*'Given Data '!C$17*9.81</f>
        <v>102.35950200000001</v>
      </c>
      <c r="U404" s="41">
        <v>0</v>
      </c>
      <c r="V404" s="41">
        <f>'Given Data '!C$45-(Table10[[#This Row],[Column13]]+Table10[[#This Row],[Column14]]+Table10[[#This Row],[Column15]])</f>
        <v>166.09896942884495</v>
      </c>
      <c r="W404" s="41">
        <f>Table10[[#This Row],[Column16]]/'Given Data '!C$17</f>
        <v>0.31837413396109898</v>
      </c>
      <c r="X404" s="41">
        <f>IF(L404=1,'Given Data '!C$55,IF(L404=2,'Given Data '!C$56,IF(L404=3,'Given Data '!C$57)))</f>
        <v>581.23604096253996</v>
      </c>
      <c r="Y404" s="41">
        <f>Table10[[#This Row],[Column19]]*Table10[[#This Row],[Column11]]^2/(2*1000)</f>
        <v>135.82534536773505</v>
      </c>
    </row>
    <row r="405" spans="7:25">
      <c r="G405" s="38">
        <f>7000</f>
        <v>7000</v>
      </c>
      <c r="H405" s="38">
        <f t="shared" si="17"/>
        <v>12.45</v>
      </c>
      <c r="I405" s="41">
        <f>Table10[[#This Row],[Column2]]*746/1000</f>
        <v>9.2876999999999992</v>
      </c>
      <c r="J405" s="37">
        <f>60*Table10[[#This Row],[Column3]]/(2*PI()*Table10[[#This Row],[Column1]])</f>
        <v>1.2670143128182253E-2</v>
      </c>
      <c r="K405" s="51">
        <v>535.1</v>
      </c>
      <c r="L405" s="41">
        <f>IF(Simulation!Q405&lt;='Given Data '!J$6,1,IF(AND(Simulation!Q405&gt;'Given Data '!J$6,Simulation!Q405&lt;='Given Data '!J$7),2,IF(Simulation!Q405&gt;'Given Data '!J$8,3)))</f>
        <v>3</v>
      </c>
      <c r="M405" s="41">
        <v>1</v>
      </c>
      <c r="N405" s="35">
        <f t="shared" si="18"/>
        <v>401</v>
      </c>
      <c r="O405" s="41">
        <f>O404+(Table10[[#This Row],[Column11]]-Q404)/R404</f>
        <v>30.947555603978643</v>
      </c>
      <c r="P405" s="41">
        <f>3.6*Table10[[#This Row],[Column11]]</f>
        <v>77.87481425501926</v>
      </c>
      <c r="Q405" s="41">
        <f t="shared" si="19"/>
        <v>21.631892848616459</v>
      </c>
      <c r="R405" s="36">
        <f>Table10[[#This Row],[Column16]]/Table10[[#This Row],[Column19]]</f>
        <v>0.284843968634029</v>
      </c>
      <c r="S405" s="41">
        <f>'Given Data '!C$21*'Given Data '!C$19*'Given Data '!C$9*Table10[[#This Row],[Column11]]^2</f>
        <v>439.98033470193354</v>
      </c>
      <c r="T405" s="41">
        <f>'Given Data '!C$22*'Given Data '!C$17*9.81</f>
        <v>102.35950200000001</v>
      </c>
      <c r="U405" s="41">
        <v>0</v>
      </c>
      <c r="V405" s="41">
        <f>'Given Data '!C$45-(Table10[[#This Row],[Column13]]+Table10[[#This Row],[Column14]]+Table10[[#This Row],[Column15]])</f>
        <v>165.56158062090094</v>
      </c>
      <c r="W405" s="41">
        <f>Table10[[#This Row],[Column16]]/'Given Data '!C$17</f>
        <v>0.31734408123459573</v>
      </c>
      <c r="X405" s="41">
        <f>IF(L405=1,'Given Data '!C$55,IF(L405=2,'Given Data '!C$56,IF(L405=3,'Given Data '!C$57)))</f>
        <v>581.23604096253996</v>
      </c>
      <c r="Y405" s="41">
        <f>Table10[[#This Row],[Column19]]*Table10[[#This Row],[Column11]]^2/(2*1000)</f>
        <v>135.99144433716384</v>
      </c>
    </row>
    <row r="406" spans="7:25">
      <c r="G406" s="38">
        <f>7000</f>
        <v>7000</v>
      </c>
      <c r="H406" s="38">
        <f t="shared" si="17"/>
        <v>12.45</v>
      </c>
      <c r="I406" s="41">
        <f>Table10[[#This Row],[Column2]]*746/1000</f>
        <v>9.2876999999999992</v>
      </c>
      <c r="J406" s="37">
        <f>60*Table10[[#This Row],[Column3]]/(2*PI()*Table10[[#This Row],[Column1]])</f>
        <v>1.2670143128182253E-2</v>
      </c>
      <c r="K406" s="51">
        <v>535.1</v>
      </c>
      <c r="L406" s="41">
        <f>IF(Simulation!Q406&lt;='Given Data '!J$6,1,IF(AND(Simulation!Q406&gt;'Given Data '!J$6,Simulation!Q406&lt;='Given Data '!J$7),2,IF(Simulation!Q406&gt;'Given Data '!J$8,3)))</f>
        <v>3</v>
      </c>
      <c r="M406" s="41">
        <v>1</v>
      </c>
      <c r="N406" s="35">
        <f t="shared" si="18"/>
        <v>402</v>
      </c>
      <c r="O406" s="41">
        <f>O405+(Table10[[#This Row],[Column11]]-Q405)/R405</f>
        <v>30.993769582193011</v>
      </c>
      <c r="P406" s="41">
        <f>3.6*Table10[[#This Row],[Column11]]</f>
        <v>77.922203837678666</v>
      </c>
      <c r="Q406" s="41">
        <f t="shared" si="19"/>
        <v>21.645056621577407</v>
      </c>
      <c r="R406" s="36">
        <f>Table10[[#This Row],[Column16]]/Table10[[#This Row],[Column19]]</f>
        <v>0.28392239783030493</v>
      </c>
      <c r="S406" s="41">
        <f>'Given Data '!C$21*'Given Data '!C$19*'Given Data '!C$9*Table10[[#This Row],[Column11]]^2</f>
        <v>440.51598486735685</v>
      </c>
      <c r="T406" s="41">
        <f>'Given Data '!C$22*'Given Data '!C$17*9.81</f>
        <v>102.35950200000001</v>
      </c>
      <c r="U406" s="41">
        <v>0</v>
      </c>
      <c r="V406" s="41">
        <f>'Given Data '!C$45-(Table10[[#This Row],[Column13]]+Table10[[#This Row],[Column14]]+Table10[[#This Row],[Column15]])</f>
        <v>165.02593045547769</v>
      </c>
      <c r="W406" s="41">
        <f>Table10[[#This Row],[Column16]]/'Given Data '!C$17</f>
        <v>0.31631736109232655</v>
      </c>
      <c r="X406" s="41">
        <f>IF(L406=1,'Given Data '!C$55,IF(L406=2,'Given Data '!C$56,IF(L406=3,'Given Data '!C$57)))</f>
        <v>581.23604096253996</v>
      </c>
      <c r="Y406" s="41">
        <f>Table10[[#This Row],[Column19]]*Table10[[#This Row],[Column11]]^2/(2*1000)</f>
        <v>136.15700591778472</v>
      </c>
    </row>
    <row r="407" spans="7:25">
      <c r="G407" s="38">
        <f>7000</f>
        <v>7000</v>
      </c>
      <c r="H407" s="38">
        <f t="shared" si="17"/>
        <v>12.45</v>
      </c>
      <c r="I407" s="41">
        <f>Table10[[#This Row],[Column2]]*746/1000</f>
        <v>9.2876999999999992</v>
      </c>
      <c r="J407" s="37">
        <f>60*Table10[[#This Row],[Column3]]/(2*PI()*Table10[[#This Row],[Column1]])</f>
        <v>1.2670143128182253E-2</v>
      </c>
      <c r="K407" s="51">
        <v>535.1</v>
      </c>
      <c r="L407" s="41">
        <f>IF(Simulation!Q407&lt;='Given Data '!J$6,1,IF(AND(Simulation!Q407&gt;'Given Data '!J$6,Simulation!Q407&lt;='Given Data '!J$7),2,IF(Simulation!Q407&gt;'Given Data '!J$8,3)))</f>
        <v>3</v>
      </c>
      <c r="M407" s="41">
        <v>1</v>
      </c>
      <c r="N407" s="35">
        <f t="shared" si="18"/>
        <v>403</v>
      </c>
      <c r="O407" s="41">
        <f>O406+(Table10[[#This Row],[Column11]]-Q406)/R406</f>
        <v>31.039955517128771</v>
      </c>
      <c r="P407" s="41">
        <f>3.6*Table10[[#This Row],[Column11]]</f>
        <v>77.969411434693455</v>
      </c>
      <c r="Q407" s="41">
        <f t="shared" si="19"/>
        <v>21.658169842970402</v>
      </c>
      <c r="R407" s="36">
        <f>Table10[[#This Row],[Column16]]/Table10[[#This Row],[Column19]]</f>
        <v>0.28300380863349439</v>
      </c>
      <c r="S407" s="41">
        <f>'Given Data '!C$21*'Given Data '!C$19*'Given Data '!C$9*Table10[[#This Row],[Column11]]^2</f>
        <v>441.04990201538192</v>
      </c>
      <c r="T407" s="41">
        <f>'Given Data '!C$22*'Given Data '!C$17*9.81</f>
        <v>102.35950200000001</v>
      </c>
      <c r="U407" s="41">
        <v>0</v>
      </c>
      <c r="V407" s="41">
        <f>'Given Data '!C$45-(Table10[[#This Row],[Column13]]+Table10[[#This Row],[Column14]]+Table10[[#This Row],[Column15]])</f>
        <v>164.49201330745257</v>
      </c>
      <c r="W407" s="41">
        <f>Table10[[#This Row],[Column16]]/'Given Data '!C$17</f>
        <v>0.31529396275220439</v>
      </c>
      <c r="X407" s="41">
        <f>IF(L407=1,'Given Data '!C$55,IF(L407=2,'Given Data '!C$56,IF(L407=3,'Given Data '!C$57)))</f>
        <v>581.23604096253996</v>
      </c>
      <c r="Y407" s="41">
        <f>Table10[[#This Row],[Column19]]*Table10[[#This Row],[Column11]]^2/(2*1000)</f>
        <v>136.32203184824024</v>
      </c>
    </row>
    <row r="408" spans="7:25">
      <c r="G408" s="38">
        <f>7000</f>
        <v>7000</v>
      </c>
      <c r="H408" s="38">
        <f t="shared" si="17"/>
        <v>12.45</v>
      </c>
      <c r="I408" s="41">
        <f>Table10[[#This Row],[Column2]]*746/1000</f>
        <v>9.2876999999999992</v>
      </c>
      <c r="J408" s="37">
        <f>60*Table10[[#This Row],[Column3]]/(2*PI()*Table10[[#This Row],[Column1]])</f>
        <v>1.2670143128182253E-2</v>
      </c>
      <c r="K408" s="51">
        <v>535.1</v>
      </c>
      <c r="L408" s="41">
        <f>IF(Simulation!Q408&lt;='Given Data '!J$6,1,IF(AND(Simulation!Q408&gt;'Given Data '!J$6,Simulation!Q408&lt;='Given Data '!J$7),2,IF(Simulation!Q408&gt;'Given Data '!J$8,3)))</f>
        <v>3</v>
      </c>
      <c r="M408" s="41">
        <v>1</v>
      </c>
      <c r="N408" s="35">
        <f t="shared" si="18"/>
        <v>404</v>
      </c>
      <c r="O408" s="41">
        <f>O407+(Table10[[#This Row],[Column11]]-Q407)/R407</f>
        <v>31.086113550258151</v>
      </c>
      <c r="P408" s="41">
        <f>3.6*Table10[[#This Row],[Column11]]</f>
        <v>78.016437871722175</v>
      </c>
      <c r="Q408" s="41">
        <f t="shared" si="19"/>
        <v>21.671232742145047</v>
      </c>
      <c r="R408" s="36">
        <f>Table10[[#This Row],[Column16]]/Table10[[#This Row],[Column19]]</f>
        <v>0.28208819139704699</v>
      </c>
      <c r="S408" s="41">
        <f>'Given Data '!C$21*'Given Data '!C$19*'Given Data '!C$9*Table10[[#This Row],[Column11]]^2</f>
        <v>441.58209175293166</v>
      </c>
      <c r="T408" s="41">
        <f>'Given Data '!C$22*'Given Data '!C$17*9.81</f>
        <v>102.35950200000001</v>
      </c>
      <c r="U408" s="41">
        <v>0</v>
      </c>
      <c r="V408" s="41">
        <f>'Given Data '!C$45-(Table10[[#This Row],[Column13]]+Table10[[#This Row],[Column14]]+Table10[[#This Row],[Column15]])</f>
        <v>163.95982356990282</v>
      </c>
      <c r="W408" s="41">
        <f>Table10[[#This Row],[Column16]]/'Given Data '!C$17</f>
        <v>0.31427387546702729</v>
      </c>
      <c r="X408" s="41">
        <f>IF(L408=1,'Given Data '!C$55,IF(L408=2,'Given Data '!C$56,IF(L408=3,'Given Data '!C$57)))</f>
        <v>581.23604096253996</v>
      </c>
      <c r="Y408" s="41">
        <f>Table10[[#This Row],[Column19]]*Table10[[#This Row],[Column11]]^2/(2*1000)</f>
        <v>136.48652386154768</v>
      </c>
    </row>
    <row r="409" spans="7:25">
      <c r="G409" s="38">
        <f>7000</f>
        <v>7000</v>
      </c>
      <c r="H409" s="38">
        <f t="shared" si="17"/>
        <v>12.45</v>
      </c>
      <c r="I409" s="41">
        <f>Table10[[#This Row],[Column2]]*746/1000</f>
        <v>9.2876999999999992</v>
      </c>
      <c r="J409" s="37">
        <f>60*Table10[[#This Row],[Column3]]/(2*PI()*Table10[[#This Row],[Column1]])</f>
        <v>1.2670143128182253E-2</v>
      </c>
      <c r="K409" s="51">
        <v>535.1</v>
      </c>
      <c r="L409" s="41">
        <f>IF(Simulation!Q409&lt;='Given Data '!J$6,1,IF(AND(Simulation!Q409&gt;'Given Data '!J$6,Simulation!Q409&lt;='Given Data '!J$7),2,IF(Simulation!Q409&gt;'Given Data '!J$8,3)))</f>
        <v>3</v>
      </c>
      <c r="M409" s="41">
        <v>1</v>
      </c>
      <c r="N409" s="35">
        <f t="shared" si="18"/>
        <v>405</v>
      </c>
      <c r="O409" s="41">
        <f>O408+(Table10[[#This Row],[Column11]]-Q408)/R408</f>
        <v>31.132243822115765</v>
      </c>
      <c r="P409" s="41">
        <f>3.6*Table10[[#This Row],[Column11]]</f>
        <v>78.063283969567266</v>
      </c>
      <c r="Q409" s="41">
        <f t="shared" si="19"/>
        <v>21.684245547102016</v>
      </c>
      <c r="R409" s="36">
        <f>Table10[[#This Row],[Column16]]/Table10[[#This Row],[Column19]]</f>
        <v>0.28117553650562155</v>
      </c>
      <c r="S409" s="41">
        <f>'Given Data '!C$21*'Given Data '!C$19*'Given Data '!C$9*Table10[[#This Row],[Column11]]^2</f>
        <v>442.11255966878895</v>
      </c>
      <c r="T409" s="41">
        <f>'Given Data '!C$22*'Given Data '!C$17*9.81</f>
        <v>102.35950200000001</v>
      </c>
      <c r="U409" s="41">
        <v>0</v>
      </c>
      <c r="V409" s="41">
        <f>'Given Data '!C$45-(Table10[[#This Row],[Column13]]+Table10[[#This Row],[Column14]]+Table10[[#This Row],[Column15]])</f>
        <v>163.42935565404559</v>
      </c>
      <c r="W409" s="41">
        <f>Table10[[#This Row],[Column16]]/'Given Data '!C$17</f>
        <v>0.31325708852436329</v>
      </c>
      <c r="X409" s="41">
        <f>IF(L409=1,'Given Data '!C$55,IF(L409=2,'Given Data '!C$56,IF(L409=3,'Given Data '!C$57)))</f>
        <v>581.23604096253996</v>
      </c>
      <c r="Y409" s="41">
        <f>Table10[[#This Row],[Column19]]*Table10[[#This Row],[Column11]]^2/(2*1000)</f>
        <v>136.65048368511759</v>
      </c>
    </row>
    <row r="410" spans="7:25">
      <c r="G410" s="38">
        <f>7000</f>
        <v>7000</v>
      </c>
      <c r="H410" s="38">
        <f t="shared" si="17"/>
        <v>12.45</v>
      </c>
      <c r="I410" s="41">
        <f>Table10[[#This Row],[Column2]]*746/1000</f>
        <v>9.2876999999999992</v>
      </c>
      <c r="J410" s="37">
        <f>60*Table10[[#This Row],[Column3]]/(2*PI()*Table10[[#This Row],[Column1]])</f>
        <v>1.2670143128182253E-2</v>
      </c>
      <c r="K410" s="51">
        <v>535.1</v>
      </c>
      <c r="L410" s="41">
        <f>IF(Simulation!Q410&lt;='Given Data '!J$6,1,IF(AND(Simulation!Q410&gt;'Given Data '!J$6,Simulation!Q410&lt;='Given Data '!J$7),2,IF(Simulation!Q410&gt;'Given Data '!J$8,3)))</f>
        <v>3</v>
      </c>
      <c r="M410" s="41">
        <v>1</v>
      </c>
      <c r="N410" s="35">
        <f t="shared" si="18"/>
        <v>406</v>
      </c>
      <c r="O410" s="41">
        <f>O409+(Table10[[#This Row],[Column11]]-Q409)/R409</f>
        <v>31.178346472306863</v>
      </c>
      <c r="P410" s="41">
        <f>3.6*Table10[[#This Row],[Column11]]</f>
        <v>78.109950544213788</v>
      </c>
      <c r="Q410" s="41">
        <f t="shared" si="19"/>
        <v>21.697208484503829</v>
      </c>
      <c r="R410" s="36">
        <f>Table10[[#This Row],[Column16]]/Table10[[#This Row],[Column19]]</f>
        <v>0.28026583437498576</v>
      </c>
      <c r="S410" s="41">
        <f>'Given Data '!C$21*'Given Data '!C$19*'Given Data '!C$9*Table10[[#This Row],[Column11]]^2</f>
        <v>442.64131133365487</v>
      </c>
      <c r="T410" s="41">
        <f>'Given Data '!C$22*'Given Data '!C$17*9.81</f>
        <v>102.35950200000001</v>
      </c>
      <c r="U410" s="41">
        <v>0</v>
      </c>
      <c r="V410" s="41">
        <f>'Given Data '!C$45-(Table10[[#This Row],[Column13]]+Table10[[#This Row],[Column14]]+Table10[[#This Row],[Column15]])</f>
        <v>162.90060398917967</v>
      </c>
      <c r="W410" s="41">
        <f>Table10[[#This Row],[Column16]]/'Given Data '!C$17</f>
        <v>0.31224359124643897</v>
      </c>
      <c r="X410" s="41">
        <f>IF(L410=1,'Given Data '!C$55,IF(L410=2,'Given Data '!C$56,IF(L410=3,'Given Data '!C$57)))</f>
        <v>581.23604096253996</v>
      </c>
      <c r="Y410" s="41">
        <f>Table10[[#This Row],[Column19]]*Table10[[#This Row],[Column11]]^2/(2*1000)</f>
        <v>136.81391304077164</v>
      </c>
    </row>
    <row r="411" spans="7:25">
      <c r="G411" s="38">
        <f>7000</f>
        <v>7000</v>
      </c>
      <c r="H411" s="38">
        <f t="shared" si="17"/>
        <v>12.45</v>
      </c>
      <c r="I411" s="41">
        <f>Table10[[#This Row],[Column2]]*746/1000</f>
        <v>9.2876999999999992</v>
      </c>
      <c r="J411" s="37">
        <f>60*Table10[[#This Row],[Column3]]/(2*PI()*Table10[[#This Row],[Column1]])</f>
        <v>1.2670143128182253E-2</v>
      </c>
      <c r="K411" s="51">
        <v>535.1</v>
      </c>
      <c r="L411" s="41">
        <f>IF(Simulation!Q411&lt;='Given Data '!J$6,1,IF(AND(Simulation!Q411&gt;'Given Data '!J$6,Simulation!Q411&lt;='Given Data '!J$7),2,IF(Simulation!Q411&gt;'Given Data '!J$8,3)))</f>
        <v>3</v>
      </c>
      <c r="M411" s="41">
        <v>1</v>
      </c>
      <c r="N411" s="35">
        <f t="shared" si="18"/>
        <v>407</v>
      </c>
      <c r="O411" s="41">
        <f>O410+(Table10[[#This Row],[Column11]]-Q410)/R410</f>
        <v>31.22442163951543</v>
      </c>
      <c r="P411" s="41">
        <f>3.6*Table10[[#This Row],[Column11]]</f>
        <v>78.156438406867821</v>
      </c>
      <c r="Q411" s="41">
        <f t="shared" si="19"/>
        <v>21.710121779685505</v>
      </c>
      <c r="R411" s="36">
        <f>Table10[[#This Row],[Column16]]/Table10[[#This Row],[Column19]]</f>
        <v>0.27935907545191629</v>
      </c>
      <c r="S411" s="41">
        <f>'Given Data '!C$21*'Given Data '!C$19*'Given Data '!C$9*Table10[[#This Row],[Column11]]^2</f>
        <v>443.16835230020718</v>
      </c>
      <c r="T411" s="41">
        <f>'Given Data '!C$22*'Given Data '!C$17*9.81</f>
        <v>102.35950200000001</v>
      </c>
      <c r="U411" s="41">
        <v>0</v>
      </c>
      <c r="V411" s="41">
        <f>'Given Data '!C$45-(Table10[[#This Row],[Column13]]+Table10[[#This Row],[Column14]]+Table10[[#This Row],[Column15]])</f>
        <v>162.37356302262731</v>
      </c>
      <c r="W411" s="41">
        <f>Table10[[#This Row],[Column16]]/'Given Data '!C$17</f>
        <v>0.31123337299002762</v>
      </c>
      <c r="X411" s="41">
        <f>IF(L411=1,'Given Data '!C$55,IF(L411=2,'Given Data '!C$56,IF(L411=3,'Given Data '!C$57)))</f>
        <v>581.23604096253996</v>
      </c>
      <c r="Y411" s="41">
        <f>Table10[[#This Row],[Column19]]*Table10[[#This Row],[Column11]]^2/(2*1000)</f>
        <v>136.97681364476082</v>
      </c>
    </row>
    <row r="412" spans="7:25">
      <c r="G412" s="38">
        <f>7000</f>
        <v>7000</v>
      </c>
      <c r="H412" s="38">
        <f t="shared" si="17"/>
        <v>12.45</v>
      </c>
      <c r="I412" s="41">
        <f>Table10[[#This Row],[Column2]]*746/1000</f>
        <v>9.2876999999999992</v>
      </c>
      <c r="J412" s="37">
        <f>60*Table10[[#This Row],[Column3]]/(2*PI()*Table10[[#This Row],[Column1]])</f>
        <v>1.2670143128182253E-2</v>
      </c>
      <c r="K412" s="51">
        <v>535.1</v>
      </c>
      <c r="L412" s="41">
        <f>IF(Simulation!Q412&lt;='Given Data '!J$6,1,IF(AND(Simulation!Q412&gt;'Given Data '!J$6,Simulation!Q412&lt;='Given Data '!J$7),2,IF(Simulation!Q412&gt;'Given Data '!J$8,3)))</f>
        <v>3</v>
      </c>
      <c r="M412" s="41">
        <v>1</v>
      </c>
      <c r="N412" s="35">
        <f t="shared" si="18"/>
        <v>408</v>
      </c>
      <c r="O412" s="41">
        <f>O411+(Table10[[#This Row],[Column11]]-Q411)/R411</f>
        <v>31.270469461512295</v>
      </c>
      <c r="P412" s="41">
        <f>3.6*Table10[[#This Row],[Column11]]</f>
        <v>78.202748363994445</v>
      </c>
      <c r="Q412" s="41">
        <f t="shared" si="19"/>
        <v>21.722985656665124</v>
      </c>
      <c r="R412" s="36">
        <f>Table10[[#This Row],[Column16]]/Table10[[#This Row],[Column19]]</f>
        <v>0.27845525021409762</v>
      </c>
      <c r="S412" s="41">
        <f>'Given Data '!C$21*'Given Data '!C$19*'Given Data '!C$9*Table10[[#This Row],[Column11]]^2</f>
        <v>443.69368810315893</v>
      </c>
      <c r="T412" s="41">
        <f>'Given Data '!C$22*'Given Data '!C$17*9.81</f>
        <v>102.35950200000001</v>
      </c>
      <c r="U412" s="41">
        <v>0</v>
      </c>
      <c r="V412" s="41">
        <f>'Given Data '!C$45-(Table10[[#This Row],[Column13]]+Table10[[#This Row],[Column14]]+Table10[[#This Row],[Column15]])</f>
        <v>161.84822721967555</v>
      </c>
      <c r="W412" s="41">
        <f>Table10[[#This Row],[Column16]]/'Given Data '!C$17</f>
        <v>0.31022642314633714</v>
      </c>
      <c r="X412" s="41">
        <f>IF(L412=1,'Given Data '!C$55,IF(L412=2,'Given Data '!C$56,IF(L412=3,'Given Data '!C$57)))</f>
        <v>581.23604096253996</v>
      </c>
      <c r="Y412" s="41">
        <f>Table10[[#This Row],[Column19]]*Table10[[#This Row],[Column11]]^2/(2*1000)</f>
        <v>137.13918720778344</v>
      </c>
    </row>
    <row r="413" spans="7:25">
      <c r="G413" s="38">
        <f>7000</f>
        <v>7000</v>
      </c>
      <c r="H413" s="38">
        <f t="shared" si="17"/>
        <v>12.45</v>
      </c>
      <c r="I413" s="41">
        <f>Table10[[#This Row],[Column2]]*746/1000</f>
        <v>9.2876999999999992</v>
      </c>
      <c r="J413" s="37">
        <f>60*Table10[[#This Row],[Column3]]/(2*PI()*Table10[[#This Row],[Column1]])</f>
        <v>1.2670143128182253E-2</v>
      </c>
      <c r="K413" s="51">
        <v>535.1</v>
      </c>
      <c r="L413" s="41">
        <f>IF(Simulation!Q413&lt;='Given Data '!J$6,1,IF(AND(Simulation!Q413&gt;'Given Data '!J$6,Simulation!Q413&lt;='Given Data '!J$7),2,IF(Simulation!Q413&gt;'Given Data '!J$8,3)))</f>
        <v>3</v>
      </c>
      <c r="M413" s="41">
        <v>1</v>
      </c>
      <c r="N413" s="35">
        <f t="shared" si="18"/>
        <v>409</v>
      </c>
      <c r="O413" s="41">
        <f>O412+(Table10[[#This Row],[Column11]]-Q412)/R412</f>
        <v>31.316490075163095</v>
      </c>
      <c r="P413" s="41">
        <f>3.6*Table10[[#This Row],[Column11]]</f>
        <v>78.248881217355347</v>
      </c>
      <c r="Q413" s="41">
        <f t="shared" si="19"/>
        <v>21.735800338154263</v>
      </c>
      <c r="R413" s="36">
        <f>Table10[[#This Row],[Column16]]/Table10[[#This Row],[Column19]]</f>
        <v>0.27755434917002181</v>
      </c>
      <c r="S413" s="41">
        <f>'Given Data '!C$21*'Given Data '!C$19*'Given Data '!C$9*Table10[[#This Row],[Column11]]^2</f>
        <v>444.21732425931657</v>
      </c>
      <c r="T413" s="41">
        <f>'Given Data '!C$22*'Given Data '!C$17*9.81</f>
        <v>102.35950200000001</v>
      </c>
      <c r="U413" s="41">
        <v>0</v>
      </c>
      <c r="V413" s="41">
        <f>'Given Data '!C$45-(Table10[[#This Row],[Column13]]+Table10[[#This Row],[Column14]]+Table10[[#This Row],[Column15]])</f>
        <v>161.32459106351791</v>
      </c>
      <c r="W413" s="41">
        <f>Table10[[#This Row],[Column16]]/'Given Data '!C$17</f>
        <v>0.30922273114089799</v>
      </c>
      <c r="X413" s="41">
        <f>IF(L413=1,'Given Data '!C$55,IF(L413=2,'Given Data '!C$56,IF(L413=3,'Given Data '!C$57)))</f>
        <v>581.23604096253996</v>
      </c>
      <c r="Y413" s="41">
        <f>Table10[[#This Row],[Column19]]*Table10[[#This Row],[Column11]]^2/(2*1000)</f>
        <v>137.30103543500314</v>
      </c>
    </row>
    <row r="414" spans="7:25">
      <c r="G414" s="38">
        <f>7000</f>
        <v>7000</v>
      </c>
      <c r="H414" s="38">
        <f t="shared" si="17"/>
        <v>12.45</v>
      </c>
      <c r="I414" s="41">
        <f>Table10[[#This Row],[Column2]]*746/1000</f>
        <v>9.2876999999999992</v>
      </c>
      <c r="J414" s="37">
        <f>60*Table10[[#This Row],[Column3]]/(2*PI()*Table10[[#This Row],[Column1]])</f>
        <v>1.2670143128182253E-2</v>
      </c>
      <c r="K414" s="51">
        <v>535.1</v>
      </c>
      <c r="L414" s="41">
        <f>IF(Simulation!Q414&lt;='Given Data '!J$6,1,IF(AND(Simulation!Q414&gt;'Given Data '!J$6,Simulation!Q414&lt;='Given Data '!J$7),2,IF(Simulation!Q414&gt;'Given Data '!J$8,3)))</f>
        <v>3</v>
      </c>
      <c r="M414" s="41">
        <v>1</v>
      </c>
      <c r="N414" s="35">
        <f t="shared" si="18"/>
        <v>410</v>
      </c>
      <c r="O414" s="41">
        <f>O413+(Table10[[#This Row],[Column11]]-Q413)/R413</f>
        <v>31.362483616436091</v>
      </c>
      <c r="P414" s="41">
        <f>3.6*Table10[[#This Row],[Column11]]</f>
        <v>78.294837764045937</v>
      </c>
      <c r="Q414" s="41">
        <f t="shared" si="19"/>
        <v>21.748566045568314</v>
      </c>
      <c r="R414" s="36">
        <f>Table10[[#This Row],[Column16]]/Table10[[#This Row],[Column19]]</f>
        <v>0.27665636285889017</v>
      </c>
      <c r="S414" s="41">
        <f>'Given Data '!C$21*'Given Data '!C$19*'Given Data '!C$9*Table10[[#This Row],[Column11]]^2</f>
        <v>444.73926626763733</v>
      </c>
      <c r="T414" s="41">
        <f>'Given Data '!C$22*'Given Data '!C$17*9.81</f>
        <v>102.35950200000001</v>
      </c>
      <c r="U414" s="41">
        <v>0</v>
      </c>
      <c r="V414" s="41">
        <f>'Given Data '!C$45-(Table10[[#This Row],[Column13]]+Table10[[#This Row],[Column14]]+Table10[[#This Row],[Column15]])</f>
        <v>160.80264905519721</v>
      </c>
      <c r="W414" s="41">
        <f>Table10[[#This Row],[Column16]]/'Given Data '!C$17</f>
        <v>0.30822228643345384</v>
      </c>
      <c r="X414" s="41">
        <f>IF(L414=1,'Given Data '!C$55,IF(L414=2,'Given Data '!C$56,IF(L414=3,'Given Data '!C$57)))</f>
        <v>581.23604096253996</v>
      </c>
      <c r="Y414" s="41">
        <f>Table10[[#This Row],[Column19]]*Table10[[#This Row],[Column11]]^2/(2*1000)</f>
        <v>137.46236002606665</v>
      </c>
    </row>
    <row r="415" spans="7:25">
      <c r="G415" s="38">
        <f>7000</f>
        <v>7000</v>
      </c>
      <c r="H415" s="38">
        <f t="shared" si="17"/>
        <v>12.45</v>
      </c>
      <c r="I415" s="41">
        <f>Table10[[#This Row],[Column2]]*746/1000</f>
        <v>9.2876999999999992</v>
      </c>
      <c r="J415" s="37">
        <f>60*Table10[[#This Row],[Column3]]/(2*PI()*Table10[[#This Row],[Column1]])</f>
        <v>1.2670143128182253E-2</v>
      </c>
      <c r="K415" s="51">
        <v>535.1</v>
      </c>
      <c r="L415" s="41">
        <f>IF(Simulation!Q415&lt;='Given Data '!J$6,1,IF(AND(Simulation!Q415&gt;'Given Data '!J$6,Simulation!Q415&lt;='Given Data '!J$7),2,IF(Simulation!Q415&gt;'Given Data '!J$8,3)))</f>
        <v>3</v>
      </c>
      <c r="M415" s="41">
        <v>1</v>
      </c>
      <c r="N415" s="35">
        <f t="shared" si="18"/>
        <v>411</v>
      </c>
      <c r="O415" s="41">
        <f>O414+(Table10[[#This Row],[Column11]]-Q414)/R414</f>
        <v>31.408450220410046</v>
      </c>
      <c r="P415" s="41">
        <f>3.6*Table10[[#This Row],[Column11]]</f>
        <v>78.340618796532212</v>
      </c>
      <c r="Q415" s="41">
        <f t="shared" si="19"/>
        <v>21.761282999036723</v>
      </c>
      <c r="R415" s="36">
        <f>Table10[[#This Row],[Column16]]/Table10[[#This Row],[Column19]]</f>
        <v>0.27576128185051246</v>
      </c>
      <c r="S415" s="41">
        <f>'Given Data '!C$21*'Given Data '!C$19*'Given Data '!C$9*Table10[[#This Row],[Column11]]^2</f>
        <v>445.25951960928757</v>
      </c>
      <c r="T415" s="41">
        <f>'Given Data '!C$22*'Given Data '!C$17*9.81</f>
        <v>102.35950200000001</v>
      </c>
      <c r="U415" s="41">
        <v>0</v>
      </c>
      <c r="V415" s="41">
        <f>'Given Data '!C$45-(Table10[[#This Row],[Column13]]+Table10[[#This Row],[Column14]]+Table10[[#This Row],[Column15]])</f>
        <v>160.28239571354698</v>
      </c>
      <c r="W415" s="41">
        <f>Table10[[#This Row],[Column16]]/'Given Data '!C$17</f>
        <v>0.30722507851784892</v>
      </c>
      <c r="X415" s="41">
        <f>IF(L415=1,'Given Data '!C$55,IF(L415=2,'Given Data '!C$56,IF(L415=3,'Given Data '!C$57)))</f>
        <v>581.23604096253996</v>
      </c>
      <c r="Y415" s="41">
        <f>Table10[[#This Row],[Column19]]*Table10[[#This Row],[Column11]]^2/(2*1000)</f>
        <v>137.62316267512182</v>
      </c>
    </row>
    <row r="416" spans="7:25">
      <c r="G416" s="38">
        <f>7000</f>
        <v>7000</v>
      </c>
      <c r="H416" s="38">
        <f t="shared" si="17"/>
        <v>12.45</v>
      </c>
      <c r="I416" s="41">
        <f>Table10[[#This Row],[Column2]]*746/1000</f>
        <v>9.2876999999999992</v>
      </c>
      <c r="J416" s="37">
        <f>60*Table10[[#This Row],[Column3]]/(2*PI()*Table10[[#This Row],[Column1]])</f>
        <v>1.2670143128182253E-2</v>
      </c>
      <c r="K416" s="51">
        <v>535.1</v>
      </c>
      <c r="L416" s="41">
        <f>IF(Simulation!Q416&lt;='Given Data '!J$6,1,IF(AND(Simulation!Q416&gt;'Given Data '!J$6,Simulation!Q416&lt;='Given Data '!J$7),2,IF(Simulation!Q416&gt;'Given Data '!J$8,3)))</f>
        <v>3</v>
      </c>
      <c r="M416" s="41">
        <v>1</v>
      </c>
      <c r="N416" s="35">
        <f t="shared" si="18"/>
        <v>412</v>
      </c>
      <c r="O416" s="41">
        <f>O415+(Table10[[#This Row],[Column11]]-Q415)/R415</f>
        <v>31.454390021281871</v>
      </c>
      <c r="P416" s="41">
        <f>3.6*Table10[[#This Row],[Column11]]</f>
        <v>78.386225102687149</v>
      </c>
      <c r="Q416" s="41">
        <f t="shared" si="19"/>
        <v>21.773951417413095</v>
      </c>
      <c r="R416" s="36">
        <f>Table10[[#This Row],[Column16]]/Table10[[#This Row],[Column19]]</f>
        <v>0.27486909674520821</v>
      </c>
      <c r="S416" s="41">
        <f>'Given Data '!C$21*'Given Data '!C$19*'Given Data '!C$9*Table10[[#This Row],[Column11]]^2</f>
        <v>445.77808974770028</v>
      </c>
      <c r="T416" s="41">
        <f>'Given Data '!C$22*'Given Data '!C$17*9.81</f>
        <v>102.35950200000001</v>
      </c>
      <c r="U416" s="41">
        <v>0</v>
      </c>
      <c r="V416" s="41">
        <f>'Given Data '!C$45-(Table10[[#This Row],[Column13]]+Table10[[#This Row],[Column14]]+Table10[[#This Row],[Column15]])</f>
        <v>159.76382557513421</v>
      </c>
      <c r="W416" s="41">
        <f>Table10[[#This Row],[Column16]]/'Given Data '!C$17</f>
        <v>0.30623109692191869</v>
      </c>
      <c r="X416" s="41">
        <f>IF(L416=1,'Given Data '!C$55,IF(L416=2,'Given Data '!C$56,IF(L416=3,'Given Data '!C$57)))</f>
        <v>581.23604096253996</v>
      </c>
      <c r="Y416" s="41">
        <f>Table10[[#This Row],[Column19]]*Table10[[#This Row],[Column11]]^2/(2*1000)</f>
        <v>137.78344507083534</v>
      </c>
    </row>
    <row r="417" spans="7:25">
      <c r="G417" s="38">
        <f>7000</f>
        <v>7000</v>
      </c>
      <c r="H417" s="38">
        <f t="shared" si="17"/>
        <v>12.45</v>
      </c>
      <c r="I417" s="41">
        <f>Table10[[#This Row],[Column2]]*746/1000</f>
        <v>9.2876999999999992</v>
      </c>
      <c r="J417" s="37">
        <f>60*Table10[[#This Row],[Column3]]/(2*PI()*Table10[[#This Row],[Column1]])</f>
        <v>1.2670143128182253E-2</v>
      </c>
      <c r="K417" s="51">
        <v>535.1</v>
      </c>
      <c r="L417" s="41">
        <f>IF(Simulation!Q417&lt;='Given Data '!J$6,1,IF(AND(Simulation!Q417&gt;'Given Data '!J$6,Simulation!Q417&lt;='Given Data '!J$7),2,IF(Simulation!Q417&gt;'Given Data '!J$8,3)))</f>
        <v>3</v>
      </c>
      <c r="M417" s="41">
        <v>1</v>
      </c>
      <c r="N417" s="35">
        <f t="shared" si="18"/>
        <v>413</v>
      </c>
      <c r="O417" s="41">
        <f>O416+(Table10[[#This Row],[Column11]]-Q416)/R416</f>
        <v>31.500303152374272</v>
      </c>
      <c r="P417" s="41">
        <f>3.6*Table10[[#This Row],[Column11]]</f>
        <v>78.431657465826746</v>
      </c>
      <c r="Q417" s="41">
        <f t="shared" si="19"/>
        <v>21.786571518285207</v>
      </c>
      <c r="R417" s="36">
        <f>Table10[[#This Row],[Column16]]/Table10[[#This Row],[Column19]]</f>
        <v>0.27397979817370882</v>
      </c>
      <c r="S417" s="41">
        <f>'Given Data '!C$21*'Given Data '!C$19*'Given Data '!C$9*Table10[[#This Row],[Column11]]^2</f>
        <v>446.29498212863228</v>
      </c>
      <c r="T417" s="41">
        <f>'Given Data '!C$22*'Given Data '!C$17*9.81</f>
        <v>102.35950200000001</v>
      </c>
      <c r="U417" s="41">
        <v>0</v>
      </c>
      <c r="V417" s="41">
        <f>'Given Data '!C$45-(Table10[[#This Row],[Column13]]+Table10[[#This Row],[Column14]]+Table10[[#This Row],[Column15]])</f>
        <v>159.24693319420226</v>
      </c>
      <c r="W417" s="41">
        <f>Table10[[#This Row],[Column16]]/'Given Data '!C$17</f>
        <v>0.30524033120738003</v>
      </c>
      <c r="X417" s="41">
        <f>IF(L417=1,'Given Data '!C$55,IF(L417=2,'Given Data '!C$56,IF(L417=3,'Given Data '!C$57)))</f>
        <v>581.23604096253996</v>
      </c>
      <c r="Y417" s="41">
        <f>Table10[[#This Row],[Column19]]*Table10[[#This Row],[Column11]]^2/(2*1000)</f>
        <v>137.94320889641051</v>
      </c>
    </row>
    <row r="418" spans="7:25">
      <c r="G418" s="38">
        <f>7000</f>
        <v>7000</v>
      </c>
      <c r="H418" s="38">
        <f t="shared" si="17"/>
        <v>12.45</v>
      </c>
      <c r="I418" s="41">
        <f>Table10[[#This Row],[Column2]]*746/1000</f>
        <v>9.2876999999999992</v>
      </c>
      <c r="J418" s="37">
        <f>60*Table10[[#This Row],[Column3]]/(2*PI()*Table10[[#This Row],[Column1]])</f>
        <v>1.2670143128182253E-2</v>
      </c>
      <c r="K418" s="51">
        <v>535.1</v>
      </c>
      <c r="L418" s="41">
        <f>IF(Simulation!Q418&lt;='Given Data '!J$6,1,IF(AND(Simulation!Q418&gt;'Given Data '!J$6,Simulation!Q418&lt;='Given Data '!J$7),2,IF(Simulation!Q418&gt;'Given Data '!J$8,3)))</f>
        <v>3</v>
      </c>
      <c r="M418" s="41">
        <v>1</v>
      </c>
      <c r="N418" s="35">
        <f t="shared" si="18"/>
        <v>414</v>
      </c>
      <c r="O418" s="41">
        <f>O417+(Table10[[#This Row],[Column11]]-Q417)/R417</f>
        <v>31.546189746143256</v>
      </c>
      <c r="P418" s="41">
        <f>3.6*Table10[[#This Row],[Column11]]</f>
        <v>78.476916664745687</v>
      </c>
      <c r="Q418" s="41">
        <f t="shared" si="19"/>
        <v>21.799143517984913</v>
      </c>
      <c r="R418" s="36">
        <f>Table10[[#This Row],[Column16]]/Table10[[#This Row],[Column19]]</f>
        <v>0.27309337679705808</v>
      </c>
      <c r="S418" s="41">
        <f>'Given Data '!C$21*'Given Data '!C$19*'Given Data '!C$9*Table10[[#This Row],[Column11]]^2</f>
        <v>446.81020218022127</v>
      </c>
      <c r="T418" s="41">
        <f>'Given Data '!C$22*'Given Data '!C$17*9.81</f>
        <v>102.35950200000001</v>
      </c>
      <c r="U418" s="41">
        <v>0</v>
      </c>
      <c r="V418" s="41">
        <f>'Given Data '!C$45-(Table10[[#This Row],[Column13]]+Table10[[#This Row],[Column14]]+Table10[[#This Row],[Column15]])</f>
        <v>158.73171314261322</v>
      </c>
      <c r="W418" s="41">
        <f>Table10[[#This Row],[Column16]]/'Given Data '!C$17</f>
        <v>0.30425277096972114</v>
      </c>
      <c r="X418" s="41">
        <f>IF(L418=1,'Given Data '!C$55,IF(L418=2,'Given Data '!C$56,IF(L418=3,'Given Data '!C$57)))</f>
        <v>581.23604096253996</v>
      </c>
      <c r="Y418" s="41">
        <f>Table10[[#This Row],[Column19]]*Table10[[#This Row],[Column11]]^2/(2*1000)</f>
        <v>138.10245582960474</v>
      </c>
    </row>
    <row r="419" spans="7:25">
      <c r="G419" s="38">
        <f>7000</f>
        <v>7000</v>
      </c>
      <c r="H419" s="38">
        <f t="shared" si="17"/>
        <v>12.45</v>
      </c>
      <c r="I419" s="41">
        <f>Table10[[#This Row],[Column2]]*746/1000</f>
        <v>9.2876999999999992</v>
      </c>
      <c r="J419" s="37">
        <f>60*Table10[[#This Row],[Column3]]/(2*PI()*Table10[[#This Row],[Column1]])</f>
        <v>1.2670143128182253E-2</v>
      </c>
      <c r="K419" s="51">
        <v>535.1</v>
      </c>
      <c r="L419" s="41">
        <f>IF(Simulation!Q419&lt;='Given Data '!J$6,1,IF(AND(Simulation!Q419&gt;'Given Data '!J$6,Simulation!Q419&lt;='Given Data '!J$7),2,IF(Simulation!Q419&gt;'Given Data '!J$8,3)))</f>
        <v>3</v>
      </c>
      <c r="M419" s="41">
        <v>1</v>
      </c>
      <c r="N419" s="35">
        <f t="shared" si="18"/>
        <v>415</v>
      </c>
      <c r="O419" s="41">
        <f>O418+(Table10[[#This Row],[Column11]]-Q418)/R418</f>
        <v>31.592049934185628</v>
      </c>
      <c r="P419" s="41">
        <f>3.6*Table10[[#This Row],[Column11]]</f>
        <v>78.522003473752633</v>
      </c>
      <c r="Q419" s="41">
        <f t="shared" si="19"/>
        <v>21.811667631597953</v>
      </c>
      <c r="R419" s="36">
        <f>Table10[[#This Row],[Column16]]/Table10[[#This Row],[Column19]]</f>
        <v>0.27220982330651533</v>
      </c>
      <c r="S419" s="41">
        <f>'Given Data '!C$21*'Given Data '!C$19*'Given Data '!C$9*Table10[[#This Row],[Column11]]^2</f>
        <v>447.32375531304297</v>
      </c>
      <c r="T419" s="41">
        <f>'Given Data '!C$22*'Given Data '!C$17*9.81</f>
        <v>102.35950200000001</v>
      </c>
      <c r="U419" s="41">
        <v>0</v>
      </c>
      <c r="V419" s="41">
        <f>'Given Data '!C$45-(Table10[[#This Row],[Column13]]+Table10[[#This Row],[Column14]]+Table10[[#This Row],[Column15]])</f>
        <v>158.21816000979152</v>
      </c>
      <c r="W419" s="41">
        <f>Table10[[#This Row],[Column16]]/'Given Data '!C$17</f>
        <v>0.303268405838093</v>
      </c>
      <c r="X419" s="41">
        <f>IF(L419=1,'Given Data '!C$55,IF(L419=2,'Given Data '!C$56,IF(L419=3,'Given Data '!C$57)))</f>
        <v>581.23604096253996</v>
      </c>
      <c r="Y419" s="41">
        <f>Table10[[#This Row],[Column19]]*Table10[[#This Row],[Column11]]^2/(2*1000)</f>
        <v>138.26118754274736</v>
      </c>
    </row>
    <row r="420" spans="7:25">
      <c r="G420" s="38">
        <f>7000</f>
        <v>7000</v>
      </c>
      <c r="H420" s="38">
        <f t="shared" si="17"/>
        <v>12.45</v>
      </c>
      <c r="I420" s="41">
        <f>Table10[[#This Row],[Column2]]*746/1000</f>
        <v>9.2876999999999992</v>
      </c>
      <c r="J420" s="37">
        <f>60*Table10[[#This Row],[Column3]]/(2*PI()*Table10[[#This Row],[Column1]])</f>
        <v>1.2670143128182253E-2</v>
      </c>
      <c r="K420" s="51">
        <v>535.1</v>
      </c>
      <c r="L420" s="41">
        <f>IF(Simulation!Q420&lt;='Given Data '!J$6,1,IF(AND(Simulation!Q420&gt;'Given Data '!J$6,Simulation!Q420&lt;='Given Data '!J$7),2,IF(Simulation!Q420&gt;'Given Data '!J$8,3)))</f>
        <v>3</v>
      </c>
      <c r="M420" s="41">
        <v>1</v>
      </c>
      <c r="N420" s="35">
        <f t="shared" si="18"/>
        <v>416</v>
      </c>
      <c r="O420" s="41">
        <f>O419+(Table10[[#This Row],[Column11]]-Q419)/R419</f>
        <v>31.637883847246318</v>
      </c>
      <c r="P420" s="41">
        <f>3.6*Table10[[#This Row],[Column11]]</f>
        <v>78.566918662705135</v>
      </c>
      <c r="Q420" s="41">
        <f t="shared" si="19"/>
        <v>21.824144072973649</v>
      </c>
      <c r="R420" s="36">
        <f>Table10[[#This Row],[Column16]]/Table10[[#This Row],[Column19]]</f>
        <v>0.2713291284234563</v>
      </c>
      <c r="S420" s="41">
        <f>'Given Data '!C$21*'Given Data '!C$19*'Given Data '!C$9*Table10[[#This Row],[Column11]]^2</f>
        <v>447.83564692016824</v>
      </c>
      <c r="T420" s="41">
        <f>'Given Data '!C$22*'Given Data '!C$17*9.81</f>
        <v>102.35950200000001</v>
      </c>
      <c r="U420" s="41">
        <v>0</v>
      </c>
      <c r="V420" s="41">
        <f>'Given Data '!C$45-(Table10[[#This Row],[Column13]]+Table10[[#This Row],[Column14]]+Table10[[#This Row],[Column15]])</f>
        <v>157.7062684026663</v>
      </c>
      <c r="W420" s="41">
        <f>Table10[[#This Row],[Column16]]/'Given Data '!C$17</f>
        <v>0.30228722547519943</v>
      </c>
      <c r="X420" s="41">
        <f>IF(L420=1,'Given Data '!C$55,IF(L420=2,'Given Data '!C$56,IF(L420=3,'Given Data '!C$57)))</f>
        <v>581.23604096253996</v>
      </c>
      <c r="Y420" s="41">
        <f>Table10[[#This Row],[Column19]]*Table10[[#This Row],[Column11]]^2/(2*1000)</f>
        <v>138.41940570275716</v>
      </c>
    </row>
    <row r="421" spans="7:25">
      <c r="G421" s="38">
        <f>7000</f>
        <v>7000</v>
      </c>
      <c r="H421" s="38">
        <f t="shared" ref="H421:H484" si="20">12.45</f>
        <v>12.45</v>
      </c>
      <c r="I421" s="41">
        <f>Table10[[#This Row],[Column2]]*746/1000</f>
        <v>9.2876999999999992</v>
      </c>
      <c r="J421" s="37">
        <f>60*Table10[[#This Row],[Column3]]/(2*PI()*Table10[[#This Row],[Column1]])</f>
        <v>1.2670143128182253E-2</v>
      </c>
      <c r="K421" s="51">
        <v>535.1</v>
      </c>
      <c r="L421" s="41">
        <f>IF(Simulation!Q421&lt;='Given Data '!J$6,1,IF(AND(Simulation!Q421&gt;'Given Data '!J$6,Simulation!Q421&lt;='Given Data '!J$7),2,IF(Simulation!Q421&gt;'Given Data '!J$8,3)))</f>
        <v>3</v>
      </c>
      <c r="M421" s="41">
        <v>1</v>
      </c>
      <c r="N421" s="35">
        <f t="shared" si="18"/>
        <v>417</v>
      </c>
      <c r="O421" s="41">
        <f>O420+(Table10[[#This Row],[Column11]]-Q420)/R420</f>
        <v>31.683691615225715</v>
      </c>
      <c r="P421" s="41">
        <f>3.6*Table10[[#This Row],[Column11]]</f>
        <v>78.611662997044277</v>
      </c>
      <c r="Q421" s="41">
        <f t="shared" si="19"/>
        <v>21.836573054734522</v>
      </c>
      <c r="R421" s="36">
        <f>Table10[[#This Row],[Column16]]/Table10[[#This Row],[Column19]]</f>
        <v>0.27045128289927645</v>
      </c>
      <c r="S421" s="41">
        <f>'Given Data '!C$21*'Given Data '!C$19*'Given Data '!C$9*Table10[[#This Row],[Column11]]^2</f>
        <v>448.3458823772192</v>
      </c>
      <c r="T421" s="41">
        <f>'Given Data '!C$22*'Given Data '!C$17*9.81</f>
        <v>102.35950200000001</v>
      </c>
      <c r="U421" s="41">
        <v>0</v>
      </c>
      <c r="V421" s="41">
        <f>'Given Data '!C$45-(Table10[[#This Row],[Column13]]+Table10[[#This Row],[Column14]]+Table10[[#This Row],[Column15]])</f>
        <v>157.19603294561534</v>
      </c>
      <c r="W421" s="41">
        <f>Table10[[#This Row],[Column16]]/'Given Data '!C$17</f>
        <v>0.30130921957718909</v>
      </c>
      <c r="X421" s="41">
        <f>IF(L421=1,'Given Data '!C$55,IF(L421=2,'Given Data '!C$56,IF(L421=3,'Given Data '!C$57)))</f>
        <v>581.23604096253996</v>
      </c>
      <c r="Y421" s="41">
        <f>Table10[[#This Row],[Column19]]*Table10[[#This Row],[Column11]]^2/(2*1000)</f>
        <v>138.57711197115981</v>
      </c>
    </row>
    <row r="422" spans="7:25">
      <c r="G422" s="38">
        <f>7000</f>
        <v>7000</v>
      </c>
      <c r="H422" s="38">
        <f t="shared" si="20"/>
        <v>12.45</v>
      </c>
      <c r="I422" s="41">
        <f>Table10[[#This Row],[Column2]]*746/1000</f>
        <v>9.2876999999999992</v>
      </c>
      <c r="J422" s="37">
        <f>60*Table10[[#This Row],[Column3]]/(2*PI()*Table10[[#This Row],[Column1]])</f>
        <v>1.2670143128182253E-2</v>
      </c>
      <c r="K422" s="51">
        <v>535.1</v>
      </c>
      <c r="L422" s="41">
        <f>IF(Simulation!Q422&lt;='Given Data '!J$6,1,IF(AND(Simulation!Q422&gt;'Given Data '!J$6,Simulation!Q422&lt;='Given Data '!J$7),2,IF(Simulation!Q422&gt;'Given Data '!J$8,3)))</f>
        <v>3</v>
      </c>
      <c r="M422" s="41">
        <v>1</v>
      </c>
      <c r="N422" s="35">
        <f t="shared" si="18"/>
        <v>418</v>
      </c>
      <c r="O422" s="41">
        <f>O421+(Table10[[#This Row],[Column11]]-Q421)/R421</f>
        <v>31.729473367186838</v>
      </c>
      <c r="P422" s="41">
        <f>3.6*Table10[[#This Row],[Column11]]</f>
        <v>78.656237237828819</v>
      </c>
      <c r="Q422" s="41">
        <f t="shared" si="19"/>
        <v>21.848954788285784</v>
      </c>
      <c r="R422" s="36">
        <f>Table10[[#This Row],[Column16]]/Table10[[#This Row],[Column19]]</f>
        <v>0.26957627751529384</v>
      </c>
      <c r="S422" s="41">
        <f>'Given Data '!C$21*'Given Data '!C$19*'Given Data '!C$9*Table10[[#This Row],[Column11]]^2</f>
        <v>448.85446704242617</v>
      </c>
      <c r="T422" s="41">
        <f>'Given Data '!C$22*'Given Data '!C$17*9.81</f>
        <v>102.35950200000001</v>
      </c>
      <c r="U422" s="41">
        <v>0</v>
      </c>
      <c r="V422" s="41">
        <f>'Given Data '!C$45-(Table10[[#This Row],[Column13]]+Table10[[#This Row],[Column14]]+Table10[[#This Row],[Column15]])</f>
        <v>156.68744828040838</v>
      </c>
      <c r="W422" s="41">
        <f>Table10[[#This Row],[Column16]]/'Given Data '!C$17</f>
        <v>0.30033437787354733</v>
      </c>
      <c r="X422" s="41">
        <f>IF(L422=1,'Given Data '!C$55,IF(L422=2,'Given Data '!C$56,IF(L422=3,'Given Data '!C$57)))</f>
        <v>581.23604096253996</v>
      </c>
      <c r="Y422" s="41">
        <f>Table10[[#This Row],[Column19]]*Table10[[#This Row],[Column11]]^2/(2*1000)</f>
        <v>138.73430800410543</v>
      </c>
    </row>
    <row r="423" spans="7:25">
      <c r="G423" s="38">
        <f>7000</f>
        <v>7000</v>
      </c>
      <c r="H423" s="38">
        <f t="shared" si="20"/>
        <v>12.45</v>
      </c>
      <c r="I423" s="41">
        <f>Table10[[#This Row],[Column2]]*746/1000</f>
        <v>9.2876999999999992</v>
      </c>
      <c r="J423" s="37">
        <f>60*Table10[[#This Row],[Column3]]/(2*PI()*Table10[[#This Row],[Column1]])</f>
        <v>1.2670143128182253E-2</v>
      </c>
      <c r="K423" s="51">
        <v>535.1</v>
      </c>
      <c r="L423" s="41">
        <f>IF(Simulation!Q423&lt;='Given Data '!J$6,1,IF(AND(Simulation!Q423&gt;'Given Data '!J$6,Simulation!Q423&lt;='Given Data '!J$7),2,IF(Simulation!Q423&gt;'Given Data '!J$8,3)))</f>
        <v>3</v>
      </c>
      <c r="M423" s="41">
        <v>1</v>
      </c>
      <c r="N423" s="35">
        <f t="shared" si="18"/>
        <v>419</v>
      </c>
      <c r="O423" s="41">
        <f>O422+(Table10[[#This Row],[Column11]]-Q422)/R422</f>
        <v>31.775229231362502</v>
      </c>
      <c r="P423" s="41">
        <f>3.6*Table10[[#This Row],[Column11]]</f>
        <v>78.700642141769123</v>
      </c>
      <c r="Q423" s="41">
        <f t="shared" si="19"/>
        <v>21.861289483824756</v>
      </c>
      <c r="R423" s="36">
        <f>Table10[[#This Row],[Column16]]/Table10[[#This Row],[Column19]]</f>
        <v>0.26870410308265219</v>
      </c>
      <c r="S423" s="41">
        <f>'Given Data '!C$21*'Given Data '!C$19*'Given Data '!C$9*Table10[[#This Row],[Column11]]^2</f>
        <v>449.36140625668349</v>
      </c>
      <c r="T423" s="41">
        <f>'Given Data '!C$22*'Given Data '!C$17*9.81</f>
        <v>102.35950200000001</v>
      </c>
      <c r="U423" s="41">
        <v>0</v>
      </c>
      <c r="V423" s="41">
        <f>'Given Data '!C$45-(Table10[[#This Row],[Column13]]+Table10[[#This Row],[Column14]]+Table10[[#This Row],[Column15]])</f>
        <v>156.18050906615099</v>
      </c>
      <c r="W423" s="41">
        <f>Table10[[#This Row],[Column16]]/'Given Data '!C$17</f>
        <v>0.29936269012698813</v>
      </c>
      <c r="X423" s="41">
        <f>IF(L423=1,'Given Data '!C$55,IF(L423=2,'Given Data '!C$56,IF(L423=3,'Given Data '!C$57)))</f>
        <v>581.23604096253996</v>
      </c>
      <c r="Y423" s="41">
        <f>Table10[[#This Row],[Column19]]*Table10[[#This Row],[Column11]]^2/(2*1000)</f>
        <v>138.89099545238582</v>
      </c>
    </row>
    <row r="424" spans="7:25">
      <c r="G424" s="38">
        <f>7000</f>
        <v>7000</v>
      </c>
      <c r="H424" s="38">
        <f t="shared" si="20"/>
        <v>12.45</v>
      </c>
      <c r="I424" s="41">
        <f>Table10[[#This Row],[Column2]]*746/1000</f>
        <v>9.2876999999999992</v>
      </c>
      <c r="J424" s="37">
        <f>60*Table10[[#This Row],[Column3]]/(2*PI()*Table10[[#This Row],[Column1]])</f>
        <v>1.2670143128182253E-2</v>
      </c>
      <c r="K424" s="51">
        <v>535.1</v>
      </c>
      <c r="L424" s="41">
        <f>IF(Simulation!Q424&lt;='Given Data '!J$6,1,IF(AND(Simulation!Q424&gt;'Given Data '!J$6,Simulation!Q424&lt;='Given Data '!J$7),2,IF(Simulation!Q424&gt;'Given Data '!J$8,3)))</f>
        <v>3</v>
      </c>
      <c r="M424" s="41">
        <v>1</v>
      </c>
      <c r="N424" s="35">
        <f t="shared" si="18"/>
        <v>420</v>
      </c>
      <c r="O424" s="41">
        <f>O423+(Table10[[#This Row],[Column11]]-Q423)/R423</f>
        <v>31.820959335162367</v>
      </c>
      <c r="P424" s="41">
        <f>3.6*Table10[[#This Row],[Column11]]</f>
        <v>78.744878461260626</v>
      </c>
      <c r="Q424" s="41">
        <f t="shared" si="19"/>
        <v>21.873577350350175</v>
      </c>
      <c r="R424" s="36">
        <f>Table10[[#This Row],[Column16]]/Table10[[#This Row],[Column19]]</f>
        <v>0.26783475044222455</v>
      </c>
      <c r="S424" s="41">
        <f>'Given Data '!C$21*'Given Data '!C$19*'Given Data '!C$9*Table10[[#This Row],[Column11]]^2</f>
        <v>449.86670534360604</v>
      </c>
      <c r="T424" s="41">
        <f>'Given Data '!C$22*'Given Data '!C$17*9.81</f>
        <v>102.35950200000001</v>
      </c>
      <c r="U424" s="41">
        <v>0</v>
      </c>
      <c r="V424" s="41">
        <f>'Given Data '!C$45-(Table10[[#This Row],[Column13]]+Table10[[#This Row],[Column14]]+Table10[[#This Row],[Column15]])</f>
        <v>155.6752099792285</v>
      </c>
      <c r="W424" s="41">
        <f>Table10[[#This Row],[Column16]]/'Given Data '!C$17</f>
        <v>0.29839414613334703</v>
      </c>
      <c r="X424" s="41">
        <f>IF(L424=1,'Given Data '!C$55,IF(L424=2,'Given Data '!C$56,IF(L424=3,'Given Data '!C$57)))</f>
        <v>581.23604096253996</v>
      </c>
      <c r="Y424" s="41">
        <f>Table10[[#This Row],[Column19]]*Table10[[#This Row],[Column11]]^2/(2*1000)</f>
        <v>139.04717596145198</v>
      </c>
    </row>
    <row r="425" spans="7:25">
      <c r="G425" s="38">
        <f>7000</f>
        <v>7000</v>
      </c>
      <c r="H425" s="38">
        <f t="shared" si="20"/>
        <v>12.45</v>
      </c>
      <c r="I425" s="41">
        <f>Table10[[#This Row],[Column2]]*746/1000</f>
        <v>9.2876999999999992</v>
      </c>
      <c r="J425" s="37">
        <f>60*Table10[[#This Row],[Column3]]/(2*PI()*Table10[[#This Row],[Column1]])</f>
        <v>1.2670143128182253E-2</v>
      </c>
      <c r="K425" s="51">
        <v>535.1</v>
      </c>
      <c r="L425" s="41">
        <f>IF(Simulation!Q425&lt;='Given Data '!J$6,1,IF(AND(Simulation!Q425&gt;'Given Data '!J$6,Simulation!Q425&lt;='Given Data '!J$7),2,IF(Simulation!Q425&gt;'Given Data '!J$8,3)))</f>
        <v>3</v>
      </c>
      <c r="M425" s="41">
        <v>1</v>
      </c>
      <c r="N425" s="35">
        <f t="shared" si="18"/>
        <v>421</v>
      </c>
      <c r="O425" s="41">
        <f>O424+(Table10[[#This Row],[Column11]]-Q424)/R424</f>
        <v>31.866663805179893</v>
      </c>
      <c r="P425" s="41">
        <f>3.6*Table10[[#This Row],[Column11]]</f>
        <v>78.788946944417091</v>
      </c>
      <c r="Q425" s="41">
        <f t="shared" si="19"/>
        <v>21.885818595671413</v>
      </c>
      <c r="R425" s="36">
        <f>Table10[[#This Row],[Column16]]/Table10[[#This Row],[Column19]]</f>
        <v>0.2669682104645168</v>
      </c>
      <c r="S425" s="41">
        <f>'Given Data '!C$21*'Given Data '!C$19*'Given Data '!C$9*Table10[[#This Row],[Column11]]^2</f>
        <v>450.37036960958466</v>
      </c>
      <c r="T425" s="41">
        <f>'Given Data '!C$22*'Given Data '!C$17*9.81</f>
        <v>102.35950200000001</v>
      </c>
      <c r="U425" s="41">
        <v>0</v>
      </c>
      <c r="V425" s="41">
        <f>'Given Data '!C$45-(Table10[[#This Row],[Column13]]+Table10[[#This Row],[Column14]]+Table10[[#This Row],[Column15]])</f>
        <v>155.17154571324988</v>
      </c>
      <c r="W425" s="41">
        <f>Table10[[#This Row],[Column16]]/'Given Data '!C$17</f>
        <v>0.29742873572147338</v>
      </c>
      <c r="X425" s="41">
        <f>IF(L425=1,'Given Data '!C$55,IF(L425=2,'Given Data '!C$56,IF(L425=3,'Given Data '!C$57)))</f>
        <v>581.23604096253996</v>
      </c>
      <c r="Y425" s="41">
        <f>Table10[[#This Row],[Column19]]*Table10[[#This Row],[Column11]]^2/(2*1000)</f>
        <v>139.20285117143121</v>
      </c>
    </row>
    <row r="426" spans="7:25">
      <c r="G426" s="38">
        <f>7000</f>
        <v>7000</v>
      </c>
      <c r="H426" s="38">
        <f t="shared" si="20"/>
        <v>12.45</v>
      </c>
      <c r="I426" s="41">
        <f>Table10[[#This Row],[Column2]]*746/1000</f>
        <v>9.2876999999999992</v>
      </c>
      <c r="J426" s="37">
        <f>60*Table10[[#This Row],[Column3]]/(2*PI()*Table10[[#This Row],[Column1]])</f>
        <v>1.2670143128182253E-2</v>
      </c>
      <c r="K426" s="51">
        <v>535.1</v>
      </c>
      <c r="L426" s="41">
        <f>IF(Simulation!Q426&lt;='Given Data '!J$6,1,IF(AND(Simulation!Q426&gt;'Given Data '!J$6,Simulation!Q426&lt;='Given Data '!J$7),2,IF(Simulation!Q426&gt;'Given Data '!J$8,3)))</f>
        <v>3</v>
      </c>
      <c r="M426" s="41">
        <v>1</v>
      </c>
      <c r="N426" s="35">
        <f t="shared" si="18"/>
        <v>422</v>
      </c>
      <c r="O426" s="41">
        <f>O425+(Table10[[#This Row],[Column11]]-Q425)/R425</f>
        <v>31.91234276719927</v>
      </c>
      <c r="P426" s="41">
        <f>3.6*Table10[[#This Row],[Column11]]</f>
        <v>78.832848335103364</v>
      </c>
      <c r="Q426" s="41">
        <f t="shared" si="19"/>
        <v>21.898013426417602</v>
      </c>
      <c r="R426" s="36">
        <f>Table10[[#This Row],[Column16]]/Table10[[#This Row],[Column19]]</f>
        <v>0.26610447404957205</v>
      </c>
      <c r="S426" s="41">
        <f>'Given Data '!C$21*'Given Data '!C$19*'Given Data '!C$9*Table10[[#This Row],[Column11]]^2</f>
        <v>450.87240434384233</v>
      </c>
      <c r="T426" s="41">
        <f>'Given Data '!C$22*'Given Data '!C$17*9.81</f>
        <v>102.35950200000001</v>
      </c>
      <c r="U426" s="41">
        <v>0</v>
      </c>
      <c r="V426" s="41">
        <f>'Given Data '!C$45-(Table10[[#This Row],[Column13]]+Table10[[#This Row],[Column14]]+Table10[[#This Row],[Column15]])</f>
        <v>154.66951097899221</v>
      </c>
      <c r="W426" s="41">
        <f>Table10[[#This Row],[Column16]]/'Given Data '!C$17</f>
        <v>0.29646644875312378</v>
      </c>
      <c r="X426" s="41">
        <f>IF(L426=1,'Given Data '!C$55,IF(L426=2,'Given Data '!C$56,IF(L426=3,'Given Data '!C$57)))</f>
        <v>581.23604096253996</v>
      </c>
      <c r="Y426" s="41">
        <f>Table10[[#This Row],[Column19]]*Table10[[#This Row],[Column11]]^2/(2*1000)</f>
        <v>139.35802271714442</v>
      </c>
    </row>
    <row r="427" spans="7:25">
      <c r="G427" s="38">
        <f>7000</f>
        <v>7000</v>
      </c>
      <c r="H427" s="38">
        <f t="shared" si="20"/>
        <v>12.45</v>
      </c>
      <c r="I427" s="41">
        <f>Table10[[#This Row],[Column2]]*746/1000</f>
        <v>9.2876999999999992</v>
      </c>
      <c r="J427" s="37">
        <f>60*Table10[[#This Row],[Column3]]/(2*PI()*Table10[[#This Row],[Column1]])</f>
        <v>1.2670143128182253E-2</v>
      </c>
      <c r="K427" s="51">
        <v>535.1</v>
      </c>
      <c r="L427" s="41">
        <f>IF(Simulation!Q427&lt;='Given Data '!J$6,1,IF(AND(Simulation!Q427&gt;'Given Data '!J$6,Simulation!Q427&lt;='Given Data '!J$7),2,IF(Simulation!Q427&gt;'Given Data '!J$8,3)))</f>
        <v>3</v>
      </c>
      <c r="M427" s="41">
        <v>1</v>
      </c>
      <c r="N427" s="35">
        <f t="shared" si="18"/>
        <v>423</v>
      </c>
      <c r="O427" s="41">
        <f>O426+(Table10[[#This Row],[Column11]]-Q426)/R426</f>
        <v>31.957996346202254</v>
      </c>
      <c r="P427" s="41">
        <f>3.6*Table10[[#This Row],[Column11]]</f>
        <v>78.876583372968028</v>
      </c>
      <c r="Q427" s="41">
        <f t="shared" si="19"/>
        <v>21.910162048046672</v>
      </c>
      <c r="R427" s="36">
        <f>Table10[[#This Row],[Column16]]/Table10[[#This Row],[Column19]]</f>
        <v>0.26524353212687463</v>
      </c>
      <c r="S427" s="41">
        <f>'Given Data '!C$21*'Given Data '!C$19*'Given Data '!C$9*Table10[[#This Row],[Column11]]^2</f>
        <v>451.37281481848959</v>
      </c>
      <c r="T427" s="41">
        <f>'Given Data '!C$22*'Given Data '!C$17*9.81</f>
        <v>102.35950200000001</v>
      </c>
      <c r="U427" s="41">
        <v>0</v>
      </c>
      <c r="V427" s="41">
        <f>'Given Data '!C$45-(Table10[[#This Row],[Column13]]+Table10[[#This Row],[Column14]]+Table10[[#This Row],[Column15]])</f>
        <v>154.1691005043449</v>
      </c>
      <c r="W427" s="41">
        <f>Table10[[#This Row],[Column16]]/'Given Data '!C$17</f>
        <v>0.29550727512285541</v>
      </c>
      <c r="X427" s="41">
        <f>IF(L427=1,'Given Data '!C$55,IF(L427=2,'Given Data '!C$56,IF(L427=3,'Given Data '!C$57)))</f>
        <v>581.23604096253996</v>
      </c>
      <c r="Y427" s="41">
        <f>Table10[[#This Row],[Column19]]*Table10[[#This Row],[Column11]]^2/(2*1000)</f>
        <v>139.51269222812346</v>
      </c>
    </row>
    <row r="428" spans="7:25">
      <c r="G428" s="38">
        <f>7000</f>
        <v>7000</v>
      </c>
      <c r="H428" s="38">
        <f t="shared" si="20"/>
        <v>12.45</v>
      </c>
      <c r="I428" s="41">
        <f>Table10[[#This Row],[Column2]]*746/1000</f>
        <v>9.2876999999999992</v>
      </c>
      <c r="J428" s="37">
        <f>60*Table10[[#This Row],[Column3]]/(2*PI()*Table10[[#This Row],[Column1]])</f>
        <v>1.2670143128182253E-2</v>
      </c>
      <c r="K428" s="51">
        <v>535.1</v>
      </c>
      <c r="L428" s="41">
        <f>IF(Simulation!Q428&lt;='Given Data '!J$6,1,IF(AND(Simulation!Q428&gt;'Given Data '!J$6,Simulation!Q428&lt;='Given Data '!J$7),2,IF(Simulation!Q428&gt;'Given Data '!J$8,3)))</f>
        <v>3</v>
      </c>
      <c r="M428" s="41">
        <v>1</v>
      </c>
      <c r="N428" s="35">
        <f t="shared" si="18"/>
        <v>424</v>
      </c>
      <c r="O428" s="41">
        <f>O427+(Table10[[#This Row],[Column11]]-Q427)/R427</f>
        <v>32.00362466637489</v>
      </c>
      <c r="P428" s="41">
        <f>3.6*Table10[[#This Row],[Column11]]</f>
        <v>78.92015279347541</v>
      </c>
      <c r="Q428" s="41">
        <f t="shared" si="19"/>
        <v>21.922264664854278</v>
      </c>
      <c r="R428" s="36">
        <f>Table10[[#This Row],[Column16]]/Table10[[#This Row],[Column19]]</f>
        <v>0.26438537565525611</v>
      </c>
      <c r="S428" s="41">
        <f>'Given Data '!C$21*'Given Data '!C$19*'Given Data '!C$9*Table10[[#This Row],[Column11]]^2</f>
        <v>451.87160628857953</v>
      </c>
      <c r="T428" s="41">
        <f>'Given Data '!C$22*'Given Data '!C$17*9.81</f>
        <v>102.35950200000001</v>
      </c>
      <c r="U428" s="41">
        <v>0</v>
      </c>
      <c r="V428" s="41">
        <f>'Given Data '!C$45-(Table10[[#This Row],[Column13]]+Table10[[#This Row],[Column14]]+Table10[[#This Row],[Column15]])</f>
        <v>153.67030903425496</v>
      </c>
      <c r="W428" s="41">
        <f>Table10[[#This Row],[Column16]]/'Given Data '!C$17</f>
        <v>0.29455120475792096</v>
      </c>
      <c r="X428" s="41">
        <f>IF(L428=1,'Given Data '!C$55,IF(L428=2,'Given Data '!C$56,IF(L428=3,'Given Data '!C$57)))</f>
        <v>581.23604096253996</v>
      </c>
      <c r="Y428" s="41">
        <f>Table10[[#This Row],[Column19]]*Table10[[#This Row],[Column11]]^2/(2*1000)</f>
        <v>139.66686132862776</v>
      </c>
    </row>
    <row r="429" spans="7:25">
      <c r="G429" s="38">
        <f>7000</f>
        <v>7000</v>
      </c>
      <c r="H429" s="38">
        <f t="shared" si="20"/>
        <v>12.45</v>
      </c>
      <c r="I429" s="41">
        <f>Table10[[#This Row],[Column2]]*746/1000</f>
        <v>9.2876999999999992</v>
      </c>
      <c r="J429" s="37">
        <f>60*Table10[[#This Row],[Column3]]/(2*PI()*Table10[[#This Row],[Column1]])</f>
        <v>1.2670143128182253E-2</v>
      </c>
      <c r="K429" s="51">
        <v>535.1</v>
      </c>
      <c r="L429" s="41">
        <f>IF(Simulation!Q429&lt;='Given Data '!J$6,1,IF(AND(Simulation!Q429&gt;'Given Data '!J$6,Simulation!Q429&lt;='Given Data '!J$7),2,IF(Simulation!Q429&gt;'Given Data '!J$8,3)))</f>
        <v>3</v>
      </c>
      <c r="M429" s="41">
        <v>1</v>
      </c>
      <c r="N429" s="35">
        <f t="shared" si="18"/>
        <v>425</v>
      </c>
      <c r="O429" s="41">
        <f>O428+(Table10[[#This Row],[Column11]]-Q428)/R428</f>
        <v>32.049227851114225</v>
      </c>
      <c r="P429" s="41">
        <f>3.6*Table10[[#This Row],[Column11]]</f>
        <v>78.963557327937593</v>
      </c>
      <c r="Q429" s="41">
        <f t="shared" si="19"/>
        <v>21.934321479982664</v>
      </c>
      <c r="R429" s="36">
        <f>Table10[[#This Row],[Column16]]/Table10[[#This Row],[Column19]]</f>
        <v>0.26352999562279855</v>
      </c>
      <c r="S429" s="41">
        <f>'Given Data '!C$21*'Given Data '!C$19*'Given Data '!C$9*Table10[[#This Row],[Column11]]^2</f>
        <v>452.36878399216363</v>
      </c>
      <c r="T429" s="41">
        <f>'Given Data '!C$22*'Given Data '!C$17*9.81</f>
        <v>102.35950200000001</v>
      </c>
      <c r="U429" s="41">
        <v>0</v>
      </c>
      <c r="V429" s="41">
        <f>'Given Data '!C$45-(Table10[[#This Row],[Column13]]+Table10[[#This Row],[Column14]]+Table10[[#This Row],[Column15]])</f>
        <v>153.17313133067091</v>
      </c>
      <c r="W429" s="41">
        <f>Table10[[#This Row],[Column16]]/'Given Data '!C$17</f>
        <v>0.29359822761816123</v>
      </c>
      <c r="X429" s="41">
        <f>IF(L429=1,'Given Data '!C$55,IF(L429=2,'Given Data '!C$56,IF(L429=3,'Given Data '!C$57)))</f>
        <v>581.23604096253996</v>
      </c>
      <c r="Y429" s="41">
        <f>Table10[[#This Row],[Column19]]*Table10[[#This Row],[Column11]]^2/(2*1000)</f>
        <v>139.82053163766201</v>
      </c>
    </row>
    <row r="430" spans="7:25">
      <c r="G430" s="38">
        <f>7000</f>
        <v>7000</v>
      </c>
      <c r="H430" s="38">
        <f t="shared" si="20"/>
        <v>12.45</v>
      </c>
      <c r="I430" s="41">
        <f>Table10[[#This Row],[Column2]]*746/1000</f>
        <v>9.2876999999999992</v>
      </c>
      <c r="J430" s="37">
        <f>60*Table10[[#This Row],[Column3]]/(2*PI()*Table10[[#This Row],[Column1]])</f>
        <v>1.2670143128182253E-2</v>
      </c>
      <c r="K430" s="51">
        <v>535.1</v>
      </c>
      <c r="L430" s="41">
        <f>IF(Simulation!Q430&lt;='Given Data '!J$6,1,IF(AND(Simulation!Q430&gt;'Given Data '!J$6,Simulation!Q430&lt;='Given Data '!J$7),2,IF(Simulation!Q430&gt;'Given Data '!J$8,3)))</f>
        <v>3</v>
      </c>
      <c r="M430" s="41">
        <v>1</v>
      </c>
      <c r="N430" s="35">
        <f t="shared" si="18"/>
        <v>426</v>
      </c>
      <c r="O430" s="41">
        <f>O429+(Table10[[#This Row],[Column11]]-Q429)/R429</f>
        <v>32.094806023034927</v>
      </c>
      <c r="P430" s="41">
        <f>3.6*Table10[[#This Row],[Column11]]</f>
        <v>79.006797703545928</v>
      </c>
      <c r="Q430" s="41">
        <f t="shared" si="19"/>
        <v>21.946332695429422</v>
      </c>
      <c r="R430" s="36">
        <f>Table10[[#This Row],[Column16]]/Table10[[#This Row],[Column19]]</f>
        <v>0.26267738304674082</v>
      </c>
      <c r="S430" s="41">
        <f>'Given Data '!C$21*'Given Data '!C$19*'Given Data '!C$9*Table10[[#This Row],[Column11]]^2</f>
        <v>452.86435315034623</v>
      </c>
      <c r="T430" s="41">
        <f>'Given Data '!C$22*'Given Data '!C$17*9.81</f>
        <v>102.35950200000001</v>
      </c>
      <c r="U430" s="41">
        <v>0</v>
      </c>
      <c r="V430" s="41">
        <f>'Given Data '!C$45-(Table10[[#This Row],[Column13]]+Table10[[#This Row],[Column14]]+Table10[[#This Row],[Column15]])</f>
        <v>152.67756217248825</v>
      </c>
      <c r="W430" s="41">
        <f>Table10[[#This Row],[Column16]]/'Given Data '!C$17</f>
        <v>0.29264833369590049</v>
      </c>
      <c r="X430" s="41">
        <f>IF(L430=1,'Given Data '!C$55,IF(L430=2,'Given Data '!C$56,IF(L430=3,'Given Data '!C$57)))</f>
        <v>581.23604096253996</v>
      </c>
      <c r="Y430" s="41">
        <f>Table10[[#This Row],[Column19]]*Table10[[#This Row],[Column11]]^2/(2*1000)</f>
        <v>139.97370476899266</v>
      </c>
    </row>
    <row r="431" spans="7:25">
      <c r="G431" s="38">
        <f>7000</f>
        <v>7000</v>
      </c>
      <c r="H431" s="38">
        <f t="shared" si="20"/>
        <v>12.45</v>
      </c>
      <c r="I431" s="41">
        <f>Table10[[#This Row],[Column2]]*746/1000</f>
        <v>9.2876999999999992</v>
      </c>
      <c r="J431" s="37">
        <f>60*Table10[[#This Row],[Column3]]/(2*PI()*Table10[[#This Row],[Column1]])</f>
        <v>1.2670143128182253E-2</v>
      </c>
      <c r="K431" s="51">
        <v>535.1</v>
      </c>
      <c r="L431" s="41">
        <f>IF(Simulation!Q431&lt;='Given Data '!J$6,1,IF(AND(Simulation!Q431&gt;'Given Data '!J$6,Simulation!Q431&lt;='Given Data '!J$7),2,IF(Simulation!Q431&gt;'Given Data '!J$8,3)))</f>
        <v>3</v>
      </c>
      <c r="M431" s="41">
        <v>1</v>
      </c>
      <c r="N431" s="35">
        <f t="shared" si="18"/>
        <v>427</v>
      </c>
      <c r="O431" s="41">
        <f>O430+(Table10[[#This Row],[Column11]]-Q430)/R430</f>
        <v>32.140359303975799</v>
      </c>
      <c r="P431" s="41">
        <f>3.6*Table10[[#This Row],[Column11]]</f>
        <v>79.049874643402191</v>
      </c>
      <c r="Q431" s="41">
        <f t="shared" si="19"/>
        <v>21.958298512056164</v>
      </c>
      <c r="R431" s="36">
        <f>Table10[[#This Row],[Column16]]/Table10[[#This Row],[Column19]]</f>
        <v>0.26182752897338468</v>
      </c>
      <c r="S431" s="41">
        <f>'Given Data '!C$21*'Given Data '!C$19*'Given Data '!C$9*Table10[[#This Row],[Column11]]^2</f>
        <v>453.3583189673397</v>
      </c>
      <c r="T431" s="41">
        <f>'Given Data '!C$22*'Given Data '!C$17*9.81</f>
        <v>102.35950200000001</v>
      </c>
      <c r="U431" s="41">
        <v>0</v>
      </c>
      <c r="V431" s="41">
        <f>'Given Data '!C$45-(Table10[[#This Row],[Column13]]+Table10[[#This Row],[Column14]]+Table10[[#This Row],[Column15]])</f>
        <v>152.18359635549484</v>
      </c>
      <c r="W431" s="41">
        <f>Table10[[#This Row],[Column16]]/'Given Data '!C$17</f>
        <v>0.2917015130158418</v>
      </c>
      <c r="X431" s="41">
        <f>IF(L431=1,'Given Data '!C$55,IF(L431=2,'Given Data '!C$56,IF(L431=3,'Given Data '!C$57)))</f>
        <v>581.23604096253996</v>
      </c>
      <c r="Y431" s="41">
        <f>Table10[[#This Row],[Column19]]*Table10[[#This Row],[Column11]]^2/(2*1000)</f>
        <v>140.12638233116516</v>
      </c>
    </row>
    <row r="432" spans="7:25">
      <c r="G432" s="38">
        <f>7000</f>
        <v>7000</v>
      </c>
      <c r="H432" s="38">
        <f t="shared" si="20"/>
        <v>12.45</v>
      </c>
      <c r="I432" s="41">
        <f>Table10[[#This Row],[Column2]]*746/1000</f>
        <v>9.2876999999999992</v>
      </c>
      <c r="J432" s="37">
        <f>60*Table10[[#This Row],[Column3]]/(2*PI()*Table10[[#This Row],[Column1]])</f>
        <v>1.2670143128182253E-2</v>
      </c>
      <c r="K432" s="51">
        <v>535.1</v>
      </c>
      <c r="L432" s="41">
        <f>IF(Simulation!Q432&lt;='Given Data '!J$6,1,IF(AND(Simulation!Q432&gt;'Given Data '!J$6,Simulation!Q432&lt;='Given Data '!J$7),2,IF(Simulation!Q432&gt;'Given Data '!J$8,3)))</f>
        <v>3</v>
      </c>
      <c r="M432" s="41">
        <v>1</v>
      </c>
      <c r="N432" s="35">
        <f t="shared" si="18"/>
        <v>428</v>
      </c>
      <c r="O432" s="41">
        <f>O431+(Table10[[#This Row],[Column11]]-Q431)/R431</f>
        <v>32.185887815006268</v>
      </c>
      <c r="P432" s="41">
        <f>3.6*Table10[[#This Row],[Column11]]</f>
        <v>79.092788866549597</v>
      </c>
      <c r="Q432" s="41">
        <f t="shared" si="19"/>
        <v>21.970219129597108</v>
      </c>
      <c r="R432" s="36">
        <f>Table10[[#This Row],[Column16]]/Table10[[#This Row],[Column19]]</f>
        <v>0.26098042447799968</v>
      </c>
      <c r="S432" s="41">
        <f>'Given Data '!C$21*'Given Data '!C$19*'Given Data '!C$9*Table10[[#This Row],[Column11]]^2</f>
        <v>453.85068663051879</v>
      </c>
      <c r="T432" s="41">
        <f>'Given Data '!C$22*'Given Data '!C$17*9.81</f>
        <v>102.35950200000001</v>
      </c>
      <c r="U432" s="41">
        <v>0</v>
      </c>
      <c r="V432" s="41">
        <f>'Given Data '!C$45-(Table10[[#This Row],[Column13]]+Table10[[#This Row],[Column14]]+Table10[[#This Row],[Column15]])</f>
        <v>151.69122869231569</v>
      </c>
      <c r="W432" s="41">
        <f>Table10[[#This Row],[Column16]]/'Given Data '!C$17</f>
        <v>0.29075775563496131</v>
      </c>
      <c r="X432" s="41">
        <f>IF(L432=1,'Given Data '!C$55,IF(L432=2,'Given Data '!C$56,IF(L432=3,'Given Data '!C$57)))</f>
        <v>581.23604096253996</v>
      </c>
      <c r="Y432" s="41">
        <f>Table10[[#This Row],[Column19]]*Table10[[#This Row],[Column11]]^2/(2*1000)</f>
        <v>140.27856592752065</v>
      </c>
    </row>
    <row r="433" spans="7:25">
      <c r="G433" s="38">
        <f>7000</f>
        <v>7000</v>
      </c>
      <c r="H433" s="38">
        <f t="shared" si="20"/>
        <v>12.45</v>
      </c>
      <c r="I433" s="41">
        <f>Table10[[#This Row],[Column2]]*746/1000</f>
        <v>9.2876999999999992</v>
      </c>
      <c r="J433" s="37">
        <f>60*Table10[[#This Row],[Column3]]/(2*PI()*Table10[[#This Row],[Column1]])</f>
        <v>1.2670143128182253E-2</v>
      </c>
      <c r="K433" s="51">
        <v>535.1</v>
      </c>
      <c r="L433" s="41">
        <f>IF(Simulation!Q433&lt;='Given Data '!J$6,1,IF(AND(Simulation!Q433&gt;'Given Data '!J$6,Simulation!Q433&lt;='Given Data '!J$7),2,IF(Simulation!Q433&gt;'Given Data '!J$8,3)))</f>
        <v>3</v>
      </c>
      <c r="M433" s="41">
        <v>1</v>
      </c>
      <c r="N433" s="35">
        <f t="shared" si="18"/>
        <v>429</v>
      </c>
      <c r="O433" s="41">
        <f>O432+(Table10[[#This Row],[Column11]]-Q432)/R432</f>
        <v>32.231391676432786</v>
      </c>
      <c r="P433" s="41">
        <f>3.6*Table10[[#This Row],[Column11]]</f>
        <v>79.135541088003322</v>
      </c>
      <c r="Q433" s="41">
        <f t="shared" si="19"/>
        <v>21.982094746667588</v>
      </c>
      <c r="R433" s="36">
        <f>Table10[[#This Row],[Column16]]/Table10[[#This Row],[Column19]]</f>
        <v>0.26013606066473066</v>
      </c>
      <c r="S433" s="41">
        <f>'Given Data '!C$21*'Given Data '!C$19*'Given Data '!C$9*Table10[[#This Row],[Column11]]^2</f>
        <v>454.34146131047532</v>
      </c>
      <c r="T433" s="41">
        <f>'Given Data '!C$22*'Given Data '!C$17*9.81</f>
        <v>102.35950200000001</v>
      </c>
      <c r="U433" s="41">
        <v>0</v>
      </c>
      <c r="V433" s="41">
        <f>'Given Data '!C$45-(Table10[[#This Row],[Column13]]+Table10[[#This Row],[Column14]]+Table10[[#This Row],[Column15]])</f>
        <v>151.20045401235916</v>
      </c>
      <c r="W433" s="41">
        <f>Table10[[#This Row],[Column16]]/'Given Data '!C$17</f>
        <v>0.28981705164240507</v>
      </c>
      <c r="X433" s="41">
        <f>IF(L433=1,'Given Data '!C$55,IF(L433=2,'Given Data '!C$56,IF(L433=3,'Given Data '!C$57)))</f>
        <v>581.23604096253996</v>
      </c>
      <c r="Y433" s="41">
        <f>Table10[[#This Row],[Column19]]*Table10[[#This Row],[Column11]]^2/(2*1000)</f>
        <v>140.430257156213</v>
      </c>
    </row>
    <row r="434" spans="7:25">
      <c r="G434" s="38">
        <f>7000</f>
        <v>7000</v>
      </c>
      <c r="H434" s="38">
        <f t="shared" si="20"/>
        <v>12.45</v>
      </c>
      <c r="I434" s="41">
        <f>Table10[[#This Row],[Column2]]*746/1000</f>
        <v>9.2876999999999992</v>
      </c>
      <c r="J434" s="37">
        <f>60*Table10[[#This Row],[Column3]]/(2*PI()*Table10[[#This Row],[Column1]])</f>
        <v>1.2670143128182253E-2</v>
      </c>
      <c r="K434" s="51">
        <v>535.1</v>
      </c>
      <c r="L434" s="41">
        <f>IF(Simulation!Q434&lt;='Given Data '!J$6,1,IF(AND(Simulation!Q434&gt;'Given Data '!J$6,Simulation!Q434&lt;='Given Data '!J$7),2,IF(Simulation!Q434&gt;'Given Data '!J$8,3)))</f>
        <v>3</v>
      </c>
      <c r="M434" s="41">
        <v>1</v>
      </c>
      <c r="N434" s="35">
        <f t="shared" si="18"/>
        <v>430</v>
      </c>
      <c r="O434" s="41">
        <f>O433+(Table10[[#This Row],[Column11]]-Q433)/R433</f>
        <v>32.276871007805148</v>
      </c>
      <c r="P434" s="41">
        <f>3.6*Table10[[#This Row],[Column11]]</f>
        <v>79.178132018780857</v>
      </c>
      <c r="Q434" s="41">
        <f t="shared" si="19"/>
        <v>21.99392556077246</v>
      </c>
      <c r="R434" s="36">
        <f>Table10[[#This Row],[Column16]]/Table10[[#This Row],[Column19]]</f>
        <v>0.25929442866650343</v>
      </c>
      <c r="S434" s="41">
        <f>'Given Data '!C$21*'Given Data '!C$19*'Given Data '!C$9*Table10[[#This Row],[Column11]]^2</f>
        <v>454.83064816107236</v>
      </c>
      <c r="T434" s="41">
        <f>'Given Data '!C$22*'Given Data '!C$17*9.81</f>
        <v>102.35950200000001</v>
      </c>
      <c r="U434" s="41">
        <v>0</v>
      </c>
      <c r="V434" s="41">
        <f>'Given Data '!C$45-(Table10[[#This Row],[Column13]]+Table10[[#This Row],[Column14]]+Table10[[#This Row],[Column15]])</f>
        <v>150.71126716176218</v>
      </c>
      <c r="W434" s="41">
        <f>Table10[[#This Row],[Column16]]/'Given Data '!C$17</f>
        <v>0.28887939115938388</v>
      </c>
      <c r="X434" s="41">
        <f>IF(L434=1,'Given Data '!C$55,IF(L434=2,'Given Data '!C$56,IF(L434=3,'Given Data '!C$57)))</f>
        <v>581.23604096253996</v>
      </c>
      <c r="Y434" s="41">
        <f>Table10[[#This Row],[Column19]]*Table10[[#This Row],[Column11]]^2/(2*1000)</f>
        <v>140.58145761022533</v>
      </c>
    </row>
    <row r="435" spans="7:25">
      <c r="G435" s="38">
        <f>7000</f>
        <v>7000</v>
      </c>
      <c r="H435" s="38">
        <f t="shared" si="20"/>
        <v>12.45</v>
      </c>
      <c r="I435" s="41">
        <f>Table10[[#This Row],[Column2]]*746/1000</f>
        <v>9.2876999999999992</v>
      </c>
      <c r="J435" s="37">
        <f>60*Table10[[#This Row],[Column3]]/(2*PI()*Table10[[#This Row],[Column1]])</f>
        <v>1.2670143128182253E-2</v>
      </c>
      <c r="K435" s="51">
        <v>535.1</v>
      </c>
      <c r="L435" s="41">
        <f>IF(Simulation!Q435&lt;='Given Data '!J$6,1,IF(AND(Simulation!Q435&gt;'Given Data '!J$6,Simulation!Q435&lt;='Given Data '!J$7),2,IF(Simulation!Q435&gt;'Given Data '!J$8,3)))</f>
        <v>3</v>
      </c>
      <c r="M435" s="41">
        <v>1</v>
      </c>
      <c r="N435" s="35">
        <f t="shared" si="18"/>
        <v>431</v>
      </c>
      <c r="O435" s="41">
        <f>O434+(Table10[[#This Row],[Column11]]-Q434)/R434</f>
        <v>32.322325927922812</v>
      </c>
      <c r="P435" s="41">
        <f>3.6*Table10[[#This Row],[Column11]]</f>
        <v>79.220562365932025</v>
      </c>
      <c r="Q435" s="41">
        <f t="shared" si="19"/>
        <v>22.005711768314452</v>
      </c>
      <c r="R435" s="36">
        <f>Table10[[#This Row],[Column16]]/Table10[[#This Row],[Column19]]</f>
        <v>0.25845551964493158</v>
      </c>
      <c r="S435" s="41">
        <f>'Given Data '!C$21*'Given Data '!C$19*'Given Data '!C$9*Table10[[#This Row],[Column11]]^2</f>
        <v>455.31825231949853</v>
      </c>
      <c r="T435" s="41">
        <f>'Given Data '!C$22*'Given Data '!C$17*9.81</f>
        <v>102.35950200000001</v>
      </c>
      <c r="U435" s="41">
        <v>0</v>
      </c>
      <c r="V435" s="41">
        <f>'Given Data '!C$45-(Table10[[#This Row],[Column13]]+Table10[[#This Row],[Column14]]+Table10[[#This Row],[Column15]])</f>
        <v>150.22366300333601</v>
      </c>
      <c r="W435" s="41">
        <f>Table10[[#This Row],[Column16]]/'Given Data '!C$17</f>
        <v>0.28794476433906963</v>
      </c>
      <c r="X435" s="41">
        <f>IF(L435=1,'Given Data '!C$55,IF(L435=2,'Given Data '!C$56,IF(L435=3,'Given Data '!C$57)))</f>
        <v>581.23604096253996</v>
      </c>
      <c r="Y435" s="41">
        <f>Table10[[#This Row],[Column19]]*Table10[[#This Row],[Column11]]^2/(2*1000)</f>
        <v>140.7321688773871</v>
      </c>
    </row>
    <row r="436" spans="7:25">
      <c r="G436" s="38">
        <f>7000</f>
        <v>7000</v>
      </c>
      <c r="H436" s="38">
        <f t="shared" si="20"/>
        <v>12.45</v>
      </c>
      <c r="I436" s="41">
        <f>Table10[[#This Row],[Column2]]*746/1000</f>
        <v>9.2876999999999992</v>
      </c>
      <c r="J436" s="37">
        <f>60*Table10[[#This Row],[Column3]]/(2*PI()*Table10[[#This Row],[Column1]])</f>
        <v>1.2670143128182253E-2</v>
      </c>
      <c r="K436" s="51">
        <v>535.1</v>
      </c>
      <c r="L436" s="41">
        <f>IF(Simulation!Q436&lt;='Given Data '!J$6,1,IF(AND(Simulation!Q436&gt;'Given Data '!J$6,Simulation!Q436&lt;='Given Data '!J$7),2,IF(Simulation!Q436&gt;'Given Data '!J$8,3)))</f>
        <v>3</v>
      </c>
      <c r="M436" s="41">
        <v>1</v>
      </c>
      <c r="N436" s="35">
        <f t="shared" si="18"/>
        <v>432</v>
      </c>
      <c r="O436" s="41">
        <f>O435+(Table10[[#This Row],[Column11]]-Q435)/R435</f>
        <v>32.367756554841058</v>
      </c>
      <c r="P436" s="41">
        <f>3.6*Table10[[#This Row],[Column11]]</f>
        <v>79.262832832568648</v>
      </c>
      <c r="Q436" s="41">
        <f t="shared" si="19"/>
        <v>22.017453564602402</v>
      </c>
      <c r="R436" s="36">
        <f>Table10[[#This Row],[Column16]]/Table10[[#This Row],[Column19]]</f>
        <v>0.25761932479022454</v>
      </c>
      <c r="S436" s="41">
        <f>'Given Data '!C$21*'Given Data '!C$19*'Given Data '!C$9*Table10[[#This Row],[Column11]]^2</f>
        <v>455.80427890632171</v>
      </c>
      <c r="T436" s="41">
        <f>'Given Data '!C$22*'Given Data '!C$17*9.81</f>
        <v>102.35950200000001</v>
      </c>
      <c r="U436" s="41">
        <v>0</v>
      </c>
      <c r="V436" s="41">
        <f>'Given Data '!C$45-(Table10[[#This Row],[Column13]]+Table10[[#This Row],[Column14]]+Table10[[#This Row],[Column15]])</f>
        <v>149.73763641651283</v>
      </c>
      <c r="W436" s="41">
        <f>Table10[[#This Row],[Column16]]/'Given Data '!C$17</f>
        <v>0.28701316136649252</v>
      </c>
      <c r="X436" s="41">
        <f>IF(L436=1,'Given Data '!C$55,IF(L436=2,'Given Data '!C$56,IF(L436=3,'Given Data '!C$57)))</f>
        <v>581.23604096253996</v>
      </c>
      <c r="Y436" s="41">
        <f>Table10[[#This Row],[Column19]]*Table10[[#This Row],[Column11]]^2/(2*1000)</f>
        <v>140.88239254039044</v>
      </c>
    </row>
    <row r="437" spans="7:25">
      <c r="G437" s="38">
        <f>7000</f>
        <v>7000</v>
      </c>
      <c r="H437" s="38">
        <f t="shared" si="20"/>
        <v>12.45</v>
      </c>
      <c r="I437" s="41">
        <f>Table10[[#This Row],[Column2]]*746/1000</f>
        <v>9.2876999999999992</v>
      </c>
      <c r="J437" s="37">
        <f>60*Table10[[#This Row],[Column3]]/(2*PI()*Table10[[#This Row],[Column1]])</f>
        <v>1.2670143128182253E-2</v>
      </c>
      <c r="K437" s="51">
        <v>535.1</v>
      </c>
      <c r="L437" s="41">
        <f>IF(Simulation!Q437&lt;='Given Data '!J$6,1,IF(AND(Simulation!Q437&gt;'Given Data '!J$6,Simulation!Q437&lt;='Given Data '!J$7),2,IF(Simulation!Q437&gt;'Given Data '!J$8,3)))</f>
        <v>3</v>
      </c>
      <c r="M437" s="41">
        <v>1</v>
      </c>
      <c r="N437" s="35">
        <f t="shared" si="18"/>
        <v>433</v>
      </c>
      <c r="O437" s="41">
        <f>O436+(Table10[[#This Row],[Column11]]-Q436)/R436</f>
        <v>32.413163005877138</v>
      </c>
      <c r="P437" s="41">
        <f>3.6*Table10[[#This Row],[Column11]]</f>
        <v>79.304944117893982</v>
      </c>
      <c r="Q437" s="41">
        <f t="shared" si="19"/>
        <v>22.029151143859437</v>
      </c>
      <c r="R437" s="36">
        <f>Table10[[#This Row],[Column16]]/Table10[[#This Row],[Column19]]</f>
        <v>0.25678583532109367</v>
      </c>
      <c r="S437" s="41">
        <f>'Given Data '!C$21*'Given Data '!C$19*'Given Data '!C$9*Table10[[#This Row],[Column11]]^2</f>
        <v>456.28873302554325</v>
      </c>
      <c r="T437" s="41">
        <f>'Given Data '!C$22*'Given Data '!C$17*9.81</f>
        <v>102.35950200000001</v>
      </c>
      <c r="U437" s="41">
        <v>0</v>
      </c>
      <c r="V437" s="41">
        <f>'Given Data '!C$45-(Table10[[#This Row],[Column13]]+Table10[[#This Row],[Column14]]+Table10[[#This Row],[Column15]])</f>
        <v>149.25318229729123</v>
      </c>
      <c r="W437" s="41">
        <f>Table10[[#This Row],[Column16]]/'Given Data '!C$17</f>
        <v>0.2860845724584371</v>
      </c>
      <c r="X437" s="41">
        <f>IF(L437=1,'Given Data '!C$55,IF(L437=2,'Given Data '!C$56,IF(L437=3,'Given Data '!C$57)))</f>
        <v>581.23604096253996</v>
      </c>
      <c r="Y437" s="41">
        <f>Table10[[#This Row],[Column19]]*Table10[[#This Row],[Column11]]^2/(2*1000)</f>
        <v>141.03213017680693</v>
      </c>
    </row>
    <row r="438" spans="7:25">
      <c r="G438" s="38">
        <f>7000</f>
        <v>7000</v>
      </c>
      <c r="H438" s="38">
        <f t="shared" si="20"/>
        <v>12.45</v>
      </c>
      <c r="I438" s="41">
        <f>Table10[[#This Row],[Column2]]*746/1000</f>
        <v>9.2876999999999992</v>
      </c>
      <c r="J438" s="37">
        <f>60*Table10[[#This Row],[Column3]]/(2*PI()*Table10[[#This Row],[Column1]])</f>
        <v>1.2670143128182253E-2</v>
      </c>
      <c r="K438" s="51">
        <v>535.1</v>
      </c>
      <c r="L438" s="41">
        <f>IF(Simulation!Q438&lt;='Given Data '!J$6,1,IF(AND(Simulation!Q438&gt;'Given Data '!J$6,Simulation!Q438&lt;='Given Data '!J$7),2,IF(Simulation!Q438&gt;'Given Data '!J$8,3)))</f>
        <v>3</v>
      </c>
      <c r="M438" s="41">
        <v>1</v>
      </c>
      <c r="N438" s="35">
        <f t="shared" si="18"/>
        <v>434</v>
      </c>
      <c r="O438" s="41">
        <f>O437+(Table10[[#This Row],[Column11]]-Q437)/R437</f>
        <v>32.458545397616327</v>
      </c>
      <c r="P438" s="41">
        <f>3.6*Table10[[#This Row],[Column11]]</f>
        <v>79.346896917231788</v>
      </c>
      <c r="Q438" s="41">
        <f t="shared" si="19"/>
        <v>22.040804699231053</v>
      </c>
      <c r="R438" s="36">
        <f>Table10[[#This Row],[Column16]]/Table10[[#This Row],[Column19]]</f>
        <v>0.25595504248466239</v>
      </c>
      <c r="S438" s="41">
        <f>'Given Data '!C$21*'Given Data '!C$19*'Given Data '!C$9*Table10[[#This Row],[Column11]]^2</f>
        <v>456.77161976465067</v>
      </c>
      <c r="T438" s="41">
        <f>'Given Data '!C$22*'Given Data '!C$17*9.81</f>
        <v>102.35950200000001</v>
      </c>
      <c r="U438" s="41">
        <v>0</v>
      </c>
      <c r="V438" s="41">
        <f>'Given Data '!C$45-(Table10[[#This Row],[Column13]]+Table10[[#This Row],[Column14]]+Table10[[#This Row],[Column15]])</f>
        <v>148.77029555818388</v>
      </c>
      <c r="W438" s="41">
        <f>Table10[[#This Row],[Column16]]/'Given Data '!C$17</f>
        <v>0.28515898786334143</v>
      </c>
      <c r="X438" s="41">
        <f>IF(L438=1,'Given Data '!C$55,IF(L438=2,'Given Data '!C$56,IF(L438=3,'Given Data '!C$57)))</f>
        <v>581.23604096253996</v>
      </c>
      <c r="Y438" s="41">
        <f>Table10[[#This Row],[Column19]]*Table10[[#This Row],[Column11]]^2/(2*1000)</f>
        <v>141.18138335910422</v>
      </c>
    </row>
    <row r="439" spans="7:25">
      <c r="G439" s="38">
        <f>7000</f>
        <v>7000</v>
      </c>
      <c r="H439" s="38">
        <f t="shared" si="20"/>
        <v>12.45</v>
      </c>
      <c r="I439" s="41">
        <f>Table10[[#This Row],[Column2]]*746/1000</f>
        <v>9.2876999999999992</v>
      </c>
      <c r="J439" s="37">
        <f>60*Table10[[#This Row],[Column3]]/(2*PI()*Table10[[#This Row],[Column1]])</f>
        <v>1.2670143128182253E-2</v>
      </c>
      <c r="K439" s="51">
        <v>535.1</v>
      </c>
      <c r="L439" s="41">
        <f>IF(Simulation!Q439&lt;='Given Data '!J$6,1,IF(AND(Simulation!Q439&gt;'Given Data '!J$6,Simulation!Q439&lt;='Given Data '!J$7),2,IF(Simulation!Q439&gt;'Given Data '!J$8,3)))</f>
        <v>3</v>
      </c>
      <c r="M439" s="41">
        <v>1</v>
      </c>
      <c r="N439" s="35">
        <f t="shared" si="18"/>
        <v>435</v>
      </c>
      <c r="O439" s="41">
        <f>O438+(Table10[[#This Row],[Column11]]-Q438)/R438</f>
        <v>32.503903845917982</v>
      </c>
      <c r="P439" s="41">
        <f>3.6*Table10[[#This Row],[Column11]]</f>
        <v>79.388691922055315</v>
      </c>
      <c r="Q439" s="41">
        <f t="shared" si="19"/>
        <v>22.052414422793142</v>
      </c>
      <c r="R439" s="36">
        <f>Table10[[#This Row],[Column16]]/Table10[[#This Row],[Column19]]</f>
        <v>0.25512693755637111</v>
      </c>
      <c r="S439" s="41">
        <f>'Given Data '!C$21*'Given Data '!C$19*'Given Data '!C$9*Table10[[#This Row],[Column11]]^2</f>
        <v>457.25294419467224</v>
      </c>
      <c r="T439" s="41">
        <f>'Given Data '!C$22*'Given Data '!C$17*9.81</f>
        <v>102.35950200000001</v>
      </c>
      <c r="U439" s="41">
        <v>0</v>
      </c>
      <c r="V439" s="41">
        <f>'Given Data '!C$45-(Table10[[#This Row],[Column13]]+Table10[[#This Row],[Column14]]+Table10[[#This Row],[Column15]])</f>
        <v>148.2889711281623</v>
      </c>
      <c r="W439" s="41">
        <f>Table10[[#This Row],[Column16]]/'Given Data '!C$17</f>
        <v>0.28423639786119165</v>
      </c>
      <c r="X439" s="41">
        <f>IF(L439=1,'Given Data '!C$55,IF(L439=2,'Given Data '!C$56,IF(L439=3,'Given Data '!C$57)))</f>
        <v>581.23604096253996</v>
      </c>
      <c r="Y439" s="41">
        <f>Table10[[#This Row],[Column19]]*Table10[[#This Row],[Column11]]^2/(2*1000)</f>
        <v>141.33015365466241</v>
      </c>
    </row>
    <row r="440" spans="7:25">
      <c r="G440" s="38">
        <f>7000</f>
        <v>7000</v>
      </c>
      <c r="H440" s="38">
        <f t="shared" si="20"/>
        <v>12.45</v>
      </c>
      <c r="I440" s="41">
        <f>Table10[[#This Row],[Column2]]*746/1000</f>
        <v>9.2876999999999992</v>
      </c>
      <c r="J440" s="37">
        <f>60*Table10[[#This Row],[Column3]]/(2*PI()*Table10[[#This Row],[Column1]])</f>
        <v>1.2670143128182253E-2</v>
      </c>
      <c r="K440" s="51">
        <v>535.1</v>
      </c>
      <c r="L440" s="41">
        <f>IF(Simulation!Q440&lt;='Given Data '!J$6,1,IF(AND(Simulation!Q440&gt;'Given Data '!J$6,Simulation!Q440&lt;='Given Data '!J$7),2,IF(Simulation!Q440&gt;'Given Data '!J$8,3)))</f>
        <v>3</v>
      </c>
      <c r="M440" s="41">
        <v>1</v>
      </c>
      <c r="N440" s="35">
        <f t="shared" si="18"/>
        <v>436</v>
      </c>
      <c r="O440" s="41">
        <f>O439+(Table10[[#This Row],[Column11]]-Q439)/R439</f>
        <v>32.549238465921462</v>
      </c>
      <c r="P440" s="41">
        <f>3.6*Table10[[#This Row],[Column11]]</f>
        <v>79.430329820015686</v>
      </c>
      <c r="Q440" s="41">
        <f t="shared" si="19"/>
        <v>22.063980505559911</v>
      </c>
      <c r="R440" s="36">
        <f>Table10[[#This Row],[Column16]]/Table10[[#This Row],[Column19]]</f>
        <v>0.25430151183988825</v>
      </c>
      <c r="S440" s="41">
        <f>'Given Data '!C$21*'Given Data '!C$19*'Given Data '!C$9*Table10[[#This Row],[Column11]]^2</f>
        <v>457.73271137022942</v>
      </c>
      <c r="T440" s="41">
        <f>'Given Data '!C$22*'Given Data '!C$17*9.81</f>
        <v>102.35950200000001</v>
      </c>
      <c r="U440" s="41">
        <v>0</v>
      </c>
      <c r="V440" s="41">
        <f>'Given Data '!C$45-(Table10[[#This Row],[Column13]]+Table10[[#This Row],[Column14]]+Table10[[#This Row],[Column15]])</f>
        <v>147.80920395260512</v>
      </c>
      <c r="W440" s="41">
        <f>Table10[[#This Row],[Column16]]/'Given Data '!C$17</f>
        <v>0.28331679276342242</v>
      </c>
      <c r="X440" s="41">
        <f>IF(L440=1,'Given Data '!C$55,IF(L440=2,'Given Data '!C$56,IF(L440=3,'Given Data '!C$57)))</f>
        <v>581.23604096253996</v>
      </c>
      <c r="Y440" s="41">
        <f>Table10[[#This Row],[Column19]]*Table10[[#This Row],[Column11]]^2/(2*1000)</f>
        <v>141.47844262579059</v>
      </c>
    </row>
    <row r="441" spans="7:25">
      <c r="G441" s="38">
        <f>7000</f>
        <v>7000</v>
      </c>
      <c r="H441" s="38">
        <f t="shared" si="20"/>
        <v>12.45</v>
      </c>
      <c r="I441" s="41">
        <f>Table10[[#This Row],[Column2]]*746/1000</f>
        <v>9.2876999999999992</v>
      </c>
      <c r="J441" s="37">
        <f>60*Table10[[#This Row],[Column3]]/(2*PI()*Table10[[#This Row],[Column1]])</f>
        <v>1.2670143128182253E-2</v>
      </c>
      <c r="K441" s="51">
        <v>535.1</v>
      </c>
      <c r="L441" s="41">
        <f>IF(Simulation!Q441&lt;='Given Data '!J$6,1,IF(AND(Simulation!Q441&gt;'Given Data '!J$6,Simulation!Q441&lt;='Given Data '!J$7),2,IF(Simulation!Q441&gt;'Given Data '!J$8,3)))</f>
        <v>3</v>
      </c>
      <c r="M441" s="41">
        <v>1</v>
      </c>
      <c r="N441" s="35">
        <f t="shared" si="18"/>
        <v>437</v>
      </c>
      <c r="O441" s="41">
        <f>O440+(Table10[[#This Row],[Column11]]-Q440)/R440</f>
        <v>32.594549372051979</v>
      </c>
      <c r="P441" s="41">
        <f>3.6*Table10[[#This Row],[Column11]]</f>
        <v>79.471811294970252</v>
      </c>
      <c r="Q441" s="41">
        <f t="shared" si="19"/>
        <v>22.075503137491737</v>
      </c>
      <c r="R441" s="36">
        <f>Table10[[#This Row],[Column16]]/Table10[[#This Row],[Column19]]</f>
        <v>0.25347875666701775</v>
      </c>
      <c r="S441" s="41">
        <f>'Given Data '!C$21*'Given Data '!C$19*'Given Data '!C$9*Table10[[#This Row],[Column11]]^2</f>
        <v>458.21092632959005</v>
      </c>
      <c r="T441" s="41">
        <f>'Given Data '!C$22*'Given Data '!C$17*9.81</f>
        <v>102.35950200000001</v>
      </c>
      <c r="U441" s="41">
        <v>0</v>
      </c>
      <c r="V441" s="41">
        <f>'Given Data '!C$45-(Table10[[#This Row],[Column13]]+Table10[[#This Row],[Column14]]+Table10[[#This Row],[Column15]])</f>
        <v>147.33098899324443</v>
      </c>
      <c r="W441" s="41">
        <f>Table10[[#This Row],[Column16]]/'Given Data '!C$17</f>
        <v>0.28240016291281445</v>
      </c>
      <c r="X441" s="41">
        <f>IF(L441=1,'Given Data '!C$55,IF(L441=2,'Given Data '!C$56,IF(L441=3,'Given Data '!C$57)))</f>
        <v>581.23604096253996</v>
      </c>
      <c r="Y441" s="41">
        <f>Table10[[#This Row],[Column19]]*Table10[[#This Row],[Column11]]^2/(2*1000)</f>
        <v>141.62625182974318</v>
      </c>
    </row>
    <row r="442" spans="7:25">
      <c r="G442" s="38">
        <f>7000</f>
        <v>7000</v>
      </c>
      <c r="H442" s="38">
        <f t="shared" si="20"/>
        <v>12.45</v>
      </c>
      <c r="I442" s="41">
        <f>Table10[[#This Row],[Column2]]*746/1000</f>
        <v>9.2876999999999992</v>
      </c>
      <c r="J442" s="37">
        <f>60*Table10[[#This Row],[Column3]]/(2*PI()*Table10[[#This Row],[Column1]])</f>
        <v>1.2670143128182253E-2</v>
      </c>
      <c r="K442" s="51">
        <v>535.1</v>
      </c>
      <c r="L442" s="41">
        <f>IF(Simulation!Q442&lt;='Given Data '!J$6,1,IF(AND(Simulation!Q442&gt;'Given Data '!J$6,Simulation!Q442&lt;='Given Data '!J$7),2,IF(Simulation!Q442&gt;'Given Data '!J$8,3)))</f>
        <v>3</v>
      </c>
      <c r="M442" s="41">
        <v>1</v>
      </c>
      <c r="N442" s="35">
        <f t="shared" si="18"/>
        <v>438</v>
      </c>
      <c r="O442" s="41">
        <f>O441+(Table10[[#This Row],[Column11]]-Q441)/R441</f>
        <v>32.639836678026498</v>
      </c>
      <c r="P442" s="41">
        <f>3.6*Table10[[#This Row],[Column11]]</f>
        <v>79.513137027010643</v>
      </c>
      <c r="Q442" s="41">
        <f t="shared" si="19"/>
        <v>22.086982507502956</v>
      </c>
      <c r="R442" s="36">
        <f>Table10[[#This Row],[Column16]]/Table10[[#This Row],[Column19]]</f>
        <v>0.2526586633976084</v>
      </c>
      <c r="S442" s="41">
        <f>'Given Data '!C$21*'Given Data '!C$19*'Given Data '!C$9*Table10[[#This Row],[Column11]]^2</f>
        <v>458.68759409472165</v>
      </c>
      <c r="T442" s="41">
        <f>'Given Data '!C$22*'Given Data '!C$17*9.81</f>
        <v>102.35950200000001</v>
      </c>
      <c r="U442" s="41">
        <v>0</v>
      </c>
      <c r="V442" s="41">
        <f>'Given Data '!C$45-(Table10[[#This Row],[Column13]]+Table10[[#This Row],[Column14]]+Table10[[#This Row],[Column15]])</f>
        <v>146.85432122811289</v>
      </c>
      <c r="W442" s="41">
        <f>Table10[[#This Row],[Column16]]/'Given Data '!C$17</f>
        <v>0.28148649868339287</v>
      </c>
      <c r="X442" s="41">
        <f>IF(L442=1,'Given Data '!C$55,IF(L442=2,'Given Data '!C$56,IF(L442=3,'Given Data '!C$57)))</f>
        <v>581.23604096253996</v>
      </c>
      <c r="Y442" s="41">
        <f>Table10[[#This Row],[Column19]]*Table10[[#This Row],[Column11]]^2/(2*1000)</f>
        <v>141.77358281873643</v>
      </c>
    </row>
    <row r="443" spans="7:25">
      <c r="G443" s="38">
        <f>7000</f>
        <v>7000</v>
      </c>
      <c r="H443" s="38">
        <f t="shared" si="20"/>
        <v>12.45</v>
      </c>
      <c r="I443" s="41">
        <f>Table10[[#This Row],[Column2]]*746/1000</f>
        <v>9.2876999999999992</v>
      </c>
      <c r="J443" s="37">
        <f>60*Table10[[#This Row],[Column3]]/(2*PI()*Table10[[#This Row],[Column1]])</f>
        <v>1.2670143128182253E-2</v>
      </c>
      <c r="K443" s="51">
        <v>535.1</v>
      </c>
      <c r="L443" s="41">
        <f>IF(Simulation!Q443&lt;='Given Data '!J$6,1,IF(AND(Simulation!Q443&gt;'Given Data '!J$6,Simulation!Q443&lt;='Given Data '!J$7),2,IF(Simulation!Q443&gt;'Given Data '!J$8,3)))</f>
        <v>3</v>
      </c>
      <c r="M443" s="41">
        <v>1</v>
      </c>
      <c r="N443" s="35">
        <f t="shared" si="18"/>
        <v>439</v>
      </c>
      <c r="O443" s="41">
        <f>O442+(Table10[[#This Row],[Column11]]-Q442)/R442</f>
        <v>32.68510049685942</v>
      </c>
      <c r="P443" s="41">
        <f>3.6*Table10[[#This Row],[Column11]]</f>
        <v>79.554307692490397</v>
      </c>
      <c r="Q443" s="41">
        <f t="shared" si="19"/>
        <v>22.098418803469553</v>
      </c>
      <c r="R443" s="36">
        <f>Table10[[#This Row],[Column16]]/Table10[[#This Row],[Column19]]</f>
        <v>0.25184122341946241</v>
      </c>
      <c r="S443" s="41">
        <f>'Given Data '!C$21*'Given Data '!C$19*'Given Data '!C$9*Table10[[#This Row],[Column11]]^2</f>
        <v>459.16271967134372</v>
      </c>
      <c r="T443" s="41">
        <f>'Given Data '!C$22*'Given Data '!C$17*9.81</f>
        <v>102.35950200000001</v>
      </c>
      <c r="U443" s="41">
        <v>0</v>
      </c>
      <c r="V443" s="41">
        <f>'Given Data '!C$45-(Table10[[#This Row],[Column13]]+Table10[[#This Row],[Column14]]+Table10[[#This Row],[Column15]])</f>
        <v>146.37919565149082</v>
      </c>
      <c r="W443" s="41">
        <f>Table10[[#This Row],[Column16]]/'Given Data '!C$17</f>
        <v>0.28057579048032588</v>
      </c>
      <c r="X443" s="41">
        <f>IF(L443=1,'Given Data '!C$55,IF(L443=2,'Given Data '!C$56,IF(L443=3,'Given Data '!C$57)))</f>
        <v>581.23604096253996</v>
      </c>
      <c r="Y443" s="41">
        <f>Table10[[#This Row],[Column19]]*Table10[[#This Row],[Column11]]^2/(2*1000)</f>
        <v>141.92043713996452</v>
      </c>
    </row>
    <row r="444" spans="7:25">
      <c r="G444" s="38">
        <f>7000</f>
        <v>7000</v>
      </c>
      <c r="H444" s="38">
        <f t="shared" si="20"/>
        <v>12.45</v>
      </c>
      <c r="I444" s="41">
        <f>Table10[[#This Row],[Column2]]*746/1000</f>
        <v>9.2876999999999992</v>
      </c>
      <c r="J444" s="37">
        <f>60*Table10[[#This Row],[Column3]]/(2*PI()*Table10[[#This Row],[Column1]])</f>
        <v>1.2670143128182253E-2</v>
      </c>
      <c r="K444" s="51">
        <v>535.1</v>
      </c>
      <c r="L444" s="41">
        <f>IF(Simulation!Q444&lt;='Given Data '!J$6,1,IF(AND(Simulation!Q444&gt;'Given Data '!J$6,Simulation!Q444&lt;='Given Data '!J$7),2,IF(Simulation!Q444&gt;'Given Data '!J$8,3)))</f>
        <v>3</v>
      </c>
      <c r="M444" s="41">
        <v>1</v>
      </c>
      <c r="N444" s="35">
        <f t="shared" si="18"/>
        <v>440</v>
      </c>
      <c r="O444" s="41">
        <f>O443+(Table10[[#This Row],[Column11]]-Q443)/R443</f>
        <v>32.730340940868345</v>
      </c>
      <c r="P444" s="41">
        <f>3.6*Table10[[#This Row],[Column11]]</f>
        <v>79.595323964052483</v>
      </c>
      <c r="Q444" s="41">
        <f t="shared" si="19"/>
        <v>22.1098122122368</v>
      </c>
      <c r="R444" s="36">
        <f>Table10[[#This Row],[Column16]]/Table10[[#This Row],[Column19]]</f>
        <v>0.25102642814824577</v>
      </c>
      <c r="S444" s="41">
        <f>'Given Data '!C$21*'Given Data '!C$19*'Given Data '!C$9*Table10[[#This Row],[Column11]]^2</f>
        <v>459.6363080489806</v>
      </c>
      <c r="T444" s="41">
        <f>'Given Data '!C$22*'Given Data '!C$17*9.81</f>
        <v>102.35950200000001</v>
      </c>
      <c r="U444" s="41">
        <v>0</v>
      </c>
      <c r="V444" s="41">
        <f>'Given Data '!C$45-(Table10[[#This Row],[Column13]]+Table10[[#This Row],[Column14]]+Table10[[#This Row],[Column15]])</f>
        <v>145.90560727385389</v>
      </c>
      <c r="W444" s="41">
        <f>Table10[[#This Row],[Column16]]/'Given Data '!C$17</f>
        <v>0.27966802873982455</v>
      </c>
      <c r="X444" s="41">
        <f>IF(L444=1,'Given Data '!C$55,IF(L444=2,'Given Data '!C$56,IF(L444=3,'Given Data '!C$57)))</f>
        <v>581.23604096253996</v>
      </c>
      <c r="Y444" s="41">
        <f>Table10[[#This Row],[Column19]]*Table10[[#This Row],[Column11]]^2/(2*1000)</f>
        <v>142.06681633561598</v>
      </c>
    </row>
    <row r="445" spans="7:25">
      <c r="G445" s="38">
        <f>7000</f>
        <v>7000</v>
      </c>
      <c r="H445" s="38">
        <f t="shared" si="20"/>
        <v>12.45</v>
      </c>
      <c r="I445" s="41">
        <f>Table10[[#This Row],[Column2]]*746/1000</f>
        <v>9.2876999999999992</v>
      </c>
      <c r="J445" s="37">
        <f>60*Table10[[#This Row],[Column3]]/(2*PI()*Table10[[#This Row],[Column1]])</f>
        <v>1.2670143128182253E-2</v>
      </c>
      <c r="K445" s="51">
        <v>535.1</v>
      </c>
      <c r="L445" s="41">
        <f>IF(Simulation!Q445&lt;='Given Data '!J$6,1,IF(AND(Simulation!Q445&gt;'Given Data '!J$6,Simulation!Q445&lt;='Given Data '!J$7),2,IF(Simulation!Q445&gt;'Given Data '!J$8,3)))</f>
        <v>3</v>
      </c>
      <c r="M445" s="41">
        <v>1</v>
      </c>
      <c r="N445" s="35">
        <f t="shared" si="18"/>
        <v>441</v>
      </c>
      <c r="O445" s="41">
        <f>O444+(Table10[[#This Row],[Column11]]-Q444)/R444</f>
        <v>32.775558121679701</v>
      </c>
      <c r="P445" s="41">
        <f>3.6*Table10[[#This Row],[Column11]]</f>
        <v>79.636186510656515</v>
      </c>
      <c r="Q445" s="41">
        <f t="shared" si="19"/>
        <v>22.121162919626808</v>
      </c>
      <c r="R445" s="36">
        <f>Table10[[#This Row],[Column16]]/Table10[[#This Row],[Column19]]</f>
        <v>0.25021426902739791</v>
      </c>
      <c r="S445" s="41">
        <f>'Given Data '!C$21*'Given Data '!C$19*'Given Data '!C$9*Table10[[#This Row],[Column11]]^2</f>
        <v>460.10836420101384</v>
      </c>
      <c r="T445" s="41">
        <f>'Given Data '!C$22*'Given Data '!C$17*9.81</f>
        <v>102.35950200000001</v>
      </c>
      <c r="U445" s="41">
        <v>0</v>
      </c>
      <c r="V445" s="41">
        <f>'Given Data '!C$45-(Table10[[#This Row],[Column13]]+Table10[[#This Row],[Column14]]+Table10[[#This Row],[Column15]])</f>
        <v>145.43355112182064</v>
      </c>
      <c r="W445" s="41">
        <f>Table10[[#This Row],[Column16]]/'Given Data '!C$17</f>
        <v>0.27876320392904225</v>
      </c>
      <c r="X445" s="41">
        <f>IF(L445=1,'Given Data '!C$55,IF(L445=2,'Given Data '!C$56,IF(L445=3,'Given Data '!C$57)))</f>
        <v>581.23604096253996</v>
      </c>
      <c r="Y445" s="41">
        <f>Table10[[#This Row],[Column19]]*Table10[[#This Row],[Column11]]^2/(2*1000)</f>
        <v>142.21272194288986</v>
      </c>
    </row>
    <row r="446" spans="7:25">
      <c r="G446" s="38">
        <f>7000</f>
        <v>7000</v>
      </c>
      <c r="H446" s="38">
        <f t="shared" si="20"/>
        <v>12.45</v>
      </c>
      <c r="I446" s="41">
        <f>Table10[[#This Row],[Column2]]*746/1000</f>
        <v>9.2876999999999992</v>
      </c>
      <c r="J446" s="37">
        <f>60*Table10[[#This Row],[Column3]]/(2*PI()*Table10[[#This Row],[Column1]])</f>
        <v>1.2670143128182253E-2</v>
      </c>
      <c r="K446" s="51">
        <v>535.1</v>
      </c>
      <c r="L446" s="41">
        <f>IF(Simulation!Q446&lt;='Given Data '!J$6,1,IF(AND(Simulation!Q446&gt;'Given Data '!J$6,Simulation!Q446&lt;='Given Data '!J$7),2,IF(Simulation!Q446&gt;'Given Data '!J$8,3)))</f>
        <v>3</v>
      </c>
      <c r="M446" s="41">
        <v>1</v>
      </c>
      <c r="N446" s="35">
        <f t="shared" si="18"/>
        <v>442</v>
      </c>
      <c r="O446" s="41">
        <f>O445+(Table10[[#This Row],[Column11]]-Q445)/R445</f>
        <v>32.820752150234306</v>
      </c>
      <c r="P446" s="41">
        <f>3.6*Table10[[#This Row],[Column11]]</f>
        <v>79.676895997605612</v>
      </c>
      <c r="Q446" s="41">
        <f t="shared" si="19"/>
        <v>22.132471110446001</v>
      </c>
      <c r="R446" s="36">
        <f>Table10[[#This Row],[Column16]]/Table10[[#This Row],[Column19]]</f>
        <v>0.24940473752804174</v>
      </c>
      <c r="S446" s="41">
        <f>'Given Data '!C$21*'Given Data '!C$19*'Given Data '!C$9*Table10[[#This Row],[Column11]]^2</f>
        <v>460.57889308473409</v>
      </c>
      <c r="T446" s="41">
        <f>'Given Data '!C$22*'Given Data '!C$17*9.81</f>
        <v>102.35950200000001</v>
      </c>
      <c r="U446" s="41">
        <v>0</v>
      </c>
      <c r="V446" s="41">
        <f>'Given Data '!C$45-(Table10[[#This Row],[Column13]]+Table10[[#This Row],[Column14]]+Table10[[#This Row],[Column15]])</f>
        <v>144.96302223810039</v>
      </c>
      <c r="W446" s="41">
        <f>Table10[[#This Row],[Column16]]/'Given Data '!C$17</f>
        <v>0.27786130654597457</v>
      </c>
      <c r="X446" s="41">
        <f>IF(L446=1,'Given Data '!C$55,IF(L446=2,'Given Data '!C$56,IF(L446=3,'Given Data '!C$57)))</f>
        <v>581.23604096253996</v>
      </c>
      <c r="Y446" s="41">
        <f>Table10[[#This Row],[Column19]]*Table10[[#This Row],[Column11]]^2/(2*1000)</f>
        <v>142.35815549401167</v>
      </c>
    </row>
    <row r="447" spans="7:25">
      <c r="G447" s="38">
        <f>7000</f>
        <v>7000</v>
      </c>
      <c r="H447" s="38">
        <f t="shared" si="20"/>
        <v>12.45</v>
      </c>
      <c r="I447" s="41">
        <f>Table10[[#This Row],[Column2]]*746/1000</f>
        <v>9.2876999999999992</v>
      </c>
      <c r="J447" s="37">
        <f>60*Table10[[#This Row],[Column3]]/(2*PI()*Table10[[#This Row],[Column1]])</f>
        <v>1.2670143128182253E-2</v>
      </c>
      <c r="K447" s="51">
        <v>535.1</v>
      </c>
      <c r="L447" s="41">
        <f>IF(Simulation!Q447&lt;='Given Data '!J$6,1,IF(AND(Simulation!Q447&gt;'Given Data '!J$6,Simulation!Q447&lt;='Given Data '!J$7),2,IF(Simulation!Q447&gt;'Given Data '!J$8,3)))</f>
        <v>3</v>
      </c>
      <c r="M447" s="41">
        <v>1</v>
      </c>
      <c r="N447" s="35">
        <f t="shared" si="18"/>
        <v>443</v>
      </c>
      <c r="O447" s="41">
        <f>O446+(Table10[[#This Row],[Column11]]-Q446)/R446</f>
        <v>32.865923136792922</v>
      </c>
      <c r="P447" s="41">
        <f>3.6*Table10[[#This Row],[Column11]]</f>
        <v>79.71745308657313</v>
      </c>
      <c r="Q447" s="41">
        <f t="shared" si="19"/>
        <v>22.143736968492536</v>
      </c>
      <c r="R447" s="36">
        <f>Table10[[#This Row],[Column16]]/Table10[[#This Row],[Column19]]</f>
        <v>0.24859782514889409</v>
      </c>
      <c r="S447" s="41">
        <f>'Given Data '!C$21*'Given Data '!C$19*'Given Data '!C$9*Table10[[#This Row],[Column11]]^2</f>
        <v>461.0478996413936</v>
      </c>
      <c r="T447" s="41">
        <f>'Given Data '!C$22*'Given Data '!C$17*9.81</f>
        <v>102.35950200000001</v>
      </c>
      <c r="U447" s="41">
        <v>0</v>
      </c>
      <c r="V447" s="41">
        <f>'Given Data '!C$45-(Table10[[#This Row],[Column13]]+Table10[[#This Row],[Column14]]+Table10[[#This Row],[Column15]])</f>
        <v>144.49401568144094</v>
      </c>
      <c r="W447" s="41">
        <f>Table10[[#This Row],[Column16]]/'Given Data '!C$17</f>
        <v>0.27696232711935931</v>
      </c>
      <c r="X447" s="41">
        <f>IF(L447=1,'Given Data '!C$55,IF(L447=2,'Given Data '!C$56,IF(L447=3,'Given Data '!C$57)))</f>
        <v>581.23604096253996</v>
      </c>
      <c r="Y447" s="41">
        <f>Table10[[#This Row],[Column19]]*Table10[[#This Row],[Column11]]^2/(2*1000)</f>
        <v>142.5031185162498</v>
      </c>
    </row>
    <row r="448" spans="7:25">
      <c r="G448" s="38">
        <f>7000</f>
        <v>7000</v>
      </c>
      <c r="H448" s="38">
        <f t="shared" si="20"/>
        <v>12.45</v>
      </c>
      <c r="I448" s="41">
        <f>Table10[[#This Row],[Column2]]*746/1000</f>
        <v>9.2876999999999992</v>
      </c>
      <c r="J448" s="37">
        <f>60*Table10[[#This Row],[Column3]]/(2*PI()*Table10[[#This Row],[Column1]])</f>
        <v>1.2670143128182253E-2</v>
      </c>
      <c r="K448" s="51">
        <v>535.1</v>
      </c>
      <c r="L448" s="41">
        <f>IF(Simulation!Q448&lt;='Given Data '!J$6,1,IF(AND(Simulation!Q448&gt;'Given Data '!J$6,Simulation!Q448&lt;='Given Data '!J$7),2,IF(Simulation!Q448&gt;'Given Data '!J$8,3)))</f>
        <v>3</v>
      </c>
      <c r="M448" s="41">
        <v>1</v>
      </c>
      <c r="N448" s="35">
        <f t="shared" si="18"/>
        <v>444</v>
      </c>
      <c r="O448" s="41">
        <f>O447+(Table10[[#This Row],[Column11]]-Q447)/R447</f>
        <v>32.911071190941705</v>
      </c>
      <c r="P448" s="41">
        <f>3.6*Table10[[#This Row],[Column11]]</f>
        <v>79.757858435629061</v>
      </c>
      <c r="Q448" s="41">
        <f t="shared" si="19"/>
        <v>22.154960676563629</v>
      </c>
      <c r="R448" s="36">
        <f>Table10[[#This Row],[Column16]]/Table10[[#This Row],[Column19]]</f>
        <v>0.24779352341617628</v>
      </c>
      <c r="S448" s="41">
        <f>'Given Data '!C$21*'Given Data '!C$19*'Given Data '!C$9*Table10[[#This Row],[Column11]]^2</f>
        <v>461.51538879625775</v>
      </c>
      <c r="T448" s="41">
        <f>'Given Data '!C$22*'Given Data '!C$17*9.81</f>
        <v>102.35950200000001</v>
      </c>
      <c r="U448" s="41">
        <v>0</v>
      </c>
      <c r="V448" s="41">
        <f>'Given Data '!C$45-(Table10[[#This Row],[Column13]]+Table10[[#This Row],[Column14]]+Table10[[#This Row],[Column15]])</f>
        <v>144.02652652657673</v>
      </c>
      <c r="W448" s="41">
        <f>Table10[[#This Row],[Column16]]/'Given Data '!C$17</f>
        <v>0.27606625620857705</v>
      </c>
      <c r="X448" s="41">
        <f>IF(L448=1,'Given Data '!C$55,IF(L448=2,'Given Data '!C$56,IF(L448=3,'Given Data '!C$57)))</f>
        <v>581.23604096253996</v>
      </c>
      <c r="Y448" s="41">
        <f>Table10[[#This Row],[Column19]]*Table10[[#This Row],[Column11]]^2/(2*1000)</f>
        <v>142.6476125319312</v>
      </c>
    </row>
    <row r="449" spans="7:25">
      <c r="G449" s="38">
        <f>7000</f>
        <v>7000</v>
      </c>
      <c r="H449" s="38">
        <f t="shared" si="20"/>
        <v>12.45</v>
      </c>
      <c r="I449" s="41">
        <f>Table10[[#This Row],[Column2]]*746/1000</f>
        <v>9.2876999999999992</v>
      </c>
      <c r="J449" s="37">
        <f>60*Table10[[#This Row],[Column3]]/(2*PI()*Table10[[#This Row],[Column1]])</f>
        <v>1.2670143128182253E-2</v>
      </c>
      <c r="K449" s="51">
        <v>535.1</v>
      </c>
      <c r="L449" s="41">
        <f>IF(Simulation!Q449&lt;='Given Data '!J$6,1,IF(AND(Simulation!Q449&gt;'Given Data '!J$6,Simulation!Q449&lt;='Given Data '!J$7),2,IF(Simulation!Q449&gt;'Given Data '!J$8,3)))</f>
        <v>3</v>
      </c>
      <c r="M449" s="41">
        <v>1</v>
      </c>
      <c r="N449" s="35">
        <f t="shared" si="18"/>
        <v>445</v>
      </c>
      <c r="O449" s="41">
        <f>O448+(Table10[[#This Row],[Column11]]-Q448)/R448</f>
        <v>32.956196421597674</v>
      </c>
      <c r="P449" s="41">
        <f>3.6*Table10[[#This Row],[Column11]]</f>
        <v>79.798112699266227</v>
      </c>
      <c r="Q449" s="41">
        <f t="shared" si="19"/>
        <v>22.16614241646284</v>
      </c>
      <c r="R449" s="36">
        <f>Table10[[#This Row],[Column16]]/Table10[[#This Row],[Column19]]</f>
        <v>0.24699182388352542</v>
      </c>
      <c r="S449" s="41">
        <f>'Given Data '!C$21*'Given Data '!C$19*'Given Data '!C$9*Table10[[#This Row],[Column11]]^2</f>
        <v>461.98136545865725</v>
      </c>
      <c r="T449" s="41">
        <f>'Given Data '!C$22*'Given Data '!C$17*9.81</f>
        <v>102.35950200000001</v>
      </c>
      <c r="U449" s="41">
        <v>0</v>
      </c>
      <c r="V449" s="41">
        <f>'Given Data '!C$45-(Table10[[#This Row],[Column13]]+Table10[[#This Row],[Column14]]+Table10[[#This Row],[Column15]])</f>
        <v>143.56054986417723</v>
      </c>
      <c r="W449" s="41">
        <f>Table10[[#This Row],[Column16]]/'Given Data '!C$17</f>
        <v>0.2751730844035522</v>
      </c>
      <c r="X449" s="41">
        <f>IF(L449=1,'Given Data '!C$55,IF(L449=2,'Given Data '!C$56,IF(L449=3,'Given Data '!C$57)))</f>
        <v>581.23604096253996</v>
      </c>
      <c r="Y449" s="41">
        <f>Table10[[#This Row],[Column19]]*Table10[[#This Row],[Column11]]^2/(2*1000)</f>
        <v>142.79163905845778</v>
      </c>
    </row>
    <row r="450" spans="7:25">
      <c r="G450" s="38">
        <f>7000</f>
        <v>7000</v>
      </c>
      <c r="H450" s="38">
        <f t="shared" si="20"/>
        <v>12.45</v>
      </c>
      <c r="I450" s="41">
        <f>Table10[[#This Row],[Column2]]*746/1000</f>
        <v>9.2876999999999992</v>
      </c>
      <c r="J450" s="37">
        <f>60*Table10[[#This Row],[Column3]]/(2*PI()*Table10[[#This Row],[Column1]])</f>
        <v>1.2670143128182253E-2</v>
      </c>
      <c r="K450" s="51">
        <v>535.1</v>
      </c>
      <c r="L450" s="41">
        <f>IF(Simulation!Q450&lt;='Given Data '!J$6,1,IF(AND(Simulation!Q450&gt;'Given Data '!J$6,Simulation!Q450&lt;='Given Data '!J$7),2,IF(Simulation!Q450&gt;'Given Data '!J$8,3)))</f>
        <v>3</v>
      </c>
      <c r="M450" s="41">
        <v>1</v>
      </c>
      <c r="N450" s="35">
        <f t="shared" si="18"/>
        <v>446</v>
      </c>
      <c r="O450" s="41">
        <f>O449+(Table10[[#This Row],[Column11]]-Q449)/R449</f>
        <v>33.001298937014006</v>
      </c>
      <c r="P450" s="41">
        <f>3.6*Table10[[#This Row],[Column11]]</f>
        <v>79.838216528426116</v>
      </c>
      <c r="Q450" s="41">
        <f t="shared" si="19"/>
        <v>22.177282369007255</v>
      </c>
      <c r="R450" s="36">
        <f>Table10[[#This Row],[Column16]]/Table10[[#This Row],[Column19]]</f>
        <v>0.2461927181319058</v>
      </c>
      <c r="S450" s="41">
        <f>'Given Data '!C$21*'Given Data '!C$19*'Given Data '!C$9*Table10[[#This Row],[Column11]]^2</f>
        <v>462.44583452203909</v>
      </c>
      <c r="T450" s="41">
        <f>'Given Data '!C$22*'Given Data '!C$17*9.81</f>
        <v>102.35950200000001</v>
      </c>
      <c r="U450" s="41">
        <v>0</v>
      </c>
      <c r="V450" s="41">
        <f>'Given Data '!C$45-(Table10[[#This Row],[Column13]]+Table10[[#This Row],[Column14]]+Table10[[#This Row],[Column15]])</f>
        <v>143.09608080079545</v>
      </c>
      <c r="W450" s="41">
        <f>Table10[[#This Row],[Column16]]/'Given Data '!C$17</f>
        <v>0.27428280232465441</v>
      </c>
      <c r="X450" s="41">
        <f>IF(L450=1,'Given Data '!C$55,IF(L450=2,'Given Data '!C$56,IF(L450=3,'Given Data '!C$57)))</f>
        <v>581.23604096253996</v>
      </c>
      <c r="Y450" s="41">
        <f>Table10[[#This Row],[Column19]]*Table10[[#This Row],[Column11]]^2/(2*1000)</f>
        <v>142.93519960832194</v>
      </c>
    </row>
    <row r="451" spans="7:25">
      <c r="G451" s="38">
        <f>7000</f>
        <v>7000</v>
      </c>
      <c r="H451" s="38">
        <f t="shared" si="20"/>
        <v>12.45</v>
      </c>
      <c r="I451" s="41">
        <f>Table10[[#This Row],[Column2]]*746/1000</f>
        <v>9.2876999999999992</v>
      </c>
      <c r="J451" s="37">
        <f>60*Table10[[#This Row],[Column3]]/(2*PI()*Table10[[#This Row],[Column1]])</f>
        <v>1.2670143128182253E-2</v>
      </c>
      <c r="K451" s="51">
        <v>535.1</v>
      </c>
      <c r="L451" s="41">
        <f>IF(Simulation!Q451&lt;='Given Data '!J$6,1,IF(AND(Simulation!Q451&gt;'Given Data '!J$6,Simulation!Q451&lt;='Given Data '!J$7),2,IF(Simulation!Q451&gt;'Given Data '!J$8,3)))</f>
        <v>3</v>
      </c>
      <c r="M451" s="41">
        <v>1</v>
      </c>
      <c r="N451" s="35">
        <f t="shared" si="18"/>
        <v>447</v>
      </c>
      <c r="O451" s="41">
        <f>O450+(Table10[[#This Row],[Column11]]-Q450)/R450</f>
        <v>33.046378844785394</v>
      </c>
      <c r="P451" s="41">
        <f>3.6*Table10[[#This Row],[Column11]]</f>
        <v>79.878170570524674</v>
      </c>
      <c r="Q451" s="41">
        <f t="shared" si="19"/>
        <v>22.188380714034629</v>
      </c>
      <c r="R451" s="36">
        <f>Table10[[#This Row],[Column16]]/Table10[[#This Row],[Column19]]</f>
        <v>0.24539619776951963</v>
      </c>
      <c r="S451" s="41">
        <f>'Given Data '!C$21*'Given Data '!C$19*'Given Data '!C$9*Table10[[#This Row],[Column11]]^2</f>
        <v>462.90880086401847</v>
      </c>
      <c r="T451" s="41">
        <f>'Given Data '!C$22*'Given Data '!C$17*9.81</f>
        <v>102.35950200000001</v>
      </c>
      <c r="U451" s="41">
        <v>0</v>
      </c>
      <c r="V451" s="41">
        <f>'Given Data '!C$45-(Table10[[#This Row],[Column13]]+Table10[[#This Row],[Column14]]+Table10[[#This Row],[Column15]])</f>
        <v>142.63311445881607</v>
      </c>
      <c r="W451" s="41">
        <f>Table10[[#This Row],[Column16]]/'Given Data '!C$17</f>
        <v>0.27339540062259887</v>
      </c>
      <c r="X451" s="41">
        <f>IF(L451=1,'Given Data '!C$55,IF(L451=2,'Given Data '!C$56,IF(L451=3,'Given Data '!C$57)))</f>
        <v>581.23604096253996</v>
      </c>
      <c r="Y451" s="41">
        <f>Table10[[#This Row],[Column19]]*Table10[[#This Row],[Column11]]^2/(2*1000)</f>
        <v>143.07829568912271</v>
      </c>
    </row>
    <row r="452" spans="7:25">
      <c r="G452" s="38">
        <f>7000</f>
        <v>7000</v>
      </c>
      <c r="H452" s="38">
        <f t="shared" si="20"/>
        <v>12.45</v>
      </c>
      <c r="I452" s="41">
        <f>Table10[[#This Row],[Column2]]*746/1000</f>
        <v>9.2876999999999992</v>
      </c>
      <c r="J452" s="37">
        <f>60*Table10[[#This Row],[Column3]]/(2*PI()*Table10[[#This Row],[Column1]])</f>
        <v>1.2670143128182253E-2</v>
      </c>
      <c r="K452" s="51">
        <v>535.1</v>
      </c>
      <c r="L452" s="41">
        <f>IF(Simulation!Q452&lt;='Given Data '!J$6,1,IF(AND(Simulation!Q452&gt;'Given Data '!J$6,Simulation!Q452&lt;='Given Data '!J$7),2,IF(Simulation!Q452&gt;'Given Data '!J$8,3)))</f>
        <v>3</v>
      </c>
      <c r="M452" s="41">
        <v>1</v>
      </c>
      <c r="N452" s="35">
        <f t="shared" si="18"/>
        <v>448</v>
      </c>
      <c r="O452" s="41">
        <f>O451+(Table10[[#This Row],[Column11]]-Q451)/R451</f>
        <v>33.09143625185326</v>
      </c>
      <c r="P452" s="41">
        <f>3.6*Table10[[#This Row],[Column11]]</f>
        <v>79.917975469477568</v>
      </c>
      <c r="Q452" s="41">
        <f t="shared" si="19"/>
        <v>22.199437630410436</v>
      </c>
      <c r="R452" s="36">
        <f>Table10[[#This Row],[Column16]]/Table10[[#This Row],[Column19]]</f>
        <v>0.2446022544317201</v>
      </c>
      <c r="S452" s="41">
        <f>'Given Data '!C$21*'Given Data '!C$19*'Given Data '!C$9*Table10[[#This Row],[Column11]]^2</f>
        <v>463.37026934642967</v>
      </c>
      <c r="T452" s="41">
        <f>'Given Data '!C$22*'Given Data '!C$17*9.81</f>
        <v>102.35950200000001</v>
      </c>
      <c r="U452" s="41">
        <v>0</v>
      </c>
      <c r="V452" s="41">
        <f>'Given Data '!C$45-(Table10[[#This Row],[Column13]]+Table10[[#This Row],[Column14]]+Table10[[#This Row],[Column15]])</f>
        <v>142.17164597640488</v>
      </c>
      <c r="W452" s="41">
        <f>Table10[[#This Row],[Column16]]/'Given Data '!C$17</f>
        <v>0.27251086997834978</v>
      </c>
      <c r="X452" s="41">
        <f>IF(L452=1,'Given Data '!C$55,IF(L452=2,'Given Data '!C$56,IF(L452=3,'Given Data '!C$57)))</f>
        <v>581.23604096253996</v>
      </c>
      <c r="Y452" s="41">
        <f>Table10[[#This Row],[Column19]]*Table10[[#This Row],[Column11]]^2/(2*1000)</f>
        <v>143.22092880358156</v>
      </c>
    </row>
    <row r="453" spans="7:25">
      <c r="G453" s="38">
        <f>7000</f>
        <v>7000</v>
      </c>
      <c r="H453" s="38">
        <f t="shared" si="20"/>
        <v>12.45</v>
      </c>
      <c r="I453" s="41">
        <f>Table10[[#This Row],[Column2]]*746/1000</f>
        <v>9.2876999999999992</v>
      </c>
      <c r="J453" s="37">
        <f>60*Table10[[#This Row],[Column3]]/(2*PI()*Table10[[#This Row],[Column1]])</f>
        <v>1.2670143128182253E-2</v>
      </c>
      <c r="K453" s="51">
        <v>535.1</v>
      </c>
      <c r="L453" s="41">
        <f>IF(Simulation!Q453&lt;='Given Data '!J$6,1,IF(AND(Simulation!Q453&gt;'Given Data '!J$6,Simulation!Q453&lt;='Given Data '!J$7),2,IF(Simulation!Q453&gt;'Given Data '!J$8,3)))</f>
        <v>3</v>
      </c>
      <c r="M453" s="41">
        <v>1</v>
      </c>
      <c r="N453" s="35">
        <f t="shared" si="18"/>
        <v>449</v>
      </c>
      <c r="O453" s="41">
        <f>O452+(Table10[[#This Row],[Column11]]-Q452)/R452</f>
        <v>33.136471264510973</v>
      </c>
      <c r="P453" s="41">
        <f>3.6*Table10[[#This Row],[Column11]]</f>
        <v>79.957631865725546</v>
      </c>
      <c r="Q453" s="41">
        <f t="shared" si="19"/>
        <v>22.210453296034874</v>
      </c>
      <c r="R453" s="36">
        <f>Table10[[#This Row],[Column16]]/Table10[[#This Row],[Column19]]</f>
        <v>0.24381087978092303</v>
      </c>
      <c r="S453" s="41">
        <f>'Given Data '!C$21*'Given Data '!C$19*'Given Data '!C$9*Table10[[#This Row],[Column11]]^2</f>
        <v>463.83024481537706</v>
      </c>
      <c r="T453" s="41">
        <f>'Given Data '!C$22*'Given Data '!C$17*9.81</f>
        <v>102.35950200000001</v>
      </c>
      <c r="U453" s="41">
        <v>0</v>
      </c>
      <c r="V453" s="41">
        <f>'Given Data '!C$45-(Table10[[#This Row],[Column13]]+Table10[[#This Row],[Column14]]+Table10[[#This Row],[Column15]])</f>
        <v>141.71167050745748</v>
      </c>
      <c r="W453" s="41">
        <f>Table10[[#This Row],[Column16]]/'Given Data '!C$17</f>
        <v>0.27162920110302174</v>
      </c>
      <c r="X453" s="41">
        <f>IF(L453=1,'Given Data '!C$55,IF(L453=2,'Given Data '!C$56,IF(L453=3,'Given Data '!C$57)))</f>
        <v>581.23604096253996</v>
      </c>
      <c r="Y453" s="41">
        <f>Table10[[#This Row],[Column19]]*Table10[[#This Row],[Column11]]^2/(2*1000)</f>
        <v>143.36310044955798</v>
      </c>
    </row>
    <row r="454" spans="7:25">
      <c r="G454" s="38">
        <f>7000</f>
        <v>7000</v>
      </c>
      <c r="H454" s="38">
        <f t="shared" si="20"/>
        <v>12.45</v>
      </c>
      <c r="I454" s="41">
        <f>Table10[[#This Row],[Column2]]*746/1000</f>
        <v>9.2876999999999992</v>
      </c>
      <c r="J454" s="37">
        <f>60*Table10[[#This Row],[Column3]]/(2*PI()*Table10[[#This Row],[Column1]])</f>
        <v>1.2670143128182253E-2</v>
      </c>
      <c r="K454" s="51">
        <v>535.1</v>
      </c>
      <c r="L454" s="41">
        <f>IF(Simulation!Q454&lt;='Given Data '!J$6,1,IF(AND(Simulation!Q454&gt;'Given Data '!J$6,Simulation!Q454&lt;='Given Data '!J$7),2,IF(Simulation!Q454&gt;'Given Data '!J$8,3)))</f>
        <v>3</v>
      </c>
      <c r="M454" s="41">
        <v>1</v>
      </c>
      <c r="N454" s="35">
        <f t="shared" ref="N454:N517" si="21">N453+1</f>
        <v>450</v>
      </c>
      <c r="O454" s="41">
        <f>O453+(Table10[[#This Row],[Column11]]-Q453)/R453</f>
        <v>33.181483988408992</v>
      </c>
      <c r="P454" s="41">
        <f>3.6*Table10[[#This Row],[Column11]]</f>
        <v>79.997140396259226</v>
      </c>
      <c r="Q454" s="41">
        <f t="shared" ref="Q454:Q517" si="22">SQRT(2*R453+Q453^2)</f>
        <v>22.221427887849785</v>
      </c>
      <c r="R454" s="36">
        <f>Table10[[#This Row],[Column16]]/Table10[[#This Row],[Column19]]</f>
        <v>0.24302206550651903</v>
      </c>
      <c r="S454" s="41">
        <f>'Given Data '!C$21*'Given Data '!C$19*'Given Data '!C$9*Table10[[#This Row],[Column11]]^2</f>
        <v>464.28873210128637</v>
      </c>
      <c r="T454" s="41">
        <f>'Given Data '!C$22*'Given Data '!C$17*9.81</f>
        <v>102.35950200000001</v>
      </c>
      <c r="U454" s="41">
        <v>0</v>
      </c>
      <c r="V454" s="41">
        <f>'Given Data '!C$45-(Table10[[#This Row],[Column13]]+Table10[[#This Row],[Column14]]+Table10[[#This Row],[Column15]])</f>
        <v>141.25318322154817</v>
      </c>
      <c r="W454" s="41">
        <f>Table10[[#This Row],[Column16]]/'Given Data '!C$17</f>
        <v>0.27075038473778185</v>
      </c>
      <c r="X454" s="41">
        <f>IF(L454=1,'Given Data '!C$55,IF(L454=2,'Given Data '!C$56,IF(L454=3,'Given Data '!C$57)))</f>
        <v>581.23604096253996</v>
      </c>
      <c r="Y454" s="41">
        <f>Table10[[#This Row],[Column19]]*Table10[[#This Row],[Column11]]^2/(2*1000)</f>
        <v>143.50481212006542</v>
      </c>
    </row>
    <row r="455" spans="7:25">
      <c r="G455" s="38">
        <f>7000</f>
        <v>7000</v>
      </c>
      <c r="H455" s="38">
        <f t="shared" si="20"/>
        <v>12.45</v>
      </c>
      <c r="I455" s="41">
        <f>Table10[[#This Row],[Column2]]*746/1000</f>
        <v>9.2876999999999992</v>
      </c>
      <c r="J455" s="37">
        <f>60*Table10[[#This Row],[Column3]]/(2*PI()*Table10[[#This Row],[Column1]])</f>
        <v>1.2670143128182253E-2</v>
      </c>
      <c r="K455" s="51">
        <v>535.1</v>
      </c>
      <c r="L455" s="41">
        <f>IF(Simulation!Q455&lt;='Given Data '!J$6,1,IF(AND(Simulation!Q455&gt;'Given Data '!J$6,Simulation!Q455&lt;='Given Data '!J$7),2,IF(Simulation!Q455&gt;'Given Data '!J$8,3)))</f>
        <v>3</v>
      </c>
      <c r="M455" s="41">
        <v>1</v>
      </c>
      <c r="N455" s="35">
        <f t="shared" si="21"/>
        <v>451</v>
      </c>
      <c r="O455" s="41">
        <f>O454+(Table10[[#This Row],[Column11]]-Q454)/R454</f>
        <v>33.226474528559976</v>
      </c>
      <c r="P455" s="41">
        <f>3.6*Table10[[#This Row],[Column11]]</f>
        <v>80.036501694643917</v>
      </c>
      <c r="Q455" s="41">
        <f t="shared" si="22"/>
        <v>22.232361581845531</v>
      </c>
      <c r="R455" s="36">
        <f>Table10[[#This Row],[Column16]]/Table10[[#This Row],[Column19]]</f>
        <v>0.24223580332478653</v>
      </c>
      <c r="S455" s="41">
        <f>'Given Data '!C$21*'Given Data '!C$19*'Given Data '!C$9*Table10[[#This Row],[Column11]]^2</f>
        <v>464.74573601895514</v>
      </c>
      <c r="T455" s="41">
        <f>'Given Data '!C$22*'Given Data '!C$17*9.81</f>
        <v>102.35950200000001</v>
      </c>
      <c r="U455" s="41">
        <v>0</v>
      </c>
      <c r="V455" s="41">
        <f>'Given Data '!C$45-(Table10[[#This Row],[Column13]]+Table10[[#This Row],[Column14]]+Table10[[#This Row],[Column15]])</f>
        <v>140.7961793038794</v>
      </c>
      <c r="W455" s="41">
        <f>Table10[[#This Row],[Column16]]/'Given Data '!C$17</f>
        <v>0.26987441165375281</v>
      </c>
      <c r="X455" s="41">
        <f>IF(L455=1,'Given Data '!C$55,IF(L455=2,'Given Data '!C$56,IF(L455=3,'Given Data '!C$57)))</f>
        <v>581.23604096253996</v>
      </c>
      <c r="Y455" s="41">
        <f>Table10[[#This Row],[Column19]]*Table10[[#This Row],[Column11]]^2/(2*1000)</f>
        <v>143.64606530328695</v>
      </c>
    </row>
    <row r="456" spans="7:25">
      <c r="G456" s="38">
        <f>7000</f>
        <v>7000</v>
      </c>
      <c r="H456" s="38">
        <f t="shared" si="20"/>
        <v>12.45</v>
      </c>
      <c r="I456" s="41">
        <f>Table10[[#This Row],[Column2]]*746/1000</f>
        <v>9.2876999999999992</v>
      </c>
      <c r="J456" s="37">
        <f>60*Table10[[#This Row],[Column3]]/(2*PI()*Table10[[#This Row],[Column1]])</f>
        <v>1.2670143128182253E-2</v>
      </c>
      <c r="K456" s="51">
        <v>535.1</v>
      </c>
      <c r="L456" s="41">
        <f>IF(Simulation!Q456&lt;='Given Data '!J$6,1,IF(AND(Simulation!Q456&gt;'Given Data '!J$6,Simulation!Q456&lt;='Given Data '!J$7),2,IF(Simulation!Q456&gt;'Given Data '!J$8,3)))</f>
        <v>3</v>
      </c>
      <c r="M456" s="41">
        <v>1</v>
      </c>
      <c r="N456" s="35">
        <f t="shared" si="21"/>
        <v>452</v>
      </c>
      <c r="O456" s="41">
        <f>O455+(Table10[[#This Row],[Column11]]-Q455)/R455</f>
        <v>33.271442989343811</v>
      </c>
      <c r="P456" s="41">
        <f>3.6*Table10[[#This Row],[Column11]]</f>
        <v>80.075716391044011</v>
      </c>
      <c r="Q456" s="41">
        <f t="shared" si="22"/>
        <v>22.243254553067782</v>
      </c>
      <c r="R456" s="36">
        <f>Table10[[#This Row],[Column16]]/Table10[[#This Row],[Column19]]</f>
        <v>0.24145208497880455</v>
      </c>
      <c r="S456" s="41">
        <f>'Given Data '!C$21*'Given Data '!C$19*'Given Data '!C$9*Table10[[#This Row],[Column11]]^2</f>
        <v>465.20126136760342</v>
      </c>
      <c r="T456" s="41">
        <f>'Given Data '!C$22*'Given Data '!C$17*9.81</f>
        <v>102.35950200000001</v>
      </c>
      <c r="U456" s="41">
        <v>0</v>
      </c>
      <c r="V456" s="41">
        <f>'Given Data '!C$45-(Table10[[#This Row],[Column13]]+Table10[[#This Row],[Column14]]+Table10[[#This Row],[Column15]])</f>
        <v>140.34065395523112</v>
      </c>
      <c r="W456" s="41">
        <f>Table10[[#This Row],[Column16]]/'Given Data '!C$17</f>
        <v>0.26900127265191603</v>
      </c>
      <c r="X456" s="41">
        <f>IF(L456=1,'Given Data '!C$55,IF(L456=2,'Given Data '!C$56,IF(L456=3,'Given Data '!C$57)))</f>
        <v>581.23604096253996</v>
      </c>
      <c r="Y456" s="41">
        <f>Table10[[#This Row],[Column19]]*Table10[[#This Row],[Column11]]^2/(2*1000)</f>
        <v>143.78686148259078</v>
      </c>
    </row>
    <row r="457" spans="7:25">
      <c r="G457" s="38">
        <f>7000</f>
        <v>7000</v>
      </c>
      <c r="H457" s="38">
        <f t="shared" si="20"/>
        <v>12.45</v>
      </c>
      <c r="I457" s="41">
        <f>Table10[[#This Row],[Column2]]*746/1000</f>
        <v>9.2876999999999992</v>
      </c>
      <c r="J457" s="37">
        <f>60*Table10[[#This Row],[Column3]]/(2*PI()*Table10[[#This Row],[Column1]])</f>
        <v>1.2670143128182253E-2</v>
      </c>
      <c r="K457" s="51">
        <v>535.1</v>
      </c>
      <c r="L457" s="41">
        <f>IF(Simulation!Q457&lt;='Given Data '!J$6,1,IF(AND(Simulation!Q457&gt;'Given Data '!J$6,Simulation!Q457&lt;='Given Data '!J$7),2,IF(Simulation!Q457&gt;'Given Data '!J$8,3)))</f>
        <v>3</v>
      </c>
      <c r="M457" s="41">
        <v>1</v>
      </c>
      <c r="N457" s="35">
        <f t="shared" si="21"/>
        <v>453</v>
      </c>
      <c r="O457" s="41">
        <f>O456+(Table10[[#This Row],[Column11]]-Q456)/R456</f>
        <v>33.316389474512611</v>
      </c>
      <c r="P457" s="41">
        <f>3.6*Table10[[#This Row],[Column11]]</f>
        <v>80.114785112247333</v>
      </c>
      <c r="Q457" s="41">
        <f t="shared" si="22"/>
        <v>22.254106975624257</v>
      </c>
      <c r="R457" s="36">
        <f>Table10[[#This Row],[Column16]]/Table10[[#This Row],[Column19]]</f>
        <v>0.24067090223836629</v>
      </c>
      <c r="S457" s="41">
        <f>'Given Data '!C$21*'Given Data '!C$19*'Given Data '!C$9*Table10[[#This Row],[Column11]]^2</f>
        <v>465.65531293092397</v>
      </c>
      <c r="T457" s="41">
        <f>'Given Data '!C$22*'Given Data '!C$17*9.81</f>
        <v>102.35950200000001</v>
      </c>
      <c r="U457" s="41">
        <v>0</v>
      </c>
      <c r="V457" s="41">
        <f>'Given Data '!C$45-(Table10[[#This Row],[Column13]]+Table10[[#This Row],[Column14]]+Table10[[#This Row],[Column15]])</f>
        <v>139.88660239191051</v>
      </c>
      <c r="W457" s="41">
        <f>Table10[[#This Row],[Column16]]/'Given Data '!C$17</f>
        <v>0.26813095856301489</v>
      </c>
      <c r="X457" s="41">
        <f>IF(L457=1,'Given Data '!C$55,IF(L457=2,'Given Data '!C$56,IF(L457=3,'Given Data '!C$57)))</f>
        <v>581.23604096253996</v>
      </c>
      <c r="Y457" s="41">
        <f>Table10[[#This Row],[Column19]]*Table10[[#This Row],[Column11]]^2/(2*1000)</f>
        <v>143.92720213654601</v>
      </c>
    </row>
    <row r="458" spans="7:25">
      <c r="G458" s="38">
        <f>7000</f>
        <v>7000</v>
      </c>
      <c r="H458" s="38">
        <f t="shared" si="20"/>
        <v>12.45</v>
      </c>
      <c r="I458" s="41">
        <f>Table10[[#This Row],[Column2]]*746/1000</f>
        <v>9.2876999999999992</v>
      </c>
      <c r="J458" s="37">
        <f>60*Table10[[#This Row],[Column3]]/(2*PI()*Table10[[#This Row],[Column1]])</f>
        <v>1.2670143128182253E-2</v>
      </c>
      <c r="K458" s="51">
        <v>535.1</v>
      </c>
      <c r="L458" s="41">
        <f>IF(Simulation!Q458&lt;='Given Data '!J$6,1,IF(AND(Simulation!Q458&gt;'Given Data '!J$6,Simulation!Q458&lt;='Given Data '!J$7),2,IF(Simulation!Q458&gt;'Given Data '!J$8,3)))</f>
        <v>3</v>
      </c>
      <c r="M458" s="41">
        <v>1</v>
      </c>
      <c r="N458" s="35">
        <f t="shared" si="21"/>
        <v>454</v>
      </c>
      <c r="O458" s="41">
        <f>O457+(Table10[[#This Row],[Column11]]-Q457)/R457</f>
        <v>33.361314087195638</v>
      </c>
      <c r="P458" s="41">
        <f>3.6*Table10[[#This Row],[Column11]]</f>
        <v>80.153708481689009</v>
      </c>
      <c r="Q458" s="41">
        <f t="shared" si="22"/>
        <v>22.264919022691391</v>
      </c>
      <c r="R458" s="36">
        <f>Table10[[#This Row],[Column16]]/Table10[[#This Row],[Column19]]</f>
        <v>0.23989224689989286</v>
      </c>
      <c r="S458" s="41">
        <f>'Given Data '!C$21*'Given Data '!C$19*'Given Data '!C$9*Table10[[#This Row],[Column11]]^2</f>
        <v>466.10789547713262</v>
      </c>
      <c r="T458" s="41">
        <f>'Given Data '!C$22*'Given Data '!C$17*9.81</f>
        <v>102.35950200000001</v>
      </c>
      <c r="U458" s="41">
        <v>0</v>
      </c>
      <c r="V458" s="41">
        <f>'Given Data '!C$45-(Table10[[#This Row],[Column13]]+Table10[[#This Row],[Column14]]+Table10[[#This Row],[Column15]])</f>
        <v>139.43401984570187</v>
      </c>
      <c r="W458" s="41">
        <f>Table10[[#This Row],[Column16]]/'Given Data '!C$17</f>
        <v>0.26726346024745906</v>
      </c>
      <c r="X458" s="41">
        <f>IF(L458=1,'Given Data '!C$55,IF(L458=2,'Given Data '!C$56,IF(L458=3,'Given Data '!C$57)))</f>
        <v>581.23604096253996</v>
      </c>
      <c r="Y458" s="41">
        <f>Table10[[#This Row],[Column19]]*Table10[[#This Row],[Column11]]^2/(2*1000)</f>
        <v>144.06708873893791</v>
      </c>
    </row>
    <row r="459" spans="7:25">
      <c r="G459" s="38">
        <f>7000</f>
        <v>7000</v>
      </c>
      <c r="H459" s="38">
        <f t="shared" si="20"/>
        <v>12.45</v>
      </c>
      <c r="I459" s="41">
        <f>Table10[[#This Row],[Column2]]*746/1000</f>
        <v>9.2876999999999992</v>
      </c>
      <c r="J459" s="37">
        <f>60*Table10[[#This Row],[Column3]]/(2*PI()*Table10[[#This Row],[Column1]])</f>
        <v>1.2670143128182253E-2</v>
      </c>
      <c r="K459" s="51">
        <v>535.1</v>
      </c>
      <c r="L459" s="41">
        <f>IF(Simulation!Q459&lt;='Given Data '!J$6,1,IF(AND(Simulation!Q459&gt;'Given Data '!J$6,Simulation!Q459&lt;='Given Data '!J$7),2,IF(Simulation!Q459&gt;'Given Data '!J$8,3)))</f>
        <v>3</v>
      </c>
      <c r="M459" s="41">
        <v>1</v>
      </c>
      <c r="N459" s="35">
        <f t="shared" si="21"/>
        <v>455</v>
      </c>
      <c r="O459" s="41">
        <f>O458+(Table10[[#This Row],[Column11]]-Q458)/R458</f>
        <v>33.406216929904225</v>
      </c>
      <c r="P459" s="41">
        <f>3.6*Table10[[#This Row],[Column11]]</f>
        <v>80.192487119475416</v>
      </c>
      <c r="Q459" s="41">
        <f t="shared" si="22"/>
        <v>22.275690866520947</v>
      </c>
      <c r="R459" s="36">
        <f>Table10[[#This Row],[Column16]]/Table10[[#This Row],[Column19]]</f>
        <v>0.2391161107863464</v>
      </c>
      <c r="S459" s="41">
        <f>'Given Data '!C$21*'Given Data '!C$19*'Given Data '!C$9*Table10[[#This Row],[Column11]]^2</f>
        <v>466.5590137590184</v>
      </c>
      <c r="T459" s="41">
        <f>'Given Data '!C$22*'Given Data '!C$17*9.81</f>
        <v>102.35950200000001</v>
      </c>
      <c r="U459" s="41">
        <v>0</v>
      </c>
      <c r="V459" s="41">
        <f>'Given Data '!C$45-(Table10[[#This Row],[Column13]]+Table10[[#This Row],[Column14]]+Table10[[#This Row],[Column15]])</f>
        <v>138.98290156381609</v>
      </c>
      <c r="W459" s="41">
        <f>Table10[[#This Row],[Column16]]/'Given Data '!C$17</f>
        <v>0.26639876859522738</v>
      </c>
      <c r="X459" s="41">
        <f>IF(L459=1,'Given Data '!C$55,IF(L459=2,'Given Data '!C$56,IF(L459=3,'Given Data '!C$57)))</f>
        <v>581.23604096253996</v>
      </c>
      <c r="Y459" s="41">
        <f>Table10[[#This Row],[Column19]]*Table10[[#This Row],[Column11]]^2/(2*1000)</f>
        <v>144.20652275878362</v>
      </c>
    </row>
    <row r="460" spans="7:25">
      <c r="G460" s="38">
        <f>7000</f>
        <v>7000</v>
      </c>
      <c r="H460" s="38">
        <f t="shared" si="20"/>
        <v>12.45</v>
      </c>
      <c r="I460" s="41">
        <f>Table10[[#This Row],[Column2]]*746/1000</f>
        <v>9.2876999999999992</v>
      </c>
      <c r="J460" s="37">
        <f>60*Table10[[#This Row],[Column3]]/(2*PI()*Table10[[#This Row],[Column1]])</f>
        <v>1.2670143128182253E-2</v>
      </c>
      <c r="K460" s="51">
        <v>535.1</v>
      </c>
      <c r="L460" s="41">
        <f>IF(Simulation!Q460&lt;='Given Data '!J$6,1,IF(AND(Simulation!Q460&gt;'Given Data '!J$6,Simulation!Q460&lt;='Given Data '!J$7),2,IF(Simulation!Q460&gt;'Given Data '!J$8,3)))</f>
        <v>3</v>
      </c>
      <c r="M460" s="41">
        <v>1</v>
      </c>
      <c r="N460" s="35">
        <f t="shared" si="21"/>
        <v>456</v>
      </c>
      <c r="O460" s="41">
        <f>O459+(Table10[[#This Row],[Column11]]-Q459)/R459</f>
        <v>33.451098104536612</v>
      </c>
      <c r="P460" s="41">
        <f>3.6*Table10[[#This Row],[Column11]]</f>
        <v>80.231121642407643</v>
      </c>
      <c r="Q460" s="41">
        <f t="shared" si="22"/>
        <v>22.286422678446566</v>
      </c>
      <c r="R460" s="36">
        <f>Table10[[#This Row],[Column16]]/Table10[[#This Row],[Column19]]</f>
        <v>0.23834248574714492</v>
      </c>
      <c r="S460" s="41">
        <f>'Given Data '!C$21*'Given Data '!C$19*'Given Data '!C$9*Table10[[#This Row],[Column11]]^2</f>
        <v>467.00867251399336</v>
      </c>
      <c r="T460" s="41">
        <f>'Given Data '!C$22*'Given Data '!C$17*9.81</f>
        <v>102.35950200000001</v>
      </c>
      <c r="U460" s="41">
        <v>0</v>
      </c>
      <c r="V460" s="41">
        <f>'Given Data '!C$45-(Table10[[#This Row],[Column13]]+Table10[[#This Row],[Column14]]+Table10[[#This Row],[Column15]])</f>
        <v>138.53324280884112</v>
      </c>
      <c r="W460" s="41">
        <f>Table10[[#This Row],[Column16]]/'Given Data '!C$17</f>
        <v>0.26553687452577318</v>
      </c>
      <c r="X460" s="41">
        <f>IF(L460=1,'Given Data '!C$55,IF(L460=2,'Given Data '!C$56,IF(L460=3,'Given Data '!C$57)))</f>
        <v>581.23604096253996</v>
      </c>
      <c r="Y460" s="41">
        <f>Table10[[#This Row],[Column19]]*Table10[[#This Row],[Column11]]^2/(2*1000)</f>
        <v>144.34550566034744</v>
      </c>
    </row>
    <row r="461" spans="7:25">
      <c r="G461" s="38">
        <f>7000</f>
        <v>7000</v>
      </c>
      <c r="H461" s="38">
        <f t="shared" si="20"/>
        <v>12.45</v>
      </c>
      <c r="I461" s="41">
        <f>Table10[[#This Row],[Column2]]*746/1000</f>
        <v>9.2876999999999992</v>
      </c>
      <c r="J461" s="37">
        <f>60*Table10[[#This Row],[Column3]]/(2*PI()*Table10[[#This Row],[Column1]])</f>
        <v>1.2670143128182253E-2</v>
      </c>
      <c r="K461" s="51">
        <v>535.1</v>
      </c>
      <c r="L461" s="41">
        <f>IF(Simulation!Q461&lt;='Given Data '!J$6,1,IF(AND(Simulation!Q461&gt;'Given Data '!J$6,Simulation!Q461&lt;='Given Data '!J$7),2,IF(Simulation!Q461&gt;'Given Data '!J$8,3)))</f>
        <v>3</v>
      </c>
      <c r="M461" s="41">
        <v>1</v>
      </c>
      <c r="N461" s="35">
        <f t="shared" si="21"/>
        <v>457</v>
      </c>
      <c r="O461" s="41">
        <f>O460+(Table10[[#This Row],[Column11]]-Q460)/R460</f>
        <v>33.495957712382733</v>
      </c>
      <c r="P461" s="41">
        <f>3.6*Table10[[#This Row],[Column11]]</f>
        <v>80.26961266400491</v>
      </c>
      <c r="Q461" s="41">
        <f t="shared" si="22"/>
        <v>22.297114628890252</v>
      </c>
      <c r="R461" s="36">
        <f>Table10[[#This Row],[Column16]]/Table10[[#This Row],[Column19]]</f>
        <v>0.23757136365807646</v>
      </c>
      <c r="S461" s="41">
        <f>'Given Data '!C$21*'Given Data '!C$19*'Given Data '!C$9*Table10[[#This Row],[Column11]]^2</f>
        <v>467.45687646414228</v>
      </c>
      <c r="T461" s="41">
        <f>'Given Data '!C$22*'Given Data '!C$17*9.81</f>
        <v>102.35950200000001</v>
      </c>
      <c r="U461" s="41">
        <v>0</v>
      </c>
      <c r="V461" s="41">
        <f>'Given Data '!C$45-(Table10[[#This Row],[Column13]]+Table10[[#This Row],[Column14]]+Table10[[#This Row],[Column15]])</f>
        <v>138.0850388586922</v>
      </c>
      <c r="W461" s="41">
        <f>Table10[[#This Row],[Column16]]/'Given Data '!C$17</f>
        <v>0.26467776898792855</v>
      </c>
      <c r="X461" s="41">
        <f>IF(L461=1,'Given Data '!C$55,IF(L461=2,'Given Data '!C$56,IF(L461=3,'Given Data '!C$57)))</f>
        <v>581.23604096253996</v>
      </c>
      <c r="Y461" s="41">
        <f>Table10[[#This Row],[Column19]]*Table10[[#This Row],[Column11]]^2/(2*1000)</f>
        <v>144.48403890315626</v>
      </c>
    </row>
    <row r="462" spans="7:25">
      <c r="G462" s="38">
        <f>7000</f>
        <v>7000</v>
      </c>
      <c r="H462" s="38">
        <f t="shared" si="20"/>
        <v>12.45</v>
      </c>
      <c r="I462" s="41">
        <f>Table10[[#This Row],[Column2]]*746/1000</f>
        <v>9.2876999999999992</v>
      </c>
      <c r="J462" s="37">
        <f>60*Table10[[#This Row],[Column3]]/(2*PI()*Table10[[#This Row],[Column1]])</f>
        <v>1.2670143128182253E-2</v>
      </c>
      <c r="K462" s="51">
        <v>535.1</v>
      </c>
      <c r="L462" s="41">
        <f>IF(Simulation!Q462&lt;='Given Data '!J$6,1,IF(AND(Simulation!Q462&gt;'Given Data '!J$6,Simulation!Q462&lt;='Given Data '!J$7),2,IF(Simulation!Q462&gt;'Given Data '!J$8,3)))</f>
        <v>3</v>
      </c>
      <c r="M462" s="41">
        <v>1</v>
      </c>
      <c r="N462" s="35">
        <f t="shared" si="21"/>
        <v>458</v>
      </c>
      <c r="O462" s="41">
        <f>O461+(Table10[[#This Row],[Column11]]-Q461)/R461</f>
        <v>33.540795854128966</v>
      </c>
      <c r="P462" s="41">
        <f>3.6*Table10[[#This Row],[Column11]]</f>
        <v>80.307960794527688</v>
      </c>
      <c r="Q462" s="41">
        <f t="shared" si="22"/>
        <v>22.3077668873688</v>
      </c>
      <c r="R462" s="36">
        <f>Table10[[#This Row],[Column16]]/Table10[[#This Row],[Column19]]</f>
        <v>0.23680273642121349</v>
      </c>
      <c r="S462" s="41">
        <f>'Given Data '!C$21*'Given Data '!C$19*'Given Data '!C$9*Table10[[#This Row],[Column11]]^2</f>
        <v>467.90363031627248</v>
      </c>
      <c r="T462" s="41">
        <f>'Given Data '!C$22*'Given Data '!C$17*9.81</f>
        <v>102.35950200000001</v>
      </c>
      <c r="U462" s="41">
        <v>0</v>
      </c>
      <c r="V462" s="41">
        <f>'Given Data '!C$45-(Table10[[#This Row],[Column13]]+Table10[[#This Row],[Column14]]+Table10[[#This Row],[Column15]])</f>
        <v>137.638285006562</v>
      </c>
      <c r="W462" s="41">
        <f>Table10[[#This Row],[Column16]]/'Given Data '!C$17</f>
        <v>0.26382144295980908</v>
      </c>
      <c r="X462" s="41">
        <f>IF(L462=1,'Given Data '!C$55,IF(L462=2,'Given Data '!C$56,IF(L462=3,'Given Data '!C$57)))</f>
        <v>581.23604096253996</v>
      </c>
      <c r="Y462" s="41">
        <f>Table10[[#This Row],[Column19]]*Table10[[#This Row],[Column11]]^2/(2*1000)</f>
        <v>144.62212394201495</v>
      </c>
    </row>
    <row r="463" spans="7:25">
      <c r="G463" s="38">
        <f>7000</f>
        <v>7000</v>
      </c>
      <c r="H463" s="38">
        <f t="shared" si="20"/>
        <v>12.45</v>
      </c>
      <c r="I463" s="41">
        <f>Table10[[#This Row],[Column2]]*746/1000</f>
        <v>9.2876999999999992</v>
      </c>
      <c r="J463" s="37">
        <f>60*Table10[[#This Row],[Column3]]/(2*PI()*Table10[[#This Row],[Column1]])</f>
        <v>1.2670143128182253E-2</v>
      </c>
      <c r="K463" s="51">
        <v>535.1</v>
      </c>
      <c r="L463" s="41">
        <f>IF(Simulation!Q463&lt;='Given Data '!J$6,1,IF(AND(Simulation!Q463&gt;'Given Data '!J$6,Simulation!Q463&lt;='Given Data '!J$7),2,IF(Simulation!Q463&gt;'Given Data '!J$8,3)))</f>
        <v>3</v>
      </c>
      <c r="M463" s="41">
        <v>1</v>
      </c>
      <c r="N463" s="35">
        <f t="shared" si="21"/>
        <v>459</v>
      </c>
      <c r="O463" s="41">
        <f>O462+(Table10[[#This Row],[Column11]]-Q462)/R462</f>
        <v>33.585612629862837</v>
      </c>
      <c r="P463" s="41">
        <f>3.6*Table10[[#This Row],[Column11]]</f>
        <v>80.346166641000565</v>
      </c>
      <c r="Q463" s="41">
        <f t="shared" si="22"/>
        <v>22.318379622500157</v>
      </c>
      <c r="R463" s="36">
        <f>Table10[[#This Row],[Column16]]/Table10[[#This Row],[Column19]]</f>
        <v>0.23603659596482851</v>
      </c>
      <c r="S463" s="41">
        <f>'Given Data '!C$21*'Given Data '!C$19*'Given Data '!C$9*Table10[[#This Row],[Column11]]^2</f>
        <v>468.34893876196293</v>
      </c>
      <c r="T463" s="41">
        <f>'Given Data '!C$22*'Given Data '!C$17*9.81</f>
        <v>102.35950200000001</v>
      </c>
      <c r="U463" s="41">
        <v>0</v>
      </c>
      <c r="V463" s="41">
        <f>'Given Data '!C$45-(Table10[[#This Row],[Column13]]+Table10[[#This Row],[Column14]]+Table10[[#This Row],[Column15]])</f>
        <v>137.19297656087156</v>
      </c>
      <c r="W463" s="41">
        <f>Table10[[#This Row],[Column16]]/'Given Data '!C$17</f>
        <v>0.26296788744871968</v>
      </c>
      <c r="X463" s="41">
        <f>IF(L463=1,'Given Data '!C$55,IF(L463=2,'Given Data '!C$56,IF(L463=3,'Given Data '!C$57)))</f>
        <v>581.23604096253996</v>
      </c>
      <c r="Y463" s="41">
        <f>Table10[[#This Row],[Column19]]*Table10[[#This Row],[Column11]]^2/(2*1000)</f>
        <v>144.75976222702153</v>
      </c>
    </row>
    <row r="464" spans="7:25">
      <c r="G464" s="38">
        <f>7000</f>
        <v>7000</v>
      </c>
      <c r="H464" s="38">
        <f t="shared" si="20"/>
        <v>12.45</v>
      </c>
      <c r="I464" s="41">
        <f>Table10[[#This Row],[Column2]]*746/1000</f>
        <v>9.2876999999999992</v>
      </c>
      <c r="J464" s="37">
        <f>60*Table10[[#This Row],[Column3]]/(2*PI()*Table10[[#This Row],[Column1]])</f>
        <v>1.2670143128182253E-2</v>
      </c>
      <c r="K464" s="51">
        <v>535.1</v>
      </c>
      <c r="L464" s="41">
        <f>IF(Simulation!Q464&lt;='Given Data '!J$6,1,IF(AND(Simulation!Q464&gt;'Given Data '!J$6,Simulation!Q464&lt;='Given Data '!J$7),2,IF(Simulation!Q464&gt;'Given Data '!J$8,3)))</f>
        <v>3</v>
      </c>
      <c r="M464" s="41">
        <v>1</v>
      </c>
      <c r="N464" s="35">
        <f t="shared" si="21"/>
        <v>460</v>
      </c>
      <c r="O464" s="41">
        <f>O463+(Table10[[#This Row],[Column11]]-Q463)/R463</f>
        <v>33.630408139077701</v>
      </c>
      <c r="P464" s="41">
        <f>3.6*Table10[[#This Row],[Column11]]</f>
        <v>80.384230807235085</v>
      </c>
      <c r="Q464" s="41">
        <f t="shared" si="22"/>
        <v>22.328953002009744</v>
      </c>
      <c r="R464" s="36">
        <f>Table10[[#This Row],[Column16]]/Table10[[#This Row],[Column19]]</f>
        <v>0.23527293424330842</v>
      </c>
      <c r="S464" s="41">
        <f>'Given Data '!C$21*'Given Data '!C$19*'Given Data '!C$9*Table10[[#This Row],[Column11]]^2</f>
        <v>468.79280647761391</v>
      </c>
      <c r="T464" s="41">
        <f>'Given Data '!C$22*'Given Data '!C$17*9.81</f>
        <v>102.35950200000001</v>
      </c>
      <c r="U464" s="41">
        <v>0</v>
      </c>
      <c r="V464" s="41">
        <f>'Given Data '!C$45-(Table10[[#This Row],[Column13]]+Table10[[#This Row],[Column14]]+Table10[[#This Row],[Column15]])</f>
        <v>136.74910884522058</v>
      </c>
      <c r="W464" s="41">
        <f>Table10[[#This Row],[Column16]]/'Given Data '!C$17</f>
        <v>0.26211709349105933</v>
      </c>
      <c r="X464" s="41">
        <f>IF(L464=1,'Given Data '!C$55,IF(L464=2,'Given Data '!C$56,IF(L464=3,'Given Data '!C$57)))</f>
        <v>581.23604096253996</v>
      </c>
      <c r="Y464" s="41">
        <f>Table10[[#This Row],[Column19]]*Table10[[#This Row],[Column11]]^2/(2*1000)</f>
        <v>144.89695520358242</v>
      </c>
    </row>
    <row r="465" spans="7:25">
      <c r="G465" s="38">
        <f>7000</f>
        <v>7000</v>
      </c>
      <c r="H465" s="38">
        <f t="shared" si="20"/>
        <v>12.45</v>
      </c>
      <c r="I465" s="41">
        <f>Table10[[#This Row],[Column2]]*746/1000</f>
        <v>9.2876999999999992</v>
      </c>
      <c r="J465" s="37">
        <f>60*Table10[[#This Row],[Column3]]/(2*PI()*Table10[[#This Row],[Column1]])</f>
        <v>1.2670143128182253E-2</v>
      </c>
      <c r="K465" s="51">
        <v>535.1</v>
      </c>
      <c r="L465" s="41">
        <f>IF(Simulation!Q465&lt;='Given Data '!J$6,1,IF(AND(Simulation!Q465&gt;'Given Data '!J$6,Simulation!Q465&lt;='Given Data '!J$7),2,IF(Simulation!Q465&gt;'Given Data '!J$8,3)))</f>
        <v>3</v>
      </c>
      <c r="M465" s="41">
        <v>1</v>
      </c>
      <c r="N465" s="35">
        <f t="shared" si="21"/>
        <v>461</v>
      </c>
      <c r="O465" s="41">
        <f>O464+(Table10[[#This Row],[Column11]]-Q464)/R464</f>
        <v>33.675182480677286</v>
      </c>
      <c r="P465" s="41">
        <f>3.6*Table10[[#This Row],[Column11]]</f>
        <v>80.422153893852084</v>
      </c>
      <c r="Q465" s="41">
        <f t="shared" si="22"/>
        <v>22.339487192736691</v>
      </c>
      <c r="R465" s="36">
        <f>Table10[[#This Row],[Column16]]/Table10[[#This Row],[Column19]]</f>
        <v>0.23451174323707086</v>
      </c>
      <c r="S465" s="41">
        <f>'Given Data '!C$21*'Given Data '!C$19*'Given Data '!C$9*Table10[[#This Row],[Column11]]^2</f>
        <v>469.23523812449571</v>
      </c>
      <c r="T465" s="41">
        <f>'Given Data '!C$22*'Given Data '!C$17*9.81</f>
        <v>102.35950200000001</v>
      </c>
      <c r="U465" s="41">
        <v>0</v>
      </c>
      <c r="V465" s="41">
        <f>'Given Data '!C$45-(Table10[[#This Row],[Column13]]+Table10[[#This Row],[Column14]]+Table10[[#This Row],[Column15]])</f>
        <v>136.30667719833878</v>
      </c>
      <c r="W465" s="41">
        <f>Table10[[#This Row],[Column16]]/'Given Data '!C$17</f>
        <v>0.26126905215222779</v>
      </c>
      <c r="X465" s="41">
        <f>IF(L465=1,'Given Data '!C$55,IF(L465=2,'Given Data '!C$56,IF(L465=3,'Given Data '!C$57)))</f>
        <v>581.23604096253996</v>
      </c>
      <c r="Y465" s="41">
        <f>Table10[[#This Row],[Column19]]*Table10[[#This Row],[Column11]]^2/(2*1000)</f>
        <v>145.03370431242763</v>
      </c>
    </row>
    <row r="466" spans="7:25">
      <c r="G466" s="38">
        <f>7000</f>
        <v>7000</v>
      </c>
      <c r="H466" s="38">
        <f t="shared" si="20"/>
        <v>12.45</v>
      </c>
      <c r="I466" s="41">
        <f>Table10[[#This Row],[Column2]]*746/1000</f>
        <v>9.2876999999999992</v>
      </c>
      <c r="J466" s="37">
        <f>60*Table10[[#This Row],[Column3]]/(2*PI()*Table10[[#This Row],[Column1]])</f>
        <v>1.2670143128182253E-2</v>
      </c>
      <c r="K466" s="51">
        <v>535.1</v>
      </c>
      <c r="L466" s="41">
        <f>IF(Simulation!Q466&lt;='Given Data '!J$6,1,IF(AND(Simulation!Q466&gt;'Given Data '!J$6,Simulation!Q466&lt;='Given Data '!J$7),2,IF(Simulation!Q466&gt;'Given Data '!J$8,3)))</f>
        <v>3</v>
      </c>
      <c r="M466" s="41">
        <v>1</v>
      </c>
      <c r="N466" s="35">
        <f t="shared" si="21"/>
        <v>462</v>
      </c>
      <c r="O466" s="41">
        <f>O465+(Table10[[#This Row],[Column11]]-Q465)/R465</f>
        <v>33.719935752980319</v>
      </c>
      <c r="P466" s="41">
        <f>3.6*Table10[[#This Row],[Column11]]</f>
        <v>80.459936498304131</v>
      </c>
      <c r="Q466" s="41">
        <f t="shared" si="22"/>
        <v>22.349982360640038</v>
      </c>
      <c r="R466" s="36">
        <f>Table10[[#This Row],[Column16]]/Table10[[#This Row],[Column19]]</f>
        <v>0.23375301495248002</v>
      </c>
      <c r="S466" s="41">
        <f>'Given Data '!C$21*'Given Data '!C$19*'Given Data '!C$9*Table10[[#This Row],[Column11]]^2</f>
        <v>469.67623834879765</v>
      </c>
      <c r="T466" s="41">
        <f>'Given Data '!C$22*'Given Data '!C$17*9.81</f>
        <v>102.35950200000001</v>
      </c>
      <c r="U466" s="41">
        <v>0</v>
      </c>
      <c r="V466" s="41">
        <f>'Given Data '!C$45-(Table10[[#This Row],[Column13]]+Table10[[#This Row],[Column14]]+Table10[[#This Row],[Column15]])</f>
        <v>135.86567697403689</v>
      </c>
      <c r="W466" s="41">
        <f>Table10[[#This Row],[Column16]]/'Given Data '!C$17</f>
        <v>0.26042375452653177</v>
      </c>
      <c r="X466" s="41">
        <f>IF(L466=1,'Given Data '!C$55,IF(L466=2,'Given Data '!C$56,IF(L466=3,'Given Data '!C$57)))</f>
        <v>581.23604096253996</v>
      </c>
      <c r="Y466" s="41">
        <f>Table10[[#This Row],[Column19]]*Table10[[#This Row],[Column11]]^2/(2*1000)</f>
        <v>145.17001098962601</v>
      </c>
    </row>
    <row r="467" spans="7:25">
      <c r="G467" s="38">
        <f>7000</f>
        <v>7000</v>
      </c>
      <c r="H467" s="38">
        <f t="shared" si="20"/>
        <v>12.45</v>
      </c>
      <c r="I467" s="41">
        <f>Table10[[#This Row],[Column2]]*746/1000</f>
        <v>9.2876999999999992</v>
      </c>
      <c r="J467" s="37">
        <f>60*Table10[[#This Row],[Column3]]/(2*PI()*Table10[[#This Row],[Column1]])</f>
        <v>1.2670143128182253E-2</v>
      </c>
      <c r="K467" s="51">
        <v>535.1</v>
      </c>
      <c r="L467" s="41">
        <f>IF(Simulation!Q467&lt;='Given Data '!J$6,1,IF(AND(Simulation!Q467&gt;'Given Data '!J$6,Simulation!Q467&lt;='Given Data '!J$7),2,IF(Simulation!Q467&gt;'Given Data '!J$8,3)))</f>
        <v>3</v>
      </c>
      <c r="M467" s="41">
        <v>1</v>
      </c>
      <c r="N467" s="35">
        <f t="shared" si="21"/>
        <v>463</v>
      </c>
      <c r="O467" s="41">
        <f>O466+(Table10[[#This Row],[Column11]]-Q466)/R466</f>
        <v>33.764668053725003</v>
      </c>
      <c r="P467" s="41">
        <f>3.6*Table10[[#This Row],[Column11]]</f>
        <v>80.497579214897527</v>
      </c>
      <c r="Q467" s="41">
        <f t="shared" si="22"/>
        <v>22.360438670804868</v>
      </c>
      <c r="R467" s="36">
        <f>Table10[[#This Row],[Column16]]/Table10[[#This Row],[Column19]]</f>
        <v>0.23299674142176152</v>
      </c>
      <c r="S467" s="41">
        <f>'Given Data '!C$21*'Given Data '!C$19*'Given Data '!C$9*Table10[[#This Row],[Column11]]^2</f>
        <v>470.11581178167722</v>
      </c>
      <c r="T467" s="41">
        <f>'Given Data '!C$22*'Given Data '!C$17*9.81</f>
        <v>102.35950200000001</v>
      </c>
      <c r="U467" s="41">
        <v>0</v>
      </c>
      <c r="V467" s="41">
        <f>'Given Data '!C$45-(Table10[[#This Row],[Column13]]+Table10[[#This Row],[Column14]]+Table10[[#This Row],[Column15]])</f>
        <v>135.42610354115732</v>
      </c>
      <c r="W467" s="41">
        <f>Table10[[#This Row],[Column16]]/'Given Data '!C$17</f>
        <v>0.25958119173709016</v>
      </c>
      <c r="X467" s="41">
        <f>IF(L467=1,'Given Data '!C$55,IF(L467=2,'Given Data '!C$56,IF(L467=3,'Given Data '!C$57)))</f>
        <v>581.23604096253996</v>
      </c>
      <c r="Y467" s="41">
        <f>Table10[[#This Row],[Column19]]*Table10[[#This Row],[Column11]]^2/(2*1000)</f>
        <v>145.30587666660003</v>
      </c>
    </row>
    <row r="468" spans="7:25">
      <c r="G468" s="38">
        <f>7000</f>
        <v>7000</v>
      </c>
      <c r="H468" s="38">
        <f t="shared" si="20"/>
        <v>12.45</v>
      </c>
      <c r="I468" s="41">
        <f>Table10[[#This Row],[Column2]]*746/1000</f>
        <v>9.2876999999999992</v>
      </c>
      <c r="J468" s="37">
        <f>60*Table10[[#This Row],[Column3]]/(2*PI()*Table10[[#This Row],[Column1]])</f>
        <v>1.2670143128182253E-2</v>
      </c>
      <c r="K468" s="51">
        <v>535.1</v>
      </c>
      <c r="L468" s="41">
        <f>IF(Simulation!Q468&lt;='Given Data '!J$6,1,IF(AND(Simulation!Q468&gt;'Given Data '!J$6,Simulation!Q468&lt;='Given Data '!J$7),2,IF(Simulation!Q468&gt;'Given Data '!J$8,3)))</f>
        <v>3</v>
      </c>
      <c r="M468" s="41">
        <v>1</v>
      </c>
      <c r="N468" s="35">
        <f t="shared" si="21"/>
        <v>464</v>
      </c>
      <c r="O468" s="41">
        <f>O467+(Table10[[#This Row],[Column11]]-Q467)/R467</f>
        <v>33.809379480073531</v>
      </c>
      <c r="P468" s="41">
        <f>3.6*Table10[[#This Row],[Column11]]</f>
        <v>80.535082634814216</v>
      </c>
      <c r="Q468" s="41">
        <f t="shared" si="22"/>
        <v>22.370856287448394</v>
      </c>
      <c r="R468" s="36">
        <f>Table10[[#This Row],[Column16]]/Table10[[#This Row],[Column19]]</f>
        <v>0.23224291470291974</v>
      </c>
      <c r="S468" s="41">
        <f>'Given Data '!C$21*'Given Data '!C$19*'Given Data '!C$9*Table10[[#This Row],[Column11]]^2</f>
        <v>470.55396303930854</v>
      </c>
      <c r="T468" s="41">
        <f>'Given Data '!C$22*'Given Data '!C$17*9.81</f>
        <v>102.35950200000001</v>
      </c>
      <c r="U468" s="41">
        <v>0</v>
      </c>
      <c r="V468" s="41">
        <f>'Given Data '!C$45-(Table10[[#This Row],[Column13]]+Table10[[#This Row],[Column14]]+Table10[[#This Row],[Column15]])</f>
        <v>134.98795228352594</v>
      </c>
      <c r="W468" s="41">
        <f>Table10[[#This Row],[Column16]]/'Given Data '!C$17</f>
        <v>0.25874135493574196</v>
      </c>
      <c r="X468" s="41">
        <f>IF(L468=1,'Given Data '!C$55,IF(L468=2,'Given Data '!C$56,IF(L468=3,'Given Data '!C$57)))</f>
        <v>581.23604096253996</v>
      </c>
      <c r="Y468" s="41">
        <f>Table10[[#This Row],[Column19]]*Table10[[#This Row],[Column11]]^2/(2*1000)</f>
        <v>145.44130277014122</v>
      </c>
    </row>
    <row r="469" spans="7:25">
      <c r="G469" s="38">
        <f>7000</f>
        <v>7000</v>
      </c>
      <c r="H469" s="38">
        <f t="shared" si="20"/>
        <v>12.45</v>
      </c>
      <c r="I469" s="41">
        <f>Table10[[#This Row],[Column2]]*746/1000</f>
        <v>9.2876999999999992</v>
      </c>
      <c r="J469" s="37">
        <f>60*Table10[[#This Row],[Column3]]/(2*PI()*Table10[[#This Row],[Column1]])</f>
        <v>1.2670143128182253E-2</v>
      </c>
      <c r="K469" s="51">
        <v>535.1</v>
      </c>
      <c r="L469" s="41">
        <f>IF(Simulation!Q469&lt;='Given Data '!J$6,1,IF(AND(Simulation!Q469&gt;'Given Data '!J$6,Simulation!Q469&lt;='Given Data '!J$7),2,IF(Simulation!Q469&gt;'Given Data '!J$8,3)))</f>
        <v>3</v>
      </c>
      <c r="M469" s="41">
        <v>1</v>
      </c>
      <c r="N469" s="35">
        <f t="shared" si="21"/>
        <v>465</v>
      </c>
      <c r="O469" s="41">
        <f>O468+(Table10[[#This Row],[Column11]]-Q468)/R468</f>
        <v>33.854070128616478</v>
      </c>
      <c r="P469" s="41">
        <f>3.6*Table10[[#This Row],[Column11]]</f>
        <v>80.572447346133501</v>
      </c>
      <c r="Q469" s="41">
        <f t="shared" si="22"/>
        <v>22.381235373925971</v>
      </c>
      <c r="R469" s="36">
        <f>Table10[[#This Row],[Column16]]/Table10[[#This Row],[Column19]]</f>
        <v>0.23149152687965491</v>
      </c>
      <c r="S469" s="41">
        <f>'Given Data '!C$21*'Given Data '!C$19*'Given Data '!C$9*Table10[[#This Row],[Column11]]^2</f>
        <v>470.99069672293047</v>
      </c>
      <c r="T469" s="41">
        <f>'Given Data '!C$22*'Given Data '!C$17*9.81</f>
        <v>102.35950200000001</v>
      </c>
      <c r="U469" s="41">
        <v>0</v>
      </c>
      <c r="V469" s="41">
        <f>'Given Data '!C$45-(Table10[[#This Row],[Column13]]+Table10[[#This Row],[Column14]]+Table10[[#This Row],[Column15]])</f>
        <v>134.55121859990402</v>
      </c>
      <c r="W469" s="41">
        <f>Table10[[#This Row],[Column16]]/'Given Data '!C$17</f>
        <v>0.25790423530295375</v>
      </c>
      <c r="X469" s="41">
        <f>IF(L469=1,'Given Data '!C$55,IF(L469=2,'Given Data '!C$56,IF(L469=3,'Given Data '!C$57)))</f>
        <v>581.23604096253996</v>
      </c>
      <c r="Y469" s="41">
        <f>Table10[[#This Row],[Column19]]*Table10[[#This Row],[Column11]]^2/(2*1000)</f>
        <v>145.57629072242474</v>
      </c>
    </row>
    <row r="470" spans="7:25">
      <c r="G470" s="38">
        <f>7000</f>
        <v>7000</v>
      </c>
      <c r="H470" s="38">
        <f t="shared" si="20"/>
        <v>12.45</v>
      </c>
      <c r="I470" s="41">
        <f>Table10[[#This Row],[Column2]]*746/1000</f>
        <v>9.2876999999999992</v>
      </c>
      <c r="J470" s="37">
        <f>60*Table10[[#This Row],[Column3]]/(2*PI()*Table10[[#This Row],[Column1]])</f>
        <v>1.2670143128182253E-2</v>
      </c>
      <c r="K470" s="51">
        <v>535.1</v>
      </c>
      <c r="L470" s="41">
        <f>IF(Simulation!Q470&lt;='Given Data '!J$6,1,IF(AND(Simulation!Q470&gt;'Given Data '!J$6,Simulation!Q470&lt;='Given Data '!J$7),2,IF(Simulation!Q470&gt;'Given Data '!J$8,3)))</f>
        <v>3</v>
      </c>
      <c r="M470" s="41">
        <v>1</v>
      </c>
      <c r="N470" s="35">
        <f t="shared" si="21"/>
        <v>466</v>
      </c>
      <c r="O470" s="41">
        <f>O469+(Table10[[#This Row],[Column11]]-Q469)/R469</f>
        <v>33.898740095377207</v>
      </c>
      <c r="P470" s="41">
        <f>3.6*Table10[[#This Row],[Column11]]</f>
        <v>80.609673933853472</v>
      </c>
      <c r="Q470" s="41">
        <f t="shared" si="22"/>
        <v>22.391576092737075</v>
      </c>
      <c r="R470" s="36">
        <f>Table10[[#This Row],[Column16]]/Table10[[#This Row],[Column19]]</f>
        <v>0.2307425700612786</v>
      </c>
      <c r="S470" s="41">
        <f>'Given Data '!C$21*'Given Data '!C$19*'Given Data '!C$9*Table10[[#This Row],[Column11]]^2</f>
        <v>471.42601741889547</v>
      </c>
      <c r="T470" s="41">
        <f>'Given Data '!C$22*'Given Data '!C$17*9.81</f>
        <v>102.35950200000001</v>
      </c>
      <c r="U470" s="41">
        <v>0</v>
      </c>
      <c r="V470" s="41">
        <f>'Given Data '!C$45-(Table10[[#This Row],[Column13]]+Table10[[#This Row],[Column14]]+Table10[[#This Row],[Column15]])</f>
        <v>134.11589790393907</v>
      </c>
      <c r="W470" s="41">
        <f>Table10[[#This Row],[Column16]]/'Given Data '!C$17</f>
        <v>0.25706982404772588</v>
      </c>
      <c r="X470" s="41">
        <f>IF(L470=1,'Given Data '!C$55,IF(L470=2,'Given Data '!C$56,IF(L470=3,'Given Data '!C$57)))</f>
        <v>581.23604096253996</v>
      </c>
      <c r="Y470" s="41">
        <f>Table10[[#This Row],[Column19]]*Table10[[#This Row],[Column11]]^2/(2*1000)</f>
        <v>145.71084194102465</v>
      </c>
    </row>
    <row r="471" spans="7:25">
      <c r="G471" s="38">
        <f>7000</f>
        <v>7000</v>
      </c>
      <c r="H471" s="38">
        <f t="shared" si="20"/>
        <v>12.45</v>
      </c>
      <c r="I471" s="41">
        <f>Table10[[#This Row],[Column2]]*746/1000</f>
        <v>9.2876999999999992</v>
      </c>
      <c r="J471" s="37">
        <f>60*Table10[[#This Row],[Column3]]/(2*PI()*Table10[[#This Row],[Column1]])</f>
        <v>1.2670143128182253E-2</v>
      </c>
      <c r="K471" s="51">
        <v>535.1</v>
      </c>
      <c r="L471" s="41">
        <f>IF(Simulation!Q471&lt;='Given Data '!J$6,1,IF(AND(Simulation!Q471&gt;'Given Data '!J$6,Simulation!Q471&lt;='Given Data '!J$7),2,IF(Simulation!Q471&gt;'Given Data '!J$8,3)))</f>
        <v>3</v>
      </c>
      <c r="M471" s="41">
        <v>1</v>
      </c>
      <c r="N471" s="35">
        <f t="shared" si="21"/>
        <v>467</v>
      </c>
      <c r="O471" s="41">
        <f>O470+(Table10[[#This Row],[Column11]]-Q470)/R470</f>
        <v>33.943389475816197</v>
      </c>
      <c r="P471" s="41">
        <f>3.6*Table10[[#This Row],[Column11]]</f>
        <v>80.646762979912367</v>
      </c>
      <c r="Q471" s="41">
        <f t="shared" si="22"/>
        <v>22.401878605531213</v>
      </c>
      <c r="R471" s="36">
        <f>Table10[[#This Row],[Column16]]/Table10[[#This Row],[Column19]]</f>
        <v>0.2299960363826315</v>
      </c>
      <c r="S471" s="41">
        <f>'Given Data '!C$21*'Given Data '!C$19*'Given Data '!C$9*Table10[[#This Row],[Column11]]^2</f>
        <v>471.85992969871745</v>
      </c>
      <c r="T471" s="41">
        <f>'Given Data '!C$22*'Given Data '!C$17*9.81</f>
        <v>102.35950200000001</v>
      </c>
      <c r="U471" s="41">
        <v>0</v>
      </c>
      <c r="V471" s="41">
        <f>'Given Data '!C$45-(Table10[[#This Row],[Column13]]+Table10[[#This Row],[Column14]]+Table10[[#This Row],[Column15]])</f>
        <v>133.68198562411703</v>
      </c>
      <c r="W471" s="41">
        <f>Table10[[#This Row],[Column16]]/'Given Data '!C$17</f>
        <v>0.25623811240750038</v>
      </c>
      <c r="X471" s="41">
        <f>IF(L471=1,'Given Data '!C$55,IF(L471=2,'Given Data '!C$56,IF(L471=3,'Given Data '!C$57)))</f>
        <v>581.23604096253996</v>
      </c>
      <c r="Y471" s="41">
        <f>Table10[[#This Row],[Column19]]*Table10[[#This Row],[Column11]]^2/(2*1000)</f>
        <v>145.84495783892859</v>
      </c>
    </row>
    <row r="472" spans="7:25">
      <c r="G472" s="38">
        <f>7000</f>
        <v>7000</v>
      </c>
      <c r="H472" s="38">
        <f t="shared" si="20"/>
        <v>12.45</v>
      </c>
      <c r="I472" s="41">
        <f>Table10[[#This Row],[Column2]]*746/1000</f>
        <v>9.2876999999999992</v>
      </c>
      <c r="J472" s="37">
        <f>60*Table10[[#This Row],[Column3]]/(2*PI()*Table10[[#This Row],[Column1]])</f>
        <v>1.2670143128182253E-2</v>
      </c>
      <c r="K472" s="51">
        <v>535.1</v>
      </c>
      <c r="L472" s="41">
        <f>IF(Simulation!Q472&lt;='Given Data '!J$6,1,IF(AND(Simulation!Q472&gt;'Given Data '!J$6,Simulation!Q472&lt;='Given Data '!J$7),2,IF(Simulation!Q472&gt;'Given Data '!J$8,3)))</f>
        <v>3</v>
      </c>
      <c r="M472" s="41">
        <v>1</v>
      </c>
      <c r="N472" s="35">
        <f t="shared" si="21"/>
        <v>468</v>
      </c>
      <c r="O472" s="41">
        <f>O471+(Table10[[#This Row],[Column11]]-Q471)/R471</f>
        <v>33.988018364835398</v>
      </c>
      <c r="P472" s="41">
        <f>3.6*Table10[[#This Row],[Column11]]</f>
        <v>80.683715063209647</v>
      </c>
      <c r="Q472" s="41">
        <f t="shared" si="22"/>
        <v>22.412143073113789</v>
      </c>
      <c r="R472" s="36">
        <f>Table10[[#This Row],[Column16]]/Table10[[#This Row],[Column19]]</f>
        <v>0.22925191800400119</v>
      </c>
      <c r="S472" s="41">
        <f>'Given Data '!C$21*'Given Data '!C$19*'Given Data '!C$9*Table10[[#This Row],[Column11]]^2</f>
        <v>472.29243811911999</v>
      </c>
      <c r="T472" s="41">
        <f>'Given Data '!C$22*'Given Data '!C$17*9.81</f>
        <v>102.35950200000001</v>
      </c>
      <c r="U472" s="41">
        <v>0</v>
      </c>
      <c r="V472" s="41">
        <f>'Given Data '!C$45-(Table10[[#This Row],[Column13]]+Table10[[#This Row],[Column14]]+Table10[[#This Row],[Column15]])</f>
        <v>133.24947720371449</v>
      </c>
      <c r="W472" s="41">
        <f>Table10[[#This Row],[Column16]]/'Given Data '!C$17</f>
        <v>0.2554090916480698</v>
      </c>
      <c r="X472" s="41">
        <f>IF(L472=1,'Given Data '!C$55,IF(L472=2,'Given Data '!C$56,IF(L472=3,'Given Data '!C$57)))</f>
        <v>581.23604096253996</v>
      </c>
      <c r="Y472" s="41">
        <f>Table10[[#This Row],[Column19]]*Table10[[#This Row],[Column11]]^2/(2*1000)</f>
        <v>145.97863982455272</v>
      </c>
    </row>
    <row r="473" spans="7:25">
      <c r="G473" s="38">
        <f>7000</f>
        <v>7000</v>
      </c>
      <c r="H473" s="38">
        <f t="shared" si="20"/>
        <v>12.45</v>
      </c>
      <c r="I473" s="41">
        <f>Table10[[#This Row],[Column2]]*746/1000</f>
        <v>9.2876999999999992</v>
      </c>
      <c r="J473" s="37">
        <f>60*Table10[[#This Row],[Column3]]/(2*PI()*Table10[[#This Row],[Column1]])</f>
        <v>1.2670143128182253E-2</v>
      </c>
      <c r="K473" s="51">
        <v>535.1</v>
      </c>
      <c r="L473" s="41">
        <f>IF(Simulation!Q473&lt;='Given Data '!J$6,1,IF(AND(Simulation!Q473&gt;'Given Data '!J$6,Simulation!Q473&lt;='Given Data '!J$7),2,IF(Simulation!Q473&gt;'Given Data '!J$8,3)))</f>
        <v>3</v>
      </c>
      <c r="M473" s="41">
        <v>1</v>
      </c>
      <c r="N473" s="35">
        <f t="shared" si="21"/>
        <v>469</v>
      </c>
      <c r="O473" s="41">
        <f>O472+(Table10[[#This Row],[Column11]]-Q472)/R472</f>
        <v>34.0326268567824</v>
      </c>
      <c r="P473" s="41">
        <f>3.6*Table10[[#This Row],[Column11]]</f>
        <v>80.720530759626868</v>
      </c>
      <c r="Q473" s="41">
        <f t="shared" si="22"/>
        <v>22.422369655451906</v>
      </c>
      <c r="R473" s="36">
        <f>Table10[[#This Row],[Column16]]/Table10[[#This Row],[Column19]]</f>
        <v>0.22851020711103961</v>
      </c>
      <c r="S473" s="41">
        <f>'Given Data '!C$21*'Given Data '!C$19*'Given Data '!C$9*Table10[[#This Row],[Column11]]^2</f>
        <v>472.72354722208382</v>
      </c>
      <c r="T473" s="41">
        <f>'Given Data '!C$22*'Given Data '!C$17*9.81</f>
        <v>102.35950200000001</v>
      </c>
      <c r="U473" s="41">
        <v>0</v>
      </c>
      <c r="V473" s="41">
        <f>'Given Data '!C$45-(Table10[[#This Row],[Column13]]+Table10[[#This Row],[Column14]]+Table10[[#This Row],[Column15]])</f>
        <v>132.81836810075072</v>
      </c>
      <c r="W473" s="41">
        <f>Table10[[#This Row],[Column16]]/'Given Data '!C$17</f>
        <v>0.25458275306348488</v>
      </c>
      <c r="X473" s="41">
        <f>IF(L473=1,'Given Data '!C$55,IF(L473=2,'Given Data '!C$56,IF(L473=3,'Given Data '!C$57)))</f>
        <v>581.23604096253996</v>
      </c>
      <c r="Y473" s="41">
        <f>Table10[[#This Row],[Column19]]*Table10[[#This Row],[Column11]]^2/(2*1000)</f>
        <v>146.11188930175646</v>
      </c>
    </row>
    <row r="474" spans="7:25">
      <c r="G474" s="38">
        <f>7000</f>
        <v>7000</v>
      </c>
      <c r="H474" s="38">
        <f t="shared" si="20"/>
        <v>12.45</v>
      </c>
      <c r="I474" s="41">
        <f>Table10[[#This Row],[Column2]]*746/1000</f>
        <v>9.2876999999999992</v>
      </c>
      <c r="J474" s="37">
        <f>60*Table10[[#This Row],[Column3]]/(2*PI()*Table10[[#This Row],[Column1]])</f>
        <v>1.2670143128182253E-2</v>
      </c>
      <c r="K474" s="51">
        <v>535.1</v>
      </c>
      <c r="L474" s="41">
        <f>IF(Simulation!Q474&lt;='Given Data '!J$6,1,IF(AND(Simulation!Q474&gt;'Given Data '!J$6,Simulation!Q474&lt;='Given Data '!J$7),2,IF(Simulation!Q474&gt;'Given Data '!J$8,3)))</f>
        <v>3</v>
      </c>
      <c r="M474" s="41">
        <v>1</v>
      </c>
      <c r="N474" s="35">
        <f t="shared" si="21"/>
        <v>470</v>
      </c>
      <c r="O474" s="41">
        <f>O473+(Table10[[#This Row],[Column11]]-Q473)/R473</f>
        <v>34.077215045454736</v>
      </c>
      <c r="P474" s="41">
        <f>3.6*Table10[[#This Row],[Column11]]</f>
        <v>80.757210642048463</v>
      </c>
      <c r="Q474" s="41">
        <f t="shared" si="22"/>
        <v>22.432558511680128</v>
      </c>
      <c r="R474" s="36">
        <f>Table10[[#This Row],[Column16]]/Table10[[#This Row],[Column19]]</f>
        <v>0.22777089591468036</v>
      </c>
      <c r="S474" s="41">
        <f>'Given Data '!C$21*'Given Data '!C$19*'Given Data '!C$9*Table10[[#This Row],[Column11]]^2</f>
        <v>473.15326153489497</v>
      </c>
      <c r="T474" s="41">
        <f>'Given Data '!C$22*'Given Data '!C$17*9.81</f>
        <v>102.35950200000001</v>
      </c>
      <c r="U474" s="41">
        <v>0</v>
      </c>
      <c r="V474" s="41">
        <f>'Given Data '!C$45-(Table10[[#This Row],[Column13]]+Table10[[#This Row],[Column14]]+Table10[[#This Row],[Column15]])</f>
        <v>132.38865378793957</v>
      </c>
      <c r="W474" s="41">
        <f>Table10[[#This Row],[Column16]]/'Given Data '!C$17</f>
        <v>0.2537590879759628</v>
      </c>
      <c r="X474" s="41">
        <f>IF(L474=1,'Given Data '!C$55,IF(L474=2,'Given Data '!C$56,IF(L474=3,'Given Data '!C$57)))</f>
        <v>581.23604096253996</v>
      </c>
      <c r="Y474" s="41">
        <f>Table10[[#This Row],[Column19]]*Table10[[#This Row],[Column11]]^2/(2*1000)</f>
        <v>146.24470766985718</v>
      </c>
    </row>
    <row r="475" spans="7:25">
      <c r="G475" s="38">
        <f>7000</f>
        <v>7000</v>
      </c>
      <c r="H475" s="38">
        <f t="shared" si="20"/>
        <v>12.45</v>
      </c>
      <c r="I475" s="41">
        <f>Table10[[#This Row],[Column2]]*746/1000</f>
        <v>9.2876999999999992</v>
      </c>
      <c r="J475" s="37">
        <f>60*Table10[[#This Row],[Column3]]/(2*PI()*Table10[[#This Row],[Column1]])</f>
        <v>1.2670143128182253E-2</v>
      </c>
      <c r="K475" s="51">
        <v>535.1</v>
      </c>
      <c r="L475" s="41">
        <f>IF(Simulation!Q475&lt;='Given Data '!J$6,1,IF(AND(Simulation!Q475&gt;'Given Data '!J$6,Simulation!Q475&lt;='Given Data '!J$7),2,IF(Simulation!Q475&gt;'Given Data '!J$8,3)))</f>
        <v>3</v>
      </c>
      <c r="M475" s="41">
        <v>1</v>
      </c>
      <c r="N475" s="35">
        <f t="shared" si="21"/>
        <v>471</v>
      </c>
      <c r="O475" s="41">
        <f>O474+(Table10[[#This Row],[Column11]]-Q474)/R474</f>
        <v>34.121783024104012</v>
      </c>
      <c r="P475" s="41">
        <f>3.6*Table10[[#This Row],[Column11]]</f>
        <v>80.793755280382243</v>
      </c>
      <c r="Q475" s="41">
        <f t="shared" si="22"/>
        <v>22.442709800106179</v>
      </c>
      <c r="R475" s="36">
        <f>Table10[[#This Row],[Column16]]/Table10[[#This Row],[Column19]]</f>
        <v>0.22703397665105779</v>
      </c>
      <c r="S475" s="41">
        <f>'Given Data '!C$21*'Given Data '!C$19*'Given Data '!C$9*Table10[[#This Row],[Column11]]^2</f>
        <v>473.58158557019198</v>
      </c>
      <c r="T475" s="41">
        <f>'Given Data '!C$22*'Given Data '!C$17*9.81</f>
        <v>102.35950200000001</v>
      </c>
      <c r="U475" s="41">
        <v>0</v>
      </c>
      <c r="V475" s="41">
        <f>'Given Data '!C$45-(Table10[[#This Row],[Column13]]+Table10[[#This Row],[Column14]]+Table10[[#This Row],[Column15]])</f>
        <v>131.96032975264256</v>
      </c>
      <c r="W475" s="41">
        <f>Table10[[#This Row],[Column16]]/'Given Data '!C$17</f>
        <v>0.25293808773579679</v>
      </c>
      <c r="X475" s="41">
        <f>IF(L475=1,'Given Data '!C$55,IF(L475=2,'Given Data '!C$56,IF(L475=3,'Given Data '!C$57)))</f>
        <v>581.23604096253996</v>
      </c>
      <c r="Y475" s="41">
        <f>Table10[[#This Row],[Column19]]*Table10[[#This Row],[Column11]]^2/(2*1000)</f>
        <v>146.37709632364516</v>
      </c>
    </row>
    <row r="476" spans="7:25">
      <c r="G476" s="38">
        <f>7000</f>
        <v>7000</v>
      </c>
      <c r="H476" s="38">
        <f t="shared" si="20"/>
        <v>12.45</v>
      </c>
      <c r="I476" s="41">
        <f>Table10[[#This Row],[Column2]]*746/1000</f>
        <v>9.2876999999999992</v>
      </c>
      <c r="J476" s="37">
        <f>60*Table10[[#This Row],[Column3]]/(2*PI()*Table10[[#This Row],[Column1]])</f>
        <v>1.2670143128182253E-2</v>
      </c>
      <c r="K476" s="51">
        <v>535.1</v>
      </c>
      <c r="L476" s="41">
        <f>IF(Simulation!Q476&lt;='Given Data '!J$6,1,IF(AND(Simulation!Q476&gt;'Given Data '!J$6,Simulation!Q476&lt;='Given Data '!J$7),2,IF(Simulation!Q476&gt;'Given Data '!J$8,3)))</f>
        <v>3</v>
      </c>
      <c r="M476" s="41">
        <v>1</v>
      </c>
      <c r="N476" s="35">
        <f t="shared" si="21"/>
        <v>472</v>
      </c>
      <c r="O476" s="41">
        <f>O475+(Table10[[#This Row],[Column11]]-Q475)/R475</f>
        <v>34.166330885440061</v>
      </c>
      <c r="P476" s="41">
        <f>3.6*Table10[[#This Row],[Column11]]</f>
        <v>80.830165241579778</v>
      </c>
      <c r="Q476" s="41">
        <f t="shared" si="22"/>
        <v>22.452823678216603</v>
      </c>
      <c r="R476" s="36">
        <f>Table10[[#This Row],[Column16]]/Table10[[#This Row],[Column19]]</f>
        <v>0.22629944158142504</v>
      </c>
      <c r="S476" s="41">
        <f>'Given Data '!C$21*'Given Data '!C$19*'Given Data '!C$9*Table10[[#This Row],[Column11]]^2</f>
        <v>474.00852382601346</v>
      </c>
      <c r="T476" s="41">
        <f>'Given Data '!C$22*'Given Data '!C$17*9.81</f>
        <v>102.35950200000001</v>
      </c>
      <c r="U476" s="41">
        <v>0</v>
      </c>
      <c r="V476" s="41">
        <f>'Given Data '!C$45-(Table10[[#This Row],[Column13]]+Table10[[#This Row],[Column14]]+Table10[[#This Row],[Column15]])</f>
        <v>131.53339149682108</v>
      </c>
      <c r="W476" s="41">
        <f>Table10[[#This Row],[Column16]]/'Given Data '!C$17</f>
        <v>0.25211974372126483</v>
      </c>
      <c r="X476" s="41">
        <f>IF(L476=1,'Given Data '!C$55,IF(L476=2,'Given Data '!C$56,IF(L476=3,'Given Data '!C$57)))</f>
        <v>581.23604096253996</v>
      </c>
      <c r="Y476" s="41">
        <f>Table10[[#This Row],[Column19]]*Table10[[#This Row],[Column11]]^2/(2*1000)</f>
        <v>146.50905665339783</v>
      </c>
    </row>
    <row r="477" spans="7:25">
      <c r="G477" s="38">
        <f>7000</f>
        <v>7000</v>
      </c>
      <c r="H477" s="38">
        <f t="shared" si="20"/>
        <v>12.45</v>
      </c>
      <c r="I477" s="41">
        <f>Table10[[#This Row],[Column2]]*746/1000</f>
        <v>9.2876999999999992</v>
      </c>
      <c r="J477" s="37">
        <f>60*Table10[[#This Row],[Column3]]/(2*PI()*Table10[[#This Row],[Column1]])</f>
        <v>1.2670143128182253E-2</v>
      </c>
      <c r="K477" s="51">
        <v>535.1</v>
      </c>
      <c r="L477" s="41">
        <f>IF(Simulation!Q477&lt;='Given Data '!J$6,1,IF(AND(Simulation!Q477&gt;'Given Data '!J$6,Simulation!Q477&lt;='Given Data '!J$7),2,IF(Simulation!Q477&gt;'Given Data '!J$8,3)))</f>
        <v>3</v>
      </c>
      <c r="M477" s="41">
        <v>1</v>
      </c>
      <c r="N477" s="35">
        <f t="shared" si="21"/>
        <v>473</v>
      </c>
      <c r="O477" s="41">
        <f>O476+(Table10[[#This Row],[Column11]]-Q476)/R476</f>
        <v>34.210858721635027</v>
      </c>
      <c r="P477" s="41">
        <f>3.6*Table10[[#This Row],[Column11]]</f>
        <v>80.866441089656476</v>
      </c>
      <c r="Q477" s="41">
        <f t="shared" si="22"/>
        <v>22.462900302682353</v>
      </c>
      <c r="R477" s="36">
        <f>Table10[[#This Row],[Column16]]/Table10[[#This Row],[Column19]]</f>
        <v>0.22556728299207293</v>
      </c>
      <c r="S477" s="41">
        <f>'Given Data '!C$21*'Given Data '!C$19*'Given Data '!C$9*Table10[[#This Row],[Column11]]^2</f>
        <v>474.43408078584514</v>
      </c>
      <c r="T477" s="41">
        <f>'Given Data '!C$22*'Given Data '!C$17*9.81</f>
        <v>102.35950200000001</v>
      </c>
      <c r="U477" s="41">
        <v>0</v>
      </c>
      <c r="V477" s="41">
        <f>'Given Data '!C$45-(Table10[[#This Row],[Column13]]+Table10[[#This Row],[Column14]]+Table10[[#This Row],[Column15]])</f>
        <v>131.10783453698934</v>
      </c>
      <c r="W477" s="41">
        <f>Table10[[#This Row],[Column16]]/'Given Data '!C$17</f>
        <v>0.25130404733853928</v>
      </c>
      <c r="X477" s="41">
        <f>IF(L477=1,'Given Data '!C$55,IF(L477=2,'Given Data '!C$56,IF(L477=3,'Given Data '!C$57)))</f>
        <v>581.23604096253996</v>
      </c>
      <c r="Y477" s="41">
        <f>Table10[[#This Row],[Column19]]*Table10[[#This Row],[Column11]]^2/(2*1000)</f>
        <v>146.64059004489462</v>
      </c>
    </row>
    <row r="478" spans="7:25">
      <c r="G478" s="38">
        <f>7000</f>
        <v>7000</v>
      </c>
      <c r="H478" s="38">
        <f t="shared" si="20"/>
        <v>12.45</v>
      </c>
      <c r="I478" s="41">
        <f>Table10[[#This Row],[Column2]]*746/1000</f>
        <v>9.2876999999999992</v>
      </c>
      <c r="J478" s="37">
        <f>60*Table10[[#This Row],[Column3]]/(2*PI()*Table10[[#This Row],[Column1]])</f>
        <v>1.2670143128182253E-2</v>
      </c>
      <c r="K478" s="51">
        <v>535.1</v>
      </c>
      <c r="L478" s="41">
        <f>IF(Simulation!Q478&lt;='Given Data '!J$6,1,IF(AND(Simulation!Q478&gt;'Given Data '!J$6,Simulation!Q478&lt;='Given Data '!J$7),2,IF(Simulation!Q478&gt;'Given Data '!J$8,3)))</f>
        <v>3</v>
      </c>
      <c r="M478" s="41">
        <v>1</v>
      </c>
      <c r="N478" s="35">
        <f t="shared" si="21"/>
        <v>474</v>
      </c>
      <c r="O478" s="41">
        <f>O477+(Table10[[#This Row],[Column11]]-Q477)/R477</f>
        <v>34.255366624327458</v>
      </c>
      <c r="P478" s="41">
        <f>3.6*Table10[[#This Row],[Column11]]</f>
        <v>80.902583385711694</v>
      </c>
      <c r="Q478" s="41">
        <f t="shared" si="22"/>
        <v>22.472939829364361</v>
      </c>
      <c r="R478" s="36">
        <f>Table10[[#This Row],[Column16]]/Table10[[#This Row],[Column19]]</f>
        <v>0.22483749319424864</v>
      </c>
      <c r="S478" s="41">
        <f>'Given Data '!C$21*'Given Data '!C$19*'Given Data '!C$9*Table10[[#This Row],[Column11]]^2</f>
        <v>474.85826091866738</v>
      </c>
      <c r="T478" s="41">
        <f>'Given Data '!C$22*'Given Data '!C$17*9.81</f>
        <v>102.35950200000001</v>
      </c>
      <c r="U478" s="41">
        <v>0</v>
      </c>
      <c r="V478" s="41">
        <f>'Given Data '!C$45-(Table10[[#This Row],[Column13]]+Table10[[#This Row],[Column14]]+Table10[[#This Row],[Column15]])</f>
        <v>130.6836544041671</v>
      </c>
      <c r="W478" s="41">
        <f>Table10[[#This Row],[Column16]]/'Given Data '!C$17</f>
        <v>0.25049099002159647</v>
      </c>
      <c r="X478" s="41">
        <f>IF(L478=1,'Given Data '!C$55,IF(L478=2,'Given Data '!C$56,IF(L478=3,'Given Data '!C$57)))</f>
        <v>581.23604096253996</v>
      </c>
      <c r="Y478" s="41">
        <f>Table10[[#This Row],[Column19]]*Table10[[#This Row],[Column11]]^2/(2*1000)</f>
        <v>146.7716978794316</v>
      </c>
    </row>
    <row r="479" spans="7:25">
      <c r="G479" s="38">
        <f>7000</f>
        <v>7000</v>
      </c>
      <c r="H479" s="38">
        <f t="shared" si="20"/>
        <v>12.45</v>
      </c>
      <c r="I479" s="41">
        <f>Table10[[#This Row],[Column2]]*746/1000</f>
        <v>9.2876999999999992</v>
      </c>
      <c r="J479" s="37">
        <f>60*Table10[[#This Row],[Column3]]/(2*PI()*Table10[[#This Row],[Column1]])</f>
        <v>1.2670143128182253E-2</v>
      </c>
      <c r="K479" s="51">
        <v>535.1</v>
      </c>
      <c r="L479" s="41">
        <f>IF(Simulation!Q479&lt;='Given Data '!J$6,1,IF(AND(Simulation!Q479&gt;'Given Data '!J$6,Simulation!Q479&lt;='Given Data '!J$7),2,IF(Simulation!Q479&gt;'Given Data '!J$8,3)))</f>
        <v>3</v>
      </c>
      <c r="M479" s="41">
        <v>1</v>
      </c>
      <c r="N479" s="35">
        <f t="shared" si="21"/>
        <v>475</v>
      </c>
      <c r="O479" s="41">
        <f>O478+(Table10[[#This Row],[Column11]]-Q478)/R478</f>
        <v>34.299854684626297</v>
      </c>
      <c r="P479" s="41">
        <f>3.6*Table10[[#This Row],[Column11]]</f>
        <v>80.9385926879485</v>
      </c>
      <c r="Q479" s="41">
        <f t="shared" si="22"/>
        <v>22.482942413319027</v>
      </c>
      <c r="R479" s="36">
        <f>Table10[[#This Row],[Column16]]/Table10[[#This Row],[Column19]]</f>
        <v>0.22411006452407531</v>
      </c>
      <c r="S479" s="41">
        <f>'Given Data '!C$21*'Given Data '!C$19*'Given Data '!C$9*Table10[[#This Row],[Column11]]^2</f>
        <v>475.28106867900163</v>
      </c>
      <c r="T479" s="41">
        <f>'Given Data '!C$22*'Given Data '!C$17*9.81</f>
        <v>102.35950200000001</v>
      </c>
      <c r="U479" s="41">
        <v>0</v>
      </c>
      <c r="V479" s="41">
        <f>'Given Data '!C$45-(Table10[[#This Row],[Column13]]+Table10[[#This Row],[Column14]]+Table10[[#This Row],[Column15]])</f>
        <v>130.26084664383291</v>
      </c>
      <c r="W479" s="41">
        <f>Table10[[#This Row],[Column16]]/'Given Data '!C$17</f>
        <v>0.24968056323212684</v>
      </c>
      <c r="X479" s="41">
        <f>IF(L479=1,'Given Data '!C$55,IF(L479=2,'Given Data '!C$56,IF(L479=3,'Given Data '!C$57)))</f>
        <v>581.23604096253996</v>
      </c>
      <c r="Y479" s="41">
        <f>Table10[[#This Row],[Column19]]*Table10[[#This Row],[Column11]]^2/(2*1000)</f>
        <v>146.90238153383578</v>
      </c>
    </row>
    <row r="480" spans="7:25">
      <c r="G480" s="38">
        <f>7000</f>
        <v>7000</v>
      </c>
      <c r="H480" s="38">
        <f t="shared" si="20"/>
        <v>12.45</v>
      </c>
      <c r="I480" s="41">
        <f>Table10[[#This Row],[Column2]]*746/1000</f>
        <v>9.2876999999999992</v>
      </c>
      <c r="J480" s="37">
        <f>60*Table10[[#This Row],[Column3]]/(2*PI()*Table10[[#This Row],[Column1]])</f>
        <v>1.2670143128182253E-2</v>
      </c>
      <c r="K480" s="51">
        <v>535.1</v>
      </c>
      <c r="L480" s="41">
        <f>IF(Simulation!Q480&lt;='Given Data '!J$6,1,IF(AND(Simulation!Q480&gt;'Given Data '!J$6,Simulation!Q480&lt;='Given Data '!J$7),2,IF(Simulation!Q480&gt;'Given Data '!J$8,3)))</f>
        <v>3</v>
      </c>
      <c r="M480" s="41">
        <v>1</v>
      </c>
      <c r="N480" s="35">
        <f t="shared" si="21"/>
        <v>476</v>
      </c>
      <c r="O480" s="41">
        <f>O479+(Table10[[#This Row],[Column11]]-Q479)/R479</f>
        <v>34.344322993114851</v>
      </c>
      <c r="P480" s="41">
        <f>3.6*Table10[[#This Row],[Column11]]</f>
        <v>80.974469551693218</v>
      </c>
      <c r="Q480" s="41">
        <f t="shared" si="22"/>
        <v>22.492908208803673</v>
      </c>
      <c r="R480" s="36">
        <f>Table10[[#This Row],[Column16]]/Table10[[#This Row],[Column19]]</f>
        <v>0.22338498934247125</v>
      </c>
      <c r="S480" s="41">
        <f>'Given Data '!C$21*'Given Data '!C$19*'Given Data '!C$9*Table10[[#This Row],[Column11]]^2</f>
        <v>475.70250850695737</v>
      </c>
      <c r="T480" s="41">
        <f>'Given Data '!C$22*'Given Data '!C$17*9.81</f>
        <v>102.35950200000001</v>
      </c>
      <c r="U480" s="41">
        <v>0</v>
      </c>
      <c r="V480" s="41">
        <f>'Given Data '!C$45-(Table10[[#This Row],[Column13]]+Table10[[#This Row],[Column14]]+Table10[[#This Row],[Column15]])</f>
        <v>129.83940681587717</v>
      </c>
      <c r="W480" s="41">
        <f>Table10[[#This Row],[Column16]]/'Given Data '!C$17</f>
        <v>0.2488727584594452</v>
      </c>
      <c r="X480" s="41">
        <f>IF(L480=1,'Given Data '!C$55,IF(L480=2,'Given Data '!C$56,IF(L480=3,'Given Data '!C$57)))</f>
        <v>581.23604096253996</v>
      </c>
      <c r="Y480" s="41">
        <f>Table10[[#This Row],[Column19]]*Table10[[#This Row],[Column11]]^2/(2*1000)</f>
        <v>147.03264238047959</v>
      </c>
    </row>
    <row r="481" spans="7:25">
      <c r="G481" s="38">
        <f>7000</f>
        <v>7000</v>
      </c>
      <c r="H481" s="38">
        <f t="shared" si="20"/>
        <v>12.45</v>
      </c>
      <c r="I481" s="41">
        <f>Table10[[#This Row],[Column2]]*746/1000</f>
        <v>9.2876999999999992</v>
      </c>
      <c r="J481" s="37">
        <f>60*Table10[[#This Row],[Column3]]/(2*PI()*Table10[[#This Row],[Column1]])</f>
        <v>1.2670143128182253E-2</v>
      </c>
      <c r="K481" s="51">
        <v>535.1</v>
      </c>
      <c r="L481" s="41">
        <f>IF(Simulation!Q481&lt;='Given Data '!J$6,1,IF(AND(Simulation!Q481&gt;'Given Data '!J$6,Simulation!Q481&lt;='Given Data '!J$7),2,IF(Simulation!Q481&gt;'Given Data '!J$8,3)))</f>
        <v>3</v>
      </c>
      <c r="M481" s="41">
        <v>1</v>
      </c>
      <c r="N481" s="35">
        <f t="shared" si="21"/>
        <v>477</v>
      </c>
      <c r="O481" s="41">
        <f>O480+(Table10[[#This Row],[Column11]]-Q480)/R480</f>
        <v>34.388771639854781</v>
      </c>
      <c r="P481" s="41">
        <f>3.6*Table10[[#This Row],[Column11]]</f>
        <v>81.010214529415052</v>
      </c>
      <c r="Q481" s="41">
        <f t="shared" si="22"/>
        <v>22.502837369281959</v>
      </c>
      <c r="R481" s="36">
        <f>Table10[[#This Row],[Column16]]/Table10[[#This Row],[Column19]]</f>
        <v>0.22266226003506998</v>
      </c>
      <c r="S481" s="41">
        <f>'Given Data '!C$21*'Given Data '!C$19*'Given Data '!C$9*Table10[[#This Row],[Column11]]^2</f>
        <v>476.12258482827889</v>
      </c>
      <c r="T481" s="41">
        <f>'Given Data '!C$22*'Given Data '!C$17*9.81</f>
        <v>102.35950200000001</v>
      </c>
      <c r="U481" s="41">
        <v>0</v>
      </c>
      <c r="V481" s="41">
        <f>'Given Data '!C$45-(Table10[[#This Row],[Column13]]+Table10[[#This Row],[Column14]]+Table10[[#This Row],[Column15]])</f>
        <v>129.41933049455565</v>
      </c>
      <c r="W481" s="41">
        <f>Table10[[#This Row],[Column16]]/'Given Data '!C$17</f>
        <v>0.24806756722040146</v>
      </c>
      <c r="X481" s="41">
        <f>IF(L481=1,'Given Data '!C$55,IF(L481=2,'Given Data '!C$56,IF(L481=3,'Given Data '!C$57)))</f>
        <v>581.23604096253996</v>
      </c>
      <c r="Y481" s="41">
        <f>Table10[[#This Row],[Column19]]*Table10[[#This Row],[Column11]]^2/(2*1000)</f>
        <v>147.16248178729549</v>
      </c>
    </row>
    <row r="482" spans="7:25">
      <c r="G482" s="38">
        <f>7000</f>
        <v>7000</v>
      </c>
      <c r="H482" s="38">
        <f t="shared" si="20"/>
        <v>12.45</v>
      </c>
      <c r="I482" s="41">
        <f>Table10[[#This Row],[Column2]]*746/1000</f>
        <v>9.2876999999999992</v>
      </c>
      <c r="J482" s="37">
        <f>60*Table10[[#This Row],[Column3]]/(2*PI()*Table10[[#This Row],[Column1]])</f>
        <v>1.2670143128182253E-2</v>
      </c>
      <c r="K482" s="51">
        <v>535.1</v>
      </c>
      <c r="L482" s="41">
        <f>IF(Simulation!Q482&lt;='Given Data '!J$6,1,IF(AND(Simulation!Q482&gt;'Given Data '!J$6,Simulation!Q482&lt;='Given Data '!J$7),2,IF(Simulation!Q482&gt;'Given Data '!J$8,3)))</f>
        <v>3</v>
      </c>
      <c r="M482" s="41">
        <v>1</v>
      </c>
      <c r="N482" s="35">
        <f t="shared" si="21"/>
        <v>478</v>
      </c>
      <c r="O482" s="41">
        <f>O481+(Table10[[#This Row],[Column11]]-Q481)/R481</f>
        <v>34.433200714389947</v>
      </c>
      <c r="P482" s="41">
        <f>3.6*Table10[[#This Row],[Column11]]</f>
        <v>81.04582817074521</v>
      </c>
      <c r="Q482" s="41">
        <f t="shared" si="22"/>
        <v>22.512730047429226</v>
      </c>
      <c r="R482" s="36">
        <f>Table10[[#This Row],[Column16]]/Table10[[#This Row],[Column19]]</f>
        <v>0.22194186901214036</v>
      </c>
      <c r="S482" s="41">
        <f>'Given Data '!C$21*'Given Data '!C$19*'Given Data '!C$9*Table10[[#This Row],[Column11]]^2</f>
        <v>476.54130205439139</v>
      </c>
      <c r="T482" s="41">
        <f>'Given Data '!C$22*'Given Data '!C$17*9.81</f>
        <v>102.35950200000001</v>
      </c>
      <c r="U482" s="41">
        <v>0</v>
      </c>
      <c r="V482" s="41">
        <f>'Given Data '!C$45-(Table10[[#This Row],[Column13]]+Table10[[#This Row],[Column14]]+Table10[[#This Row],[Column15]])</f>
        <v>129.00061326844309</v>
      </c>
      <c r="W482" s="41">
        <f>Table10[[#This Row],[Column16]]/'Given Data '!C$17</f>
        <v>0.24726498105929171</v>
      </c>
      <c r="X482" s="41">
        <f>IF(L482=1,'Given Data '!C$55,IF(L482=2,'Given Data '!C$56,IF(L482=3,'Given Data '!C$57)))</f>
        <v>581.23604096253996</v>
      </c>
      <c r="Y482" s="41">
        <f>Table10[[#This Row],[Column19]]*Table10[[#This Row],[Column11]]^2/(2*1000)</f>
        <v>147.29190111779002</v>
      </c>
    </row>
    <row r="483" spans="7:25">
      <c r="G483" s="38">
        <f>7000</f>
        <v>7000</v>
      </c>
      <c r="H483" s="38">
        <f t="shared" si="20"/>
        <v>12.45</v>
      </c>
      <c r="I483" s="41">
        <f>Table10[[#This Row],[Column2]]*746/1000</f>
        <v>9.2876999999999992</v>
      </c>
      <c r="J483" s="37">
        <f>60*Table10[[#This Row],[Column3]]/(2*PI()*Table10[[#This Row],[Column1]])</f>
        <v>1.2670143128182253E-2</v>
      </c>
      <c r="K483" s="51">
        <v>535.1</v>
      </c>
      <c r="L483" s="41">
        <f>IF(Simulation!Q483&lt;='Given Data '!J$6,1,IF(AND(Simulation!Q483&gt;'Given Data '!J$6,Simulation!Q483&lt;='Given Data '!J$7),2,IF(Simulation!Q483&gt;'Given Data '!J$8,3)))</f>
        <v>3</v>
      </c>
      <c r="M483" s="41">
        <v>1</v>
      </c>
      <c r="N483" s="35">
        <f t="shared" si="21"/>
        <v>479</v>
      </c>
      <c r="O483" s="41">
        <f>O482+(Table10[[#This Row],[Column11]]-Q482)/R482</f>
        <v>34.477610305750325</v>
      </c>
      <c r="P483" s="41">
        <f>3.6*Table10[[#This Row],[Column11]]</f>
        <v>81.081311022496138</v>
      </c>
      <c r="Q483" s="41">
        <f t="shared" si="22"/>
        <v>22.522586395137814</v>
      </c>
      <c r="R483" s="36">
        <f>Table10[[#This Row],[Column16]]/Table10[[#This Row],[Column19]]</f>
        <v>0.22122380870850666</v>
      </c>
      <c r="S483" s="41">
        <f>'Given Data '!C$21*'Given Data '!C$19*'Given Data '!C$9*Table10[[#This Row],[Column11]]^2</f>
        <v>476.9586645824478</v>
      </c>
      <c r="T483" s="41">
        <f>'Given Data '!C$22*'Given Data '!C$17*9.81</f>
        <v>102.35950200000001</v>
      </c>
      <c r="U483" s="41">
        <v>0</v>
      </c>
      <c r="V483" s="41">
        <f>'Given Data '!C$45-(Table10[[#This Row],[Column13]]+Table10[[#This Row],[Column14]]+Table10[[#This Row],[Column15]])</f>
        <v>128.58325074038669</v>
      </c>
      <c r="W483" s="41">
        <f>Table10[[#This Row],[Column16]]/'Given Data '!C$17</f>
        <v>0.24646499154776921</v>
      </c>
      <c r="X483" s="41">
        <f>IF(L483=1,'Given Data '!C$55,IF(L483=2,'Given Data '!C$56,IF(L483=3,'Given Data '!C$57)))</f>
        <v>581.23604096253996</v>
      </c>
      <c r="Y483" s="41">
        <f>Table10[[#This Row],[Column19]]*Table10[[#This Row],[Column11]]^2/(2*1000)</f>
        <v>147.42090173105845</v>
      </c>
    </row>
    <row r="484" spans="7:25">
      <c r="G484" s="38">
        <f>7000</f>
        <v>7000</v>
      </c>
      <c r="H484" s="38">
        <f t="shared" si="20"/>
        <v>12.45</v>
      </c>
      <c r="I484" s="41">
        <f>Table10[[#This Row],[Column2]]*746/1000</f>
        <v>9.2876999999999992</v>
      </c>
      <c r="J484" s="37">
        <f>60*Table10[[#This Row],[Column3]]/(2*PI()*Table10[[#This Row],[Column1]])</f>
        <v>1.2670143128182253E-2</v>
      </c>
      <c r="K484" s="51">
        <v>535.1</v>
      </c>
      <c r="L484" s="41">
        <f>IF(Simulation!Q484&lt;='Given Data '!J$6,1,IF(AND(Simulation!Q484&gt;'Given Data '!J$6,Simulation!Q484&lt;='Given Data '!J$7),2,IF(Simulation!Q484&gt;'Given Data '!J$8,3)))</f>
        <v>3</v>
      </c>
      <c r="M484" s="41">
        <v>1</v>
      </c>
      <c r="N484" s="35">
        <f t="shared" si="21"/>
        <v>480</v>
      </c>
      <c r="O484" s="41">
        <f>O483+(Table10[[#This Row],[Column11]]-Q483)/R483</f>
        <v>34.522000502455825</v>
      </c>
      <c r="P484" s="41">
        <f>3.6*Table10[[#This Row],[Column11]]</f>
        <v>81.116663628680371</v>
      </c>
      <c r="Q484" s="41">
        <f t="shared" si="22"/>
        <v>22.532406563522326</v>
      </c>
      <c r="R484" s="36">
        <f>Table10[[#This Row],[Column16]]/Table10[[#This Row],[Column19]]</f>
        <v>0.22050807158346897</v>
      </c>
      <c r="S484" s="41">
        <f>'Given Data '!C$21*'Given Data '!C$19*'Given Data '!C$9*Table10[[#This Row],[Column11]]^2</f>
        <v>477.37467679537463</v>
      </c>
      <c r="T484" s="41">
        <f>'Given Data '!C$22*'Given Data '!C$17*9.81</f>
        <v>102.35950200000001</v>
      </c>
      <c r="U484" s="41">
        <v>0</v>
      </c>
      <c r="V484" s="41">
        <f>'Given Data '!C$45-(Table10[[#This Row],[Column13]]+Table10[[#This Row],[Column14]]+Table10[[#This Row],[Column15]])</f>
        <v>128.16723852745986</v>
      </c>
      <c r="W484" s="41">
        <f>Table10[[#This Row],[Column16]]/'Given Data '!C$17</f>
        <v>0.2456675902847556</v>
      </c>
      <c r="X484" s="41">
        <f>IF(L484=1,'Given Data '!C$55,IF(L484=2,'Given Data '!C$56,IF(L484=3,'Given Data '!C$57)))</f>
        <v>581.23604096253996</v>
      </c>
      <c r="Y484" s="41">
        <f>Table10[[#This Row],[Column19]]*Table10[[#This Row],[Column11]]^2/(2*1000)</f>
        <v>147.54948498179886</v>
      </c>
    </row>
    <row r="485" spans="7:25">
      <c r="G485" s="38">
        <f>7000</f>
        <v>7000</v>
      </c>
      <c r="H485" s="38">
        <f t="shared" ref="H485:H548" si="23">12.45</f>
        <v>12.45</v>
      </c>
      <c r="I485" s="41">
        <f>Table10[[#This Row],[Column2]]*746/1000</f>
        <v>9.2876999999999992</v>
      </c>
      <c r="J485" s="37">
        <f>60*Table10[[#This Row],[Column3]]/(2*PI()*Table10[[#This Row],[Column1]])</f>
        <v>1.2670143128182253E-2</v>
      </c>
      <c r="K485" s="51">
        <v>535.1</v>
      </c>
      <c r="L485" s="41">
        <f>IF(Simulation!Q485&lt;='Given Data '!J$6,1,IF(AND(Simulation!Q485&gt;'Given Data '!J$6,Simulation!Q485&lt;='Given Data '!J$7),2,IF(Simulation!Q485&gt;'Given Data '!J$8,3)))</f>
        <v>3</v>
      </c>
      <c r="M485" s="41">
        <v>1</v>
      </c>
      <c r="N485" s="35">
        <f t="shared" si="21"/>
        <v>481</v>
      </c>
      <c r="O485" s="41">
        <f>O484+(Table10[[#This Row],[Column11]]-Q484)/R484</f>
        <v>34.56637139252009</v>
      </c>
      <c r="P485" s="41">
        <f>3.6*Table10[[#This Row],[Column11]]</f>
        <v>81.151886530529424</v>
      </c>
      <c r="Q485" s="41">
        <f t="shared" si="22"/>
        <v>22.542190702924838</v>
      </c>
      <c r="R485" s="36">
        <f>Table10[[#This Row],[Column16]]/Table10[[#This Row],[Column19]]</f>
        <v>0.21979465012072422</v>
      </c>
      <c r="S485" s="41">
        <f>'Given Data '!C$21*'Given Data '!C$19*'Given Data '!C$9*Table10[[#This Row],[Column11]]^2</f>
        <v>477.78934306191809</v>
      </c>
      <c r="T485" s="41">
        <f>'Given Data '!C$22*'Given Data '!C$17*9.81</f>
        <v>102.35950200000001</v>
      </c>
      <c r="U485" s="41">
        <v>0</v>
      </c>
      <c r="V485" s="41">
        <f>'Given Data '!C$45-(Table10[[#This Row],[Column13]]+Table10[[#This Row],[Column14]]+Table10[[#This Row],[Column15]])</f>
        <v>127.75257226091639</v>
      </c>
      <c r="W485" s="41">
        <f>Table10[[#This Row],[Column16]]/'Given Data '!C$17</f>
        <v>0.24487276889635312</v>
      </c>
      <c r="X485" s="41">
        <f>IF(L485=1,'Given Data '!C$55,IF(L485=2,'Given Data '!C$56,IF(L485=3,'Given Data '!C$57)))</f>
        <v>581.23604096253996</v>
      </c>
      <c r="Y485" s="41">
        <f>Table10[[#This Row],[Column19]]*Table10[[#This Row],[Column11]]^2/(2*1000)</f>
        <v>147.67765222032634</v>
      </c>
    </row>
    <row r="486" spans="7:25">
      <c r="G486" s="38">
        <f>7000</f>
        <v>7000</v>
      </c>
      <c r="H486" s="38">
        <f t="shared" si="23"/>
        <v>12.45</v>
      </c>
      <c r="I486" s="41">
        <f>Table10[[#This Row],[Column2]]*746/1000</f>
        <v>9.2876999999999992</v>
      </c>
      <c r="J486" s="37">
        <f>60*Table10[[#This Row],[Column3]]/(2*PI()*Table10[[#This Row],[Column1]])</f>
        <v>1.2670143128182253E-2</v>
      </c>
      <c r="K486" s="51">
        <v>535.1</v>
      </c>
      <c r="L486" s="41">
        <f>IF(Simulation!Q486&lt;='Given Data '!J$6,1,IF(AND(Simulation!Q486&gt;'Given Data '!J$6,Simulation!Q486&lt;='Given Data '!J$7),2,IF(Simulation!Q486&gt;'Given Data '!J$8,3)))</f>
        <v>3</v>
      </c>
      <c r="M486" s="41">
        <v>1</v>
      </c>
      <c r="N486" s="35">
        <f t="shared" si="21"/>
        <v>482</v>
      </c>
      <c r="O486" s="41">
        <f>O485+(Table10[[#This Row],[Column11]]-Q485)/R485</f>
        <v>34.610723063454209</v>
      </c>
      <c r="P486" s="41">
        <f>3.6*Table10[[#This Row],[Column11]]</f>
        <v>81.186980266512265</v>
      </c>
      <c r="Q486" s="41">
        <f t="shared" si="22"/>
        <v>22.551938962920072</v>
      </c>
      <c r="R486" s="36">
        <f>Table10[[#This Row],[Column16]]/Table10[[#This Row],[Column19]]</f>
        <v>0.21908353682828774</v>
      </c>
      <c r="S486" s="41">
        <f>'Given Data '!C$21*'Given Data '!C$19*'Given Data '!C$9*Table10[[#This Row],[Column11]]^2</f>
        <v>478.20266773668976</v>
      </c>
      <c r="T486" s="41">
        <f>'Given Data '!C$22*'Given Data '!C$17*9.81</f>
        <v>102.35950200000001</v>
      </c>
      <c r="U486" s="41">
        <v>0</v>
      </c>
      <c r="V486" s="41">
        <f>'Given Data '!C$45-(Table10[[#This Row],[Column13]]+Table10[[#This Row],[Column14]]+Table10[[#This Row],[Column15]])</f>
        <v>127.33924758614478</v>
      </c>
      <c r="W486" s="41">
        <f>Table10[[#This Row],[Column16]]/'Given Data '!C$17</f>
        <v>0.24408051903575698</v>
      </c>
      <c r="X486" s="41">
        <f>IF(L486=1,'Given Data '!C$55,IF(L486=2,'Given Data '!C$56,IF(L486=3,'Given Data '!C$57)))</f>
        <v>581.23604096253996</v>
      </c>
      <c r="Y486" s="41">
        <f>Table10[[#This Row],[Column19]]*Table10[[#This Row],[Column11]]^2/(2*1000)</f>
        <v>147.80540479258724</v>
      </c>
    </row>
    <row r="487" spans="7:25">
      <c r="G487" s="38">
        <f>7000</f>
        <v>7000</v>
      </c>
      <c r="H487" s="38">
        <f t="shared" si="23"/>
        <v>12.45</v>
      </c>
      <c r="I487" s="41">
        <f>Table10[[#This Row],[Column2]]*746/1000</f>
        <v>9.2876999999999992</v>
      </c>
      <c r="J487" s="37">
        <f>60*Table10[[#This Row],[Column3]]/(2*PI()*Table10[[#This Row],[Column1]])</f>
        <v>1.2670143128182253E-2</v>
      </c>
      <c r="K487" s="51">
        <v>535.1</v>
      </c>
      <c r="L487" s="41">
        <f>IF(Simulation!Q487&lt;='Given Data '!J$6,1,IF(AND(Simulation!Q487&gt;'Given Data '!J$6,Simulation!Q487&lt;='Given Data '!J$7),2,IF(Simulation!Q487&gt;'Given Data '!J$8,3)))</f>
        <v>3</v>
      </c>
      <c r="M487" s="41">
        <v>1</v>
      </c>
      <c r="N487" s="35">
        <f t="shared" si="21"/>
        <v>483</v>
      </c>
      <c r="O487" s="41">
        <f>O486+(Table10[[#This Row],[Column11]]-Q486)/R486</f>
        <v>34.655055602270508</v>
      </c>
      <c r="P487" s="41">
        <f>3.6*Table10[[#This Row],[Column11]]</f>
        <v>81.221945372353886</v>
      </c>
      <c r="Q487" s="41">
        <f t="shared" si="22"/>
        <v>22.561651492320525</v>
      </c>
      <c r="R487" s="36">
        <f>Table10[[#This Row],[Column16]]/Table10[[#This Row],[Column19]]</f>
        <v>0.21837472423841336</v>
      </c>
      <c r="S487" s="41">
        <f>'Given Data '!C$21*'Given Data '!C$19*'Given Data '!C$9*Table10[[#This Row],[Column11]]^2</f>
        <v>478.61465516021275</v>
      </c>
      <c r="T487" s="41">
        <f>'Given Data '!C$22*'Given Data '!C$17*9.81</f>
        <v>102.35950200000001</v>
      </c>
      <c r="U487" s="41">
        <v>0</v>
      </c>
      <c r="V487" s="41">
        <f>'Given Data '!C$45-(Table10[[#This Row],[Column13]]+Table10[[#This Row],[Column14]]+Table10[[#This Row],[Column15]])</f>
        <v>126.92726016262179</v>
      </c>
      <c r="W487" s="41">
        <f>Table10[[#This Row],[Column16]]/'Given Data '!C$17</f>
        <v>0.24329083238316648</v>
      </c>
      <c r="X487" s="41">
        <f>IF(L487=1,'Given Data '!C$55,IF(L487=2,'Given Data '!C$56,IF(L487=3,'Given Data '!C$57)))</f>
        <v>581.23604096253996</v>
      </c>
      <c r="Y487" s="41">
        <f>Table10[[#This Row],[Column19]]*Table10[[#This Row],[Column11]]^2/(2*1000)</f>
        <v>147.93274404017336</v>
      </c>
    </row>
    <row r="488" spans="7:25">
      <c r="G488" s="38">
        <f>7000</f>
        <v>7000</v>
      </c>
      <c r="H488" s="38">
        <f t="shared" si="23"/>
        <v>12.45</v>
      </c>
      <c r="I488" s="41">
        <f>Table10[[#This Row],[Column2]]*746/1000</f>
        <v>9.2876999999999992</v>
      </c>
      <c r="J488" s="37">
        <f>60*Table10[[#This Row],[Column3]]/(2*PI()*Table10[[#This Row],[Column1]])</f>
        <v>1.2670143128182253E-2</v>
      </c>
      <c r="K488" s="51">
        <v>535.1</v>
      </c>
      <c r="L488" s="41">
        <f>IF(Simulation!Q488&lt;='Given Data '!J$6,1,IF(AND(Simulation!Q488&gt;'Given Data '!J$6,Simulation!Q488&lt;='Given Data '!J$7),2,IF(Simulation!Q488&gt;'Given Data '!J$8,3)))</f>
        <v>3</v>
      </c>
      <c r="M488" s="41">
        <v>1</v>
      </c>
      <c r="N488" s="35">
        <f t="shared" si="21"/>
        <v>484</v>
      </c>
      <c r="O488" s="41">
        <f>O487+(Table10[[#This Row],[Column11]]-Q487)/R487</f>
        <v>34.699369095486233</v>
      </c>
      <c r="P488" s="41">
        <f>3.6*Table10[[#This Row],[Column11]]</f>
        <v>81.256782381053583</v>
      </c>
      <c r="Q488" s="41">
        <f t="shared" si="22"/>
        <v>22.571328439181549</v>
      </c>
      <c r="R488" s="36">
        <f>Table10[[#This Row],[Column16]]/Table10[[#This Row],[Column19]]</f>
        <v>0.21766820490751598</v>
      </c>
      <c r="S488" s="41">
        <f>'Given Data '!C$21*'Given Data '!C$19*'Given Data '!C$9*Table10[[#This Row],[Column11]]^2</f>
        <v>479.02530965896705</v>
      </c>
      <c r="T488" s="41">
        <f>'Given Data '!C$22*'Given Data '!C$17*9.81</f>
        <v>102.35950200000001</v>
      </c>
      <c r="U488" s="41">
        <v>0</v>
      </c>
      <c r="V488" s="41">
        <f>'Given Data '!C$45-(Table10[[#This Row],[Column13]]+Table10[[#This Row],[Column14]]+Table10[[#This Row],[Column15]])</f>
        <v>126.51660566386749</v>
      </c>
      <c r="W488" s="41">
        <f>Table10[[#This Row],[Column16]]/'Given Data '!C$17</f>
        <v>0.24250370064569873</v>
      </c>
      <c r="X488" s="41">
        <f>IF(L488=1,'Given Data '!C$55,IF(L488=2,'Given Data '!C$56,IF(L488=3,'Given Data '!C$57)))</f>
        <v>581.23604096253996</v>
      </c>
      <c r="Y488" s="41">
        <f>Table10[[#This Row],[Column19]]*Table10[[#This Row],[Column11]]^2/(2*1000)</f>
        <v>148.05967130033599</v>
      </c>
    </row>
    <row r="489" spans="7:25">
      <c r="G489" s="38">
        <f>7000</f>
        <v>7000</v>
      </c>
      <c r="H489" s="38">
        <f t="shared" si="23"/>
        <v>12.45</v>
      </c>
      <c r="I489" s="41">
        <f>Table10[[#This Row],[Column2]]*746/1000</f>
        <v>9.2876999999999992</v>
      </c>
      <c r="J489" s="37">
        <f>60*Table10[[#This Row],[Column3]]/(2*PI()*Table10[[#This Row],[Column1]])</f>
        <v>1.2670143128182253E-2</v>
      </c>
      <c r="K489" s="51">
        <v>535.1</v>
      </c>
      <c r="L489" s="41">
        <f>IF(Simulation!Q489&lt;='Given Data '!J$6,1,IF(AND(Simulation!Q489&gt;'Given Data '!J$6,Simulation!Q489&lt;='Given Data '!J$7),2,IF(Simulation!Q489&gt;'Given Data '!J$8,3)))</f>
        <v>3</v>
      </c>
      <c r="M489" s="41">
        <v>1</v>
      </c>
      <c r="N489" s="35">
        <f t="shared" si="21"/>
        <v>485</v>
      </c>
      <c r="O489" s="41">
        <f>O488+(Table10[[#This Row],[Column11]]-Q488)/R488</f>
        <v>34.743663629127155</v>
      </c>
      <c r="P489" s="41">
        <f>3.6*Table10[[#This Row],[Column11]]</f>
        <v>81.291491822902984</v>
      </c>
      <c r="Q489" s="41">
        <f t="shared" si="22"/>
        <v>22.580969950806384</v>
      </c>
      <c r="R489" s="36">
        <f>Table10[[#This Row],[Column16]]/Table10[[#This Row],[Column19]]</f>
        <v>0.21696397141609311</v>
      </c>
      <c r="S489" s="41">
        <f>'Given Data '!C$21*'Given Data '!C$19*'Given Data '!C$9*Table10[[#This Row],[Column11]]^2</f>
        <v>479.43463554543484</v>
      </c>
      <c r="T489" s="41">
        <f>'Given Data '!C$22*'Given Data '!C$17*9.81</f>
        <v>102.35950200000001</v>
      </c>
      <c r="U489" s="41">
        <v>0</v>
      </c>
      <c r="V489" s="41">
        <f>'Given Data '!C$45-(Table10[[#This Row],[Column13]]+Table10[[#This Row],[Column14]]+Table10[[#This Row],[Column15]])</f>
        <v>126.10727977739964</v>
      </c>
      <c r="W489" s="41">
        <f>Table10[[#This Row],[Column16]]/'Given Data '!C$17</f>
        <v>0.24171911555730125</v>
      </c>
      <c r="X489" s="41">
        <f>IF(L489=1,'Given Data '!C$55,IF(L489=2,'Given Data '!C$56,IF(L489=3,'Given Data '!C$57)))</f>
        <v>581.23604096253996</v>
      </c>
      <c r="Y489" s="41">
        <f>Table10[[#This Row],[Column19]]*Table10[[#This Row],[Column11]]^2/(2*1000)</f>
        <v>148.18618790599987</v>
      </c>
    </row>
    <row r="490" spans="7:25">
      <c r="G490" s="38">
        <f>7000</f>
        <v>7000</v>
      </c>
      <c r="H490" s="38">
        <f t="shared" si="23"/>
        <v>12.45</v>
      </c>
      <c r="I490" s="41">
        <f>Table10[[#This Row],[Column2]]*746/1000</f>
        <v>9.2876999999999992</v>
      </c>
      <c r="J490" s="37">
        <f>60*Table10[[#This Row],[Column3]]/(2*PI()*Table10[[#This Row],[Column1]])</f>
        <v>1.2670143128182253E-2</v>
      </c>
      <c r="K490" s="51">
        <v>535.1</v>
      </c>
      <c r="L490" s="41">
        <f>IF(Simulation!Q490&lt;='Given Data '!J$6,1,IF(AND(Simulation!Q490&gt;'Given Data '!J$6,Simulation!Q490&lt;='Given Data '!J$7),2,IF(Simulation!Q490&gt;'Given Data '!J$8,3)))</f>
        <v>3</v>
      </c>
      <c r="M490" s="41">
        <v>1</v>
      </c>
      <c r="N490" s="35">
        <f t="shared" si="21"/>
        <v>486</v>
      </c>
      <c r="O490" s="41">
        <f>O489+(Table10[[#This Row],[Column11]]-Q489)/R489</f>
        <v>34.787939288731216</v>
      </c>
      <c r="P490" s="41">
        <f>3.6*Table10[[#This Row],[Column11]]</f>
        <v>81.326074225504144</v>
      </c>
      <c r="Q490" s="41">
        <f t="shared" si="22"/>
        <v>22.590576173751149</v>
      </c>
      <c r="R490" s="36">
        <f>Table10[[#This Row],[Column16]]/Table10[[#This Row],[Column19]]</f>
        <v>0.21626201636864745</v>
      </c>
      <c r="S490" s="41">
        <f>'Given Data '!C$21*'Given Data '!C$19*'Given Data '!C$9*Table10[[#This Row],[Column11]]^2</f>
        <v>479.84263711814589</v>
      </c>
      <c r="T490" s="41">
        <f>'Given Data '!C$22*'Given Data '!C$17*9.81</f>
        <v>102.35950200000001</v>
      </c>
      <c r="U490" s="41">
        <v>0</v>
      </c>
      <c r="V490" s="41">
        <f>'Given Data '!C$45-(Table10[[#This Row],[Column13]]+Table10[[#This Row],[Column14]]+Table10[[#This Row],[Column15]])</f>
        <v>125.69927820468865</v>
      </c>
      <c r="W490" s="41">
        <f>Table10[[#This Row],[Column16]]/'Given Data '!C$17</f>
        <v>0.24093706887866562</v>
      </c>
      <c r="X490" s="41">
        <f>IF(L490=1,'Given Data '!C$55,IF(L490=2,'Given Data '!C$56,IF(L490=3,'Given Data '!C$57)))</f>
        <v>581.23604096253996</v>
      </c>
      <c r="Y490" s="41">
        <f>Table10[[#This Row],[Column19]]*Table10[[#This Row],[Column11]]^2/(2*1000)</f>
        <v>148.31229518577726</v>
      </c>
    </row>
    <row r="491" spans="7:25">
      <c r="G491" s="38">
        <f>7000</f>
        <v>7000</v>
      </c>
      <c r="H491" s="38">
        <f t="shared" si="23"/>
        <v>12.45</v>
      </c>
      <c r="I491" s="41">
        <f>Table10[[#This Row],[Column2]]*746/1000</f>
        <v>9.2876999999999992</v>
      </c>
      <c r="J491" s="37">
        <f>60*Table10[[#This Row],[Column3]]/(2*PI()*Table10[[#This Row],[Column1]])</f>
        <v>1.2670143128182253E-2</v>
      </c>
      <c r="K491" s="51">
        <v>535.1</v>
      </c>
      <c r="L491" s="41">
        <f>IF(Simulation!Q491&lt;='Given Data '!J$6,1,IF(AND(Simulation!Q491&gt;'Given Data '!J$6,Simulation!Q491&lt;='Given Data '!J$7),2,IF(Simulation!Q491&gt;'Given Data '!J$8,3)))</f>
        <v>3</v>
      </c>
      <c r="M491" s="41">
        <v>1</v>
      </c>
      <c r="N491" s="35">
        <f t="shared" si="21"/>
        <v>487</v>
      </c>
      <c r="O491" s="41">
        <f>O490+(Table10[[#This Row],[Column11]]-Q490)/R490</f>
        <v>34.832196159352137</v>
      </c>
      <c r="P491" s="41">
        <f>3.6*Table10[[#This Row],[Column11]]</f>
        <v>81.360530113787263</v>
      </c>
      <c r="Q491" s="41">
        <f t="shared" si="22"/>
        <v>22.600147253829796</v>
      </c>
      <c r="R491" s="36">
        <f>Table10[[#This Row],[Column16]]/Table10[[#This Row],[Column19]]</f>
        <v>0.21556233239360764</v>
      </c>
      <c r="S491" s="41">
        <f>'Given Data '!C$21*'Given Data '!C$19*'Given Data '!C$9*Table10[[#This Row],[Column11]]^2</f>
        <v>480.2493186617229</v>
      </c>
      <c r="T491" s="41">
        <f>'Given Data '!C$22*'Given Data '!C$17*9.81</f>
        <v>102.35950200000001</v>
      </c>
      <c r="U491" s="41">
        <v>0</v>
      </c>
      <c r="V491" s="41">
        <f>'Given Data '!C$45-(Table10[[#This Row],[Column13]]+Table10[[#This Row],[Column14]]+Table10[[#This Row],[Column15]])</f>
        <v>125.29259666111159</v>
      </c>
      <c r="W491" s="41">
        <f>Table10[[#This Row],[Column16]]/'Given Data '!C$17</f>
        <v>0.24015755239713937</v>
      </c>
      <c r="X491" s="41">
        <f>IF(L491=1,'Given Data '!C$55,IF(L491=2,'Given Data '!C$56,IF(L491=3,'Given Data '!C$57)))</f>
        <v>581.23604096253996</v>
      </c>
      <c r="Y491" s="41">
        <f>Table10[[#This Row],[Column19]]*Table10[[#This Row],[Column11]]^2/(2*1000)</f>
        <v>148.43799446398199</v>
      </c>
    </row>
    <row r="492" spans="7:25">
      <c r="G492" s="38">
        <f>7000</f>
        <v>7000</v>
      </c>
      <c r="H492" s="38">
        <f t="shared" si="23"/>
        <v>12.45</v>
      </c>
      <c r="I492" s="41">
        <f>Table10[[#This Row],[Column2]]*746/1000</f>
        <v>9.2876999999999992</v>
      </c>
      <c r="J492" s="37">
        <f>60*Table10[[#This Row],[Column3]]/(2*PI()*Table10[[#This Row],[Column1]])</f>
        <v>1.2670143128182253E-2</v>
      </c>
      <c r="K492" s="51">
        <v>535.1</v>
      </c>
      <c r="L492" s="41">
        <f>IF(Simulation!Q492&lt;='Given Data '!J$6,1,IF(AND(Simulation!Q492&gt;'Given Data '!J$6,Simulation!Q492&lt;='Given Data '!J$7),2,IF(Simulation!Q492&gt;'Given Data '!J$8,3)))</f>
        <v>3</v>
      </c>
      <c r="M492" s="41">
        <v>1</v>
      </c>
      <c r="N492" s="35">
        <f t="shared" si="21"/>
        <v>488</v>
      </c>
      <c r="O492" s="41">
        <f>O491+(Table10[[#This Row],[Column11]]-Q491)/R491</f>
        <v>34.87643432556294</v>
      </c>
      <c r="P492" s="41">
        <f>3.6*Table10[[#This Row],[Column11]]</f>
        <v>81.394860010028452</v>
      </c>
      <c r="Q492" s="41">
        <f t="shared" si="22"/>
        <v>22.609683336119012</v>
      </c>
      <c r="R492" s="36">
        <f>Table10[[#This Row],[Column16]]/Table10[[#This Row],[Column19]]</f>
        <v>0.2148649121432534</v>
      </c>
      <c r="S492" s="41">
        <f>'Given Data '!C$21*'Given Data '!C$19*'Given Data '!C$9*Table10[[#This Row],[Column11]]^2</f>
        <v>480.65468444692596</v>
      </c>
      <c r="T492" s="41">
        <f>'Given Data '!C$22*'Given Data '!C$17*9.81</f>
        <v>102.35950200000001</v>
      </c>
      <c r="U492" s="41">
        <v>0</v>
      </c>
      <c r="V492" s="41">
        <f>'Given Data '!C$45-(Table10[[#This Row],[Column13]]+Table10[[#This Row],[Column14]]+Table10[[#This Row],[Column15]])</f>
        <v>124.88723087590859</v>
      </c>
      <c r="W492" s="41">
        <f>Table10[[#This Row],[Column16]]/'Given Data '!C$17</f>
        <v>0.23938055792664234</v>
      </c>
      <c r="X492" s="41">
        <f>IF(L492=1,'Given Data '!C$55,IF(L492=2,'Given Data '!C$56,IF(L492=3,'Given Data '!C$57)))</f>
        <v>581.23604096253996</v>
      </c>
      <c r="Y492" s="41">
        <f>Table10[[#This Row],[Column19]]*Table10[[#This Row],[Column11]]^2/(2*1000)</f>
        <v>148.56328706064312</v>
      </c>
    </row>
    <row r="493" spans="7:25">
      <c r="G493" s="38">
        <f>7000</f>
        <v>7000</v>
      </c>
      <c r="H493" s="38">
        <f t="shared" si="23"/>
        <v>12.45</v>
      </c>
      <c r="I493" s="41">
        <f>Table10[[#This Row],[Column2]]*746/1000</f>
        <v>9.2876999999999992</v>
      </c>
      <c r="J493" s="37">
        <f>60*Table10[[#This Row],[Column3]]/(2*PI()*Table10[[#This Row],[Column1]])</f>
        <v>1.2670143128182253E-2</v>
      </c>
      <c r="K493" s="51">
        <v>535.1</v>
      </c>
      <c r="L493" s="41">
        <f>IF(Simulation!Q493&lt;='Given Data '!J$6,1,IF(AND(Simulation!Q493&gt;'Given Data '!J$6,Simulation!Q493&lt;='Given Data '!J$7),2,IF(Simulation!Q493&gt;'Given Data '!J$8,3)))</f>
        <v>3</v>
      </c>
      <c r="M493" s="41">
        <v>1</v>
      </c>
      <c r="N493" s="35">
        <f t="shared" si="21"/>
        <v>489</v>
      </c>
      <c r="O493" s="41">
        <f>O492+(Table10[[#This Row],[Column11]]-Q492)/R492</f>
        <v>34.920653871459471</v>
      </c>
      <c r="P493" s="41">
        <f>3.6*Table10[[#This Row],[Column11]]</f>
        <v>81.429064433867111</v>
      </c>
      <c r="Q493" s="41">
        <f t="shared" si="22"/>
        <v>22.619184564963085</v>
      </c>
      <c r="R493" s="36">
        <f>Table10[[#This Row],[Column16]]/Table10[[#This Row],[Column19]]</f>
        <v>0.21416974829363566</v>
      </c>
      <c r="S493" s="41">
        <f>'Given Data '!C$21*'Given Data '!C$19*'Given Data '!C$9*Table10[[#This Row],[Column11]]^2</f>
        <v>481.05873873069805</v>
      </c>
      <c r="T493" s="41">
        <f>'Given Data '!C$22*'Given Data '!C$17*9.81</f>
        <v>102.35950200000001</v>
      </c>
      <c r="U493" s="41">
        <v>0</v>
      </c>
      <c r="V493" s="41">
        <f>'Given Data '!C$45-(Table10[[#This Row],[Column13]]+Table10[[#This Row],[Column14]]+Table10[[#This Row],[Column15]])</f>
        <v>124.48317659213649</v>
      </c>
      <c r="W493" s="41">
        <f>Table10[[#This Row],[Column16]]/'Given Data '!C$17</f>
        <v>0.23860607730757794</v>
      </c>
      <c r="X493" s="41">
        <f>IF(L493=1,'Given Data '!C$55,IF(L493=2,'Given Data '!C$56,IF(L493=3,'Given Data '!C$57)))</f>
        <v>581.23604096253996</v>
      </c>
      <c r="Y493" s="41">
        <f>Table10[[#This Row],[Column19]]*Table10[[#This Row],[Column11]]^2/(2*1000)</f>
        <v>148.68817429151903</v>
      </c>
    </row>
    <row r="494" spans="7:25">
      <c r="G494" s="38">
        <f>7000</f>
        <v>7000</v>
      </c>
      <c r="H494" s="38">
        <f t="shared" si="23"/>
        <v>12.45</v>
      </c>
      <c r="I494" s="41">
        <f>Table10[[#This Row],[Column2]]*746/1000</f>
        <v>9.2876999999999992</v>
      </c>
      <c r="J494" s="37">
        <f>60*Table10[[#This Row],[Column3]]/(2*PI()*Table10[[#This Row],[Column1]])</f>
        <v>1.2670143128182253E-2</v>
      </c>
      <c r="K494" s="51">
        <v>535.1</v>
      </c>
      <c r="L494" s="41">
        <f>IF(Simulation!Q494&lt;='Given Data '!J$6,1,IF(AND(Simulation!Q494&gt;'Given Data '!J$6,Simulation!Q494&lt;='Given Data '!J$7),2,IF(Simulation!Q494&gt;'Given Data '!J$8,3)))</f>
        <v>3</v>
      </c>
      <c r="M494" s="41">
        <v>1</v>
      </c>
      <c r="N494" s="35">
        <f t="shared" si="21"/>
        <v>490</v>
      </c>
      <c r="O494" s="41">
        <f>O493+(Table10[[#This Row],[Column11]]-Q493)/R493</f>
        <v>34.964854880663907</v>
      </c>
      <c r="P494" s="41">
        <f>3.6*Table10[[#This Row],[Column11]]</f>
        <v>81.463143902323409</v>
      </c>
      <c r="Q494" s="41">
        <f t="shared" si="22"/>
        <v>22.628651083978724</v>
      </c>
      <c r="R494" s="36">
        <f>Table10[[#This Row],[Column16]]/Table10[[#This Row],[Column19]]</f>
        <v>0.21347683354450167</v>
      </c>
      <c r="S494" s="41">
        <f>'Given Data '!C$21*'Given Data '!C$19*'Given Data '!C$9*Table10[[#This Row],[Column11]]^2</f>
        <v>481.46148575620919</v>
      </c>
      <c r="T494" s="41">
        <f>'Given Data '!C$22*'Given Data '!C$17*9.81</f>
        <v>102.35950200000001</v>
      </c>
      <c r="U494" s="41">
        <v>0</v>
      </c>
      <c r="V494" s="41">
        <f>'Given Data '!C$45-(Table10[[#This Row],[Column13]]+Table10[[#This Row],[Column14]]+Table10[[#This Row],[Column15]])</f>
        <v>124.0804295666253</v>
      </c>
      <c r="W494" s="41">
        <f>Table10[[#This Row],[Column16]]/'Given Data '!C$17</f>
        <v>0.23783410240674951</v>
      </c>
      <c r="X494" s="41">
        <f>IF(L494=1,'Given Data '!C$55,IF(L494=2,'Given Data '!C$56,IF(L494=3,'Given Data '!C$57)))</f>
        <v>581.23604096253996</v>
      </c>
      <c r="Y494" s="41">
        <f>Table10[[#This Row],[Column19]]*Table10[[#This Row],[Column11]]^2/(2*1000)</f>
        <v>148.81265746811113</v>
      </c>
    </row>
    <row r="495" spans="7:25">
      <c r="G495" s="38">
        <f>7000</f>
        <v>7000</v>
      </c>
      <c r="H495" s="38">
        <f t="shared" si="23"/>
        <v>12.45</v>
      </c>
      <c r="I495" s="41">
        <f>Table10[[#This Row],[Column2]]*746/1000</f>
        <v>9.2876999999999992</v>
      </c>
      <c r="J495" s="37">
        <f>60*Table10[[#This Row],[Column3]]/(2*PI()*Table10[[#This Row],[Column1]])</f>
        <v>1.2670143128182253E-2</v>
      </c>
      <c r="K495" s="51">
        <v>535.1</v>
      </c>
      <c r="L495" s="41">
        <f>IF(Simulation!Q495&lt;='Given Data '!J$6,1,IF(AND(Simulation!Q495&gt;'Given Data '!J$6,Simulation!Q495&lt;='Given Data '!J$7),2,IF(Simulation!Q495&gt;'Given Data '!J$8,3)))</f>
        <v>3</v>
      </c>
      <c r="M495" s="41">
        <v>1</v>
      </c>
      <c r="N495" s="35">
        <f t="shared" si="21"/>
        <v>491</v>
      </c>
      <c r="O495" s="41">
        <f>O494+(Table10[[#This Row],[Column11]]-Q494)/R494</f>
        <v>35.009037436328207</v>
      </c>
      <c r="P495" s="41">
        <f>3.6*Table10[[#This Row],[Column11]]</f>
        <v>81.497098929815436</v>
      </c>
      <c r="Q495" s="41">
        <f t="shared" si="22"/>
        <v>22.638083036059843</v>
      </c>
      <c r="R495" s="36">
        <f>Table10[[#This Row],[Column16]]/Table10[[#This Row],[Column19]]</f>
        <v>0.21278616061921721</v>
      </c>
      <c r="S495" s="41">
        <f>'Given Data '!C$21*'Given Data '!C$19*'Given Data '!C$9*Table10[[#This Row],[Column11]]^2</f>
        <v>481.86292975290161</v>
      </c>
      <c r="T495" s="41">
        <f>'Given Data '!C$22*'Given Data '!C$17*9.81</f>
        <v>102.35950200000001</v>
      </c>
      <c r="U495" s="41">
        <v>0</v>
      </c>
      <c r="V495" s="41">
        <f>'Given Data '!C$45-(Table10[[#This Row],[Column13]]+Table10[[#This Row],[Column14]]+Table10[[#This Row],[Column15]])</f>
        <v>123.67898556993293</v>
      </c>
      <c r="W495" s="41">
        <f>Table10[[#This Row],[Column16]]/'Given Data '!C$17</f>
        <v>0.23706462511727383</v>
      </c>
      <c r="X495" s="41">
        <f>IF(L495=1,'Given Data '!C$55,IF(L495=2,'Given Data '!C$56,IF(L495=3,'Given Data '!C$57)))</f>
        <v>581.23604096253996</v>
      </c>
      <c r="Y495" s="41">
        <f>Table10[[#This Row],[Column19]]*Table10[[#This Row],[Column11]]^2/(2*1000)</f>
        <v>148.93673789767777</v>
      </c>
    </row>
    <row r="496" spans="7:25">
      <c r="G496" s="38">
        <f>7000</f>
        <v>7000</v>
      </c>
      <c r="H496" s="38">
        <f t="shared" si="23"/>
        <v>12.45</v>
      </c>
      <c r="I496" s="41">
        <f>Table10[[#This Row],[Column2]]*746/1000</f>
        <v>9.2876999999999992</v>
      </c>
      <c r="J496" s="37">
        <f>60*Table10[[#This Row],[Column3]]/(2*PI()*Table10[[#This Row],[Column1]])</f>
        <v>1.2670143128182253E-2</v>
      </c>
      <c r="K496" s="51">
        <v>535.1</v>
      </c>
      <c r="L496" s="41">
        <f>IF(Simulation!Q496&lt;='Given Data '!J$6,1,IF(AND(Simulation!Q496&gt;'Given Data '!J$6,Simulation!Q496&lt;='Given Data '!J$7),2,IF(Simulation!Q496&gt;'Given Data '!J$8,3)))</f>
        <v>3</v>
      </c>
      <c r="M496" s="41">
        <v>1</v>
      </c>
      <c r="N496" s="35">
        <f t="shared" si="21"/>
        <v>492</v>
      </c>
      <c r="O496" s="41">
        <f>O495+(Table10[[#This Row],[Column11]]-Q495)/R495</f>
        <v>35.053201621137525</v>
      </c>
      <c r="P496" s="41">
        <f>3.6*Table10[[#This Row],[Column11]]</f>
        <v>81.530930028176272</v>
      </c>
      <c r="Q496" s="41">
        <f t="shared" si="22"/>
        <v>22.647480563382295</v>
      </c>
      <c r="R496" s="36">
        <f>Table10[[#This Row],[Column16]]/Table10[[#This Row],[Column19]]</f>
        <v>0.21209772226469056</v>
      </c>
      <c r="S496" s="41">
        <f>'Given Data '!C$21*'Given Data '!C$19*'Given Data '!C$9*Table10[[#This Row],[Column11]]^2</f>
        <v>482.26307493653343</v>
      </c>
      <c r="T496" s="41">
        <f>'Given Data '!C$22*'Given Data '!C$17*9.81</f>
        <v>102.35950200000001</v>
      </c>
      <c r="U496" s="41">
        <v>0</v>
      </c>
      <c r="V496" s="41">
        <f>'Given Data '!C$45-(Table10[[#This Row],[Column13]]+Table10[[#This Row],[Column14]]+Table10[[#This Row],[Column15]])</f>
        <v>123.27884038630111</v>
      </c>
      <c r="W496" s="41">
        <f>Table10[[#This Row],[Column16]]/'Given Data '!C$17</f>
        <v>0.23629763735849629</v>
      </c>
      <c r="X496" s="41">
        <f>IF(L496=1,'Given Data '!C$55,IF(L496=2,'Given Data '!C$56,IF(L496=3,'Given Data '!C$57)))</f>
        <v>581.23604096253996</v>
      </c>
      <c r="Y496" s="41">
        <f>Table10[[#This Row],[Column19]]*Table10[[#This Row],[Column11]]^2/(2*1000)</f>
        <v>149.06041688324771</v>
      </c>
    </row>
    <row r="497" spans="7:25">
      <c r="G497" s="38">
        <f>7000</f>
        <v>7000</v>
      </c>
      <c r="H497" s="38">
        <f t="shared" si="23"/>
        <v>12.45</v>
      </c>
      <c r="I497" s="41">
        <f>Table10[[#This Row],[Column2]]*746/1000</f>
        <v>9.2876999999999992</v>
      </c>
      <c r="J497" s="37">
        <f>60*Table10[[#This Row],[Column3]]/(2*PI()*Table10[[#This Row],[Column1]])</f>
        <v>1.2670143128182253E-2</v>
      </c>
      <c r="K497" s="51">
        <v>535.1</v>
      </c>
      <c r="L497" s="41">
        <f>IF(Simulation!Q497&lt;='Given Data '!J$6,1,IF(AND(Simulation!Q497&gt;'Given Data '!J$6,Simulation!Q497&lt;='Given Data '!J$7),2,IF(Simulation!Q497&gt;'Given Data '!J$8,3)))</f>
        <v>3</v>
      </c>
      <c r="M497" s="41">
        <v>1</v>
      </c>
      <c r="N497" s="35">
        <f t="shared" si="21"/>
        <v>493</v>
      </c>
      <c r="O497" s="41">
        <f>O496+(Table10[[#This Row],[Column11]]-Q496)/R496</f>
        <v>35.097347517313601</v>
      </c>
      <c r="P497" s="41">
        <f>3.6*Table10[[#This Row],[Column11]]</f>
        <v>81.564637706670865</v>
      </c>
      <c r="Q497" s="41">
        <f t="shared" si="22"/>
        <v>22.656843807408574</v>
      </c>
      <c r="R497" s="36">
        <f>Table10[[#This Row],[Column16]]/Table10[[#This Row],[Column19]]</f>
        <v>0.21141151125129645</v>
      </c>
      <c r="S497" s="41">
        <f>'Given Data '!C$21*'Given Data '!C$19*'Given Data '!C$9*Table10[[#This Row],[Column11]]^2</f>
        <v>482.66192550922352</v>
      </c>
      <c r="T497" s="41">
        <f>'Given Data '!C$22*'Given Data '!C$17*9.81</f>
        <v>102.35950200000001</v>
      </c>
      <c r="U497" s="41">
        <v>0</v>
      </c>
      <c r="V497" s="41">
        <f>'Given Data '!C$45-(Table10[[#This Row],[Column13]]+Table10[[#This Row],[Column14]]+Table10[[#This Row],[Column15]])</f>
        <v>122.87998981361102</v>
      </c>
      <c r="W497" s="41">
        <f>Table10[[#This Row],[Column16]]/'Given Data '!C$17</f>
        <v>0.23553313107590618</v>
      </c>
      <c r="X497" s="41">
        <f>IF(L497=1,'Given Data '!C$55,IF(L497=2,'Given Data '!C$56,IF(L497=3,'Given Data '!C$57)))</f>
        <v>581.23604096253996</v>
      </c>
      <c r="Y497" s="41">
        <f>Table10[[#This Row],[Column19]]*Table10[[#This Row],[Column11]]^2/(2*1000)</f>
        <v>149.18369572363397</v>
      </c>
    </row>
    <row r="498" spans="7:25">
      <c r="G498" s="38">
        <f>7000</f>
        <v>7000</v>
      </c>
      <c r="H498" s="38">
        <f t="shared" si="23"/>
        <v>12.45</v>
      </c>
      <c r="I498" s="41">
        <f>Table10[[#This Row],[Column2]]*746/1000</f>
        <v>9.2876999999999992</v>
      </c>
      <c r="J498" s="37">
        <f>60*Table10[[#This Row],[Column3]]/(2*PI()*Table10[[#This Row],[Column1]])</f>
        <v>1.2670143128182253E-2</v>
      </c>
      <c r="K498" s="51">
        <v>535.1</v>
      </c>
      <c r="L498" s="41">
        <f>IF(Simulation!Q498&lt;='Given Data '!J$6,1,IF(AND(Simulation!Q498&gt;'Given Data '!J$6,Simulation!Q498&lt;='Given Data '!J$7),2,IF(Simulation!Q498&gt;'Given Data '!J$8,3)))</f>
        <v>3</v>
      </c>
      <c r="M498" s="41">
        <v>1</v>
      </c>
      <c r="N498" s="35">
        <f t="shared" si="21"/>
        <v>494</v>
      </c>
      <c r="O498" s="41">
        <f>O497+(Table10[[#This Row],[Column11]]-Q497)/R497</f>
        <v>35.141475206618104</v>
      </c>
      <c r="P498" s="41">
        <f>3.6*Table10[[#This Row],[Column11]]</f>
        <v>81.598222472012878</v>
      </c>
      <c r="Q498" s="41">
        <f t="shared" si="22"/>
        <v>22.666172908892467</v>
      </c>
      <c r="R498" s="36">
        <f>Table10[[#This Row],[Column16]]/Table10[[#This Row],[Column19]]</f>
        <v>0.21072752037279988</v>
      </c>
      <c r="S498" s="41">
        <f>'Given Data '!C$21*'Given Data '!C$19*'Given Data '!C$9*Table10[[#This Row],[Column11]]^2</f>
        <v>483.05948565949529</v>
      </c>
      <c r="T498" s="41">
        <f>'Given Data '!C$22*'Given Data '!C$17*9.81</f>
        <v>102.35950200000001</v>
      </c>
      <c r="U498" s="41">
        <v>0</v>
      </c>
      <c r="V498" s="41">
        <f>'Given Data '!C$45-(Table10[[#This Row],[Column13]]+Table10[[#This Row],[Column14]]+Table10[[#This Row],[Column15]])</f>
        <v>122.48242966333919</v>
      </c>
      <c r="W498" s="41">
        <f>Table10[[#This Row],[Column16]]/'Given Data '!C$17</f>
        <v>0.23477109824105188</v>
      </c>
      <c r="X498" s="41">
        <f>IF(L498=1,'Given Data '!C$55,IF(L498=2,'Given Data '!C$56,IF(L498=3,'Given Data '!C$57)))</f>
        <v>581.23604096253996</v>
      </c>
      <c r="Y498" s="41">
        <f>Table10[[#This Row],[Column19]]*Table10[[#This Row],[Column11]]^2/(2*1000)</f>
        <v>149.30657571344761</v>
      </c>
    </row>
    <row r="499" spans="7:25">
      <c r="G499" s="38">
        <f>7000</f>
        <v>7000</v>
      </c>
      <c r="H499" s="38">
        <f t="shared" si="23"/>
        <v>12.45</v>
      </c>
      <c r="I499" s="41">
        <f>Table10[[#This Row],[Column2]]*746/1000</f>
        <v>9.2876999999999992</v>
      </c>
      <c r="J499" s="37">
        <f>60*Table10[[#This Row],[Column3]]/(2*PI()*Table10[[#This Row],[Column1]])</f>
        <v>1.2670143128182253E-2</v>
      </c>
      <c r="K499" s="51">
        <v>535.1</v>
      </c>
      <c r="L499" s="41">
        <f>IF(Simulation!Q499&lt;='Given Data '!J$6,1,IF(AND(Simulation!Q499&gt;'Given Data '!J$6,Simulation!Q499&lt;='Given Data '!J$7),2,IF(Simulation!Q499&gt;'Given Data '!J$8,3)))</f>
        <v>3</v>
      </c>
      <c r="M499" s="41">
        <v>1</v>
      </c>
      <c r="N499" s="35">
        <f t="shared" si="21"/>
        <v>495</v>
      </c>
      <c r="O499" s="41">
        <f>O498+(Table10[[#This Row],[Column11]]-Q498)/R498</f>
        <v>35.185584770356016</v>
      </c>
      <c r="P499" s="41">
        <f>3.6*Table10[[#This Row],[Column11]]</f>
        <v>81.631684828381267</v>
      </c>
      <c r="Q499" s="41">
        <f t="shared" si="22"/>
        <v>22.675468007883683</v>
      </c>
      <c r="R499" s="36">
        <f>Table10[[#This Row],[Column16]]/Table10[[#This Row],[Column19]]</f>
        <v>0.21004574244628069</v>
      </c>
      <c r="S499" s="41">
        <f>'Given Data '!C$21*'Given Data '!C$19*'Given Data '!C$9*Table10[[#This Row],[Column11]]^2</f>
        <v>483.45575956232096</v>
      </c>
      <c r="T499" s="41">
        <f>'Given Data '!C$22*'Given Data '!C$17*9.81</f>
        <v>102.35950200000001</v>
      </c>
      <c r="U499" s="41">
        <v>0</v>
      </c>
      <c r="V499" s="41">
        <f>'Given Data '!C$45-(Table10[[#This Row],[Column13]]+Table10[[#This Row],[Column14]]+Table10[[#This Row],[Column15]])</f>
        <v>122.08615576051352</v>
      </c>
      <c r="W499" s="41">
        <f>Table10[[#This Row],[Column16]]/'Given Data '!C$17</f>
        <v>0.23401153085145676</v>
      </c>
      <c r="X499" s="41">
        <f>IF(L499=1,'Given Data '!C$55,IF(L499=2,'Given Data '!C$56,IF(L499=3,'Given Data '!C$57)))</f>
        <v>581.23604096253996</v>
      </c>
      <c r="Y499" s="41">
        <f>Table10[[#This Row],[Column19]]*Table10[[#This Row],[Column11]]^2/(2*1000)</f>
        <v>149.42905814311095</v>
      </c>
    </row>
    <row r="500" spans="7:25">
      <c r="G500" s="38">
        <f>7000</f>
        <v>7000</v>
      </c>
      <c r="H500" s="38">
        <f t="shared" si="23"/>
        <v>12.45</v>
      </c>
      <c r="I500" s="41">
        <f>Table10[[#This Row],[Column2]]*746/1000</f>
        <v>9.2876999999999992</v>
      </c>
      <c r="J500" s="37">
        <f>60*Table10[[#This Row],[Column3]]/(2*PI()*Table10[[#This Row],[Column1]])</f>
        <v>1.2670143128182253E-2</v>
      </c>
      <c r="K500" s="51">
        <v>535.1</v>
      </c>
      <c r="L500" s="41">
        <f>IF(Simulation!Q500&lt;='Given Data '!J$6,1,IF(AND(Simulation!Q500&gt;'Given Data '!J$6,Simulation!Q500&lt;='Given Data '!J$7),2,IF(Simulation!Q500&gt;'Given Data '!J$8,3)))</f>
        <v>3</v>
      </c>
      <c r="M500" s="41">
        <v>1</v>
      </c>
      <c r="N500" s="35">
        <f t="shared" si="21"/>
        <v>496</v>
      </c>
      <c r="O500" s="41">
        <f>O499+(Table10[[#This Row],[Column11]]-Q499)/R499</f>
        <v>35.229676289378872</v>
      </c>
      <c r="P500" s="41">
        <f>3.6*Table10[[#This Row],[Column11]]</f>
        <v>81.665025277436726</v>
      </c>
      <c r="Q500" s="41">
        <f t="shared" si="22"/>
        <v>22.684729243732423</v>
      </c>
      <c r="R500" s="36">
        <f>Table10[[#This Row],[Column16]]/Table10[[#This Row],[Column19]]</f>
        <v>0.20936617031205806</v>
      </c>
      <c r="S500" s="41">
        <f>'Given Data '!C$21*'Given Data '!C$19*'Given Data '!C$9*Table10[[#This Row],[Column11]]^2</f>
        <v>483.85075137916499</v>
      </c>
      <c r="T500" s="41">
        <f>'Given Data '!C$22*'Given Data '!C$17*9.81</f>
        <v>102.35950200000001</v>
      </c>
      <c r="U500" s="41">
        <v>0</v>
      </c>
      <c r="V500" s="41">
        <f>'Given Data '!C$45-(Table10[[#This Row],[Column13]]+Table10[[#This Row],[Column14]]+Table10[[#This Row],[Column15]])</f>
        <v>121.69116394366949</v>
      </c>
      <c r="W500" s="41">
        <f>Table10[[#This Row],[Column16]]/'Given Data '!C$17</f>
        <v>0.23325442093053514</v>
      </c>
      <c r="X500" s="41">
        <f>IF(L500=1,'Given Data '!C$55,IF(L500=2,'Given Data '!C$56,IF(L500=3,'Given Data '!C$57)))</f>
        <v>581.23604096253996</v>
      </c>
      <c r="Y500" s="41">
        <f>Table10[[#This Row],[Column19]]*Table10[[#This Row],[Column11]]^2/(2*1000)</f>
        <v>149.55114429887146</v>
      </c>
    </row>
    <row r="501" spans="7:25">
      <c r="G501" s="38">
        <f>7000</f>
        <v>7000</v>
      </c>
      <c r="H501" s="38">
        <f t="shared" si="23"/>
        <v>12.45</v>
      </c>
      <c r="I501" s="41">
        <f>Table10[[#This Row],[Column2]]*746/1000</f>
        <v>9.2876999999999992</v>
      </c>
      <c r="J501" s="37">
        <f>60*Table10[[#This Row],[Column3]]/(2*PI()*Table10[[#This Row],[Column1]])</f>
        <v>1.2670143128182253E-2</v>
      </c>
      <c r="K501" s="51">
        <v>535.1</v>
      </c>
      <c r="L501" s="41">
        <f>IF(Simulation!Q501&lt;='Given Data '!J$6,1,IF(AND(Simulation!Q501&gt;'Given Data '!J$6,Simulation!Q501&lt;='Given Data '!J$7),2,IF(Simulation!Q501&gt;'Given Data '!J$8,3)))</f>
        <v>3</v>
      </c>
      <c r="M501" s="41">
        <v>1</v>
      </c>
      <c r="N501" s="35">
        <f t="shared" si="21"/>
        <v>497</v>
      </c>
      <c r="O501" s="41">
        <f>O500+(Table10[[#This Row],[Column11]]-Q500)/R500</f>
        <v>35.273749844088044</v>
      </c>
      <c r="P501" s="41">
        <f>3.6*Table10[[#This Row],[Column11]]</f>
        <v>81.698244318338126</v>
      </c>
      <c r="Q501" s="41">
        <f t="shared" si="22"/>
        <v>22.693956755093922</v>
      </c>
      <c r="R501" s="36">
        <f>Table10[[#This Row],[Column16]]/Table10[[#This Row],[Column19]]</f>
        <v>0.20868879683361513</v>
      </c>
      <c r="S501" s="41">
        <f>'Given Data '!C$21*'Given Data '!C$19*'Given Data '!C$9*Table10[[#This Row],[Column11]]^2</f>
        <v>484.24446525802819</v>
      </c>
      <c r="T501" s="41">
        <f>'Given Data '!C$22*'Given Data '!C$17*9.81</f>
        <v>102.35950200000001</v>
      </c>
      <c r="U501" s="41">
        <v>0</v>
      </c>
      <c r="V501" s="41">
        <f>'Given Data '!C$45-(Table10[[#This Row],[Column13]]+Table10[[#This Row],[Column14]]+Table10[[#This Row],[Column15]])</f>
        <v>121.2974500648063</v>
      </c>
      <c r="W501" s="41">
        <f>Table10[[#This Row],[Column16]]/'Given Data '!C$17</f>
        <v>0.23249976052750818</v>
      </c>
      <c r="X501" s="41">
        <f>IF(L501=1,'Given Data '!C$55,IF(L501=2,'Given Data '!C$56,IF(L501=3,'Given Data '!C$57)))</f>
        <v>581.23604096253996</v>
      </c>
      <c r="Y501" s="41">
        <f>Table10[[#This Row],[Column19]]*Table10[[#This Row],[Column11]]^2/(2*1000)</f>
        <v>149.6728354628151</v>
      </c>
    </row>
    <row r="502" spans="7:25">
      <c r="G502" s="38">
        <f>7000</f>
        <v>7000</v>
      </c>
      <c r="H502" s="38">
        <f t="shared" si="23"/>
        <v>12.45</v>
      </c>
      <c r="I502" s="41">
        <f>Table10[[#This Row],[Column2]]*746/1000</f>
        <v>9.2876999999999992</v>
      </c>
      <c r="J502" s="37">
        <f>60*Table10[[#This Row],[Column3]]/(2*PI()*Table10[[#This Row],[Column1]])</f>
        <v>1.2670143128182253E-2</v>
      </c>
      <c r="K502" s="51">
        <v>535.1</v>
      </c>
      <c r="L502" s="41">
        <f>IF(Simulation!Q502&lt;='Given Data '!J$6,1,IF(AND(Simulation!Q502&gt;'Given Data '!J$6,Simulation!Q502&lt;='Given Data '!J$7),2,IF(Simulation!Q502&gt;'Given Data '!J$8,3)))</f>
        <v>3</v>
      </c>
      <c r="M502" s="41">
        <v>1</v>
      </c>
      <c r="N502" s="35">
        <f t="shared" si="21"/>
        <v>498</v>
      </c>
      <c r="O502" s="41">
        <f>O501+(Table10[[#This Row],[Column11]]-Q501)/R501</f>
        <v>35.317805514438007</v>
      </c>
      <c r="P502" s="41">
        <f>3.6*Table10[[#This Row],[Column11]]</f>
        <v>81.731342447758635</v>
      </c>
      <c r="Q502" s="41">
        <f t="shared" si="22"/>
        <v>22.703150679932953</v>
      </c>
      <c r="R502" s="36">
        <f>Table10[[#This Row],[Column16]]/Table10[[#This Row],[Column19]]</f>
        <v>0.20801361489752421</v>
      </c>
      <c r="S502" s="41">
        <f>'Given Data '!C$21*'Given Data '!C$19*'Given Data '!C$9*Table10[[#This Row],[Column11]]^2</f>
        <v>484.63690533349109</v>
      </c>
      <c r="T502" s="41">
        <f>'Given Data '!C$22*'Given Data '!C$17*9.81</f>
        <v>102.35950200000001</v>
      </c>
      <c r="U502" s="41">
        <v>0</v>
      </c>
      <c r="V502" s="41">
        <f>'Given Data '!C$45-(Table10[[#This Row],[Column13]]+Table10[[#This Row],[Column14]]+Table10[[#This Row],[Column15]])</f>
        <v>120.9050099893434</v>
      </c>
      <c r="W502" s="41">
        <f>Table10[[#This Row],[Column16]]/'Given Data '!C$17</f>
        <v>0.2317475417173207</v>
      </c>
      <c r="X502" s="41">
        <f>IF(L502=1,'Given Data '!C$55,IF(L502=2,'Given Data '!C$56,IF(L502=3,'Given Data '!C$57)))</f>
        <v>581.23604096253996</v>
      </c>
      <c r="Y502" s="41">
        <f>Table10[[#This Row],[Column19]]*Table10[[#This Row],[Column11]]^2/(2*1000)</f>
        <v>149.79413291287986</v>
      </c>
    </row>
    <row r="503" spans="7:25">
      <c r="G503" s="38">
        <f>7000</f>
        <v>7000</v>
      </c>
      <c r="H503" s="38">
        <f t="shared" si="23"/>
        <v>12.45</v>
      </c>
      <c r="I503" s="41">
        <f>Table10[[#This Row],[Column2]]*746/1000</f>
        <v>9.2876999999999992</v>
      </c>
      <c r="J503" s="37">
        <f>60*Table10[[#This Row],[Column3]]/(2*PI()*Table10[[#This Row],[Column1]])</f>
        <v>1.2670143128182253E-2</v>
      </c>
      <c r="K503" s="51">
        <v>535.1</v>
      </c>
      <c r="L503" s="41">
        <f>IF(Simulation!Q503&lt;='Given Data '!J$6,1,IF(AND(Simulation!Q503&gt;'Given Data '!J$6,Simulation!Q503&lt;='Given Data '!J$7),2,IF(Simulation!Q503&gt;'Given Data '!J$8,3)))</f>
        <v>3</v>
      </c>
      <c r="M503" s="41">
        <v>1</v>
      </c>
      <c r="N503" s="35">
        <f t="shared" si="21"/>
        <v>499</v>
      </c>
      <c r="O503" s="41">
        <f>O502+(Table10[[#This Row],[Column11]]-Q502)/R502</f>
        <v>35.361843379939536</v>
      </c>
      <c r="P503" s="41">
        <f>3.6*Table10[[#This Row],[Column11]]</f>
        <v>81.764320159901871</v>
      </c>
      <c r="Q503" s="41">
        <f t="shared" si="22"/>
        <v>22.712311155528297</v>
      </c>
      <c r="R503" s="36">
        <f>Table10[[#This Row],[Column16]]/Table10[[#This Row],[Column19]]</f>
        <v>0.20734061741337176</v>
      </c>
      <c r="S503" s="41">
        <f>'Given Data '!C$21*'Given Data '!C$19*'Given Data '!C$9*Table10[[#This Row],[Column11]]^2</f>
        <v>485.02807572675766</v>
      </c>
      <c r="T503" s="41">
        <f>'Given Data '!C$22*'Given Data '!C$17*9.81</f>
        <v>102.35950200000001</v>
      </c>
      <c r="U503" s="41">
        <v>0</v>
      </c>
      <c r="V503" s="41">
        <f>'Given Data '!C$45-(Table10[[#This Row],[Column13]]+Table10[[#This Row],[Column14]]+Table10[[#This Row],[Column15]])</f>
        <v>120.51383959607688</v>
      </c>
      <c r="W503" s="41">
        <f>Table10[[#This Row],[Column16]]/'Given Data '!C$17</f>
        <v>0.23099775660055752</v>
      </c>
      <c r="X503" s="41">
        <f>IF(L503=1,'Given Data '!C$55,IF(L503=2,'Given Data '!C$56,IF(L503=3,'Given Data '!C$57)))</f>
        <v>581.23604096253996</v>
      </c>
      <c r="Y503" s="41">
        <f>Table10[[#This Row],[Column19]]*Table10[[#This Row],[Column11]]^2/(2*1000)</f>
        <v>149.9150379228692</v>
      </c>
    </row>
    <row r="504" spans="7:25">
      <c r="G504" s="38">
        <f>7000</f>
        <v>7000</v>
      </c>
      <c r="H504" s="38">
        <f t="shared" si="23"/>
        <v>12.45</v>
      </c>
      <c r="I504" s="41">
        <f>Table10[[#This Row],[Column2]]*746/1000</f>
        <v>9.2876999999999992</v>
      </c>
      <c r="J504" s="37">
        <f>60*Table10[[#This Row],[Column3]]/(2*PI()*Table10[[#This Row],[Column1]])</f>
        <v>1.2670143128182253E-2</v>
      </c>
      <c r="K504" s="51">
        <v>535.1</v>
      </c>
      <c r="L504" s="41">
        <f>IF(Simulation!Q504&lt;='Given Data '!J$6,1,IF(AND(Simulation!Q504&gt;'Given Data '!J$6,Simulation!Q504&lt;='Given Data '!J$7),2,IF(Simulation!Q504&gt;'Given Data '!J$8,3)))</f>
        <v>3</v>
      </c>
      <c r="M504" s="41">
        <v>1</v>
      </c>
      <c r="N504" s="35">
        <f t="shared" si="21"/>
        <v>500</v>
      </c>
      <c r="O504" s="41">
        <f>O503+(Table10[[#This Row],[Column11]]-Q503)/R503</f>
        <v>35.405863519662866</v>
      </c>
      <c r="P504" s="41">
        <f>3.6*Table10[[#This Row],[Column11]]</f>
        <v>81.797177946517763</v>
      </c>
      <c r="Q504" s="41">
        <f t="shared" si="22"/>
        <v>22.721438318477155</v>
      </c>
      <c r="R504" s="36">
        <f>Table10[[#This Row],[Column16]]/Table10[[#This Row],[Column19]]</f>
        <v>0.20666979731368454</v>
      </c>
      <c r="S504" s="41">
        <f>'Given Data '!C$21*'Given Data '!C$19*'Given Data '!C$9*Table10[[#This Row],[Column11]]^2</f>
        <v>485.41798054569796</v>
      </c>
      <c r="T504" s="41">
        <f>'Given Data '!C$22*'Given Data '!C$17*9.81</f>
        <v>102.35950200000001</v>
      </c>
      <c r="U504" s="41">
        <v>0</v>
      </c>
      <c r="V504" s="41">
        <f>'Given Data '!C$45-(Table10[[#This Row],[Column13]]+Table10[[#This Row],[Column14]]+Table10[[#This Row],[Column15]])</f>
        <v>120.12393477713658</v>
      </c>
      <c r="W504" s="41">
        <f>Table10[[#This Row],[Column16]]/'Given Data '!C$17</f>
        <v>0.23025039730336119</v>
      </c>
      <c r="X504" s="41">
        <f>IF(L504=1,'Given Data '!C$55,IF(L504=2,'Given Data '!C$56,IF(L504=3,'Given Data '!C$57)))</f>
        <v>581.23604096253996</v>
      </c>
      <c r="Y504" s="41">
        <f>Table10[[#This Row],[Column19]]*Table10[[#This Row],[Column11]]^2/(2*1000)</f>
        <v>150.03555176246533</v>
      </c>
    </row>
    <row r="505" spans="7:25">
      <c r="G505" s="38">
        <f>7000</f>
        <v>7000</v>
      </c>
      <c r="H505" s="38">
        <f t="shared" si="23"/>
        <v>12.45</v>
      </c>
      <c r="I505" s="41">
        <f>Table10[[#This Row],[Column2]]*746/1000</f>
        <v>9.2876999999999992</v>
      </c>
      <c r="J505" s="37">
        <f>60*Table10[[#This Row],[Column3]]/(2*PI()*Table10[[#This Row],[Column1]])</f>
        <v>1.2670143128182253E-2</v>
      </c>
      <c r="K505" s="51">
        <v>535.1</v>
      </c>
      <c r="L505" s="41">
        <f>IF(Simulation!Q505&lt;='Given Data '!J$6,1,IF(AND(Simulation!Q505&gt;'Given Data '!J$6,Simulation!Q505&lt;='Given Data '!J$7),2,IF(Simulation!Q505&gt;'Given Data '!J$8,3)))</f>
        <v>3</v>
      </c>
      <c r="M505" s="41">
        <v>1</v>
      </c>
      <c r="N505" s="35">
        <f t="shared" si="21"/>
        <v>501</v>
      </c>
      <c r="O505" s="41">
        <f>O504+(Table10[[#This Row],[Column11]]-Q504)/R504</f>
        <v>35.449866012240832</v>
      </c>
      <c r="P505" s="41">
        <f>3.6*Table10[[#This Row],[Column11]]</f>
        <v>81.829916296918341</v>
      </c>
      <c r="Q505" s="41">
        <f t="shared" si="22"/>
        <v>22.73053230469954</v>
      </c>
      <c r="R505" s="36">
        <f>Table10[[#This Row],[Column16]]/Table10[[#This Row],[Column19]]</f>
        <v>0.20600114755385557</v>
      </c>
      <c r="S505" s="41">
        <f>'Given Data '!C$21*'Given Data '!C$19*'Given Data '!C$9*Table10[[#This Row],[Column11]]^2</f>
        <v>485.80662388489151</v>
      </c>
      <c r="T505" s="41">
        <f>'Given Data '!C$22*'Given Data '!C$17*9.81</f>
        <v>102.35950200000001</v>
      </c>
      <c r="U505" s="41">
        <v>0</v>
      </c>
      <c r="V505" s="41">
        <f>'Given Data '!C$45-(Table10[[#This Row],[Column13]]+Table10[[#This Row],[Column14]]+Table10[[#This Row],[Column15]])</f>
        <v>119.73529143794303</v>
      </c>
      <c r="W505" s="41">
        <f>Table10[[#This Row],[Column16]]/'Given Data '!C$17</f>
        <v>0.22950545597734953</v>
      </c>
      <c r="X505" s="41">
        <f>IF(L505=1,'Given Data '!C$55,IF(L505=2,'Given Data '!C$56,IF(L505=3,'Given Data '!C$57)))</f>
        <v>581.23604096253996</v>
      </c>
      <c r="Y505" s="41">
        <f>Table10[[#This Row],[Column19]]*Table10[[#This Row],[Column11]]^2/(2*1000)</f>
        <v>150.15567569724246</v>
      </c>
    </row>
    <row r="506" spans="7:25">
      <c r="G506" s="38">
        <f>7000</f>
        <v>7000</v>
      </c>
      <c r="H506" s="38">
        <f t="shared" si="23"/>
        <v>12.45</v>
      </c>
      <c r="I506" s="41">
        <f>Table10[[#This Row],[Column2]]*746/1000</f>
        <v>9.2876999999999992</v>
      </c>
      <c r="J506" s="37">
        <f>60*Table10[[#This Row],[Column3]]/(2*PI()*Table10[[#This Row],[Column1]])</f>
        <v>1.2670143128182253E-2</v>
      </c>
      <c r="K506" s="51">
        <v>535.1</v>
      </c>
      <c r="L506" s="41">
        <f>IF(Simulation!Q506&lt;='Given Data '!J$6,1,IF(AND(Simulation!Q506&gt;'Given Data '!J$6,Simulation!Q506&lt;='Given Data '!J$7),2,IF(Simulation!Q506&gt;'Given Data '!J$8,3)))</f>
        <v>3</v>
      </c>
      <c r="M506" s="41">
        <v>1</v>
      </c>
      <c r="N506" s="35">
        <f t="shared" si="21"/>
        <v>502</v>
      </c>
      <c r="O506" s="41">
        <f>O505+(Table10[[#This Row],[Column11]]-Q505)/R505</f>
        <v>35.493850935872025</v>
      </c>
      <c r="P506" s="41">
        <f>3.6*Table10[[#This Row],[Column11]]</f>
        <v>81.862535697993493</v>
      </c>
      <c r="Q506" s="41">
        <f t="shared" si="22"/>
        <v>22.739593249442635</v>
      </c>
      <c r="R506" s="36">
        <f>Table10[[#This Row],[Column16]]/Table10[[#This Row],[Column19]]</f>
        <v>0.20533466111206874</v>
      </c>
      <c r="S506" s="41">
        <f>'Given Data '!C$21*'Given Data '!C$19*'Given Data '!C$9*Table10[[#This Row],[Column11]]^2</f>
        <v>486.19400982567083</v>
      </c>
      <c r="T506" s="41">
        <f>'Given Data '!C$22*'Given Data '!C$17*9.81</f>
        <v>102.35950200000001</v>
      </c>
      <c r="U506" s="41">
        <v>0</v>
      </c>
      <c r="V506" s="41">
        <f>'Given Data '!C$45-(Table10[[#This Row],[Column13]]+Table10[[#This Row],[Column14]]+Table10[[#This Row],[Column15]])</f>
        <v>119.34790549716365</v>
      </c>
      <c r="W506" s="41">
        <f>Table10[[#This Row],[Column16]]/'Given Data '!C$17</f>
        <v>0.22876292479953161</v>
      </c>
      <c r="X506" s="41">
        <f>IF(L506=1,'Given Data '!C$55,IF(L506=2,'Given Data '!C$56,IF(L506=3,'Given Data '!C$57)))</f>
        <v>581.23604096253996</v>
      </c>
      <c r="Y506" s="41">
        <f>Table10[[#This Row],[Column19]]*Table10[[#This Row],[Column11]]^2/(2*1000)</f>
        <v>150.27541098868039</v>
      </c>
    </row>
    <row r="507" spans="7:25">
      <c r="G507" s="38">
        <f>7000</f>
        <v>7000</v>
      </c>
      <c r="H507" s="38">
        <f t="shared" si="23"/>
        <v>12.45</v>
      </c>
      <c r="I507" s="41">
        <f>Table10[[#This Row],[Column2]]*746/1000</f>
        <v>9.2876999999999992</v>
      </c>
      <c r="J507" s="37">
        <f>60*Table10[[#This Row],[Column3]]/(2*PI()*Table10[[#This Row],[Column1]])</f>
        <v>1.2670143128182253E-2</v>
      </c>
      <c r="K507" s="51">
        <v>535.1</v>
      </c>
      <c r="L507" s="41">
        <f>IF(Simulation!Q507&lt;='Given Data '!J$6,1,IF(AND(Simulation!Q507&gt;'Given Data '!J$6,Simulation!Q507&lt;='Given Data '!J$7),2,IF(Simulation!Q507&gt;'Given Data '!J$8,3)))</f>
        <v>3</v>
      </c>
      <c r="M507" s="41">
        <v>1</v>
      </c>
      <c r="N507" s="35">
        <f t="shared" si="21"/>
        <v>503</v>
      </c>
      <c r="O507" s="41">
        <f>O506+(Table10[[#This Row],[Column11]]-Q506)/R506</f>
        <v>35.537818368323897</v>
      </c>
      <c r="P507" s="41">
        <f>3.6*Table10[[#This Row],[Column11]]</f>
        <v>81.895036634226386</v>
      </c>
      <c r="Q507" s="41">
        <f t="shared" si="22"/>
        <v>22.748621287285108</v>
      </c>
      <c r="R507" s="36">
        <f>Table10[[#This Row],[Column16]]/Table10[[#This Row],[Column19]]</f>
        <v>0.20467033098922657</v>
      </c>
      <c r="S507" s="41">
        <f>'Given Data '!C$21*'Given Data '!C$19*'Given Data '!C$9*Table10[[#This Row],[Column11]]^2</f>
        <v>486.58014243616384</v>
      </c>
      <c r="T507" s="41">
        <f>'Given Data '!C$22*'Given Data '!C$17*9.81</f>
        <v>102.35950200000001</v>
      </c>
      <c r="U507" s="41">
        <v>0</v>
      </c>
      <c r="V507" s="41">
        <f>'Given Data '!C$45-(Table10[[#This Row],[Column13]]+Table10[[#This Row],[Column14]]+Table10[[#This Row],[Column15]])</f>
        <v>118.9617728866707</v>
      </c>
      <c r="W507" s="41">
        <f>Table10[[#This Row],[Column16]]/'Given Data '!C$17</f>
        <v>0.22802279597222727</v>
      </c>
      <c r="X507" s="41">
        <f>IF(L507=1,'Given Data '!C$55,IF(L507=2,'Given Data '!C$56,IF(L507=3,'Given Data '!C$57)))</f>
        <v>581.23604096253996</v>
      </c>
      <c r="Y507" s="41">
        <f>Table10[[#This Row],[Column19]]*Table10[[#This Row],[Column11]]^2/(2*1000)</f>
        <v>150.39475889417756</v>
      </c>
    </row>
    <row r="508" spans="7:25">
      <c r="G508" s="38">
        <f>7000</f>
        <v>7000</v>
      </c>
      <c r="H508" s="38">
        <f t="shared" si="23"/>
        <v>12.45</v>
      </c>
      <c r="I508" s="41">
        <f>Table10[[#This Row],[Column2]]*746/1000</f>
        <v>9.2876999999999992</v>
      </c>
      <c r="J508" s="37">
        <f>60*Table10[[#This Row],[Column3]]/(2*PI()*Table10[[#This Row],[Column1]])</f>
        <v>1.2670143128182253E-2</v>
      </c>
      <c r="K508" s="51">
        <v>535.1</v>
      </c>
      <c r="L508" s="41">
        <f>IF(Simulation!Q508&lt;='Given Data '!J$6,1,IF(AND(Simulation!Q508&gt;'Given Data '!J$6,Simulation!Q508&lt;='Given Data '!J$7),2,IF(Simulation!Q508&gt;'Given Data '!J$8,3)))</f>
        <v>3</v>
      </c>
      <c r="M508" s="41">
        <v>1</v>
      </c>
      <c r="N508" s="35">
        <f t="shared" si="21"/>
        <v>504</v>
      </c>
      <c r="O508" s="41">
        <f>O507+(Table10[[#This Row],[Column11]]-Q507)/R507</f>
        <v>35.581768386935806</v>
      </c>
      <c r="P508" s="41">
        <f>3.6*Table10[[#This Row],[Column11]]</f>
        <v>81.927419587708997</v>
      </c>
      <c r="Q508" s="41">
        <f t="shared" si="22"/>
        <v>22.757616552141389</v>
      </c>
      <c r="R508" s="36">
        <f>Table10[[#This Row],[Column16]]/Table10[[#This Row],[Column19]]</f>
        <v>0.20400815020887569</v>
      </c>
      <c r="S508" s="41">
        <f>'Given Data '!C$21*'Given Data '!C$19*'Given Data '!C$9*Table10[[#This Row],[Column11]]^2</f>
        <v>486.9650257713364</v>
      </c>
      <c r="T508" s="41">
        <f>'Given Data '!C$22*'Given Data '!C$17*9.81</f>
        <v>102.35950200000001</v>
      </c>
      <c r="U508" s="41">
        <v>0</v>
      </c>
      <c r="V508" s="41">
        <f>'Given Data '!C$45-(Table10[[#This Row],[Column13]]+Table10[[#This Row],[Column14]]+Table10[[#This Row],[Column15]])</f>
        <v>118.57688955149808</v>
      </c>
      <c r="W508" s="41">
        <f>Table10[[#This Row],[Column16]]/'Given Data '!C$17</f>
        <v>0.22728506172298418</v>
      </c>
      <c r="X508" s="41">
        <f>IF(L508=1,'Given Data '!C$55,IF(L508=2,'Given Data '!C$56,IF(L508=3,'Given Data '!C$57)))</f>
        <v>581.23604096253996</v>
      </c>
      <c r="Y508" s="41">
        <f>Table10[[#This Row],[Column19]]*Table10[[#This Row],[Column11]]^2/(2*1000)</f>
        <v>150.51372066706423</v>
      </c>
    </row>
    <row r="509" spans="7:25">
      <c r="G509" s="38">
        <f>7000</f>
        <v>7000</v>
      </c>
      <c r="H509" s="38">
        <f t="shared" si="23"/>
        <v>12.45</v>
      </c>
      <c r="I509" s="41">
        <f>Table10[[#This Row],[Column2]]*746/1000</f>
        <v>9.2876999999999992</v>
      </c>
      <c r="J509" s="37">
        <f>60*Table10[[#This Row],[Column3]]/(2*PI()*Table10[[#This Row],[Column1]])</f>
        <v>1.2670143128182253E-2</v>
      </c>
      <c r="K509" s="51">
        <v>535.1</v>
      </c>
      <c r="L509" s="41">
        <f>IF(Simulation!Q509&lt;='Given Data '!J$6,1,IF(AND(Simulation!Q509&gt;'Given Data '!J$6,Simulation!Q509&lt;='Given Data '!J$7),2,IF(Simulation!Q509&gt;'Given Data '!J$8,3)))</f>
        <v>3</v>
      </c>
      <c r="M509" s="41">
        <v>1</v>
      </c>
      <c r="N509" s="35">
        <f t="shared" si="21"/>
        <v>505</v>
      </c>
      <c r="O509" s="41">
        <f>O508+(Table10[[#This Row],[Column11]]-Q508)/R508</f>
        <v>35.625701068621993</v>
      </c>
      <c r="P509" s="41">
        <f>3.6*Table10[[#This Row],[Column11]]</f>
        <v>81.959685038157261</v>
      </c>
      <c r="Q509" s="41">
        <f t="shared" si="22"/>
        <v>22.766579177265903</v>
      </c>
      <c r="R509" s="36">
        <f>Table10[[#This Row],[Column16]]/Table10[[#This Row],[Column19]]</f>
        <v>0.20334811181713491</v>
      </c>
      <c r="S509" s="41">
        <f>'Given Data '!C$21*'Given Data '!C$19*'Given Data '!C$9*Table10[[#This Row],[Column11]]^2</f>
        <v>487.34866387303515</v>
      </c>
      <c r="T509" s="41">
        <f>'Given Data '!C$22*'Given Data '!C$17*9.81</f>
        <v>102.35950200000001</v>
      </c>
      <c r="U509" s="41">
        <v>0</v>
      </c>
      <c r="V509" s="41">
        <f>'Given Data '!C$45-(Table10[[#This Row],[Column13]]+Table10[[#This Row],[Column14]]+Table10[[#This Row],[Column15]])</f>
        <v>118.19325144979939</v>
      </c>
      <c r="W509" s="41">
        <f>Table10[[#This Row],[Column16]]/'Given Data '!C$17</f>
        <v>0.2265497143044975</v>
      </c>
      <c r="X509" s="41">
        <f>IF(L509=1,'Given Data '!C$55,IF(L509=2,'Given Data '!C$56,IF(L509=3,'Given Data '!C$57)))</f>
        <v>581.23604096253996</v>
      </c>
      <c r="Y509" s="41">
        <f>Table10[[#This Row],[Column19]]*Table10[[#This Row],[Column11]]^2/(2*1000)</f>
        <v>150.63229755661575</v>
      </c>
    </row>
    <row r="510" spans="7:25">
      <c r="G510" s="38">
        <f>7000</f>
        <v>7000</v>
      </c>
      <c r="H510" s="38">
        <f t="shared" si="23"/>
        <v>12.45</v>
      </c>
      <c r="I510" s="41">
        <f>Table10[[#This Row],[Column2]]*746/1000</f>
        <v>9.2876999999999992</v>
      </c>
      <c r="J510" s="37">
        <f>60*Table10[[#This Row],[Column3]]/(2*PI()*Table10[[#This Row],[Column1]])</f>
        <v>1.2670143128182253E-2</v>
      </c>
      <c r="K510" s="51">
        <v>535.1</v>
      </c>
      <c r="L510" s="41">
        <f>IF(Simulation!Q510&lt;='Given Data '!J$6,1,IF(AND(Simulation!Q510&gt;'Given Data '!J$6,Simulation!Q510&lt;='Given Data '!J$7),2,IF(Simulation!Q510&gt;'Given Data '!J$8,3)))</f>
        <v>3</v>
      </c>
      <c r="M510" s="41">
        <v>1</v>
      </c>
      <c r="N510" s="35">
        <f t="shared" si="21"/>
        <v>506</v>
      </c>
      <c r="O510" s="41">
        <f>O509+(Table10[[#This Row],[Column11]]-Q509)/R509</f>
        <v>35.669616489874727</v>
      </c>
      <c r="P510" s="41">
        <f>3.6*Table10[[#This Row],[Column11]]</f>
        <v>81.99183346292628</v>
      </c>
      <c r="Q510" s="41">
        <f t="shared" si="22"/>
        <v>22.775509295257301</v>
      </c>
      <c r="R510" s="36">
        <f>Table10[[#This Row],[Column16]]/Table10[[#This Row],[Column19]]</f>
        <v>0.2026902088826201</v>
      </c>
      <c r="S510" s="41">
        <f>'Given Data '!C$21*'Given Data '!C$19*'Given Data '!C$9*Table10[[#This Row],[Column11]]^2</f>
        <v>487.73106077003013</v>
      </c>
      <c r="T510" s="41">
        <f>'Given Data '!C$22*'Given Data '!C$17*9.81</f>
        <v>102.35950200000001</v>
      </c>
      <c r="U510" s="41">
        <v>0</v>
      </c>
      <c r="V510" s="41">
        <f>'Given Data '!C$45-(Table10[[#This Row],[Column13]]+Table10[[#This Row],[Column14]]+Table10[[#This Row],[Column15]])</f>
        <v>117.81085455280436</v>
      </c>
      <c r="W510" s="41">
        <f>Table10[[#This Row],[Column16]]/'Given Data '!C$17</f>
        <v>0.22581674599452636</v>
      </c>
      <c r="X510" s="41">
        <f>IF(L510=1,'Given Data '!C$55,IF(L510=2,'Given Data '!C$56,IF(L510=3,'Given Data '!C$57)))</f>
        <v>581.23604096253996</v>
      </c>
      <c r="Y510" s="41">
        <f>Table10[[#This Row],[Column19]]*Table10[[#This Row],[Column11]]^2/(2*1000)</f>
        <v>150.75049080806554</v>
      </c>
    </row>
    <row r="511" spans="7:25">
      <c r="G511" s="38">
        <f>7000</f>
        <v>7000</v>
      </c>
      <c r="H511" s="38">
        <f t="shared" si="23"/>
        <v>12.45</v>
      </c>
      <c r="I511" s="41">
        <f>Table10[[#This Row],[Column2]]*746/1000</f>
        <v>9.2876999999999992</v>
      </c>
      <c r="J511" s="37">
        <f>60*Table10[[#This Row],[Column3]]/(2*PI()*Table10[[#This Row],[Column1]])</f>
        <v>1.2670143128182253E-2</v>
      </c>
      <c r="K511" s="51">
        <v>535.1</v>
      </c>
      <c r="L511" s="41">
        <f>IF(Simulation!Q511&lt;='Given Data '!J$6,1,IF(AND(Simulation!Q511&gt;'Given Data '!J$6,Simulation!Q511&lt;='Given Data '!J$7),2,IF(Simulation!Q511&gt;'Given Data '!J$8,3)))</f>
        <v>3</v>
      </c>
      <c r="M511" s="41">
        <v>1</v>
      </c>
      <c r="N511" s="35">
        <f t="shared" si="21"/>
        <v>507</v>
      </c>
      <c r="O511" s="41">
        <f>O510+(Table10[[#This Row],[Column11]]-Q510)/R510</f>
        <v>35.71351472676718</v>
      </c>
      <c r="P511" s="41">
        <f>3.6*Table10[[#This Row],[Column11]]</f>
        <v>82.023865337025399</v>
      </c>
      <c r="Q511" s="41">
        <f t="shared" si="22"/>
        <v>22.784407038062611</v>
      </c>
      <c r="R511" s="36">
        <f>Table10[[#This Row],[Column16]]/Table10[[#This Row],[Column19]]</f>
        <v>0.20203443449637346</v>
      </c>
      <c r="S511" s="41">
        <f>'Given Data '!C$21*'Given Data '!C$19*'Given Data '!C$9*Table10[[#This Row],[Column11]]^2</f>
        <v>488.11222047805677</v>
      </c>
      <c r="T511" s="41">
        <f>'Given Data '!C$22*'Given Data '!C$17*9.81</f>
        <v>102.35950200000001</v>
      </c>
      <c r="U511" s="41">
        <v>0</v>
      </c>
      <c r="V511" s="41">
        <f>'Given Data '!C$45-(Table10[[#This Row],[Column13]]+Table10[[#This Row],[Column14]]+Table10[[#This Row],[Column15]])</f>
        <v>117.42969484477771</v>
      </c>
      <c r="W511" s="41">
        <f>Table10[[#This Row],[Column16]]/'Given Data '!C$17</f>
        <v>0.22508614909581512</v>
      </c>
      <c r="X511" s="41">
        <f>IF(L511=1,'Given Data '!C$55,IF(L511=2,'Given Data '!C$56,IF(L511=3,'Given Data '!C$57)))</f>
        <v>581.23604096253996</v>
      </c>
      <c r="Y511" s="41">
        <f>Table10[[#This Row],[Column19]]*Table10[[#This Row],[Column11]]^2/(2*1000)</f>
        <v>150.86830166261839</v>
      </c>
    </row>
    <row r="512" spans="7:25">
      <c r="G512" s="38">
        <f>7000</f>
        <v>7000</v>
      </c>
      <c r="H512" s="38">
        <f t="shared" si="23"/>
        <v>12.45</v>
      </c>
      <c r="I512" s="41">
        <f>Table10[[#This Row],[Column2]]*746/1000</f>
        <v>9.2876999999999992</v>
      </c>
      <c r="J512" s="37">
        <f>60*Table10[[#This Row],[Column3]]/(2*PI()*Table10[[#This Row],[Column1]])</f>
        <v>1.2670143128182253E-2</v>
      </c>
      <c r="K512" s="51">
        <v>535.1</v>
      </c>
      <c r="L512" s="41">
        <f>IF(Simulation!Q512&lt;='Given Data '!J$6,1,IF(AND(Simulation!Q512&gt;'Given Data '!J$6,Simulation!Q512&lt;='Given Data '!J$7),2,IF(Simulation!Q512&gt;'Given Data '!J$8,3)))</f>
        <v>3</v>
      </c>
      <c r="M512" s="41">
        <v>1</v>
      </c>
      <c r="N512" s="35">
        <f t="shared" si="21"/>
        <v>508</v>
      </c>
      <c r="O512" s="41">
        <f>O511+(Table10[[#This Row],[Column11]]-Q511)/R511</f>
        <v>35.757395854956407</v>
      </c>
      <c r="P512" s="41">
        <f>3.6*Table10[[#This Row],[Column11]]</f>
        <v>82.055781133132982</v>
      </c>
      <c r="Q512" s="41">
        <f t="shared" si="22"/>
        <v>22.793272536981384</v>
      </c>
      <c r="R512" s="36">
        <f>Table10[[#This Row],[Column16]]/Table10[[#This Row],[Column19]]</f>
        <v>0.20138078177179017</v>
      </c>
      <c r="S512" s="41">
        <f>'Given Data '!C$21*'Given Data '!C$19*'Given Data '!C$9*Table10[[#This Row],[Column11]]^2</f>
        <v>488.49214699985799</v>
      </c>
      <c r="T512" s="41">
        <f>'Given Data '!C$22*'Given Data '!C$17*9.81</f>
        <v>102.35950200000001</v>
      </c>
      <c r="U512" s="41">
        <v>0</v>
      </c>
      <c r="V512" s="41">
        <f>'Given Data '!C$45-(Table10[[#This Row],[Column13]]+Table10[[#This Row],[Column14]]+Table10[[#This Row],[Column15]])</f>
        <v>117.04976832297655</v>
      </c>
      <c r="W512" s="41">
        <f>Table10[[#This Row],[Column16]]/'Given Data '!C$17</f>
        <v>0.22435791593601145</v>
      </c>
      <c r="X512" s="41">
        <f>IF(L512=1,'Given Data '!C$55,IF(L512=2,'Given Data '!C$56,IF(L512=3,'Given Data '!C$57)))</f>
        <v>581.23604096253996</v>
      </c>
      <c r="Y512" s="41">
        <f>Table10[[#This Row],[Column19]]*Table10[[#This Row],[Column11]]^2/(2*1000)</f>
        <v>150.98573135746312</v>
      </c>
    </row>
    <row r="513" spans="7:25">
      <c r="G513" s="38">
        <f>7000</f>
        <v>7000</v>
      </c>
      <c r="H513" s="38">
        <f t="shared" si="23"/>
        <v>12.45</v>
      </c>
      <c r="I513" s="41">
        <f>Table10[[#This Row],[Column2]]*746/1000</f>
        <v>9.2876999999999992</v>
      </c>
      <c r="J513" s="37">
        <f>60*Table10[[#This Row],[Column3]]/(2*PI()*Table10[[#This Row],[Column1]])</f>
        <v>1.2670143128182253E-2</v>
      </c>
      <c r="K513" s="51">
        <v>535.1</v>
      </c>
      <c r="L513" s="41">
        <f>IF(Simulation!Q513&lt;='Given Data '!J$6,1,IF(AND(Simulation!Q513&gt;'Given Data '!J$6,Simulation!Q513&lt;='Given Data '!J$7),2,IF(Simulation!Q513&gt;'Given Data '!J$8,3)))</f>
        <v>3</v>
      </c>
      <c r="M513" s="41">
        <v>1</v>
      </c>
      <c r="N513" s="35">
        <f t="shared" si="21"/>
        <v>509</v>
      </c>
      <c r="O513" s="41">
        <f>O512+(Table10[[#This Row],[Column11]]-Q512)/R512</f>
        <v>35.801259949686305</v>
      </c>
      <c r="P513" s="41">
        <f>3.6*Table10[[#This Row],[Column11]]</f>
        <v>82.087581321611296</v>
      </c>
      <c r="Q513" s="41">
        <f t="shared" si="22"/>
        <v>22.802105922669803</v>
      </c>
      <c r="R513" s="36">
        <f>Table10[[#This Row],[Column16]]/Table10[[#This Row],[Column19]]</f>
        <v>0.20072924384454527</v>
      </c>
      <c r="S513" s="41">
        <f>'Given Data '!C$21*'Given Data '!C$19*'Given Data '!C$9*Table10[[#This Row],[Column11]]^2</f>
        <v>488.87084432522676</v>
      </c>
      <c r="T513" s="41">
        <f>'Given Data '!C$22*'Given Data '!C$17*9.81</f>
        <v>102.35950200000001</v>
      </c>
      <c r="U513" s="41">
        <v>0</v>
      </c>
      <c r="V513" s="41">
        <f>'Given Data '!C$45-(Table10[[#This Row],[Column13]]+Table10[[#This Row],[Column14]]+Table10[[#This Row],[Column15]])</f>
        <v>116.67107099760779</v>
      </c>
      <c r="W513" s="41">
        <f>Table10[[#This Row],[Column16]]/'Given Data '!C$17</f>
        <v>0.22363203886758501</v>
      </c>
      <c r="X513" s="41">
        <f>IF(L513=1,'Given Data '!C$55,IF(L513=2,'Given Data '!C$56,IF(L513=3,'Given Data '!C$57)))</f>
        <v>581.23604096253996</v>
      </c>
      <c r="Y513" s="41">
        <f>Table10[[#This Row],[Column19]]*Table10[[#This Row],[Column11]]^2/(2*1000)</f>
        <v>151.10278112578609</v>
      </c>
    </row>
    <row r="514" spans="7:25">
      <c r="G514" s="38">
        <f>7000</f>
        <v>7000</v>
      </c>
      <c r="H514" s="38">
        <f t="shared" si="23"/>
        <v>12.45</v>
      </c>
      <c r="I514" s="41">
        <f>Table10[[#This Row],[Column2]]*746/1000</f>
        <v>9.2876999999999992</v>
      </c>
      <c r="J514" s="37">
        <f>60*Table10[[#This Row],[Column3]]/(2*PI()*Table10[[#This Row],[Column1]])</f>
        <v>1.2670143128182253E-2</v>
      </c>
      <c r="K514" s="51">
        <v>535.1</v>
      </c>
      <c r="L514" s="41">
        <f>IF(Simulation!Q514&lt;='Given Data '!J$6,1,IF(AND(Simulation!Q514&gt;'Given Data '!J$6,Simulation!Q514&lt;='Given Data '!J$7),2,IF(Simulation!Q514&gt;'Given Data '!J$8,3)))</f>
        <v>3</v>
      </c>
      <c r="M514" s="41">
        <v>1</v>
      </c>
      <c r="N514" s="35">
        <f t="shared" si="21"/>
        <v>510</v>
      </c>
      <c r="O514" s="41">
        <f>O513+(Table10[[#This Row],[Column11]]-Q513)/R513</f>
        <v>35.845107085790502</v>
      </c>
      <c r="P514" s="41">
        <f>3.6*Table10[[#This Row],[Column11]]</f>
        <v>82.119266370521089</v>
      </c>
      <c r="Q514" s="41">
        <f t="shared" si="22"/>
        <v>22.810907325144747</v>
      </c>
      <c r="R514" s="36">
        <f>Table10[[#This Row],[Column16]]/Table10[[#This Row],[Column19]]</f>
        <v>0.20007981387252283</v>
      </c>
      <c r="S514" s="41">
        <f>'Given Data '!C$21*'Given Data '!C$19*'Given Data '!C$9*Table10[[#This Row],[Column11]]^2</f>
        <v>489.24831643104744</v>
      </c>
      <c r="T514" s="41">
        <f>'Given Data '!C$22*'Given Data '!C$17*9.81</f>
        <v>102.35950200000001</v>
      </c>
      <c r="U514" s="41">
        <v>0</v>
      </c>
      <c r="V514" s="41">
        <f>'Given Data '!C$45-(Table10[[#This Row],[Column13]]+Table10[[#This Row],[Column14]]+Table10[[#This Row],[Column15]])</f>
        <v>116.29359889178704</v>
      </c>
      <c r="W514" s="41">
        <f>Table10[[#This Row],[Column16]]/'Given Data '!C$17</f>
        <v>0.22290851026774844</v>
      </c>
      <c r="X514" s="41">
        <f>IF(L514=1,'Given Data '!C$55,IF(L514=2,'Given Data '!C$56,IF(L514=3,'Given Data '!C$57)))</f>
        <v>581.23604096253996</v>
      </c>
      <c r="Y514" s="41">
        <f>Table10[[#This Row],[Column19]]*Table10[[#This Row],[Column11]]^2/(2*1000)</f>
        <v>151.21945219678364</v>
      </c>
    </row>
    <row r="515" spans="7:25">
      <c r="G515" s="38">
        <f>7000</f>
        <v>7000</v>
      </c>
      <c r="H515" s="38">
        <f t="shared" si="23"/>
        <v>12.45</v>
      </c>
      <c r="I515" s="41">
        <f>Table10[[#This Row],[Column2]]*746/1000</f>
        <v>9.2876999999999992</v>
      </c>
      <c r="J515" s="37">
        <f>60*Table10[[#This Row],[Column3]]/(2*PI()*Table10[[#This Row],[Column1]])</f>
        <v>1.2670143128182253E-2</v>
      </c>
      <c r="K515" s="51">
        <v>535.1</v>
      </c>
      <c r="L515" s="41">
        <f>IF(Simulation!Q515&lt;='Given Data '!J$6,1,IF(AND(Simulation!Q515&gt;'Given Data '!J$6,Simulation!Q515&lt;='Given Data '!J$7),2,IF(Simulation!Q515&gt;'Given Data '!J$8,3)))</f>
        <v>3</v>
      </c>
      <c r="M515" s="41">
        <v>1</v>
      </c>
      <c r="N515" s="35">
        <f t="shared" si="21"/>
        <v>511</v>
      </c>
      <c r="O515" s="41">
        <f>O514+(Table10[[#This Row],[Column11]]-Q514)/R514</f>
        <v>35.888937337695246</v>
      </c>
      <c r="P515" s="41">
        <f>3.6*Table10[[#This Row],[Column11]]</f>
        <v>82.150836745636212</v>
      </c>
      <c r="Q515" s="41">
        <f t="shared" si="22"/>
        <v>22.819676873787834</v>
      </c>
      <c r="R515" s="36">
        <f>Table10[[#This Row],[Column16]]/Table10[[#This Row],[Column19]]</f>
        <v>0.19943248503574332</v>
      </c>
      <c r="S515" s="41">
        <f>'Given Data '!C$21*'Given Data '!C$19*'Given Data '!C$9*Table10[[#This Row],[Column11]]^2</f>
        <v>489.62456728133805</v>
      </c>
      <c r="T515" s="41">
        <f>'Given Data '!C$22*'Given Data '!C$17*9.81</f>
        <v>102.35950200000001</v>
      </c>
      <c r="U515" s="41">
        <v>0</v>
      </c>
      <c r="V515" s="41">
        <f>'Given Data '!C$45-(Table10[[#This Row],[Column13]]+Table10[[#This Row],[Column14]]+Table10[[#This Row],[Column15]])</f>
        <v>115.91734804149644</v>
      </c>
      <c r="W515" s="41">
        <f>Table10[[#This Row],[Column16]]/'Given Data '!C$17</f>
        <v>0.22218732253837656</v>
      </c>
      <c r="X515" s="41">
        <f>IF(L515=1,'Given Data '!C$55,IF(L515=2,'Given Data '!C$56,IF(L515=3,'Given Data '!C$57)))</f>
        <v>581.23604096253996</v>
      </c>
      <c r="Y515" s="41">
        <f>Table10[[#This Row],[Column19]]*Table10[[#This Row],[Column11]]^2/(2*1000)</f>
        <v>151.33574579567548</v>
      </c>
    </row>
    <row r="516" spans="7:25">
      <c r="G516" s="38">
        <f>7000</f>
        <v>7000</v>
      </c>
      <c r="H516" s="38">
        <f t="shared" si="23"/>
        <v>12.45</v>
      </c>
      <c r="I516" s="41">
        <f>Table10[[#This Row],[Column2]]*746/1000</f>
        <v>9.2876999999999992</v>
      </c>
      <c r="J516" s="37">
        <f>60*Table10[[#This Row],[Column3]]/(2*PI()*Table10[[#This Row],[Column1]])</f>
        <v>1.2670143128182253E-2</v>
      </c>
      <c r="K516" s="51">
        <v>535.1</v>
      </c>
      <c r="L516" s="41">
        <f>IF(Simulation!Q516&lt;='Given Data '!J$6,1,IF(AND(Simulation!Q516&gt;'Given Data '!J$6,Simulation!Q516&lt;='Given Data '!J$7),2,IF(Simulation!Q516&gt;'Given Data '!J$8,3)))</f>
        <v>3</v>
      </c>
      <c r="M516" s="41">
        <v>1</v>
      </c>
      <c r="N516" s="35">
        <f t="shared" si="21"/>
        <v>512</v>
      </c>
      <c r="O516" s="41">
        <f>O515+(Table10[[#This Row],[Column11]]-Q515)/R515</f>
        <v>35.932750779422236</v>
      </c>
      <c r="P516" s="41">
        <f>3.6*Table10[[#This Row],[Column11]]</f>
        <v>82.182292910457903</v>
      </c>
      <c r="Q516" s="41">
        <f t="shared" si="22"/>
        <v>22.828414697349416</v>
      </c>
      <c r="R516" s="36">
        <f>Table10[[#This Row],[Column16]]/Table10[[#This Row],[Column19]]</f>
        <v>0.19878725053629273</v>
      </c>
      <c r="S516" s="41">
        <f>'Given Data '!C$21*'Given Data '!C$19*'Given Data '!C$9*Table10[[#This Row],[Column11]]^2</f>
        <v>489.9996008272912</v>
      </c>
      <c r="T516" s="41">
        <f>'Given Data '!C$22*'Given Data '!C$17*9.81</f>
        <v>102.35950200000001</v>
      </c>
      <c r="U516" s="41">
        <v>0</v>
      </c>
      <c r="V516" s="41">
        <f>'Given Data '!C$45-(Table10[[#This Row],[Column13]]+Table10[[#This Row],[Column14]]+Table10[[#This Row],[Column15]])</f>
        <v>115.54231449554334</v>
      </c>
      <c r="W516" s="41">
        <f>Table10[[#This Row],[Column16]]/'Given Data '!C$17</f>
        <v>0.2214684681059273</v>
      </c>
      <c r="X516" s="41">
        <f>IF(L516=1,'Given Data '!C$55,IF(L516=2,'Given Data '!C$56,IF(L516=3,'Given Data '!C$57)))</f>
        <v>581.23604096253996</v>
      </c>
      <c r="Y516" s="41">
        <f>Table10[[#This Row],[Column19]]*Table10[[#This Row],[Column11]]^2/(2*1000)</f>
        <v>151.45166314371696</v>
      </c>
    </row>
    <row r="517" spans="7:25">
      <c r="G517" s="38">
        <f>7000</f>
        <v>7000</v>
      </c>
      <c r="H517" s="38">
        <f t="shared" si="23"/>
        <v>12.45</v>
      </c>
      <c r="I517" s="41">
        <f>Table10[[#This Row],[Column2]]*746/1000</f>
        <v>9.2876999999999992</v>
      </c>
      <c r="J517" s="37">
        <f>60*Table10[[#This Row],[Column3]]/(2*PI()*Table10[[#This Row],[Column1]])</f>
        <v>1.2670143128182253E-2</v>
      </c>
      <c r="K517" s="51">
        <v>535.1</v>
      </c>
      <c r="L517" s="41">
        <f>IF(Simulation!Q517&lt;='Given Data '!J$6,1,IF(AND(Simulation!Q517&gt;'Given Data '!J$6,Simulation!Q517&lt;='Given Data '!J$7),2,IF(Simulation!Q517&gt;'Given Data '!J$8,3)))</f>
        <v>3</v>
      </c>
      <c r="M517" s="41">
        <v>1</v>
      </c>
      <c r="N517" s="35">
        <f t="shared" si="21"/>
        <v>513</v>
      </c>
      <c r="O517" s="41">
        <f>O516+(Table10[[#This Row],[Column11]]-Q516)/R516</f>
        <v>35.976547484591435</v>
      </c>
      <c r="P517" s="41">
        <f>3.6*Table10[[#This Row],[Column11]]</f>
        <v>82.213635326229181</v>
      </c>
      <c r="Q517" s="41">
        <f t="shared" si="22"/>
        <v>22.837120923952551</v>
      </c>
      <c r="R517" s="36">
        <f>Table10[[#This Row],[Column16]]/Table10[[#This Row],[Column19]]</f>
        <v>0.19814410359825013</v>
      </c>
      <c r="S517" s="41">
        <f>'Given Data '!C$21*'Given Data '!C$19*'Given Data '!C$9*Table10[[#This Row],[Column11]]^2</f>
        <v>490.37342100731621</v>
      </c>
      <c r="T517" s="41">
        <f>'Given Data '!C$22*'Given Data '!C$17*9.81</f>
        <v>102.35950200000001</v>
      </c>
      <c r="U517" s="41">
        <v>0</v>
      </c>
      <c r="V517" s="41">
        <f>'Given Data '!C$45-(Table10[[#This Row],[Column13]]+Table10[[#This Row],[Column14]]+Table10[[#This Row],[Column15]])</f>
        <v>115.16849431551827</v>
      </c>
      <c r="W517" s="41">
        <f>Table10[[#This Row],[Column16]]/'Given Data '!C$17</f>
        <v>0.22075193942136104</v>
      </c>
      <c r="X517" s="41">
        <f>IF(L517=1,'Given Data '!C$55,IF(L517=2,'Given Data '!C$56,IF(L517=3,'Given Data '!C$57)))</f>
        <v>581.23604096253996</v>
      </c>
      <c r="Y517" s="41">
        <f>Table10[[#This Row],[Column19]]*Table10[[#This Row],[Column11]]^2/(2*1000)</f>
        <v>151.5672054582125</v>
      </c>
    </row>
    <row r="518" spans="7:25">
      <c r="G518" s="38">
        <f>7000</f>
        <v>7000</v>
      </c>
      <c r="H518" s="38">
        <f t="shared" si="23"/>
        <v>12.45</v>
      </c>
      <c r="I518" s="41">
        <f>Table10[[#This Row],[Column2]]*746/1000</f>
        <v>9.2876999999999992</v>
      </c>
      <c r="J518" s="37">
        <f>60*Table10[[#This Row],[Column3]]/(2*PI()*Table10[[#This Row],[Column1]])</f>
        <v>1.2670143128182253E-2</v>
      </c>
      <c r="K518" s="51">
        <v>535.1</v>
      </c>
      <c r="L518" s="41">
        <f>IF(Simulation!Q518&lt;='Given Data '!J$6,1,IF(AND(Simulation!Q518&gt;'Given Data '!J$6,Simulation!Q518&lt;='Given Data '!J$7),2,IF(Simulation!Q518&gt;'Given Data '!J$8,3)))</f>
        <v>3</v>
      </c>
      <c r="M518" s="41">
        <v>1</v>
      </c>
      <c r="N518" s="35">
        <f t="shared" ref="N518:N581" si="24">N517+1</f>
        <v>514</v>
      </c>
      <c r="O518" s="41">
        <f>O517+(Table10[[#This Row],[Column11]]-Q517)/R517</f>
        <v>36.020327526423934</v>
      </c>
      <c r="P518" s="41">
        <f>3.6*Table10[[#This Row],[Column11]]</f>
        <v>82.244864451948999</v>
      </c>
      <c r="Q518" s="41">
        <f t="shared" ref="Q518:Q581" si="25">SQRT(2*R517+Q517^2)</f>
        <v>22.845795681096945</v>
      </c>
      <c r="R518" s="36">
        <f>Table10[[#This Row],[Column16]]/Table10[[#This Row],[Column19]]</f>
        <v>0.19750303746761763</v>
      </c>
      <c r="S518" s="41">
        <f>'Given Data '!C$21*'Given Data '!C$19*'Given Data '!C$9*Table10[[#This Row],[Column11]]^2</f>
        <v>490.74603174708028</v>
      </c>
      <c r="T518" s="41">
        <f>'Given Data '!C$22*'Given Data '!C$17*9.81</f>
        <v>102.35950200000001</v>
      </c>
      <c r="U518" s="41">
        <v>0</v>
      </c>
      <c r="V518" s="41">
        <f>'Given Data '!C$45-(Table10[[#This Row],[Column13]]+Table10[[#This Row],[Column14]]+Table10[[#This Row],[Column15]])</f>
        <v>114.79588357575426</v>
      </c>
      <c r="W518" s="41">
        <f>Table10[[#This Row],[Column16]]/'Given Data '!C$17</f>
        <v>0.22003772896006257</v>
      </c>
      <c r="X518" s="41">
        <f>IF(L518=1,'Given Data '!C$55,IF(L518=2,'Given Data '!C$56,IF(L518=3,'Given Data '!C$57)))</f>
        <v>581.23604096253996</v>
      </c>
      <c r="Y518" s="41">
        <f>Table10[[#This Row],[Column19]]*Table10[[#This Row],[Column11]]^2/(2*1000)</f>
        <v>151.682373952528</v>
      </c>
    </row>
    <row r="519" spans="7:25">
      <c r="G519" s="38">
        <f>7000</f>
        <v>7000</v>
      </c>
      <c r="H519" s="38">
        <f t="shared" si="23"/>
        <v>12.45</v>
      </c>
      <c r="I519" s="41">
        <f>Table10[[#This Row],[Column2]]*746/1000</f>
        <v>9.2876999999999992</v>
      </c>
      <c r="J519" s="37">
        <f>60*Table10[[#This Row],[Column3]]/(2*PI()*Table10[[#This Row],[Column1]])</f>
        <v>1.2670143128182253E-2</v>
      </c>
      <c r="K519" s="51">
        <v>535.1</v>
      </c>
      <c r="L519" s="41">
        <f>IF(Simulation!Q519&lt;='Given Data '!J$6,1,IF(AND(Simulation!Q519&gt;'Given Data '!J$6,Simulation!Q519&lt;='Given Data '!J$7),2,IF(Simulation!Q519&gt;'Given Data '!J$8,3)))</f>
        <v>3</v>
      </c>
      <c r="M519" s="41">
        <v>1</v>
      </c>
      <c r="N519" s="35">
        <f t="shared" si="24"/>
        <v>515</v>
      </c>
      <c r="O519" s="41">
        <f>O518+(Table10[[#This Row],[Column11]]-Q518)/R518</f>
        <v>36.064090977744698</v>
      </c>
      <c r="P519" s="41">
        <f>3.6*Table10[[#This Row],[Column11]]</f>
        <v>82.275980744386302</v>
      </c>
      <c r="Q519" s="41">
        <f t="shared" si="25"/>
        <v>22.854439095662862</v>
      </c>
      <c r="R519" s="36">
        <f>Table10[[#This Row],[Column16]]/Table10[[#This Row],[Column19]]</f>
        <v>0.19686404541224822</v>
      </c>
      <c r="S519" s="41">
        <f>'Given Data '!C$21*'Given Data '!C$19*'Given Data '!C$9*Table10[[#This Row],[Column11]]^2</f>
        <v>491.11743695954971</v>
      </c>
      <c r="T519" s="41">
        <f>'Given Data '!C$22*'Given Data '!C$17*9.81</f>
        <v>102.35950200000001</v>
      </c>
      <c r="U519" s="41">
        <v>0</v>
      </c>
      <c r="V519" s="41">
        <f>'Given Data '!C$45-(Table10[[#This Row],[Column13]]+Table10[[#This Row],[Column14]]+Table10[[#This Row],[Column15]])</f>
        <v>114.42447836328483</v>
      </c>
      <c r="W519" s="41">
        <f>Table10[[#This Row],[Column16]]/'Given Data '!C$17</f>
        <v>0.2193258292217608</v>
      </c>
      <c r="X519" s="41">
        <f>IF(L519=1,'Given Data '!C$55,IF(L519=2,'Given Data '!C$56,IF(L519=3,'Given Data '!C$57)))</f>
        <v>581.23604096253996</v>
      </c>
      <c r="Y519" s="41">
        <f>Table10[[#This Row],[Column19]]*Table10[[#This Row],[Column11]]^2/(2*1000)</f>
        <v>151.79716983610376</v>
      </c>
    </row>
    <row r="520" spans="7:25">
      <c r="G520" s="38">
        <f>7000</f>
        <v>7000</v>
      </c>
      <c r="H520" s="38">
        <f t="shared" si="23"/>
        <v>12.45</v>
      </c>
      <c r="I520" s="41">
        <f>Table10[[#This Row],[Column2]]*746/1000</f>
        <v>9.2876999999999992</v>
      </c>
      <c r="J520" s="37">
        <f>60*Table10[[#This Row],[Column3]]/(2*PI()*Table10[[#This Row],[Column1]])</f>
        <v>1.2670143128182253E-2</v>
      </c>
      <c r="K520" s="51">
        <v>535.1</v>
      </c>
      <c r="L520" s="41">
        <f>IF(Simulation!Q520&lt;='Given Data '!J$6,1,IF(AND(Simulation!Q520&gt;'Given Data '!J$6,Simulation!Q520&lt;='Given Data '!J$7),2,IF(Simulation!Q520&gt;'Given Data '!J$8,3)))</f>
        <v>3</v>
      </c>
      <c r="M520" s="41">
        <v>1</v>
      </c>
      <c r="N520" s="35">
        <f t="shared" si="24"/>
        <v>516</v>
      </c>
      <c r="O520" s="41">
        <f>O519+(Table10[[#This Row],[Column11]]-Q519)/R519</f>
        <v>36.107837910985296</v>
      </c>
      <c r="P520" s="41">
        <f>3.6*Table10[[#This Row],[Column11]]</f>
        <v>82.306984658093953</v>
      </c>
      <c r="Q520" s="41">
        <f t="shared" si="25"/>
        <v>22.863051293914985</v>
      </c>
      <c r="R520" s="36">
        <f>Table10[[#This Row],[Column16]]/Table10[[#This Row],[Column19]]</f>
        <v>0.19622712072177639</v>
      </c>
      <c r="S520" s="41">
        <f>'Given Data '!C$21*'Given Data '!C$19*'Given Data '!C$9*Table10[[#This Row],[Column11]]^2</f>
        <v>491.48764054503084</v>
      </c>
      <c r="T520" s="41">
        <f>'Given Data '!C$22*'Given Data '!C$17*9.81</f>
        <v>102.35950200000001</v>
      </c>
      <c r="U520" s="41">
        <v>0</v>
      </c>
      <c r="V520" s="41">
        <f>'Given Data '!C$45-(Table10[[#This Row],[Column13]]+Table10[[#This Row],[Column14]]+Table10[[#This Row],[Column15]])</f>
        <v>114.0542747778037</v>
      </c>
      <c r="W520" s="41">
        <f>Table10[[#This Row],[Column16]]/'Given Data '!C$17</f>
        <v>0.21861623273045119</v>
      </c>
      <c r="X520" s="41">
        <f>IF(L520=1,'Given Data '!C$55,IF(L520=2,'Given Data '!C$56,IF(L520=3,'Given Data '!C$57)))</f>
        <v>581.23604096253996</v>
      </c>
      <c r="Y520" s="41">
        <f>Table10[[#This Row],[Column19]]*Table10[[#This Row],[Column11]]^2/(2*1000)</f>
        <v>151.91159431446704</v>
      </c>
    </row>
    <row r="521" spans="7:25">
      <c r="G521" s="38">
        <f>7000</f>
        <v>7000</v>
      </c>
      <c r="H521" s="38">
        <f t="shared" si="23"/>
        <v>12.45</v>
      </c>
      <c r="I521" s="41">
        <f>Table10[[#This Row],[Column2]]*746/1000</f>
        <v>9.2876999999999992</v>
      </c>
      <c r="J521" s="37">
        <f>60*Table10[[#This Row],[Column3]]/(2*PI()*Table10[[#This Row],[Column1]])</f>
        <v>1.2670143128182253E-2</v>
      </c>
      <c r="K521" s="51">
        <v>535.1</v>
      </c>
      <c r="L521" s="41">
        <f>IF(Simulation!Q521&lt;='Given Data '!J$6,1,IF(AND(Simulation!Q521&gt;'Given Data '!J$6,Simulation!Q521&lt;='Given Data '!J$7),2,IF(Simulation!Q521&gt;'Given Data '!J$8,3)))</f>
        <v>3</v>
      </c>
      <c r="M521" s="41">
        <v>1</v>
      </c>
      <c r="N521" s="35">
        <f t="shared" si="24"/>
        <v>517</v>
      </c>
      <c r="O521" s="41">
        <f>O520+(Table10[[#This Row],[Column11]]-Q520)/R520</f>
        <v>36.151568398186633</v>
      </c>
      <c r="P521" s="41">
        <f>3.6*Table10[[#This Row],[Column11]]</f>
        <v>82.337876645422554</v>
      </c>
      <c r="Q521" s="41">
        <f t="shared" si="25"/>
        <v>22.871632401506265</v>
      </c>
      <c r="R521" s="36">
        <f>Table10[[#This Row],[Column16]]/Table10[[#This Row],[Column19]]</f>
        <v>0.19559225670754668</v>
      </c>
      <c r="S521" s="41">
        <f>'Given Data '!C$21*'Given Data '!C$19*'Given Data '!C$9*Table10[[#This Row],[Column11]]^2</f>
        <v>491.85664639121126</v>
      </c>
      <c r="T521" s="41">
        <f>'Given Data '!C$22*'Given Data '!C$17*9.81</f>
        <v>102.35950200000001</v>
      </c>
      <c r="U521" s="41">
        <v>0</v>
      </c>
      <c r="V521" s="41">
        <f>'Given Data '!C$45-(Table10[[#This Row],[Column13]]+Table10[[#This Row],[Column14]]+Table10[[#This Row],[Column15]])</f>
        <v>113.68526893162323</v>
      </c>
      <c r="W521" s="41">
        <f>Table10[[#This Row],[Column16]]/'Given Data '!C$17</f>
        <v>0.21790893203431641</v>
      </c>
      <c r="X521" s="41">
        <f>IF(L521=1,'Given Data '!C$55,IF(L521=2,'Given Data '!C$56,IF(L521=3,'Given Data '!C$57)))</f>
        <v>581.23604096253996</v>
      </c>
      <c r="Y521" s="41">
        <f>Table10[[#This Row],[Column19]]*Table10[[#This Row],[Column11]]^2/(2*1000)</f>
        <v>152.02564858924487</v>
      </c>
    </row>
    <row r="522" spans="7:25">
      <c r="G522" s="38">
        <f>7000</f>
        <v>7000</v>
      </c>
      <c r="H522" s="38">
        <f t="shared" si="23"/>
        <v>12.45</v>
      </c>
      <c r="I522" s="41">
        <f>Table10[[#This Row],[Column2]]*746/1000</f>
        <v>9.2876999999999992</v>
      </c>
      <c r="J522" s="37">
        <f>60*Table10[[#This Row],[Column3]]/(2*PI()*Table10[[#This Row],[Column1]])</f>
        <v>1.2670143128182253E-2</v>
      </c>
      <c r="K522" s="51">
        <v>535.1</v>
      </c>
      <c r="L522" s="41">
        <f>IF(Simulation!Q522&lt;='Given Data '!J$6,1,IF(AND(Simulation!Q522&gt;'Given Data '!J$6,Simulation!Q522&lt;='Given Data '!J$7),2,IF(Simulation!Q522&gt;'Given Data '!J$8,3)))</f>
        <v>3</v>
      </c>
      <c r="M522" s="41">
        <v>1</v>
      </c>
      <c r="N522" s="35">
        <f t="shared" si="24"/>
        <v>518</v>
      </c>
      <c r="O522" s="41">
        <f>O521+(Table10[[#This Row],[Column11]]-Q521)/R521</f>
        <v>36.195282511001707</v>
      </c>
      <c r="P522" s="41">
        <f>3.6*Table10[[#This Row],[Column11]]</f>
        <v>82.36865715653424</v>
      </c>
      <c r="Q522" s="41">
        <f t="shared" si="25"/>
        <v>22.880182543481734</v>
      </c>
      <c r="R522" s="36">
        <f>Table10[[#This Row],[Column16]]/Table10[[#This Row],[Column19]]</f>
        <v>0.1949594467025442</v>
      </c>
      <c r="S522" s="41">
        <f>'Given Data '!C$21*'Given Data '!C$19*'Given Data '!C$9*Table10[[#This Row],[Column11]]^2</f>
        <v>492.22445837320038</v>
      </c>
      <c r="T522" s="41">
        <f>'Given Data '!C$22*'Given Data '!C$17*9.81</f>
        <v>102.35950200000001</v>
      </c>
      <c r="U522" s="41">
        <v>0</v>
      </c>
      <c r="V522" s="41">
        <f>'Given Data '!C$45-(Table10[[#This Row],[Column13]]+Table10[[#This Row],[Column14]]+Table10[[#This Row],[Column15]])</f>
        <v>113.31745694963411</v>
      </c>
      <c r="W522" s="41">
        <f>Table10[[#This Row],[Column16]]/'Given Data '!C$17</f>
        <v>0.21720391970564892</v>
      </c>
      <c r="X522" s="41">
        <f>IF(L522=1,'Given Data '!C$55,IF(L522=2,'Given Data '!C$56,IF(L522=3,'Given Data '!C$57)))</f>
        <v>581.23604096253996</v>
      </c>
      <c r="Y522" s="41">
        <f>Table10[[#This Row],[Column19]]*Table10[[#This Row],[Column11]]^2/(2*1000)</f>
        <v>152.13933385817649</v>
      </c>
    </row>
    <row r="523" spans="7:25">
      <c r="G523" s="38">
        <f>7000</f>
        <v>7000</v>
      </c>
      <c r="H523" s="38">
        <f t="shared" si="23"/>
        <v>12.45</v>
      </c>
      <c r="I523" s="41">
        <f>Table10[[#This Row],[Column2]]*746/1000</f>
        <v>9.2876999999999992</v>
      </c>
      <c r="J523" s="37">
        <f>60*Table10[[#This Row],[Column3]]/(2*PI()*Table10[[#This Row],[Column1]])</f>
        <v>1.2670143128182253E-2</v>
      </c>
      <c r="K523" s="51">
        <v>535.1</v>
      </c>
      <c r="L523" s="41">
        <f>IF(Simulation!Q523&lt;='Given Data '!J$6,1,IF(AND(Simulation!Q523&gt;'Given Data '!J$6,Simulation!Q523&lt;='Given Data '!J$7),2,IF(Simulation!Q523&gt;'Given Data '!J$8,3)))</f>
        <v>3</v>
      </c>
      <c r="M523" s="41">
        <v>1</v>
      </c>
      <c r="N523" s="35">
        <f t="shared" si="24"/>
        <v>519</v>
      </c>
      <c r="O523" s="41">
        <f>O522+(Table10[[#This Row],[Column11]]-Q522)/R522</f>
        <v>36.238980320698268</v>
      </c>
      <c r="P523" s="41">
        <f>3.6*Table10[[#This Row],[Column11]]</f>
        <v>82.399326639416245</v>
      </c>
      <c r="Q523" s="41">
        <f t="shared" si="25"/>
        <v>22.888701844282288</v>
      </c>
      <c r="R523" s="36">
        <f>Table10[[#This Row],[Column16]]/Table10[[#This Row],[Column19]]</f>
        <v>0.19432868406132375</v>
      </c>
      <c r="S523" s="41">
        <f>'Given Data '!C$21*'Given Data '!C$19*'Given Data '!C$9*Table10[[#This Row],[Column11]]^2</f>
        <v>492.59108035357042</v>
      </c>
      <c r="T523" s="41">
        <f>'Given Data '!C$22*'Given Data '!C$17*9.81</f>
        <v>102.35950200000001</v>
      </c>
      <c r="U523" s="41">
        <v>0</v>
      </c>
      <c r="V523" s="41">
        <f>'Given Data '!C$45-(Table10[[#This Row],[Column13]]+Table10[[#This Row],[Column14]]+Table10[[#This Row],[Column15]])</f>
        <v>112.95083496926406</v>
      </c>
      <c r="W523" s="41">
        <f>Table10[[#This Row],[Column16]]/'Given Data '!C$17</f>
        <v>0.21650118834077181</v>
      </c>
      <c r="X523" s="41">
        <f>IF(L523=1,'Given Data '!C$55,IF(L523=2,'Given Data '!C$56,IF(L523=3,'Given Data '!C$57)))</f>
        <v>581.23604096253996</v>
      </c>
      <c r="Y523" s="41">
        <f>Table10[[#This Row],[Column19]]*Table10[[#This Row],[Column11]]^2/(2*1000)</f>
        <v>152.25265131512614</v>
      </c>
    </row>
    <row r="524" spans="7:25">
      <c r="G524" s="38">
        <f>7000</f>
        <v>7000</v>
      </c>
      <c r="H524" s="38">
        <f t="shared" si="23"/>
        <v>12.45</v>
      </c>
      <c r="I524" s="41">
        <f>Table10[[#This Row],[Column2]]*746/1000</f>
        <v>9.2876999999999992</v>
      </c>
      <c r="J524" s="37">
        <f>60*Table10[[#This Row],[Column3]]/(2*PI()*Table10[[#This Row],[Column1]])</f>
        <v>1.2670143128182253E-2</v>
      </c>
      <c r="K524" s="51">
        <v>535.1</v>
      </c>
      <c r="L524" s="41">
        <f>IF(Simulation!Q524&lt;='Given Data '!J$6,1,IF(AND(Simulation!Q524&gt;'Given Data '!J$6,Simulation!Q524&lt;='Given Data '!J$7),2,IF(Simulation!Q524&gt;'Given Data '!J$8,3)))</f>
        <v>3</v>
      </c>
      <c r="M524" s="41">
        <v>1</v>
      </c>
      <c r="N524" s="35">
        <f t="shared" si="24"/>
        <v>520</v>
      </c>
      <c r="O524" s="41">
        <f>O523+(Table10[[#This Row],[Column11]]-Q523)/R523</f>
        <v>36.282661898161415</v>
      </c>
      <c r="P524" s="41">
        <f>3.6*Table10[[#This Row],[Column11]]</f>
        <v>82.429885539894329</v>
      </c>
      <c r="Q524" s="41">
        <f t="shared" si="25"/>
        <v>22.897190427748424</v>
      </c>
      <c r="R524" s="36">
        <f>Table10[[#This Row],[Column16]]/Table10[[#This Row],[Column19]]</f>
        <v>0.19369996215994092</v>
      </c>
      <c r="S524" s="41">
        <f>'Given Data '!C$21*'Given Data '!C$19*'Given Data '!C$9*Table10[[#This Row],[Column11]]^2</f>
        <v>492.95651618239668</v>
      </c>
      <c r="T524" s="41">
        <f>'Given Data '!C$22*'Given Data '!C$17*9.81</f>
        <v>102.35950200000001</v>
      </c>
      <c r="U524" s="41">
        <v>0</v>
      </c>
      <c r="V524" s="41">
        <f>'Given Data '!C$45-(Table10[[#This Row],[Column13]]+Table10[[#This Row],[Column14]]+Table10[[#This Row],[Column15]])</f>
        <v>112.58539914043786</v>
      </c>
      <c r="W524" s="41">
        <f>Table10[[#This Row],[Column16]]/'Given Data '!C$17</f>
        <v>0.21580073055996216</v>
      </c>
      <c r="X524" s="41">
        <f>IF(L524=1,'Given Data '!C$55,IF(L524=2,'Given Data '!C$56,IF(L524=3,'Given Data '!C$57)))</f>
        <v>581.23604096253996</v>
      </c>
      <c r="Y524" s="41">
        <f>Table10[[#This Row],[Column19]]*Table10[[#This Row],[Column11]]^2/(2*1000)</f>
        <v>152.36560215009538</v>
      </c>
    </row>
    <row r="525" spans="7:25">
      <c r="G525" s="38">
        <f>7000</f>
        <v>7000</v>
      </c>
      <c r="H525" s="38">
        <f t="shared" si="23"/>
        <v>12.45</v>
      </c>
      <c r="I525" s="41">
        <f>Table10[[#This Row],[Column2]]*746/1000</f>
        <v>9.2876999999999992</v>
      </c>
      <c r="J525" s="37">
        <f>60*Table10[[#This Row],[Column3]]/(2*PI()*Table10[[#This Row],[Column1]])</f>
        <v>1.2670143128182253E-2</v>
      </c>
      <c r="K525" s="51">
        <v>535.1</v>
      </c>
      <c r="L525" s="41">
        <f>IF(Simulation!Q525&lt;='Given Data '!J$6,1,IF(AND(Simulation!Q525&gt;'Given Data '!J$6,Simulation!Q525&lt;='Given Data '!J$7),2,IF(Simulation!Q525&gt;'Given Data '!J$8,3)))</f>
        <v>3</v>
      </c>
      <c r="M525" s="41">
        <v>1</v>
      </c>
      <c r="N525" s="35">
        <f t="shared" si="24"/>
        <v>521</v>
      </c>
      <c r="O525" s="41">
        <f>O524+(Table10[[#This Row],[Column11]]-Q524)/R524</f>
        <v>36.326327313896307</v>
      </c>
      <c r="P525" s="41">
        <f>3.6*Table10[[#This Row],[Column11]]</f>
        <v>82.460334301646299</v>
      </c>
      <c r="Q525" s="41">
        <f t="shared" si="25"/>
        <v>22.90564841712397</v>
      </c>
      <c r="R525" s="36">
        <f>Table10[[#This Row],[Column16]]/Table10[[#This Row],[Column19]]</f>
        <v>0.19307327439588157</v>
      </c>
      <c r="S525" s="41">
        <f>'Given Data '!C$21*'Given Data '!C$19*'Given Data '!C$9*Table10[[#This Row],[Column11]]^2</f>
        <v>493.3207696972982</v>
      </c>
      <c r="T525" s="41">
        <f>'Given Data '!C$22*'Given Data '!C$17*9.81</f>
        <v>102.35950200000001</v>
      </c>
      <c r="U525" s="41">
        <v>0</v>
      </c>
      <c r="V525" s="41">
        <f>'Given Data '!C$45-(Table10[[#This Row],[Column13]]+Table10[[#This Row],[Column14]]+Table10[[#This Row],[Column15]])</f>
        <v>112.22114562553634</v>
      </c>
      <c r="W525" s="41">
        <f>Table10[[#This Row],[Column16]]/'Given Data '!C$17</f>
        <v>0.21510253900737256</v>
      </c>
      <c r="X525" s="41">
        <f>IF(L525=1,'Given Data '!C$55,IF(L525=2,'Given Data '!C$56,IF(L525=3,'Given Data '!C$57)))</f>
        <v>581.23604096253996</v>
      </c>
      <c r="Y525" s="41">
        <f>Table10[[#This Row],[Column19]]*Table10[[#This Row],[Column11]]^2/(2*1000)</f>
        <v>152.4781875492358</v>
      </c>
    </row>
    <row r="526" spans="7:25">
      <c r="G526" s="38">
        <f>7000</f>
        <v>7000</v>
      </c>
      <c r="H526" s="38">
        <f t="shared" si="23"/>
        <v>12.45</v>
      </c>
      <c r="I526" s="41">
        <f>Table10[[#This Row],[Column2]]*746/1000</f>
        <v>9.2876999999999992</v>
      </c>
      <c r="J526" s="37">
        <f>60*Table10[[#This Row],[Column3]]/(2*PI()*Table10[[#This Row],[Column1]])</f>
        <v>1.2670143128182253E-2</v>
      </c>
      <c r="K526" s="51">
        <v>535.1</v>
      </c>
      <c r="L526" s="41">
        <f>IF(Simulation!Q526&lt;='Given Data '!J$6,1,IF(AND(Simulation!Q526&gt;'Given Data '!J$6,Simulation!Q526&lt;='Given Data '!J$7),2,IF(Simulation!Q526&gt;'Given Data '!J$8,3)))</f>
        <v>3</v>
      </c>
      <c r="M526" s="41">
        <v>1</v>
      </c>
      <c r="N526" s="35">
        <f t="shared" si="24"/>
        <v>522</v>
      </c>
      <c r="O526" s="41">
        <f>O525+(Table10[[#This Row],[Column11]]-Q525)/R525</f>
        <v>36.369976638030764</v>
      </c>
      <c r="P526" s="41">
        <f>3.6*Table10[[#This Row],[Column11]]</f>
        <v>82.490673366215205</v>
      </c>
      <c r="Q526" s="41">
        <f t="shared" si="25"/>
        <v>22.914075935059778</v>
      </c>
      <c r="R526" s="36">
        <f>Table10[[#This Row],[Column16]]/Table10[[#This Row],[Column19]]</f>
        <v>0.19244861418799297</v>
      </c>
      <c r="S526" s="41">
        <f>'Given Data '!C$21*'Given Data '!C$19*'Given Data '!C$9*Table10[[#This Row],[Column11]]^2</f>
        <v>493.68384472347816</v>
      </c>
      <c r="T526" s="41">
        <f>'Given Data '!C$22*'Given Data '!C$17*9.81</f>
        <v>102.35950200000001</v>
      </c>
      <c r="U526" s="41">
        <v>0</v>
      </c>
      <c r="V526" s="41">
        <f>'Given Data '!C$45-(Table10[[#This Row],[Column13]]+Table10[[#This Row],[Column14]]+Table10[[#This Row],[Column15]])</f>
        <v>111.85807059935632</v>
      </c>
      <c r="W526" s="41">
        <f>Table10[[#This Row],[Column16]]/'Given Data '!C$17</f>
        <v>0.21440660635095421</v>
      </c>
      <c r="X526" s="41">
        <f>IF(L526=1,'Given Data '!C$55,IF(L526=2,'Given Data '!C$56,IF(L526=3,'Given Data '!C$57)))</f>
        <v>581.23604096253996</v>
      </c>
      <c r="Y526" s="41">
        <f>Table10[[#This Row],[Column19]]*Table10[[#This Row],[Column11]]^2/(2*1000)</f>
        <v>152.59040869486134</v>
      </c>
    </row>
    <row r="527" spans="7:25">
      <c r="G527" s="38">
        <f>7000</f>
        <v>7000</v>
      </c>
      <c r="H527" s="38">
        <f t="shared" si="23"/>
        <v>12.45</v>
      </c>
      <c r="I527" s="41">
        <f>Table10[[#This Row],[Column2]]*746/1000</f>
        <v>9.2876999999999992</v>
      </c>
      <c r="J527" s="37">
        <f>60*Table10[[#This Row],[Column3]]/(2*PI()*Table10[[#This Row],[Column1]])</f>
        <v>1.2670143128182253E-2</v>
      </c>
      <c r="K527" s="51">
        <v>535.1</v>
      </c>
      <c r="L527" s="41">
        <f>IF(Simulation!Q527&lt;='Given Data '!J$6,1,IF(AND(Simulation!Q527&gt;'Given Data '!J$6,Simulation!Q527&lt;='Given Data '!J$7),2,IF(Simulation!Q527&gt;'Given Data '!J$8,3)))</f>
        <v>3</v>
      </c>
      <c r="M527" s="41">
        <v>1</v>
      </c>
      <c r="N527" s="35">
        <f t="shared" si="24"/>
        <v>523</v>
      </c>
      <c r="O527" s="41">
        <f>O526+(Table10[[#This Row],[Column11]]-Q526)/R526</f>
        <v>36.413609940317798</v>
      </c>
      <c r="P527" s="41">
        <f>3.6*Table10[[#This Row],[Column11]]</f>
        <v>82.520903173022518</v>
      </c>
      <c r="Q527" s="41">
        <f t="shared" si="25"/>
        <v>22.922473103617364</v>
      </c>
      <c r="R527" s="36">
        <f>Table10[[#This Row],[Column16]]/Table10[[#This Row],[Column19]]</f>
        <v>0.19182597497641596</v>
      </c>
      <c r="S527" s="41">
        <f>'Given Data '!C$21*'Given Data '!C$19*'Given Data '!C$9*Table10[[#This Row],[Column11]]^2</f>
        <v>494.04574507376327</v>
      </c>
      <c r="T527" s="41">
        <f>'Given Data '!C$22*'Given Data '!C$17*9.81</f>
        <v>102.35950200000001</v>
      </c>
      <c r="U527" s="41">
        <v>0</v>
      </c>
      <c r="V527" s="41">
        <f>'Given Data '!C$45-(Table10[[#This Row],[Column13]]+Table10[[#This Row],[Column14]]+Table10[[#This Row],[Column15]])</f>
        <v>111.49617024907127</v>
      </c>
      <c r="W527" s="41">
        <f>Table10[[#This Row],[Column16]]/'Given Data '!C$17</f>
        <v>0.21371292528238151</v>
      </c>
      <c r="X527" s="41">
        <f>IF(L527=1,'Given Data '!C$55,IF(L527=2,'Given Data '!C$56,IF(L527=3,'Given Data '!C$57)))</f>
        <v>581.23604096253996</v>
      </c>
      <c r="Y527" s="41">
        <f>Table10[[#This Row],[Column19]]*Table10[[#This Row],[Column11]]^2/(2*1000)</f>
        <v>152.70226676546065</v>
      </c>
    </row>
    <row r="528" spans="7:25">
      <c r="G528" s="38">
        <f>7000</f>
        <v>7000</v>
      </c>
      <c r="H528" s="38">
        <f t="shared" si="23"/>
        <v>12.45</v>
      </c>
      <c r="I528" s="41">
        <f>Table10[[#This Row],[Column2]]*746/1000</f>
        <v>9.2876999999999992</v>
      </c>
      <c r="J528" s="37">
        <f>60*Table10[[#This Row],[Column3]]/(2*PI()*Table10[[#This Row],[Column1]])</f>
        <v>1.2670143128182253E-2</v>
      </c>
      <c r="K528" s="51">
        <v>535.1</v>
      </c>
      <c r="L528" s="41">
        <f>IF(Simulation!Q528&lt;='Given Data '!J$6,1,IF(AND(Simulation!Q528&gt;'Given Data '!J$6,Simulation!Q528&lt;='Given Data '!J$7),2,IF(Simulation!Q528&gt;'Given Data '!J$8,3)))</f>
        <v>3</v>
      </c>
      <c r="M528" s="41">
        <v>1</v>
      </c>
      <c r="N528" s="35">
        <f t="shared" si="24"/>
        <v>524</v>
      </c>
      <c r="O528" s="41">
        <f>O527+(Table10[[#This Row],[Column11]]-Q527)/R527</f>
        <v>36.457227290138292</v>
      </c>
      <c r="P528" s="41">
        <f>3.6*Table10[[#This Row],[Column11]]</f>
        <v>82.551024159381242</v>
      </c>
      <c r="Q528" s="41">
        <f t="shared" si="25"/>
        <v>22.930840044272568</v>
      </c>
      <c r="R528" s="36">
        <f>Table10[[#This Row],[Column16]]/Table10[[#This Row],[Column19]]</f>
        <v>0.19120535022251289</v>
      </c>
      <c r="S528" s="41">
        <f>'Given Data '!C$21*'Given Data '!C$19*'Given Data '!C$9*Table10[[#This Row],[Column11]]^2</f>
        <v>494.40647454864518</v>
      </c>
      <c r="T528" s="41">
        <f>'Given Data '!C$22*'Given Data '!C$17*9.81</f>
        <v>102.35950200000001</v>
      </c>
      <c r="U528" s="41">
        <v>0</v>
      </c>
      <c r="V528" s="41">
        <f>'Given Data '!C$45-(Table10[[#This Row],[Column13]]+Table10[[#This Row],[Column14]]+Table10[[#This Row],[Column15]])</f>
        <v>111.13544077418931</v>
      </c>
      <c r="W528" s="41">
        <f>Table10[[#This Row],[Column16]]/'Given Data '!C$17</f>
        <v>0.2130214885169717</v>
      </c>
      <c r="X528" s="41">
        <f>IF(L528=1,'Given Data '!C$55,IF(L528=2,'Given Data '!C$56,IF(L528=3,'Given Data '!C$57)))</f>
        <v>581.23604096253996</v>
      </c>
      <c r="Y528" s="41">
        <f>Table10[[#This Row],[Column19]]*Table10[[#This Row],[Column11]]^2/(2*1000)</f>
        <v>152.81376293570972</v>
      </c>
    </row>
    <row r="529" spans="7:25">
      <c r="G529" s="38">
        <f>7000</f>
        <v>7000</v>
      </c>
      <c r="H529" s="38">
        <f t="shared" si="23"/>
        <v>12.45</v>
      </c>
      <c r="I529" s="41">
        <f>Table10[[#This Row],[Column2]]*746/1000</f>
        <v>9.2876999999999992</v>
      </c>
      <c r="J529" s="37">
        <f>60*Table10[[#This Row],[Column3]]/(2*PI()*Table10[[#This Row],[Column1]])</f>
        <v>1.2670143128182253E-2</v>
      </c>
      <c r="K529" s="51">
        <v>535.1</v>
      </c>
      <c r="L529" s="41">
        <f>IF(Simulation!Q529&lt;='Given Data '!J$6,1,IF(AND(Simulation!Q529&gt;'Given Data '!J$6,Simulation!Q529&lt;='Given Data '!J$7),2,IF(Simulation!Q529&gt;'Given Data '!J$8,3)))</f>
        <v>3</v>
      </c>
      <c r="M529" s="41">
        <v>1</v>
      </c>
      <c r="N529" s="35">
        <f t="shared" si="24"/>
        <v>525</v>
      </c>
      <c r="O529" s="41">
        <f>O528+(Table10[[#This Row],[Column11]]-Q528)/R528</f>
        <v>36.500828756503402</v>
      </c>
      <c r="P529" s="41">
        <f>3.6*Table10[[#This Row],[Column11]]</f>
        <v>82.581036760508852</v>
      </c>
      <c r="Q529" s="41">
        <f t="shared" si="25"/>
        <v>22.939176877919124</v>
      </c>
      <c r="R529" s="36">
        <f>Table10[[#This Row],[Column16]]/Table10[[#This Row],[Column19]]</f>
        <v>0.19058673340880264</v>
      </c>
      <c r="S529" s="41">
        <f>'Given Data '!C$21*'Given Data '!C$19*'Given Data '!C$9*Table10[[#This Row],[Column11]]^2</f>
        <v>494.76603693631898</v>
      </c>
      <c r="T529" s="41">
        <f>'Given Data '!C$22*'Given Data '!C$17*9.81</f>
        <v>102.35950200000001</v>
      </c>
      <c r="U529" s="41">
        <v>0</v>
      </c>
      <c r="V529" s="41">
        <f>'Given Data '!C$45-(Table10[[#This Row],[Column13]]+Table10[[#This Row],[Column14]]+Table10[[#This Row],[Column15]])</f>
        <v>110.7758783865155</v>
      </c>
      <c r="W529" s="41">
        <f>Table10[[#This Row],[Column16]]/'Given Data '!C$17</f>
        <v>0.21233228879361235</v>
      </c>
      <c r="X529" s="41">
        <f>IF(L529=1,'Given Data '!C$55,IF(L529=2,'Given Data '!C$56,IF(L529=3,'Given Data '!C$57)))</f>
        <v>581.23604096253996</v>
      </c>
      <c r="Y529" s="41">
        <f>Table10[[#This Row],[Column19]]*Table10[[#This Row],[Column11]]^2/(2*1000)</f>
        <v>152.92489837648395</v>
      </c>
    </row>
    <row r="530" spans="7:25">
      <c r="G530" s="38">
        <f>7000</f>
        <v>7000</v>
      </c>
      <c r="H530" s="38">
        <f t="shared" si="23"/>
        <v>12.45</v>
      </c>
      <c r="I530" s="41">
        <f>Table10[[#This Row],[Column2]]*746/1000</f>
        <v>9.2876999999999992</v>
      </c>
      <c r="J530" s="37">
        <f>60*Table10[[#This Row],[Column3]]/(2*PI()*Table10[[#This Row],[Column1]])</f>
        <v>1.2670143128182253E-2</v>
      </c>
      <c r="K530" s="51">
        <v>535.1</v>
      </c>
      <c r="L530" s="41">
        <f>IF(Simulation!Q530&lt;='Given Data '!J$6,1,IF(AND(Simulation!Q530&gt;'Given Data '!J$6,Simulation!Q530&lt;='Given Data '!J$7),2,IF(Simulation!Q530&gt;'Given Data '!J$8,3)))</f>
        <v>3</v>
      </c>
      <c r="M530" s="41">
        <v>1</v>
      </c>
      <c r="N530" s="35">
        <f t="shared" si="24"/>
        <v>526</v>
      </c>
      <c r="O530" s="41">
        <f>O529+(Table10[[#This Row],[Column11]]-Q529)/R529</f>
        <v>36.544414408057179</v>
      </c>
      <c r="P530" s="41">
        <f>3.6*Table10[[#This Row],[Column11]]</f>
        <v>82.610941409540118</v>
      </c>
      <c r="Q530" s="41">
        <f t="shared" si="25"/>
        <v>22.947483724872253</v>
      </c>
      <c r="R530" s="36">
        <f>Table10[[#This Row],[Column16]]/Table10[[#This Row],[Column19]]</f>
        <v>0.18997011803889</v>
      </c>
      <c r="S530" s="41">
        <f>'Given Data '!C$21*'Given Data '!C$19*'Given Data '!C$9*Table10[[#This Row],[Column11]]^2</f>
        <v>495.12443601272372</v>
      </c>
      <c r="T530" s="41">
        <f>'Given Data '!C$22*'Given Data '!C$17*9.81</f>
        <v>102.35950200000001</v>
      </c>
      <c r="U530" s="41">
        <v>0</v>
      </c>
      <c r="V530" s="41">
        <f>'Given Data '!C$45-(Table10[[#This Row],[Column13]]+Table10[[#This Row],[Column14]]+Table10[[#This Row],[Column15]])</f>
        <v>110.41747931011082</v>
      </c>
      <c r="W530" s="41">
        <f>Table10[[#This Row],[Column16]]/'Given Data '!C$17</f>
        <v>0.21164531887468291</v>
      </c>
      <c r="X530" s="41">
        <f>IF(L530=1,'Given Data '!C$55,IF(L530=2,'Given Data '!C$56,IF(L530=3,'Given Data '!C$57)))</f>
        <v>581.23604096253996</v>
      </c>
      <c r="Y530" s="41">
        <f>Table10[[#This Row],[Column19]]*Table10[[#This Row],[Column11]]^2/(2*1000)</f>
        <v>153.03567425487043</v>
      </c>
    </row>
    <row r="531" spans="7:25">
      <c r="G531" s="38">
        <f>7000</f>
        <v>7000</v>
      </c>
      <c r="H531" s="38">
        <f t="shared" si="23"/>
        <v>12.45</v>
      </c>
      <c r="I531" s="41">
        <f>Table10[[#This Row],[Column2]]*746/1000</f>
        <v>9.2876999999999992</v>
      </c>
      <c r="J531" s="37">
        <f>60*Table10[[#This Row],[Column3]]/(2*PI()*Table10[[#This Row],[Column1]])</f>
        <v>1.2670143128182253E-2</v>
      </c>
      <c r="K531" s="51">
        <v>535.1</v>
      </c>
      <c r="L531" s="41">
        <f>IF(Simulation!Q531&lt;='Given Data '!J$6,1,IF(AND(Simulation!Q531&gt;'Given Data '!J$6,Simulation!Q531&lt;='Given Data '!J$7),2,IF(Simulation!Q531&gt;'Given Data '!J$8,3)))</f>
        <v>3</v>
      </c>
      <c r="M531" s="41">
        <v>1</v>
      </c>
      <c r="N531" s="35">
        <f t="shared" si="24"/>
        <v>527</v>
      </c>
      <c r="O531" s="41">
        <f>O530+(Table10[[#This Row],[Column11]]-Q530)/R530</f>
        <v>36.587984313079048</v>
      </c>
      <c r="P531" s="41">
        <f>3.6*Table10[[#This Row],[Column11]]</f>
        <v>82.640738537539931</v>
      </c>
      <c r="Q531" s="41">
        <f t="shared" si="25"/>
        <v>22.955760704872201</v>
      </c>
      <c r="R531" s="36">
        <f>Table10[[#This Row],[Column16]]/Table10[[#This Row],[Column19]]</f>
        <v>0.18935549763739701</v>
      </c>
      <c r="S531" s="41">
        <f>'Given Data '!C$21*'Given Data '!C$19*'Given Data '!C$9*Table10[[#This Row],[Column11]]^2</f>
        <v>495.48167554158232</v>
      </c>
      <c r="T531" s="41">
        <f>'Given Data '!C$22*'Given Data '!C$17*9.81</f>
        <v>102.35950200000001</v>
      </c>
      <c r="U531" s="41">
        <v>0</v>
      </c>
      <c r="V531" s="41">
        <f>'Given Data '!C$45-(Table10[[#This Row],[Column13]]+Table10[[#This Row],[Column14]]+Table10[[#This Row],[Column15]])</f>
        <v>110.06023978125222</v>
      </c>
      <c r="W531" s="41">
        <f>Table10[[#This Row],[Column16]]/'Given Data '!C$17</f>
        <v>0.21096057154597805</v>
      </c>
      <c r="X531" s="41">
        <f>IF(L531=1,'Given Data '!C$55,IF(L531=2,'Given Data '!C$56,IF(L531=3,'Given Data '!C$57)))</f>
        <v>581.23604096253996</v>
      </c>
      <c r="Y531" s="41">
        <f>Table10[[#This Row],[Column19]]*Table10[[#This Row],[Column11]]^2/(2*1000)</f>
        <v>153.14609173418054</v>
      </c>
    </row>
    <row r="532" spans="7:25">
      <c r="G532" s="38">
        <f>7000</f>
        <v>7000</v>
      </c>
      <c r="H532" s="38">
        <f t="shared" si="23"/>
        <v>12.45</v>
      </c>
      <c r="I532" s="41">
        <f>Table10[[#This Row],[Column2]]*746/1000</f>
        <v>9.2876999999999992</v>
      </c>
      <c r="J532" s="37">
        <f>60*Table10[[#This Row],[Column3]]/(2*PI()*Table10[[#This Row],[Column1]])</f>
        <v>1.2670143128182253E-2</v>
      </c>
      <c r="K532" s="51">
        <v>535.1</v>
      </c>
      <c r="L532" s="41">
        <f>IF(Simulation!Q532&lt;='Given Data '!J$6,1,IF(AND(Simulation!Q532&gt;'Given Data '!J$6,Simulation!Q532&lt;='Given Data '!J$7),2,IF(Simulation!Q532&gt;'Given Data '!J$8,3)))</f>
        <v>3</v>
      </c>
      <c r="M532" s="41">
        <v>1</v>
      </c>
      <c r="N532" s="35">
        <f t="shared" si="24"/>
        <v>528</v>
      </c>
      <c r="O532" s="41">
        <f>O531+(Table10[[#This Row],[Column11]]-Q531)/R531</f>
        <v>36.631538539486293</v>
      </c>
      <c r="P532" s="41">
        <f>3.6*Table10[[#This Row],[Column11]]</f>
        <v>82.670428573515935</v>
      </c>
      <c r="Q532" s="41">
        <f t="shared" si="25"/>
        <v>22.964007937087757</v>
      </c>
      <c r="R532" s="36">
        <f>Table10[[#This Row],[Column16]]/Table10[[#This Row],[Column19]]</f>
        <v>0.18874286574989685</v>
      </c>
      <c r="S532" s="41">
        <f>'Given Data '!C$21*'Given Data '!C$19*'Given Data '!C$9*Table10[[#This Row],[Column11]]^2</f>
        <v>495.83775927444032</v>
      </c>
      <c r="T532" s="41">
        <f>'Given Data '!C$22*'Given Data '!C$17*9.81</f>
        <v>102.35950200000001</v>
      </c>
      <c r="U532" s="41">
        <v>0</v>
      </c>
      <c r="V532" s="41">
        <f>'Given Data '!C$45-(Table10[[#This Row],[Column13]]+Table10[[#This Row],[Column14]]+Table10[[#This Row],[Column15]])</f>
        <v>109.70415604839422</v>
      </c>
      <c r="W532" s="41">
        <f>Table10[[#This Row],[Column16]]/'Given Data '!C$17</f>
        <v>0.21027803961663419</v>
      </c>
      <c r="X532" s="41">
        <f>IF(L532=1,'Given Data '!C$55,IF(L532=2,'Given Data '!C$56,IF(L532=3,'Given Data '!C$57)))</f>
        <v>581.23604096253996</v>
      </c>
      <c r="Y532" s="41">
        <f>Table10[[#This Row],[Column19]]*Table10[[#This Row],[Column11]]^2/(2*1000)</f>
        <v>153.25615197396181</v>
      </c>
    </row>
    <row r="533" spans="7:25">
      <c r="G533" s="38">
        <f>7000</f>
        <v>7000</v>
      </c>
      <c r="H533" s="38">
        <f t="shared" si="23"/>
        <v>12.45</v>
      </c>
      <c r="I533" s="41">
        <f>Table10[[#This Row],[Column2]]*746/1000</f>
        <v>9.2876999999999992</v>
      </c>
      <c r="J533" s="37">
        <f>60*Table10[[#This Row],[Column3]]/(2*PI()*Table10[[#This Row],[Column1]])</f>
        <v>1.2670143128182253E-2</v>
      </c>
      <c r="K533" s="51">
        <v>535.1</v>
      </c>
      <c r="L533" s="41">
        <f>IF(Simulation!Q533&lt;='Given Data '!J$6,1,IF(AND(Simulation!Q533&gt;'Given Data '!J$6,Simulation!Q533&lt;='Given Data '!J$7),2,IF(Simulation!Q533&gt;'Given Data '!J$8,3)))</f>
        <v>3</v>
      </c>
      <c r="M533" s="41">
        <v>1</v>
      </c>
      <c r="N533" s="35">
        <f t="shared" si="24"/>
        <v>529</v>
      </c>
      <c r="O533" s="41">
        <f>O532+(Table10[[#This Row],[Column11]]-Q532)/R532</f>
        <v>36.675077154836458</v>
      </c>
      <c r="P533" s="41">
        <f>3.6*Table10[[#This Row],[Column11]]</f>
        <v>82.700011944431026</v>
      </c>
      <c r="Q533" s="41">
        <f t="shared" si="25"/>
        <v>22.97222554011973</v>
      </c>
      <c r="R533" s="36">
        <f>Table10[[#This Row],[Column16]]/Table10[[#This Row],[Column19]]</f>
        <v>0.18813221594284465</v>
      </c>
      <c r="S533" s="41">
        <f>'Given Data '!C$21*'Given Data '!C$19*'Given Data '!C$9*Table10[[#This Row],[Column11]]^2</f>
        <v>496.19269095070587</v>
      </c>
      <c r="T533" s="41">
        <f>'Given Data '!C$22*'Given Data '!C$17*9.81</f>
        <v>102.35950200000001</v>
      </c>
      <c r="U533" s="41">
        <v>0</v>
      </c>
      <c r="V533" s="41">
        <f>'Given Data '!C$45-(Table10[[#This Row],[Column13]]+Table10[[#This Row],[Column14]]+Table10[[#This Row],[Column15]])</f>
        <v>109.34922437212867</v>
      </c>
      <c r="W533" s="41">
        <f>Table10[[#This Row],[Column16]]/'Given Data '!C$17</f>
        <v>0.2095977159190521</v>
      </c>
      <c r="X533" s="41">
        <f>IF(L533=1,'Given Data '!C$55,IF(L533=2,'Given Data '!C$56,IF(L533=3,'Given Data '!C$57)))</f>
        <v>581.23604096253996</v>
      </c>
      <c r="Y533" s="41">
        <f>Table10[[#This Row],[Column19]]*Table10[[#This Row],[Column11]]^2/(2*1000)</f>
        <v>153.36585613001017</v>
      </c>
    </row>
    <row r="534" spans="7:25">
      <c r="G534" s="38">
        <f>7000</f>
        <v>7000</v>
      </c>
      <c r="H534" s="38">
        <f t="shared" si="23"/>
        <v>12.45</v>
      </c>
      <c r="I534" s="41">
        <f>Table10[[#This Row],[Column2]]*746/1000</f>
        <v>9.2876999999999992</v>
      </c>
      <c r="J534" s="37">
        <f>60*Table10[[#This Row],[Column3]]/(2*PI()*Table10[[#This Row],[Column1]])</f>
        <v>1.2670143128182253E-2</v>
      </c>
      <c r="K534" s="51">
        <v>535.1</v>
      </c>
      <c r="L534" s="41">
        <f>IF(Simulation!Q534&lt;='Given Data '!J$6,1,IF(AND(Simulation!Q534&gt;'Given Data '!J$6,Simulation!Q534&lt;='Given Data '!J$7),2,IF(Simulation!Q534&gt;'Given Data '!J$8,3)))</f>
        <v>3</v>
      </c>
      <c r="M534" s="41">
        <v>1</v>
      </c>
      <c r="N534" s="35">
        <f t="shared" si="24"/>
        <v>530</v>
      </c>
      <c r="O534" s="41">
        <f>O533+(Table10[[#This Row],[Column11]]-Q533)/R533</f>
        <v>36.71860022632989</v>
      </c>
      <c r="P534" s="41">
        <f>3.6*Table10[[#This Row],[Column11]]</f>
        <v>82.729489075215938</v>
      </c>
      <c r="Q534" s="41">
        <f t="shared" si="25"/>
        <v>22.980413632004428</v>
      </c>
      <c r="R534" s="36">
        <f>Table10[[#This Row],[Column16]]/Table10[[#This Row],[Column19]]</f>
        <v>0.18752354180351039</v>
      </c>
      <c r="S534" s="41">
        <f>'Given Data '!C$21*'Given Data '!C$19*'Given Data '!C$9*Table10[[#This Row],[Column11]]^2</f>
        <v>496.5464742976888</v>
      </c>
      <c r="T534" s="41">
        <f>'Given Data '!C$22*'Given Data '!C$17*9.81</f>
        <v>102.35950200000001</v>
      </c>
      <c r="U534" s="41">
        <v>0</v>
      </c>
      <c r="V534" s="41">
        <f>'Given Data '!C$45-(Table10[[#This Row],[Column13]]+Table10[[#This Row],[Column14]]+Table10[[#This Row],[Column15]])</f>
        <v>108.99544102514574</v>
      </c>
      <c r="W534" s="41">
        <f>Table10[[#This Row],[Column16]]/'Given Data '!C$17</f>
        <v>0.2089195933088224</v>
      </c>
      <c r="X534" s="41">
        <f>IF(L534=1,'Given Data '!C$55,IF(L534=2,'Given Data '!C$56,IF(L534=3,'Given Data '!C$57)))</f>
        <v>581.23604096253996</v>
      </c>
      <c r="Y534" s="41">
        <f>Table10[[#This Row],[Column19]]*Table10[[#This Row],[Column11]]^2/(2*1000)</f>
        <v>153.47520535438233</v>
      </c>
    </row>
    <row r="535" spans="7:25">
      <c r="G535" s="38">
        <f>7000</f>
        <v>7000</v>
      </c>
      <c r="H535" s="38">
        <f t="shared" si="23"/>
        <v>12.45</v>
      </c>
      <c r="I535" s="41">
        <f>Table10[[#This Row],[Column2]]*746/1000</f>
        <v>9.2876999999999992</v>
      </c>
      <c r="J535" s="37">
        <f>60*Table10[[#This Row],[Column3]]/(2*PI()*Table10[[#This Row],[Column1]])</f>
        <v>1.2670143128182253E-2</v>
      </c>
      <c r="K535" s="51">
        <v>535.1</v>
      </c>
      <c r="L535" s="41">
        <f>IF(Simulation!Q535&lt;='Given Data '!J$6,1,IF(AND(Simulation!Q535&gt;'Given Data '!J$6,Simulation!Q535&lt;='Given Data '!J$7),2,IF(Simulation!Q535&gt;'Given Data '!J$8,3)))</f>
        <v>3</v>
      </c>
      <c r="M535" s="41">
        <v>1</v>
      </c>
      <c r="N535" s="35">
        <f t="shared" si="24"/>
        <v>531</v>
      </c>
      <c r="O535" s="41">
        <f>O534+(Table10[[#This Row],[Column11]]-Q534)/R534</f>
        <v>36.762107820812041</v>
      </c>
      <c r="P535" s="41">
        <f>3.6*Table10[[#This Row],[Column11]]</f>
        <v>82.758860388781457</v>
      </c>
      <c r="Q535" s="41">
        <f t="shared" si="25"/>
        <v>22.988572330217071</v>
      </c>
      <c r="R535" s="36">
        <f>Table10[[#This Row],[Column16]]/Table10[[#This Row],[Column19]]</f>
        <v>0.18691683693991148</v>
      </c>
      <c r="S535" s="41">
        <f>'Given Data '!C$21*'Given Data '!C$19*'Given Data '!C$9*Table10[[#This Row],[Column11]]^2</f>
        <v>496.89911303063974</v>
      </c>
      <c r="T535" s="41">
        <f>'Given Data '!C$22*'Given Data '!C$17*9.81</f>
        <v>102.35950200000001</v>
      </c>
      <c r="U535" s="41">
        <v>0</v>
      </c>
      <c r="V535" s="41">
        <f>'Given Data '!C$45-(Table10[[#This Row],[Column13]]+Table10[[#This Row],[Column14]]+Table10[[#This Row],[Column15]])</f>
        <v>108.6428022921948</v>
      </c>
      <c r="W535" s="41">
        <f>Table10[[#This Row],[Column16]]/'Given Data '!C$17</f>
        <v>0.20824366466465047</v>
      </c>
      <c r="X535" s="41">
        <f>IF(L535=1,'Given Data '!C$55,IF(L535=2,'Given Data '!C$56,IF(L535=3,'Given Data '!C$57)))</f>
        <v>581.23604096253996</v>
      </c>
      <c r="Y535" s="41">
        <f>Table10[[#This Row],[Column19]]*Table10[[#This Row],[Column11]]^2/(2*1000)</f>
        <v>153.58420079540747</v>
      </c>
    </row>
    <row r="536" spans="7:25">
      <c r="G536" s="38">
        <f>7000</f>
        <v>7000</v>
      </c>
      <c r="H536" s="38">
        <f t="shared" si="23"/>
        <v>12.45</v>
      </c>
      <c r="I536" s="41">
        <f>Table10[[#This Row],[Column2]]*746/1000</f>
        <v>9.2876999999999992</v>
      </c>
      <c r="J536" s="37">
        <f>60*Table10[[#This Row],[Column3]]/(2*PI()*Table10[[#This Row],[Column1]])</f>
        <v>1.2670143128182253E-2</v>
      </c>
      <c r="K536" s="51">
        <v>535.1</v>
      </c>
      <c r="L536" s="41">
        <f>IF(Simulation!Q536&lt;='Given Data '!J$6,1,IF(AND(Simulation!Q536&gt;'Given Data '!J$6,Simulation!Q536&lt;='Given Data '!J$7),2,IF(Simulation!Q536&gt;'Given Data '!J$8,3)))</f>
        <v>3</v>
      </c>
      <c r="M536" s="41">
        <v>1</v>
      </c>
      <c r="N536" s="35">
        <f t="shared" si="24"/>
        <v>532</v>
      </c>
      <c r="O536" s="41">
        <f>O535+(Table10[[#This Row],[Column11]]-Q535)/R535</f>
        <v>36.805600004775954</v>
      </c>
      <c r="P536" s="41">
        <f>3.6*Table10[[#This Row],[Column11]]</f>
        <v>82.788126306030776</v>
      </c>
      <c r="Q536" s="41">
        <f t="shared" si="25"/>
        <v>22.996701751675214</v>
      </c>
      <c r="R536" s="36">
        <f>Table10[[#This Row],[Column16]]/Table10[[#This Row],[Column19]]</f>
        <v>0.18631209498074533</v>
      </c>
      <c r="S536" s="41">
        <f>'Given Data '!C$21*'Given Data '!C$19*'Given Data '!C$9*Table10[[#This Row],[Column11]]^2</f>
        <v>497.25061085278941</v>
      </c>
      <c r="T536" s="41">
        <f>'Given Data '!C$22*'Given Data '!C$17*9.81</f>
        <v>102.35950200000001</v>
      </c>
      <c r="U536" s="41">
        <v>0</v>
      </c>
      <c r="V536" s="41">
        <f>'Given Data '!C$45-(Table10[[#This Row],[Column13]]+Table10[[#This Row],[Column14]]+Table10[[#This Row],[Column15]])</f>
        <v>108.29130447004513</v>
      </c>
      <c r="W536" s="41">
        <f>Table10[[#This Row],[Column16]]/'Given Data '!C$17</f>
        <v>0.20756992288828108</v>
      </c>
      <c r="X536" s="41">
        <f>IF(L536=1,'Given Data '!C$55,IF(L536=2,'Given Data '!C$56,IF(L536=3,'Given Data '!C$57)))</f>
        <v>581.23604096253996</v>
      </c>
      <c r="Y536" s="41">
        <f>Table10[[#This Row],[Column19]]*Table10[[#This Row],[Column11]]^2/(2*1000)</f>
        <v>153.69284359769969</v>
      </c>
    </row>
    <row r="537" spans="7:25">
      <c r="G537" s="38">
        <f>7000</f>
        <v>7000</v>
      </c>
      <c r="H537" s="38">
        <f t="shared" si="23"/>
        <v>12.45</v>
      </c>
      <c r="I537" s="41">
        <f>Table10[[#This Row],[Column2]]*746/1000</f>
        <v>9.2876999999999992</v>
      </c>
      <c r="J537" s="37">
        <f>60*Table10[[#This Row],[Column3]]/(2*PI()*Table10[[#This Row],[Column1]])</f>
        <v>1.2670143128182253E-2</v>
      </c>
      <c r="K537" s="51">
        <v>535.1</v>
      </c>
      <c r="L537" s="41">
        <f>IF(Simulation!Q537&lt;='Given Data '!J$6,1,IF(AND(Simulation!Q537&gt;'Given Data '!J$6,Simulation!Q537&lt;='Given Data '!J$7),2,IF(Simulation!Q537&gt;'Given Data '!J$8,3)))</f>
        <v>3</v>
      </c>
      <c r="M537" s="41">
        <v>1</v>
      </c>
      <c r="N537" s="35">
        <f t="shared" si="24"/>
        <v>533</v>
      </c>
      <c r="O537" s="41">
        <f>O536+(Table10[[#This Row],[Column11]]-Q536)/R536</f>
        <v>36.849076844364554</v>
      </c>
      <c r="P537" s="41">
        <f>3.6*Table10[[#This Row],[Column11]]</f>
        <v>82.817287245871583</v>
      </c>
      <c r="Q537" s="41">
        <f t="shared" si="25"/>
        <v>23.004802012742108</v>
      </c>
      <c r="R537" s="36">
        <f>Table10[[#This Row],[Column16]]/Table10[[#This Row],[Column19]]</f>
        <v>0.18570930957532378</v>
      </c>
      <c r="S537" s="41">
        <f>'Given Data '!C$21*'Given Data '!C$19*'Given Data '!C$9*Table10[[#This Row],[Column11]]^2</f>
        <v>497.60097145538663</v>
      </c>
      <c r="T537" s="41">
        <f>'Given Data '!C$22*'Given Data '!C$17*9.81</f>
        <v>102.35950200000001</v>
      </c>
      <c r="U537" s="41">
        <v>0</v>
      </c>
      <c r="V537" s="41">
        <f>'Given Data '!C$45-(Table10[[#This Row],[Column13]]+Table10[[#This Row],[Column14]]+Table10[[#This Row],[Column15]])</f>
        <v>107.94094386744791</v>
      </c>
      <c r="W537" s="41">
        <f>Table10[[#This Row],[Column16]]/'Given Data '!C$17</f>
        <v>0.20689836090442565</v>
      </c>
      <c r="X537" s="41">
        <f>IF(L537=1,'Given Data '!C$55,IF(L537=2,'Given Data '!C$56,IF(L537=3,'Given Data '!C$57)))</f>
        <v>581.23604096253996</v>
      </c>
      <c r="Y537" s="41">
        <f>Table10[[#This Row],[Column19]]*Table10[[#This Row],[Column11]]^2/(2*1000)</f>
        <v>153.80113490216974</v>
      </c>
    </row>
    <row r="538" spans="7:25">
      <c r="G538" s="38">
        <f>7000</f>
        <v>7000</v>
      </c>
      <c r="H538" s="38">
        <f t="shared" si="23"/>
        <v>12.45</v>
      </c>
      <c r="I538" s="41">
        <f>Table10[[#This Row],[Column2]]*746/1000</f>
        <v>9.2876999999999992</v>
      </c>
      <c r="J538" s="37">
        <f>60*Table10[[#This Row],[Column3]]/(2*PI()*Table10[[#This Row],[Column1]])</f>
        <v>1.2670143128182253E-2</v>
      </c>
      <c r="K538" s="51">
        <v>535.1</v>
      </c>
      <c r="L538" s="41">
        <f>IF(Simulation!Q538&lt;='Given Data '!J$6,1,IF(AND(Simulation!Q538&gt;'Given Data '!J$6,Simulation!Q538&lt;='Given Data '!J$7),2,IF(Simulation!Q538&gt;'Given Data '!J$8,3)))</f>
        <v>3</v>
      </c>
      <c r="M538" s="41">
        <v>1</v>
      </c>
      <c r="N538" s="35">
        <f t="shared" si="24"/>
        <v>534</v>
      </c>
      <c r="O538" s="41">
        <f>O537+(Table10[[#This Row],[Column11]]-Q537)/R537</f>
        <v>36.892538405373102</v>
      </c>
      <c r="P538" s="41">
        <f>3.6*Table10[[#This Row],[Column11]]</f>
        <v>82.846343625228258</v>
      </c>
      <c r="Q538" s="41">
        <f t="shared" si="25"/>
        <v>23.01287322923007</v>
      </c>
      <c r="R538" s="36">
        <f>Table10[[#This Row],[Column16]]/Table10[[#This Row],[Column19]]</f>
        <v>0.18510847439350422</v>
      </c>
      <c r="S538" s="41">
        <f>'Given Data '!C$21*'Given Data '!C$19*'Given Data '!C$9*Table10[[#This Row],[Column11]]^2</f>
        <v>497.95019851773839</v>
      </c>
      <c r="T538" s="41">
        <f>'Given Data '!C$22*'Given Data '!C$17*9.81</f>
        <v>102.35950200000001</v>
      </c>
      <c r="U538" s="41">
        <v>0</v>
      </c>
      <c r="V538" s="41">
        <f>'Given Data '!C$45-(Table10[[#This Row],[Column13]]+Table10[[#This Row],[Column14]]+Table10[[#This Row],[Column15]])</f>
        <v>107.5917168050961</v>
      </c>
      <c r="W538" s="41">
        <f>Table10[[#This Row],[Column16]]/'Given Data '!C$17</f>
        <v>0.20622897166068524</v>
      </c>
      <c r="X538" s="41">
        <f>IF(L538=1,'Given Data '!C$55,IF(L538=2,'Given Data '!C$56,IF(L538=3,'Given Data '!C$57)))</f>
        <v>581.23604096253996</v>
      </c>
      <c r="Y538" s="41">
        <f>Table10[[#This Row],[Column19]]*Table10[[#This Row],[Column11]]^2/(2*1000)</f>
        <v>153.90907584603715</v>
      </c>
    </row>
    <row r="539" spans="7:25">
      <c r="G539" s="38">
        <f>7000</f>
        <v>7000</v>
      </c>
      <c r="H539" s="38">
        <f t="shared" si="23"/>
        <v>12.45</v>
      </c>
      <c r="I539" s="41">
        <f>Table10[[#This Row],[Column2]]*746/1000</f>
        <v>9.2876999999999992</v>
      </c>
      <c r="J539" s="37">
        <f>60*Table10[[#This Row],[Column3]]/(2*PI()*Table10[[#This Row],[Column1]])</f>
        <v>1.2670143128182253E-2</v>
      </c>
      <c r="K539" s="51">
        <v>535.1</v>
      </c>
      <c r="L539" s="41">
        <f>IF(Simulation!Q539&lt;='Given Data '!J$6,1,IF(AND(Simulation!Q539&gt;'Given Data '!J$6,Simulation!Q539&lt;='Given Data '!J$7),2,IF(Simulation!Q539&gt;'Given Data '!J$8,3)))</f>
        <v>3</v>
      </c>
      <c r="M539" s="41">
        <v>1</v>
      </c>
      <c r="N539" s="35">
        <f t="shared" si="24"/>
        <v>535</v>
      </c>
      <c r="O539" s="41">
        <f>O538+(Table10[[#This Row],[Column11]]-Q538)/R538</f>
        <v>36.935984753251425</v>
      </c>
      <c r="P539" s="41">
        <f>3.6*Table10[[#This Row],[Column11]]</f>
        <v>82.875295859053665</v>
      </c>
      <c r="Q539" s="41">
        <f t="shared" si="25"/>
        <v>23.020915516403797</v>
      </c>
      <c r="R539" s="36">
        <f>Table10[[#This Row],[Column16]]/Table10[[#This Row],[Column19]]</f>
        <v>0.18450958312562493</v>
      </c>
      <c r="S539" s="41">
        <f>'Given Data '!C$21*'Given Data '!C$19*'Given Data '!C$9*Table10[[#This Row],[Column11]]^2</f>
        <v>498.29829570724763</v>
      </c>
      <c r="T539" s="41">
        <f>'Given Data '!C$22*'Given Data '!C$17*9.81</f>
        <v>102.35950200000001</v>
      </c>
      <c r="U539" s="41">
        <v>0</v>
      </c>
      <c r="V539" s="41">
        <f>'Given Data '!C$45-(Table10[[#This Row],[Column13]]+Table10[[#This Row],[Column14]]+Table10[[#This Row],[Column15]])</f>
        <v>107.24361961558691</v>
      </c>
      <c r="W539" s="41">
        <f>Table10[[#This Row],[Column16]]/'Given Data '!C$17</f>
        <v>0.20556174812747868</v>
      </c>
      <c r="X539" s="41">
        <f>IF(L539=1,'Given Data '!C$55,IF(L539=2,'Given Data '!C$56,IF(L539=3,'Given Data '!C$57)))</f>
        <v>581.23604096253996</v>
      </c>
      <c r="Y539" s="41">
        <f>Table10[[#This Row],[Column19]]*Table10[[#This Row],[Column11]]^2/(2*1000)</f>
        <v>154.01666756284229</v>
      </c>
    </row>
    <row r="540" spans="7:25">
      <c r="G540" s="38">
        <f>7000</f>
        <v>7000</v>
      </c>
      <c r="H540" s="38">
        <f t="shared" si="23"/>
        <v>12.45</v>
      </c>
      <c r="I540" s="41">
        <f>Table10[[#This Row],[Column2]]*746/1000</f>
        <v>9.2876999999999992</v>
      </c>
      <c r="J540" s="37">
        <f>60*Table10[[#This Row],[Column3]]/(2*PI()*Table10[[#This Row],[Column1]])</f>
        <v>1.2670143128182253E-2</v>
      </c>
      <c r="K540" s="51">
        <v>535.1</v>
      </c>
      <c r="L540" s="41">
        <f>IF(Simulation!Q540&lt;='Given Data '!J$6,1,IF(AND(Simulation!Q540&gt;'Given Data '!J$6,Simulation!Q540&lt;='Given Data '!J$7),2,IF(Simulation!Q540&gt;'Given Data '!J$8,3)))</f>
        <v>3</v>
      </c>
      <c r="M540" s="41">
        <v>1</v>
      </c>
      <c r="N540" s="35">
        <f t="shared" si="24"/>
        <v>536</v>
      </c>
      <c r="O540" s="41">
        <f>O539+(Table10[[#This Row],[Column11]]-Q539)/R539</f>
        <v>36.979415953106319</v>
      </c>
      <c r="P540" s="41">
        <f>3.6*Table10[[#This Row],[Column11]]</f>
        <v>82.904144360341206</v>
      </c>
      <c r="Q540" s="41">
        <f t="shared" si="25"/>
        <v>23.028928988983669</v>
      </c>
      <c r="R540" s="36">
        <f>Table10[[#This Row],[Column16]]/Table10[[#This Row],[Column19]]</f>
        <v>0.18391262948243792</v>
      </c>
      <c r="S540" s="41">
        <f>'Given Data '!C$21*'Given Data '!C$19*'Given Data '!C$9*Table10[[#This Row],[Column11]]^2</f>
        <v>498.64526667945182</v>
      </c>
      <c r="T540" s="41">
        <f>'Given Data '!C$22*'Given Data '!C$17*9.81</f>
        <v>102.35950200000001</v>
      </c>
      <c r="U540" s="41">
        <v>0</v>
      </c>
      <c r="V540" s="41">
        <f>'Given Data '!C$45-(Table10[[#This Row],[Column13]]+Table10[[#This Row],[Column14]]+Table10[[#This Row],[Column15]])</f>
        <v>106.89664864338272</v>
      </c>
      <c r="W540" s="41">
        <f>Table10[[#This Row],[Column16]]/'Given Data '!C$17</f>
        <v>0.20489668329796767</v>
      </c>
      <c r="X540" s="41">
        <f>IF(L540=1,'Given Data '!C$55,IF(L540=2,'Given Data '!C$56,IF(L540=3,'Given Data '!C$57)))</f>
        <v>581.23604096253996</v>
      </c>
      <c r="Y540" s="41">
        <f>Table10[[#This Row],[Column19]]*Table10[[#This Row],[Column11]]^2/(2*1000)</f>
        <v>154.12391118245787</v>
      </c>
    </row>
    <row r="541" spans="7:25">
      <c r="G541" s="38">
        <f>7000</f>
        <v>7000</v>
      </c>
      <c r="H541" s="38">
        <f t="shared" si="23"/>
        <v>12.45</v>
      </c>
      <c r="I541" s="41">
        <f>Table10[[#This Row],[Column2]]*746/1000</f>
        <v>9.2876999999999992</v>
      </c>
      <c r="J541" s="37">
        <f>60*Table10[[#This Row],[Column3]]/(2*PI()*Table10[[#This Row],[Column1]])</f>
        <v>1.2670143128182253E-2</v>
      </c>
      <c r="K541" s="51">
        <v>535.1</v>
      </c>
      <c r="L541" s="41">
        <f>IF(Simulation!Q541&lt;='Given Data '!J$6,1,IF(AND(Simulation!Q541&gt;'Given Data '!J$6,Simulation!Q541&lt;='Given Data '!J$7),2,IF(Simulation!Q541&gt;'Given Data '!J$8,3)))</f>
        <v>3</v>
      </c>
      <c r="M541" s="41">
        <v>1</v>
      </c>
      <c r="N541" s="35">
        <f t="shared" si="24"/>
        <v>537</v>
      </c>
      <c r="O541" s="41">
        <f>O540+(Table10[[#This Row],[Column11]]-Q540)/R540</f>
        <v>37.022832069703774</v>
      </c>
      <c r="P541" s="41">
        <f>3.6*Table10[[#This Row],[Column11]]</f>
        <v>82.932889540136486</v>
      </c>
      <c r="Q541" s="41">
        <f t="shared" si="25"/>
        <v>23.036913761149023</v>
      </c>
      <c r="R541" s="36">
        <f>Table10[[#This Row],[Column16]]/Table10[[#This Row],[Column19]]</f>
        <v>0.18331760719504325</v>
      </c>
      <c r="S541" s="41">
        <f>'Given Data '!C$21*'Given Data '!C$19*'Given Data '!C$9*Table10[[#This Row],[Column11]]^2</f>
        <v>498.99111507806157</v>
      </c>
      <c r="T541" s="41">
        <f>'Given Data '!C$22*'Given Data '!C$17*9.81</f>
        <v>102.35950200000001</v>
      </c>
      <c r="U541" s="41">
        <v>0</v>
      </c>
      <c r="V541" s="41">
        <f>'Given Data '!C$45-(Table10[[#This Row],[Column13]]+Table10[[#This Row],[Column14]]+Table10[[#This Row],[Column15]])</f>
        <v>106.55080024477297</v>
      </c>
      <c r="W541" s="41">
        <f>Table10[[#This Row],[Column16]]/'Given Data '!C$17</f>
        <v>0.20423377018798367</v>
      </c>
      <c r="X541" s="41">
        <f>IF(L541=1,'Given Data '!C$55,IF(L541=2,'Given Data '!C$56,IF(L541=3,'Given Data '!C$57)))</f>
        <v>581.23604096253996</v>
      </c>
      <c r="Y541" s="41">
        <f>Table10[[#This Row],[Column19]]*Table10[[#This Row],[Column11]]^2/(2*1000)</f>
        <v>154.23080783110126</v>
      </c>
    </row>
    <row r="542" spans="7:25">
      <c r="G542" s="38">
        <f>7000</f>
        <v>7000</v>
      </c>
      <c r="H542" s="38">
        <f t="shared" si="23"/>
        <v>12.45</v>
      </c>
      <c r="I542" s="41">
        <f>Table10[[#This Row],[Column2]]*746/1000</f>
        <v>9.2876999999999992</v>
      </c>
      <c r="J542" s="37">
        <f>60*Table10[[#This Row],[Column3]]/(2*PI()*Table10[[#This Row],[Column1]])</f>
        <v>1.2670143128182253E-2</v>
      </c>
      <c r="K542" s="51">
        <v>535.1</v>
      </c>
      <c r="L542" s="41">
        <f>IF(Simulation!Q542&lt;='Given Data '!J$6,1,IF(AND(Simulation!Q542&gt;'Given Data '!J$6,Simulation!Q542&lt;='Given Data '!J$7),2,IF(Simulation!Q542&gt;'Given Data '!J$8,3)))</f>
        <v>3</v>
      </c>
      <c r="M542" s="41">
        <v>1</v>
      </c>
      <c r="N542" s="35">
        <f t="shared" si="24"/>
        <v>538</v>
      </c>
      <c r="O542" s="41">
        <f>O541+(Table10[[#This Row],[Column11]]-Q541)/R541</f>
        <v>37.066233167471317</v>
      </c>
      <c r="P542" s="41">
        <f>3.6*Table10[[#This Row],[Column11]]</f>
        <v>82.961531807549065</v>
      </c>
      <c r="Q542" s="41">
        <f t="shared" si="25"/>
        <v>23.044869946541407</v>
      </c>
      <c r="R542" s="36">
        <f>Table10[[#This Row],[Column16]]/Table10[[#This Row],[Column19]]</f>
        <v>0.18272451001482309</v>
      </c>
      <c r="S542" s="41">
        <f>'Given Data '!C$21*'Given Data '!C$19*'Given Data '!C$9*Table10[[#This Row],[Column11]]^2</f>
        <v>499.33584453499878</v>
      </c>
      <c r="T542" s="41">
        <f>'Given Data '!C$22*'Given Data '!C$17*9.81</f>
        <v>102.35950200000001</v>
      </c>
      <c r="U542" s="41">
        <v>0</v>
      </c>
      <c r="V542" s="41">
        <f>'Given Data '!C$45-(Table10[[#This Row],[Column13]]+Table10[[#This Row],[Column14]]+Table10[[#This Row],[Column15]])</f>
        <v>106.20607078783576</v>
      </c>
      <c r="W542" s="41">
        <f>Table10[[#This Row],[Column16]]/'Given Data '!C$17</f>
        <v>0.20357300183595436</v>
      </c>
      <c r="X542" s="41">
        <f>IF(L542=1,'Given Data '!C$55,IF(L542=2,'Given Data '!C$56,IF(L542=3,'Given Data '!C$57)))</f>
        <v>581.23604096253996</v>
      </c>
      <c r="Y542" s="41">
        <f>Table10[[#This Row],[Column19]]*Table10[[#This Row],[Column11]]^2/(2*1000)</f>
        <v>154.33735863134606</v>
      </c>
    </row>
    <row r="543" spans="7:25">
      <c r="G543" s="38">
        <f>7000</f>
        <v>7000</v>
      </c>
      <c r="H543" s="38">
        <f t="shared" si="23"/>
        <v>12.45</v>
      </c>
      <c r="I543" s="41">
        <f>Table10[[#This Row],[Column2]]*746/1000</f>
        <v>9.2876999999999992</v>
      </c>
      <c r="J543" s="37">
        <f>60*Table10[[#This Row],[Column3]]/(2*PI()*Table10[[#This Row],[Column1]])</f>
        <v>1.2670143128182253E-2</v>
      </c>
      <c r="K543" s="51">
        <v>535.1</v>
      </c>
      <c r="L543" s="41">
        <f>IF(Simulation!Q543&lt;='Given Data '!J$6,1,IF(AND(Simulation!Q543&gt;'Given Data '!J$6,Simulation!Q543&lt;='Given Data '!J$7),2,IF(Simulation!Q543&gt;'Given Data '!J$8,3)))</f>
        <v>3</v>
      </c>
      <c r="M543" s="41">
        <v>1</v>
      </c>
      <c r="N543" s="35">
        <f t="shared" si="24"/>
        <v>539</v>
      </c>
      <c r="O543" s="41">
        <f>O542+(Table10[[#This Row],[Column11]]-Q542)/R542</f>
        <v>37.109619310500214</v>
      </c>
      <c r="P543" s="41">
        <f>3.6*Table10[[#This Row],[Column11]]</f>
        <v>82.990071569764069</v>
      </c>
      <c r="Q543" s="41">
        <f t="shared" si="25"/>
        <v>23.052797658267796</v>
      </c>
      <c r="R543" s="36">
        <f>Table10[[#This Row],[Column16]]/Table10[[#This Row],[Column19]]</f>
        <v>0.18213333171337584</v>
      </c>
      <c r="S543" s="41">
        <f>'Given Data '!C$21*'Given Data '!C$19*'Given Data '!C$9*Table10[[#This Row],[Column11]]^2</f>
        <v>499.67945867043488</v>
      </c>
      <c r="T543" s="41">
        <f>'Given Data '!C$22*'Given Data '!C$17*9.81</f>
        <v>102.35950200000001</v>
      </c>
      <c r="U543" s="41">
        <v>0</v>
      </c>
      <c r="V543" s="41">
        <f>'Given Data '!C$45-(Table10[[#This Row],[Column13]]+Table10[[#This Row],[Column14]]+Table10[[#This Row],[Column15]])</f>
        <v>105.8624566523996</v>
      </c>
      <c r="W543" s="41">
        <f>Table10[[#This Row],[Column16]]/'Given Data '!C$17</f>
        <v>0.2029143713028303</v>
      </c>
      <c r="X543" s="41">
        <f>IF(L543=1,'Given Data '!C$55,IF(L543=2,'Given Data '!C$56,IF(L543=3,'Given Data '!C$57)))</f>
        <v>581.23604096253996</v>
      </c>
      <c r="Y543" s="41">
        <f>Table10[[#This Row],[Column19]]*Table10[[#This Row],[Column11]]^2/(2*1000)</f>
        <v>154.4435647021339</v>
      </c>
    </row>
    <row r="544" spans="7:25">
      <c r="G544" s="38">
        <f>7000</f>
        <v>7000</v>
      </c>
      <c r="H544" s="38">
        <f t="shared" si="23"/>
        <v>12.45</v>
      </c>
      <c r="I544" s="41">
        <f>Table10[[#This Row],[Column2]]*746/1000</f>
        <v>9.2876999999999992</v>
      </c>
      <c r="J544" s="37">
        <f>60*Table10[[#This Row],[Column3]]/(2*PI()*Table10[[#This Row],[Column1]])</f>
        <v>1.2670143128182253E-2</v>
      </c>
      <c r="K544" s="51">
        <v>535.1</v>
      </c>
      <c r="L544" s="41">
        <f>IF(Simulation!Q544&lt;='Given Data '!J$6,1,IF(AND(Simulation!Q544&gt;'Given Data '!J$6,Simulation!Q544&lt;='Given Data '!J$7),2,IF(Simulation!Q544&gt;'Given Data '!J$8,3)))</f>
        <v>3</v>
      </c>
      <c r="M544" s="41">
        <v>1</v>
      </c>
      <c r="N544" s="35">
        <f t="shared" si="24"/>
        <v>540</v>
      </c>
      <c r="O544" s="41">
        <f>O543+(Table10[[#This Row],[Column11]]-Q543)/R543</f>
        <v>37.152990562547693</v>
      </c>
      <c r="P544" s="41">
        <f>3.6*Table10[[#This Row],[Column11]]</f>
        <v>83.018509232053617</v>
      </c>
      <c r="Q544" s="41">
        <f t="shared" si="25"/>
        <v>23.060697008903784</v>
      </c>
      <c r="R544" s="36">
        <f>Table10[[#This Row],[Column16]]/Table10[[#This Row],[Column19]]</f>
        <v>0.18154406608245172</v>
      </c>
      <c r="S544" s="41">
        <f>'Given Data '!C$21*'Given Data '!C$19*'Given Data '!C$9*Table10[[#This Row],[Column11]]^2</f>
        <v>500.02196109282852</v>
      </c>
      <c r="T544" s="41">
        <f>'Given Data '!C$22*'Given Data '!C$17*9.81</f>
        <v>102.35950200000001</v>
      </c>
      <c r="U544" s="41">
        <v>0</v>
      </c>
      <c r="V544" s="41">
        <f>'Given Data '!C$45-(Table10[[#This Row],[Column13]]+Table10[[#This Row],[Column14]]+Table10[[#This Row],[Column15]])</f>
        <v>105.51995423000596</v>
      </c>
      <c r="W544" s="41">
        <f>Table10[[#This Row],[Column16]]/'Given Data '!C$17</f>
        <v>0.20225787167201312</v>
      </c>
      <c r="X544" s="41">
        <f>IF(L544=1,'Given Data '!C$55,IF(L544=2,'Given Data '!C$56,IF(L544=3,'Given Data '!C$57)))</f>
        <v>581.23604096253996</v>
      </c>
      <c r="Y544" s="41">
        <f>Table10[[#This Row],[Column19]]*Table10[[#This Row],[Column11]]^2/(2*1000)</f>
        <v>154.5494271587863</v>
      </c>
    </row>
    <row r="545" spans="7:25">
      <c r="G545" s="38">
        <f>7000</f>
        <v>7000</v>
      </c>
      <c r="H545" s="38">
        <f t="shared" si="23"/>
        <v>12.45</v>
      </c>
      <c r="I545" s="41">
        <f>Table10[[#This Row],[Column2]]*746/1000</f>
        <v>9.2876999999999992</v>
      </c>
      <c r="J545" s="37">
        <f>60*Table10[[#This Row],[Column3]]/(2*PI()*Table10[[#This Row],[Column1]])</f>
        <v>1.2670143128182253E-2</v>
      </c>
      <c r="K545" s="51">
        <v>535.1</v>
      </c>
      <c r="L545" s="41">
        <f>IF(Simulation!Q545&lt;='Given Data '!J$6,1,IF(AND(Simulation!Q545&gt;'Given Data '!J$6,Simulation!Q545&lt;='Given Data '!J$7),2,IF(Simulation!Q545&gt;'Given Data '!J$8,3)))</f>
        <v>3</v>
      </c>
      <c r="M545" s="41">
        <v>1</v>
      </c>
      <c r="N545" s="35">
        <f t="shared" si="24"/>
        <v>541</v>
      </c>
      <c r="O545" s="41">
        <f>O544+(Table10[[#This Row],[Column11]]-Q544)/R544</f>
        <v>37.196346987039227</v>
      </c>
      <c r="P545" s="41">
        <f>3.6*Table10[[#This Row],[Column11]]</f>
        <v>83.046845197788386</v>
      </c>
      <c r="Q545" s="41">
        <f t="shared" si="25"/>
        <v>23.068568110496773</v>
      </c>
      <c r="R545" s="36">
        <f>Table10[[#This Row],[Column16]]/Table10[[#This Row],[Column19]]</f>
        <v>0.18095670693388613</v>
      </c>
      <c r="S545" s="41">
        <f>'Given Data '!C$21*'Given Data '!C$19*'Given Data '!C$9*Table10[[#This Row],[Column11]]^2</f>
        <v>500.3633553989639</v>
      </c>
      <c r="T545" s="41">
        <f>'Given Data '!C$22*'Given Data '!C$17*9.81</f>
        <v>102.35950200000001</v>
      </c>
      <c r="U545" s="41">
        <v>0</v>
      </c>
      <c r="V545" s="41">
        <f>'Given Data '!C$45-(Table10[[#This Row],[Column13]]+Table10[[#This Row],[Column14]]+Table10[[#This Row],[Column15]])</f>
        <v>105.17855992387058</v>
      </c>
      <c r="W545" s="41">
        <f>Table10[[#This Row],[Column16]]/'Given Data '!C$17</f>
        <v>0.20160349604928135</v>
      </c>
      <c r="X545" s="41">
        <f>IF(L545=1,'Given Data '!C$55,IF(L545=2,'Given Data '!C$56,IF(L545=3,'Given Data '!C$57)))</f>
        <v>581.23604096253996</v>
      </c>
      <c r="Y545" s="41">
        <f>Table10[[#This Row],[Column19]]*Table10[[#This Row],[Column11]]^2/(2*1000)</f>
        <v>154.65494711301628</v>
      </c>
    </row>
    <row r="546" spans="7:25">
      <c r="G546" s="38">
        <f>7000</f>
        <v>7000</v>
      </c>
      <c r="H546" s="38">
        <f t="shared" si="23"/>
        <v>12.45</v>
      </c>
      <c r="I546" s="41">
        <f>Table10[[#This Row],[Column2]]*746/1000</f>
        <v>9.2876999999999992</v>
      </c>
      <c r="J546" s="37">
        <f>60*Table10[[#This Row],[Column3]]/(2*PI()*Table10[[#This Row],[Column1]])</f>
        <v>1.2670143128182253E-2</v>
      </c>
      <c r="K546" s="51">
        <v>535.1</v>
      </c>
      <c r="L546" s="41">
        <f>IF(Simulation!Q546&lt;='Given Data '!J$6,1,IF(AND(Simulation!Q546&gt;'Given Data '!J$6,Simulation!Q546&lt;='Given Data '!J$7),2,IF(Simulation!Q546&gt;'Given Data '!J$8,3)))</f>
        <v>3</v>
      </c>
      <c r="M546" s="41">
        <v>1</v>
      </c>
      <c r="N546" s="35">
        <f t="shared" si="24"/>
        <v>542</v>
      </c>
      <c r="O546" s="41">
        <f>O545+(Table10[[#This Row],[Column11]]-Q545)/R545</f>
        <v>37.239688647070736</v>
      </c>
      <c r="P546" s="41">
        <f>3.6*Table10[[#This Row],[Column11]]</f>
        <v>83.075079868448839</v>
      </c>
      <c r="Q546" s="41">
        <f t="shared" si="25"/>
        <v>23.076411074569123</v>
      </c>
      <c r="R546" s="36">
        <f>Table10[[#This Row],[Column16]]/Table10[[#This Row],[Column19]]</f>
        <v>0.18037124809953525</v>
      </c>
      <c r="S546" s="41">
        <f>'Given Data '!C$21*'Given Data '!C$19*'Given Data '!C$9*Table10[[#This Row],[Column11]]^2</f>
        <v>500.7036451739886</v>
      </c>
      <c r="T546" s="41">
        <f>'Given Data '!C$22*'Given Data '!C$17*9.81</f>
        <v>102.35950200000001</v>
      </c>
      <c r="U546" s="41">
        <v>0</v>
      </c>
      <c r="V546" s="41">
        <f>'Given Data '!C$45-(Table10[[#This Row],[Column13]]+Table10[[#This Row],[Column14]]+Table10[[#This Row],[Column15]])</f>
        <v>104.83827014884594</v>
      </c>
      <c r="W546" s="41">
        <f>Table10[[#This Row],[Column16]]/'Given Data '!C$17</f>
        <v>0.20095123756271863</v>
      </c>
      <c r="X546" s="41">
        <f>IF(L546=1,'Given Data '!C$55,IF(L546=2,'Given Data '!C$56,IF(L546=3,'Given Data '!C$57)))</f>
        <v>581.23604096253996</v>
      </c>
      <c r="Y546" s="41">
        <f>Table10[[#This Row],[Column19]]*Table10[[#This Row],[Column11]]^2/(2*1000)</f>
        <v>154.76012567294018</v>
      </c>
    </row>
    <row r="547" spans="7:25">
      <c r="G547" s="38">
        <f>7000</f>
        <v>7000</v>
      </c>
      <c r="H547" s="38">
        <f t="shared" si="23"/>
        <v>12.45</v>
      </c>
      <c r="I547" s="41">
        <f>Table10[[#This Row],[Column2]]*746/1000</f>
        <v>9.2876999999999992</v>
      </c>
      <c r="J547" s="37">
        <f>60*Table10[[#This Row],[Column3]]/(2*PI()*Table10[[#This Row],[Column1]])</f>
        <v>1.2670143128182253E-2</v>
      </c>
      <c r="K547" s="51">
        <v>535.1</v>
      </c>
      <c r="L547" s="41">
        <f>IF(Simulation!Q547&lt;='Given Data '!J$6,1,IF(AND(Simulation!Q547&gt;'Given Data '!J$6,Simulation!Q547&lt;='Given Data '!J$7),2,IF(Simulation!Q547&gt;'Given Data '!J$8,3)))</f>
        <v>3</v>
      </c>
      <c r="M547" s="41">
        <v>1</v>
      </c>
      <c r="N547" s="35">
        <f t="shared" si="24"/>
        <v>543</v>
      </c>
      <c r="O547" s="41">
        <f>O546+(Table10[[#This Row],[Column11]]-Q546)/R546</f>
        <v>37.283015605410668</v>
      </c>
      <c r="P547" s="41">
        <f>3.6*Table10[[#This Row],[Column11]]</f>
        <v>83.103213643636508</v>
      </c>
      <c r="Q547" s="41">
        <f t="shared" si="25"/>
        <v>23.084226012121253</v>
      </c>
      <c r="R547" s="36">
        <f>Table10[[#This Row],[Column16]]/Table10[[#This Row],[Column19]]</f>
        <v>0.17978768343121199</v>
      </c>
      <c r="S547" s="41">
        <f>'Given Data '!C$21*'Given Data '!C$19*'Given Data '!C$9*Table10[[#This Row],[Column11]]^2</f>
        <v>501.04283399145044</v>
      </c>
      <c r="T547" s="41">
        <f>'Given Data '!C$22*'Given Data '!C$17*9.81</f>
        <v>102.35950200000001</v>
      </c>
      <c r="U547" s="41">
        <v>0</v>
      </c>
      <c r="V547" s="41">
        <f>'Given Data '!C$45-(Table10[[#This Row],[Column13]]+Table10[[#This Row],[Column14]]+Table10[[#This Row],[Column15]])</f>
        <v>104.4990813313841</v>
      </c>
      <c r="W547" s="41">
        <f>Table10[[#This Row],[Column16]]/'Given Data '!C$17</f>
        <v>0.20030108936264227</v>
      </c>
      <c r="X547" s="41">
        <f>IF(L547=1,'Given Data '!C$55,IF(L547=2,'Given Data '!C$56,IF(L547=3,'Given Data '!C$57)))</f>
        <v>581.23604096253996</v>
      </c>
      <c r="Y547" s="41">
        <f>Table10[[#This Row],[Column19]]*Table10[[#This Row],[Column11]]^2/(2*1000)</f>
        <v>154.86496394308898</v>
      </c>
    </row>
    <row r="548" spans="7:25">
      <c r="G548" s="38">
        <f>7000</f>
        <v>7000</v>
      </c>
      <c r="H548" s="38">
        <f t="shared" si="23"/>
        <v>12.45</v>
      </c>
      <c r="I548" s="41">
        <f>Table10[[#This Row],[Column2]]*746/1000</f>
        <v>9.2876999999999992</v>
      </c>
      <c r="J548" s="37">
        <f>60*Table10[[#This Row],[Column3]]/(2*PI()*Table10[[#This Row],[Column1]])</f>
        <v>1.2670143128182253E-2</v>
      </c>
      <c r="K548" s="51">
        <v>535.1</v>
      </c>
      <c r="L548" s="41">
        <f>IF(Simulation!Q548&lt;='Given Data '!J$6,1,IF(AND(Simulation!Q548&gt;'Given Data '!J$6,Simulation!Q548&lt;='Given Data '!J$7),2,IF(Simulation!Q548&gt;'Given Data '!J$8,3)))</f>
        <v>3</v>
      </c>
      <c r="M548" s="41">
        <v>1</v>
      </c>
      <c r="N548" s="35">
        <f t="shared" si="24"/>
        <v>544</v>
      </c>
      <c r="O548" s="41">
        <f>O547+(Table10[[#This Row],[Column11]]-Q547)/R547</f>
        <v>37.326327924502266</v>
      </c>
      <c r="P548" s="41">
        <f>3.6*Table10[[#This Row],[Column11]]</f>
        <v>83.13124692108515</v>
      </c>
      <c r="Q548" s="41">
        <f t="shared" si="25"/>
        <v>23.092013033634764</v>
      </c>
      <c r="R548" s="36">
        <f>Table10[[#This Row],[Column16]]/Table10[[#This Row],[Column19]]</f>
        <v>0.17920600680062027</v>
      </c>
      <c r="S548" s="41">
        <f>'Given Data '!C$21*'Given Data '!C$19*'Given Data '!C$9*Table10[[#This Row],[Column11]]^2</f>
        <v>501.380925413336</v>
      </c>
      <c r="T548" s="41">
        <f>'Given Data '!C$22*'Given Data '!C$17*9.81</f>
        <v>102.35950200000001</v>
      </c>
      <c r="U548" s="41">
        <v>0</v>
      </c>
      <c r="V548" s="41">
        <f>'Given Data '!C$45-(Table10[[#This Row],[Column13]]+Table10[[#This Row],[Column14]]+Table10[[#This Row],[Column15]])</f>
        <v>104.16098990949854</v>
      </c>
      <c r="W548" s="41">
        <f>Table10[[#This Row],[Column16]]/'Given Data '!C$17</f>
        <v>0.19965304462153022</v>
      </c>
      <c r="X548" s="41">
        <f>IF(L548=1,'Given Data '!C$55,IF(L548=2,'Given Data '!C$56,IF(L548=3,'Given Data '!C$57)))</f>
        <v>581.23604096253996</v>
      </c>
      <c r="Y548" s="41">
        <f>Table10[[#This Row],[Column19]]*Table10[[#This Row],[Column11]]^2/(2*1000)</f>
        <v>154.96946302442035</v>
      </c>
    </row>
    <row r="549" spans="7:25">
      <c r="G549" s="38">
        <f>7000</f>
        <v>7000</v>
      </c>
      <c r="H549" s="38">
        <f t="shared" ref="H549:H612" si="26">12.45</f>
        <v>12.45</v>
      </c>
      <c r="I549" s="41">
        <f>Table10[[#This Row],[Column2]]*746/1000</f>
        <v>9.2876999999999992</v>
      </c>
      <c r="J549" s="37">
        <f>60*Table10[[#This Row],[Column3]]/(2*PI()*Table10[[#This Row],[Column1]])</f>
        <v>1.2670143128182253E-2</v>
      </c>
      <c r="K549" s="51">
        <v>535.1</v>
      </c>
      <c r="L549" s="41">
        <f>IF(Simulation!Q549&lt;='Given Data '!J$6,1,IF(AND(Simulation!Q549&gt;'Given Data '!J$6,Simulation!Q549&lt;='Given Data '!J$7),2,IF(Simulation!Q549&gt;'Given Data '!J$8,3)))</f>
        <v>3</v>
      </c>
      <c r="M549" s="41">
        <v>1</v>
      </c>
      <c r="N549" s="35">
        <f t="shared" si="24"/>
        <v>545</v>
      </c>
      <c r="O549" s="41">
        <f>O548+(Table10[[#This Row],[Column11]]-Q548)/R548</f>
        <v>37.369625666465673</v>
      </c>
      <c r="P549" s="41">
        <f>3.6*Table10[[#This Row],[Column11]]</f>
        <v>83.159180096671832</v>
      </c>
      <c r="Q549" s="41">
        <f t="shared" si="25"/>
        <v>23.09977224907551</v>
      </c>
      <c r="R549" s="36">
        <f>Table10[[#This Row],[Column16]]/Table10[[#This Row],[Column19]]</f>
        <v>0.17862621209929147</v>
      </c>
      <c r="S549" s="41">
        <f>'Given Data '!C$21*'Given Data '!C$19*'Given Data '!C$9*Table10[[#This Row],[Column11]]^2</f>
        <v>501.71792299010735</v>
      </c>
      <c r="T549" s="41">
        <f>'Given Data '!C$22*'Given Data '!C$17*9.81</f>
        <v>102.35950200000001</v>
      </c>
      <c r="U549" s="41">
        <v>0</v>
      </c>
      <c r="V549" s="41">
        <f>'Given Data '!C$45-(Table10[[#This Row],[Column13]]+Table10[[#This Row],[Column14]]+Table10[[#This Row],[Column15]])</f>
        <v>103.82399233272713</v>
      </c>
      <c r="W549" s="41">
        <f>Table10[[#This Row],[Column16]]/'Given Data '!C$17</f>
        <v>0.19900709653395013</v>
      </c>
      <c r="X549" s="41">
        <f>IF(L549=1,'Given Data '!C$55,IF(L549=2,'Given Data '!C$56,IF(L549=3,'Given Data '!C$57)))</f>
        <v>581.23604096253996</v>
      </c>
      <c r="Y549" s="41">
        <f>Table10[[#This Row],[Column19]]*Table10[[#This Row],[Column11]]^2/(2*1000)</f>
        <v>155.07362401432982</v>
      </c>
    </row>
    <row r="550" spans="7:25">
      <c r="G550" s="38">
        <f>7000</f>
        <v>7000</v>
      </c>
      <c r="H550" s="38">
        <f t="shared" si="26"/>
        <v>12.45</v>
      </c>
      <c r="I550" s="41">
        <f>Table10[[#This Row],[Column2]]*746/1000</f>
        <v>9.2876999999999992</v>
      </c>
      <c r="J550" s="37">
        <f>60*Table10[[#This Row],[Column3]]/(2*PI()*Table10[[#This Row],[Column1]])</f>
        <v>1.2670143128182253E-2</v>
      </c>
      <c r="K550" s="51">
        <v>535.1</v>
      </c>
      <c r="L550" s="41">
        <f>IF(Simulation!Q550&lt;='Given Data '!J$6,1,IF(AND(Simulation!Q550&gt;'Given Data '!J$6,Simulation!Q550&lt;='Given Data '!J$7),2,IF(Simulation!Q550&gt;'Given Data '!J$8,3)))</f>
        <v>3</v>
      </c>
      <c r="M550" s="41">
        <v>1</v>
      </c>
      <c r="N550" s="35">
        <f t="shared" si="24"/>
        <v>546</v>
      </c>
      <c r="O550" s="41">
        <f>O549+(Table10[[#This Row],[Column11]]-Q549)/R549</f>
        <v>37.41290889310006</v>
      </c>
      <c r="P550" s="41">
        <f>3.6*Table10[[#This Row],[Column11]]</f>
        <v>83.187013564427929</v>
      </c>
      <c r="Q550" s="41">
        <f t="shared" si="25"/>
        <v>23.107503767896645</v>
      </c>
      <c r="R550" s="36">
        <f>Table10[[#This Row],[Column16]]/Table10[[#This Row],[Column19]]</f>
        <v>0.17804829323852009</v>
      </c>
      <c r="S550" s="41">
        <f>'Given Data '!C$21*'Given Data '!C$19*'Given Data '!C$9*Table10[[#This Row],[Column11]]^2</f>
        <v>502.05383026073974</v>
      </c>
      <c r="T550" s="41">
        <f>'Given Data '!C$22*'Given Data '!C$17*9.81</f>
        <v>102.35950200000001</v>
      </c>
      <c r="U550" s="41">
        <v>0</v>
      </c>
      <c r="V550" s="41">
        <f>'Given Data '!C$45-(Table10[[#This Row],[Column13]]+Table10[[#This Row],[Column14]]+Table10[[#This Row],[Column15]])</f>
        <v>103.4880850620948</v>
      </c>
      <c r="W550" s="41">
        <f>Table10[[#This Row],[Column16]]/'Given Data '!C$17</f>
        <v>0.19836323831648769</v>
      </c>
      <c r="X550" s="41">
        <f>IF(L550=1,'Given Data '!C$55,IF(L550=2,'Given Data '!C$56,IF(L550=3,'Given Data '!C$57)))</f>
        <v>581.23604096253996</v>
      </c>
      <c r="Y550" s="41">
        <f>Table10[[#This Row],[Column19]]*Table10[[#This Row],[Column11]]^2/(2*1000)</f>
        <v>155.17744800666259</v>
      </c>
    </row>
    <row r="551" spans="7:25">
      <c r="G551" s="38">
        <f>7000</f>
        <v>7000</v>
      </c>
      <c r="H551" s="38">
        <f t="shared" si="26"/>
        <v>12.45</v>
      </c>
      <c r="I551" s="41">
        <f>Table10[[#This Row],[Column2]]*746/1000</f>
        <v>9.2876999999999992</v>
      </c>
      <c r="J551" s="37">
        <f>60*Table10[[#This Row],[Column3]]/(2*PI()*Table10[[#This Row],[Column1]])</f>
        <v>1.2670143128182253E-2</v>
      </c>
      <c r="K551" s="51">
        <v>535.1</v>
      </c>
      <c r="L551" s="41">
        <f>IF(Simulation!Q551&lt;='Given Data '!J$6,1,IF(AND(Simulation!Q551&gt;'Given Data '!J$6,Simulation!Q551&lt;='Given Data '!J$7),2,IF(Simulation!Q551&gt;'Given Data '!J$8,3)))</f>
        <v>3</v>
      </c>
      <c r="M551" s="41">
        <v>1</v>
      </c>
      <c r="N551" s="35">
        <f t="shared" si="24"/>
        <v>547</v>
      </c>
      <c r="O551" s="41">
        <f>O550+(Table10[[#This Row],[Column11]]-Q550)/R550</f>
        <v>37.456177665885726</v>
      </c>
      <c r="P551" s="41">
        <f>3.6*Table10[[#This Row],[Column11]]</f>
        <v>83.214747716549965</v>
      </c>
      <c r="Q551" s="41">
        <f t="shared" si="25"/>
        <v>23.115207699041658</v>
      </c>
      <c r="R551" s="36">
        <f>Table10[[#This Row],[Column16]]/Table10[[#This Row],[Column19]]</f>
        <v>0.1774722441492996</v>
      </c>
      <c r="S551" s="41">
        <f>'Given Data '!C$21*'Given Data '!C$19*'Given Data '!C$9*Table10[[#This Row],[Column11]]^2</f>
        <v>502.38865075275834</v>
      </c>
      <c r="T551" s="41">
        <f>'Given Data '!C$22*'Given Data '!C$17*9.81</f>
        <v>102.35950200000001</v>
      </c>
      <c r="U551" s="41">
        <v>0</v>
      </c>
      <c r="V551" s="41">
        <f>'Given Data '!C$45-(Table10[[#This Row],[Column13]]+Table10[[#This Row],[Column14]]+Table10[[#This Row],[Column15]])</f>
        <v>103.1532645700762</v>
      </c>
      <c r="W551" s="41">
        <f>Table10[[#This Row],[Column16]]/'Given Data '!C$17</f>
        <v>0.19772146320767514</v>
      </c>
      <c r="X551" s="41">
        <f>IF(L551=1,'Given Data '!C$55,IF(L551=2,'Given Data '!C$56,IF(L551=3,'Given Data '!C$57)))</f>
        <v>581.23604096253996</v>
      </c>
      <c r="Y551" s="41">
        <f>Table10[[#This Row],[Column19]]*Table10[[#This Row],[Column11]]^2/(2*1000)</f>
        <v>155.2809360917247</v>
      </c>
    </row>
    <row r="552" spans="7:25">
      <c r="G552" s="38">
        <f>7000</f>
        <v>7000</v>
      </c>
      <c r="H552" s="38">
        <f t="shared" si="26"/>
        <v>12.45</v>
      </c>
      <c r="I552" s="41">
        <f>Table10[[#This Row],[Column2]]*746/1000</f>
        <v>9.2876999999999992</v>
      </c>
      <c r="J552" s="37">
        <f>60*Table10[[#This Row],[Column3]]/(2*PI()*Table10[[#This Row],[Column1]])</f>
        <v>1.2670143128182253E-2</v>
      </c>
      <c r="K552" s="51">
        <v>535.1</v>
      </c>
      <c r="L552" s="41">
        <f>IF(Simulation!Q552&lt;='Given Data '!J$6,1,IF(AND(Simulation!Q552&gt;'Given Data '!J$6,Simulation!Q552&lt;='Given Data '!J$7),2,IF(Simulation!Q552&gt;'Given Data '!J$8,3)))</f>
        <v>3</v>
      </c>
      <c r="M552" s="41">
        <v>1</v>
      </c>
      <c r="N552" s="35">
        <f t="shared" si="24"/>
        <v>548</v>
      </c>
      <c r="O552" s="41">
        <f>O551+(Table10[[#This Row],[Column11]]-Q551)/R551</f>
        <v>37.49943204598619</v>
      </c>
      <c r="P552" s="41">
        <f>3.6*Table10[[#This Row],[Column11]]</f>
        <v>83.242382943410547</v>
      </c>
      <c r="Q552" s="41">
        <f t="shared" si="25"/>
        <v>23.122884150947375</v>
      </c>
      <c r="R552" s="36">
        <f>Table10[[#This Row],[Column16]]/Table10[[#This Row],[Column19]]</f>
        <v>0.17689805878225903</v>
      </c>
      <c r="S552" s="41">
        <f>'Given Data '!C$21*'Given Data '!C$19*'Given Data '!C$9*Table10[[#This Row],[Column11]]^2</f>
        <v>502.72238798227556</v>
      </c>
      <c r="T552" s="41">
        <f>'Given Data '!C$22*'Given Data '!C$17*9.81</f>
        <v>102.35950200000001</v>
      </c>
      <c r="U552" s="41">
        <v>0</v>
      </c>
      <c r="V552" s="41">
        <f>'Given Data '!C$45-(Table10[[#This Row],[Column13]]+Table10[[#This Row],[Column14]]+Table10[[#This Row],[Column15]])</f>
        <v>102.81952734055892</v>
      </c>
      <c r="W552" s="41">
        <f>Table10[[#This Row],[Column16]]/'Given Data '!C$17</f>
        <v>0.19708176446792072</v>
      </c>
      <c r="X552" s="41">
        <f>IF(L552=1,'Given Data '!C$55,IF(L552=2,'Given Data '!C$56,IF(L552=3,'Given Data '!C$57)))</f>
        <v>581.23604096253996</v>
      </c>
      <c r="Y552" s="41">
        <f>Table10[[#This Row],[Column19]]*Table10[[#This Row],[Column11]]^2/(2*1000)</f>
        <v>155.38408935629477</v>
      </c>
    </row>
    <row r="553" spans="7:25">
      <c r="G553" s="38">
        <f>7000</f>
        <v>7000</v>
      </c>
      <c r="H553" s="38">
        <f t="shared" si="26"/>
        <v>12.45</v>
      </c>
      <c r="I553" s="41">
        <f>Table10[[#This Row],[Column2]]*746/1000</f>
        <v>9.2876999999999992</v>
      </c>
      <c r="J553" s="37">
        <f>60*Table10[[#This Row],[Column3]]/(2*PI()*Table10[[#This Row],[Column1]])</f>
        <v>1.2670143128182253E-2</v>
      </c>
      <c r="K553" s="51">
        <v>535.1</v>
      </c>
      <c r="L553" s="41">
        <f>IF(Simulation!Q553&lt;='Given Data '!J$6,1,IF(AND(Simulation!Q553&gt;'Given Data '!J$6,Simulation!Q553&lt;='Given Data '!J$7),2,IF(Simulation!Q553&gt;'Given Data '!J$8,3)))</f>
        <v>3</v>
      </c>
      <c r="M553" s="41">
        <v>1</v>
      </c>
      <c r="N553" s="35">
        <f t="shared" si="24"/>
        <v>549</v>
      </c>
      <c r="O553" s="41">
        <f>O552+(Table10[[#This Row],[Column11]]-Q552)/R552</f>
        <v>37.542672094250328</v>
      </c>
      <c r="P553" s="41">
        <f>3.6*Table10[[#This Row],[Column11]]</f>
        <v>83.269919633569032</v>
      </c>
      <c r="Q553" s="41">
        <f t="shared" si="25"/>
        <v>23.130533231546952</v>
      </c>
      <c r="R553" s="36">
        <f>Table10[[#This Row],[Column16]]/Table10[[#This Row],[Column19]]</f>
        <v>0.17632573110759905</v>
      </c>
      <c r="S553" s="41">
        <f>'Given Data '!C$21*'Given Data '!C$19*'Given Data '!C$9*Table10[[#This Row],[Column11]]^2</f>
        <v>503.05504545402829</v>
      </c>
      <c r="T553" s="41">
        <f>'Given Data '!C$22*'Given Data '!C$17*9.81</f>
        <v>102.35950200000001</v>
      </c>
      <c r="U553" s="41">
        <v>0</v>
      </c>
      <c r="V553" s="41">
        <f>'Given Data '!C$45-(Table10[[#This Row],[Column13]]+Table10[[#This Row],[Column14]]+Table10[[#This Row],[Column15]])</f>
        <v>102.48686986880625</v>
      </c>
      <c r="W553" s="41">
        <f>Table10[[#This Row],[Column16]]/'Given Data '!C$17</f>
        <v>0.19644413537943733</v>
      </c>
      <c r="X553" s="41">
        <f>IF(L553=1,'Given Data '!C$55,IF(L553=2,'Given Data '!C$56,IF(L553=3,'Given Data '!C$57)))</f>
        <v>581.23604096253996</v>
      </c>
      <c r="Y553" s="41">
        <f>Table10[[#This Row],[Column19]]*Table10[[#This Row],[Column11]]^2/(2*1000)</f>
        <v>155.48690888363532</v>
      </c>
    </row>
    <row r="554" spans="7:25">
      <c r="G554" s="38">
        <f>7000</f>
        <v>7000</v>
      </c>
      <c r="H554" s="38">
        <f t="shared" si="26"/>
        <v>12.45</v>
      </c>
      <c r="I554" s="41">
        <f>Table10[[#This Row],[Column2]]*746/1000</f>
        <v>9.2876999999999992</v>
      </c>
      <c r="J554" s="37">
        <f>60*Table10[[#This Row],[Column3]]/(2*PI()*Table10[[#This Row],[Column1]])</f>
        <v>1.2670143128182253E-2</v>
      </c>
      <c r="K554" s="51">
        <v>535.1</v>
      </c>
      <c r="L554" s="41">
        <f>IF(Simulation!Q554&lt;='Given Data '!J$6,1,IF(AND(Simulation!Q554&gt;'Given Data '!J$6,Simulation!Q554&lt;='Given Data '!J$7),2,IF(Simulation!Q554&gt;'Given Data '!J$8,3)))</f>
        <v>3</v>
      </c>
      <c r="M554" s="41">
        <v>1</v>
      </c>
      <c r="N554" s="35">
        <f t="shared" si="24"/>
        <v>550</v>
      </c>
      <c r="O554" s="41">
        <f>O553+(Table10[[#This Row],[Column11]]-Q553)/R553</f>
        <v>37.585897871214314</v>
      </c>
      <c r="P554" s="41">
        <f>3.6*Table10[[#This Row],[Column11]]</f>
        <v>83.297358173782158</v>
      </c>
      <c r="Q554" s="41">
        <f t="shared" si="25"/>
        <v>23.138155048272822</v>
      </c>
      <c r="R554" s="36">
        <f>Table10[[#This Row],[Column16]]/Table10[[#This Row],[Column19]]</f>
        <v>0.17575525511502896</v>
      </c>
      <c r="S554" s="41">
        <f>'Given Data '!C$21*'Given Data '!C$19*'Given Data '!C$9*Table10[[#This Row],[Column11]]^2</f>
        <v>503.38662666141386</v>
      </c>
      <c r="T554" s="41">
        <f>'Given Data '!C$22*'Given Data '!C$17*9.81</f>
        <v>102.35950200000001</v>
      </c>
      <c r="U554" s="41">
        <v>0</v>
      </c>
      <c r="V554" s="41">
        <f>'Given Data '!C$45-(Table10[[#This Row],[Column13]]+Table10[[#This Row],[Column14]]+Table10[[#This Row],[Column15]])</f>
        <v>102.15528866142063</v>
      </c>
      <c r="W554" s="41">
        <f>Table10[[#This Row],[Column16]]/'Given Data '!C$17</f>
        <v>0.19580856924617243</v>
      </c>
      <c r="X554" s="41">
        <f>IF(L554=1,'Given Data '!C$55,IF(L554=2,'Given Data '!C$56,IF(L554=3,'Given Data '!C$57)))</f>
        <v>581.23604096253996</v>
      </c>
      <c r="Y554" s="41">
        <f>Table10[[#This Row],[Column19]]*Table10[[#This Row],[Column11]]^2/(2*1000)</f>
        <v>155.58939575350414</v>
      </c>
    </row>
    <row r="555" spans="7:25">
      <c r="G555" s="38">
        <f>7000</f>
        <v>7000</v>
      </c>
      <c r="H555" s="38">
        <f t="shared" si="26"/>
        <v>12.45</v>
      </c>
      <c r="I555" s="41">
        <f>Table10[[#This Row],[Column2]]*746/1000</f>
        <v>9.2876999999999992</v>
      </c>
      <c r="J555" s="37">
        <f>60*Table10[[#This Row],[Column3]]/(2*PI()*Table10[[#This Row],[Column1]])</f>
        <v>1.2670143128182253E-2</v>
      </c>
      <c r="K555" s="51">
        <v>535.1</v>
      </c>
      <c r="L555" s="41">
        <f>IF(Simulation!Q555&lt;='Given Data '!J$6,1,IF(AND(Simulation!Q555&gt;'Given Data '!J$6,Simulation!Q555&lt;='Given Data '!J$7),2,IF(Simulation!Q555&gt;'Given Data '!J$8,3)))</f>
        <v>3</v>
      </c>
      <c r="M555" s="41">
        <v>1</v>
      </c>
      <c r="N555" s="35">
        <f t="shared" si="24"/>
        <v>551</v>
      </c>
      <c r="O555" s="41">
        <f>O554+(Table10[[#This Row],[Column11]]-Q554)/R554</f>
        <v>37.629109437103772</v>
      </c>
      <c r="P555" s="41">
        <f>3.6*Table10[[#This Row],[Column11]]</f>
        <v>83.324698949014717</v>
      </c>
      <c r="Q555" s="41">
        <f t="shared" si="25"/>
        <v>23.145749708059643</v>
      </c>
      <c r="R555" s="36">
        <f>Table10[[#This Row],[Column16]]/Table10[[#This Row],[Column19]]</f>
        <v>0.17518662481370367</v>
      </c>
      <c r="S555" s="41">
        <f>'Given Data '!C$21*'Given Data '!C$19*'Given Data '!C$9*Table10[[#This Row],[Column11]]^2</f>
        <v>503.71713508652755</v>
      </c>
      <c r="T555" s="41">
        <f>'Given Data '!C$22*'Given Data '!C$17*9.81</f>
        <v>102.35950200000001</v>
      </c>
      <c r="U555" s="41">
        <v>0</v>
      </c>
      <c r="V555" s="41">
        <f>'Given Data '!C$45-(Table10[[#This Row],[Column13]]+Table10[[#This Row],[Column14]]+Table10[[#This Row],[Column15]])</f>
        <v>101.82478023630699</v>
      </c>
      <c r="W555" s="41">
        <f>Table10[[#This Row],[Column16]]/'Given Data '!C$17</f>
        <v>0.19517505939373786</v>
      </c>
      <c r="X555" s="41">
        <f>IF(L555=1,'Given Data '!C$55,IF(L555=2,'Given Data '!C$56,IF(L555=3,'Given Data '!C$57)))</f>
        <v>581.23604096253996</v>
      </c>
      <c r="Y555" s="41">
        <f>Table10[[#This Row],[Column19]]*Table10[[#This Row],[Column11]]^2/(2*1000)</f>
        <v>155.69155104216551</v>
      </c>
    </row>
    <row r="556" spans="7:25">
      <c r="G556" s="38">
        <f>7000</f>
        <v>7000</v>
      </c>
      <c r="H556" s="38">
        <f t="shared" si="26"/>
        <v>12.45</v>
      </c>
      <c r="I556" s="41">
        <f>Table10[[#This Row],[Column2]]*746/1000</f>
        <v>9.2876999999999992</v>
      </c>
      <c r="J556" s="37">
        <f>60*Table10[[#This Row],[Column3]]/(2*PI()*Table10[[#This Row],[Column1]])</f>
        <v>1.2670143128182253E-2</v>
      </c>
      <c r="K556" s="51">
        <v>535.1</v>
      </c>
      <c r="L556" s="41">
        <f>IF(Simulation!Q556&lt;='Given Data '!J$6,1,IF(AND(Simulation!Q556&gt;'Given Data '!J$6,Simulation!Q556&lt;='Given Data '!J$7),2,IF(Simulation!Q556&gt;'Given Data '!J$8,3)))</f>
        <v>3</v>
      </c>
      <c r="M556" s="41">
        <v>1</v>
      </c>
      <c r="N556" s="35">
        <f t="shared" si="24"/>
        <v>552</v>
      </c>
      <c r="O556" s="41">
        <f>O555+(Table10[[#This Row],[Column11]]-Q555)/R555</f>
        <v>37.672306851835749</v>
      </c>
      <c r="P556" s="41">
        <f>3.6*Table10[[#This Row],[Column11]]</f>
        <v>83.351942342449988</v>
      </c>
      <c r="Q556" s="41">
        <f t="shared" si="25"/>
        <v>23.153317317347216</v>
      </c>
      <c r="R556" s="36">
        <f>Table10[[#This Row],[Column16]]/Table10[[#This Row],[Column19]]</f>
        <v>0.17461983423215971</v>
      </c>
      <c r="S556" s="41">
        <f>'Given Data '!C$21*'Given Data '!C$19*'Given Data '!C$9*Table10[[#This Row],[Column11]]^2</f>
        <v>504.04657420019902</v>
      </c>
      <c r="T556" s="41">
        <f>'Given Data '!C$22*'Given Data '!C$17*9.81</f>
        <v>102.35950200000001</v>
      </c>
      <c r="U556" s="41">
        <v>0</v>
      </c>
      <c r="V556" s="41">
        <f>'Given Data '!C$45-(Table10[[#This Row],[Column13]]+Table10[[#This Row],[Column14]]+Table10[[#This Row],[Column15]])</f>
        <v>101.49534112263552</v>
      </c>
      <c r="W556" s="41">
        <f>Table10[[#This Row],[Column16]]/'Given Data '!C$17</f>
        <v>0.19454359916933836</v>
      </c>
      <c r="X556" s="41">
        <f>IF(L556=1,'Given Data '!C$55,IF(L556=2,'Given Data '!C$56,IF(L556=3,'Given Data '!C$57)))</f>
        <v>581.23604096253996</v>
      </c>
      <c r="Y556" s="41">
        <f>Table10[[#This Row],[Column19]]*Table10[[#This Row],[Column11]]^2/(2*1000)</f>
        <v>155.79337582240186</v>
      </c>
    </row>
    <row r="557" spans="7:25">
      <c r="G557" s="38">
        <f>7000</f>
        <v>7000</v>
      </c>
      <c r="H557" s="38">
        <f t="shared" si="26"/>
        <v>12.45</v>
      </c>
      <c r="I557" s="41">
        <f>Table10[[#This Row],[Column2]]*746/1000</f>
        <v>9.2876999999999992</v>
      </c>
      <c r="J557" s="37">
        <f>60*Table10[[#This Row],[Column3]]/(2*PI()*Table10[[#This Row],[Column1]])</f>
        <v>1.2670143128182253E-2</v>
      </c>
      <c r="K557" s="51">
        <v>535.1</v>
      </c>
      <c r="L557" s="41">
        <f>IF(Simulation!Q557&lt;='Given Data '!J$6,1,IF(AND(Simulation!Q557&gt;'Given Data '!J$6,Simulation!Q557&lt;='Given Data '!J$7),2,IF(Simulation!Q557&gt;'Given Data '!J$8,3)))</f>
        <v>3</v>
      </c>
      <c r="M557" s="41">
        <v>1</v>
      </c>
      <c r="N557" s="35">
        <f t="shared" si="24"/>
        <v>553</v>
      </c>
      <c r="O557" s="41">
        <f>O556+(Table10[[#This Row],[Column11]]-Q556)/R556</f>
        <v>37.715490175020705</v>
      </c>
      <c r="P557" s="41">
        <f>3.6*Table10[[#This Row],[Column11]]</f>
        <v>83.379088735500119</v>
      </c>
      <c r="Q557" s="41">
        <f t="shared" si="25"/>
        <v>23.160857982083368</v>
      </c>
      <c r="R557" s="36">
        <f>Table10[[#This Row],[Column16]]/Table10[[#This Row],[Column19]]</f>
        <v>0.17405487741825479</v>
      </c>
      <c r="S557" s="41">
        <f>'Given Data '!C$21*'Given Data '!C$19*'Given Data '!C$9*Table10[[#This Row],[Column11]]^2</f>
        <v>504.37494746202793</v>
      </c>
      <c r="T557" s="41">
        <f>'Given Data '!C$22*'Given Data '!C$17*9.81</f>
        <v>102.35950200000001</v>
      </c>
      <c r="U557" s="41">
        <v>0</v>
      </c>
      <c r="V557" s="41">
        <f>'Given Data '!C$45-(Table10[[#This Row],[Column13]]+Table10[[#This Row],[Column14]]+Table10[[#This Row],[Column15]])</f>
        <v>101.16696786080661</v>
      </c>
      <c r="W557" s="41">
        <f>Table10[[#This Row],[Column16]]/'Given Data '!C$17</f>
        <v>0.1939141819417044</v>
      </c>
      <c r="X557" s="41">
        <f>IF(L557=1,'Given Data '!C$55,IF(L557=2,'Given Data '!C$56,IF(L557=3,'Given Data '!C$57)))</f>
        <v>581.23604096253996</v>
      </c>
      <c r="Y557" s="41">
        <f>Table10[[#This Row],[Column19]]*Table10[[#This Row],[Column11]]^2/(2*1000)</f>
        <v>155.8948711635245</v>
      </c>
    </row>
    <row r="558" spans="7:25">
      <c r="G558" s="38">
        <f>7000</f>
        <v>7000</v>
      </c>
      <c r="H558" s="38">
        <f t="shared" si="26"/>
        <v>12.45</v>
      </c>
      <c r="I558" s="41">
        <f>Table10[[#This Row],[Column2]]*746/1000</f>
        <v>9.2876999999999992</v>
      </c>
      <c r="J558" s="37">
        <f>60*Table10[[#This Row],[Column3]]/(2*PI()*Table10[[#This Row],[Column1]])</f>
        <v>1.2670143128182253E-2</v>
      </c>
      <c r="K558" s="51">
        <v>535.1</v>
      </c>
      <c r="L558" s="41">
        <f>IF(Simulation!Q558&lt;='Given Data '!J$6,1,IF(AND(Simulation!Q558&gt;'Given Data '!J$6,Simulation!Q558&lt;='Given Data '!J$7),2,IF(Simulation!Q558&gt;'Given Data '!J$8,3)))</f>
        <v>3</v>
      </c>
      <c r="M558" s="41">
        <v>1</v>
      </c>
      <c r="N558" s="35">
        <f t="shared" si="24"/>
        <v>554</v>
      </c>
      <c r="O558" s="41">
        <f>O557+(Table10[[#This Row],[Column11]]-Q557)/R557</f>
        <v>37.758659465964527</v>
      </c>
      <c r="P558" s="41">
        <f>3.6*Table10[[#This Row],[Column11]]</f>
        <v>83.406138507816578</v>
      </c>
      <c r="Q558" s="41">
        <f t="shared" si="25"/>
        <v>23.168371807726828</v>
      </c>
      <c r="R558" s="36">
        <f>Table10[[#This Row],[Column16]]/Table10[[#This Row],[Column19]]</f>
        <v>0.17349174843910292</v>
      </c>
      <c r="S558" s="41">
        <f>'Given Data '!C$21*'Given Data '!C$19*'Given Data '!C$9*Table10[[#This Row],[Column11]]^2</f>
        <v>504.70225832042144</v>
      </c>
      <c r="T558" s="41">
        <f>'Given Data '!C$22*'Given Data '!C$17*9.81</f>
        <v>102.35950200000001</v>
      </c>
      <c r="U558" s="41">
        <v>0</v>
      </c>
      <c r="V558" s="41">
        <f>'Given Data '!C$45-(Table10[[#This Row],[Column13]]+Table10[[#This Row],[Column14]]+Table10[[#This Row],[Column15]])</f>
        <v>100.83965700241311</v>
      </c>
      <c r="W558" s="41">
        <f>Table10[[#This Row],[Column16]]/'Given Data '!C$17</f>
        <v>0.19328680110101992</v>
      </c>
      <c r="X558" s="41">
        <f>IF(L558=1,'Given Data '!C$55,IF(L558=2,'Given Data '!C$56,IF(L558=3,'Given Data '!C$57)))</f>
        <v>581.23604096253996</v>
      </c>
      <c r="Y558" s="41">
        <f>Table10[[#This Row],[Column19]]*Table10[[#This Row],[Column11]]^2/(2*1000)</f>
        <v>155.99603813138529</v>
      </c>
    </row>
    <row r="559" spans="7:25">
      <c r="G559" s="38">
        <f>7000</f>
        <v>7000</v>
      </c>
      <c r="H559" s="38">
        <f t="shared" si="26"/>
        <v>12.45</v>
      </c>
      <c r="I559" s="41">
        <f>Table10[[#This Row],[Column2]]*746/1000</f>
        <v>9.2876999999999992</v>
      </c>
      <c r="J559" s="37">
        <f>60*Table10[[#This Row],[Column3]]/(2*PI()*Table10[[#This Row],[Column1]])</f>
        <v>1.2670143128182253E-2</v>
      </c>
      <c r="K559" s="51">
        <v>535.1</v>
      </c>
      <c r="L559" s="41">
        <f>IF(Simulation!Q559&lt;='Given Data '!J$6,1,IF(AND(Simulation!Q559&gt;'Given Data '!J$6,Simulation!Q559&lt;='Given Data '!J$7),2,IF(Simulation!Q559&gt;'Given Data '!J$8,3)))</f>
        <v>3</v>
      </c>
      <c r="M559" s="41">
        <v>1</v>
      </c>
      <c r="N559" s="35">
        <f t="shared" si="24"/>
        <v>555</v>
      </c>
      <c r="O559" s="41">
        <f>O558+(Table10[[#This Row],[Column11]]-Q558)/R558</f>
        <v>37.80181478367053</v>
      </c>
      <c r="P559" s="41">
        <f>3.6*Table10[[#This Row],[Column11]]</f>
        <v>83.433092037300312</v>
      </c>
      <c r="Q559" s="41">
        <f t="shared" si="25"/>
        <v>23.175858899250088</v>
      </c>
      <c r="R559" s="36">
        <f>Table10[[#This Row],[Column16]]/Table10[[#This Row],[Column19]]</f>
        <v>0.1729304413810131</v>
      </c>
      <c r="S559" s="41">
        <f>'Given Data '!C$21*'Given Data '!C$19*'Given Data '!C$9*Table10[[#This Row],[Column11]]^2</f>
        <v>505.02851021262984</v>
      </c>
      <c r="T559" s="41">
        <f>'Given Data '!C$22*'Given Data '!C$17*9.81</f>
        <v>102.35950200000001</v>
      </c>
      <c r="U559" s="41">
        <v>0</v>
      </c>
      <c r="V559" s="41">
        <f>'Given Data '!C$45-(Table10[[#This Row],[Column13]]+Table10[[#This Row],[Column14]]+Table10[[#This Row],[Column15]])</f>
        <v>100.51340511020464</v>
      </c>
      <c r="W559" s="41">
        <f>Table10[[#This Row],[Column16]]/'Given Data '!C$17</f>
        <v>0.19266145005885385</v>
      </c>
      <c r="X559" s="41">
        <f>IF(L559=1,'Given Data '!C$55,IF(L559=2,'Given Data '!C$56,IF(L559=3,'Given Data '!C$57)))</f>
        <v>581.23604096253996</v>
      </c>
      <c r="Y559" s="41">
        <f>Table10[[#This Row],[Column19]]*Table10[[#This Row],[Column11]]^2/(2*1000)</f>
        <v>156.0968777883877</v>
      </c>
    </row>
    <row r="560" spans="7:25">
      <c r="G560" s="38">
        <f>7000</f>
        <v>7000</v>
      </c>
      <c r="H560" s="38">
        <f t="shared" si="26"/>
        <v>12.45</v>
      </c>
      <c r="I560" s="41">
        <f>Table10[[#This Row],[Column2]]*746/1000</f>
        <v>9.2876999999999992</v>
      </c>
      <c r="J560" s="37">
        <f>60*Table10[[#This Row],[Column3]]/(2*PI()*Table10[[#This Row],[Column1]])</f>
        <v>1.2670143128182253E-2</v>
      </c>
      <c r="K560" s="51">
        <v>535.1</v>
      </c>
      <c r="L560" s="41">
        <f>IF(Simulation!Q560&lt;='Given Data '!J$6,1,IF(AND(Simulation!Q560&gt;'Given Data '!J$6,Simulation!Q560&lt;='Given Data '!J$7),2,IF(Simulation!Q560&gt;'Given Data '!J$8,3)))</f>
        <v>3</v>
      </c>
      <c r="M560" s="41">
        <v>1</v>
      </c>
      <c r="N560" s="35">
        <f t="shared" si="24"/>
        <v>556</v>
      </c>
      <c r="O560" s="41">
        <f>O559+(Table10[[#This Row],[Column11]]-Q559)/R559</f>
        <v>37.844956186841372</v>
      </c>
      <c r="P560" s="41">
        <f>3.6*Table10[[#This Row],[Column11]]</f>
        <v>83.459949700111991</v>
      </c>
      <c r="Q560" s="41">
        <f t="shared" si="25"/>
        <v>23.183319361142217</v>
      </c>
      <c r="R560" s="36">
        <f>Table10[[#This Row],[Column16]]/Table10[[#This Row],[Column19]]</f>
        <v>0.17237095034942776</v>
      </c>
      <c r="S560" s="41">
        <f>'Given Data '!C$21*'Given Data '!C$19*'Given Data '!C$9*Table10[[#This Row],[Column11]]^2</f>
        <v>505.35370656478261</v>
      </c>
      <c r="T560" s="41">
        <f>'Given Data '!C$22*'Given Data '!C$17*9.81</f>
        <v>102.35950200000001</v>
      </c>
      <c r="U560" s="41">
        <v>0</v>
      </c>
      <c r="V560" s="41">
        <f>'Given Data '!C$45-(Table10[[#This Row],[Column13]]+Table10[[#This Row],[Column14]]+Table10[[#This Row],[Column15]])</f>
        <v>100.18820875805193</v>
      </c>
      <c r="W560" s="41">
        <f>Table10[[#This Row],[Column16]]/'Given Data '!C$17</f>
        <v>0.19203812224809169</v>
      </c>
      <c r="X560" s="41">
        <f>IF(L560=1,'Given Data '!C$55,IF(L560=2,'Given Data '!C$56,IF(L560=3,'Given Data '!C$57)))</f>
        <v>581.23604096253996</v>
      </c>
      <c r="Y560" s="41">
        <f>Table10[[#This Row],[Column19]]*Table10[[#This Row],[Column11]]^2/(2*1000)</f>
        <v>156.19739119349796</v>
      </c>
    </row>
    <row r="561" spans="7:25">
      <c r="G561" s="38">
        <f>7000</f>
        <v>7000</v>
      </c>
      <c r="H561" s="38">
        <f t="shared" si="26"/>
        <v>12.45</v>
      </c>
      <c r="I561" s="41">
        <f>Table10[[#This Row],[Column2]]*746/1000</f>
        <v>9.2876999999999992</v>
      </c>
      <c r="J561" s="37">
        <f>60*Table10[[#This Row],[Column3]]/(2*PI()*Table10[[#This Row],[Column1]])</f>
        <v>1.2670143128182253E-2</v>
      </c>
      <c r="K561" s="51">
        <v>535.1</v>
      </c>
      <c r="L561" s="41">
        <f>IF(Simulation!Q561&lt;='Given Data '!J$6,1,IF(AND(Simulation!Q561&gt;'Given Data '!J$6,Simulation!Q561&lt;='Given Data '!J$7),2,IF(Simulation!Q561&gt;'Given Data '!J$8,3)))</f>
        <v>3</v>
      </c>
      <c r="M561" s="41">
        <v>1</v>
      </c>
      <c r="N561" s="35">
        <f t="shared" si="24"/>
        <v>557</v>
      </c>
      <c r="O561" s="41">
        <f>O560+(Table10[[#This Row],[Column11]]-Q560)/R560</f>
        <v>37.888083733880983</v>
      </c>
      <c r="P561" s="41">
        <f>3.6*Table10[[#This Row],[Column11]]</f>
        <v>83.486711870682029</v>
      </c>
      <c r="Q561" s="41">
        <f t="shared" si="25"/>
        <v>23.190753297411675</v>
      </c>
      <c r="R561" s="36">
        <f>Table10[[#This Row],[Column16]]/Table10[[#This Row],[Column19]]</f>
        <v>0.17181326946885983</v>
      </c>
      <c r="S561" s="41">
        <f>'Given Data '!C$21*'Given Data '!C$19*'Given Data '!C$9*Table10[[#This Row],[Column11]]^2</f>
        <v>505.67785079192436</v>
      </c>
      <c r="T561" s="41">
        <f>'Given Data '!C$22*'Given Data '!C$17*9.81</f>
        <v>102.35950200000001</v>
      </c>
      <c r="U561" s="41">
        <v>0</v>
      </c>
      <c r="V561" s="41">
        <f>'Given Data '!C$45-(Table10[[#This Row],[Column13]]+Table10[[#This Row],[Column14]]+Table10[[#This Row],[Column15]])</f>
        <v>99.864064530910127</v>
      </c>
      <c r="W561" s="41">
        <f>Table10[[#This Row],[Column16]]/'Given Data '!C$17</f>
        <v>0.19141681112286543</v>
      </c>
      <c r="X561" s="41">
        <f>IF(L561=1,'Given Data '!C$55,IF(L561=2,'Given Data '!C$56,IF(L561=3,'Given Data '!C$57)))</f>
        <v>581.23604096253996</v>
      </c>
      <c r="Y561" s="41">
        <f>Table10[[#This Row],[Column19]]*Table10[[#This Row],[Column11]]^2/(2*1000)</f>
        <v>156.29757940225599</v>
      </c>
    </row>
    <row r="562" spans="7:25">
      <c r="G562" s="38">
        <f>7000</f>
        <v>7000</v>
      </c>
      <c r="H562" s="38">
        <f t="shared" si="26"/>
        <v>12.45</v>
      </c>
      <c r="I562" s="41">
        <f>Table10[[#This Row],[Column2]]*746/1000</f>
        <v>9.2876999999999992</v>
      </c>
      <c r="J562" s="37">
        <f>60*Table10[[#This Row],[Column3]]/(2*PI()*Table10[[#This Row],[Column1]])</f>
        <v>1.2670143128182253E-2</v>
      </c>
      <c r="K562" s="51">
        <v>535.1</v>
      </c>
      <c r="L562" s="41">
        <f>IF(Simulation!Q562&lt;='Given Data '!J$6,1,IF(AND(Simulation!Q562&gt;'Given Data '!J$6,Simulation!Q562&lt;='Given Data '!J$7),2,IF(Simulation!Q562&gt;'Given Data '!J$8,3)))</f>
        <v>3</v>
      </c>
      <c r="M562" s="41">
        <v>1</v>
      </c>
      <c r="N562" s="35">
        <f t="shared" si="24"/>
        <v>558</v>
      </c>
      <c r="O562" s="41">
        <f>O561+(Table10[[#This Row],[Column11]]-Q561)/R561</f>
        <v>37.931197482896565</v>
      </c>
      <c r="P562" s="41">
        <f>3.6*Table10[[#This Row],[Column11]]</f>
        <v>83.513378921720772</v>
      </c>
      <c r="Q562" s="41">
        <f t="shared" si="25"/>
        <v>23.198160811589101</v>
      </c>
      <c r="R562" s="36">
        <f>Table10[[#This Row],[Column16]]/Table10[[#This Row],[Column19]]</f>
        <v>0.17125739288283198</v>
      </c>
      <c r="S562" s="41">
        <f>'Given Data '!C$21*'Given Data '!C$19*'Given Data '!C$9*Table10[[#This Row],[Column11]]^2</f>
        <v>506.00094629805102</v>
      </c>
      <c r="T562" s="41">
        <f>'Given Data '!C$22*'Given Data '!C$17*9.81</f>
        <v>102.35950200000001</v>
      </c>
      <c r="U562" s="41">
        <v>0</v>
      </c>
      <c r="V562" s="41">
        <f>'Given Data '!C$45-(Table10[[#This Row],[Column13]]+Table10[[#This Row],[Column14]]+Table10[[#This Row],[Column15]])</f>
        <v>99.540969024783521</v>
      </c>
      <c r="W562" s="41">
        <f>Table10[[#This Row],[Column16]]/'Given Data '!C$17</f>
        <v>0.19079751015848559</v>
      </c>
      <c r="X562" s="41">
        <f>IF(L562=1,'Given Data '!C$55,IF(L562=2,'Given Data '!C$56,IF(L562=3,'Given Data '!C$57)))</f>
        <v>581.23604096253996</v>
      </c>
      <c r="Y562" s="41">
        <f>Table10[[#This Row],[Column19]]*Table10[[#This Row],[Column11]]^2/(2*1000)</f>
        <v>156.39744346678694</v>
      </c>
    </row>
    <row r="563" spans="7:25">
      <c r="G563" s="38">
        <f>7000</f>
        <v>7000</v>
      </c>
      <c r="H563" s="38">
        <f t="shared" si="26"/>
        <v>12.45</v>
      </c>
      <c r="I563" s="41">
        <f>Table10[[#This Row],[Column2]]*746/1000</f>
        <v>9.2876999999999992</v>
      </c>
      <c r="J563" s="37">
        <f>60*Table10[[#This Row],[Column3]]/(2*PI()*Table10[[#This Row],[Column1]])</f>
        <v>1.2670143128182253E-2</v>
      </c>
      <c r="K563" s="51">
        <v>535.1</v>
      </c>
      <c r="L563" s="41">
        <f>IF(Simulation!Q563&lt;='Given Data '!J$6,1,IF(AND(Simulation!Q563&gt;'Given Data '!J$6,Simulation!Q563&lt;='Given Data '!J$7),2,IF(Simulation!Q563&gt;'Given Data '!J$8,3)))</f>
        <v>3</v>
      </c>
      <c r="M563" s="41">
        <v>1</v>
      </c>
      <c r="N563" s="35">
        <f t="shared" si="24"/>
        <v>559</v>
      </c>
      <c r="O563" s="41">
        <f>O562+(Table10[[#This Row],[Column11]]-Q562)/R562</f>
        <v>37.974297491700383</v>
      </c>
      <c r="P563" s="41">
        <f>3.6*Table10[[#This Row],[Column11]]</f>
        <v>83.539951224228261</v>
      </c>
      <c r="Q563" s="41">
        <f t="shared" si="25"/>
        <v>23.20554200673007</v>
      </c>
      <c r="R563" s="36">
        <f>Table10[[#This Row],[Column16]]/Table10[[#This Row],[Column19]]</f>
        <v>0.17070331475381428</v>
      </c>
      <c r="S563" s="41">
        <f>'Given Data '!C$21*'Given Data '!C$19*'Given Data '!C$9*Table10[[#This Row],[Column11]]^2</f>
        <v>506.32299647614519</v>
      </c>
      <c r="T563" s="41">
        <f>'Given Data '!C$22*'Given Data '!C$17*9.81</f>
        <v>102.35950200000001</v>
      </c>
      <c r="U563" s="41">
        <v>0</v>
      </c>
      <c r="V563" s="41">
        <f>'Given Data '!C$45-(Table10[[#This Row],[Column13]]+Table10[[#This Row],[Column14]]+Table10[[#This Row],[Column15]])</f>
        <v>99.218918846689348</v>
      </c>
      <c r="W563" s="41">
        <f>Table10[[#This Row],[Column16]]/'Given Data '!C$17</f>
        <v>0.1901802128513721</v>
      </c>
      <c r="X563" s="41">
        <f>IF(L563=1,'Given Data '!C$55,IF(L563=2,'Given Data '!C$56,IF(L563=3,'Given Data '!C$57)))</f>
        <v>581.23604096253996</v>
      </c>
      <c r="Y563" s="41">
        <f>Table10[[#This Row],[Column19]]*Table10[[#This Row],[Column11]]^2/(2*1000)</f>
        <v>156.4969844358117</v>
      </c>
    </row>
    <row r="564" spans="7:25">
      <c r="G564" s="38">
        <f>7000</f>
        <v>7000</v>
      </c>
      <c r="H564" s="38">
        <f t="shared" si="26"/>
        <v>12.45</v>
      </c>
      <c r="I564" s="41">
        <f>Table10[[#This Row],[Column2]]*746/1000</f>
        <v>9.2876999999999992</v>
      </c>
      <c r="J564" s="37">
        <f>60*Table10[[#This Row],[Column3]]/(2*PI()*Table10[[#This Row],[Column1]])</f>
        <v>1.2670143128182253E-2</v>
      </c>
      <c r="K564" s="51">
        <v>535.1</v>
      </c>
      <c r="L564" s="41">
        <f>IF(Simulation!Q564&lt;='Given Data '!J$6,1,IF(AND(Simulation!Q564&gt;'Given Data '!J$6,Simulation!Q564&lt;='Given Data '!J$7),2,IF(Simulation!Q564&gt;'Given Data '!J$8,3)))</f>
        <v>3</v>
      </c>
      <c r="M564" s="41">
        <v>1</v>
      </c>
      <c r="N564" s="35">
        <f t="shared" si="24"/>
        <v>560</v>
      </c>
      <c r="O564" s="41">
        <f>O563+(Table10[[#This Row],[Column11]]-Q563)/R563</f>
        <v>38.01738381781184</v>
      </c>
      <c r="P564" s="41">
        <f>3.6*Table10[[#This Row],[Column11]]</f>
        <v>83.566429147504294</v>
      </c>
      <c r="Q564" s="41">
        <f t="shared" si="25"/>
        <v>23.21289698541786</v>
      </c>
      <c r="R564" s="36">
        <f>Table10[[#This Row],[Column16]]/Table10[[#This Row],[Column19]]</f>
        <v>0.17015102926316295</v>
      </c>
      <c r="S564" s="41">
        <f>'Given Data '!C$21*'Given Data '!C$19*'Given Data '!C$9*Table10[[#This Row],[Column11]]^2</f>
        <v>506.64400470821238</v>
      </c>
      <c r="T564" s="41">
        <f>'Given Data '!C$22*'Given Data '!C$17*9.81</f>
        <v>102.35950200000001</v>
      </c>
      <c r="U564" s="41">
        <v>0</v>
      </c>
      <c r="V564" s="41">
        <f>'Given Data '!C$45-(Table10[[#This Row],[Column13]]+Table10[[#This Row],[Column14]]+Table10[[#This Row],[Column15]])</f>
        <v>98.897910614622106</v>
      </c>
      <c r="W564" s="41">
        <f>Table10[[#This Row],[Column16]]/'Given Data '!C$17</f>
        <v>0.18956491271898585</v>
      </c>
      <c r="X564" s="41">
        <f>IF(L564=1,'Given Data '!C$55,IF(L564=2,'Given Data '!C$56,IF(L564=3,'Given Data '!C$57)))</f>
        <v>581.23604096253996</v>
      </c>
      <c r="Y564" s="41">
        <f>Table10[[#This Row],[Column19]]*Table10[[#This Row],[Column11]]^2/(2*1000)</f>
        <v>156.59620335465837</v>
      </c>
    </row>
    <row r="565" spans="7:25">
      <c r="G565" s="38">
        <f>7000</f>
        <v>7000</v>
      </c>
      <c r="H565" s="38">
        <f t="shared" si="26"/>
        <v>12.45</v>
      </c>
      <c r="I565" s="41">
        <f>Table10[[#This Row],[Column2]]*746/1000</f>
        <v>9.2876999999999992</v>
      </c>
      <c r="J565" s="37">
        <f>60*Table10[[#This Row],[Column3]]/(2*PI()*Table10[[#This Row],[Column1]])</f>
        <v>1.2670143128182253E-2</v>
      </c>
      <c r="K565" s="51">
        <v>535.1</v>
      </c>
      <c r="L565" s="41">
        <f>IF(Simulation!Q565&lt;='Given Data '!J$6,1,IF(AND(Simulation!Q565&gt;'Given Data '!J$6,Simulation!Q565&lt;='Given Data '!J$7),2,IF(Simulation!Q565&gt;'Given Data '!J$8,3)))</f>
        <v>3</v>
      </c>
      <c r="M565" s="41">
        <v>1</v>
      </c>
      <c r="N565" s="35">
        <f t="shared" si="24"/>
        <v>561</v>
      </c>
      <c r="O565" s="41">
        <f>O564+(Table10[[#This Row],[Column11]]-Q564)/R564</f>
        <v>38.060456518459155</v>
      </c>
      <c r="P565" s="41">
        <f>3.6*Table10[[#This Row],[Column11]]</f>
        <v>83.592813059158118</v>
      </c>
      <c r="Q565" s="41">
        <f t="shared" si="25"/>
        <v>23.220225849766145</v>
      </c>
      <c r="R565" s="36">
        <f>Table10[[#This Row],[Column16]]/Table10[[#This Row],[Column19]]</f>
        <v>0.16960053061106051</v>
      </c>
      <c r="S565" s="41">
        <f>'Given Data '!C$21*'Given Data '!C$19*'Given Data '!C$9*Table10[[#This Row],[Column11]]^2</f>
        <v>506.96397436531566</v>
      </c>
      <c r="T565" s="41">
        <f>'Given Data '!C$22*'Given Data '!C$17*9.81</f>
        <v>102.35950200000001</v>
      </c>
      <c r="U565" s="41">
        <v>0</v>
      </c>
      <c r="V565" s="41">
        <f>'Given Data '!C$45-(Table10[[#This Row],[Column13]]+Table10[[#This Row],[Column14]]+Table10[[#This Row],[Column15]])</f>
        <v>98.577940957518877</v>
      </c>
      <c r="W565" s="41">
        <f>Table10[[#This Row],[Column16]]/'Given Data '!C$17</f>
        <v>0.18895160329976207</v>
      </c>
      <c r="X565" s="41">
        <f>IF(L565=1,'Given Data '!C$55,IF(L565=2,'Given Data '!C$56,IF(L565=3,'Given Data '!C$57)))</f>
        <v>581.23604096253996</v>
      </c>
      <c r="Y565" s="41">
        <f>Table10[[#This Row],[Column19]]*Table10[[#This Row],[Column11]]^2/(2*1000)</f>
        <v>156.695101265273</v>
      </c>
    </row>
    <row r="566" spans="7:25">
      <c r="G566" s="38">
        <f>7000</f>
        <v>7000</v>
      </c>
      <c r="H566" s="38">
        <f t="shared" si="26"/>
        <v>12.45</v>
      </c>
      <c r="I566" s="41">
        <f>Table10[[#This Row],[Column2]]*746/1000</f>
        <v>9.2876999999999992</v>
      </c>
      <c r="J566" s="37">
        <f>60*Table10[[#This Row],[Column3]]/(2*PI()*Table10[[#This Row],[Column1]])</f>
        <v>1.2670143128182253E-2</v>
      </c>
      <c r="K566" s="51">
        <v>535.1</v>
      </c>
      <c r="L566" s="41">
        <f>IF(Simulation!Q566&lt;='Given Data '!J$6,1,IF(AND(Simulation!Q566&gt;'Given Data '!J$6,Simulation!Q566&lt;='Given Data '!J$7),2,IF(Simulation!Q566&gt;'Given Data '!J$8,3)))</f>
        <v>3</v>
      </c>
      <c r="M566" s="41">
        <v>1</v>
      </c>
      <c r="N566" s="35">
        <f t="shared" si="24"/>
        <v>562</v>
      </c>
      <c r="O566" s="41">
        <f>O565+(Table10[[#This Row],[Column11]]-Q565)/R565</f>
        <v>38.103515650581357</v>
      </c>
      <c r="P566" s="41">
        <f>3.6*Table10[[#This Row],[Column11]]</f>
        <v>83.619103325118203</v>
      </c>
      <c r="Q566" s="41">
        <f t="shared" si="25"/>
        <v>23.227528701421722</v>
      </c>
      <c r="R566" s="36">
        <f>Table10[[#This Row],[Column16]]/Table10[[#This Row],[Column19]]</f>
        <v>0.1690518130164532</v>
      </c>
      <c r="S566" s="41">
        <f>'Given Data '!C$21*'Given Data '!C$19*'Given Data '!C$9*Table10[[#This Row],[Column11]]^2</f>
        <v>507.2829088076117</v>
      </c>
      <c r="T566" s="41">
        <f>'Given Data '!C$22*'Given Data '!C$17*9.81</f>
        <v>102.35950200000001</v>
      </c>
      <c r="U566" s="41">
        <v>0</v>
      </c>
      <c r="V566" s="41">
        <f>'Given Data '!C$45-(Table10[[#This Row],[Column13]]+Table10[[#This Row],[Column14]]+Table10[[#This Row],[Column15]])</f>
        <v>98.259006515222836</v>
      </c>
      <c r="W566" s="41">
        <f>Table10[[#This Row],[Column16]]/'Given Data '!C$17</f>
        <v>0.18834027815304064</v>
      </c>
      <c r="X566" s="41">
        <f>IF(L566=1,'Given Data '!C$55,IF(L566=2,'Given Data '!C$56,IF(L566=3,'Given Data '!C$57)))</f>
        <v>581.23604096253996</v>
      </c>
      <c r="Y566" s="41">
        <f>Table10[[#This Row],[Column19]]*Table10[[#This Row],[Column11]]^2/(2*1000)</f>
        <v>156.79367920623051</v>
      </c>
    </row>
    <row r="567" spans="7:25">
      <c r="G567" s="38">
        <f>7000</f>
        <v>7000</v>
      </c>
      <c r="H567" s="38">
        <f t="shared" si="26"/>
        <v>12.45</v>
      </c>
      <c r="I567" s="41">
        <f>Table10[[#This Row],[Column2]]*746/1000</f>
        <v>9.2876999999999992</v>
      </c>
      <c r="J567" s="37">
        <f>60*Table10[[#This Row],[Column3]]/(2*PI()*Table10[[#This Row],[Column1]])</f>
        <v>1.2670143128182253E-2</v>
      </c>
      <c r="K567" s="51">
        <v>535.1</v>
      </c>
      <c r="L567" s="41">
        <f>IF(Simulation!Q567&lt;='Given Data '!J$6,1,IF(AND(Simulation!Q567&gt;'Given Data '!J$6,Simulation!Q567&lt;='Given Data '!J$7),2,IF(Simulation!Q567&gt;'Given Data '!J$8,3)))</f>
        <v>3</v>
      </c>
      <c r="M567" s="41">
        <v>1</v>
      </c>
      <c r="N567" s="35">
        <f t="shared" si="24"/>
        <v>563</v>
      </c>
      <c r="O567" s="41">
        <f>O566+(Table10[[#This Row],[Column11]]-Q566)/R566</f>
        <v>38.146561270830134</v>
      </c>
      <c r="P567" s="41">
        <f>3.6*Table10[[#This Row],[Column11]]</f>
        <v>83.645300309641911</v>
      </c>
      <c r="Q567" s="41">
        <f t="shared" si="25"/>
        <v>23.234805641567196</v>
      </c>
      <c r="R567" s="36">
        <f>Table10[[#This Row],[Column16]]/Table10[[#This Row],[Column19]]</f>
        <v>0.16850487071699097</v>
      </c>
      <c r="S567" s="41">
        <f>'Given Data '!C$21*'Given Data '!C$19*'Given Data '!C$9*Table10[[#This Row],[Column11]]^2</f>
        <v>507.60081138438602</v>
      </c>
      <c r="T567" s="41">
        <f>'Given Data '!C$22*'Given Data '!C$17*9.81</f>
        <v>102.35950200000001</v>
      </c>
      <c r="U567" s="41">
        <v>0</v>
      </c>
      <c r="V567" s="41">
        <f>'Given Data '!C$45-(Table10[[#This Row],[Column13]]+Table10[[#This Row],[Column14]]+Table10[[#This Row],[Column15]])</f>
        <v>97.941103938448464</v>
      </c>
      <c r="W567" s="41">
        <f>Table10[[#This Row],[Column16]]/'Given Data '!C$17</f>
        <v>0.18773093085899917</v>
      </c>
      <c r="X567" s="41">
        <f>IF(L567=1,'Given Data '!C$55,IF(L567=2,'Given Data '!C$56,IF(L567=3,'Given Data '!C$57)))</f>
        <v>581.23604096253996</v>
      </c>
      <c r="Y567" s="41">
        <f>Table10[[#This Row],[Column19]]*Table10[[#This Row],[Column11]]^2/(2*1000)</f>
        <v>156.89193821274571</v>
      </c>
    </row>
    <row r="568" spans="7:25">
      <c r="G568" s="38">
        <f>7000</f>
        <v>7000</v>
      </c>
      <c r="H568" s="38">
        <f t="shared" si="26"/>
        <v>12.45</v>
      </c>
      <c r="I568" s="41">
        <f>Table10[[#This Row],[Column2]]*746/1000</f>
        <v>9.2876999999999992</v>
      </c>
      <c r="J568" s="37">
        <f>60*Table10[[#This Row],[Column3]]/(2*PI()*Table10[[#This Row],[Column1]])</f>
        <v>1.2670143128182253E-2</v>
      </c>
      <c r="K568" s="51">
        <v>535.1</v>
      </c>
      <c r="L568" s="41">
        <f>IF(Simulation!Q568&lt;='Given Data '!J$6,1,IF(AND(Simulation!Q568&gt;'Given Data '!J$6,Simulation!Q568&lt;='Given Data '!J$7),2,IF(Simulation!Q568&gt;'Given Data '!J$8,3)))</f>
        <v>3</v>
      </c>
      <c r="M568" s="41">
        <v>1</v>
      </c>
      <c r="N568" s="35">
        <f t="shared" si="24"/>
        <v>564</v>
      </c>
      <c r="O568" s="41">
        <f>O567+(Table10[[#This Row],[Column11]]-Q567)/R567</f>
        <v>38.189593435571602</v>
      </c>
      <c r="P568" s="41">
        <f>3.6*Table10[[#This Row],[Column11]]</f>
        <v>83.671404375325068</v>
      </c>
      <c r="Q568" s="41">
        <f t="shared" si="25"/>
        <v>23.242056770923629</v>
      </c>
      <c r="R568" s="36">
        <f>Table10[[#This Row],[Column16]]/Table10[[#This Row],[Column19]]</f>
        <v>0.16795969796896731</v>
      </c>
      <c r="S568" s="41">
        <f>'Given Data '!C$21*'Given Data '!C$19*'Given Data '!C$9*Table10[[#This Row],[Column11]]^2</f>
        <v>507.91768543408796</v>
      </c>
      <c r="T568" s="41">
        <f>'Given Data '!C$22*'Given Data '!C$17*9.81</f>
        <v>102.35950200000001</v>
      </c>
      <c r="U568" s="41">
        <v>0</v>
      </c>
      <c r="V568" s="41">
        <f>'Given Data '!C$45-(Table10[[#This Row],[Column13]]+Table10[[#This Row],[Column14]]+Table10[[#This Row],[Column15]])</f>
        <v>97.624229888746527</v>
      </c>
      <c r="W568" s="41">
        <f>Table10[[#This Row],[Column16]]/'Given Data '!C$17</f>
        <v>0.18712355501858605</v>
      </c>
      <c r="X568" s="41">
        <f>IF(L568=1,'Given Data '!C$55,IF(L568=2,'Given Data '!C$56,IF(L568=3,'Given Data '!C$57)))</f>
        <v>581.23604096253996</v>
      </c>
      <c r="Y568" s="41">
        <f>Table10[[#This Row],[Column19]]*Table10[[#This Row],[Column11]]^2/(2*1000)</f>
        <v>156.98987931668421</v>
      </c>
    </row>
    <row r="569" spans="7:25">
      <c r="G569" s="38">
        <f>7000</f>
        <v>7000</v>
      </c>
      <c r="H569" s="38">
        <f t="shared" si="26"/>
        <v>12.45</v>
      </c>
      <c r="I569" s="41">
        <f>Table10[[#This Row],[Column2]]*746/1000</f>
        <v>9.2876999999999992</v>
      </c>
      <c r="J569" s="37">
        <f>60*Table10[[#This Row],[Column3]]/(2*PI()*Table10[[#This Row],[Column1]])</f>
        <v>1.2670143128182253E-2</v>
      </c>
      <c r="K569" s="51">
        <v>535.1</v>
      </c>
      <c r="L569" s="41">
        <f>IF(Simulation!Q569&lt;='Given Data '!J$6,1,IF(AND(Simulation!Q569&gt;'Given Data '!J$6,Simulation!Q569&lt;='Given Data '!J$7),2,IF(Simulation!Q569&gt;'Given Data '!J$8,3)))</f>
        <v>3</v>
      </c>
      <c r="M569" s="41">
        <v>1</v>
      </c>
      <c r="N569" s="35">
        <f t="shared" si="24"/>
        <v>565</v>
      </c>
      <c r="O569" s="41">
        <f>O568+(Table10[[#This Row],[Column11]]-Q568)/R568</f>
        <v>38.232612200888113</v>
      </c>
      <c r="P569" s="41">
        <f>3.6*Table10[[#This Row],[Column11]]</f>
        <v>83.697415883111475</v>
      </c>
      <c r="Q569" s="41">
        <f t="shared" si="25"/>
        <v>23.249282189753188</v>
      </c>
      <c r="R569" s="36">
        <f>Table10[[#This Row],[Column16]]/Table10[[#This Row],[Column19]]</f>
        <v>0.16741628904725919</v>
      </c>
      <c r="S569" s="41">
        <f>'Given Data '!C$21*'Given Data '!C$19*'Given Data '!C$9*Table10[[#This Row],[Column11]]^2</f>
        <v>508.23353428436536</v>
      </c>
      <c r="T569" s="41">
        <f>'Given Data '!C$22*'Given Data '!C$17*9.81</f>
        <v>102.35950200000001</v>
      </c>
      <c r="U569" s="41">
        <v>0</v>
      </c>
      <c r="V569" s="41">
        <f>'Given Data '!C$45-(Table10[[#This Row],[Column13]]+Table10[[#This Row],[Column14]]+Table10[[#This Row],[Column15]])</f>
        <v>97.308381038469179</v>
      </c>
      <c r="W569" s="41">
        <f>Table10[[#This Row],[Column16]]/'Given Data '!C$17</f>
        <v>0.18651814425345339</v>
      </c>
      <c r="X569" s="41">
        <f>IF(L569=1,'Given Data '!C$55,IF(L569=2,'Given Data '!C$56,IF(L569=3,'Given Data '!C$57)))</f>
        <v>581.23604096253996</v>
      </c>
      <c r="Y569" s="41">
        <f>Table10[[#This Row],[Column19]]*Table10[[#This Row],[Column11]]^2/(2*1000)</f>
        <v>157.08750354657292</v>
      </c>
    </row>
    <row r="570" spans="7:25">
      <c r="G570" s="38">
        <f>7000</f>
        <v>7000</v>
      </c>
      <c r="H570" s="38">
        <f t="shared" si="26"/>
        <v>12.45</v>
      </c>
      <c r="I570" s="41">
        <f>Table10[[#This Row],[Column2]]*746/1000</f>
        <v>9.2876999999999992</v>
      </c>
      <c r="J570" s="37">
        <f>60*Table10[[#This Row],[Column3]]/(2*PI()*Table10[[#This Row],[Column1]])</f>
        <v>1.2670143128182253E-2</v>
      </c>
      <c r="K570" s="51">
        <v>535.1</v>
      </c>
      <c r="L570" s="41">
        <f>IF(Simulation!Q570&lt;='Given Data '!J$6,1,IF(AND(Simulation!Q570&gt;'Given Data '!J$6,Simulation!Q570&lt;='Given Data '!J$7),2,IF(Simulation!Q570&gt;'Given Data '!J$8,3)))</f>
        <v>3</v>
      </c>
      <c r="M570" s="41">
        <v>1</v>
      </c>
      <c r="N570" s="35">
        <f t="shared" si="24"/>
        <v>566</v>
      </c>
      <c r="O570" s="41">
        <f>O569+(Table10[[#This Row],[Column11]]-Q569)/R569</f>
        <v>38.275617622580164</v>
      </c>
      <c r="P570" s="41">
        <f>3.6*Table10[[#This Row],[Column11]]</f>
        <v>83.723335192302429</v>
      </c>
      <c r="Q570" s="41">
        <f t="shared" si="25"/>
        <v>23.256481997861783</v>
      </c>
      <c r="R570" s="36">
        <f>Table10[[#This Row],[Column16]]/Table10[[#This Row],[Column19]]</f>
        <v>0.16687463824526505</v>
      </c>
      <c r="S570" s="41">
        <f>'Given Data '!C$21*'Given Data '!C$19*'Given Data '!C$9*Table10[[#This Row],[Column11]]^2</f>
        <v>508.54836125210062</v>
      </c>
      <c r="T570" s="41">
        <f>'Given Data '!C$22*'Given Data '!C$17*9.81</f>
        <v>102.35950200000001</v>
      </c>
      <c r="U570" s="41">
        <v>0</v>
      </c>
      <c r="V570" s="41">
        <f>'Given Data '!C$45-(Table10[[#This Row],[Column13]]+Table10[[#This Row],[Column14]]+Table10[[#This Row],[Column15]])</f>
        <v>96.993554070733921</v>
      </c>
      <c r="W570" s="41">
        <f>Table10[[#This Row],[Column16]]/'Given Data '!C$17</f>
        <v>0.18591469220588816</v>
      </c>
      <c r="X570" s="41">
        <f>IF(L570=1,'Given Data '!C$55,IF(L570=2,'Given Data '!C$56,IF(L570=3,'Given Data '!C$57)))</f>
        <v>581.23604096253996</v>
      </c>
      <c r="Y570" s="41">
        <f>Table10[[#This Row],[Column19]]*Table10[[#This Row],[Column11]]^2/(2*1000)</f>
        <v>157.18481192761138</v>
      </c>
    </row>
    <row r="571" spans="7:25">
      <c r="G571" s="38">
        <f>7000</f>
        <v>7000</v>
      </c>
      <c r="H571" s="38">
        <f t="shared" si="26"/>
        <v>12.45</v>
      </c>
      <c r="I571" s="41">
        <f>Table10[[#This Row],[Column2]]*746/1000</f>
        <v>9.2876999999999992</v>
      </c>
      <c r="J571" s="37">
        <f>60*Table10[[#This Row],[Column3]]/(2*PI()*Table10[[#This Row],[Column1]])</f>
        <v>1.2670143128182253E-2</v>
      </c>
      <c r="K571" s="51">
        <v>535.1</v>
      </c>
      <c r="L571" s="41">
        <f>IF(Simulation!Q571&lt;='Given Data '!J$6,1,IF(AND(Simulation!Q571&gt;'Given Data '!J$6,Simulation!Q571&lt;='Given Data '!J$7),2,IF(Simulation!Q571&gt;'Given Data '!J$8,3)))</f>
        <v>3</v>
      </c>
      <c r="M571" s="41">
        <v>1</v>
      </c>
      <c r="N571" s="35">
        <f t="shared" si="24"/>
        <v>567</v>
      </c>
      <c r="O571" s="41">
        <f>O570+(Table10[[#This Row],[Column11]]-Q570)/R570</f>
        <v>38.318609756168129</v>
      </c>
      <c r="P571" s="41">
        <f>3.6*Table10[[#This Row],[Column11]]</f>
        <v>83.749162660566</v>
      </c>
      <c r="Q571" s="41">
        <f t="shared" si="25"/>
        <v>23.263656294601667</v>
      </c>
      <c r="R571" s="36">
        <f>Table10[[#This Row],[Column16]]/Table10[[#This Row],[Column19]]</f>
        <v>0.16633473987484712</v>
      </c>
      <c r="S571" s="41">
        <f>'Given Data '!C$21*'Given Data '!C$19*'Given Data '!C$9*Table10[[#This Row],[Column11]]^2</f>
        <v>508.86216964344442</v>
      </c>
      <c r="T571" s="41">
        <f>'Given Data '!C$22*'Given Data '!C$17*9.81</f>
        <v>102.35950200000001</v>
      </c>
      <c r="U571" s="41">
        <v>0</v>
      </c>
      <c r="V571" s="41">
        <f>'Given Data '!C$45-(Table10[[#This Row],[Column13]]+Table10[[#This Row],[Column14]]+Table10[[#This Row],[Column15]])</f>
        <v>96.679745679390066</v>
      </c>
      <c r="W571" s="41">
        <f>Table10[[#This Row],[Column16]]/'Given Data '!C$17</f>
        <v>0.1853131925387477</v>
      </c>
      <c r="X571" s="41">
        <f>IF(L571=1,'Given Data '!C$55,IF(L571=2,'Given Data '!C$56,IF(L571=3,'Given Data '!C$57)))</f>
        <v>581.23604096253996</v>
      </c>
      <c r="Y571" s="41">
        <f>Table10[[#This Row],[Column19]]*Table10[[#This Row],[Column11]]^2/(2*1000)</f>
        <v>157.28180548168211</v>
      </c>
    </row>
    <row r="572" spans="7:25">
      <c r="G572" s="38">
        <f>7000</f>
        <v>7000</v>
      </c>
      <c r="H572" s="38">
        <f t="shared" si="26"/>
        <v>12.45</v>
      </c>
      <c r="I572" s="41">
        <f>Table10[[#This Row],[Column2]]*746/1000</f>
        <v>9.2876999999999992</v>
      </c>
      <c r="J572" s="37">
        <f>60*Table10[[#This Row],[Column3]]/(2*PI()*Table10[[#This Row],[Column1]])</f>
        <v>1.2670143128182253E-2</v>
      </c>
      <c r="K572" s="51">
        <v>535.1</v>
      </c>
      <c r="L572" s="41">
        <f>IF(Simulation!Q572&lt;='Given Data '!J$6,1,IF(AND(Simulation!Q572&gt;'Given Data '!J$6,Simulation!Q572&lt;='Given Data '!J$7),2,IF(Simulation!Q572&gt;'Given Data '!J$8,3)))</f>
        <v>3</v>
      </c>
      <c r="M572" s="41">
        <v>1</v>
      </c>
      <c r="N572" s="35">
        <f t="shared" si="24"/>
        <v>568</v>
      </c>
      <c r="O572" s="41">
        <f>O571+(Table10[[#This Row],[Column11]]-Q571)/R571</f>
        <v>38.361588656893993</v>
      </c>
      <c r="P572" s="41">
        <f>3.6*Table10[[#This Row],[Column11]]</f>
        <v>83.774898643946443</v>
      </c>
      <c r="Q572" s="41">
        <f t="shared" si="25"/>
        <v>23.27080517887401</v>
      </c>
      <c r="R572" s="36">
        <f>Table10[[#This Row],[Column16]]/Table10[[#This Row],[Column19]]</f>
        <v>0.1657965882662705</v>
      </c>
      <c r="S572" s="41">
        <f>'Given Data '!C$21*'Given Data '!C$19*'Given Data '!C$9*Table10[[#This Row],[Column11]]^2</f>
        <v>509.1749627538511</v>
      </c>
      <c r="T572" s="41">
        <f>'Given Data '!C$22*'Given Data '!C$17*9.81</f>
        <v>102.35950200000001</v>
      </c>
      <c r="U572" s="41">
        <v>0</v>
      </c>
      <c r="V572" s="41">
        <f>'Given Data '!C$45-(Table10[[#This Row],[Column13]]+Table10[[#This Row],[Column14]]+Table10[[#This Row],[Column15]])</f>
        <v>96.366952568983379</v>
      </c>
      <c r="W572" s="41">
        <f>Table10[[#This Row],[Column16]]/'Given Data '!C$17</f>
        <v>0.18471363893539203</v>
      </c>
      <c r="X572" s="41">
        <f>IF(L572=1,'Given Data '!C$55,IF(L572=2,'Given Data '!C$56,IF(L572=3,'Given Data '!C$57)))</f>
        <v>581.23604096253996</v>
      </c>
      <c r="Y572" s="41">
        <f>Table10[[#This Row],[Column19]]*Table10[[#This Row],[Column11]]^2/(2*1000)</f>
        <v>157.37848522736152</v>
      </c>
    </row>
    <row r="573" spans="7:25">
      <c r="G573" s="38">
        <f>7000</f>
        <v>7000</v>
      </c>
      <c r="H573" s="38">
        <f t="shared" si="26"/>
        <v>12.45</v>
      </c>
      <c r="I573" s="41">
        <f>Table10[[#This Row],[Column2]]*746/1000</f>
        <v>9.2876999999999992</v>
      </c>
      <c r="J573" s="37">
        <f>60*Table10[[#This Row],[Column3]]/(2*PI()*Table10[[#This Row],[Column1]])</f>
        <v>1.2670143128182253E-2</v>
      </c>
      <c r="K573" s="51">
        <v>535.1</v>
      </c>
      <c r="L573" s="41">
        <f>IF(Simulation!Q573&lt;='Given Data '!J$6,1,IF(AND(Simulation!Q573&gt;'Given Data '!J$6,Simulation!Q573&lt;='Given Data '!J$7),2,IF(Simulation!Q573&gt;'Given Data '!J$8,3)))</f>
        <v>3</v>
      </c>
      <c r="M573" s="41">
        <v>1</v>
      </c>
      <c r="N573" s="35">
        <f t="shared" si="24"/>
        <v>569</v>
      </c>
      <c r="O573" s="41">
        <f>O572+(Table10[[#This Row],[Column11]]-Q572)/R572</f>
        <v>38.40455437972318</v>
      </c>
      <c r="P573" s="41">
        <f>3.6*Table10[[#This Row],[Column11]]</f>
        <v>83.800543496873345</v>
      </c>
      <c r="Q573" s="41">
        <f t="shared" si="25"/>
        <v>23.277928749131483</v>
      </c>
      <c r="R573" s="36">
        <f>Table10[[#This Row],[Column16]]/Table10[[#This Row],[Column19]]</f>
        <v>0.16526017776814408</v>
      </c>
      <c r="S573" s="41">
        <f>'Given Data '!C$21*'Given Data '!C$19*'Given Data '!C$9*Table10[[#This Row],[Column11]]^2</f>
        <v>509.48674386811291</v>
      </c>
      <c r="T573" s="41">
        <f>'Given Data '!C$22*'Given Data '!C$17*9.81</f>
        <v>102.35950200000001</v>
      </c>
      <c r="U573" s="41">
        <v>0</v>
      </c>
      <c r="V573" s="41">
        <f>'Given Data '!C$45-(Table10[[#This Row],[Column13]]+Table10[[#This Row],[Column14]]+Table10[[#This Row],[Column15]])</f>
        <v>96.055171454721631</v>
      </c>
      <c r="W573" s="41">
        <f>Table10[[#This Row],[Column16]]/'Given Data '!C$17</f>
        <v>0.18411602509961783</v>
      </c>
      <c r="X573" s="41">
        <f>IF(L573=1,'Given Data '!C$55,IF(L573=2,'Given Data '!C$56,IF(L573=3,'Given Data '!C$57)))</f>
        <v>581.23604096253996</v>
      </c>
      <c r="Y573" s="41">
        <f>Table10[[#This Row],[Column19]]*Table10[[#This Row],[Column11]]^2/(2*1000)</f>
        <v>157.47485217993051</v>
      </c>
    </row>
    <row r="574" spans="7:25">
      <c r="G574" s="38">
        <f>7000</f>
        <v>7000</v>
      </c>
      <c r="H574" s="38">
        <f t="shared" si="26"/>
        <v>12.45</v>
      </c>
      <c r="I574" s="41">
        <f>Table10[[#This Row],[Column2]]*746/1000</f>
        <v>9.2876999999999992</v>
      </c>
      <c r="J574" s="37">
        <f>60*Table10[[#This Row],[Column3]]/(2*PI()*Table10[[#This Row],[Column1]])</f>
        <v>1.2670143128182253E-2</v>
      </c>
      <c r="K574" s="51">
        <v>535.1</v>
      </c>
      <c r="L574" s="41">
        <f>IF(Simulation!Q574&lt;='Given Data '!J$6,1,IF(AND(Simulation!Q574&gt;'Given Data '!J$6,Simulation!Q574&lt;='Given Data '!J$7),2,IF(Simulation!Q574&gt;'Given Data '!J$8,3)))</f>
        <v>3</v>
      </c>
      <c r="M574" s="41">
        <v>1</v>
      </c>
      <c r="N574" s="35">
        <f t="shared" si="24"/>
        <v>570</v>
      </c>
      <c r="O574" s="41">
        <f>O573+(Table10[[#This Row],[Column11]]-Q573)/R573</f>
        <v>38.447506979346244</v>
      </c>
      <c r="P574" s="41">
        <f>3.6*Table10[[#This Row],[Column11]]</f>
        <v>83.826097572170866</v>
      </c>
      <c r="Q574" s="41">
        <f t="shared" si="25"/>
        <v>23.285027103380795</v>
      </c>
      <c r="R574" s="36">
        <f>Table10[[#This Row],[Column16]]/Table10[[#This Row],[Column19]]</f>
        <v>0.16472550274736089</v>
      </c>
      <c r="S574" s="41">
        <f>'Given Data '!C$21*'Given Data '!C$19*'Given Data '!C$9*Table10[[#This Row],[Column11]]^2</f>
        <v>509.79751626039445</v>
      </c>
      <c r="T574" s="41">
        <f>'Given Data '!C$22*'Given Data '!C$17*9.81</f>
        <v>102.35950200000001</v>
      </c>
      <c r="U574" s="41">
        <v>0</v>
      </c>
      <c r="V574" s="41">
        <f>'Given Data '!C$45-(Table10[[#This Row],[Column13]]+Table10[[#This Row],[Column14]]+Table10[[#This Row],[Column15]])</f>
        <v>95.744399062440039</v>
      </c>
      <c r="W574" s="41">
        <f>Table10[[#This Row],[Column16]]/'Given Data '!C$17</f>
        <v>0.18352034475559226</v>
      </c>
      <c r="X574" s="41">
        <f>IF(L574=1,'Given Data '!C$55,IF(L574=2,'Given Data '!C$56,IF(L574=3,'Given Data '!C$57)))</f>
        <v>581.23604096253996</v>
      </c>
      <c r="Y574" s="41">
        <f>Table10[[#This Row],[Column19]]*Table10[[#This Row],[Column11]]^2/(2*1000)</f>
        <v>157.57090735138519</v>
      </c>
    </row>
    <row r="575" spans="7:25">
      <c r="G575" s="38">
        <f>7000</f>
        <v>7000</v>
      </c>
      <c r="H575" s="38">
        <f t="shared" si="26"/>
        <v>12.45</v>
      </c>
      <c r="I575" s="41">
        <f>Table10[[#This Row],[Column2]]*746/1000</f>
        <v>9.2876999999999992</v>
      </c>
      <c r="J575" s="37">
        <f>60*Table10[[#This Row],[Column3]]/(2*PI()*Table10[[#This Row],[Column1]])</f>
        <v>1.2670143128182253E-2</v>
      </c>
      <c r="K575" s="51">
        <v>535.1</v>
      </c>
      <c r="L575" s="41">
        <f>IF(Simulation!Q575&lt;='Given Data '!J$6,1,IF(AND(Simulation!Q575&gt;'Given Data '!J$6,Simulation!Q575&lt;='Given Data '!J$7),2,IF(Simulation!Q575&gt;'Given Data '!J$8,3)))</f>
        <v>3</v>
      </c>
      <c r="M575" s="41">
        <v>1</v>
      </c>
      <c r="N575" s="35">
        <f t="shared" si="24"/>
        <v>571</v>
      </c>
      <c r="O575" s="41">
        <f>O574+(Table10[[#This Row],[Column11]]-Q574)/R574</f>
        <v>38.490446510180696</v>
      </c>
      <c r="P575" s="41">
        <f>3.6*Table10[[#This Row],[Column11]]</f>
        <v>83.851561221066845</v>
      </c>
      <c r="Q575" s="41">
        <f t="shared" si="25"/>
        <v>23.292100339185236</v>
      </c>
      <c r="R575" s="36">
        <f>Table10[[#This Row],[Column16]]/Table10[[#This Row],[Column19]]</f>
        <v>0.1641925575890387</v>
      </c>
      <c r="S575" s="41">
        <f>'Given Data '!C$21*'Given Data '!C$19*'Given Data '!C$9*Table10[[#This Row],[Column11]]^2</f>
        <v>510.10728319426778</v>
      </c>
      <c r="T575" s="41">
        <f>'Given Data '!C$22*'Given Data '!C$17*9.81</f>
        <v>102.35950200000001</v>
      </c>
      <c r="U575" s="41">
        <v>0</v>
      </c>
      <c r="V575" s="41">
        <f>'Given Data '!C$45-(Table10[[#This Row],[Column13]]+Table10[[#This Row],[Column14]]+Table10[[#This Row],[Column15]])</f>
        <v>95.434632128566705</v>
      </c>
      <c r="W575" s="41">
        <f>Table10[[#This Row],[Column16]]/'Given Data '!C$17</f>
        <v>0.18292659164778652</v>
      </c>
      <c r="X575" s="41">
        <f>IF(L575=1,'Given Data '!C$55,IF(L575=2,'Given Data '!C$56,IF(L575=3,'Given Data '!C$57)))</f>
        <v>581.23604096253996</v>
      </c>
      <c r="Y575" s="41">
        <f>Table10[[#This Row],[Column19]]*Table10[[#This Row],[Column11]]^2/(2*1000)</f>
        <v>157.66665175044764</v>
      </c>
    </row>
    <row r="576" spans="7:25">
      <c r="G576" s="38">
        <f>7000</f>
        <v>7000</v>
      </c>
      <c r="H576" s="38">
        <f t="shared" si="26"/>
        <v>12.45</v>
      </c>
      <c r="I576" s="41">
        <f>Table10[[#This Row],[Column2]]*746/1000</f>
        <v>9.2876999999999992</v>
      </c>
      <c r="J576" s="37">
        <f>60*Table10[[#This Row],[Column3]]/(2*PI()*Table10[[#This Row],[Column1]])</f>
        <v>1.2670143128182253E-2</v>
      </c>
      <c r="K576" s="51">
        <v>535.1</v>
      </c>
      <c r="L576" s="41">
        <f>IF(Simulation!Q576&lt;='Given Data '!J$6,1,IF(AND(Simulation!Q576&gt;'Given Data '!J$6,Simulation!Q576&lt;='Given Data '!J$7),2,IF(Simulation!Q576&gt;'Given Data '!J$8,3)))</f>
        <v>3</v>
      </c>
      <c r="M576" s="41">
        <v>1</v>
      </c>
      <c r="N576" s="35">
        <f t="shared" si="24"/>
        <v>572</v>
      </c>
      <c r="O576" s="41">
        <f>O575+(Table10[[#This Row],[Column11]]-Q575)/R575</f>
        <v>38.533373026372587</v>
      </c>
      <c r="P576" s="41">
        <f>3.6*Table10[[#This Row],[Column11]]</f>
        <v>83.876934793201812</v>
      </c>
      <c r="Q576" s="41">
        <f t="shared" si="25"/>
        <v>23.29914855366717</v>
      </c>
      <c r="R576" s="36">
        <f>Table10[[#This Row],[Column16]]/Table10[[#This Row],[Column19]]</f>
        <v>0.16366133669646224</v>
      </c>
      <c r="S576" s="41">
        <f>'Given Data '!C$21*'Given Data '!C$19*'Given Data '!C$9*Table10[[#This Row],[Column11]]^2</f>
        <v>510.41604792274558</v>
      </c>
      <c r="T576" s="41">
        <f>'Given Data '!C$22*'Given Data '!C$17*9.81</f>
        <v>102.35950200000001</v>
      </c>
      <c r="U576" s="41">
        <v>0</v>
      </c>
      <c r="V576" s="41">
        <f>'Given Data '!C$45-(Table10[[#This Row],[Column13]]+Table10[[#This Row],[Column14]]+Table10[[#This Row],[Column15]])</f>
        <v>95.125867400088964</v>
      </c>
      <c r="W576" s="41">
        <f>Table10[[#This Row],[Column16]]/'Given Data '!C$17</f>
        <v>0.18233475954091152</v>
      </c>
      <c r="X576" s="41">
        <f>IF(L576=1,'Given Data '!C$55,IF(L576=2,'Given Data '!C$56,IF(L576=3,'Given Data '!C$57)))</f>
        <v>581.23604096253996</v>
      </c>
      <c r="Y576" s="41">
        <f>Table10[[#This Row],[Column19]]*Table10[[#This Row],[Column11]]^2/(2*1000)</f>
        <v>157.76208638257617</v>
      </c>
    </row>
    <row r="577" spans="7:25">
      <c r="G577" s="38">
        <f>7000</f>
        <v>7000</v>
      </c>
      <c r="H577" s="38">
        <f t="shared" si="26"/>
        <v>12.45</v>
      </c>
      <c r="I577" s="41">
        <f>Table10[[#This Row],[Column2]]*746/1000</f>
        <v>9.2876999999999992</v>
      </c>
      <c r="J577" s="37">
        <f>60*Table10[[#This Row],[Column3]]/(2*PI()*Table10[[#This Row],[Column1]])</f>
        <v>1.2670143128182253E-2</v>
      </c>
      <c r="K577" s="51">
        <v>535.1</v>
      </c>
      <c r="L577" s="41">
        <f>IF(Simulation!Q577&lt;='Given Data '!J$6,1,IF(AND(Simulation!Q577&gt;'Given Data '!J$6,Simulation!Q577&lt;='Given Data '!J$7),2,IF(Simulation!Q577&gt;'Given Data '!J$8,3)))</f>
        <v>3</v>
      </c>
      <c r="M577" s="41">
        <v>1</v>
      </c>
      <c r="N577" s="35">
        <f t="shared" si="24"/>
        <v>573</v>
      </c>
      <c r="O577" s="41">
        <f>O576+(Table10[[#This Row],[Column11]]-Q576)/R576</f>
        <v>38.57628658179835</v>
      </c>
      <c r="P577" s="41">
        <f>3.6*Table10[[#This Row],[Column11]]</f>
        <v>83.902218636637969</v>
      </c>
      <c r="Q577" s="41">
        <f t="shared" si="25"/>
        <v>23.306171843510548</v>
      </c>
      <c r="R577" s="36">
        <f>Table10[[#This Row],[Column16]]/Table10[[#This Row],[Column19]]</f>
        <v>0.16313183449102234</v>
      </c>
      <c r="S577" s="41">
        <f>'Given Data '!C$21*'Given Data '!C$19*'Given Data '!C$9*Table10[[#This Row],[Column11]]^2</f>
        <v>510.7238136883164</v>
      </c>
      <c r="T577" s="41">
        <f>'Given Data '!C$22*'Given Data '!C$17*9.81</f>
        <v>102.35950200000001</v>
      </c>
      <c r="U577" s="41">
        <v>0</v>
      </c>
      <c r="V577" s="41">
        <f>'Given Data '!C$45-(Table10[[#This Row],[Column13]]+Table10[[#This Row],[Column14]]+Table10[[#This Row],[Column15]])</f>
        <v>94.818101634518143</v>
      </c>
      <c r="W577" s="41">
        <f>Table10[[#This Row],[Column16]]/'Given Data '!C$17</f>
        <v>0.18174484221985038</v>
      </c>
      <c r="X577" s="41">
        <f>IF(L577=1,'Given Data '!C$55,IF(L577=2,'Given Data '!C$56,IF(L577=3,'Given Data '!C$57)))</f>
        <v>581.23604096253996</v>
      </c>
      <c r="Y577" s="41">
        <f>Table10[[#This Row],[Column19]]*Table10[[#This Row],[Column11]]^2/(2*1000)</f>
        <v>157.85721224997627</v>
      </c>
    </row>
    <row r="578" spans="7:25">
      <c r="G578" s="38">
        <f>7000</f>
        <v>7000</v>
      </c>
      <c r="H578" s="38">
        <f t="shared" si="26"/>
        <v>12.45</v>
      </c>
      <c r="I578" s="41">
        <f>Table10[[#This Row],[Column2]]*746/1000</f>
        <v>9.2876999999999992</v>
      </c>
      <c r="J578" s="37">
        <f>60*Table10[[#This Row],[Column3]]/(2*PI()*Table10[[#This Row],[Column1]])</f>
        <v>1.2670143128182253E-2</v>
      </c>
      <c r="K578" s="51">
        <v>535.1</v>
      </c>
      <c r="L578" s="41">
        <f>IF(Simulation!Q578&lt;='Given Data '!J$6,1,IF(AND(Simulation!Q578&gt;'Given Data '!J$6,Simulation!Q578&lt;='Given Data '!J$7),2,IF(Simulation!Q578&gt;'Given Data '!J$8,3)))</f>
        <v>3</v>
      </c>
      <c r="M578" s="41">
        <v>1</v>
      </c>
      <c r="N578" s="35">
        <f t="shared" si="24"/>
        <v>574</v>
      </c>
      <c r="O578" s="41">
        <f>O577+(Table10[[#This Row],[Column11]]-Q577)/R577</f>
        <v>38.619187230066416</v>
      </c>
      <c r="P578" s="41">
        <f>3.6*Table10[[#This Row],[Column11]]</f>
        <v>83.92741309786814</v>
      </c>
      <c r="Q578" s="41">
        <f t="shared" si="25"/>
        <v>23.313170304963371</v>
      </c>
      <c r="R578" s="36">
        <f>Table10[[#This Row],[Column16]]/Table10[[#This Row],[Column19]]</f>
        <v>0.16260404541215978</v>
      </c>
      <c r="S578" s="41">
        <f>'Given Data '!C$21*'Given Data '!C$19*'Given Data '!C$9*Table10[[#This Row],[Column11]]^2</f>
        <v>511.03058372297772</v>
      </c>
      <c r="T578" s="41">
        <f>'Given Data '!C$22*'Given Data '!C$17*9.81</f>
        <v>102.35950200000001</v>
      </c>
      <c r="U578" s="41">
        <v>0</v>
      </c>
      <c r="V578" s="41">
        <f>'Given Data '!C$45-(Table10[[#This Row],[Column13]]+Table10[[#This Row],[Column14]]+Table10[[#This Row],[Column15]])</f>
        <v>94.511331599856817</v>
      </c>
      <c r="W578" s="41">
        <f>Table10[[#This Row],[Column16]]/'Given Data '!C$17</f>
        <v>0.18115683348959538</v>
      </c>
      <c r="X578" s="41">
        <f>IF(L578=1,'Given Data '!C$55,IF(L578=2,'Given Data '!C$56,IF(L578=3,'Given Data '!C$57)))</f>
        <v>581.23604096253996</v>
      </c>
      <c r="Y578" s="41">
        <f>Table10[[#This Row],[Column19]]*Table10[[#This Row],[Column11]]^2/(2*1000)</f>
        <v>157.9520303516108</v>
      </c>
    </row>
    <row r="579" spans="7:25">
      <c r="G579" s="38">
        <f>7000</f>
        <v>7000</v>
      </c>
      <c r="H579" s="38">
        <f t="shared" si="26"/>
        <v>12.45</v>
      </c>
      <c r="I579" s="41">
        <f>Table10[[#This Row],[Column2]]*746/1000</f>
        <v>9.2876999999999992</v>
      </c>
      <c r="J579" s="37">
        <f>60*Table10[[#This Row],[Column3]]/(2*PI()*Table10[[#This Row],[Column1]])</f>
        <v>1.2670143128182253E-2</v>
      </c>
      <c r="K579" s="51">
        <v>535.1</v>
      </c>
      <c r="L579" s="41">
        <f>IF(Simulation!Q579&lt;='Given Data '!J$6,1,IF(AND(Simulation!Q579&gt;'Given Data '!J$6,Simulation!Q579&lt;='Given Data '!J$7),2,IF(Simulation!Q579&gt;'Given Data '!J$8,3)))</f>
        <v>3</v>
      </c>
      <c r="M579" s="41">
        <v>1</v>
      </c>
      <c r="N579" s="35">
        <f t="shared" si="24"/>
        <v>575</v>
      </c>
      <c r="O579" s="41">
        <f>O578+(Table10[[#This Row],[Column11]]-Q578)/R578</f>
        <v>38.662075024518884</v>
      </c>
      <c r="P579" s="41">
        <f>3.6*Table10[[#This Row],[Column11]]</f>
        <v>83.95251852182453</v>
      </c>
      <c r="Q579" s="41">
        <f t="shared" si="25"/>
        <v>23.320144033840148</v>
      </c>
      <c r="R579" s="36">
        <f>Table10[[#This Row],[Column16]]/Table10[[#This Row],[Column19]]</f>
        <v>0.16207796391730525</v>
      </c>
      <c r="S579" s="41">
        <f>'Given Data '!C$21*'Given Data '!C$19*'Given Data '!C$9*Table10[[#This Row],[Column11]]^2</f>
        <v>511.33636124827063</v>
      </c>
      <c r="T579" s="41">
        <f>'Given Data '!C$22*'Given Data '!C$17*9.81</f>
        <v>102.35950200000001</v>
      </c>
      <c r="U579" s="41">
        <v>0</v>
      </c>
      <c r="V579" s="41">
        <f>'Given Data '!C$45-(Table10[[#This Row],[Column13]]+Table10[[#This Row],[Column14]]+Table10[[#This Row],[Column15]])</f>
        <v>94.205554074563906</v>
      </c>
      <c r="W579" s="41">
        <f>Table10[[#This Row],[Column16]]/'Given Data '!C$17</f>
        <v>0.18057072717518141</v>
      </c>
      <c r="X579" s="41">
        <f>IF(L579=1,'Given Data '!C$55,IF(L579=2,'Given Data '!C$56,IF(L579=3,'Given Data '!C$57)))</f>
        <v>581.23604096253996</v>
      </c>
      <c r="Y579" s="41">
        <f>Table10[[#This Row],[Column19]]*Table10[[#This Row],[Column11]]^2/(2*1000)</f>
        <v>158.04654168321065</v>
      </c>
    </row>
    <row r="580" spans="7:25">
      <c r="G580" s="38">
        <f>7000</f>
        <v>7000</v>
      </c>
      <c r="H580" s="38">
        <f t="shared" si="26"/>
        <v>12.45</v>
      </c>
      <c r="I580" s="41">
        <f>Table10[[#This Row],[Column2]]*746/1000</f>
        <v>9.2876999999999992</v>
      </c>
      <c r="J580" s="37">
        <f>60*Table10[[#This Row],[Column3]]/(2*PI()*Table10[[#This Row],[Column1]])</f>
        <v>1.2670143128182253E-2</v>
      </c>
      <c r="K580" s="51">
        <v>535.1</v>
      </c>
      <c r="L580" s="41">
        <f>IF(Simulation!Q580&lt;='Given Data '!J$6,1,IF(AND(Simulation!Q580&gt;'Given Data '!J$6,Simulation!Q580&lt;='Given Data '!J$7),2,IF(Simulation!Q580&gt;'Given Data '!J$8,3)))</f>
        <v>3</v>
      </c>
      <c r="M580" s="41">
        <v>1</v>
      </c>
      <c r="N580" s="35">
        <f t="shared" si="24"/>
        <v>576</v>
      </c>
      <c r="O580" s="41">
        <f>O579+(Table10[[#This Row],[Column11]]-Q579)/R579</f>
        <v>38.704950018233227</v>
      </c>
      <c r="P580" s="41">
        <f>3.6*Table10[[#This Row],[Column11]]</f>
        <v>83.977535251887616</v>
      </c>
      <c r="Q580" s="41">
        <f t="shared" si="25"/>
        <v>23.327093125524335</v>
      </c>
      <c r="R580" s="36">
        <f>Table10[[#This Row],[Column16]]/Table10[[#This Row],[Column19]]</f>
        <v>0.16155358448182147</v>
      </c>
      <c r="S580" s="41">
        <f>'Given Data '!C$21*'Given Data '!C$19*'Given Data '!C$9*Table10[[#This Row],[Column11]]^2</f>
        <v>511.64114947531334</v>
      </c>
      <c r="T580" s="41">
        <f>'Given Data '!C$22*'Given Data '!C$17*9.81</f>
        <v>102.35950200000001</v>
      </c>
      <c r="U580" s="41">
        <v>0</v>
      </c>
      <c r="V580" s="41">
        <f>'Given Data '!C$45-(Table10[[#This Row],[Column13]]+Table10[[#This Row],[Column14]]+Table10[[#This Row],[Column15]])</f>
        <v>93.900765847521143</v>
      </c>
      <c r="W580" s="41">
        <f>Table10[[#This Row],[Column16]]/'Given Data '!C$17</f>
        <v>0.17998651712162148</v>
      </c>
      <c r="X580" s="41">
        <f>IF(L580=1,'Given Data '!C$55,IF(L580=2,'Given Data '!C$56,IF(L580=3,'Given Data '!C$57)))</f>
        <v>581.23604096253996</v>
      </c>
      <c r="Y580" s="41">
        <f>Table10[[#This Row],[Column19]]*Table10[[#This Row],[Column11]]^2/(2*1000)</f>
        <v>158.14074723728518</v>
      </c>
    </row>
    <row r="581" spans="7:25">
      <c r="G581" s="38">
        <f>7000</f>
        <v>7000</v>
      </c>
      <c r="H581" s="38">
        <f t="shared" si="26"/>
        <v>12.45</v>
      </c>
      <c r="I581" s="41">
        <f>Table10[[#This Row],[Column2]]*746/1000</f>
        <v>9.2876999999999992</v>
      </c>
      <c r="J581" s="37">
        <f>60*Table10[[#This Row],[Column3]]/(2*PI()*Table10[[#This Row],[Column1]])</f>
        <v>1.2670143128182253E-2</v>
      </c>
      <c r="K581" s="51">
        <v>535.1</v>
      </c>
      <c r="L581" s="41">
        <f>IF(Simulation!Q581&lt;='Given Data '!J$6,1,IF(AND(Simulation!Q581&gt;'Given Data '!J$6,Simulation!Q581&lt;='Given Data '!J$7),2,IF(Simulation!Q581&gt;'Given Data '!J$8,3)))</f>
        <v>3</v>
      </c>
      <c r="M581" s="41">
        <v>1</v>
      </c>
      <c r="N581" s="35">
        <f t="shared" si="24"/>
        <v>577</v>
      </c>
      <c r="O581" s="41">
        <f>O580+(Table10[[#This Row],[Column11]]-Q580)/R580</f>
        <v>38.747812264023963</v>
      </c>
      <c r="P581" s="41">
        <f>3.6*Table10[[#This Row],[Column11]]</f>
        <v>84.002463629894777</v>
      </c>
      <c r="Q581" s="41">
        <f t="shared" si="25"/>
        <v>23.33401767497077</v>
      </c>
      <c r="R581" s="36">
        <f>Table10[[#This Row],[Column16]]/Table10[[#This Row],[Column19]]</f>
        <v>0.16103090159894567</v>
      </c>
      <c r="S581" s="41">
        <f>'Given Data '!C$21*'Given Data '!C$19*'Given Data '!C$9*Table10[[#This Row],[Column11]]^2</f>
        <v>511.94495160483496</v>
      </c>
      <c r="T581" s="41">
        <f>'Given Data '!C$22*'Given Data '!C$17*9.81</f>
        <v>102.35950200000001</v>
      </c>
      <c r="U581" s="41">
        <v>0</v>
      </c>
      <c r="V581" s="41">
        <f>'Given Data '!C$45-(Table10[[#This Row],[Column13]]+Table10[[#This Row],[Column14]]+Table10[[#This Row],[Column15]])</f>
        <v>93.596963717999529</v>
      </c>
      <c r="W581" s="41">
        <f>Table10[[#This Row],[Column16]]/'Given Data '!C$17</f>
        <v>0.1794041971938424</v>
      </c>
      <c r="X581" s="41">
        <f>IF(L581=1,'Given Data '!C$55,IF(L581=2,'Given Data '!C$56,IF(L581=3,'Given Data '!C$57)))</f>
        <v>581.23604096253996</v>
      </c>
      <c r="Y581" s="41">
        <f>Table10[[#This Row],[Column19]]*Table10[[#This Row],[Column11]]^2/(2*1000)</f>
        <v>158.23464800313269</v>
      </c>
    </row>
    <row r="582" spans="7:25">
      <c r="G582" s="38">
        <f>7000</f>
        <v>7000</v>
      </c>
      <c r="H582" s="38">
        <f t="shared" si="26"/>
        <v>12.45</v>
      </c>
      <c r="I582" s="41">
        <f>Table10[[#This Row],[Column2]]*746/1000</f>
        <v>9.2876999999999992</v>
      </c>
      <c r="J582" s="37">
        <f>60*Table10[[#This Row],[Column3]]/(2*PI()*Table10[[#This Row],[Column1]])</f>
        <v>1.2670143128182253E-2</v>
      </c>
      <c r="K582" s="51">
        <v>535.1</v>
      </c>
      <c r="L582" s="41">
        <f>IF(Simulation!Q582&lt;='Given Data '!J$6,1,IF(AND(Simulation!Q582&gt;'Given Data '!J$6,Simulation!Q582&lt;='Given Data '!J$7),2,IF(Simulation!Q582&gt;'Given Data '!J$8,3)))</f>
        <v>3</v>
      </c>
      <c r="M582" s="41">
        <v>1</v>
      </c>
      <c r="N582" s="35">
        <f t="shared" ref="N582:N645" si="27">N581+1</f>
        <v>578</v>
      </c>
      <c r="O582" s="41">
        <f>O581+(Table10[[#This Row],[Column11]]-Q581)/R581</f>
        <v>38.790661814444242</v>
      </c>
      <c r="P582" s="41">
        <f>3.6*Table10[[#This Row],[Column11]]</f>
        <v>84.027303996149001</v>
      </c>
      <c r="Q582" s="41">
        <f t="shared" ref="Q582:Q645" si="28">SQRT(2*R581+Q581^2)</f>
        <v>23.340917776708057</v>
      </c>
      <c r="R582" s="36">
        <f>Table10[[#This Row],[Column16]]/Table10[[#This Row],[Column19]]</f>
        <v>0.16050990977973104</v>
      </c>
      <c r="S582" s="41">
        <f>'Given Data '!C$21*'Given Data '!C$19*'Given Data '!C$9*Table10[[#This Row],[Column11]]^2</f>
        <v>512.24777082720914</v>
      </c>
      <c r="T582" s="41">
        <f>'Given Data '!C$22*'Given Data '!C$17*9.81</f>
        <v>102.35950200000001</v>
      </c>
      <c r="U582" s="41">
        <v>0</v>
      </c>
      <c r="V582" s="41">
        <f>'Given Data '!C$45-(Table10[[#This Row],[Column13]]+Table10[[#This Row],[Column14]]+Table10[[#This Row],[Column15]])</f>
        <v>93.294144495625346</v>
      </c>
      <c r="W582" s="41">
        <f>Table10[[#This Row],[Column16]]/'Given Data '!C$17</f>
        <v>0.17882376127661984</v>
      </c>
      <c r="X582" s="41">
        <f>IF(L582=1,'Given Data '!C$55,IF(L582=2,'Given Data '!C$56,IF(L582=3,'Given Data '!C$57)))</f>
        <v>581.23604096253996</v>
      </c>
      <c r="Y582" s="41">
        <f>Table10[[#This Row],[Column19]]*Table10[[#This Row],[Column11]]^2/(2*1000)</f>
        <v>158.32824496685066</v>
      </c>
    </row>
    <row r="583" spans="7:25">
      <c r="G583" s="38">
        <f>7000</f>
        <v>7000</v>
      </c>
      <c r="H583" s="38">
        <f t="shared" si="26"/>
        <v>12.45</v>
      </c>
      <c r="I583" s="41">
        <f>Table10[[#This Row],[Column2]]*746/1000</f>
        <v>9.2876999999999992</v>
      </c>
      <c r="J583" s="37">
        <f>60*Table10[[#This Row],[Column3]]/(2*PI()*Table10[[#This Row],[Column1]])</f>
        <v>1.2670143128182253E-2</v>
      </c>
      <c r="K583" s="51">
        <v>535.1</v>
      </c>
      <c r="L583" s="41">
        <f>IF(Simulation!Q583&lt;='Given Data '!J$6,1,IF(AND(Simulation!Q583&gt;'Given Data '!J$6,Simulation!Q583&lt;='Given Data '!J$7),2,IF(Simulation!Q583&gt;'Given Data '!J$8,3)))</f>
        <v>3</v>
      </c>
      <c r="M583" s="41">
        <v>1</v>
      </c>
      <c r="N583" s="35">
        <f t="shared" si="27"/>
        <v>579</v>
      </c>
      <c r="O583" s="41">
        <f>O582+(Table10[[#This Row],[Column11]]-Q582)/R582</f>
        <v>38.833498721787478</v>
      </c>
      <c r="P583" s="41">
        <f>3.6*Table10[[#This Row],[Column11]]</f>
        <v>84.052056689427474</v>
      </c>
      <c r="Q583" s="41">
        <f t="shared" si="28"/>
        <v>23.347793524840963</v>
      </c>
      <c r="R583" s="36">
        <f>Table10[[#This Row],[Column16]]/Table10[[#This Row],[Column19]]</f>
        <v>0.15999060355298961</v>
      </c>
      <c r="S583" s="41">
        <f>'Given Data '!C$21*'Given Data '!C$19*'Given Data '!C$9*Table10[[#This Row],[Column11]]^2</f>
        <v>512.54961032248752</v>
      </c>
      <c r="T583" s="41">
        <f>'Given Data '!C$22*'Given Data '!C$17*9.81</f>
        <v>102.35950200000001</v>
      </c>
      <c r="U583" s="41">
        <v>0</v>
      </c>
      <c r="V583" s="41">
        <f>'Given Data '!C$45-(Table10[[#This Row],[Column13]]+Table10[[#This Row],[Column14]]+Table10[[#This Row],[Column15]])</f>
        <v>92.99230500034696</v>
      </c>
      <c r="W583" s="41">
        <f>Table10[[#This Row],[Column16]]/'Given Data '!C$17</f>
        <v>0.17824520327451449</v>
      </c>
      <c r="X583" s="41">
        <f>IF(L583=1,'Given Data '!C$55,IF(L583=2,'Given Data '!C$56,IF(L583=3,'Given Data '!C$57)))</f>
        <v>581.23604096253996</v>
      </c>
      <c r="Y583" s="41">
        <f>Table10[[#This Row],[Column19]]*Table10[[#This Row],[Column11]]^2/(2*1000)</f>
        <v>158.42153911134628</v>
      </c>
    </row>
    <row r="584" spans="7:25">
      <c r="G584" s="38">
        <f>7000</f>
        <v>7000</v>
      </c>
      <c r="H584" s="38">
        <f t="shared" si="26"/>
        <v>12.45</v>
      </c>
      <c r="I584" s="41">
        <f>Table10[[#This Row],[Column2]]*746/1000</f>
        <v>9.2876999999999992</v>
      </c>
      <c r="J584" s="37">
        <f>60*Table10[[#This Row],[Column3]]/(2*PI()*Table10[[#This Row],[Column1]])</f>
        <v>1.2670143128182253E-2</v>
      </c>
      <c r="K584" s="51">
        <v>535.1</v>
      </c>
      <c r="L584" s="41">
        <f>IF(Simulation!Q584&lt;='Given Data '!J$6,1,IF(AND(Simulation!Q584&gt;'Given Data '!J$6,Simulation!Q584&lt;='Given Data '!J$7),2,IF(Simulation!Q584&gt;'Given Data '!J$8,3)))</f>
        <v>3</v>
      </c>
      <c r="M584" s="41">
        <v>1</v>
      </c>
      <c r="N584" s="35">
        <f t="shared" si="27"/>
        <v>580</v>
      </c>
      <c r="O584" s="41">
        <f>O583+(Table10[[#This Row],[Column11]]-Q583)/R583</f>
        <v>38.876323038089026</v>
      </c>
      <c r="P584" s="41">
        <f>3.6*Table10[[#This Row],[Column11]]</f>
        <v>84.076722046990056</v>
      </c>
      <c r="Q584" s="41">
        <f t="shared" si="28"/>
        <v>23.354645013052792</v>
      </c>
      <c r="R584" s="36">
        <f>Table10[[#This Row],[Column16]]/Table10[[#This Row],[Column19]]</f>
        <v>0.15947297746523414</v>
      </c>
      <c r="S584" s="41">
        <f>'Given Data '!C$21*'Given Data '!C$19*'Given Data '!C$9*Table10[[#This Row],[Column11]]^2</f>
        <v>512.85047326043343</v>
      </c>
      <c r="T584" s="41">
        <f>'Given Data '!C$22*'Given Data '!C$17*9.81</f>
        <v>102.35950200000001</v>
      </c>
      <c r="U584" s="41">
        <v>0</v>
      </c>
      <c r="V584" s="41">
        <f>'Given Data '!C$45-(Table10[[#This Row],[Column13]]+Table10[[#This Row],[Column14]]+Table10[[#This Row],[Column15]])</f>
        <v>92.691442062401052</v>
      </c>
      <c r="W584" s="41">
        <f>Table10[[#This Row],[Column16]]/'Given Data '!C$17</f>
        <v>0.17766851711180742</v>
      </c>
      <c r="X584" s="41">
        <f>IF(L584=1,'Given Data '!C$55,IF(L584=2,'Given Data '!C$56,IF(L584=3,'Given Data '!C$57)))</f>
        <v>581.23604096253996</v>
      </c>
      <c r="Y584" s="41">
        <f>Table10[[#This Row],[Column19]]*Table10[[#This Row],[Column11]]^2/(2*1000)</f>
        <v>158.51453141634667</v>
      </c>
    </row>
    <row r="585" spans="7:25">
      <c r="G585" s="38">
        <f>7000</f>
        <v>7000</v>
      </c>
      <c r="H585" s="38">
        <f t="shared" si="26"/>
        <v>12.45</v>
      </c>
      <c r="I585" s="41">
        <f>Table10[[#This Row],[Column2]]*746/1000</f>
        <v>9.2876999999999992</v>
      </c>
      <c r="J585" s="37">
        <f>60*Table10[[#This Row],[Column3]]/(2*PI()*Table10[[#This Row],[Column1]])</f>
        <v>1.2670143128182253E-2</v>
      </c>
      <c r="K585" s="51">
        <v>535.1</v>
      </c>
      <c r="L585" s="41">
        <f>IF(Simulation!Q585&lt;='Given Data '!J$6,1,IF(AND(Simulation!Q585&gt;'Given Data '!J$6,Simulation!Q585&lt;='Given Data '!J$7),2,IF(Simulation!Q585&gt;'Given Data '!J$8,3)))</f>
        <v>3</v>
      </c>
      <c r="M585" s="41">
        <v>1</v>
      </c>
      <c r="N585" s="35">
        <f t="shared" si="27"/>
        <v>581</v>
      </c>
      <c r="O585" s="41">
        <f>O584+(Table10[[#This Row],[Column11]]-Q584)/R584</f>
        <v>38.919134815127691</v>
      </c>
      <c r="P585" s="41">
        <f>3.6*Table10[[#This Row],[Column11]]</f>
        <v>84.101300404587818</v>
      </c>
      <c r="Q585" s="41">
        <f t="shared" si="28"/>
        <v>23.361472334607726</v>
      </c>
      <c r="R585" s="36">
        <f>Table10[[#This Row],[Column16]]/Table10[[#This Row],[Column19]]</f>
        <v>0.15895702608062287</v>
      </c>
      <c r="S585" s="41">
        <f>'Given Data '!C$21*'Given Data '!C$19*'Given Data '!C$9*Table10[[#This Row],[Column11]]^2</f>
        <v>513.15036280055403</v>
      </c>
      <c r="T585" s="41">
        <f>'Given Data '!C$22*'Given Data '!C$17*9.81</f>
        <v>102.35950200000001</v>
      </c>
      <c r="U585" s="41">
        <v>0</v>
      </c>
      <c r="V585" s="41">
        <f>'Given Data '!C$45-(Table10[[#This Row],[Column13]]+Table10[[#This Row],[Column14]]+Table10[[#This Row],[Column15]])</f>
        <v>92.391552522280449</v>
      </c>
      <c r="W585" s="41">
        <f>Table10[[#This Row],[Column16]]/'Given Data '!C$17</f>
        <v>0.17709369673243841</v>
      </c>
      <c r="X585" s="41">
        <f>IF(L585=1,'Given Data '!C$55,IF(L585=2,'Given Data '!C$56,IF(L585=3,'Given Data '!C$57)))</f>
        <v>581.23604096253996</v>
      </c>
      <c r="Y585" s="41">
        <f>Table10[[#This Row],[Column19]]*Table10[[#This Row],[Column11]]^2/(2*1000)</f>
        <v>158.60722285840905</v>
      </c>
    </row>
    <row r="586" spans="7:25">
      <c r="G586" s="38">
        <f>7000</f>
        <v>7000</v>
      </c>
      <c r="H586" s="38">
        <f t="shared" si="26"/>
        <v>12.45</v>
      </c>
      <c r="I586" s="41">
        <f>Table10[[#This Row],[Column2]]*746/1000</f>
        <v>9.2876999999999992</v>
      </c>
      <c r="J586" s="37">
        <f>60*Table10[[#This Row],[Column3]]/(2*PI()*Table10[[#This Row],[Column1]])</f>
        <v>1.2670143128182253E-2</v>
      </c>
      <c r="K586" s="51">
        <v>535.1</v>
      </c>
      <c r="L586" s="41">
        <f>IF(Simulation!Q586&lt;='Given Data '!J$6,1,IF(AND(Simulation!Q586&gt;'Given Data '!J$6,Simulation!Q586&lt;='Given Data '!J$7),2,IF(Simulation!Q586&gt;'Given Data '!J$8,3)))</f>
        <v>3</v>
      </c>
      <c r="M586" s="41">
        <v>1</v>
      </c>
      <c r="N586" s="35">
        <f t="shared" si="27"/>
        <v>582</v>
      </c>
      <c r="O586" s="41">
        <f>O585+(Table10[[#This Row],[Column11]]-Q585)/R585</f>
        <v>38.961934104427371</v>
      </c>
      <c r="P586" s="41">
        <f>3.6*Table10[[#This Row],[Column11]]</f>
        <v>84.1257920964714</v>
      </c>
      <c r="Q586" s="41">
        <f t="shared" si="28"/>
        <v>23.368275582353167</v>
      </c>
      <c r="R586" s="36">
        <f>Table10[[#This Row],[Column16]]/Table10[[#This Row],[Column19]]</f>
        <v>0.1584427439808995</v>
      </c>
      <c r="S586" s="41">
        <f>'Given Data '!C$21*'Given Data '!C$19*'Given Data '!C$9*Table10[[#This Row],[Column11]]^2</f>
        <v>513.44928209213515</v>
      </c>
      <c r="T586" s="41">
        <f>'Given Data '!C$22*'Given Data '!C$17*9.81</f>
        <v>102.35950200000001</v>
      </c>
      <c r="U586" s="41">
        <v>0</v>
      </c>
      <c r="V586" s="41">
        <f>'Given Data '!C$45-(Table10[[#This Row],[Column13]]+Table10[[#This Row],[Column14]]+Table10[[#This Row],[Column15]])</f>
        <v>92.092633230699334</v>
      </c>
      <c r="W586" s="41">
        <f>Table10[[#This Row],[Column16]]/'Given Data '!C$17</f>
        <v>0.17652073609993929</v>
      </c>
      <c r="X586" s="41">
        <f>IF(L586=1,'Given Data '!C$55,IF(L586=2,'Given Data '!C$56,IF(L586=3,'Given Data '!C$57)))</f>
        <v>581.23604096253996</v>
      </c>
      <c r="Y586" s="41">
        <f>Table10[[#This Row],[Column19]]*Table10[[#This Row],[Column11]]^2/(2*1000)</f>
        <v>158.6996144109313</v>
      </c>
    </row>
    <row r="587" spans="7:25">
      <c r="G587" s="38">
        <f>7000</f>
        <v>7000</v>
      </c>
      <c r="H587" s="38">
        <f t="shared" si="26"/>
        <v>12.45</v>
      </c>
      <c r="I587" s="41">
        <f>Table10[[#This Row],[Column2]]*746/1000</f>
        <v>9.2876999999999992</v>
      </c>
      <c r="J587" s="37">
        <f>60*Table10[[#This Row],[Column3]]/(2*PI()*Table10[[#This Row],[Column1]])</f>
        <v>1.2670143128182253E-2</v>
      </c>
      <c r="K587" s="51">
        <v>535.1</v>
      </c>
      <c r="L587" s="41">
        <f>IF(Simulation!Q587&lt;='Given Data '!J$6,1,IF(AND(Simulation!Q587&gt;'Given Data '!J$6,Simulation!Q587&lt;='Given Data '!J$7),2,IF(Simulation!Q587&gt;'Given Data '!J$8,3)))</f>
        <v>3</v>
      </c>
      <c r="M587" s="41">
        <v>1</v>
      </c>
      <c r="N587" s="35">
        <f t="shared" si="27"/>
        <v>583</v>
      </c>
      <c r="O587" s="41">
        <f>O586+(Table10[[#This Row],[Column11]]-Q586)/R586</f>
        <v>39.004720957258698</v>
      </c>
      <c r="P587" s="41">
        <f>3.6*Table10[[#This Row],[Column11]]</f>
        <v>84.15019745539945</v>
      </c>
      <c r="Q587" s="41">
        <f t="shared" si="28"/>
        <v>23.375054848722069</v>
      </c>
      <c r="R587" s="36">
        <f>Table10[[#This Row],[Column16]]/Table10[[#This Row],[Column19]]</f>
        <v>0.15793012576533719</v>
      </c>
      <c r="S587" s="41">
        <f>'Given Data '!C$21*'Given Data '!C$19*'Given Data '!C$9*Table10[[#This Row],[Column11]]^2</f>
        <v>513.74723427427386</v>
      </c>
      <c r="T587" s="41">
        <f>'Given Data '!C$22*'Given Data '!C$17*9.81</f>
        <v>102.35950200000001</v>
      </c>
      <c r="U587" s="41">
        <v>0</v>
      </c>
      <c r="V587" s="41">
        <f>'Given Data '!C$45-(Table10[[#This Row],[Column13]]+Table10[[#This Row],[Column14]]+Table10[[#This Row],[Column15]])</f>
        <v>91.794681048560619</v>
      </c>
      <c r="W587" s="41">
        <f>Table10[[#This Row],[Column16]]/'Given Data '!C$17</f>
        <v>0.17594962919737137</v>
      </c>
      <c r="X587" s="41">
        <f>IF(L587=1,'Given Data '!C$55,IF(L587=2,'Given Data '!C$56,IF(L587=3,'Given Data '!C$57)))</f>
        <v>581.23604096253996</v>
      </c>
      <c r="Y587" s="41">
        <f>Table10[[#This Row],[Column19]]*Table10[[#This Row],[Column11]]^2/(2*1000)</f>
        <v>158.79170704416202</v>
      </c>
    </row>
    <row r="588" spans="7:25">
      <c r="G588" s="38">
        <f>7000</f>
        <v>7000</v>
      </c>
      <c r="H588" s="38">
        <f t="shared" si="26"/>
        <v>12.45</v>
      </c>
      <c r="I588" s="41">
        <f>Table10[[#This Row],[Column2]]*746/1000</f>
        <v>9.2876999999999992</v>
      </c>
      <c r="J588" s="37">
        <f>60*Table10[[#This Row],[Column3]]/(2*PI()*Table10[[#This Row],[Column1]])</f>
        <v>1.2670143128182253E-2</v>
      </c>
      <c r="K588" s="51">
        <v>535.1</v>
      </c>
      <c r="L588" s="41">
        <f>IF(Simulation!Q588&lt;='Given Data '!J$6,1,IF(AND(Simulation!Q588&gt;'Given Data '!J$6,Simulation!Q588&lt;='Given Data '!J$7),2,IF(Simulation!Q588&gt;'Given Data '!J$8,3)))</f>
        <v>3</v>
      </c>
      <c r="M588" s="41">
        <v>1</v>
      </c>
      <c r="N588" s="35">
        <f t="shared" si="27"/>
        <v>584</v>
      </c>
      <c r="O588" s="41">
        <f>O587+(Table10[[#This Row],[Column11]]-Q587)/R587</f>
        <v>39.047495424640452</v>
      </c>
      <c r="P588" s="41">
        <f>3.6*Table10[[#This Row],[Column11]]</f>
        <v>84.174516812646772</v>
      </c>
      <c r="Q588" s="41">
        <f t="shared" si="28"/>
        <v>23.381810225735215</v>
      </c>
      <c r="R588" s="36">
        <f>Table10[[#This Row],[Column16]]/Table10[[#This Row],[Column19]]</f>
        <v>0.15741916605068434</v>
      </c>
      <c r="S588" s="41">
        <f>'Given Data '!C$21*'Given Data '!C$19*'Given Data '!C$9*Table10[[#This Row],[Column11]]^2</f>
        <v>514.04422247591003</v>
      </c>
      <c r="T588" s="41">
        <f>'Given Data '!C$22*'Given Data '!C$17*9.81</f>
        <v>102.35950200000001</v>
      </c>
      <c r="U588" s="41">
        <v>0</v>
      </c>
      <c r="V588" s="41">
        <f>'Given Data '!C$45-(Table10[[#This Row],[Column13]]+Table10[[#This Row],[Column14]]+Table10[[#This Row],[Column15]])</f>
        <v>91.497692846924451</v>
      </c>
      <c r="W588" s="41">
        <f>Table10[[#This Row],[Column16]]/'Given Data '!C$17</f>
        <v>0.17538037002726503</v>
      </c>
      <c r="X588" s="41">
        <f>IF(L588=1,'Given Data '!C$55,IF(L588=2,'Given Data '!C$56,IF(L588=3,'Given Data '!C$57)))</f>
        <v>581.23604096253996</v>
      </c>
      <c r="Y588" s="41">
        <f>Table10[[#This Row],[Column19]]*Table10[[#This Row],[Column11]]^2/(2*1000)</f>
        <v>158.88350172521061</v>
      </c>
    </row>
    <row r="589" spans="7:25">
      <c r="G589" s="38">
        <f>7000</f>
        <v>7000</v>
      </c>
      <c r="H589" s="38">
        <f t="shared" si="26"/>
        <v>12.45</v>
      </c>
      <c r="I589" s="41">
        <f>Table10[[#This Row],[Column2]]*746/1000</f>
        <v>9.2876999999999992</v>
      </c>
      <c r="J589" s="37">
        <f>60*Table10[[#This Row],[Column3]]/(2*PI()*Table10[[#This Row],[Column1]])</f>
        <v>1.2670143128182253E-2</v>
      </c>
      <c r="K589" s="51">
        <v>535.1</v>
      </c>
      <c r="L589" s="41">
        <f>IF(Simulation!Q589&lt;='Given Data '!J$6,1,IF(AND(Simulation!Q589&gt;'Given Data '!J$6,Simulation!Q589&lt;='Given Data '!J$7),2,IF(Simulation!Q589&gt;'Given Data '!J$8,3)))</f>
        <v>3</v>
      </c>
      <c r="M589" s="41">
        <v>1</v>
      </c>
      <c r="N589" s="35">
        <f t="shared" si="27"/>
        <v>585</v>
      </c>
      <c r="O589" s="41">
        <f>O588+(Table10[[#This Row],[Column11]]-Q588)/R588</f>
        <v>39.090257557341204</v>
      </c>
      <c r="P589" s="41">
        <f>3.6*Table10[[#This Row],[Column11]]</f>
        <v>84.198750498012657</v>
      </c>
      <c r="Q589" s="41">
        <f t="shared" si="28"/>
        <v>23.388541805003516</v>
      </c>
      <c r="R589" s="36">
        <f>Table10[[#This Row],[Column16]]/Table10[[#This Row],[Column19]]</f>
        <v>0.15690985947110456</v>
      </c>
      <c r="S589" s="41">
        <f>'Given Data '!C$21*'Given Data '!C$19*'Given Data '!C$9*Table10[[#This Row],[Column11]]^2</f>
        <v>514.34024981586117</v>
      </c>
      <c r="T589" s="41">
        <f>'Given Data '!C$22*'Given Data '!C$17*9.81</f>
        <v>102.35950200000001</v>
      </c>
      <c r="U589" s="41">
        <v>0</v>
      </c>
      <c r="V589" s="41">
        <f>'Given Data '!C$45-(Table10[[#This Row],[Column13]]+Table10[[#This Row],[Column14]]+Table10[[#This Row],[Column15]])</f>
        <v>91.201665506973313</v>
      </c>
      <c r="W589" s="41">
        <f>Table10[[#This Row],[Column16]]/'Given Data '!C$17</f>
        <v>0.174812952611553</v>
      </c>
      <c r="X589" s="41">
        <f>IF(L589=1,'Given Data '!C$55,IF(L589=2,'Given Data '!C$56,IF(L589=3,'Given Data '!C$57)))</f>
        <v>581.23604096253996</v>
      </c>
      <c r="Y589" s="41">
        <f>Table10[[#This Row],[Column19]]*Table10[[#This Row],[Column11]]^2/(2*1000)</f>
        <v>158.97499941805751</v>
      </c>
    </row>
    <row r="590" spans="7:25">
      <c r="G590" s="38">
        <f>7000</f>
        <v>7000</v>
      </c>
      <c r="H590" s="38">
        <f t="shared" si="26"/>
        <v>12.45</v>
      </c>
      <c r="I590" s="41">
        <f>Table10[[#This Row],[Column2]]*746/1000</f>
        <v>9.2876999999999992</v>
      </c>
      <c r="J590" s="37">
        <f>60*Table10[[#This Row],[Column3]]/(2*PI()*Table10[[#This Row],[Column1]])</f>
        <v>1.2670143128182253E-2</v>
      </c>
      <c r="K590" s="51">
        <v>535.1</v>
      </c>
      <c r="L590" s="41">
        <f>IF(Simulation!Q590&lt;='Given Data '!J$6,1,IF(AND(Simulation!Q590&gt;'Given Data '!J$6,Simulation!Q590&lt;='Given Data '!J$7),2,IF(Simulation!Q590&gt;'Given Data '!J$8,3)))</f>
        <v>3</v>
      </c>
      <c r="M590" s="41">
        <v>1</v>
      </c>
      <c r="N590" s="35">
        <f t="shared" si="27"/>
        <v>586</v>
      </c>
      <c r="O590" s="41">
        <f>O589+(Table10[[#This Row],[Column11]]-Q589)/R589</f>
        <v>39.133007405880925</v>
      </c>
      <c r="P590" s="41">
        <f>3.6*Table10[[#This Row],[Column11]]</f>
        <v>84.222898839829057</v>
      </c>
      <c r="Q590" s="41">
        <f t="shared" si="28"/>
        <v>23.395249677730295</v>
      </c>
      <c r="R590" s="36">
        <f>Table10[[#This Row],[Column16]]/Table10[[#This Row],[Column19]]</f>
        <v>0.15640220067812199</v>
      </c>
      <c r="S590" s="41">
        <f>'Given Data '!C$21*'Given Data '!C$19*'Given Data '!C$9*Table10[[#This Row],[Column11]]^2</f>
        <v>514.63531940285418</v>
      </c>
      <c r="T590" s="41">
        <f>'Given Data '!C$22*'Given Data '!C$17*9.81</f>
        <v>102.35950200000001</v>
      </c>
      <c r="U590" s="41">
        <v>0</v>
      </c>
      <c r="V590" s="41">
        <f>'Given Data '!C$45-(Table10[[#This Row],[Column13]]+Table10[[#This Row],[Column14]]+Table10[[#This Row],[Column15]])</f>
        <v>90.906595919980305</v>
      </c>
      <c r="W590" s="41">
        <f>Table10[[#This Row],[Column16]]/'Given Data '!C$17</f>
        <v>0.17424737099150928</v>
      </c>
      <c r="X590" s="41">
        <f>IF(L590=1,'Given Data '!C$55,IF(L590=2,'Given Data '!C$56,IF(L590=3,'Given Data '!C$57)))</f>
        <v>581.23604096253996</v>
      </c>
      <c r="Y590" s="41">
        <f>Table10[[#This Row],[Column19]]*Table10[[#This Row],[Column11]]^2/(2*1000)</f>
        <v>159.06620108356452</v>
      </c>
    </row>
    <row r="591" spans="7:25">
      <c r="G591" s="38">
        <f>7000</f>
        <v>7000</v>
      </c>
      <c r="H591" s="38">
        <f t="shared" si="26"/>
        <v>12.45</v>
      </c>
      <c r="I591" s="41">
        <f>Table10[[#This Row],[Column2]]*746/1000</f>
        <v>9.2876999999999992</v>
      </c>
      <c r="J591" s="37">
        <f>60*Table10[[#This Row],[Column3]]/(2*PI()*Table10[[#This Row],[Column1]])</f>
        <v>1.2670143128182253E-2</v>
      </c>
      <c r="K591" s="51">
        <v>535.1</v>
      </c>
      <c r="L591" s="41">
        <f>IF(Simulation!Q591&lt;='Given Data '!J$6,1,IF(AND(Simulation!Q591&gt;'Given Data '!J$6,Simulation!Q591&lt;='Given Data '!J$7),2,IF(Simulation!Q591&gt;'Given Data '!J$8,3)))</f>
        <v>3</v>
      </c>
      <c r="M591" s="41">
        <v>1</v>
      </c>
      <c r="N591" s="35">
        <f t="shared" si="27"/>
        <v>587</v>
      </c>
      <c r="O591" s="41">
        <f>O590+(Table10[[#This Row],[Column11]]-Q590)/R590</f>
        <v>39.175745020532354</v>
      </c>
      <c r="P591" s="41">
        <f>3.6*Table10[[#This Row],[Column11]]</f>
        <v>84.24696216496865</v>
      </c>
      <c r="Q591" s="41">
        <f t="shared" si="28"/>
        <v>23.401933934713512</v>
      </c>
      <c r="R591" s="36">
        <f>Table10[[#This Row],[Column16]]/Table10[[#This Row],[Column19]]</f>
        <v>0.15589618434056574</v>
      </c>
      <c r="S591" s="41">
        <f>'Given Data '!C$21*'Given Data '!C$19*'Given Data '!C$9*Table10[[#This Row],[Column11]]^2</f>
        <v>514.92943433555774</v>
      </c>
      <c r="T591" s="41">
        <f>'Given Data '!C$22*'Given Data '!C$17*9.81</f>
        <v>102.35950200000001</v>
      </c>
      <c r="U591" s="41">
        <v>0</v>
      </c>
      <c r="V591" s="41">
        <f>'Given Data '!C$45-(Table10[[#This Row],[Column13]]+Table10[[#This Row],[Column14]]+Table10[[#This Row],[Column15]])</f>
        <v>90.61248098727674</v>
      </c>
      <c r="W591" s="41">
        <f>Table10[[#This Row],[Column16]]/'Given Data '!C$17</f>
        <v>0.1736836192276873</v>
      </c>
      <c r="X591" s="41">
        <f>IF(L591=1,'Given Data '!C$55,IF(L591=2,'Given Data '!C$56,IF(L591=3,'Given Data '!C$57)))</f>
        <v>581.23604096253996</v>
      </c>
      <c r="Y591" s="41">
        <f>Table10[[#This Row],[Column19]]*Table10[[#This Row],[Column11]]^2/(2*1000)</f>
        <v>159.15710767948451</v>
      </c>
    </row>
    <row r="592" spans="7:25">
      <c r="G592" s="38">
        <f>7000</f>
        <v>7000</v>
      </c>
      <c r="H592" s="38">
        <f t="shared" si="26"/>
        <v>12.45</v>
      </c>
      <c r="I592" s="41">
        <f>Table10[[#This Row],[Column2]]*746/1000</f>
        <v>9.2876999999999992</v>
      </c>
      <c r="J592" s="37">
        <f>60*Table10[[#This Row],[Column3]]/(2*PI()*Table10[[#This Row],[Column1]])</f>
        <v>1.2670143128182253E-2</v>
      </c>
      <c r="K592" s="51">
        <v>535.1</v>
      </c>
      <c r="L592" s="41">
        <f>IF(Simulation!Q592&lt;='Given Data '!J$6,1,IF(AND(Simulation!Q592&gt;'Given Data '!J$6,Simulation!Q592&lt;='Given Data '!J$7),2,IF(Simulation!Q592&gt;'Given Data '!J$8,3)))</f>
        <v>3</v>
      </c>
      <c r="M592" s="41">
        <v>1</v>
      </c>
      <c r="N592" s="35">
        <f t="shared" si="27"/>
        <v>588</v>
      </c>
      <c r="O592" s="41">
        <f>O591+(Table10[[#This Row],[Column11]]-Q591)/R591</f>
        <v>39.218470451322609</v>
      </c>
      <c r="P592" s="41">
        <f>3.6*Table10[[#This Row],[Column11]]</f>
        <v>84.270940798852877</v>
      </c>
      <c r="Q592" s="41">
        <f t="shared" si="28"/>
        <v>23.408594666348019</v>
      </c>
      <c r="R592" s="36">
        <f>Table10[[#This Row],[Column16]]/Table10[[#This Row],[Column19]]</f>
        <v>0.1553918051445122</v>
      </c>
      <c r="S592" s="41">
        <f>'Given Data '!C$21*'Given Data '!C$19*'Given Data '!C$9*Table10[[#This Row],[Column11]]^2</f>
        <v>515.22259770261576</v>
      </c>
      <c r="T592" s="41">
        <f>'Given Data '!C$22*'Given Data '!C$17*9.81</f>
        <v>102.35950200000001</v>
      </c>
      <c r="U592" s="41">
        <v>0</v>
      </c>
      <c r="V592" s="41">
        <f>'Given Data '!C$45-(Table10[[#This Row],[Column13]]+Table10[[#This Row],[Column14]]+Table10[[#This Row],[Column15]])</f>
        <v>90.319317620218726</v>
      </c>
      <c r="W592" s="41">
        <f>Table10[[#This Row],[Column16]]/'Given Data '!C$17</f>
        <v>0.1731216913998557</v>
      </c>
      <c r="X592" s="41">
        <f>IF(L592=1,'Given Data '!C$55,IF(L592=2,'Given Data '!C$56,IF(L592=3,'Given Data '!C$57)))</f>
        <v>581.23604096253996</v>
      </c>
      <c r="Y592" s="41">
        <f>Table10[[#This Row],[Column19]]*Table10[[#This Row],[Column11]]^2/(2*1000)</f>
        <v>159.2477201604718</v>
      </c>
    </row>
    <row r="593" spans="7:25">
      <c r="G593" s="38">
        <f>7000</f>
        <v>7000</v>
      </c>
      <c r="H593" s="38">
        <f t="shared" si="26"/>
        <v>12.45</v>
      </c>
      <c r="I593" s="41">
        <f>Table10[[#This Row],[Column2]]*746/1000</f>
        <v>9.2876999999999992</v>
      </c>
      <c r="J593" s="37">
        <f>60*Table10[[#This Row],[Column3]]/(2*PI()*Table10[[#This Row],[Column1]])</f>
        <v>1.2670143128182253E-2</v>
      </c>
      <c r="K593" s="51">
        <v>535.1</v>
      </c>
      <c r="L593" s="41">
        <f>IF(Simulation!Q593&lt;='Given Data '!J$6,1,IF(AND(Simulation!Q593&gt;'Given Data '!J$6,Simulation!Q593&lt;='Given Data '!J$7),2,IF(Simulation!Q593&gt;'Given Data '!J$8,3)))</f>
        <v>3</v>
      </c>
      <c r="M593" s="41">
        <v>1</v>
      </c>
      <c r="N593" s="35">
        <f t="shared" si="27"/>
        <v>589</v>
      </c>
      <c r="O593" s="41">
        <f>O592+(Table10[[#This Row],[Column11]]-Q592)/R592</f>
        <v>39.261183748034732</v>
      </c>
      <c r="P593" s="41">
        <f>3.6*Table10[[#This Row],[Column11]]</f>
        <v>84.294835065460049</v>
      </c>
      <c r="Q593" s="41">
        <f t="shared" si="28"/>
        <v>23.415231962627789</v>
      </c>
      <c r="R593" s="36">
        <f>Table10[[#This Row],[Column16]]/Table10[[#This Row],[Column19]]</f>
        <v>0.15488905779323087</v>
      </c>
      <c r="S593" s="41">
        <f>'Given Data '!C$21*'Given Data '!C$19*'Given Data '!C$9*Table10[[#This Row],[Column11]]^2</f>
        <v>515.51481258267893</v>
      </c>
      <c r="T593" s="41">
        <f>'Given Data '!C$22*'Given Data '!C$17*9.81</f>
        <v>102.35950200000001</v>
      </c>
      <c r="U593" s="41">
        <v>0</v>
      </c>
      <c r="V593" s="41">
        <f>'Given Data '!C$45-(Table10[[#This Row],[Column13]]+Table10[[#This Row],[Column14]]+Table10[[#This Row],[Column15]])</f>
        <v>90.027102740155556</v>
      </c>
      <c r="W593" s="41">
        <f>Table10[[#This Row],[Column16]]/'Given Data '!C$17</f>
        <v>0.17256158160693785</v>
      </c>
      <c r="X593" s="41">
        <f>IF(L593=1,'Given Data '!C$55,IF(L593=2,'Given Data '!C$56,IF(L593=3,'Given Data '!C$57)))</f>
        <v>581.23604096253996</v>
      </c>
      <c r="Y593" s="41">
        <f>Table10[[#This Row],[Column19]]*Table10[[#This Row],[Column11]]^2/(2*1000)</f>
        <v>159.33803947809204</v>
      </c>
    </row>
    <row r="594" spans="7:25">
      <c r="G594" s="38">
        <f>7000</f>
        <v>7000</v>
      </c>
      <c r="H594" s="38">
        <f t="shared" si="26"/>
        <v>12.45</v>
      </c>
      <c r="I594" s="41">
        <f>Table10[[#This Row],[Column2]]*746/1000</f>
        <v>9.2876999999999992</v>
      </c>
      <c r="J594" s="37">
        <f>60*Table10[[#This Row],[Column3]]/(2*PI()*Table10[[#This Row],[Column1]])</f>
        <v>1.2670143128182253E-2</v>
      </c>
      <c r="K594" s="51">
        <v>535.1</v>
      </c>
      <c r="L594" s="41">
        <f>IF(Simulation!Q594&lt;='Given Data '!J$6,1,IF(AND(Simulation!Q594&gt;'Given Data '!J$6,Simulation!Q594&lt;='Given Data '!J$7),2,IF(Simulation!Q594&gt;'Given Data '!J$8,3)))</f>
        <v>3</v>
      </c>
      <c r="M594" s="41">
        <v>1</v>
      </c>
      <c r="N594" s="35">
        <f t="shared" si="27"/>
        <v>590</v>
      </c>
      <c r="O594" s="41">
        <f>O593+(Table10[[#This Row],[Column11]]-Q593)/R593</f>
        <v>39.303884960209089</v>
      </c>
      <c r="P594" s="41">
        <f>3.6*Table10[[#This Row],[Column11]]</f>
        <v>84.318645287333183</v>
      </c>
      <c r="Q594" s="41">
        <f t="shared" si="28"/>
        <v>23.421845913148104</v>
      </c>
      <c r="R594" s="36">
        <f>Table10[[#This Row],[Column16]]/Table10[[#This Row],[Column19]]</f>
        <v>0.1543879370071278</v>
      </c>
      <c r="S594" s="41">
        <f>'Given Data '!C$21*'Given Data '!C$19*'Given Data '!C$9*Table10[[#This Row],[Column11]]^2</f>
        <v>515.80608204443752</v>
      </c>
      <c r="T594" s="41">
        <f>'Given Data '!C$22*'Given Data '!C$17*9.81</f>
        <v>102.35950200000001</v>
      </c>
      <c r="U594" s="41">
        <v>0</v>
      </c>
      <c r="V594" s="41">
        <f>'Given Data '!C$45-(Table10[[#This Row],[Column13]]+Table10[[#This Row],[Column14]]+Table10[[#This Row],[Column15]])</f>
        <v>89.735833278396967</v>
      </c>
      <c r="W594" s="41">
        <f>Table10[[#This Row],[Column16]]/'Given Data '!C$17</f>
        <v>0.172003283966949</v>
      </c>
      <c r="X594" s="41">
        <f>IF(L594=1,'Given Data '!C$55,IF(L594=2,'Given Data '!C$56,IF(L594=3,'Given Data '!C$57)))</f>
        <v>581.23604096253996</v>
      </c>
      <c r="Y594" s="41">
        <f>Table10[[#This Row],[Column19]]*Table10[[#This Row],[Column11]]^2/(2*1000)</f>
        <v>159.42806658083219</v>
      </c>
    </row>
    <row r="595" spans="7:25">
      <c r="G595" s="38">
        <f>7000</f>
        <v>7000</v>
      </c>
      <c r="H595" s="38">
        <f t="shared" si="26"/>
        <v>12.45</v>
      </c>
      <c r="I595" s="41">
        <f>Table10[[#This Row],[Column2]]*746/1000</f>
        <v>9.2876999999999992</v>
      </c>
      <c r="J595" s="37">
        <f>60*Table10[[#This Row],[Column3]]/(2*PI()*Table10[[#This Row],[Column1]])</f>
        <v>1.2670143128182253E-2</v>
      </c>
      <c r="K595" s="51">
        <v>535.1</v>
      </c>
      <c r="L595" s="41">
        <f>IF(Simulation!Q595&lt;='Given Data '!J$6,1,IF(AND(Simulation!Q595&gt;'Given Data '!J$6,Simulation!Q595&lt;='Given Data '!J$7),2,IF(Simulation!Q595&gt;'Given Data '!J$8,3)))</f>
        <v>3</v>
      </c>
      <c r="M595" s="41">
        <v>1</v>
      </c>
      <c r="N595" s="35">
        <f t="shared" si="27"/>
        <v>591</v>
      </c>
      <c r="O595" s="41">
        <f>O594+(Table10[[#This Row],[Column11]]-Q594)/R594</f>
        <v>39.346574137144898</v>
      </c>
      <c r="P595" s="41">
        <f>3.6*Table10[[#This Row],[Column11]]</f>
        <v>84.342371785587929</v>
      </c>
      <c r="Q595" s="41">
        <f t="shared" si="28"/>
        <v>23.428436607107756</v>
      </c>
      <c r="R595" s="36">
        <f>Table10[[#This Row],[Column16]]/Table10[[#This Row],[Column19]]</f>
        <v>0.15388843752369039</v>
      </c>
      <c r="S595" s="41">
        <f>'Given Data '!C$21*'Given Data '!C$19*'Given Data '!C$9*Table10[[#This Row],[Column11]]^2</f>
        <v>516.09640914665351</v>
      </c>
      <c r="T595" s="41">
        <f>'Given Data '!C$22*'Given Data '!C$17*9.81</f>
        <v>102.35950200000001</v>
      </c>
      <c r="U595" s="41">
        <v>0</v>
      </c>
      <c r="V595" s="41">
        <f>'Given Data '!C$45-(Table10[[#This Row],[Column13]]+Table10[[#This Row],[Column14]]+Table10[[#This Row],[Column15]])</f>
        <v>89.44550617618097</v>
      </c>
      <c r="W595" s="41">
        <f>Table10[[#This Row],[Column16]]/'Given Data '!C$17</f>
        <v>0.17144679261693463</v>
      </c>
      <c r="X595" s="41">
        <f>IF(L595=1,'Given Data '!C$55,IF(L595=2,'Given Data '!C$56,IF(L595=3,'Given Data '!C$57)))</f>
        <v>581.23604096253996</v>
      </c>
      <c r="Y595" s="41">
        <f>Table10[[#This Row],[Column19]]*Table10[[#This Row],[Column11]]^2/(2*1000)</f>
        <v>159.51780241411058</v>
      </c>
    </row>
    <row r="596" spans="7:25">
      <c r="G596" s="38">
        <f>7000</f>
        <v>7000</v>
      </c>
      <c r="H596" s="38">
        <f t="shared" si="26"/>
        <v>12.45</v>
      </c>
      <c r="I596" s="41">
        <f>Table10[[#This Row],[Column2]]*746/1000</f>
        <v>9.2876999999999992</v>
      </c>
      <c r="J596" s="37">
        <f>60*Table10[[#This Row],[Column3]]/(2*PI()*Table10[[#This Row],[Column1]])</f>
        <v>1.2670143128182253E-2</v>
      </c>
      <c r="K596" s="51">
        <v>535.1</v>
      </c>
      <c r="L596" s="41">
        <f>IF(Simulation!Q596&lt;='Given Data '!J$6,1,IF(AND(Simulation!Q596&gt;'Given Data '!J$6,Simulation!Q596&lt;='Given Data '!J$7),2,IF(Simulation!Q596&gt;'Given Data '!J$8,3)))</f>
        <v>3</v>
      </c>
      <c r="M596" s="41">
        <v>1</v>
      </c>
      <c r="N596" s="35">
        <f t="shared" si="27"/>
        <v>592</v>
      </c>
      <c r="O596" s="41">
        <f>O595+(Table10[[#This Row],[Column11]]-Q595)/R595</f>
        <v>39.389251327901704</v>
      </c>
      <c r="P596" s="41">
        <f>3.6*Table10[[#This Row],[Column11]]</f>
        <v>84.366014879920399</v>
      </c>
      <c r="Q596" s="41">
        <f t="shared" si="28"/>
        <v>23.435004133311221</v>
      </c>
      <c r="R596" s="36">
        <f>Table10[[#This Row],[Column16]]/Table10[[#This Row],[Column19]]</f>
        <v>0.15339055409743216</v>
      </c>
      <c r="S596" s="41">
        <f>'Given Data '!C$21*'Given Data '!C$19*'Given Data '!C$9*Table10[[#This Row],[Column11]]^2</f>
        <v>516.3857969381927</v>
      </c>
      <c r="T596" s="41">
        <f>'Given Data '!C$22*'Given Data '!C$17*9.81</f>
        <v>102.35950200000001</v>
      </c>
      <c r="U596" s="41">
        <v>0</v>
      </c>
      <c r="V596" s="41">
        <f>'Given Data '!C$45-(Table10[[#This Row],[Column13]]+Table10[[#This Row],[Column14]]+Table10[[#This Row],[Column15]])</f>
        <v>89.156118384641786</v>
      </c>
      <c r="W596" s="41">
        <f>Table10[[#This Row],[Column16]]/'Given Data '!C$17</f>
        <v>0.17089210171290906</v>
      </c>
      <c r="X596" s="41">
        <f>IF(L596=1,'Given Data '!C$55,IF(L596=2,'Given Data '!C$56,IF(L596=3,'Given Data '!C$57)))</f>
        <v>581.23604096253996</v>
      </c>
      <c r="Y596" s="41">
        <f>Table10[[#This Row],[Column19]]*Table10[[#This Row],[Column11]]^2/(2*1000)</f>
        <v>159.60724792028674</v>
      </c>
    </row>
    <row r="597" spans="7:25">
      <c r="G597" s="38">
        <f>7000</f>
        <v>7000</v>
      </c>
      <c r="H597" s="38">
        <f t="shared" si="26"/>
        <v>12.45</v>
      </c>
      <c r="I597" s="41">
        <f>Table10[[#This Row],[Column2]]*746/1000</f>
        <v>9.2876999999999992</v>
      </c>
      <c r="J597" s="37">
        <f>60*Table10[[#This Row],[Column3]]/(2*PI()*Table10[[#This Row],[Column1]])</f>
        <v>1.2670143128182253E-2</v>
      </c>
      <c r="K597" s="51">
        <v>535.1</v>
      </c>
      <c r="L597" s="41">
        <f>IF(Simulation!Q597&lt;='Given Data '!J$6,1,IF(AND(Simulation!Q597&gt;'Given Data '!J$6,Simulation!Q597&lt;='Given Data '!J$7),2,IF(Simulation!Q597&gt;'Given Data '!J$8,3)))</f>
        <v>3</v>
      </c>
      <c r="M597" s="41">
        <v>1</v>
      </c>
      <c r="N597" s="35">
        <f t="shared" si="27"/>
        <v>593</v>
      </c>
      <c r="O597" s="41">
        <f>O596+(Table10[[#This Row],[Column11]]-Q596)/R596</f>
        <v>39.431916581300854</v>
      </c>
      <c r="P597" s="41">
        <f>3.6*Table10[[#This Row],[Column11]]</f>
        <v>84.389574888614973</v>
      </c>
      <c r="Q597" s="41">
        <f t="shared" si="28"/>
        <v>23.441548580170824</v>
      </c>
      <c r="R597" s="36">
        <f>Table10[[#This Row],[Column16]]/Table10[[#This Row],[Column19]]</f>
        <v>0.15289428149983714</v>
      </c>
      <c r="S597" s="41">
        <f>'Given Data '!C$21*'Given Data '!C$19*'Given Data '!C$9*Table10[[#This Row],[Column11]]^2</f>
        <v>516.67424845805704</v>
      </c>
      <c r="T597" s="41">
        <f>'Given Data '!C$22*'Given Data '!C$17*9.81</f>
        <v>102.35950200000001</v>
      </c>
      <c r="U597" s="41">
        <v>0</v>
      </c>
      <c r="V597" s="41">
        <f>'Given Data '!C$45-(Table10[[#This Row],[Column13]]+Table10[[#This Row],[Column14]]+Table10[[#This Row],[Column15]])</f>
        <v>88.867666864777448</v>
      </c>
      <c r="W597" s="41">
        <f>Table10[[#This Row],[Column16]]/'Given Data '!C$17</f>
        <v>0.17033920542979325</v>
      </c>
      <c r="X597" s="41">
        <f>IF(L597=1,'Given Data '!C$55,IF(L597=2,'Given Data '!C$56,IF(L597=3,'Given Data '!C$57)))</f>
        <v>581.23604096253996</v>
      </c>
      <c r="Y597" s="41">
        <f>Table10[[#This Row],[Column19]]*Table10[[#This Row],[Column11]]^2/(2*1000)</f>
        <v>159.69640403867135</v>
      </c>
    </row>
    <row r="598" spans="7:25">
      <c r="G598" s="38">
        <f>7000</f>
        <v>7000</v>
      </c>
      <c r="H598" s="38">
        <f t="shared" si="26"/>
        <v>12.45</v>
      </c>
      <c r="I598" s="41">
        <f>Table10[[#This Row],[Column2]]*746/1000</f>
        <v>9.2876999999999992</v>
      </c>
      <c r="J598" s="37">
        <f>60*Table10[[#This Row],[Column3]]/(2*PI()*Table10[[#This Row],[Column1]])</f>
        <v>1.2670143128182253E-2</v>
      </c>
      <c r="K598" s="51">
        <v>535.1</v>
      </c>
      <c r="L598" s="41">
        <f>IF(Simulation!Q598&lt;='Given Data '!J$6,1,IF(AND(Simulation!Q598&gt;'Given Data '!J$6,Simulation!Q598&lt;='Given Data '!J$7),2,IF(Simulation!Q598&gt;'Given Data '!J$8,3)))</f>
        <v>3</v>
      </c>
      <c r="M598" s="41">
        <v>1</v>
      </c>
      <c r="N598" s="35">
        <f t="shared" si="27"/>
        <v>594</v>
      </c>
      <c r="O598" s="41">
        <f>O597+(Table10[[#This Row],[Column11]]-Q597)/R597</f>
        <v>39.474569945926916</v>
      </c>
      <c r="P598" s="41">
        <f>3.6*Table10[[#This Row],[Column11]]</f>
        <v>84.413052128551954</v>
      </c>
      <c r="Q598" s="41">
        <f t="shared" si="28"/>
        <v>23.448070035708877</v>
      </c>
      <c r="R598" s="36">
        <f>Table10[[#This Row],[Column16]]/Table10[[#This Row],[Column19]]</f>
        <v>0.152399614519306</v>
      </c>
      <c r="S598" s="41">
        <f>'Given Data '!C$21*'Given Data '!C$19*'Given Data '!C$9*Table10[[#This Row],[Column11]]^2</f>
        <v>516.96176673541584</v>
      </c>
      <c r="T598" s="41">
        <f>'Given Data '!C$22*'Given Data '!C$17*9.81</f>
        <v>102.35950200000001</v>
      </c>
      <c r="U598" s="41">
        <v>0</v>
      </c>
      <c r="V598" s="41">
        <f>'Given Data '!C$45-(Table10[[#This Row],[Column13]]+Table10[[#This Row],[Column14]]+Table10[[#This Row],[Column15]])</f>
        <v>88.580148587418648</v>
      </c>
      <c r="W598" s="41">
        <f>Table10[[#This Row],[Column16]]/'Given Data '!C$17</f>
        <v>0.16978809796135524</v>
      </c>
      <c r="X598" s="41">
        <f>IF(L598=1,'Given Data '!C$55,IF(L598=2,'Given Data '!C$56,IF(L598=3,'Given Data '!C$57)))</f>
        <v>581.23604096253996</v>
      </c>
      <c r="Y598" s="41">
        <f>Table10[[#This Row],[Column19]]*Table10[[#This Row],[Column11]]^2/(2*1000)</f>
        <v>159.78527170553613</v>
      </c>
    </row>
    <row r="599" spans="7:25">
      <c r="G599" s="38">
        <f>7000</f>
        <v>7000</v>
      </c>
      <c r="H599" s="38">
        <f t="shared" si="26"/>
        <v>12.45</v>
      </c>
      <c r="I599" s="41">
        <f>Table10[[#This Row],[Column2]]*746/1000</f>
        <v>9.2876999999999992</v>
      </c>
      <c r="J599" s="37">
        <f>60*Table10[[#This Row],[Column3]]/(2*PI()*Table10[[#This Row],[Column1]])</f>
        <v>1.2670143128182253E-2</v>
      </c>
      <c r="K599" s="51">
        <v>535.1</v>
      </c>
      <c r="L599" s="41">
        <f>IF(Simulation!Q599&lt;='Given Data '!J$6,1,IF(AND(Simulation!Q599&gt;'Given Data '!J$6,Simulation!Q599&lt;='Given Data '!J$7),2,IF(Simulation!Q599&gt;'Given Data '!J$8,3)))</f>
        <v>3</v>
      </c>
      <c r="M599" s="41">
        <v>1</v>
      </c>
      <c r="N599" s="35">
        <f t="shared" si="27"/>
        <v>595</v>
      </c>
      <c r="O599" s="41">
        <f>O598+(Table10[[#This Row],[Column11]]-Q598)/R598</f>
        <v>39.517211470129098</v>
      </c>
      <c r="P599" s="41">
        <f>3.6*Table10[[#This Row],[Column11]]</f>
        <v>84.436446915215299</v>
      </c>
      <c r="Q599" s="41">
        <f t="shared" si="28"/>
        <v>23.454568587559805</v>
      </c>
      <c r="R599" s="36">
        <f>Table10[[#This Row],[Column16]]/Table10[[#This Row],[Column19]]</f>
        <v>0.15190654796110103</v>
      </c>
      <c r="S599" s="41">
        <f>'Given Data '!C$21*'Given Data '!C$19*'Given Data '!C$9*Table10[[#This Row],[Column11]]^2</f>
        <v>517.24835478963792</v>
      </c>
      <c r="T599" s="41">
        <f>'Given Data '!C$22*'Given Data '!C$17*9.81</f>
        <v>102.35950200000001</v>
      </c>
      <c r="U599" s="41">
        <v>0</v>
      </c>
      <c r="V599" s="41">
        <f>'Given Data '!C$45-(Table10[[#This Row],[Column13]]+Table10[[#This Row],[Column14]]+Table10[[#This Row],[Column15]])</f>
        <v>88.293560533196569</v>
      </c>
      <c r="W599" s="41">
        <f>Table10[[#This Row],[Column16]]/'Given Data '!C$17</f>
        <v>0.16923877352014829</v>
      </c>
      <c r="X599" s="41">
        <f>IF(L599=1,'Given Data '!C$55,IF(L599=2,'Given Data '!C$56,IF(L599=3,'Given Data '!C$57)))</f>
        <v>581.23604096253996</v>
      </c>
      <c r="Y599" s="41">
        <f>Table10[[#This Row],[Column19]]*Table10[[#This Row],[Column11]]^2/(2*1000)</f>
        <v>159.87385185412359</v>
      </c>
    </row>
    <row r="600" spans="7:25">
      <c r="G600" s="38">
        <f>7000</f>
        <v>7000</v>
      </c>
      <c r="H600" s="38">
        <f t="shared" si="26"/>
        <v>12.45</v>
      </c>
      <c r="I600" s="41">
        <f>Table10[[#This Row],[Column2]]*746/1000</f>
        <v>9.2876999999999992</v>
      </c>
      <c r="J600" s="37">
        <f>60*Table10[[#This Row],[Column3]]/(2*PI()*Table10[[#This Row],[Column1]])</f>
        <v>1.2670143128182253E-2</v>
      </c>
      <c r="K600" s="51">
        <v>535.1</v>
      </c>
      <c r="L600" s="41">
        <f>IF(Simulation!Q600&lt;='Given Data '!J$6,1,IF(AND(Simulation!Q600&gt;'Given Data '!J$6,Simulation!Q600&lt;='Given Data '!J$7),2,IF(Simulation!Q600&gt;'Given Data '!J$8,3)))</f>
        <v>3</v>
      </c>
      <c r="M600" s="41">
        <v>1</v>
      </c>
      <c r="N600" s="35">
        <f t="shared" si="27"/>
        <v>596</v>
      </c>
      <c r="O600" s="41">
        <f>O599+(Table10[[#This Row],[Column11]]-Q599)/R599</f>
        <v>39.559841202022703</v>
      </c>
      <c r="P600" s="41">
        <f>3.6*Table10[[#This Row],[Column11]]</f>
        <v>84.459759562700171</v>
      </c>
      <c r="Q600" s="41">
        <f t="shared" si="28"/>
        <v>23.46104432297227</v>
      </c>
      <c r="R600" s="36">
        <f>Table10[[#This Row],[Column16]]/Table10[[#This Row],[Column19]]</f>
        <v>0.15141507664729076</v>
      </c>
      <c r="S600" s="41">
        <f>'Given Data '!C$21*'Given Data '!C$19*'Given Data '!C$9*Table10[[#This Row],[Column11]]^2</f>
        <v>517.53401563032367</v>
      </c>
      <c r="T600" s="41">
        <f>'Given Data '!C$22*'Given Data '!C$17*9.81</f>
        <v>102.35950200000001</v>
      </c>
      <c r="U600" s="41">
        <v>0</v>
      </c>
      <c r="V600" s="41">
        <f>'Given Data '!C$45-(Table10[[#This Row],[Column13]]+Table10[[#This Row],[Column14]]+Table10[[#This Row],[Column15]])</f>
        <v>88.007899692510819</v>
      </c>
      <c r="W600" s="41">
        <f>Table10[[#This Row],[Column16]]/'Given Data '!C$17</f>
        <v>0.16869122633744957</v>
      </c>
      <c r="X600" s="41">
        <f>IF(L600=1,'Given Data '!C$55,IF(L600=2,'Given Data '!C$56,IF(L600=3,'Given Data '!C$57)))</f>
        <v>581.23604096253996</v>
      </c>
      <c r="Y600" s="41">
        <f>Table10[[#This Row],[Column19]]*Table10[[#This Row],[Column11]]^2/(2*1000)</f>
        <v>159.96214541465679</v>
      </c>
    </row>
    <row r="601" spans="7:25">
      <c r="G601" s="38">
        <f>7000</f>
        <v>7000</v>
      </c>
      <c r="H601" s="38">
        <f t="shared" si="26"/>
        <v>12.45</v>
      </c>
      <c r="I601" s="41">
        <f>Table10[[#This Row],[Column2]]*746/1000</f>
        <v>9.2876999999999992</v>
      </c>
      <c r="J601" s="37">
        <f>60*Table10[[#This Row],[Column3]]/(2*PI()*Table10[[#This Row],[Column1]])</f>
        <v>1.2670143128182253E-2</v>
      </c>
      <c r="K601" s="51">
        <v>535.1</v>
      </c>
      <c r="L601" s="41">
        <f>IF(Simulation!Q601&lt;='Given Data '!J$6,1,IF(AND(Simulation!Q601&gt;'Given Data '!J$6,Simulation!Q601&lt;='Given Data '!J$7),2,IF(Simulation!Q601&gt;'Given Data '!J$8,3)))</f>
        <v>3</v>
      </c>
      <c r="M601" s="41">
        <v>1</v>
      </c>
      <c r="N601" s="35">
        <f t="shared" si="27"/>
        <v>597</v>
      </c>
      <c r="O601" s="41">
        <f>O600+(Table10[[#This Row],[Column11]]-Q600)/R600</f>
        <v>39.60245918949056</v>
      </c>
      <c r="P601" s="41">
        <f>3.6*Table10[[#This Row],[Column11]]</f>
        <v>84.482990383720576</v>
      </c>
      <c r="Q601" s="41">
        <f t="shared" si="28"/>
        <v>23.46749732881127</v>
      </c>
      <c r="R601" s="36">
        <f>Table10[[#This Row],[Column16]]/Table10[[#This Row],[Column19]]</f>
        <v>0.15092519541669638</v>
      </c>
      <c r="S601" s="41">
        <f>'Given Data '!C$21*'Given Data '!C$19*'Given Data '!C$9*Table10[[#This Row],[Column11]]^2</f>
        <v>517.8187522573362</v>
      </c>
      <c r="T601" s="41">
        <f>'Given Data '!C$22*'Given Data '!C$17*9.81</f>
        <v>102.35950200000001</v>
      </c>
      <c r="U601" s="41">
        <v>0</v>
      </c>
      <c r="V601" s="41">
        <f>'Given Data '!C$45-(Table10[[#This Row],[Column13]]+Table10[[#This Row],[Column14]]+Table10[[#This Row],[Column15]])</f>
        <v>87.723163065498284</v>
      </c>
      <c r="W601" s="41">
        <f>Table10[[#This Row],[Column16]]/'Given Data '!C$17</f>
        <v>0.16814545066320039</v>
      </c>
      <c r="X601" s="41">
        <f>IF(L601=1,'Given Data '!C$55,IF(L601=2,'Given Data '!C$56,IF(L601=3,'Given Data '!C$57)))</f>
        <v>581.23604096253996</v>
      </c>
      <c r="Y601" s="41">
        <f>Table10[[#This Row],[Column19]]*Table10[[#This Row],[Column11]]^2/(2*1000)</f>
        <v>160.0501533143493</v>
      </c>
    </row>
    <row r="602" spans="7:25">
      <c r="G602" s="38">
        <f>7000</f>
        <v>7000</v>
      </c>
      <c r="H602" s="38">
        <f t="shared" si="26"/>
        <v>12.45</v>
      </c>
      <c r="I602" s="41">
        <f>Table10[[#This Row],[Column2]]*746/1000</f>
        <v>9.2876999999999992</v>
      </c>
      <c r="J602" s="37">
        <f>60*Table10[[#This Row],[Column3]]/(2*PI()*Table10[[#This Row],[Column1]])</f>
        <v>1.2670143128182253E-2</v>
      </c>
      <c r="K602" s="51">
        <v>535.1</v>
      </c>
      <c r="L602" s="41">
        <f>IF(Simulation!Q602&lt;='Given Data '!J$6,1,IF(AND(Simulation!Q602&gt;'Given Data '!J$6,Simulation!Q602&lt;='Given Data '!J$7),2,IF(Simulation!Q602&gt;'Given Data '!J$8,3)))</f>
        <v>3</v>
      </c>
      <c r="M602" s="41">
        <v>1</v>
      </c>
      <c r="N602" s="35">
        <f t="shared" si="27"/>
        <v>598</v>
      </c>
      <c r="O602" s="41">
        <f>O601+(Table10[[#This Row],[Column11]]-Q601)/R601</f>
        <v>39.645065480184371</v>
      </c>
      <c r="P602" s="41">
        <f>3.6*Table10[[#This Row],[Column11]]</f>
        <v>84.506139689616774</v>
      </c>
      <c r="Q602" s="41">
        <f t="shared" si="28"/>
        <v>23.473927691560213</v>
      </c>
      <c r="R602" s="36">
        <f>Table10[[#This Row],[Column16]]/Table10[[#This Row],[Column19]]</f>
        <v>0.15043689912483726</v>
      </c>
      <c r="S602" s="41">
        <f>'Given Data '!C$21*'Given Data '!C$19*'Given Data '!C$9*Table10[[#This Row],[Column11]]^2</f>
        <v>518.10256766083307</v>
      </c>
      <c r="T602" s="41">
        <f>'Given Data '!C$22*'Given Data '!C$17*9.81</f>
        <v>102.35950200000001</v>
      </c>
      <c r="U602" s="41">
        <v>0</v>
      </c>
      <c r="V602" s="41">
        <f>'Given Data '!C$45-(Table10[[#This Row],[Column13]]+Table10[[#This Row],[Column14]]+Table10[[#This Row],[Column15]])</f>
        <v>87.43934766200141</v>
      </c>
      <c r="W602" s="41">
        <f>Table10[[#This Row],[Column16]]/'Given Data '!C$17</f>
        <v>0.16760144076594546</v>
      </c>
      <c r="X602" s="41">
        <f>IF(L602=1,'Given Data '!C$55,IF(L602=2,'Given Data '!C$56,IF(L602=3,'Given Data '!C$57)))</f>
        <v>581.23604096253996</v>
      </c>
      <c r="Y602" s="41">
        <f>Table10[[#This Row],[Column19]]*Table10[[#This Row],[Column11]]^2/(2*1000)</f>
        <v>160.13787647741478</v>
      </c>
    </row>
    <row r="603" spans="7:25">
      <c r="G603" s="38">
        <f>7000</f>
        <v>7000</v>
      </c>
      <c r="H603" s="38">
        <f t="shared" si="26"/>
        <v>12.45</v>
      </c>
      <c r="I603" s="41">
        <f>Table10[[#This Row],[Column2]]*746/1000</f>
        <v>9.2876999999999992</v>
      </c>
      <c r="J603" s="37">
        <f>60*Table10[[#This Row],[Column3]]/(2*PI()*Table10[[#This Row],[Column1]])</f>
        <v>1.2670143128182253E-2</v>
      </c>
      <c r="K603" s="51">
        <v>535.1</v>
      </c>
      <c r="L603" s="41">
        <f>IF(Simulation!Q603&lt;='Given Data '!J$6,1,IF(AND(Simulation!Q603&gt;'Given Data '!J$6,Simulation!Q603&lt;='Given Data '!J$7),2,IF(Simulation!Q603&gt;'Given Data '!J$8,3)))</f>
        <v>3</v>
      </c>
      <c r="M603" s="41">
        <v>1</v>
      </c>
      <c r="N603" s="35">
        <f t="shared" si="27"/>
        <v>599</v>
      </c>
      <c r="O603" s="41">
        <f>O602+(Table10[[#This Row],[Column11]]-Q602)/R602</f>
        <v>39.687660121526193</v>
      </c>
      <c r="P603" s="41">
        <f>3.6*Table10[[#This Row],[Column11]]</f>
        <v>84.529207790362847</v>
      </c>
      <c r="Q603" s="41">
        <f t="shared" si="28"/>
        <v>23.480335497323011</v>
      </c>
      <c r="R603" s="36">
        <f>Table10[[#This Row],[Column16]]/Table10[[#This Row],[Column19]]</f>
        <v>0.14995018264387716</v>
      </c>
      <c r="S603" s="41">
        <f>'Given Data '!C$21*'Given Data '!C$19*'Given Data '!C$9*Table10[[#This Row],[Column11]]^2</f>
        <v>518.38546482129755</v>
      </c>
      <c r="T603" s="41">
        <f>'Given Data '!C$22*'Given Data '!C$17*9.81</f>
        <v>102.35950200000001</v>
      </c>
      <c r="U603" s="41">
        <v>0</v>
      </c>
      <c r="V603" s="41">
        <f>'Given Data '!C$45-(Table10[[#This Row],[Column13]]+Table10[[#This Row],[Column14]]+Table10[[#This Row],[Column15]])</f>
        <v>87.156450501536938</v>
      </c>
      <c r="W603" s="41">
        <f>Table10[[#This Row],[Column16]]/'Given Data '!C$17</f>
        <v>0.16705919093277286</v>
      </c>
      <c r="X603" s="41">
        <f>IF(L603=1,'Given Data '!C$55,IF(L603=2,'Given Data '!C$56,IF(L603=3,'Given Data '!C$57)))</f>
        <v>581.23604096253996</v>
      </c>
      <c r="Y603" s="41">
        <f>Table10[[#This Row],[Column19]]*Table10[[#This Row],[Column11]]^2/(2*1000)</f>
        <v>160.22531582507676</v>
      </c>
    </row>
    <row r="604" spans="7:25">
      <c r="G604" s="38">
        <f>7000</f>
        <v>7000</v>
      </c>
      <c r="H604" s="38">
        <f t="shared" si="26"/>
        <v>12.45</v>
      </c>
      <c r="I604" s="41">
        <f>Table10[[#This Row],[Column2]]*746/1000</f>
        <v>9.2876999999999992</v>
      </c>
      <c r="J604" s="37">
        <f>60*Table10[[#This Row],[Column3]]/(2*PI()*Table10[[#This Row],[Column1]])</f>
        <v>1.2670143128182253E-2</v>
      </c>
      <c r="K604" s="51">
        <v>535.1</v>
      </c>
      <c r="L604" s="41">
        <f>IF(Simulation!Q604&lt;='Given Data '!J$6,1,IF(AND(Simulation!Q604&gt;'Given Data '!J$6,Simulation!Q604&lt;='Given Data '!J$7),2,IF(Simulation!Q604&gt;'Given Data '!J$8,3)))</f>
        <v>3</v>
      </c>
      <c r="M604" s="41">
        <v>1</v>
      </c>
      <c r="N604" s="35">
        <f t="shared" si="27"/>
        <v>600</v>
      </c>
      <c r="O604" s="41">
        <f>O603+(Table10[[#This Row],[Column11]]-Q603)/R603</f>
        <v>39.73024316070974</v>
      </c>
      <c r="P604" s="41">
        <f>3.6*Table10[[#This Row],[Column11]]</f>
        <v>84.552194994574023</v>
      </c>
      <c r="Q604" s="41">
        <f t="shared" si="28"/>
        <v>23.486720831826116</v>
      </c>
      <c r="R604" s="36">
        <f>Table10[[#This Row],[Column16]]/Table10[[#This Row],[Column19]]</f>
        <v>0.14946504086256995</v>
      </c>
      <c r="S604" s="41">
        <f>'Given Data '!C$21*'Given Data '!C$19*'Given Data '!C$9*Table10[[#This Row],[Column11]]^2</f>
        <v>518.66744670957007</v>
      </c>
      <c r="T604" s="41">
        <f>'Given Data '!C$22*'Given Data '!C$17*9.81</f>
        <v>102.35950200000001</v>
      </c>
      <c r="U604" s="41">
        <v>0</v>
      </c>
      <c r="V604" s="41">
        <f>'Given Data '!C$45-(Table10[[#This Row],[Column13]]+Table10[[#This Row],[Column14]]+Table10[[#This Row],[Column15]])</f>
        <v>86.874468613264412</v>
      </c>
      <c r="W604" s="41">
        <f>Table10[[#This Row],[Column16]]/'Given Data '!C$17</f>
        <v>0.16651869546925382</v>
      </c>
      <c r="X604" s="41">
        <f>IF(L604=1,'Given Data '!C$55,IF(L604=2,'Given Data '!C$56,IF(L604=3,'Given Data '!C$57)))</f>
        <v>581.23604096253996</v>
      </c>
      <c r="Y604" s="41">
        <f>Table10[[#This Row],[Column19]]*Table10[[#This Row],[Column11]]^2/(2*1000)</f>
        <v>160.31247227557833</v>
      </c>
    </row>
    <row r="605" spans="7:25">
      <c r="G605" s="38">
        <f>7000</f>
        <v>7000</v>
      </c>
      <c r="H605" s="38">
        <f t="shared" si="26"/>
        <v>12.45</v>
      </c>
      <c r="I605" s="41">
        <f>Table10[[#This Row],[Column2]]*746/1000</f>
        <v>9.2876999999999992</v>
      </c>
      <c r="J605" s="37">
        <f>60*Table10[[#This Row],[Column3]]/(2*PI()*Table10[[#This Row],[Column1]])</f>
        <v>1.2670143128182253E-2</v>
      </c>
      <c r="K605" s="51">
        <v>535.1</v>
      </c>
      <c r="L605" s="41">
        <f>IF(Simulation!Q605&lt;='Given Data '!J$6,1,IF(AND(Simulation!Q605&gt;'Given Data '!J$6,Simulation!Q605&lt;='Given Data '!J$7),2,IF(Simulation!Q605&gt;'Given Data '!J$8,3)))</f>
        <v>3</v>
      </c>
      <c r="M605" s="41">
        <v>1</v>
      </c>
      <c r="N605" s="35">
        <f t="shared" si="27"/>
        <v>601</v>
      </c>
      <c r="O605" s="41">
        <f>O604+(Table10[[#This Row],[Column11]]-Q604)/R604</f>
        <v>39.772814644701803</v>
      </c>
      <c r="P605" s="41">
        <f>3.6*Table10[[#This Row],[Column11]]</f>
        <v>84.57510160951405</v>
      </c>
      <c r="Q605" s="41">
        <f t="shared" si="28"/>
        <v>23.493083780420569</v>
      </c>
      <c r="R605" s="36">
        <f>Table10[[#This Row],[Column16]]/Table10[[#This Row],[Column19]]</f>
        <v>0.14898146868620626</v>
      </c>
      <c r="S605" s="41">
        <f>'Given Data '!C$21*'Given Data '!C$19*'Given Data '!C$9*Table10[[#This Row],[Column11]]^2</f>
        <v>518.94851628687934</v>
      </c>
      <c r="T605" s="41">
        <f>'Given Data '!C$22*'Given Data '!C$17*9.81</f>
        <v>102.35950200000001</v>
      </c>
      <c r="U605" s="41">
        <v>0</v>
      </c>
      <c r="V605" s="41">
        <f>'Given Data '!C$45-(Table10[[#This Row],[Column13]]+Table10[[#This Row],[Column14]]+Table10[[#This Row],[Column15]])</f>
        <v>86.593399035955144</v>
      </c>
      <c r="W605" s="41">
        <f>Table10[[#This Row],[Column16]]/'Given Data '!C$17</f>
        <v>0.16597994869938307</v>
      </c>
      <c r="X605" s="41">
        <f>IF(L605=1,'Given Data '!C$55,IF(L605=2,'Given Data '!C$56,IF(L605=3,'Given Data '!C$57)))</f>
        <v>581.23604096253996</v>
      </c>
      <c r="Y605" s="41">
        <f>Table10[[#This Row],[Column19]]*Table10[[#This Row],[Column11]]^2/(2*1000)</f>
        <v>160.39934674419163</v>
      </c>
    </row>
    <row r="606" spans="7:25">
      <c r="G606" s="38">
        <f>7000</f>
        <v>7000</v>
      </c>
      <c r="H606" s="38">
        <f t="shared" si="26"/>
        <v>12.45</v>
      </c>
      <c r="I606" s="41">
        <f>Table10[[#This Row],[Column2]]*746/1000</f>
        <v>9.2876999999999992</v>
      </c>
      <c r="J606" s="37">
        <f>60*Table10[[#This Row],[Column3]]/(2*PI()*Table10[[#This Row],[Column1]])</f>
        <v>1.2670143128182253E-2</v>
      </c>
      <c r="K606" s="51">
        <v>535.1</v>
      </c>
      <c r="L606" s="41">
        <f>IF(Simulation!Q606&lt;='Given Data '!J$6,1,IF(AND(Simulation!Q606&gt;'Given Data '!J$6,Simulation!Q606&lt;='Given Data '!J$7),2,IF(Simulation!Q606&gt;'Given Data '!J$8,3)))</f>
        <v>3</v>
      </c>
      <c r="M606" s="41">
        <v>1</v>
      </c>
      <c r="N606" s="35">
        <f t="shared" si="27"/>
        <v>602</v>
      </c>
      <c r="O606" s="41">
        <f>O605+(Table10[[#This Row],[Column11]]-Q605)/R605</f>
        <v>39.81537462024356</v>
      </c>
      <c r="P606" s="41">
        <f>3.6*Table10[[#This Row],[Column11]]</f>
        <v>84.597927941102512</v>
      </c>
      <c r="Q606" s="41">
        <f t="shared" si="28"/>
        <v>23.49942442808403</v>
      </c>
      <c r="R606" s="36">
        <f>Table10[[#This Row],[Column16]]/Table10[[#This Row],[Column19]]</f>
        <v>0.14849946103656014</v>
      </c>
      <c r="S606" s="41">
        <f>'Given Data '!C$21*'Given Data '!C$19*'Given Data '!C$9*Table10[[#This Row],[Column11]]^2</f>
        <v>519.22867650487331</v>
      </c>
      <c r="T606" s="41">
        <f>'Given Data '!C$22*'Given Data '!C$17*9.81</f>
        <v>102.35950200000001</v>
      </c>
      <c r="U606" s="41">
        <v>0</v>
      </c>
      <c r="V606" s="41">
        <f>'Given Data '!C$45-(Table10[[#This Row],[Column13]]+Table10[[#This Row],[Column14]]+Table10[[#This Row],[Column15]])</f>
        <v>86.313238817961178</v>
      </c>
      <c r="W606" s="41">
        <f>Table10[[#This Row],[Column16]]/'Given Data '!C$17</f>
        <v>0.16544294496551948</v>
      </c>
      <c r="X606" s="41">
        <f>IF(L606=1,'Given Data '!C$55,IF(L606=2,'Given Data '!C$56,IF(L606=3,'Given Data '!C$57)))</f>
        <v>581.23604096253996</v>
      </c>
      <c r="Y606" s="41">
        <f>Table10[[#This Row],[Column19]]*Table10[[#This Row],[Column11]]^2/(2*1000)</f>
        <v>160.48594014322757</v>
      </c>
    </row>
    <row r="607" spans="7:25">
      <c r="G607" s="38">
        <f>7000</f>
        <v>7000</v>
      </c>
      <c r="H607" s="38">
        <f t="shared" si="26"/>
        <v>12.45</v>
      </c>
      <c r="I607" s="41">
        <f>Table10[[#This Row],[Column2]]*746/1000</f>
        <v>9.2876999999999992</v>
      </c>
      <c r="J607" s="37">
        <f>60*Table10[[#This Row],[Column3]]/(2*PI()*Table10[[#This Row],[Column1]])</f>
        <v>1.2670143128182253E-2</v>
      </c>
      <c r="K607" s="51">
        <v>535.1</v>
      </c>
      <c r="L607" s="41">
        <f>IF(Simulation!Q607&lt;='Given Data '!J$6,1,IF(AND(Simulation!Q607&gt;'Given Data '!J$6,Simulation!Q607&lt;='Given Data '!J$7),2,IF(Simulation!Q607&gt;'Given Data '!J$8,3)))</f>
        <v>3</v>
      </c>
      <c r="M607" s="41">
        <v>1</v>
      </c>
      <c r="N607" s="35">
        <f t="shared" si="27"/>
        <v>603</v>
      </c>
      <c r="O607" s="41">
        <f>O606+(Table10[[#This Row],[Column11]]-Q606)/R606</f>
        <v>39.857923133852012</v>
      </c>
      <c r="P607" s="41">
        <f>3.6*Table10[[#This Row],[Column11]]</f>
        <v>84.62067429392205</v>
      </c>
      <c r="Q607" s="41">
        <f t="shared" si="28"/>
        <v>23.505742859422792</v>
      </c>
      <c r="R607" s="36">
        <f>Table10[[#This Row],[Column16]]/Table10[[#This Row],[Column19]]</f>
        <v>0.14801901285183502</v>
      </c>
      <c r="S607" s="41">
        <f>'Given Data '!C$21*'Given Data '!C$19*'Given Data '!C$9*Table10[[#This Row],[Column11]]^2</f>
        <v>519.50793030565058</v>
      </c>
      <c r="T607" s="41">
        <f>'Given Data '!C$22*'Given Data '!C$17*9.81</f>
        <v>102.35950200000001</v>
      </c>
      <c r="U607" s="41">
        <v>0</v>
      </c>
      <c r="V607" s="41">
        <f>'Given Data '!C$45-(Table10[[#This Row],[Column13]]+Table10[[#This Row],[Column14]]+Table10[[#This Row],[Column15]])</f>
        <v>86.033985017183909</v>
      </c>
      <c r="W607" s="41">
        <f>Table10[[#This Row],[Column16]]/'Given Data '!C$17</f>
        <v>0.16490767862832589</v>
      </c>
      <c r="X607" s="41">
        <f>IF(L607=1,'Given Data '!C$55,IF(L607=2,'Given Data '!C$56,IF(L607=3,'Given Data '!C$57)))</f>
        <v>581.23604096253996</v>
      </c>
      <c r="Y607" s="41">
        <f>Table10[[#This Row],[Column19]]*Table10[[#This Row],[Column11]]^2/(2*1000)</f>
        <v>160.57225338204555</v>
      </c>
    </row>
    <row r="608" spans="7:25">
      <c r="G608" s="38">
        <f>7000</f>
        <v>7000</v>
      </c>
      <c r="H608" s="38">
        <f t="shared" si="26"/>
        <v>12.45</v>
      </c>
      <c r="I608" s="41">
        <f>Table10[[#This Row],[Column2]]*746/1000</f>
        <v>9.2876999999999992</v>
      </c>
      <c r="J608" s="37">
        <f>60*Table10[[#This Row],[Column3]]/(2*PI()*Table10[[#This Row],[Column1]])</f>
        <v>1.2670143128182253E-2</v>
      </c>
      <c r="K608" s="51">
        <v>535.1</v>
      </c>
      <c r="L608" s="41">
        <f>IF(Simulation!Q608&lt;='Given Data '!J$6,1,IF(AND(Simulation!Q608&gt;'Given Data '!J$6,Simulation!Q608&lt;='Given Data '!J$7),2,IF(Simulation!Q608&gt;'Given Data '!J$8,3)))</f>
        <v>3</v>
      </c>
      <c r="M608" s="41">
        <v>1</v>
      </c>
      <c r="N608" s="35">
        <f t="shared" si="27"/>
        <v>604</v>
      </c>
      <c r="O608" s="41">
        <f>O607+(Table10[[#This Row],[Column11]]-Q607)/R607</f>
        <v>39.900460231821242</v>
      </c>
      <c r="P608" s="41">
        <f>3.6*Table10[[#This Row],[Column11]]</f>
        <v>84.643340971225612</v>
      </c>
      <c r="Q608" s="41">
        <f t="shared" si="28"/>
        <v>23.51203915867378</v>
      </c>
      <c r="R608" s="36">
        <f>Table10[[#This Row],[Column16]]/Table10[[#This Row],[Column19]]</f>
        <v>0.14754011908661166</v>
      </c>
      <c r="S608" s="41">
        <f>'Given Data '!C$21*'Given Data '!C$19*'Given Data '!C$9*Table10[[#This Row],[Column11]]^2</f>
        <v>519.78628062179064</v>
      </c>
      <c r="T608" s="41">
        <f>'Given Data '!C$22*'Given Data '!C$17*9.81</f>
        <v>102.35950200000001</v>
      </c>
      <c r="U608" s="41">
        <v>0</v>
      </c>
      <c r="V608" s="41">
        <f>'Given Data '!C$45-(Table10[[#This Row],[Column13]]+Table10[[#This Row],[Column14]]+Table10[[#This Row],[Column15]])</f>
        <v>85.755634701043846</v>
      </c>
      <c r="W608" s="41">
        <f>Table10[[#This Row],[Column16]]/'Given Data '!C$17</f>
        <v>0.16437414406671108</v>
      </c>
      <c r="X608" s="41">
        <f>IF(L608=1,'Given Data '!C$55,IF(L608=2,'Given Data '!C$56,IF(L608=3,'Given Data '!C$57)))</f>
        <v>581.23604096253996</v>
      </c>
      <c r="Y608" s="41">
        <f>Table10[[#This Row],[Column19]]*Table10[[#This Row],[Column11]]^2/(2*1000)</f>
        <v>160.65828736706274</v>
      </c>
    </row>
    <row r="609" spans="7:25">
      <c r="G609" s="38">
        <f>7000</f>
        <v>7000</v>
      </c>
      <c r="H609" s="38">
        <f t="shared" si="26"/>
        <v>12.45</v>
      </c>
      <c r="I609" s="41">
        <f>Table10[[#This Row],[Column2]]*746/1000</f>
        <v>9.2876999999999992</v>
      </c>
      <c r="J609" s="37">
        <f>60*Table10[[#This Row],[Column3]]/(2*PI()*Table10[[#This Row],[Column1]])</f>
        <v>1.2670143128182253E-2</v>
      </c>
      <c r="K609" s="51">
        <v>535.1</v>
      </c>
      <c r="L609" s="41">
        <f>IF(Simulation!Q609&lt;='Given Data '!J$6,1,IF(AND(Simulation!Q609&gt;'Given Data '!J$6,Simulation!Q609&lt;='Given Data '!J$7),2,IF(Simulation!Q609&gt;'Given Data '!J$8,3)))</f>
        <v>3</v>
      </c>
      <c r="M609" s="41">
        <v>1</v>
      </c>
      <c r="N609" s="35">
        <f t="shared" si="27"/>
        <v>605</v>
      </c>
      <c r="O609" s="41">
        <f>O608+(Table10[[#This Row],[Column11]]-Q608)/R608</f>
        <v>39.942985960223815</v>
      </c>
      <c r="P609" s="41">
        <f>3.6*Table10[[#This Row],[Column11]]</f>
        <v>84.665928274943539</v>
      </c>
      <c r="Q609" s="41">
        <f t="shared" si="28"/>
        <v>23.51831340970654</v>
      </c>
      <c r="R609" s="36">
        <f>Table10[[#This Row],[Column16]]/Table10[[#This Row],[Column19]]</f>
        <v>0.14706277471179385</v>
      </c>
      <c r="S609" s="41">
        <f>'Given Data '!C$21*'Given Data '!C$19*'Given Data '!C$9*Table10[[#This Row],[Column11]]^2</f>
        <v>520.06373037638548</v>
      </c>
      <c r="T609" s="41">
        <f>'Given Data '!C$22*'Given Data '!C$17*9.81</f>
        <v>102.35950200000001</v>
      </c>
      <c r="U609" s="41">
        <v>0</v>
      </c>
      <c r="V609" s="41">
        <f>'Given Data '!C$45-(Table10[[#This Row],[Column13]]+Table10[[#This Row],[Column14]]+Table10[[#This Row],[Column15]])</f>
        <v>85.478184946449005</v>
      </c>
      <c r="W609" s="41">
        <f>Table10[[#This Row],[Column16]]/'Given Data '!C$17</f>
        <v>0.16384233567776926</v>
      </c>
      <c r="X609" s="41">
        <f>IF(L609=1,'Given Data '!C$55,IF(L609=2,'Given Data '!C$56,IF(L609=3,'Given Data '!C$57)))</f>
        <v>581.23604096253996</v>
      </c>
      <c r="Y609" s="41">
        <f>Table10[[#This Row],[Column19]]*Table10[[#This Row],[Column11]]^2/(2*1000)</f>
        <v>160.74404300176374</v>
      </c>
    </row>
    <row r="610" spans="7:25">
      <c r="G610" s="38">
        <f>7000</f>
        <v>7000</v>
      </c>
      <c r="H610" s="38">
        <f t="shared" si="26"/>
        <v>12.45</v>
      </c>
      <c r="I610" s="41">
        <f>Table10[[#This Row],[Column2]]*746/1000</f>
        <v>9.2876999999999992</v>
      </c>
      <c r="J610" s="37">
        <f>60*Table10[[#This Row],[Column3]]/(2*PI()*Table10[[#This Row],[Column1]])</f>
        <v>1.2670143128182253E-2</v>
      </c>
      <c r="K610" s="51">
        <v>535.1</v>
      </c>
      <c r="L610" s="41">
        <f>IF(Simulation!Q610&lt;='Given Data '!J$6,1,IF(AND(Simulation!Q610&gt;'Given Data '!J$6,Simulation!Q610&lt;='Given Data '!J$7),2,IF(Simulation!Q610&gt;'Given Data '!J$8,3)))</f>
        <v>3</v>
      </c>
      <c r="M610" s="41">
        <v>1</v>
      </c>
      <c r="N610" s="35">
        <f t="shared" si="27"/>
        <v>606</v>
      </c>
      <c r="O610" s="41">
        <f>O609+(Table10[[#This Row],[Column11]]-Q609)/R609</f>
        <v>39.985500364912035</v>
      </c>
      <c r="P610" s="41">
        <f>3.6*Table10[[#This Row],[Column11]]</f>
        <v>84.68843650569076</v>
      </c>
      <c r="Q610" s="41">
        <f t="shared" si="28"/>
        <v>23.52456569602521</v>
      </c>
      <c r="R610" s="36">
        <f>Table10[[#This Row],[Column16]]/Table10[[#This Row],[Column19]]</f>
        <v>0.14658697471455673</v>
      </c>
      <c r="S610" s="41">
        <f>'Given Data '!C$21*'Given Data '!C$19*'Given Data '!C$9*Table10[[#This Row],[Column11]]^2</f>
        <v>520.34028248306959</v>
      </c>
      <c r="T610" s="41">
        <f>'Given Data '!C$22*'Given Data '!C$17*9.81</f>
        <v>102.35950200000001</v>
      </c>
      <c r="U610" s="41">
        <v>0</v>
      </c>
      <c r="V610" s="41">
        <f>'Given Data '!C$45-(Table10[[#This Row],[Column13]]+Table10[[#This Row],[Column14]]+Table10[[#This Row],[Column15]])</f>
        <v>85.201632839764898</v>
      </c>
      <c r="W610" s="41">
        <f>Table10[[#This Row],[Column16]]/'Given Data '!C$17</f>
        <v>0.16331224787672249</v>
      </c>
      <c r="X610" s="41">
        <f>IF(L610=1,'Given Data '!C$55,IF(L610=2,'Given Data '!C$56,IF(L610=3,'Given Data '!C$57)))</f>
        <v>581.23604096253996</v>
      </c>
      <c r="Y610" s="41">
        <f>Table10[[#This Row],[Column19]]*Table10[[#This Row],[Column11]]^2/(2*1000)</f>
        <v>160.82952118671022</v>
      </c>
    </row>
    <row r="611" spans="7:25">
      <c r="G611" s="38">
        <f>7000</f>
        <v>7000</v>
      </c>
      <c r="H611" s="38">
        <f t="shared" si="26"/>
        <v>12.45</v>
      </c>
      <c r="I611" s="41">
        <f>Table10[[#This Row],[Column2]]*746/1000</f>
        <v>9.2876999999999992</v>
      </c>
      <c r="J611" s="37">
        <f>60*Table10[[#This Row],[Column3]]/(2*PI()*Table10[[#This Row],[Column1]])</f>
        <v>1.2670143128182253E-2</v>
      </c>
      <c r="K611" s="51">
        <v>535.1</v>
      </c>
      <c r="L611" s="41">
        <f>IF(Simulation!Q611&lt;='Given Data '!J$6,1,IF(AND(Simulation!Q611&gt;'Given Data '!J$6,Simulation!Q611&lt;='Given Data '!J$7),2,IF(Simulation!Q611&gt;'Given Data '!J$8,3)))</f>
        <v>3</v>
      </c>
      <c r="M611" s="41">
        <v>1</v>
      </c>
      <c r="N611" s="35">
        <f t="shared" si="27"/>
        <v>607</v>
      </c>
      <c r="O611" s="41">
        <f>O610+(Table10[[#This Row],[Column11]]-Q610)/R610</f>
        <v>40.028003491519314</v>
      </c>
      <c r="P611" s="41">
        <f>3.6*Table10[[#This Row],[Column11]]</f>
        <v>84.710865962773738</v>
      </c>
      <c r="Q611" s="41">
        <f t="shared" si="28"/>
        <v>23.53079610077048</v>
      </c>
      <c r="R611" s="36">
        <f>Table10[[#This Row],[Column16]]/Table10[[#This Row],[Column19]]</f>
        <v>0.14611271409829349</v>
      </c>
      <c r="S611" s="41">
        <f>'Given Data '!C$21*'Given Data '!C$19*'Given Data '!C$9*Table10[[#This Row],[Column11]]^2</f>
        <v>520.61593984605088</v>
      </c>
      <c r="T611" s="41">
        <f>'Given Data '!C$22*'Given Data '!C$17*9.81</f>
        <v>102.35950200000001</v>
      </c>
      <c r="U611" s="41">
        <v>0</v>
      </c>
      <c r="V611" s="41">
        <f>'Given Data '!C$45-(Table10[[#This Row],[Column13]]+Table10[[#This Row],[Column14]]+Table10[[#This Row],[Column15]])</f>
        <v>84.925975476783606</v>
      </c>
      <c r="W611" s="41">
        <f>Table10[[#This Row],[Column16]]/'Given Data '!C$17</f>
        <v>0.16278387509686149</v>
      </c>
      <c r="X611" s="41">
        <f>IF(L611=1,'Given Data '!C$55,IF(L611=2,'Given Data '!C$56,IF(L611=3,'Given Data '!C$57)))</f>
        <v>581.23604096253996</v>
      </c>
      <c r="Y611" s="41">
        <f>Table10[[#This Row],[Column19]]*Table10[[#This Row],[Column11]]^2/(2*1000)</f>
        <v>160.91472281954998</v>
      </c>
    </row>
    <row r="612" spans="7:25">
      <c r="G612" s="38">
        <f>7000</f>
        <v>7000</v>
      </c>
      <c r="H612" s="38">
        <f t="shared" si="26"/>
        <v>12.45</v>
      </c>
      <c r="I612" s="41">
        <f>Table10[[#This Row],[Column2]]*746/1000</f>
        <v>9.2876999999999992</v>
      </c>
      <c r="J612" s="37">
        <f>60*Table10[[#This Row],[Column3]]/(2*PI()*Table10[[#This Row],[Column1]])</f>
        <v>1.2670143128182253E-2</v>
      </c>
      <c r="K612" s="51">
        <v>535.1</v>
      </c>
      <c r="L612" s="41">
        <f>IF(Simulation!Q612&lt;='Given Data '!J$6,1,IF(AND(Simulation!Q612&gt;'Given Data '!J$6,Simulation!Q612&lt;='Given Data '!J$7),2,IF(Simulation!Q612&gt;'Given Data '!J$8,3)))</f>
        <v>3</v>
      </c>
      <c r="M612" s="41">
        <v>1</v>
      </c>
      <c r="N612" s="35">
        <f t="shared" si="27"/>
        <v>608</v>
      </c>
      <c r="O612" s="41">
        <f>O611+(Table10[[#This Row],[Column11]]-Q611)/R611</f>
        <v>40.070495385461427</v>
      </c>
      <c r="P612" s="41">
        <f>3.6*Table10[[#This Row],[Column11]]</f>
        <v>84.733216944197551</v>
      </c>
      <c r="Q612" s="41">
        <f t="shared" si="28"/>
        <v>23.53700470672154</v>
      </c>
      <c r="R612" s="36">
        <f>Table10[[#This Row],[Column16]]/Table10[[#This Row],[Column19]]</f>
        <v>0.14563998788256338</v>
      </c>
      <c r="S612" s="41">
        <f>'Given Data '!C$21*'Given Data '!C$19*'Given Data '!C$9*Table10[[#This Row],[Column11]]^2</f>
        <v>520.89070536014106</v>
      </c>
      <c r="T612" s="41">
        <f>'Given Data '!C$22*'Given Data '!C$17*9.81</f>
        <v>102.35950200000001</v>
      </c>
      <c r="U612" s="41">
        <v>0</v>
      </c>
      <c r="V612" s="41">
        <f>'Given Data '!C$45-(Table10[[#This Row],[Column13]]+Table10[[#This Row],[Column14]]+Table10[[#This Row],[Column15]])</f>
        <v>84.651209962693429</v>
      </c>
      <c r="W612" s="41">
        <f>Table10[[#This Row],[Column16]]/'Given Data '!C$17</f>
        <v>0.16225721178948729</v>
      </c>
      <c r="X612" s="41">
        <f>IF(L612=1,'Given Data '!C$55,IF(L612=2,'Given Data '!C$56,IF(L612=3,'Given Data '!C$57)))</f>
        <v>581.23604096253996</v>
      </c>
      <c r="Y612" s="41">
        <f>Table10[[#This Row],[Column19]]*Table10[[#This Row],[Column11]]^2/(2*1000)</f>
        <v>160.99964879502679</v>
      </c>
    </row>
    <row r="613" spans="7:25">
      <c r="G613" s="38">
        <f>7000</f>
        <v>7000</v>
      </c>
      <c r="H613" s="38">
        <f t="shared" ref="H613:H676" si="29">12.45</f>
        <v>12.45</v>
      </c>
      <c r="I613" s="41">
        <f>Table10[[#This Row],[Column2]]*746/1000</f>
        <v>9.2876999999999992</v>
      </c>
      <c r="J613" s="37">
        <f>60*Table10[[#This Row],[Column3]]/(2*PI()*Table10[[#This Row],[Column1]])</f>
        <v>1.2670143128182253E-2</v>
      </c>
      <c r="K613" s="51">
        <v>535.1</v>
      </c>
      <c r="L613" s="41">
        <f>IF(Simulation!Q613&lt;='Given Data '!J$6,1,IF(AND(Simulation!Q613&gt;'Given Data '!J$6,Simulation!Q613&lt;='Given Data '!J$7),2,IF(Simulation!Q613&gt;'Given Data '!J$8,3)))</f>
        <v>3</v>
      </c>
      <c r="M613" s="41">
        <v>1</v>
      </c>
      <c r="N613" s="35">
        <f t="shared" si="27"/>
        <v>609</v>
      </c>
      <c r="O613" s="41">
        <f>O612+(Table10[[#This Row],[Column11]]-Q612)/R612</f>
        <v>40.112976091937824</v>
      </c>
      <c r="P613" s="41">
        <f>3.6*Table10[[#This Row],[Column11]]</f>
        <v>84.755489746672822</v>
      </c>
      <c r="Q613" s="41">
        <f t="shared" si="28"/>
        <v>23.543191596298005</v>
      </c>
      <c r="R613" s="36">
        <f>Table10[[#This Row],[Column16]]/Table10[[#This Row],[Column19]]</f>
        <v>0.14516879110303885</v>
      </c>
      <c r="S613" s="41">
        <f>'Given Data '!C$21*'Given Data '!C$19*'Given Data '!C$9*Table10[[#This Row],[Column11]]^2</f>
        <v>521.16458191078618</v>
      </c>
      <c r="T613" s="41">
        <f>'Given Data '!C$22*'Given Data '!C$17*9.81</f>
        <v>102.35950200000001</v>
      </c>
      <c r="U613" s="41">
        <v>0</v>
      </c>
      <c r="V613" s="41">
        <f>'Given Data '!C$45-(Table10[[#This Row],[Column13]]+Table10[[#This Row],[Column14]]+Table10[[#This Row],[Column15]])</f>
        <v>84.377333412048301</v>
      </c>
      <c r="W613" s="41">
        <f>Table10[[#This Row],[Column16]]/'Given Data '!C$17</f>
        <v>0.16173225242385289</v>
      </c>
      <c r="X613" s="41">
        <f>IF(L613=1,'Given Data '!C$55,IF(L613=2,'Given Data '!C$56,IF(L613=3,'Given Data '!C$57)))</f>
        <v>581.23604096253996</v>
      </c>
      <c r="Y613" s="41">
        <f>Table10[[#This Row],[Column19]]*Table10[[#This Row],[Column11]]^2/(2*1000)</f>
        <v>161.0843000049895</v>
      </c>
    </row>
    <row r="614" spans="7:25">
      <c r="G614" s="38">
        <f>7000</f>
        <v>7000</v>
      </c>
      <c r="H614" s="38">
        <f t="shared" si="29"/>
        <v>12.45</v>
      </c>
      <c r="I614" s="41">
        <f>Table10[[#This Row],[Column2]]*746/1000</f>
        <v>9.2876999999999992</v>
      </c>
      <c r="J614" s="37">
        <f>60*Table10[[#This Row],[Column3]]/(2*PI()*Table10[[#This Row],[Column1]])</f>
        <v>1.2670143128182253E-2</v>
      </c>
      <c r="K614" s="51">
        <v>535.1</v>
      </c>
      <c r="L614" s="41">
        <f>IF(Simulation!Q614&lt;='Given Data '!J$6,1,IF(AND(Simulation!Q614&gt;'Given Data '!J$6,Simulation!Q614&lt;='Given Data '!J$7),2,IF(Simulation!Q614&gt;'Given Data '!J$8,3)))</f>
        <v>3</v>
      </c>
      <c r="M614" s="41">
        <v>1</v>
      </c>
      <c r="N614" s="35">
        <f t="shared" si="27"/>
        <v>610</v>
      </c>
      <c r="O614" s="41">
        <f>O613+(Table10[[#This Row],[Column11]]-Q613)/R613</f>
        <v>40.155445655932972</v>
      </c>
      <c r="P614" s="41">
        <f>3.6*Table10[[#This Row],[Column11]]</f>
        <v>84.777684665622672</v>
      </c>
      <c r="Q614" s="41">
        <f t="shared" si="28"/>
        <v>23.549356851561853</v>
      </c>
      <c r="R614" s="36">
        <f>Table10[[#This Row],[Column16]]/Table10[[#This Row],[Column19]]</f>
        <v>0.14469911881145373</v>
      </c>
      <c r="S614" s="41">
        <f>'Given Data '!C$21*'Given Data '!C$19*'Given Data '!C$9*Table10[[#This Row],[Column11]]^2</f>
        <v>521.43757237409693</v>
      </c>
      <c r="T614" s="41">
        <f>'Given Data '!C$22*'Given Data '!C$17*9.81</f>
        <v>102.35950200000001</v>
      </c>
      <c r="U614" s="41">
        <v>0</v>
      </c>
      <c r="V614" s="41">
        <f>'Given Data '!C$45-(Table10[[#This Row],[Column13]]+Table10[[#This Row],[Column14]]+Table10[[#This Row],[Column15]])</f>
        <v>84.104342948737553</v>
      </c>
      <c r="W614" s="41">
        <f>Table10[[#This Row],[Column16]]/'Given Data '!C$17</f>
        <v>0.16120899148710499</v>
      </c>
      <c r="X614" s="41">
        <f>IF(L614=1,'Given Data '!C$55,IF(L614=2,'Given Data '!C$56,IF(L614=3,'Given Data '!C$57)))</f>
        <v>581.23604096253996</v>
      </c>
      <c r="Y614" s="41">
        <f>Table10[[#This Row],[Column19]]*Table10[[#This Row],[Column11]]^2/(2*1000)</f>
        <v>161.16867733840155</v>
      </c>
    </row>
    <row r="615" spans="7:25">
      <c r="G615" s="38">
        <f>7000</f>
        <v>7000</v>
      </c>
      <c r="H615" s="38">
        <f t="shared" si="29"/>
        <v>12.45</v>
      </c>
      <c r="I615" s="41">
        <f>Table10[[#This Row],[Column2]]*746/1000</f>
        <v>9.2876999999999992</v>
      </c>
      <c r="J615" s="37">
        <f>60*Table10[[#This Row],[Column3]]/(2*PI()*Table10[[#This Row],[Column1]])</f>
        <v>1.2670143128182253E-2</v>
      </c>
      <c r="K615" s="51">
        <v>535.1</v>
      </c>
      <c r="L615" s="41">
        <f>IF(Simulation!Q615&lt;='Given Data '!J$6,1,IF(AND(Simulation!Q615&gt;'Given Data '!J$6,Simulation!Q615&lt;='Given Data '!J$7),2,IF(Simulation!Q615&gt;'Given Data '!J$8,3)))</f>
        <v>3</v>
      </c>
      <c r="M615" s="41">
        <v>1</v>
      </c>
      <c r="N615" s="35">
        <f t="shared" si="27"/>
        <v>611</v>
      </c>
      <c r="O615" s="41">
        <f>O614+(Table10[[#This Row],[Column11]]-Q614)/R614</f>
        <v>40.19790412221748</v>
      </c>
      <c r="P615" s="41">
        <f>3.6*Table10[[#This Row],[Column11]]</f>
        <v>84.799801995189512</v>
      </c>
      <c r="Q615" s="41">
        <f t="shared" si="28"/>
        <v>23.555500554219307</v>
      </c>
      <c r="R615" s="36">
        <f>Table10[[#This Row],[Column16]]/Table10[[#This Row],[Column19]]</f>
        <v>0.14423096607555158</v>
      </c>
      <c r="S615" s="41">
        <f>'Given Data '!C$21*'Given Data '!C$19*'Given Data '!C$9*Table10[[#This Row],[Column11]]^2</f>
        <v>521.70967961687847</v>
      </c>
      <c r="T615" s="41">
        <f>'Given Data '!C$22*'Given Data '!C$17*9.81</f>
        <v>102.35950200000001</v>
      </c>
      <c r="U615" s="41">
        <v>0</v>
      </c>
      <c r="V615" s="41">
        <f>'Given Data '!C$45-(Table10[[#This Row],[Column13]]+Table10[[#This Row],[Column14]]+Table10[[#This Row],[Column15]])</f>
        <v>83.832235705956009</v>
      </c>
      <c r="W615" s="41">
        <f>Table10[[#This Row],[Column16]]/'Given Data '!C$17</f>
        <v>0.16068742348422688</v>
      </c>
      <c r="X615" s="41">
        <f>IF(L615=1,'Given Data '!C$55,IF(L615=2,'Given Data '!C$56,IF(L615=3,'Given Data '!C$57)))</f>
        <v>581.23604096253996</v>
      </c>
      <c r="Y615" s="41">
        <f>Table10[[#This Row],[Column19]]*Table10[[#This Row],[Column11]]^2/(2*1000)</f>
        <v>161.25278168135029</v>
      </c>
    </row>
    <row r="616" spans="7:25">
      <c r="G616" s="38">
        <f>7000</f>
        <v>7000</v>
      </c>
      <c r="H616" s="38">
        <f t="shared" si="29"/>
        <v>12.45</v>
      </c>
      <c r="I616" s="41">
        <f>Table10[[#This Row],[Column2]]*746/1000</f>
        <v>9.2876999999999992</v>
      </c>
      <c r="J616" s="37">
        <f>60*Table10[[#This Row],[Column3]]/(2*PI()*Table10[[#This Row],[Column1]])</f>
        <v>1.2670143128182253E-2</v>
      </c>
      <c r="K616" s="51">
        <v>535.1</v>
      </c>
      <c r="L616" s="41">
        <f>IF(Simulation!Q616&lt;='Given Data '!J$6,1,IF(AND(Simulation!Q616&gt;'Given Data '!J$6,Simulation!Q616&lt;='Given Data '!J$7),2,IF(Simulation!Q616&gt;'Given Data '!J$8,3)))</f>
        <v>3</v>
      </c>
      <c r="M616" s="41">
        <v>1</v>
      </c>
      <c r="N616" s="35">
        <f t="shared" si="27"/>
        <v>612</v>
      </c>
      <c r="O616" s="41">
        <f>O615+(Table10[[#This Row],[Column11]]-Q615)/R615</f>
        <v>40.240351535349518</v>
      </c>
      <c r="P616" s="41">
        <f>3.6*Table10[[#This Row],[Column11]]</f>
        <v>84.821842028241903</v>
      </c>
      <c r="Q616" s="41">
        <f t="shared" si="28"/>
        <v>23.561622785622749</v>
      </c>
      <c r="R616" s="36">
        <f>Table10[[#This Row],[Column16]]/Table10[[#This Row],[Column19]]</f>
        <v>0.14376432797903327</v>
      </c>
      <c r="S616" s="41">
        <f>'Given Data '!C$21*'Given Data '!C$19*'Given Data '!C$9*Table10[[#This Row],[Column11]]^2</f>
        <v>521.98090649666108</v>
      </c>
      <c r="T616" s="41">
        <f>'Given Data '!C$22*'Given Data '!C$17*9.81</f>
        <v>102.35950200000001</v>
      </c>
      <c r="U616" s="41">
        <v>0</v>
      </c>
      <c r="V616" s="41">
        <f>'Given Data '!C$45-(Table10[[#This Row],[Column13]]+Table10[[#This Row],[Column14]]+Table10[[#This Row],[Column15]])</f>
        <v>83.561008826173406</v>
      </c>
      <c r="W616" s="41">
        <f>Table10[[#This Row],[Column16]]/'Given Data '!C$17</f>
        <v>0.16016754293797972</v>
      </c>
      <c r="X616" s="41">
        <f>IF(L616=1,'Given Data '!C$55,IF(L616=2,'Given Data '!C$56,IF(L616=3,'Given Data '!C$57)))</f>
        <v>581.23604096253996</v>
      </c>
      <c r="Y616" s="41">
        <f>Table10[[#This Row],[Column19]]*Table10[[#This Row],[Column11]]^2/(2*1000)</f>
        <v>161.33661391705621</v>
      </c>
    </row>
    <row r="617" spans="7:25">
      <c r="G617" s="38">
        <f>7000</f>
        <v>7000</v>
      </c>
      <c r="H617" s="38">
        <f t="shared" si="29"/>
        <v>12.45</v>
      </c>
      <c r="I617" s="41">
        <f>Table10[[#This Row],[Column2]]*746/1000</f>
        <v>9.2876999999999992</v>
      </c>
      <c r="J617" s="37">
        <f>60*Table10[[#This Row],[Column3]]/(2*PI()*Table10[[#This Row],[Column1]])</f>
        <v>1.2670143128182253E-2</v>
      </c>
      <c r="K617" s="51">
        <v>535.1</v>
      </c>
      <c r="L617" s="41">
        <f>IF(Simulation!Q617&lt;='Given Data '!J$6,1,IF(AND(Simulation!Q617&gt;'Given Data '!J$6,Simulation!Q617&lt;='Given Data '!J$7),2,IF(Simulation!Q617&gt;'Given Data '!J$8,3)))</f>
        <v>3</v>
      </c>
      <c r="M617" s="41">
        <v>1</v>
      </c>
      <c r="N617" s="35">
        <f t="shared" si="27"/>
        <v>613</v>
      </c>
      <c r="O617" s="41">
        <f>O616+(Table10[[#This Row],[Column11]]-Q616)/R616</f>
        <v>40.282787939676012</v>
      </c>
      <c r="P617" s="41">
        <f>3.6*Table10[[#This Row],[Column11]]</f>
        <v>84.843805056381342</v>
      </c>
      <c r="Q617" s="41">
        <f t="shared" si="28"/>
        <v>23.567723626772594</v>
      </c>
      <c r="R617" s="36">
        <f>Table10[[#This Row],[Column16]]/Table10[[#This Row],[Column19]]</f>
        <v>0.143299199621505</v>
      </c>
      <c r="S617" s="41">
        <f>'Given Data '!C$21*'Given Data '!C$19*'Given Data '!C$9*Table10[[#This Row],[Column11]]^2</f>
        <v>522.25125586173021</v>
      </c>
      <c r="T617" s="41">
        <f>'Given Data '!C$22*'Given Data '!C$17*9.81</f>
        <v>102.35950200000001</v>
      </c>
      <c r="U617" s="41">
        <v>0</v>
      </c>
      <c r="V617" s="41">
        <f>'Given Data '!C$45-(Table10[[#This Row],[Column13]]+Table10[[#This Row],[Column14]]+Table10[[#This Row],[Column15]])</f>
        <v>83.290659461104269</v>
      </c>
      <c r="W617" s="41">
        <f>Table10[[#This Row],[Column16]]/'Given Data '!C$17</f>
        <v>0.15964934438884487</v>
      </c>
      <c r="X617" s="41">
        <f>IF(L617=1,'Given Data '!C$55,IF(L617=2,'Given Data '!C$56,IF(L617=3,'Given Data '!C$57)))</f>
        <v>581.23604096253996</v>
      </c>
      <c r="Y617" s="41">
        <f>Table10[[#This Row],[Column19]]*Table10[[#This Row],[Column11]]^2/(2*1000)</f>
        <v>161.42017492588241</v>
      </c>
    </row>
    <row r="618" spans="7:25">
      <c r="G618" s="38">
        <f>7000</f>
        <v>7000</v>
      </c>
      <c r="H618" s="38">
        <f t="shared" si="29"/>
        <v>12.45</v>
      </c>
      <c r="I618" s="41">
        <f>Table10[[#This Row],[Column2]]*746/1000</f>
        <v>9.2876999999999992</v>
      </c>
      <c r="J618" s="37">
        <f>60*Table10[[#This Row],[Column3]]/(2*PI()*Table10[[#This Row],[Column1]])</f>
        <v>1.2670143128182253E-2</v>
      </c>
      <c r="K618" s="51">
        <v>535.1</v>
      </c>
      <c r="L618" s="41">
        <f>IF(Simulation!Q618&lt;='Given Data '!J$6,1,IF(AND(Simulation!Q618&gt;'Given Data '!J$6,Simulation!Q618&lt;='Given Data '!J$7),2,IF(Simulation!Q618&gt;'Given Data '!J$8,3)))</f>
        <v>3</v>
      </c>
      <c r="M618" s="41">
        <v>1</v>
      </c>
      <c r="N618" s="35">
        <f t="shared" si="27"/>
        <v>614</v>
      </c>
      <c r="O618" s="41">
        <f>O617+(Table10[[#This Row],[Column11]]-Q617)/R617</f>
        <v>40.325213379333867</v>
      </c>
      <c r="P618" s="41">
        <f>3.6*Table10[[#This Row],[Column11]]</f>
        <v>84.865691369948962</v>
      </c>
      <c r="Q618" s="41">
        <f t="shared" si="28"/>
        <v>23.573803158319155</v>
      </c>
      <c r="R618" s="36">
        <f>Table10[[#This Row],[Column16]]/Table10[[#This Row],[Column19]]</f>
        <v>0.14283557611842893</v>
      </c>
      <c r="S618" s="41">
        <f>'Given Data '!C$21*'Given Data '!C$19*'Given Data '!C$9*Table10[[#This Row],[Column11]]^2</f>
        <v>522.52073055115534</v>
      </c>
      <c r="T618" s="41">
        <f>'Given Data '!C$22*'Given Data '!C$17*9.81</f>
        <v>102.35950200000001</v>
      </c>
      <c r="U618" s="41">
        <v>0</v>
      </c>
      <c r="V618" s="41">
        <f>'Given Data '!C$45-(Table10[[#This Row],[Column13]]+Table10[[#This Row],[Column14]]+Table10[[#This Row],[Column15]])</f>
        <v>83.021184771679145</v>
      </c>
      <c r="W618" s="41">
        <f>Table10[[#This Row],[Column16]]/'Given Data '!C$17</f>
        <v>0.15913282239496873</v>
      </c>
      <c r="X618" s="41">
        <f>IF(L618=1,'Given Data '!C$55,IF(L618=2,'Given Data '!C$56,IF(L618=3,'Given Data '!C$57)))</f>
        <v>581.23604096253996</v>
      </c>
      <c r="Y618" s="41">
        <f>Table10[[#This Row],[Column19]]*Table10[[#This Row],[Column11]]^2/(2*1000)</f>
        <v>161.50346558534349</v>
      </c>
    </row>
    <row r="619" spans="7:25">
      <c r="G619" s="38">
        <f>7000</f>
        <v>7000</v>
      </c>
      <c r="H619" s="38">
        <f t="shared" si="29"/>
        <v>12.45</v>
      </c>
      <c r="I619" s="41">
        <f>Table10[[#This Row],[Column2]]*746/1000</f>
        <v>9.2876999999999992</v>
      </c>
      <c r="J619" s="37">
        <f>60*Table10[[#This Row],[Column3]]/(2*PI()*Table10[[#This Row],[Column1]])</f>
        <v>1.2670143128182253E-2</v>
      </c>
      <c r="K619" s="51">
        <v>535.1</v>
      </c>
      <c r="L619" s="41">
        <f>IF(Simulation!Q619&lt;='Given Data '!J$6,1,IF(AND(Simulation!Q619&gt;'Given Data '!J$6,Simulation!Q619&lt;='Given Data '!J$7),2,IF(Simulation!Q619&gt;'Given Data '!J$8,3)))</f>
        <v>3</v>
      </c>
      <c r="M619" s="41">
        <v>1</v>
      </c>
      <c r="N619" s="35">
        <f t="shared" si="27"/>
        <v>615</v>
      </c>
      <c r="O619" s="41">
        <f>O618+(Table10[[#This Row],[Column11]]-Q618)/R618</f>
        <v>40.367627898251222</v>
      </c>
      <c r="P619" s="41">
        <f>3.6*Table10[[#This Row],[Column11]]</f>
        <v>84.887501258032202</v>
      </c>
      <c r="Q619" s="41">
        <f t="shared" si="28"/>
        <v>23.579861460564501</v>
      </c>
      <c r="R619" s="36">
        <f>Table10[[#This Row],[Column16]]/Table10[[#This Row],[Column19]]</f>
        <v>0.14237345260106907</v>
      </c>
      <c r="S619" s="41">
        <f>'Given Data '!C$21*'Given Data '!C$19*'Given Data '!C$9*Table10[[#This Row],[Column11]]^2</f>
        <v>522.78933339482126</v>
      </c>
      <c r="T619" s="41">
        <f>'Given Data '!C$22*'Given Data '!C$17*9.81</f>
        <v>102.35950200000001</v>
      </c>
      <c r="U619" s="41">
        <v>0</v>
      </c>
      <c r="V619" s="41">
        <f>'Given Data '!C$45-(Table10[[#This Row],[Column13]]+Table10[[#This Row],[Column14]]+Table10[[#This Row],[Column15]])</f>
        <v>82.752581928013228</v>
      </c>
      <c r="W619" s="41">
        <f>Table10[[#This Row],[Column16]]/'Given Data '!C$17</f>
        <v>0.15861797153210255</v>
      </c>
      <c r="X619" s="41">
        <f>IF(L619=1,'Given Data '!C$55,IF(L619=2,'Given Data '!C$56,IF(L619=3,'Given Data '!C$57)))</f>
        <v>581.23604096253996</v>
      </c>
      <c r="Y619" s="41">
        <f>Table10[[#This Row],[Column19]]*Table10[[#This Row],[Column11]]^2/(2*1000)</f>
        <v>161.58648677011519</v>
      </c>
    </row>
    <row r="620" spans="7:25">
      <c r="G620" s="38">
        <f>7000</f>
        <v>7000</v>
      </c>
      <c r="H620" s="38">
        <f t="shared" si="29"/>
        <v>12.45</v>
      </c>
      <c r="I620" s="41">
        <f>Table10[[#This Row],[Column2]]*746/1000</f>
        <v>9.2876999999999992</v>
      </c>
      <c r="J620" s="37">
        <f>60*Table10[[#This Row],[Column3]]/(2*PI()*Table10[[#This Row],[Column1]])</f>
        <v>1.2670143128182253E-2</v>
      </c>
      <c r="K620" s="51">
        <v>535.1</v>
      </c>
      <c r="L620" s="41">
        <f>IF(Simulation!Q620&lt;='Given Data '!J$6,1,IF(AND(Simulation!Q620&gt;'Given Data '!J$6,Simulation!Q620&lt;='Given Data '!J$7),2,IF(Simulation!Q620&gt;'Given Data '!J$8,3)))</f>
        <v>3</v>
      </c>
      <c r="M620" s="41">
        <v>1</v>
      </c>
      <c r="N620" s="35">
        <f t="shared" si="27"/>
        <v>616</v>
      </c>
      <c r="O620" s="41">
        <f>O619+(Table10[[#This Row],[Column11]]-Q619)/R619</f>
        <v>40.410031540148651</v>
      </c>
      <c r="P620" s="41">
        <f>3.6*Table10[[#This Row],[Column11]]</f>
        <v>84.90923500847147</v>
      </c>
      <c r="Q620" s="41">
        <f t="shared" si="28"/>
        <v>23.585898613464298</v>
      </c>
      <c r="R620" s="36">
        <f>Table10[[#This Row],[Column16]]/Table10[[#This Row],[Column19]]</f>
        <v>0.14191282421644236</v>
      </c>
      <c r="S620" s="41">
        <f>'Given Data '!C$21*'Given Data '!C$19*'Given Data '!C$9*Table10[[#This Row],[Column11]]^2</f>
        <v>523.05706721345666</v>
      </c>
      <c r="T620" s="41">
        <f>'Given Data '!C$22*'Given Data '!C$17*9.81</f>
        <v>102.35950200000001</v>
      </c>
      <c r="U620" s="41">
        <v>0</v>
      </c>
      <c r="V620" s="41">
        <f>'Given Data '!C$45-(Table10[[#This Row],[Column13]]+Table10[[#This Row],[Column14]]+Table10[[#This Row],[Column15]])</f>
        <v>82.484848109377822</v>
      </c>
      <c r="W620" s="41">
        <f>Table10[[#This Row],[Column16]]/'Given Data '!C$17</f>
        <v>0.15810478639354777</v>
      </c>
      <c r="X620" s="41">
        <f>IF(L620=1,'Given Data '!C$55,IF(L620=2,'Given Data '!C$56,IF(L620=3,'Given Data '!C$57)))</f>
        <v>581.23604096253996</v>
      </c>
      <c r="Y620" s="41">
        <f>Table10[[#This Row],[Column19]]*Table10[[#This Row],[Column11]]^2/(2*1000)</f>
        <v>161.66923935204318</v>
      </c>
    </row>
    <row r="621" spans="7:25">
      <c r="G621" s="38">
        <f>7000</f>
        <v>7000</v>
      </c>
      <c r="H621" s="38">
        <f t="shared" si="29"/>
        <v>12.45</v>
      </c>
      <c r="I621" s="41">
        <f>Table10[[#This Row],[Column2]]*746/1000</f>
        <v>9.2876999999999992</v>
      </c>
      <c r="J621" s="37">
        <f>60*Table10[[#This Row],[Column3]]/(2*PI()*Table10[[#This Row],[Column1]])</f>
        <v>1.2670143128182253E-2</v>
      </c>
      <c r="K621" s="51">
        <v>535.1</v>
      </c>
      <c r="L621" s="41">
        <f>IF(Simulation!Q621&lt;='Given Data '!J$6,1,IF(AND(Simulation!Q621&gt;'Given Data '!J$6,Simulation!Q621&lt;='Given Data '!J$7),2,IF(Simulation!Q621&gt;'Given Data '!J$8,3)))</f>
        <v>3</v>
      </c>
      <c r="M621" s="41">
        <v>1</v>
      </c>
      <c r="N621" s="35">
        <f t="shared" si="27"/>
        <v>617</v>
      </c>
      <c r="O621" s="41">
        <f>O620+(Table10[[#This Row],[Column11]]-Q620)/R620</f>
        <v>40.452424348540468</v>
      </c>
      <c r="P621" s="41">
        <f>3.6*Table10[[#This Row],[Column11]]</f>
        <v>84.930892907866735</v>
      </c>
      <c r="Q621" s="41">
        <f t="shared" si="28"/>
        <v>23.591914696629647</v>
      </c>
      <c r="R621" s="36">
        <f>Table10[[#This Row],[Column16]]/Table10[[#This Row],[Column19]]</f>
        <v>0.14145368612726641</v>
      </c>
      <c r="S621" s="41">
        <f>'Given Data '!C$21*'Given Data '!C$19*'Given Data '!C$9*Table10[[#This Row],[Column11]]^2</f>
        <v>523.32393481866438</v>
      </c>
      <c r="T621" s="41">
        <f>'Given Data '!C$22*'Given Data '!C$17*9.81</f>
        <v>102.35950200000001</v>
      </c>
      <c r="U621" s="41">
        <v>0</v>
      </c>
      <c r="V621" s="41">
        <f>'Given Data '!C$45-(Table10[[#This Row],[Column13]]+Table10[[#This Row],[Column14]]+Table10[[#This Row],[Column15]])</f>
        <v>82.2179805041701</v>
      </c>
      <c r="W621" s="41">
        <f>Table10[[#This Row],[Column16]]/'Given Data '!C$17</f>
        <v>0.15759326159009812</v>
      </c>
      <c r="X621" s="41">
        <f>IF(L621=1,'Given Data '!C$55,IF(L621=2,'Given Data '!C$56,IF(L621=3,'Given Data '!C$57)))</f>
        <v>581.23604096253996</v>
      </c>
      <c r="Y621" s="41">
        <f>Table10[[#This Row],[Column19]]*Table10[[#This Row],[Column11]]^2/(2*1000)</f>
        <v>161.75172420015252</v>
      </c>
    </row>
    <row r="622" spans="7:25">
      <c r="G622" s="38">
        <f>7000</f>
        <v>7000</v>
      </c>
      <c r="H622" s="38">
        <f t="shared" si="29"/>
        <v>12.45</v>
      </c>
      <c r="I622" s="41">
        <f>Table10[[#This Row],[Column2]]*746/1000</f>
        <v>9.2876999999999992</v>
      </c>
      <c r="J622" s="37">
        <f>60*Table10[[#This Row],[Column3]]/(2*PI()*Table10[[#This Row],[Column1]])</f>
        <v>1.2670143128182253E-2</v>
      </c>
      <c r="K622" s="51">
        <v>535.1</v>
      </c>
      <c r="L622" s="41">
        <f>IF(Simulation!Q622&lt;='Given Data '!J$6,1,IF(AND(Simulation!Q622&gt;'Given Data '!J$6,Simulation!Q622&lt;='Given Data '!J$7),2,IF(Simulation!Q622&gt;'Given Data '!J$8,3)))</f>
        <v>3</v>
      </c>
      <c r="M622" s="41">
        <v>1</v>
      </c>
      <c r="N622" s="35">
        <f t="shared" si="27"/>
        <v>618</v>
      </c>
      <c r="O622" s="41">
        <f>O621+(Table10[[#This Row],[Column11]]-Q621)/R621</f>
        <v>40.494806366735837</v>
      </c>
      <c r="P622" s="41">
        <f>3.6*Table10[[#This Row],[Column11]]</f>
        <v>84.952475241584025</v>
      </c>
      <c r="Q622" s="41">
        <f t="shared" si="28"/>
        <v>23.597909789328895</v>
      </c>
      <c r="R622" s="36">
        <f>Table10[[#This Row],[Column16]]/Table10[[#This Row],[Column19]]</f>
        <v>0.14099603351190931</v>
      </c>
      <c r="S622" s="41">
        <f>'Given Data '!C$21*'Given Data '!C$19*'Given Data '!C$9*Table10[[#This Row],[Column11]]^2</f>
        <v>523.58993901295071</v>
      </c>
      <c r="T622" s="41">
        <f>'Given Data '!C$22*'Given Data '!C$17*9.81</f>
        <v>102.35950200000001</v>
      </c>
      <c r="U622" s="41">
        <v>0</v>
      </c>
      <c r="V622" s="41">
        <f>'Given Data '!C$45-(Table10[[#This Row],[Column13]]+Table10[[#This Row],[Column14]]+Table10[[#This Row],[Column15]])</f>
        <v>81.951976309883776</v>
      </c>
      <c r="W622" s="41">
        <f>Table10[[#This Row],[Column16]]/'Given Data '!C$17</f>
        <v>0.15708339174998326</v>
      </c>
      <c r="X622" s="41">
        <f>IF(L622=1,'Given Data '!C$55,IF(L622=2,'Given Data '!C$56,IF(L622=3,'Given Data '!C$57)))</f>
        <v>581.23604096253996</v>
      </c>
      <c r="Y622" s="41">
        <f>Table10[[#This Row],[Column19]]*Table10[[#This Row],[Column11]]^2/(2*1000)</f>
        <v>161.83394218065675</v>
      </c>
    </row>
    <row r="623" spans="7:25">
      <c r="G623" s="38">
        <f>7000</f>
        <v>7000</v>
      </c>
      <c r="H623" s="38">
        <f t="shared" si="29"/>
        <v>12.45</v>
      </c>
      <c r="I623" s="41">
        <f>Table10[[#This Row],[Column2]]*746/1000</f>
        <v>9.2876999999999992</v>
      </c>
      <c r="J623" s="37">
        <f>60*Table10[[#This Row],[Column3]]/(2*PI()*Table10[[#This Row],[Column1]])</f>
        <v>1.2670143128182253E-2</v>
      </c>
      <c r="K623" s="51">
        <v>535.1</v>
      </c>
      <c r="L623" s="41">
        <f>IF(Simulation!Q623&lt;='Given Data '!J$6,1,IF(AND(Simulation!Q623&gt;'Given Data '!J$6,Simulation!Q623&lt;='Given Data '!J$7),2,IF(Simulation!Q623&gt;'Given Data '!J$8,3)))</f>
        <v>3</v>
      </c>
      <c r="M623" s="41">
        <v>1</v>
      </c>
      <c r="N623" s="35">
        <f t="shared" si="27"/>
        <v>619</v>
      </c>
      <c r="O623" s="41">
        <f>O622+(Table10[[#This Row],[Column11]]-Q622)/R622</f>
        <v>40.53717763784001</v>
      </c>
      <c r="P623" s="41">
        <f>3.6*Table10[[#This Row],[Column11]]</f>
        <v>84.973982293761992</v>
      </c>
      <c r="Q623" s="41">
        <f t="shared" si="28"/>
        <v>23.603883970489441</v>
      </c>
      <c r="R623" s="36">
        <f>Table10[[#This Row],[Column16]]/Table10[[#This Row],[Column19]]</f>
        <v>0.14053986156433848</v>
      </c>
      <c r="S623" s="41">
        <f>'Given Data '!C$21*'Given Data '!C$19*'Given Data '!C$9*Table10[[#This Row],[Column11]]^2</f>
        <v>523.85508258975494</v>
      </c>
      <c r="T623" s="41">
        <f>'Given Data '!C$22*'Given Data '!C$17*9.81</f>
        <v>102.35950200000001</v>
      </c>
      <c r="U623" s="41">
        <v>0</v>
      </c>
      <c r="V623" s="41">
        <f>'Given Data '!C$45-(Table10[[#This Row],[Column13]]+Table10[[#This Row],[Column14]]+Table10[[#This Row],[Column15]])</f>
        <v>81.686832733079541</v>
      </c>
      <c r="W623" s="41">
        <f>Table10[[#This Row],[Column16]]/'Given Data '!C$17</f>
        <v>0.15657517151881226</v>
      </c>
      <c r="X623" s="41">
        <f>IF(L623=1,'Given Data '!C$55,IF(L623=2,'Given Data '!C$56,IF(L623=3,'Given Data '!C$57)))</f>
        <v>581.23604096253996</v>
      </c>
      <c r="Y623" s="41">
        <f>Table10[[#This Row],[Column19]]*Table10[[#This Row],[Column11]]^2/(2*1000)</f>
        <v>161.91589415696666</v>
      </c>
    </row>
    <row r="624" spans="7:25">
      <c r="G624" s="38">
        <f>7000</f>
        <v>7000</v>
      </c>
      <c r="H624" s="38">
        <f t="shared" si="29"/>
        <v>12.45</v>
      </c>
      <c r="I624" s="41">
        <f>Table10[[#This Row],[Column2]]*746/1000</f>
        <v>9.2876999999999992</v>
      </c>
      <c r="J624" s="37">
        <f>60*Table10[[#This Row],[Column3]]/(2*PI()*Table10[[#This Row],[Column1]])</f>
        <v>1.2670143128182253E-2</v>
      </c>
      <c r="K624" s="51">
        <v>535.1</v>
      </c>
      <c r="L624" s="41">
        <f>IF(Simulation!Q624&lt;='Given Data '!J$6,1,IF(AND(Simulation!Q624&gt;'Given Data '!J$6,Simulation!Q624&lt;='Given Data '!J$7),2,IF(Simulation!Q624&gt;'Given Data '!J$8,3)))</f>
        <v>3</v>
      </c>
      <c r="M624" s="41">
        <v>1</v>
      </c>
      <c r="N624" s="35">
        <f t="shared" si="27"/>
        <v>620</v>
      </c>
      <c r="O624" s="41">
        <f>O623+(Table10[[#This Row],[Column11]]-Q623)/R623</f>
        <v>40.579538204755515</v>
      </c>
      <c r="P624" s="41">
        <f>3.6*Table10[[#This Row],[Column11]]</f>
        <v>84.995414347318317</v>
      </c>
      <c r="Q624" s="41">
        <f t="shared" si="28"/>
        <v>23.609837318699533</v>
      </c>
      <c r="R624" s="36">
        <f>Table10[[#This Row],[Column16]]/Table10[[#This Row],[Column19]]</f>
        <v>0.14008516549407146</v>
      </c>
      <c r="S624" s="41">
        <f>'Given Data '!C$21*'Given Data '!C$19*'Given Data '!C$9*Table10[[#This Row],[Column11]]^2</f>
        <v>524.11936833347818</v>
      </c>
      <c r="T624" s="41">
        <f>'Given Data '!C$22*'Given Data '!C$17*9.81</f>
        <v>102.35950200000001</v>
      </c>
      <c r="U624" s="41">
        <v>0</v>
      </c>
      <c r="V624" s="41">
        <f>'Given Data '!C$45-(Table10[[#This Row],[Column13]]+Table10[[#This Row],[Column14]]+Table10[[#This Row],[Column15]])</f>
        <v>81.422546989356306</v>
      </c>
      <c r="W624" s="41">
        <f>Table10[[#This Row],[Column16]]/'Given Data '!C$17</f>
        <v>0.15606859555951832</v>
      </c>
      <c r="X624" s="41">
        <f>IF(L624=1,'Given Data '!C$55,IF(L624=2,'Given Data '!C$56,IF(L624=3,'Given Data '!C$57)))</f>
        <v>581.23604096253996</v>
      </c>
      <c r="Y624" s="41">
        <f>Table10[[#This Row],[Column19]]*Table10[[#This Row],[Column11]]^2/(2*1000)</f>
        <v>161.99758098969974</v>
      </c>
    </row>
    <row r="625" spans="7:25">
      <c r="G625" s="38">
        <f>7000</f>
        <v>7000</v>
      </c>
      <c r="H625" s="38">
        <f t="shared" si="29"/>
        <v>12.45</v>
      </c>
      <c r="I625" s="41">
        <f>Table10[[#This Row],[Column2]]*746/1000</f>
        <v>9.2876999999999992</v>
      </c>
      <c r="J625" s="37">
        <f>60*Table10[[#This Row],[Column3]]/(2*PI()*Table10[[#This Row],[Column1]])</f>
        <v>1.2670143128182253E-2</v>
      </c>
      <c r="K625" s="51">
        <v>535.1</v>
      </c>
      <c r="L625" s="41">
        <f>IF(Simulation!Q625&lt;='Given Data '!J$6,1,IF(AND(Simulation!Q625&gt;'Given Data '!J$6,Simulation!Q625&lt;='Given Data '!J$7),2,IF(Simulation!Q625&gt;'Given Data '!J$8,3)))</f>
        <v>3</v>
      </c>
      <c r="M625" s="41">
        <v>1</v>
      </c>
      <c r="N625" s="35">
        <f t="shared" si="27"/>
        <v>621</v>
      </c>
      <c r="O625" s="41">
        <f>O624+(Table10[[#This Row],[Column11]]-Q624)/R624</f>
        <v>40.621888110183342</v>
      </c>
      <c r="P625" s="41">
        <f>3.6*Table10[[#This Row],[Column11]]</f>
        <v>85.016771683956179</v>
      </c>
      <c r="Q625" s="41">
        <f t="shared" si="28"/>
        <v>23.615769912210048</v>
      </c>
      <c r="R625" s="36">
        <f>Table10[[#This Row],[Column16]]/Table10[[#This Row],[Column19]]</f>
        <v>0.13963194052612365</v>
      </c>
      <c r="S625" s="41">
        <f>'Given Data '!C$21*'Given Data '!C$19*'Given Data '!C$9*Table10[[#This Row],[Column11]]^2</f>
        <v>524.38279901951353</v>
      </c>
      <c r="T625" s="41">
        <f>'Given Data '!C$22*'Given Data '!C$17*9.81</f>
        <v>102.35950200000001</v>
      </c>
      <c r="U625" s="41">
        <v>0</v>
      </c>
      <c r="V625" s="41">
        <f>'Given Data '!C$45-(Table10[[#This Row],[Column13]]+Table10[[#This Row],[Column14]]+Table10[[#This Row],[Column15]])</f>
        <v>81.159116303320957</v>
      </c>
      <c r="W625" s="41">
        <f>Table10[[#This Row],[Column16]]/'Given Data '!C$17</f>
        <v>0.155563658552301</v>
      </c>
      <c r="X625" s="41">
        <f>IF(L625=1,'Given Data '!C$55,IF(L625=2,'Given Data '!C$56,IF(L625=3,'Given Data '!C$57)))</f>
        <v>581.23604096253996</v>
      </c>
      <c r="Y625" s="41">
        <f>Table10[[#This Row],[Column19]]*Table10[[#This Row],[Column11]]^2/(2*1000)</f>
        <v>162.07900353668913</v>
      </c>
    </row>
    <row r="626" spans="7:25">
      <c r="G626" s="38">
        <f>7000</f>
        <v>7000</v>
      </c>
      <c r="H626" s="38">
        <f t="shared" si="29"/>
        <v>12.45</v>
      </c>
      <c r="I626" s="41">
        <f>Table10[[#This Row],[Column2]]*746/1000</f>
        <v>9.2876999999999992</v>
      </c>
      <c r="J626" s="37">
        <f>60*Table10[[#This Row],[Column3]]/(2*PI()*Table10[[#This Row],[Column1]])</f>
        <v>1.2670143128182253E-2</v>
      </c>
      <c r="K626" s="51">
        <v>535.1</v>
      </c>
      <c r="L626" s="41">
        <f>IF(Simulation!Q626&lt;='Given Data '!J$6,1,IF(AND(Simulation!Q626&gt;'Given Data '!J$6,Simulation!Q626&lt;='Given Data '!J$7),2,IF(Simulation!Q626&gt;'Given Data '!J$8,3)))</f>
        <v>3</v>
      </c>
      <c r="M626" s="41">
        <v>1</v>
      </c>
      <c r="N626" s="35">
        <f t="shared" si="27"/>
        <v>622</v>
      </c>
      <c r="O626" s="41">
        <f>O625+(Table10[[#This Row],[Column11]]-Q625)/R625</f>
        <v>40.664227396624085</v>
      </c>
      <c r="P626" s="41">
        <f>3.6*Table10[[#This Row],[Column11]]</f>
        <v>85.038054584170538</v>
      </c>
      <c r="Q626" s="41">
        <f t="shared" si="28"/>
        <v>23.621681828936261</v>
      </c>
      <c r="R626" s="36">
        <f>Table10[[#This Row],[Column16]]/Table10[[#This Row],[Column19]]</f>
        <v>0.1391801819009604</v>
      </c>
      <c r="S626" s="41">
        <f>'Given Data '!C$21*'Given Data '!C$19*'Given Data '!C$9*Table10[[#This Row],[Column11]]^2</f>
        <v>524.64537741427409</v>
      </c>
      <c r="T626" s="41">
        <f>'Given Data '!C$22*'Given Data '!C$17*9.81</f>
        <v>102.35950200000001</v>
      </c>
      <c r="U626" s="41">
        <v>0</v>
      </c>
      <c r="V626" s="41">
        <f>'Given Data '!C$45-(Table10[[#This Row],[Column13]]+Table10[[#This Row],[Column14]]+Table10[[#This Row],[Column15]])</f>
        <v>80.89653790856039</v>
      </c>
      <c r="W626" s="41">
        <f>Table10[[#This Row],[Column16]]/'Given Data '!C$17</f>
        <v>0.15506035519457242</v>
      </c>
      <c r="X626" s="41">
        <f>IF(L626=1,'Given Data '!C$55,IF(L626=2,'Given Data '!C$56,IF(L626=3,'Given Data '!C$57)))</f>
        <v>581.23604096253996</v>
      </c>
      <c r="Y626" s="41">
        <f>Table10[[#This Row],[Column19]]*Table10[[#This Row],[Column11]]^2/(2*1000)</f>
        <v>162.16016265299237</v>
      </c>
    </row>
    <row r="627" spans="7:25">
      <c r="G627" s="38">
        <f>7000</f>
        <v>7000</v>
      </c>
      <c r="H627" s="38">
        <f t="shared" si="29"/>
        <v>12.45</v>
      </c>
      <c r="I627" s="41">
        <f>Table10[[#This Row],[Column2]]*746/1000</f>
        <v>9.2876999999999992</v>
      </c>
      <c r="J627" s="37">
        <f>60*Table10[[#This Row],[Column3]]/(2*PI()*Table10[[#This Row],[Column1]])</f>
        <v>1.2670143128182253E-2</v>
      </c>
      <c r="K627" s="51">
        <v>535.1</v>
      </c>
      <c r="L627" s="41">
        <f>IF(Simulation!Q627&lt;='Given Data '!J$6,1,IF(AND(Simulation!Q627&gt;'Given Data '!J$6,Simulation!Q627&lt;='Given Data '!J$7),2,IF(Simulation!Q627&gt;'Given Data '!J$8,3)))</f>
        <v>3</v>
      </c>
      <c r="M627" s="41">
        <v>1</v>
      </c>
      <c r="N627" s="35">
        <f t="shared" si="27"/>
        <v>623</v>
      </c>
      <c r="O627" s="41">
        <f>O626+(Table10[[#This Row],[Column11]]-Q626)/R626</f>
        <v>40.706556106379203</v>
      </c>
      <c r="P627" s="41">
        <f>3.6*Table10[[#This Row],[Column11]]</f>
        <v>85.059263327254598</v>
      </c>
      <c r="Q627" s="41">
        <f t="shared" si="28"/>
        <v>23.627573146459611</v>
      </c>
      <c r="R627" s="36">
        <f>Table10[[#This Row],[Column16]]/Table10[[#This Row],[Column19]]</f>
        <v>0.13872988487444463</v>
      </c>
      <c r="S627" s="41">
        <f>'Given Data '!C$21*'Given Data '!C$19*'Given Data '!C$9*Table10[[#This Row],[Column11]]^2</f>
        <v>524.90710627522333</v>
      </c>
      <c r="T627" s="41">
        <f>'Given Data '!C$22*'Given Data '!C$17*9.81</f>
        <v>102.35950200000001</v>
      </c>
      <c r="U627" s="41">
        <v>0</v>
      </c>
      <c r="V627" s="41">
        <f>'Given Data '!C$45-(Table10[[#This Row],[Column13]]+Table10[[#This Row],[Column14]]+Table10[[#This Row],[Column15]])</f>
        <v>80.634809047611157</v>
      </c>
      <c r="W627" s="41">
        <f>Table10[[#This Row],[Column16]]/'Given Data '!C$17</f>
        <v>0.15455868020089925</v>
      </c>
      <c r="X627" s="41">
        <f>IF(L627=1,'Given Data '!C$55,IF(L627=2,'Given Data '!C$56,IF(L627=3,'Given Data '!C$57)))</f>
        <v>581.23604096253996</v>
      </c>
      <c r="Y627" s="41">
        <f>Table10[[#This Row],[Column19]]*Table10[[#This Row],[Column11]]^2/(2*1000)</f>
        <v>162.2410591909009</v>
      </c>
    </row>
    <row r="628" spans="7:25">
      <c r="G628" s="38">
        <f>7000</f>
        <v>7000</v>
      </c>
      <c r="H628" s="38">
        <f t="shared" si="29"/>
        <v>12.45</v>
      </c>
      <c r="I628" s="41">
        <f>Table10[[#This Row],[Column2]]*746/1000</f>
        <v>9.2876999999999992</v>
      </c>
      <c r="J628" s="37">
        <f>60*Table10[[#This Row],[Column3]]/(2*PI()*Table10[[#This Row],[Column1]])</f>
        <v>1.2670143128182253E-2</v>
      </c>
      <c r="K628" s="51">
        <v>535.1</v>
      </c>
      <c r="L628" s="41">
        <f>IF(Simulation!Q628&lt;='Given Data '!J$6,1,IF(AND(Simulation!Q628&gt;'Given Data '!J$6,Simulation!Q628&lt;='Given Data '!J$7),2,IF(Simulation!Q628&gt;'Given Data '!J$8,3)))</f>
        <v>3</v>
      </c>
      <c r="M628" s="41">
        <v>1</v>
      </c>
      <c r="N628" s="35">
        <f t="shared" si="27"/>
        <v>624</v>
      </c>
      <c r="O628" s="41">
        <f>O627+(Table10[[#This Row],[Column11]]-Q627)/R627</f>
        <v>40.748874281552112</v>
      </c>
      <c r="P628" s="41">
        <f>3.6*Table10[[#This Row],[Column11]]</f>
        <v>85.080398191306003</v>
      </c>
      <c r="Q628" s="41">
        <f t="shared" si="28"/>
        <v>23.633443942029444</v>
      </c>
      <c r="R628" s="36">
        <f>Table10[[#This Row],[Column16]]/Table10[[#This Row],[Column19]]</f>
        <v>0.13828104471778799</v>
      </c>
      <c r="S628" s="41">
        <f>'Given Data '!C$21*'Given Data '!C$19*'Given Data '!C$9*Table10[[#This Row],[Column11]]^2</f>
        <v>525.16798835090344</v>
      </c>
      <c r="T628" s="41">
        <f>'Given Data '!C$22*'Given Data '!C$17*9.81</f>
        <v>102.35950200000001</v>
      </c>
      <c r="U628" s="41">
        <v>0</v>
      </c>
      <c r="V628" s="41">
        <f>'Given Data '!C$45-(Table10[[#This Row],[Column13]]+Table10[[#This Row],[Column14]]+Table10[[#This Row],[Column15]])</f>
        <v>80.373926971931041</v>
      </c>
      <c r="W628" s="41">
        <f>Table10[[#This Row],[Column16]]/'Given Data '!C$17</f>
        <v>0.15405862830294806</v>
      </c>
      <c r="X628" s="41">
        <f>IF(L628=1,'Given Data '!C$55,IF(L628=2,'Given Data '!C$56,IF(L628=3,'Given Data '!C$57)))</f>
        <v>581.23604096253996</v>
      </c>
      <c r="Y628" s="41">
        <f>Table10[[#This Row],[Column19]]*Table10[[#This Row],[Column11]]^2/(2*1000)</f>
        <v>162.32169399994856</v>
      </c>
    </row>
    <row r="629" spans="7:25">
      <c r="G629" s="38">
        <f>7000</f>
        <v>7000</v>
      </c>
      <c r="H629" s="38">
        <f t="shared" si="29"/>
        <v>12.45</v>
      </c>
      <c r="I629" s="41">
        <f>Table10[[#This Row],[Column2]]*746/1000</f>
        <v>9.2876999999999992</v>
      </c>
      <c r="J629" s="37">
        <f>60*Table10[[#This Row],[Column3]]/(2*PI()*Table10[[#This Row],[Column1]])</f>
        <v>1.2670143128182253E-2</v>
      </c>
      <c r="K629" s="51">
        <v>535.1</v>
      </c>
      <c r="L629" s="41">
        <f>IF(Simulation!Q629&lt;='Given Data '!J$6,1,IF(AND(Simulation!Q629&gt;'Given Data '!J$6,Simulation!Q629&lt;='Given Data '!J$7),2,IF(Simulation!Q629&gt;'Given Data '!J$8,3)))</f>
        <v>3</v>
      </c>
      <c r="M629" s="41">
        <v>1</v>
      </c>
      <c r="N629" s="35">
        <f t="shared" si="27"/>
        <v>625</v>
      </c>
      <c r="O629" s="41">
        <f>O628+(Table10[[#This Row],[Column11]]-Q628)/R628</f>
        <v>40.791181964049287</v>
      </c>
      <c r="P629" s="41">
        <f>3.6*Table10[[#This Row],[Column11]]</f>
        <v>85.101459453233076</v>
      </c>
      <c r="Q629" s="41">
        <f t="shared" si="28"/>
        <v>23.639294292564742</v>
      </c>
      <c r="R629" s="36">
        <f>Table10[[#This Row],[Column16]]/Table10[[#This Row],[Column19]]</f>
        <v>0.13783365671750294</v>
      </c>
      <c r="S629" s="41">
        <f>'Given Data '!C$21*'Given Data '!C$19*'Given Data '!C$9*Table10[[#This Row],[Column11]]^2</f>
        <v>525.42802638096327</v>
      </c>
      <c r="T629" s="41">
        <f>'Given Data '!C$22*'Given Data '!C$17*9.81</f>
        <v>102.35950200000001</v>
      </c>
      <c r="U629" s="41">
        <v>0</v>
      </c>
      <c r="V629" s="41">
        <f>'Given Data '!C$45-(Table10[[#This Row],[Column13]]+Table10[[#This Row],[Column14]]+Table10[[#This Row],[Column15]])</f>
        <v>80.11388894187121</v>
      </c>
      <c r="W629" s="41">
        <f>Table10[[#This Row],[Column16]]/'Given Data '!C$17</f>
        <v>0.15356019424943207</v>
      </c>
      <c r="X629" s="41">
        <f>IF(L629=1,'Given Data '!C$55,IF(L629=2,'Given Data '!C$56,IF(L629=3,'Given Data '!C$57)))</f>
        <v>581.23604096253996</v>
      </c>
      <c r="Y629" s="41">
        <f>Table10[[#This Row],[Column19]]*Table10[[#This Row],[Column11]]^2/(2*1000)</f>
        <v>162.40206792692052</v>
      </c>
    </row>
    <row r="630" spans="7:25">
      <c r="G630" s="38">
        <f>7000</f>
        <v>7000</v>
      </c>
      <c r="H630" s="38">
        <f t="shared" si="29"/>
        <v>12.45</v>
      </c>
      <c r="I630" s="41">
        <f>Table10[[#This Row],[Column2]]*746/1000</f>
        <v>9.2876999999999992</v>
      </c>
      <c r="J630" s="37">
        <f>60*Table10[[#This Row],[Column3]]/(2*PI()*Table10[[#This Row],[Column1]])</f>
        <v>1.2670143128182253E-2</v>
      </c>
      <c r="K630" s="51">
        <v>535.1</v>
      </c>
      <c r="L630" s="41">
        <f>IF(Simulation!Q630&lt;='Given Data '!J$6,1,IF(AND(Simulation!Q630&gt;'Given Data '!J$6,Simulation!Q630&lt;='Given Data '!J$7),2,IF(Simulation!Q630&gt;'Given Data '!J$8,3)))</f>
        <v>3</v>
      </c>
      <c r="M630" s="41">
        <v>1</v>
      </c>
      <c r="N630" s="35">
        <f t="shared" si="27"/>
        <v>626</v>
      </c>
      <c r="O630" s="41">
        <f>O629+(Table10[[#This Row],[Column11]]-Q629)/R629</f>
        <v>40.83347919558139</v>
      </c>
      <c r="P630" s="41">
        <f>3.6*Table10[[#This Row],[Column11]]</f>
        <v>85.122447388761017</v>
      </c>
      <c r="Q630" s="41">
        <f t="shared" si="28"/>
        <v>23.645124274655839</v>
      </c>
      <c r="R630" s="36">
        <f>Table10[[#This Row],[Column16]]/Table10[[#This Row],[Column19]]</f>
        <v>0.13738771617535112</v>
      </c>
      <c r="S630" s="41">
        <f>'Given Data '!C$21*'Given Data '!C$19*'Given Data '!C$9*Table10[[#This Row],[Column11]]^2</f>
        <v>525.68722309618829</v>
      </c>
      <c r="T630" s="41">
        <f>'Given Data '!C$22*'Given Data '!C$17*9.81</f>
        <v>102.35950200000001</v>
      </c>
      <c r="U630" s="41">
        <v>0</v>
      </c>
      <c r="V630" s="41">
        <f>'Given Data '!C$45-(Table10[[#This Row],[Column13]]+Table10[[#This Row],[Column14]]+Table10[[#This Row],[Column15]])</f>
        <v>79.854692226646193</v>
      </c>
      <c r="W630" s="41">
        <f>Table10[[#This Row],[Column16]]/'Given Data '!C$17</f>
        <v>0.15306337280605353</v>
      </c>
      <c r="X630" s="41">
        <f>IF(L630=1,'Given Data '!C$55,IF(L630=2,'Given Data '!C$56,IF(L630=3,'Given Data '!C$57)))</f>
        <v>581.23604096253996</v>
      </c>
      <c r="Y630" s="41">
        <f>Table10[[#This Row],[Column19]]*Table10[[#This Row],[Column11]]^2/(2*1000)</f>
        <v>162.48218181586233</v>
      </c>
    </row>
    <row r="631" spans="7:25">
      <c r="G631" s="38">
        <f>7000</f>
        <v>7000</v>
      </c>
      <c r="H631" s="38">
        <f t="shared" si="29"/>
        <v>12.45</v>
      </c>
      <c r="I631" s="41">
        <f>Table10[[#This Row],[Column2]]*746/1000</f>
        <v>9.2876999999999992</v>
      </c>
      <c r="J631" s="37">
        <f>60*Table10[[#This Row],[Column3]]/(2*PI()*Table10[[#This Row],[Column1]])</f>
        <v>1.2670143128182253E-2</v>
      </c>
      <c r="K631" s="51">
        <v>535.1</v>
      </c>
      <c r="L631" s="41">
        <f>IF(Simulation!Q631&lt;='Given Data '!J$6,1,IF(AND(Simulation!Q631&gt;'Given Data '!J$6,Simulation!Q631&lt;='Given Data '!J$7),2,IF(Simulation!Q631&gt;'Given Data '!J$8,3)))</f>
        <v>3</v>
      </c>
      <c r="M631" s="41">
        <v>1</v>
      </c>
      <c r="N631" s="35">
        <f t="shared" si="27"/>
        <v>627</v>
      </c>
      <c r="O631" s="41">
        <f>O630+(Table10[[#This Row],[Column11]]-Q630)/R630</f>
        <v>40.875766017664596</v>
      </c>
      <c r="P631" s="41">
        <f>3.6*Table10[[#This Row],[Column11]]</f>
        <v>85.143362272438196</v>
      </c>
      <c r="Q631" s="41">
        <f t="shared" si="28"/>
        <v>23.650933964566164</v>
      </c>
      <c r="R631" s="36">
        <f>Table10[[#This Row],[Column16]]/Table10[[#This Row],[Column19]]</f>
        <v>0.13694321840829402</v>
      </c>
      <c r="S631" s="41">
        <f>'Given Data '!C$21*'Given Data '!C$19*'Given Data '!C$9*Table10[[#This Row],[Column11]]^2</f>
        <v>525.94558121852924</v>
      </c>
      <c r="T631" s="41">
        <f>'Given Data '!C$22*'Given Data '!C$17*9.81</f>
        <v>102.35950200000001</v>
      </c>
      <c r="U631" s="41">
        <v>0</v>
      </c>
      <c r="V631" s="41">
        <f>'Given Data '!C$45-(Table10[[#This Row],[Column13]]+Table10[[#This Row],[Column14]]+Table10[[#This Row],[Column15]])</f>
        <v>79.596334104305242</v>
      </c>
      <c r="W631" s="41">
        <f>Table10[[#This Row],[Column16]]/'Given Data '!C$17</f>
        <v>0.15256815875544888</v>
      </c>
      <c r="X631" s="41">
        <f>IF(L631=1,'Given Data '!C$55,IF(L631=2,'Given Data '!C$56,IF(L631=3,'Given Data '!C$57)))</f>
        <v>581.23604096253996</v>
      </c>
      <c r="Y631" s="41">
        <f>Table10[[#This Row],[Column19]]*Table10[[#This Row],[Column11]]^2/(2*1000)</f>
        <v>162.56203650808894</v>
      </c>
    </row>
    <row r="632" spans="7:25">
      <c r="G632" s="38">
        <f>7000</f>
        <v>7000</v>
      </c>
      <c r="H632" s="38">
        <f t="shared" si="29"/>
        <v>12.45</v>
      </c>
      <c r="I632" s="41">
        <f>Table10[[#This Row],[Column2]]*746/1000</f>
        <v>9.2876999999999992</v>
      </c>
      <c r="J632" s="37">
        <f>60*Table10[[#This Row],[Column3]]/(2*PI()*Table10[[#This Row],[Column1]])</f>
        <v>1.2670143128182253E-2</v>
      </c>
      <c r="K632" s="51">
        <v>535.1</v>
      </c>
      <c r="L632" s="41">
        <f>IF(Simulation!Q632&lt;='Given Data '!J$6,1,IF(AND(Simulation!Q632&gt;'Given Data '!J$6,Simulation!Q632&lt;='Given Data '!J$7),2,IF(Simulation!Q632&gt;'Given Data '!J$8,3)))</f>
        <v>3</v>
      </c>
      <c r="M632" s="41">
        <v>1</v>
      </c>
      <c r="N632" s="35">
        <f t="shared" si="27"/>
        <v>628</v>
      </c>
      <c r="O632" s="41">
        <f>O631+(Table10[[#This Row],[Column11]]-Q631)/R631</f>
        <v>40.91804247162154</v>
      </c>
      <c r="P632" s="41">
        <f>3.6*Table10[[#This Row],[Column11]]</f>
        <v>85.164204377642108</v>
      </c>
      <c r="Q632" s="41">
        <f t="shared" si="28"/>
        <v>23.656723438233918</v>
      </c>
      <c r="R632" s="36">
        <f>Table10[[#This Row],[Column16]]/Table10[[#This Row],[Column19]]</f>
        <v>0.13650015874844457</v>
      </c>
      <c r="S632" s="41">
        <f>'Given Data '!C$21*'Given Data '!C$19*'Given Data '!C$9*Table10[[#This Row],[Column11]]^2</f>
        <v>526.20310346113035</v>
      </c>
      <c r="T632" s="41">
        <f>'Given Data '!C$22*'Given Data '!C$17*9.81</f>
        <v>102.35950200000001</v>
      </c>
      <c r="U632" s="41">
        <v>0</v>
      </c>
      <c r="V632" s="41">
        <f>'Given Data '!C$45-(Table10[[#This Row],[Column13]]+Table10[[#This Row],[Column14]]+Table10[[#This Row],[Column15]])</f>
        <v>79.33881186170413</v>
      </c>
      <c r="W632" s="41">
        <f>Table10[[#This Row],[Column16]]/'Given Data '!C$17</f>
        <v>0.15207454689713465</v>
      </c>
      <c r="X632" s="41">
        <f>IF(L632=1,'Given Data '!C$55,IF(L632=2,'Given Data '!C$56,IF(L632=3,'Given Data '!C$57)))</f>
        <v>581.23604096253996</v>
      </c>
      <c r="Y632" s="41">
        <f>Table10[[#This Row],[Column19]]*Table10[[#This Row],[Column11]]^2/(2*1000)</f>
        <v>162.64163284219327</v>
      </c>
    </row>
    <row r="633" spans="7:25">
      <c r="G633" s="38">
        <f>7000</f>
        <v>7000</v>
      </c>
      <c r="H633" s="38">
        <f t="shared" si="29"/>
        <v>12.45</v>
      </c>
      <c r="I633" s="41">
        <f>Table10[[#This Row],[Column2]]*746/1000</f>
        <v>9.2876999999999992</v>
      </c>
      <c r="J633" s="37">
        <f>60*Table10[[#This Row],[Column3]]/(2*PI()*Table10[[#This Row],[Column1]])</f>
        <v>1.2670143128182253E-2</v>
      </c>
      <c r="K633" s="51">
        <v>535.1</v>
      </c>
      <c r="L633" s="41">
        <f>IF(Simulation!Q633&lt;='Given Data '!J$6,1,IF(AND(Simulation!Q633&gt;'Given Data '!J$6,Simulation!Q633&lt;='Given Data '!J$7),2,IF(Simulation!Q633&gt;'Given Data '!J$8,3)))</f>
        <v>3</v>
      </c>
      <c r="M633" s="41">
        <v>1</v>
      </c>
      <c r="N633" s="35">
        <f t="shared" si="27"/>
        <v>629</v>
      </c>
      <c r="O633" s="41">
        <f>O632+(Table10[[#This Row],[Column11]]-Q632)/R632</f>
        <v>40.960308598582429</v>
      </c>
      <c r="P633" s="41">
        <f>3.6*Table10[[#This Row],[Column11]]</f>
        <v>85.184973976585539</v>
      </c>
      <c r="Q633" s="41">
        <f t="shared" si="28"/>
        <v>23.662492771273762</v>
      </c>
      <c r="R633" s="36">
        <f>Table10[[#This Row],[Column16]]/Table10[[#This Row],[Column19]]</f>
        <v>0.13605853254301847</v>
      </c>
      <c r="S633" s="41">
        <f>'Given Data '!C$21*'Given Data '!C$19*'Given Data '!C$9*Table10[[#This Row],[Column11]]^2</f>
        <v>526.45979252835753</v>
      </c>
      <c r="T633" s="41">
        <f>'Given Data '!C$22*'Given Data '!C$17*9.81</f>
        <v>102.35950200000001</v>
      </c>
      <c r="U633" s="41">
        <v>0</v>
      </c>
      <c r="V633" s="41">
        <f>'Given Data '!C$45-(Table10[[#This Row],[Column13]]+Table10[[#This Row],[Column14]]+Table10[[#This Row],[Column15]])</f>
        <v>79.082122794476959</v>
      </c>
      <c r="W633" s="41">
        <f>Table10[[#This Row],[Column16]]/'Given Data '!C$17</f>
        <v>0.15158253204745348</v>
      </c>
      <c r="X633" s="41">
        <f>IF(L633=1,'Given Data '!C$55,IF(L633=2,'Given Data '!C$56,IF(L633=3,'Given Data '!C$57)))</f>
        <v>581.23604096253996</v>
      </c>
      <c r="Y633" s="41">
        <f>Table10[[#This Row],[Column19]]*Table10[[#This Row],[Column11]]^2/(2*1000)</f>
        <v>162.72097165405503</v>
      </c>
    </row>
    <row r="634" spans="7:25">
      <c r="G634" s="38">
        <f>7000</f>
        <v>7000</v>
      </c>
      <c r="H634" s="38">
        <f t="shared" si="29"/>
        <v>12.45</v>
      </c>
      <c r="I634" s="41">
        <f>Table10[[#This Row],[Column2]]*746/1000</f>
        <v>9.2876999999999992</v>
      </c>
      <c r="J634" s="37">
        <f>60*Table10[[#This Row],[Column3]]/(2*PI()*Table10[[#This Row],[Column1]])</f>
        <v>1.2670143128182253E-2</v>
      </c>
      <c r="K634" s="51">
        <v>535.1</v>
      </c>
      <c r="L634" s="41">
        <f>IF(Simulation!Q634&lt;='Given Data '!J$6,1,IF(AND(Simulation!Q634&gt;'Given Data '!J$6,Simulation!Q634&lt;='Given Data '!J$7),2,IF(Simulation!Q634&gt;'Given Data '!J$8,3)))</f>
        <v>3</v>
      </c>
      <c r="M634" s="41">
        <v>1</v>
      </c>
      <c r="N634" s="35">
        <f t="shared" si="27"/>
        <v>630</v>
      </c>
      <c r="O634" s="41">
        <f>O633+(Table10[[#This Row],[Column11]]-Q633)/R633</f>
        <v>41.002564439486186</v>
      </c>
      <c r="P634" s="41">
        <f>3.6*Table10[[#This Row],[Column11]]</f>
        <v>85.205671340322596</v>
      </c>
      <c r="Q634" s="41">
        <f t="shared" si="28"/>
        <v>23.668242038978498</v>
      </c>
      <c r="R634" s="36">
        <f>Table10[[#This Row],[Column16]]/Table10[[#This Row],[Column19]]</f>
        <v>0.13561833515428487</v>
      </c>
      <c r="S634" s="41">
        <f>'Given Data '!C$21*'Given Data '!C$19*'Given Data '!C$9*Table10[[#This Row],[Column11]]^2</f>
        <v>526.71565111582709</v>
      </c>
      <c r="T634" s="41">
        <f>'Given Data '!C$22*'Given Data '!C$17*9.81</f>
        <v>102.35950200000001</v>
      </c>
      <c r="U634" s="41">
        <v>0</v>
      </c>
      <c r="V634" s="41">
        <f>'Given Data '!C$45-(Table10[[#This Row],[Column13]]+Table10[[#This Row],[Column14]]+Table10[[#This Row],[Column15]])</f>
        <v>78.826264207007398</v>
      </c>
      <c r="W634" s="41">
        <f>Table10[[#This Row],[Column16]]/'Given Data '!C$17</f>
        <v>0.15109210903951886</v>
      </c>
      <c r="X634" s="41">
        <f>IF(L634=1,'Given Data '!C$55,IF(L634=2,'Given Data '!C$56,IF(L634=3,'Given Data '!C$57)))</f>
        <v>581.23604096253996</v>
      </c>
      <c r="Y634" s="41">
        <f>Table10[[#This Row],[Column19]]*Table10[[#This Row],[Column11]]^2/(2*1000)</f>
        <v>162.8000537768495</v>
      </c>
    </row>
    <row r="635" spans="7:25">
      <c r="G635" s="38">
        <f>7000</f>
        <v>7000</v>
      </c>
      <c r="H635" s="38">
        <f t="shared" si="29"/>
        <v>12.45</v>
      </c>
      <c r="I635" s="41">
        <f>Table10[[#This Row],[Column2]]*746/1000</f>
        <v>9.2876999999999992</v>
      </c>
      <c r="J635" s="37">
        <f>60*Table10[[#This Row],[Column3]]/(2*PI()*Table10[[#This Row],[Column1]])</f>
        <v>1.2670143128182253E-2</v>
      </c>
      <c r="K635" s="51">
        <v>535.1</v>
      </c>
      <c r="L635" s="41">
        <f>IF(Simulation!Q635&lt;='Given Data '!J$6,1,IF(AND(Simulation!Q635&gt;'Given Data '!J$6,Simulation!Q635&lt;='Given Data '!J$7),2,IF(Simulation!Q635&gt;'Given Data '!J$8,3)))</f>
        <v>3</v>
      </c>
      <c r="M635" s="41">
        <v>1</v>
      </c>
      <c r="N635" s="35">
        <f t="shared" si="27"/>
        <v>631</v>
      </c>
      <c r="O635" s="41">
        <f>O634+(Table10[[#This Row],[Column11]]-Q634)/R634</f>
        <v>41.044810035081596</v>
      </c>
      <c r="P635" s="41">
        <f>3.6*Table10[[#This Row],[Column11]]</f>
        <v>85.226296738754698</v>
      </c>
      <c r="Q635" s="41">
        <f t="shared" si="28"/>
        <v>23.673971316320749</v>
      </c>
      <c r="R635" s="36">
        <f>Table10[[#This Row],[Column16]]/Table10[[#This Row],[Column19]]</f>
        <v>0.13517956195951719</v>
      </c>
      <c r="S635" s="41">
        <f>'Given Data '!C$21*'Given Data '!C$19*'Given Data '!C$9*Table10[[#This Row],[Column11]]^2</f>
        <v>526.97068191043434</v>
      </c>
      <c r="T635" s="41">
        <f>'Given Data '!C$22*'Given Data '!C$17*9.81</f>
        <v>102.35950200000001</v>
      </c>
      <c r="U635" s="41">
        <v>0</v>
      </c>
      <c r="V635" s="41">
        <f>'Given Data '!C$45-(Table10[[#This Row],[Column13]]+Table10[[#This Row],[Column14]]+Table10[[#This Row],[Column15]])</f>
        <v>78.571233412400147</v>
      </c>
      <c r="W635" s="41">
        <f>Table10[[#This Row],[Column16]]/'Given Data '!C$17</f>
        <v>0.15060327272316065</v>
      </c>
      <c r="X635" s="41">
        <f>IF(L635=1,'Given Data '!C$55,IF(L635=2,'Given Data '!C$56,IF(L635=3,'Given Data '!C$57)))</f>
        <v>581.23604096253996</v>
      </c>
      <c r="Y635" s="41">
        <f>Table10[[#This Row],[Column19]]*Table10[[#This Row],[Column11]]^2/(2*1000)</f>
        <v>162.87888004105645</v>
      </c>
    </row>
    <row r="636" spans="7:25">
      <c r="G636" s="38">
        <f>7000</f>
        <v>7000</v>
      </c>
      <c r="H636" s="38">
        <f t="shared" si="29"/>
        <v>12.45</v>
      </c>
      <c r="I636" s="41">
        <f>Table10[[#This Row],[Column2]]*746/1000</f>
        <v>9.2876999999999992</v>
      </c>
      <c r="J636" s="37">
        <f>60*Table10[[#This Row],[Column3]]/(2*PI()*Table10[[#This Row],[Column1]])</f>
        <v>1.2670143128182253E-2</v>
      </c>
      <c r="K636" s="51">
        <v>535.1</v>
      </c>
      <c r="L636" s="41">
        <f>IF(Simulation!Q636&lt;='Given Data '!J$6,1,IF(AND(Simulation!Q636&gt;'Given Data '!J$6,Simulation!Q636&lt;='Given Data '!J$7),2,IF(Simulation!Q636&gt;'Given Data '!J$8,3)))</f>
        <v>3</v>
      </c>
      <c r="M636" s="41">
        <v>1</v>
      </c>
      <c r="N636" s="35">
        <f t="shared" si="27"/>
        <v>632</v>
      </c>
      <c r="O636" s="41">
        <f>O635+(Table10[[#This Row],[Column11]]-Q635)/R635</f>
        <v>41.087045425928338</v>
      </c>
      <c r="P636" s="41">
        <f>3.6*Table10[[#This Row],[Column11]]</f>
        <v>85.246850440636564</v>
      </c>
      <c r="Q636" s="41">
        <f t="shared" si="28"/>
        <v>23.6796806779546</v>
      </c>
      <c r="R636" s="36">
        <f>Table10[[#This Row],[Column16]]/Table10[[#This Row],[Column19]]</f>
        <v>0.13474220835094522</v>
      </c>
      <c r="S636" s="41">
        <f>'Given Data '!C$21*'Given Data '!C$19*'Given Data '!C$9*Table10[[#This Row],[Column11]]^2</f>
        <v>527.2248875903814</v>
      </c>
      <c r="T636" s="41">
        <f>'Given Data '!C$22*'Given Data '!C$17*9.81</f>
        <v>102.35950200000001</v>
      </c>
      <c r="U636" s="41">
        <v>0</v>
      </c>
      <c r="V636" s="41">
        <f>'Given Data '!C$45-(Table10[[#This Row],[Column13]]+Table10[[#This Row],[Column14]]+Table10[[#This Row],[Column15]])</f>
        <v>78.317027732453084</v>
      </c>
      <c r="W636" s="41">
        <f>Table10[[#This Row],[Column16]]/'Given Data '!C$17</f>
        <v>0.15011601796487145</v>
      </c>
      <c r="X636" s="41">
        <f>IF(L636=1,'Given Data '!C$55,IF(L636=2,'Given Data '!C$56,IF(L636=3,'Given Data '!C$57)))</f>
        <v>581.23604096253996</v>
      </c>
      <c r="Y636" s="41">
        <f>Table10[[#This Row],[Column19]]*Table10[[#This Row],[Column11]]^2/(2*1000)</f>
        <v>162.95745127446884</v>
      </c>
    </row>
    <row r="637" spans="7:25">
      <c r="G637" s="38">
        <f>7000</f>
        <v>7000</v>
      </c>
      <c r="H637" s="38">
        <f t="shared" si="29"/>
        <v>12.45</v>
      </c>
      <c r="I637" s="41">
        <f>Table10[[#This Row],[Column2]]*746/1000</f>
        <v>9.2876999999999992</v>
      </c>
      <c r="J637" s="37">
        <f>60*Table10[[#This Row],[Column3]]/(2*PI()*Table10[[#This Row],[Column1]])</f>
        <v>1.2670143128182253E-2</v>
      </c>
      <c r="K637" s="51">
        <v>535.1</v>
      </c>
      <c r="L637" s="41">
        <f>IF(Simulation!Q637&lt;='Given Data '!J$6,1,IF(AND(Simulation!Q637&gt;'Given Data '!J$6,Simulation!Q637&lt;='Given Data '!J$7),2,IF(Simulation!Q637&gt;'Given Data '!J$8,3)))</f>
        <v>3</v>
      </c>
      <c r="M637" s="41">
        <v>1</v>
      </c>
      <c r="N637" s="35">
        <f t="shared" si="27"/>
        <v>633</v>
      </c>
      <c r="O637" s="41">
        <f>O636+(Table10[[#This Row],[Column11]]-Q636)/R636</f>
        <v>41.129270652398141</v>
      </c>
      <c r="P637" s="41">
        <f>3.6*Table10[[#This Row],[Column11]]</f>
        <v>85.267332713582135</v>
      </c>
      <c r="Q637" s="41">
        <f t="shared" si="28"/>
        <v>23.68537019821726</v>
      </c>
      <c r="R637" s="36">
        <f>Table10[[#This Row],[Column16]]/Table10[[#This Row],[Column19]]</f>
        <v>0.13430626973570595</v>
      </c>
      <c r="S637" s="41">
        <f>'Given Data '!C$21*'Given Data '!C$19*'Given Data '!C$9*Table10[[#This Row],[Column11]]^2</f>
        <v>527.47827082520575</v>
      </c>
      <c r="T637" s="41">
        <f>'Given Data '!C$22*'Given Data '!C$17*9.81</f>
        <v>102.35950200000001</v>
      </c>
      <c r="U637" s="41">
        <v>0</v>
      </c>
      <c r="V637" s="41">
        <f>'Given Data '!C$45-(Table10[[#This Row],[Column13]]+Table10[[#This Row],[Column14]]+Table10[[#This Row],[Column15]])</f>
        <v>78.063644497628729</v>
      </c>
      <c r="W637" s="41">
        <f>Table10[[#This Row],[Column16]]/'Given Data '!C$17</f>
        <v>0.14963033964775205</v>
      </c>
      <c r="X637" s="41">
        <f>IF(L637=1,'Given Data '!C$55,IF(L637=2,'Given Data '!C$56,IF(L637=3,'Given Data '!C$57)))</f>
        <v>581.23604096253996</v>
      </c>
      <c r="Y637" s="41">
        <f>Table10[[#This Row],[Column19]]*Table10[[#This Row],[Column11]]^2/(2*1000)</f>
        <v>163.03576830220129</v>
      </c>
    </row>
    <row r="638" spans="7:25">
      <c r="G638" s="38">
        <f>7000</f>
        <v>7000</v>
      </c>
      <c r="H638" s="38">
        <f t="shared" si="29"/>
        <v>12.45</v>
      </c>
      <c r="I638" s="41">
        <f>Table10[[#This Row],[Column2]]*746/1000</f>
        <v>9.2876999999999992</v>
      </c>
      <c r="J638" s="37">
        <f>60*Table10[[#This Row],[Column3]]/(2*PI()*Table10[[#This Row],[Column1]])</f>
        <v>1.2670143128182253E-2</v>
      </c>
      <c r="K638" s="51">
        <v>535.1</v>
      </c>
      <c r="L638" s="41">
        <f>IF(Simulation!Q638&lt;='Given Data '!J$6,1,IF(AND(Simulation!Q638&gt;'Given Data '!J$6,Simulation!Q638&lt;='Given Data '!J$7),2,IF(Simulation!Q638&gt;'Given Data '!J$8,3)))</f>
        <v>3</v>
      </c>
      <c r="M638" s="41">
        <v>1</v>
      </c>
      <c r="N638" s="35">
        <f t="shared" si="27"/>
        <v>634</v>
      </c>
      <c r="O638" s="41">
        <f>O637+(Table10[[#This Row],[Column11]]-Q637)/R637</f>
        <v>41.171485754675743</v>
      </c>
      <c r="P638" s="41">
        <f>3.6*Table10[[#This Row],[Column11]]</f>
        <v>85.287743824070432</v>
      </c>
      <c r="Q638" s="41">
        <f t="shared" si="28"/>
        <v>23.691039951130676</v>
      </c>
      <c r="R638" s="36">
        <f>Table10[[#This Row],[Column16]]/Table10[[#This Row],[Column19]]</f>
        <v>0.13387174153579662</v>
      </c>
      <c r="S638" s="41">
        <f>'Given Data '!C$21*'Given Data '!C$19*'Given Data '!C$9*Table10[[#This Row],[Column11]]^2</f>
        <v>527.73083427580764</v>
      </c>
      <c r="T638" s="41">
        <f>'Given Data '!C$22*'Given Data '!C$17*9.81</f>
        <v>102.35950200000001</v>
      </c>
      <c r="U638" s="41">
        <v>0</v>
      </c>
      <c r="V638" s="41">
        <f>'Given Data '!C$45-(Table10[[#This Row],[Column13]]+Table10[[#This Row],[Column14]]+Table10[[#This Row],[Column15]])</f>
        <v>77.811081047026846</v>
      </c>
      <c r="W638" s="41">
        <f>Table10[[#This Row],[Column16]]/'Given Data '!C$17</f>
        <v>0.14914623267145893</v>
      </c>
      <c r="X638" s="41">
        <f>IF(L638=1,'Given Data '!C$55,IF(L638=2,'Given Data '!C$56,IF(L638=3,'Given Data '!C$57)))</f>
        <v>581.23604096253996</v>
      </c>
      <c r="Y638" s="41">
        <f>Table10[[#This Row],[Column19]]*Table10[[#This Row],[Column11]]^2/(2*1000)</f>
        <v>163.11383194669892</v>
      </c>
    </row>
    <row r="639" spans="7:25">
      <c r="G639" s="38">
        <f>7000</f>
        <v>7000</v>
      </c>
      <c r="H639" s="38">
        <f t="shared" si="29"/>
        <v>12.45</v>
      </c>
      <c r="I639" s="41">
        <f>Table10[[#This Row],[Column2]]*746/1000</f>
        <v>9.2876999999999992</v>
      </c>
      <c r="J639" s="37">
        <f>60*Table10[[#This Row],[Column3]]/(2*PI()*Table10[[#This Row],[Column1]])</f>
        <v>1.2670143128182253E-2</v>
      </c>
      <c r="K639" s="51">
        <v>535.1</v>
      </c>
      <c r="L639" s="41">
        <f>IF(Simulation!Q639&lt;='Given Data '!J$6,1,IF(AND(Simulation!Q639&gt;'Given Data '!J$6,Simulation!Q639&lt;='Given Data '!J$7),2,IF(Simulation!Q639&gt;'Given Data '!J$8,3)))</f>
        <v>3</v>
      </c>
      <c r="M639" s="41">
        <v>1</v>
      </c>
      <c r="N639" s="35">
        <f t="shared" si="27"/>
        <v>635</v>
      </c>
      <c r="O639" s="41">
        <f>O638+(Table10[[#This Row],[Column11]]-Q638)/R638</f>
        <v>41.213690772760032</v>
      </c>
      <c r="P639" s="41">
        <f>3.6*Table10[[#This Row],[Column11]]</f>
        <v>85.308084037451408</v>
      </c>
      <c r="Q639" s="41">
        <f t="shared" si="28"/>
        <v>23.69669001040317</v>
      </c>
      <c r="R639" s="36">
        <f>Table10[[#This Row],[Column16]]/Table10[[#This Row],[Column19]]</f>
        <v>0.1334386191880258</v>
      </c>
      <c r="S639" s="41">
        <f>'Given Data '!C$21*'Given Data '!C$19*'Given Data '!C$9*Table10[[#This Row],[Column11]]^2</f>
        <v>527.98258059447835</v>
      </c>
      <c r="T639" s="41">
        <f>'Given Data '!C$22*'Given Data '!C$17*9.81</f>
        <v>102.35950200000001</v>
      </c>
      <c r="U639" s="41">
        <v>0</v>
      </c>
      <c r="V639" s="41">
        <f>'Given Data '!C$45-(Table10[[#This Row],[Column13]]+Table10[[#This Row],[Column14]]+Table10[[#This Row],[Column15]])</f>
        <v>77.559334728356134</v>
      </c>
      <c r="W639" s="41">
        <f>Table10[[#This Row],[Column16]]/'Given Data '!C$17</f>
        <v>0.1486636919521499</v>
      </c>
      <c r="X639" s="41">
        <f>IF(L639=1,'Given Data '!C$55,IF(L639=2,'Given Data '!C$56,IF(L639=3,'Given Data '!C$57)))</f>
        <v>581.23604096253996</v>
      </c>
      <c r="Y639" s="41">
        <f>Table10[[#This Row],[Column19]]*Table10[[#This Row],[Column11]]^2/(2*1000)</f>
        <v>163.19164302774595</v>
      </c>
    </row>
    <row r="640" spans="7:25">
      <c r="G640" s="38">
        <f>7000</f>
        <v>7000</v>
      </c>
      <c r="H640" s="38">
        <f t="shared" si="29"/>
        <v>12.45</v>
      </c>
      <c r="I640" s="41">
        <f>Table10[[#This Row],[Column2]]*746/1000</f>
        <v>9.2876999999999992</v>
      </c>
      <c r="J640" s="37">
        <f>60*Table10[[#This Row],[Column3]]/(2*PI()*Table10[[#This Row],[Column1]])</f>
        <v>1.2670143128182253E-2</v>
      </c>
      <c r="K640" s="51">
        <v>535.1</v>
      </c>
      <c r="L640" s="41">
        <f>IF(Simulation!Q640&lt;='Given Data '!J$6,1,IF(AND(Simulation!Q640&gt;'Given Data '!J$6,Simulation!Q640&lt;='Given Data '!J$7),2,IF(Simulation!Q640&gt;'Given Data '!J$8,3)))</f>
        <v>3</v>
      </c>
      <c r="M640" s="41">
        <v>1</v>
      </c>
      <c r="N640" s="35">
        <f t="shared" si="27"/>
        <v>636</v>
      </c>
      <c r="O640" s="41">
        <f>O639+(Table10[[#This Row],[Column11]]-Q639)/R639</f>
        <v>41.255885746465125</v>
      </c>
      <c r="P640" s="41">
        <f>3.6*Table10[[#This Row],[Column11]]</f>
        <v>85.328353617951791</v>
      </c>
      <c r="Q640" s="41">
        <f t="shared" si="28"/>
        <v>23.702320449431053</v>
      </c>
      <c r="R640" s="36">
        <f>Table10[[#This Row],[Column16]]/Table10[[#This Row],[Column19]]</f>
        <v>0.13300689814396541</v>
      </c>
      <c r="S640" s="41">
        <f>'Given Data '!C$21*'Given Data '!C$19*'Given Data '!C$9*Table10[[#This Row],[Column11]]^2</f>
        <v>528.23351242492822</v>
      </c>
      <c r="T640" s="41">
        <f>'Given Data '!C$22*'Given Data '!C$17*9.81</f>
        <v>102.35950200000001</v>
      </c>
      <c r="U640" s="41">
        <v>0</v>
      </c>
      <c r="V640" s="41">
        <f>'Given Data '!C$45-(Table10[[#This Row],[Column13]]+Table10[[#This Row],[Column14]]+Table10[[#This Row],[Column15]])</f>
        <v>77.308402897906262</v>
      </c>
      <c r="W640" s="41">
        <f>Table10[[#This Row],[Column16]]/'Given Data '!C$17</f>
        <v>0.14818271242243058</v>
      </c>
      <c r="X640" s="41">
        <f>IF(L640=1,'Given Data '!C$55,IF(L640=2,'Given Data '!C$56,IF(L640=3,'Given Data '!C$57)))</f>
        <v>581.23604096253996</v>
      </c>
      <c r="Y640" s="41">
        <f>Table10[[#This Row],[Column19]]*Table10[[#This Row],[Column11]]^2/(2*1000)</f>
        <v>163.26920236247432</v>
      </c>
    </row>
    <row r="641" spans="7:25">
      <c r="G641" s="38">
        <f>7000</f>
        <v>7000</v>
      </c>
      <c r="H641" s="38">
        <f t="shared" si="29"/>
        <v>12.45</v>
      </c>
      <c r="I641" s="41">
        <f>Table10[[#This Row],[Column2]]*746/1000</f>
        <v>9.2876999999999992</v>
      </c>
      <c r="J641" s="37">
        <f>60*Table10[[#This Row],[Column3]]/(2*PI()*Table10[[#This Row],[Column1]])</f>
        <v>1.2670143128182253E-2</v>
      </c>
      <c r="K641" s="51">
        <v>535.1</v>
      </c>
      <c r="L641" s="41">
        <f>IF(Simulation!Q641&lt;='Given Data '!J$6,1,IF(AND(Simulation!Q641&gt;'Given Data '!J$6,Simulation!Q641&lt;='Given Data '!J$7),2,IF(Simulation!Q641&gt;'Given Data '!J$8,3)))</f>
        <v>3</v>
      </c>
      <c r="M641" s="41">
        <v>1</v>
      </c>
      <c r="N641" s="35">
        <f t="shared" si="27"/>
        <v>637</v>
      </c>
      <c r="O641" s="41">
        <f>O640+(Table10[[#This Row],[Column11]]-Q640)/R640</f>
        <v>41.298070715421382</v>
      </c>
      <c r="P641" s="41">
        <f>3.6*Table10[[#This Row],[Column11]]</f>
        <v>85.348552828680809</v>
      </c>
      <c r="Q641" s="41">
        <f t="shared" si="28"/>
        <v>23.707931341300224</v>
      </c>
      <c r="R641" s="36">
        <f>Table10[[#This Row],[Column16]]/Table10[[#This Row],[Column19]]</f>
        <v>0.13257657386990337</v>
      </c>
      <c r="S641" s="41">
        <f>'Given Data '!C$21*'Given Data '!C$19*'Given Data '!C$9*Table10[[#This Row],[Column11]]^2</f>
        <v>528.48363240231413</v>
      </c>
      <c r="T641" s="41">
        <f>'Given Data '!C$22*'Given Data '!C$17*9.81</f>
        <v>102.35950200000001</v>
      </c>
      <c r="U641" s="41">
        <v>0</v>
      </c>
      <c r="V641" s="41">
        <f>'Given Data '!C$45-(Table10[[#This Row],[Column13]]+Table10[[#This Row],[Column14]]+Table10[[#This Row],[Column15]])</f>
        <v>77.058282920520355</v>
      </c>
      <c r="W641" s="41">
        <f>Table10[[#This Row],[Column16]]/'Given Data '!C$17</f>
        <v>0.14770328903130159</v>
      </c>
      <c r="X641" s="41">
        <f>IF(L641=1,'Given Data '!C$55,IF(L641=2,'Given Data '!C$56,IF(L641=3,'Given Data '!C$57)))</f>
        <v>581.23604096253996</v>
      </c>
      <c r="Y641" s="41">
        <f>Table10[[#This Row],[Column19]]*Table10[[#This Row],[Column11]]^2/(2*1000)</f>
        <v>163.34651076537224</v>
      </c>
    </row>
    <row r="642" spans="7:25">
      <c r="G642" s="38">
        <f>7000</f>
        <v>7000</v>
      </c>
      <c r="H642" s="38">
        <f t="shared" si="29"/>
        <v>12.45</v>
      </c>
      <c r="I642" s="41">
        <f>Table10[[#This Row],[Column2]]*746/1000</f>
        <v>9.2876999999999992</v>
      </c>
      <c r="J642" s="37">
        <f>60*Table10[[#This Row],[Column3]]/(2*PI()*Table10[[#This Row],[Column1]])</f>
        <v>1.2670143128182253E-2</v>
      </c>
      <c r="K642" s="51">
        <v>535.1</v>
      </c>
      <c r="L642" s="41">
        <f>IF(Simulation!Q642&lt;='Given Data '!J$6,1,IF(AND(Simulation!Q642&gt;'Given Data '!J$6,Simulation!Q642&lt;='Given Data '!J$7),2,IF(Simulation!Q642&gt;'Given Data '!J$8,3)))</f>
        <v>3</v>
      </c>
      <c r="M642" s="41">
        <v>1</v>
      </c>
      <c r="N642" s="35">
        <f t="shared" si="27"/>
        <v>638</v>
      </c>
      <c r="O642" s="41">
        <f>O641+(Table10[[#This Row],[Column11]]-Q641)/R641</f>
        <v>41.340245719076457</v>
      </c>
      <c r="P642" s="41">
        <f>3.6*Table10[[#This Row],[Column11]]</f>
        <v>85.368681931635948</v>
      </c>
      <c r="Q642" s="41">
        <f t="shared" si="28"/>
        <v>23.713522758787764</v>
      </c>
      <c r="R642" s="36">
        <f>Table10[[#This Row],[Column16]]/Table10[[#This Row],[Column19]]</f>
        <v>0.13214764184679539</v>
      </c>
      <c r="S642" s="41">
        <f>'Given Data '!C$21*'Given Data '!C$19*'Given Data '!C$9*Table10[[#This Row],[Column11]]^2</f>
        <v>528.73294315326746</v>
      </c>
      <c r="T642" s="41">
        <f>'Given Data '!C$22*'Given Data '!C$17*9.81</f>
        <v>102.35950200000001</v>
      </c>
      <c r="U642" s="41">
        <v>0</v>
      </c>
      <c r="V642" s="41">
        <f>'Given Data '!C$45-(Table10[[#This Row],[Column13]]+Table10[[#This Row],[Column14]]+Table10[[#This Row],[Column15]])</f>
        <v>76.808972169567028</v>
      </c>
      <c r="W642" s="41">
        <f>Table10[[#This Row],[Column16]]/'Given Data '!C$17</f>
        <v>0.147225416744105</v>
      </c>
      <c r="X642" s="41">
        <f>IF(L642=1,'Given Data '!C$55,IF(L642=2,'Given Data '!C$56,IF(L642=3,'Given Data '!C$57)))</f>
        <v>581.23604096253996</v>
      </c>
      <c r="Y642" s="41">
        <f>Table10[[#This Row],[Column19]]*Table10[[#This Row],[Column11]]^2/(2*1000)</f>
        <v>163.42356904829276</v>
      </c>
    </row>
    <row r="643" spans="7:25">
      <c r="G643" s="38">
        <f>7000</f>
        <v>7000</v>
      </c>
      <c r="H643" s="38">
        <f t="shared" si="29"/>
        <v>12.45</v>
      </c>
      <c r="I643" s="41">
        <f>Table10[[#This Row],[Column2]]*746/1000</f>
        <v>9.2876999999999992</v>
      </c>
      <c r="J643" s="37">
        <f>60*Table10[[#This Row],[Column3]]/(2*PI()*Table10[[#This Row],[Column1]])</f>
        <v>1.2670143128182253E-2</v>
      </c>
      <c r="K643" s="51">
        <v>535.1</v>
      </c>
      <c r="L643" s="41">
        <f>IF(Simulation!Q643&lt;='Given Data '!J$6,1,IF(AND(Simulation!Q643&gt;'Given Data '!J$6,Simulation!Q643&lt;='Given Data '!J$7),2,IF(Simulation!Q643&gt;'Given Data '!J$8,3)))</f>
        <v>3</v>
      </c>
      <c r="M643" s="41">
        <v>1</v>
      </c>
      <c r="N643" s="35">
        <f t="shared" si="27"/>
        <v>639</v>
      </c>
      <c r="O643" s="41">
        <f>O642+(Table10[[#This Row],[Column11]]-Q642)/R642</f>
        <v>41.382410796696341</v>
      </c>
      <c r="P643" s="41">
        <f>3.6*Table10[[#This Row],[Column11]]</f>
        <v>85.388741187708675</v>
      </c>
      <c r="Q643" s="41">
        <f t="shared" si="28"/>
        <v>23.719094774363519</v>
      </c>
      <c r="R643" s="36">
        <f>Table10[[#This Row],[Column16]]/Table10[[#This Row],[Column19]]</f>
        <v>0.13172009757021819</v>
      </c>
      <c r="S643" s="41">
        <f>'Given Data '!C$21*'Given Data '!C$19*'Given Data '!C$9*Table10[[#This Row],[Column11]]^2</f>
        <v>528.98144729592138</v>
      </c>
      <c r="T643" s="41">
        <f>'Given Data '!C$22*'Given Data '!C$17*9.81</f>
        <v>102.35950200000001</v>
      </c>
      <c r="U643" s="41">
        <v>0</v>
      </c>
      <c r="V643" s="41">
        <f>'Given Data '!C$45-(Table10[[#This Row],[Column13]]+Table10[[#This Row],[Column14]]+Table10[[#This Row],[Column15]])</f>
        <v>76.560468026913099</v>
      </c>
      <c r="W643" s="41">
        <f>Table10[[#This Row],[Column16]]/'Given Data '!C$17</f>
        <v>0.14674909054247204</v>
      </c>
      <c r="X643" s="41">
        <f>IF(L643=1,'Given Data '!C$55,IF(L643=2,'Given Data '!C$56,IF(L643=3,'Given Data '!C$57)))</f>
        <v>581.23604096253996</v>
      </c>
      <c r="Y643" s="41">
        <f>Table10[[#This Row],[Column19]]*Table10[[#This Row],[Column11]]^2/(2*1000)</f>
        <v>163.50037802046231</v>
      </c>
    </row>
    <row r="644" spans="7:25">
      <c r="G644" s="38">
        <f>7000</f>
        <v>7000</v>
      </c>
      <c r="H644" s="38">
        <f t="shared" si="29"/>
        <v>12.45</v>
      </c>
      <c r="I644" s="41">
        <f>Table10[[#This Row],[Column2]]*746/1000</f>
        <v>9.2876999999999992</v>
      </c>
      <c r="J644" s="37">
        <f>60*Table10[[#This Row],[Column3]]/(2*PI()*Table10[[#This Row],[Column1]])</f>
        <v>1.2670143128182253E-2</v>
      </c>
      <c r="K644" s="51">
        <v>535.1</v>
      </c>
      <c r="L644" s="41">
        <f>IF(Simulation!Q644&lt;='Given Data '!J$6,1,IF(AND(Simulation!Q644&gt;'Given Data '!J$6,Simulation!Q644&lt;='Given Data '!J$7),2,IF(Simulation!Q644&gt;'Given Data '!J$8,3)))</f>
        <v>3</v>
      </c>
      <c r="M644" s="41">
        <v>1</v>
      </c>
      <c r="N644" s="35">
        <f t="shared" si="27"/>
        <v>640</v>
      </c>
      <c r="O644" s="41">
        <f>O643+(Table10[[#This Row],[Column11]]-Q643)/R643</f>
        <v>41.424565987366442</v>
      </c>
      <c r="P644" s="41">
        <f>3.6*Table10[[#This Row],[Column11]]</f>
        <v>85.408730856690042</v>
      </c>
      <c r="Q644" s="41">
        <f t="shared" si="28"/>
        <v>23.724647460191676</v>
      </c>
      <c r="R644" s="36">
        <f>Table10[[#This Row],[Column16]]/Table10[[#This Row],[Column19]]</f>
        <v>0.13129393655032162</v>
      </c>
      <c r="S644" s="41">
        <f>'Given Data '!C$21*'Given Data '!C$19*'Given Data '!C$9*Table10[[#This Row],[Column11]]^2</f>
        <v>529.22914743993863</v>
      </c>
      <c r="T644" s="41">
        <f>'Given Data '!C$22*'Given Data '!C$17*9.81</f>
        <v>102.35950200000001</v>
      </c>
      <c r="U644" s="41">
        <v>0</v>
      </c>
      <c r="V644" s="41">
        <f>'Given Data '!C$45-(Table10[[#This Row],[Column13]]+Table10[[#This Row],[Column14]]+Table10[[#This Row],[Column15]])</f>
        <v>76.312767882895855</v>
      </c>
      <c r="W644" s="41">
        <f>Table10[[#This Row],[Column16]]/'Given Data '!C$17</f>
        <v>0.14627430542426989</v>
      </c>
      <c r="X644" s="41">
        <f>IF(L644=1,'Given Data '!C$55,IF(L644=2,'Given Data '!C$56,IF(L644=3,'Given Data '!C$57)))</f>
        <v>581.23604096253996</v>
      </c>
      <c r="Y644" s="41">
        <f>Table10[[#This Row],[Column19]]*Table10[[#This Row],[Column11]]^2/(2*1000)</f>
        <v>163.57693848848925</v>
      </c>
    </row>
    <row r="645" spans="7:25">
      <c r="G645" s="38">
        <f>7000</f>
        <v>7000</v>
      </c>
      <c r="H645" s="38">
        <f t="shared" si="29"/>
        <v>12.45</v>
      </c>
      <c r="I645" s="41">
        <f>Table10[[#This Row],[Column2]]*746/1000</f>
        <v>9.2876999999999992</v>
      </c>
      <c r="J645" s="37">
        <f>60*Table10[[#This Row],[Column3]]/(2*PI()*Table10[[#This Row],[Column1]])</f>
        <v>1.2670143128182253E-2</v>
      </c>
      <c r="K645" s="51">
        <v>535.1</v>
      </c>
      <c r="L645" s="41">
        <f>IF(Simulation!Q645&lt;='Given Data '!J$6,1,IF(AND(Simulation!Q645&gt;'Given Data '!J$6,Simulation!Q645&lt;='Given Data '!J$7),2,IF(Simulation!Q645&gt;'Given Data '!J$8,3)))</f>
        <v>3</v>
      </c>
      <c r="M645" s="41">
        <v>1</v>
      </c>
      <c r="N645" s="35">
        <f t="shared" si="27"/>
        <v>641</v>
      </c>
      <c r="O645" s="41">
        <f>O644+(Table10[[#This Row],[Column11]]-Q644)/R644</f>
        <v>41.466711329992478</v>
      </c>
      <c r="P645" s="41">
        <f>3.6*Table10[[#This Row],[Column11]]</f>
        <v>85.428651197276324</v>
      </c>
      <c r="Q645" s="41">
        <f t="shared" si="28"/>
        <v>23.73018088813231</v>
      </c>
      <c r="R645" s="36">
        <f>Table10[[#This Row],[Column16]]/Table10[[#This Row],[Column19]]</f>
        <v>0.13086915431178217</v>
      </c>
      <c r="S645" s="41">
        <f>'Given Data '!C$21*'Given Data '!C$19*'Given Data '!C$9*Table10[[#This Row],[Column11]]^2</f>
        <v>529.4760461865385</v>
      </c>
      <c r="T645" s="41">
        <f>'Given Data '!C$22*'Given Data '!C$17*9.81</f>
        <v>102.35950200000001</v>
      </c>
      <c r="U645" s="41">
        <v>0</v>
      </c>
      <c r="V645" s="41">
        <f>'Given Data '!C$45-(Table10[[#This Row],[Column13]]+Table10[[#This Row],[Column14]]+Table10[[#This Row],[Column15]])</f>
        <v>76.065869136295987</v>
      </c>
      <c r="W645" s="41">
        <f>Table10[[#This Row],[Column16]]/'Given Data '!C$17</f>
        <v>0.14580105640354982</v>
      </c>
      <c r="X645" s="41">
        <f>IF(L645=1,'Given Data '!C$55,IF(L645=2,'Given Data '!C$56,IF(L645=3,'Given Data '!C$57)))</f>
        <v>581.23604096253996</v>
      </c>
      <c r="Y645" s="41">
        <f>Table10[[#This Row],[Column19]]*Table10[[#This Row],[Column11]]^2/(2*1000)</f>
        <v>163.65325125637213</v>
      </c>
    </row>
    <row r="646" spans="7:25">
      <c r="G646" s="38">
        <f>7000</f>
        <v>7000</v>
      </c>
      <c r="H646" s="38">
        <f t="shared" si="29"/>
        <v>12.45</v>
      </c>
      <c r="I646" s="41">
        <f>Table10[[#This Row],[Column2]]*746/1000</f>
        <v>9.2876999999999992</v>
      </c>
      <c r="J646" s="37">
        <f>60*Table10[[#This Row],[Column3]]/(2*PI()*Table10[[#This Row],[Column1]])</f>
        <v>1.2670143128182253E-2</v>
      </c>
      <c r="K646" s="51">
        <v>535.1</v>
      </c>
      <c r="L646" s="41">
        <f>IF(Simulation!Q646&lt;='Given Data '!J$6,1,IF(AND(Simulation!Q646&gt;'Given Data '!J$6,Simulation!Q646&lt;='Given Data '!J$7),2,IF(Simulation!Q646&gt;'Given Data '!J$8,3)))</f>
        <v>3</v>
      </c>
      <c r="M646" s="41">
        <v>1</v>
      </c>
      <c r="N646" s="35">
        <f t="shared" ref="N646:N709" si="30">N645+1</f>
        <v>642</v>
      </c>
      <c r="O646" s="41">
        <f>O645+(Table10[[#This Row],[Column11]]-Q645)/R645</f>
        <v>41.508846863301656</v>
      </c>
      <c r="P646" s="41">
        <f>3.6*Table10[[#This Row],[Column11]]</f>
        <v>85.448502467074647</v>
      </c>
      <c r="Q646" s="41">
        <f t="shared" ref="Q646:Q709" si="31">SQRT(2*R645+Q645^2)</f>
        <v>23.735695129742957</v>
      </c>
      <c r="R646" s="36">
        <f>Table10[[#This Row],[Column16]]/Table10[[#This Row],[Column19]]</f>
        <v>0.13044574639375531</v>
      </c>
      <c r="S646" s="41">
        <f>'Given Data '!C$21*'Given Data '!C$19*'Given Data '!C$9*Table10[[#This Row],[Column11]]^2</f>
        <v>529.72214612852463</v>
      </c>
      <c r="T646" s="41">
        <f>'Given Data '!C$22*'Given Data '!C$17*9.81</f>
        <v>102.35950200000001</v>
      </c>
      <c r="U646" s="41">
        <v>0</v>
      </c>
      <c r="V646" s="41">
        <f>'Given Data '!C$45-(Table10[[#This Row],[Column13]]+Table10[[#This Row],[Column14]]+Table10[[#This Row],[Column15]])</f>
        <v>75.819769194309856</v>
      </c>
      <c r="W646" s="41">
        <f>Table10[[#This Row],[Column16]]/'Given Data '!C$17</f>
        <v>0.14532933851049404</v>
      </c>
      <c r="X646" s="41">
        <f>IF(L646=1,'Given Data '!C$55,IF(L646=2,'Given Data '!C$56,IF(L646=3,'Given Data '!C$57)))</f>
        <v>581.23604096253996</v>
      </c>
      <c r="Y646" s="41">
        <f>Table10[[#This Row],[Column19]]*Table10[[#This Row],[Column11]]^2/(2*1000)</f>
        <v>163.72931712550849</v>
      </c>
    </row>
    <row r="647" spans="7:25">
      <c r="G647" s="38">
        <f>7000</f>
        <v>7000</v>
      </c>
      <c r="H647" s="38">
        <f t="shared" si="29"/>
        <v>12.45</v>
      </c>
      <c r="I647" s="41">
        <f>Table10[[#This Row],[Column2]]*746/1000</f>
        <v>9.2876999999999992</v>
      </c>
      <c r="J647" s="37">
        <f>60*Table10[[#This Row],[Column3]]/(2*PI()*Table10[[#This Row],[Column1]])</f>
        <v>1.2670143128182253E-2</v>
      </c>
      <c r="K647" s="51">
        <v>535.1</v>
      </c>
      <c r="L647" s="41">
        <f>IF(Simulation!Q647&lt;='Given Data '!J$6,1,IF(AND(Simulation!Q647&gt;'Given Data '!J$6,Simulation!Q647&lt;='Given Data '!J$7),2,IF(Simulation!Q647&gt;'Given Data '!J$8,3)))</f>
        <v>3</v>
      </c>
      <c r="M647" s="41">
        <v>1</v>
      </c>
      <c r="N647" s="35">
        <f t="shared" si="30"/>
        <v>643</v>
      </c>
      <c r="O647" s="41">
        <f>O646+(Table10[[#This Row],[Column11]]-Q646)/R646</f>
        <v>41.550972625843556</v>
      </c>
      <c r="P647" s="41">
        <f>3.6*Table10[[#This Row],[Column11]]</f>
        <v>85.468284922608518</v>
      </c>
      <c r="Q647" s="41">
        <f t="shared" si="31"/>
        <v>23.741190256280142</v>
      </c>
      <c r="R647" s="36">
        <f>Table10[[#This Row],[Column16]]/Table10[[#This Row],[Column19]]</f>
        <v>0.13002370834982899</v>
      </c>
      <c r="S647" s="41">
        <f>'Given Data '!C$21*'Given Data '!C$19*'Given Data '!C$9*Table10[[#This Row],[Column11]]^2</f>
        <v>529.96744985031194</v>
      </c>
      <c r="T647" s="41">
        <f>'Given Data '!C$22*'Given Data '!C$17*9.81</f>
        <v>102.35950200000001</v>
      </c>
      <c r="U647" s="41">
        <v>0</v>
      </c>
      <c r="V647" s="41">
        <f>'Given Data '!C$45-(Table10[[#This Row],[Column13]]+Table10[[#This Row],[Column14]]+Table10[[#This Row],[Column15]])</f>
        <v>75.574465472522547</v>
      </c>
      <c r="W647" s="41">
        <f>Table10[[#This Row],[Column16]]/'Given Data '!C$17</f>
        <v>0.14485914679136405</v>
      </c>
      <c r="X647" s="41">
        <f>IF(L647=1,'Given Data '!C$55,IF(L647=2,'Given Data '!C$56,IF(L647=3,'Given Data '!C$57)))</f>
        <v>581.23604096253996</v>
      </c>
      <c r="Y647" s="41">
        <f>Table10[[#This Row],[Column19]]*Table10[[#This Row],[Column11]]^2/(2*1000)</f>
        <v>163.8051368947028</v>
      </c>
    </row>
    <row r="648" spans="7:25">
      <c r="G648" s="38">
        <f>7000</f>
        <v>7000</v>
      </c>
      <c r="H648" s="38">
        <f t="shared" si="29"/>
        <v>12.45</v>
      </c>
      <c r="I648" s="41">
        <f>Table10[[#This Row],[Column2]]*746/1000</f>
        <v>9.2876999999999992</v>
      </c>
      <c r="J648" s="37">
        <f>60*Table10[[#This Row],[Column3]]/(2*PI()*Table10[[#This Row],[Column1]])</f>
        <v>1.2670143128182253E-2</v>
      </c>
      <c r="K648" s="51">
        <v>535.1</v>
      </c>
      <c r="L648" s="41">
        <f>IF(Simulation!Q648&lt;='Given Data '!J$6,1,IF(AND(Simulation!Q648&gt;'Given Data '!J$6,Simulation!Q648&lt;='Given Data '!J$7),2,IF(Simulation!Q648&gt;'Given Data '!J$8,3)))</f>
        <v>3</v>
      </c>
      <c r="M648" s="41">
        <v>1</v>
      </c>
      <c r="N648" s="35">
        <f t="shared" si="30"/>
        <v>644</v>
      </c>
      <c r="O648" s="41">
        <f>O647+(Table10[[#This Row],[Column11]]-Q647)/R647</f>
        <v>41.593088655991174</v>
      </c>
      <c r="P648" s="41">
        <f>3.6*Table10[[#This Row],[Column11]]</f>
        <v>85.487998819323266</v>
      </c>
      <c r="Q648" s="41">
        <f t="shared" si="31"/>
        <v>23.746666338700908</v>
      </c>
      <c r="R648" s="36">
        <f>Table10[[#This Row],[Column16]]/Table10[[#This Row],[Column19]]</f>
        <v>0.12960303574797682</v>
      </c>
      <c r="S648" s="41">
        <f>'Given Data '!C$21*'Given Data '!C$19*'Given Data '!C$9*Table10[[#This Row],[Column11]]^2</f>
        <v>530.2119599279539</v>
      </c>
      <c r="T648" s="41">
        <f>'Given Data '!C$22*'Given Data '!C$17*9.81</f>
        <v>102.35950200000001</v>
      </c>
      <c r="U648" s="41">
        <v>0</v>
      </c>
      <c r="V648" s="41">
        <f>'Given Data '!C$45-(Table10[[#This Row],[Column13]]+Table10[[#This Row],[Column14]]+Table10[[#This Row],[Column15]])</f>
        <v>75.329955394880585</v>
      </c>
      <c r="W648" s="41">
        <f>Table10[[#This Row],[Column16]]/'Given Data '!C$17</f>
        <v>0.14439047630844834</v>
      </c>
      <c r="X648" s="41">
        <f>IF(L648=1,'Given Data '!C$55,IF(L648=2,'Given Data '!C$56,IF(L648=3,'Given Data '!C$57)))</f>
        <v>581.23604096253996</v>
      </c>
      <c r="Y648" s="41">
        <f>Table10[[#This Row],[Column19]]*Table10[[#This Row],[Column11]]^2/(2*1000)</f>
        <v>163.8807113601753</v>
      </c>
    </row>
    <row r="649" spans="7:25">
      <c r="G649" s="38">
        <f>7000</f>
        <v>7000</v>
      </c>
      <c r="H649" s="38">
        <f t="shared" si="29"/>
        <v>12.45</v>
      </c>
      <c r="I649" s="41">
        <f>Table10[[#This Row],[Column2]]*746/1000</f>
        <v>9.2876999999999992</v>
      </c>
      <c r="J649" s="37">
        <f>60*Table10[[#This Row],[Column3]]/(2*PI()*Table10[[#This Row],[Column1]])</f>
        <v>1.2670143128182253E-2</v>
      </c>
      <c r="K649" s="51">
        <v>535.1</v>
      </c>
      <c r="L649" s="41">
        <f>IF(Simulation!Q649&lt;='Given Data '!J$6,1,IF(AND(Simulation!Q649&gt;'Given Data '!J$6,Simulation!Q649&lt;='Given Data '!J$7),2,IF(Simulation!Q649&gt;'Given Data '!J$8,3)))</f>
        <v>3</v>
      </c>
      <c r="M649" s="41">
        <v>1</v>
      </c>
      <c r="N649" s="35">
        <f t="shared" si="30"/>
        <v>645</v>
      </c>
      <c r="O649" s="41">
        <f>O648+(Table10[[#This Row],[Column11]]-Q648)/R648</f>
        <v>41.635194991941944</v>
      </c>
      <c r="P649" s="41">
        <f>3.6*Table10[[#This Row],[Column11]]</f>
        <v>85.50764441159167</v>
      </c>
      <c r="Q649" s="41">
        <f t="shared" si="31"/>
        <v>23.752123447664353</v>
      </c>
      <c r="R649" s="36">
        <f>Table10[[#This Row],[Column16]]/Table10[[#This Row],[Column19]]</f>
        <v>0.12918372417051188</v>
      </c>
      <c r="S649" s="41">
        <f>'Given Data '!C$21*'Given Data '!C$19*'Given Data '!C$9*Table10[[#This Row],[Column11]]^2</f>
        <v>530.45567892916938</v>
      </c>
      <c r="T649" s="41">
        <f>'Given Data '!C$22*'Given Data '!C$17*9.81</f>
        <v>102.35950200000001</v>
      </c>
      <c r="U649" s="41">
        <v>0</v>
      </c>
      <c r="V649" s="41">
        <f>'Given Data '!C$45-(Table10[[#This Row],[Column13]]+Table10[[#This Row],[Column14]]+Table10[[#This Row],[Column15]])</f>
        <v>75.086236393665104</v>
      </c>
      <c r="W649" s="41">
        <f>Table10[[#This Row],[Column16]]/'Given Data '!C$17</f>
        <v>0.14392332214001091</v>
      </c>
      <c r="X649" s="41">
        <f>IF(L649=1,'Given Data '!C$55,IF(L649=2,'Given Data '!C$56,IF(L649=3,'Given Data '!C$57)))</f>
        <v>581.23604096253996</v>
      </c>
      <c r="Y649" s="41">
        <f>Table10[[#This Row],[Column19]]*Table10[[#This Row],[Column11]]^2/(2*1000)</f>
        <v>163.95604131557016</v>
      </c>
    </row>
    <row r="650" spans="7:25">
      <c r="G650" s="38">
        <f>7000</f>
        <v>7000</v>
      </c>
      <c r="H650" s="38">
        <f t="shared" si="29"/>
        <v>12.45</v>
      </c>
      <c r="I650" s="41">
        <f>Table10[[#This Row],[Column2]]*746/1000</f>
        <v>9.2876999999999992</v>
      </c>
      <c r="J650" s="37">
        <f>60*Table10[[#This Row],[Column3]]/(2*PI()*Table10[[#This Row],[Column1]])</f>
        <v>1.2670143128182253E-2</v>
      </c>
      <c r="K650" s="51">
        <v>535.1</v>
      </c>
      <c r="L650" s="41">
        <f>IF(Simulation!Q650&lt;='Given Data '!J$6,1,IF(AND(Simulation!Q650&gt;'Given Data '!J$6,Simulation!Q650&lt;='Given Data '!J$7),2,IF(Simulation!Q650&gt;'Given Data '!J$8,3)))</f>
        <v>3</v>
      </c>
      <c r="M650" s="41">
        <v>1</v>
      </c>
      <c r="N650" s="35">
        <f t="shared" si="30"/>
        <v>646</v>
      </c>
      <c r="O650" s="41">
        <f>O649+(Table10[[#This Row],[Column11]]-Q649)/R649</f>
        <v>41.677291671718699</v>
      </c>
      <c r="P650" s="41">
        <f>3.6*Table10[[#This Row],[Column11]]</f>
        <v>85.527221952719259</v>
      </c>
      <c r="Q650" s="41">
        <f t="shared" si="31"/>
        <v>23.757561653533127</v>
      </c>
      <c r="R650" s="36">
        <f>Table10[[#This Row],[Column16]]/Table10[[#This Row],[Column19]]</f>
        <v>0.12876576921403915</v>
      </c>
      <c r="S650" s="41">
        <f>'Given Data '!C$21*'Given Data '!C$19*'Given Data '!C$9*Table10[[#This Row],[Column11]]^2</f>
        <v>530.69860941337026</v>
      </c>
      <c r="T650" s="41">
        <f>'Given Data '!C$22*'Given Data '!C$17*9.81</f>
        <v>102.35950200000001</v>
      </c>
      <c r="U650" s="41">
        <v>0</v>
      </c>
      <c r="V650" s="41">
        <f>'Given Data '!C$45-(Table10[[#This Row],[Column13]]+Table10[[#This Row],[Column14]]+Table10[[#This Row],[Column15]])</f>
        <v>74.84330590946422</v>
      </c>
      <c r="W650" s="41">
        <f>Table10[[#This Row],[Column16]]/'Given Data '!C$17</f>
        <v>0.14345767938023848</v>
      </c>
      <c r="X650" s="41">
        <f>IF(L650=1,'Given Data '!C$55,IF(L650=2,'Given Data '!C$56,IF(L650=3,'Given Data '!C$57)))</f>
        <v>581.23604096253996</v>
      </c>
      <c r="Y650" s="41">
        <f>Table10[[#This Row],[Column19]]*Table10[[#This Row],[Column11]]^2/(2*1000)</f>
        <v>164.03112755196381</v>
      </c>
    </row>
    <row r="651" spans="7:25">
      <c r="G651" s="38">
        <f>7000</f>
        <v>7000</v>
      </c>
      <c r="H651" s="38">
        <f t="shared" si="29"/>
        <v>12.45</v>
      </c>
      <c r="I651" s="41">
        <f>Table10[[#This Row],[Column2]]*746/1000</f>
        <v>9.2876999999999992</v>
      </c>
      <c r="J651" s="37">
        <f>60*Table10[[#This Row],[Column3]]/(2*PI()*Table10[[#This Row],[Column1]])</f>
        <v>1.2670143128182253E-2</v>
      </c>
      <c r="K651" s="51">
        <v>535.1</v>
      </c>
      <c r="L651" s="41">
        <f>IF(Simulation!Q651&lt;='Given Data '!J$6,1,IF(AND(Simulation!Q651&gt;'Given Data '!J$6,Simulation!Q651&lt;='Given Data '!J$7),2,IF(Simulation!Q651&gt;'Given Data '!J$8,3)))</f>
        <v>3</v>
      </c>
      <c r="M651" s="41">
        <v>1</v>
      </c>
      <c r="N651" s="35">
        <f t="shared" si="30"/>
        <v>647</v>
      </c>
      <c r="O651" s="41">
        <f>O650+(Table10[[#This Row],[Column11]]-Q650)/R650</f>
        <v>41.719378733170664</v>
      </c>
      <c r="P651" s="41">
        <f>3.6*Table10[[#This Row],[Column11]]</f>
        <v>85.546731694949813</v>
      </c>
      <c r="Q651" s="41">
        <f t="shared" si="31"/>
        <v>23.762981026374948</v>
      </c>
      <c r="R651" s="36">
        <f>Table10[[#This Row],[Column16]]/Table10[[#This Row],[Column19]]</f>
        <v>0.12834916648941133</v>
      </c>
      <c r="S651" s="41">
        <f>'Given Data '!C$21*'Given Data '!C$19*'Given Data '!C$9*Table10[[#This Row],[Column11]]^2</f>
        <v>530.94075393168714</v>
      </c>
      <c r="T651" s="41">
        <f>'Given Data '!C$22*'Given Data '!C$17*9.81</f>
        <v>102.35950200000001</v>
      </c>
      <c r="U651" s="41">
        <v>0</v>
      </c>
      <c r="V651" s="41">
        <f>'Given Data '!C$45-(Table10[[#This Row],[Column13]]+Table10[[#This Row],[Column14]]+Table10[[#This Row],[Column15]])</f>
        <v>74.601161391147343</v>
      </c>
      <c r="W651" s="41">
        <f>Table10[[#This Row],[Column16]]/'Given Data '!C$17</f>
        <v>0.14299354313919099</v>
      </c>
      <c r="X651" s="41">
        <f>IF(L651=1,'Given Data '!C$55,IF(L651=2,'Given Data '!C$56,IF(L651=3,'Given Data '!C$57)))</f>
        <v>581.23604096253996</v>
      </c>
      <c r="Y651" s="41">
        <f>Table10[[#This Row],[Column19]]*Table10[[#This Row],[Column11]]^2/(2*1000)</f>
        <v>164.1059708578733</v>
      </c>
    </row>
    <row r="652" spans="7:25">
      <c r="G652" s="38">
        <f>7000</f>
        <v>7000</v>
      </c>
      <c r="H652" s="38">
        <f t="shared" si="29"/>
        <v>12.45</v>
      </c>
      <c r="I652" s="41">
        <f>Table10[[#This Row],[Column2]]*746/1000</f>
        <v>9.2876999999999992</v>
      </c>
      <c r="J652" s="37">
        <f>60*Table10[[#This Row],[Column3]]/(2*PI()*Table10[[#This Row],[Column1]])</f>
        <v>1.2670143128182253E-2</v>
      </c>
      <c r="K652" s="51">
        <v>535.1</v>
      </c>
      <c r="L652" s="41">
        <f>IF(Simulation!Q652&lt;='Given Data '!J$6,1,IF(AND(Simulation!Q652&gt;'Given Data '!J$6,Simulation!Q652&lt;='Given Data '!J$7),2,IF(Simulation!Q652&gt;'Given Data '!J$8,3)))</f>
        <v>3</v>
      </c>
      <c r="M652" s="41">
        <v>1</v>
      </c>
      <c r="N652" s="35">
        <f t="shared" si="30"/>
        <v>648</v>
      </c>
      <c r="O652" s="41">
        <f>O651+(Table10[[#This Row],[Column11]]-Q651)/R651</f>
        <v>41.761456213974405</v>
      </c>
      <c r="P652" s="41">
        <f>3.6*Table10[[#This Row],[Column11]]</f>
        <v>85.566173889470704</v>
      </c>
      <c r="Q652" s="41">
        <f t="shared" si="31"/>
        <v>23.768381635964083</v>
      </c>
      <c r="R652" s="36">
        <f>Table10[[#This Row],[Column16]]/Table10[[#This Row],[Column19]]</f>
        <v>0.12793391162168055</v>
      </c>
      <c r="S652" s="41">
        <f>'Given Data '!C$21*'Given Data '!C$19*'Given Data '!C$9*Table10[[#This Row],[Column11]]^2</f>
        <v>531.18211502699739</v>
      </c>
      <c r="T652" s="41">
        <f>'Given Data '!C$22*'Given Data '!C$17*9.81</f>
        <v>102.35950200000001</v>
      </c>
      <c r="U652" s="41">
        <v>0</v>
      </c>
      <c r="V652" s="41">
        <f>'Given Data '!C$45-(Table10[[#This Row],[Column13]]+Table10[[#This Row],[Column14]]+Table10[[#This Row],[Column15]])</f>
        <v>74.35980029583709</v>
      </c>
      <c r="W652" s="41">
        <f>Table10[[#This Row],[Column16]]/'Given Data '!C$17</f>
        <v>0.14253090854274805</v>
      </c>
      <c r="X652" s="41">
        <f>IF(L652=1,'Given Data '!C$55,IF(L652=2,'Given Data '!C$56,IF(L652=3,'Given Data '!C$57)))</f>
        <v>581.23604096253996</v>
      </c>
      <c r="Y652" s="41">
        <f>Table10[[#This Row],[Column19]]*Table10[[#This Row],[Column11]]^2/(2*1000)</f>
        <v>164.18057201926445</v>
      </c>
    </row>
    <row r="653" spans="7:25">
      <c r="G653" s="38">
        <f>7000</f>
        <v>7000</v>
      </c>
      <c r="H653" s="38">
        <f t="shared" si="29"/>
        <v>12.45</v>
      </c>
      <c r="I653" s="41">
        <f>Table10[[#This Row],[Column2]]*746/1000</f>
        <v>9.2876999999999992</v>
      </c>
      <c r="J653" s="37">
        <f>60*Table10[[#This Row],[Column3]]/(2*PI()*Table10[[#This Row],[Column1]])</f>
        <v>1.2670143128182253E-2</v>
      </c>
      <c r="K653" s="51">
        <v>535.1</v>
      </c>
      <c r="L653" s="41">
        <f>IF(Simulation!Q653&lt;='Given Data '!J$6,1,IF(AND(Simulation!Q653&gt;'Given Data '!J$6,Simulation!Q653&lt;='Given Data '!J$7),2,IF(Simulation!Q653&gt;'Given Data '!J$8,3)))</f>
        <v>3</v>
      </c>
      <c r="M653" s="41">
        <v>1</v>
      </c>
      <c r="N653" s="35">
        <f t="shared" si="30"/>
        <v>649</v>
      </c>
      <c r="O653" s="41">
        <f>O652+(Table10[[#This Row],[Column11]]-Q652)/R652</f>
        <v>41.803524151634811</v>
      </c>
      <c r="P653" s="41">
        <f>3.6*Table10[[#This Row],[Column11]]</f>
        <v>85.585548786418215</v>
      </c>
      <c r="Q653" s="41">
        <f t="shared" si="31"/>
        <v>23.773763551782835</v>
      </c>
      <c r="R653" s="36">
        <f>Table10[[#This Row],[Column16]]/Table10[[#This Row],[Column19]]</f>
        <v>0.12752000025005436</v>
      </c>
      <c r="S653" s="41">
        <f>'Given Data '!C$21*'Given Data '!C$19*'Given Data '!C$9*Table10[[#This Row],[Column11]]^2</f>
        <v>531.42269523395078</v>
      </c>
      <c r="T653" s="41">
        <f>'Given Data '!C$22*'Given Data '!C$17*9.81</f>
        <v>102.35950200000001</v>
      </c>
      <c r="U653" s="41">
        <v>0</v>
      </c>
      <c r="V653" s="41">
        <f>'Given Data '!C$45-(Table10[[#This Row],[Column13]]+Table10[[#This Row],[Column14]]+Table10[[#This Row],[Column15]])</f>
        <v>74.119220088883708</v>
      </c>
      <c r="W653" s="41">
        <f>Table10[[#This Row],[Column16]]/'Given Data '!C$17</f>
        <v>0.14206977073255966</v>
      </c>
      <c r="X653" s="41">
        <f>IF(L653=1,'Given Data '!C$55,IF(L653=2,'Given Data '!C$56,IF(L653=3,'Given Data '!C$57)))</f>
        <v>581.23604096253996</v>
      </c>
      <c r="Y653" s="41">
        <f>Table10[[#This Row],[Column19]]*Table10[[#This Row],[Column11]]^2/(2*1000)</f>
        <v>164.25493181956028</v>
      </c>
    </row>
    <row r="654" spans="7:25">
      <c r="G654" s="38">
        <f>7000</f>
        <v>7000</v>
      </c>
      <c r="H654" s="38">
        <f t="shared" si="29"/>
        <v>12.45</v>
      </c>
      <c r="I654" s="41">
        <f>Table10[[#This Row],[Column2]]*746/1000</f>
        <v>9.2876999999999992</v>
      </c>
      <c r="J654" s="37">
        <f>60*Table10[[#This Row],[Column3]]/(2*PI()*Table10[[#This Row],[Column1]])</f>
        <v>1.2670143128182253E-2</v>
      </c>
      <c r="K654" s="51">
        <v>535.1</v>
      </c>
      <c r="L654" s="41">
        <f>IF(Simulation!Q654&lt;='Given Data '!J$6,1,IF(AND(Simulation!Q654&gt;'Given Data '!J$6,Simulation!Q654&lt;='Given Data '!J$7),2,IF(Simulation!Q654&gt;'Given Data '!J$8,3)))</f>
        <v>3</v>
      </c>
      <c r="M654" s="41">
        <v>1</v>
      </c>
      <c r="N654" s="35">
        <f t="shared" si="30"/>
        <v>650</v>
      </c>
      <c r="O654" s="41">
        <f>O653+(Table10[[#This Row],[Column11]]-Q653)/R653</f>
        <v>41.845582583486078</v>
      </c>
      <c r="P654" s="41">
        <f>3.6*Table10[[#This Row],[Column11]]</f>
        <v>85.604856634882893</v>
      </c>
      <c r="Q654" s="41">
        <f t="shared" si="31"/>
        <v>23.779126843023025</v>
      </c>
      <c r="R654" s="36">
        <f>Table10[[#This Row],[Column16]]/Table10[[#This Row],[Column19]]</f>
        <v>0.12710742802784797</v>
      </c>
      <c r="S654" s="41">
        <f>'Given Data '!C$21*'Given Data '!C$19*'Given Data '!C$9*Table10[[#This Row],[Column11]]^2</f>
        <v>531.66249707899715</v>
      </c>
      <c r="T654" s="41">
        <f>'Given Data '!C$22*'Given Data '!C$17*9.81</f>
        <v>102.35950200000001</v>
      </c>
      <c r="U654" s="41">
        <v>0</v>
      </c>
      <c r="V654" s="41">
        <f>'Given Data '!C$45-(Table10[[#This Row],[Column13]]+Table10[[#This Row],[Column14]]+Table10[[#This Row],[Column15]])</f>
        <v>73.879418243837335</v>
      </c>
      <c r="W654" s="41">
        <f>Table10[[#This Row],[Column16]]/'Given Data '!C$17</f>
        <v>0.14161012486599323</v>
      </c>
      <c r="X654" s="41">
        <f>IF(L654=1,'Given Data '!C$55,IF(L654=2,'Given Data '!C$56,IF(L654=3,'Given Data '!C$57)))</f>
        <v>581.23604096253996</v>
      </c>
      <c r="Y654" s="41">
        <f>Table10[[#This Row],[Column19]]*Table10[[#This Row],[Column11]]^2/(2*1000)</f>
        <v>164.32905103964922</v>
      </c>
    </row>
    <row r="655" spans="7:25">
      <c r="G655" s="38">
        <f>7000</f>
        <v>7000</v>
      </c>
      <c r="H655" s="38">
        <f t="shared" si="29"/>
        <v>12.45</v>
      </c>
      <c r="I655" s="41">
        <f>Table10[[#This Row],[Column2]]*746/1000</f>
        <v>9.2876999999999992</v>
      </c>
      <c r="J655" s="37">
        <f>60*Table10[[#This Row],[Column3]]/(2*PI()*Table10[[#This Row],[Column1]])</f>
        <v>1.2670143128182253E-2</v>
      </c>
      <c r="K655" s="51">
        <v>535.1</v>
      </c>
      <c r="L655" s="41">
        <f>IF(Simulation!Q655&lt;='Given Data '!J$6,1,IF(AND(Simulation!Q655&gt;'Given Data '!J$6,Simulation!Q655&lt;='Given Data '!J$7),2,IF(Simulation!Q655&gt;'Given Data '!J$8,3)))</f>
        <v>3</v>
      </c>
      <c r="M655" s="41">
        <v>1</v>
      </c>
      <c r="N655" s="35">
        <f t="shared" si="30"/>
        <v>651</v>
      </c>
      <c r="O655" s="41">
        <f>O654+(Table10[[#This Row],[Column11]]-Q654)/R654</f>
        <v>41.887631546692589</v>
      </c>
      <c r="P655" s="41">
        <f>3.6*Table10[[#This Row],[Column11]]</f>
        <v>85.624097682914794</v>
      </c>
      <c r="Q655" s="41">
        <f t="shared" si="31"/>
        <v>23.784471578587443</v>
      </c>
      <c r="R655" s="36">
        <f>Table10[[#This Row],[Column16]]/Table10[[#This Row],[Column19]]</f>
        <v>0.12669619062244097</v>
      </c>
      <c r="S655" s="41">
        <f>'Given Data '!C$21*'Given Data '!C$19*'Given Data '!C$9*Table10[[#This Row],[Column11]]^2</f>
        <v>531.90152308041161</v>
      </c>
      <c r="T655" s="41">
        <f>'Given Data '!C$22*'Given Data '!C$17*9.81</f>
        <v>102.35950200000001</v>
      </c>
      <c r="U655" s="41">
        <v>0</v>
      </c>
      <c r="V655" s="41">
        <f>'Given Data '!C$45-(Table10[[#This Row],[Column13]]+Table10[[#This Row],[Column14]]+Table10[[#This Row],[Column15]])</f>
        <v>73.640392242422877</v>
      </c>
      <c r="W655" s="41">
        <f>Table10[[#This Row],[Column16]]/'Given Data '!C$17</f>
        <v>0.14115196611608533</v>
      </c>
      <c r="X655" s="41">
        <f>IF(L655=1,'Given Data '!C$55,IF(L655=2,'Given Data '!C$56,IF(L655=3,'Given Data '!C$57)))</f>
        <v>581.23604096253996</v>
      </c>
      <c r="Y655" s="41">
        <f>Table10[[#This Row],[Column19]]*Table10[[#This Row],[Column11]]^2/(2*1000)</f>
        <v>164.40293045789301</v>
      </c>
    </row>
    <row r="656" spans="7:25">
      <c r="G656" s="38">
        <f>7000</f>
        <v>7000</v>
      </c>
      <c r="H656" s="38">
        <f t="shared" si="29"/>
        <v>12.45</v>
      </c>
      <c r="I656" s="41">
        <f>Table10[[#This Row],[Column2]]*746/1000</f>
        <v>9.2876999999999992</v>
      </c>
      <c r="J656" s="37">
        <f>60*Table10[[#This Row],[Column3]]/(2*PI()*Table10[[#This Row],[Column1]])</f>
        <v>1.2670143128182253E-2</v>
      </c>
      <c r="K656" s="51">
        <v>535.1</v>
      </c>
      <c r="L656" s="41">
        <f>IF(Simulation!Q656&lt;='Given Data '!J$6,1,IF(AND(Simulation!Q656&gt;'Given Data '!J$6,Simulation!Q656&lt;='Given Data '!J$7),2,IF(Simulation!Q656&gt;'Given Data '!J$8,3)))</f>
        <v>3</v>
      </c>
      <c r="M656" s="41">
        <v>1</v>
      </c>
      <c r="N656" s="35">
        <f t="shared" si="30"/>
        <v>652</v>
      </c>
      <c r="O656" s="41">
        <f>O655+(Table10[[#This Row],[Column11]]-Q655)/R655</f>
        <v>41.929671078249982</v>
      </c>
      <c r="P656" s="41">
        <f>3.6*Table10[[#This Row],[Column11]]</f>
        <v>85.643272177528743</v>
      </c>
      <c r="Q656" s="41">
        <f t="shared" si="31"/>
        <v>23.789797827091316</v>
      </c>
      <c r="R656" s="36">
        <f>Table10[[#This Row],[Column16]]/Table10[[#This Row],[Column19]]</f>
        <v>0.12628628371522904</v>
      </c>
      <c r="S656" s="41">
        <f>'Given Data '!C$21*'Given Data '!C$19*'Given Data '!C$9*Table10[[#This Row],[Column11]]^2</f>
        <v>532.13977574832268</v>
      </c>
      <c r="T656" s="41">
        <f>'Given Data '!C$22*'Given Data '!C$17*9.81</f>
        <v>102.35950200000001</v>
      </c>
      <c r="U656" s="41">
        <v>0</v>
      </c>
      <c r="V656" s="41">
        <f>'Given Data '!C$45-(Table10[[#This Row],[Column13]]+Table10[[#This Row],[Column14]]+Table10[[#This Row],[Column15]])</f>
        <v>73.402139574511807</v>
      </c>
      <c r="W656" s="41">
        <f>Table10[[#This Row],[Column16]]/'Given Data '!C$17</f>
        <v>0.14069528967148762</v>
      </c>
      <c r="X656" s="41">
        <f>IF(L656=1,'Given Data '!C$55,IF(L656=2,'Given Data '!C$56,IF(L656=3,'Given Data '!C$57)))</f>
        <v>581.23604096253996</v>
      </c>
      <c r="Y656" s="41">
        <f>Table10[[#This Row],[Column19]]*Table10[[#This Row],[Column11]]^2/(2*1000)</f>
        <v>164.47657085013543</v>
      </c>
    </row>
    <row r="657" spans="7:25">
      <c r="G657" s="38">
        <f>7000</f>
        <v>7000</v>
      </c>
      <c r="H657" s="38">
        <f t="shared" si="29"/>
        <v>12.45</v>
      </c>
      <c r="I657" s="41">
        <f>Table10[[#This Row],[Column2]]*746/1000</f>
        <v>9.2876999999999992</v>
      </c>
      <c r="J657" s="37">
        <f>60*Table10[[#This Row],[Column3]]/(2*PI()*Table10[[#This Row],[Column1]])</f>
        <v>1.2670143128182253E-2</v>
      </c>
      <c r="K657" s="51">
        <v>535.1</v>
      </c>
      <c r="L657" s="41">
        <f>IF(Simulation!Q657&lt;='Given Data '!J$6,1,IF(AND(Simulation!Q657&gt;'Given Data '!J$6,Simulation!Q657&lt;='Given Data '!J$7),2,IF(Simulation!Q657&gt;'Given Data '!J$8,3)))</f>
        <v>3</v>
      </c>
      <c r="M657" s="41">
        <v>1</v>
      </c>
      <c r="N657" s="35">
        <f t="shared" si="30"/>
        <v>653</v>
      </c>
      <c r="O657" s="41">
        <f>O656+(Table10[[#This Row],[Column11]]-Q656)/R656</f>
        <v>41.97170121498597</v>
      </c>
      <c r="P657" s="41">
        <f>3.6*Table10[[#This Row],[Column11]]</f>
        <v>85.662380364709492</v>
      </c>
      <c r="Q657" s="41">
        <f t="shared" si="31"/>
        <v>23.795105656863747</v>
      </c>
      <c r="R657" s="36">
        <f>Table10[[#This Row],[Column16]]/Table10[[#This Row],[Column19]]</f>
        <v>0.12587770300158121</v>
      </c>
      <c r="S657" s="41">
        <f>'Given Data '!C$21*'Given Data '!C$19*'Given Data '!C$9*Table10[[#This Row],[Column11]]^2</f>
        <v>532.37725758473698</v>
      </c>
      <c r="T657" s="41">
        <f>'Given Data '!C$22*'Given Data '!C$17*9.81</f>
        <v>102.35950200000001</v>
      </c>
      <c r="U657" s="41">
        <v>0</v>
      </c>
      <c r="V657" s="41">
        <f>'Given Data '!C$45-(Table10[[#This Row],[Column13]]+Table10[[#This Row],[Column14]]+Table10[[#This Row],[Column15]])</f>
        <v>73.164657738097503</v>
      </c>
      <c r="W657" s="41">
        <f>Table10[[#This Row],[Column16]]/'Given Data '!C$17</f>
        <v>0.14024009073641966</v>
      </c>
      <c r="X657" s="41">
        <f>IF(L657=1,'Given Data '!C$55,IF(L657=2,'Given Data '!C$56,IF(L657=3,'Given Data '!C$57)))</f>
        <v>581.23604096253996</v>
      </c>
      <c r="Y657" s="41">
        <f>Table10[[#This Row],[Column19]]*Table10[[#This Row],[Column11]]^2/(2*1000)</f>
        <v>164.54997298970994</v>
      </c>
    </row>
    <row r="658" spans="7:25">
      <c r="G658" s="38">
        <f>7000</f>
        <v>7000</v>
      </c>
      <c r="H658" s="38">
        <f t="shared" si="29"/>
        <v>12.45</v>
      </c>
      <c r="I658" s="41">
        <f>Table10[[#This Row],[Column2]]*746/1000</f>
        <v>9.2876999999999992</v>
      </c>
      <c r="J658" s="37">
        <f>60*Table10[[#This Row],[Column3]]/(2*PI()*Table10[[#This Row],[Column1]])</f>
        <v>1.2670143128182253E-2</v>
      </c>
      <c r="K658" s="51">
        <v>535.1</v>
      </c>
      <c r="L658" s="41">
        <f>IF(Simulation!Q658&lt;='Given Data '!J$6,1,IF(AND(Simulation!Q658&gt;'Given Data '!J$6,Simulation!Q658&lt;='Given Data '!J$7),2,IF(Simulation!Q658&gt;'Given Data '!J$8,3)))</f>
        <v>3</v>
      </c>
      <c r="M658" s="41">
        <v>1</v>
      </c>
      <c r="N658" s="35">
        <f t="shared" si="30"/>
        <v>654</v>
      </c>
      <c r="O658" s="41">
        <f>O657+(Table10[[#This Row],[Column11]]-Q657)/R657</f>
        <v>42.013721993561397</v>
      </c>
      <c r="P658" s="41">
        <f>3.6*Table10[[#This Row],[Column11]]</f>
        <v>85.681422489416974</v>
      </c>
      <c r="Q658" s="41">
        <f t="shared" si="31"/>
        <v>23.800395135949159</v>
      </c>
      <c r="R658" s="36">
        <f>Table10[[#This Row],[Column16]]/Table10[[#This Row],[Column19]]</f>
        <v>0.12547044419079262</v>
      </c>
      <c r="S658" s="41">
        <f>'Given Data '!C$21*'Given Data '!C$19*'Given Data '!C$9*Table10[[#This Row],[Column11]]^2</f>
        <v>532.61397108356687</v>
      </c>
      <c r="T658" s="41">
        <f>'Given Data '!C$22*'Given Data '!C$17*9.81</f>
        <v>102.35950200000001</v>
      </c>
      <c r="U658" s="41">
        <v>0</v>
      </c>
      <c r="V658" s="41">
        <f>'Given Data '!C$45-(Table10[[#This Row],[Column13]]+Table10[[#This Row],[Column14]]+Table10[[#This Row],[Column15]])</f>
        <v>72.927944239267617</v>
      </c>
      <c r="W658" s="41">
        <f>Table10[[#This Row],[Column16]]/'Given Data '!C$17</f>
        <v>0.13978636453061588</v>
      </c>
      <c r="X658" s="41">
        <f>IF(L658=1,'Given Data '!C$55,IF(L658=2,'Given Data '!C$56,IF(L658=3,'Given Data '!C$57)))</f>
        <v>581.23604096253996</v>
      </c>
      <c r="Y658" s="41">
        <f>Table10[[#This Row],[Column19]]*Table10[[#This Row],[Column11]]^2/(2*1000)</f>
        <v>164.62313764744809</v>
      </c>
    </row>
    <row r="659" spans="7:25">
      <c r="G659" s="38">
        <f>7000</f>
        <v>7000</v>
      </c>
      <c r="H659" s="38">
        <f t="shared" si="29"/>
        <v>12.45</v>
      </c>
      <c r="I659" s="41">
        <f>Table10[[#This Row],[Column2]]*746/1000</f>
        <v>9.2876999999999992</v>
      </c>
      <c r="J659" s="37">
        <f>60*Table10[[#This Row],[Column3]]/(2*PI()*Table10[[#This Row],[Column1]])</f>
        <v>1.2670143128182253E-2</v>
      </c>
      <c r="K659" s="51">
        <v>535.1</v>
      </c>
      <c r="L659" s="41">
        <f>IF(Simulation!Q659&lt;='Given Data '!J$6,1,IF(AND(Simulation!Q659&gt;'Given Data '!J$6,Simulation!Q659&lt;='Given Data '!J$7),2,IF(Simulation!Q659&gt;'Given Data '!J$8,3)))</f>
        <v>3</v>
      </c>
      <c r="M659" s="41">
        <v>1</v>
      </c>
      <c r="N659" s="35">
        <f t="shared" si="30"/>
        <v>655</v>
      </c>
      <c r="O659" s="41">
        <f>O658+(Table10[[#This Row],[Column11]]-Q658)/R658</f>
        <v>42.055733450470981</v>
      </c>
      <c r="P659" s="41">
        <f>3.6*Table10[[#This Row],[Column11]]</f>
        <v>85.700398795591354</v>
      </c>
      <c r="Q659" s="41">
        <f t="shared" si="31"/>
        <v>23.805666332108707</v>
      </c>
      <c r="R659" s="36">
        <f>Table10[[#This Row],[Column16]]/Table10[[#This Row],[Column19]]</f>
        <v>0.12506450300604119</v>
      </c>
      <c r="S659" s="41">
        <f>'Given Data '!C$21*'Given Data '!C$19*'Given Data '!C$9*Table10[[#This Row],[Column11]]^2</f>
        <v>532.84991873065542</v>
      </c>
      <c r="T659" s="41">
        <f>'Given Data '!C$22*'Given Data '!C$17*9.81</f>
        <v>102.35950200000001</v>
      </c>
      <c r="U659" s="41">
        <v>0</v>
      </c>
      <c r="V659" s="41">
        <f>'Given Data '!C$45-(Table10[[#This Row],[Column13]]+Table10[[#This Row],[Column14]]+Table10[[#This Row],[Column15]])</f>
        <v>72.691996592179066</v>
      </c>
      <c r="W659" s="41">
        <f>Table10[[#This Row],[Column16]]/'Given Data '!C$17</f>
        <v>0.1393341062892777</v>
      </c>
      <c r="X659" s="41">
        <f>IF(L659=1,'Given Data '!C$55,IF(L659=2,'Given Data '!C$56,IF(L659=3,'Given Data '!C$57)))</f>
        <v>581.23604096253996</v>
      </c>
      <c r="Y659" s="41">
        <f>Table10[[#This Row],[Column19]]*Table10[[#This Row],[Column11]]^2/(2*1000)</f>
        <v>164.69606559168736</v>
      </c>
    </row>
    <row r="660" spans="7:25">
      <c r="G660" s="38">
        <f>7000</f>
        <v>7000</v>
      </c>
      <c r="H660" s="38">
        <f t="shared" si="29"/>
        <v>12.45</v>
      </c>
      <c r="I660" s="41">
        <f>Table10[[#This Row],[Column2]]*746/1000</f>
        <v>9.2876999999999992</v>
      </c>
      <c r="J660" s="37">
        <f>60*Table10[[#This Row],[Column3]]/(2*PI()*Table10[[#This Row],[Column1]])</f>
        <v>1.2670143128182253E-2</v>
      </c>
      <c r="K660" s="51">
        <v>535.1</v>
      </c>
      <c r="L660" s="41">
        <f>IF(Simulation!Q660&lt;='Given Data '!J$6,1,IF(AND(Simulation!Q660&gt;'Given Data '!J$6,Simulation!Q660&lt;='Given Data '!J$7),2,IF(Simulation!Q660&gt;'Given Data '!J$8,3)))</f>
        <v>3</v>
      </c>
      <c r="M660" s="41">
        <v>1</v>
      </c>
      <c r="N660" s="35">
        <f t="shared" si="30"/>
        <v>656</v>
      </c>
      <c r="O660" s="41">
        <f>O659+(Table10[[#This Row],[Column11]]-Q659)/R659</f>
        <v>42.097735622044446</v>
      </c>
      <c r="P660" s="41">
        <f>3.6*Table10[[#This Row],[Column11]]</f>
        <v>85.719309526158185</v>
      </c>
      <c r="Q660" s="41">
        <f t="shared" si="31"/>
        <v>23.810919312821717</v>
      </c>
      <c r="R660" s="36">
        <f>Table10[[#This Row],[Column16]]/Table10[[#This Row],[Column19]]</f>
        <v>0.12465987518434139</v>
      </c>
      <c r="S660" s="41">
        <f>'Given Data '!C$21*'Given Data '!C$19*'Given Data '!C$9*Table10[[#This Row],[Column11]]^2</f>
        <v>533.08510300380351</v>
      </c>
      <c r="T660" s="41">
        <f>'Given Data '!C$22*'Given Data '!C$17*9.81</f>
        <v>102.35950200000001</v>
      </c>
      <c r="U660" s="41">
        <v>0</v>
      </c>
      <c r="V660" s="41">
        <f>'Given Data '!C$45-(Table10[[#This Row],[Column13]]+Table10[[#This Row],[Column14]]+Table10[[#This Row],[Column15]])</f>
        <v>72.456812319030973</v>
      </c>
      <c r="W660" s="41">
        <f>Table10[[#This Row],[Column16]]/'Given Data '!C$17</f>
        <v>0.13888331126302153</v>
      </c>
      <c r="X660" s="41">
        <f>IF(L660=1,'Given Data '!C$55,IF(L660=2,'Given Data '!C$56,IF(L660=3,'Given Data '!C$57)))</f>
        <v>581.23604096253996</v>
      </c>
      <c r="Y660" s="41">
        <f>Table10[[#This Row],[Column19]]*Table10[[#This Row],[Column11]]^2/(2*1000)</f>
        <v>164.76875758827958</v>
      </c>
    </row>
    <row r="661" spans="7:25">
      <c r="G661" s="38">
        <f>7000</f>
        <v>7000</v>
      </c>
      <c r="H661" s="38">
        <f t="shared" si="29"/>
        <v>12.45</v>
      </c>
      <c r="I661" s="41">
        <f>Table10[[#This Row],[Column2]]*746/1000</f>
        <v>9.2876999999999992</v>
      </c>
      <c r="J661" s="37">
        <f>60*Table10[[#This Row],[Column3]]/(2*PI()*Table10[[#This Row],[Column1]])</f>
        <v>1.2670143128182253E-2</v>
      </c>
      <c r="K661" s="51">
        <v>535.1</v>
      </c>
      <c r="L661" s="41">
        <f>IF(Simulation!Q661&lt;='Given Data '!J$6,1,IF(AND(Simulation!Q661&gt;'Given Data '!J$6,Simulation!Q661&lt;='Given Data '!J$7),2,IF(Simulation!Q661&gt;'Given Data '!J$8,3)))</f>
        <v>3</v>
      </c>
      <c r="M661" s="41">
        <v>1</v>
      </c>
      <c r="N661" s="35">
        <f t="shared" si="30"/>
        <v>657</v>
      </c>
      <c r="O661" s="41">
        <f>O660+(Table10[[#This Row],[Column11]]-Q660)/R660</f>
        <v>42.139728544447273</v>
      </c>
      <c r="P661" s="41">
        <f>3.6*Table10[[#This Row],[Column11]]</f>
        <v>85.738154923033491</v>
      </c>
      <c r="Q661" s="41">
        <f t="shared" si="31"/>
        <v>23.816154145287079</v>
      </c>
      <c r="R661" s="36">
        <f>Table10[[#This Row],[Column16]]/Table10[[#This Row],[Column19]]</f>
        <v>0.12425655647650055</v>
      </c>
      <c r="S661" s="41">
        <f>'Given Data '!C$21*'Given Data '!C$19*'Given Data '!C$9*Table10[[#This Row],[Column11]]^2</f>
        <v>533.31952637279505</v>
      </c>
      <c r="T661" s="41">
        <f>'Given Data '!C$22*'Given Data '!C$17*9.81</f>
        <v>102.35950200000001</v>
      </c>
      <c r="U661" s="41">
        <v>0</v>
      </c>
      <c r="V661" s="41">
        <f>'Given Data '!C$45-(Table10[[#This Row],[Column13]]+Table10[[#This Row],[Column14]]+Table10[[#This Row],[Column15]])</f>
        <v>72.222388950039431</v>
      </c>
      <c r="W661" s="41">
        <f>Table10[[#This Row],[Column16]]/'Given Data '!C$17</f>
        <v>0.13843397471783064</v>
      </c>
      <c r="X661" s="41">
        <f>IF(L661=1,'Given Data '!C$55,IF(L661=2,'Given Data '!C$56,IF(L661=3,'Given Data '!C$57)))</f>
        <v>581.23604096253996</v>
      </c>
      <c r="Y661" s="41">
        <f>Table10[[#This Row],[Column19]]*Table10[[#This Row],[Column11]]^2/(2*1000)</f>
        <v>164.84121440059857</v>
      </c>
    </row>
    <row r="662" spans="7:25">
      <c r="G662" s="38">
        <f>7000</f>
        <v>7000</v>
      </c>
      <c r="H662" s="38">
        <f t="shared" si="29"/>
        <v>12.45</v>
      </c>
      <c r="I662" s="41">
        <f>Table10[[#This Row],[Column2]]*746/1000</f>
        <v>9.2876999999999992</v>
      </c>
      <c r="J662" s="37">
        <f>60*Table10[[#This Row],[Column3]]/(2*PI()*Table10[[#This Row],[Column1]])</f>
        <v>1.2670143128182253E-2</v>
      </c>
      <c r="K662" s="51">
        <v>535.1</v>
      </c>
      <c r="L662" s="41">
        <f>IF(Simulation!Q662&lt;='Given Data '!J$6,1,IF(AND(Simulation!Q662&gt;'Given Data '!J$6,Simulation!Q662&lt;='Given Data '!J$7),2,IF(Simulation!Q662&gt;'Given Data '!J$8,3)))</f>
        <v>3</v>
      </c>
      <c r="M662" s="41">
        <v>1</v>
      </c>
      <c r="N662" s="35">
        <f t="shared" si="30"/>
        <v>658</v>
      </c>
      <c r="O662" s="41">
        <f>O661+(Table10[[#This Row],[Column11]]-Q661)/R661</f>
        <v>42.18171225368171</v>
      </c>
      <c r="P662" s="41">
        <f>3.6*Table10[[#This Row],[Column11]]</f>
        <v>85.756935227128778</v>
      </c>
      <c r="Q662" s="41">
        <f t="shared" si="31"/>
        <v>23.821370896424661</v>
      </c>
      <c r="R662" s="36">
        <f>Table10[[#This Row],[Column16]]/Table10[[#This Row],[Column19]]</f>
        <v>0.12385454264707242</v>
      </c>
      <c r="S662" s="41">
        <f>'Given Data '!C$21*'Given Data '!C$19*'Given Data '!C$9*Table10[[#This Row],[Column11]]^2</f>
        <v>533.55319129942404</v>
      </c>
      <c r="T662" s="41">
        <f>'Given Data '!C$22*'Given Data '!C$17*9.81</f>
        <v>102.35950200000001</v>
      </c>
      <c r="U662" s="41">
        <v>0</v>
      </c>
      <c r="V662" s="41">
        <f>'Given Data '!C$45-(Table10[[#This Row],[Column13]]+Table10[[#This Row],[Column14]]+Table10[[#This Row],[Column15]])</f>
        <v>71.988724023410441</v>
      </c>
      <c r="W662" s="41">
        <f>Table10[[#This Row],[Column16]]/'Given Data '!C$17</f>
        <v>0.13798609193500305</v>
      </c>
      <c r="X662" s="41">
        <f>IF(L662=1,'Given Data '!C$55,IF(L662=2,'Given Data '!C$56,IF(L662=3,'Given Data '!C$57)))</f>
        <v>581.23604096253996</v>
      </c>
      <c r="Y662" s="41">
        <f>Table10[[#This Row],[Column19]]*Table10[[#This Row],[Column11]]^2/(2*1000)</f>
        <v>164.91343678954863</v>
      </c>
    </row>
    <row r="663" spans="7:25">
      <c r="G663" s="38">
        <f>7000</f>
        <v>7000</v>
      </c>
      <c r="H663" s="38">
        <f t="shared" si="29"/>
        <v>12.45</v>
      </c>
      <c r="I663" s="41">
        <f>Table10[[#This Row],[Column2]]*746/1000</f>
        <v>9.2876999999999992</v>
      </c>
      <c r="J663" s="37">
        <f>60*Table10[[#This Row],[Column3]]/(2*PI()*Table10[[#This Row],[Column1]])</f>
        <v>1.2670143128182253E-2</v>
      </c>
      <c r="K663" s="51">
        <v>535.1</v>
      </c>
      <c r="L663" s="41">
        <f>IF(Simulation!Q663&lt;='Given Data '!J$6,1,IF(AND(Simulation!Q663&gt;'Given Data '!J$6,Simulation!Q663&lt;='Given Data '!J$7),2,IF(Simulation!Q663&gt;'Given Data '!J$8,3)))</f>
        <v>3</v>
      </c>
      <c r="M663" s="41">
        <v>1</v>
      </c>
      <c r="N663" s="35">
        <f t="shared" si="30"/>
        <v>659</v>
      </c>
      <c r="O663" s="41">
        <f>O662+(Table10[[#This Row],[Column11]]-Q662)/R662</f>
        <v>42.223686785587667</v>
      </c>
      <c r="P663" s="41">
        <f>3.6*Table10[[#This Row],[Column11]]</f>
        <v>85.775650678356115</v>
      </c>
      <c r="Q663" s="41">
        <f t="shared" si="31"/>
        <v>23.826569632876698</v>
      </c>
      <c r="R663" s="36">
        <f>Table10[[#This Row],[Column16]]/Table10[[#This Row],[Column19]]</f>
        <v>0.12345382947431498</v>
      </c>
      <c r="S663" s="41">
        <f>'Given Data '!C$21*'Given Data '!C$19*'Given Data '!C$9*Table10[[#This Row],[Column11]]^2</f>
        <v>533.78610023751912</v>
      </c>
      <c r="T663" s="41">
        <f>'Given Data '!C$22*'Given Data '!C$17*9.81</f>
        <v>102.35950200000001</v>
      </c>
      <c r="U663" s="41">
        <v>0</v>
      </c>
      <c r="V663" s="41">
        <f>'Given Data '!C$45-(Table10[[#This Row],[Column13]]+Table10[[#This Row],[Column14]]+Table10[[#This Row],[Column15]])</f>
        <v>71.755815085315362</v>
      </c>
      <c r="W663" s="41">
        <f>Table10[[#This Row],[Column16]]/'Given Data '!C$17</f>
        <v>0.13753965821110456</v>
      </c>
      <c r="X663" s="41">
        <f>IF(L663=1,'Given Data '!C$55,IF(L663=2,'Given Data '!C$56,IF(L663=3,'Given Data '!C$57)))</f>
        <v>581.23604096253996</v>
      </c>
      <c r="Y663" s="41">
        <f>Table10[[#This Row],[Column19]]*Table10[[#This Row],[Column11]]^2/(2*1000)</f>
        <v>164.98542551357204</v>
      </c>
    </row>
    <row r="664" spans="7:25">
      <c r="G664" s="38">
        <f>7000</f>
        <v>7000</v>
      </c>
      <c r="H664" s="38">
        <f t="shared" si="29"/>
        <v>12.45</v>
      </c>
      <c r="I664" s="41">
        <f>Table10[[#This Row],[Column2]]*746/1000</f>
        <v>9.2876999999999992</v>
      </c>
      <c r="J664" s="37">
        <f>60*Table10[[#This Row],[Column3]]/(2*PI()*Table10[[#This Row],[Column1]])</f>
        <v>1.2670143128182253E-2</v>
      </c>
      <c r="K664" s="51">
        <v>535.1</v>
      </c>
      <c r="L664" s="41">
        <f>IF(Simulation!Q664&lt;='Given Data '!J$6,1,IF(AND(Simulation!Q664&gt;'Given Data '!J$6,Simulation!Q664&lt;='Given Data '!J$7),2,IF(Simulation!Q664&gt;'Given Data '!J$8,3)))</f>
        <v>3</v>
      </c>
      <c r="M664" s="41">
        <v>1</v>
      </c>
      <c r="N664" s="35">
        <f t="shared" si="30"/>
        <v>660</v>
      </c>
      <c r="O664" s="41">
        <f>O663+(Table10[[#This Row],[Column11]]-Q663)/R663</f>
        <v>42.265652175843535</v>
      </c>
      <c r="P664" s="41">
        <f>3.6*Table10[[#This Row],[Column11]]</f>
        <v>85.794301515633009</v>
      </c>
      <c r="Q664" s="41">
        <f t="shared" si="31"/>
        <v>23.831750421009168</v>
      </c>
      <c r="R664" s="36">
        <f>Table10[[#This Row],[Column16]]/Table10[[#This Row],[Column19]]</f>
        <v>0.12305441275014453</v>
      </c>
      <c r="S664" s="41">
        <f>'Given Data '!C$21*'Given Data '!C$19*'Given Data '!C$9*Table10[[#This Row],[Column11]]^2</f>
        <v>534.01825563297018</v>
      </c>
      <c r="T664" s="41">
        <f>'Given Data '!C$22*'Given Data '!C$17*9.81</f>
        <v>102.35950200000001</v>
      </c>
      <c r="U664" s="41">
        <v>0</v>
      </c>
      <c r="V664" s="41">
        <f>'Given Data '!C$45-(Table10[[#This Row],[Column13]]+Table10[[#This Row],[Column14]]+Table10[[#This Row],[Column15]])</f>
        <v>71.523659689864303</v>
      </c>
      <c r="W664" s="41">
        <f>Table10[[#This Row],[Column16]]/'Given Data '!C$17</f>
        <v>0.1370946688579178</v>
      </c>
      <c r="X664" s="41">
        <f>IF(L664=1,'Given Data '!C$55,IF(L664=2,'Given Data '!C$56,IF(L664=3,'Given Data '!C$57)))</f>
        <v>581.23604096253996</v>
      </c>
      <c r="Y664" s="41">
        <f>Table10[[#This Row],[Column19]]*Table10[[#This Row],[Column11]]^2/(2*1000)</f>
        <v>165.05718132865735</v>
      </c>
    </row>
    <row r="665" spans="7:25">
      <c r="G665" s="38">
        <f>7000</f>
        <v>7000</v>
      </c>
      <c r="H665" s="38">
        <f t="shared" si="29"/>
        <v>12.45</v>
      </c>
      <c r="I665" s="41">
        <f>Table10[[#This Row],[Column2]]*746/1000</f>
        <v>9.2876999999999992</v>
      </c>
      <c r="J665" s="37">
        <f>60*Table10[[#This Row],[Column3]]/(2*PI()*Table10[[#This Row],[Column1]])</f>
        <v>1.2670143128182253E-2</v>
      </c>
      <c r="K665" s="51">
        <v>535.1</v>
      </c>
      <c r="L665" s="41">
        <f>IF(Simulation!Q665&lt;='Given Data '!J$6,1,IF(AND(Simulation!Q665&gt;'Given Data '!J$6,Simulation!Q665&lt;='Given Data '!J$7),2,IF(Simulation!Q665&gt;'Given Data '!J$8,3)))</f>
        <v>3</v>
      </c>
      <c r="M665" s="41">
        <v>1</v>
      </c>
      <c r="N665" s="35">
        <f t="shared" si="30"/>
        <v>661</v>
      </c>
      <c r="O665" s="41">
        <f>O664+(Table10[[#This Row],[Column11]]-Q664)/R664</f>
        <v>42.307608459967135</v>
      </c>
      <c r="P665" s="41">
        <f>3.6*Table10[[#This Row],[Column11]]</f>
        <v>85.812887976887438</v>
      </c>
      <c r="Q665" s="41">
        <f t="shared" si="31"/>
        <v>23.836913326913177</v>
      </c>
      <c r="R665" s="36">
        <f>Table10[[#This Row],[Column16]]/Table10[[#This Row],[Column19]]</f>
        <v>0.12265628828009238</v>
      </c>
      <c r="S665" s="41">
        <f>'Given Data '!C$21*'Given Data '!C$19*'Given Data '!C$9*Table10[[#This Row],[Column11]]^2</f>
        <v>534.2496599237536</v>
      </c>
      <c r="T665" s="41">
        <f>'Given Data '!C$22*'Given Data '!C$17*9.81</f>
        <v>102.35950200000001</v>
      </c>
      <c r="U665" s="41">
        <v>0</v>
      </c>
      <c r="V665" s="41">
        <f>'Given Data '!C$45-(Table10[[#This Row],[Column13]]+Table10[[#This Row],[Column14]]+Table10[[#This Row],[Column15]])</f>
        <v>71.292255399080886</v>
      </c>
      <c r="W665" s="41">
        <f>Table10[[#This Row],[Column16]]/'Given Data '!C$17</f>
        <v>0.13665111920239381</v>
      </c>
      <c r="X665" s="41">
        <f>IF(L665=1,'Given Data '!C$55,IF(L665=2,'Given Data '!C$56,IF(L665=3,'Given Data '!C$57)))</f>
        <v>581.23604096253996</v>
      </c>
      <c r="Y665" s="41">
        <f>Table10[[#This Row],[Column19]]*Table10[[#This Row],[Column11]]^2/(2*1000)</f>
        <v>165.12870498834721</v>
      </c>
    </row>
    <row r="666" spans="7:25">
      <c r="G666" s="38">
        <f>7000</f>
        <v>7000</v>
      </c>
      <c r="H666" s="38">
        <f t="shared" si="29"/>
        <v>12.45</v>
      </c>
      <c r="I666" s="41">
        <f>Table10[[#This Row],[Column2]]*746/1000</f>
        <v>9.2876999999999992</v>
      </c>
      <c r="J666" s="37">
        <f>60*Table10[[#This Row],[Column3]]/(2*PI()*Table10[[#This Row],[Column1]])</f>
        <v>1.2670143128182253E-2</v>
      </c>
      <c r="K666" s="51">
        <v>535.1</v>
      </c>
      <c r="L666" s="41">
        <f>IF(Simulation!Q666&lt;='Given Data '!J$6,1,IF(AND(Simulation!Q666&gt;'Given Data '!J$6,Simulation!Q666&lt;='Given Data '!J$7),2,IF(Simulation!Q666&gt;'Given Data '!J$8,3)))</f>
        <v>3</v>
      </c>
      <c r="M666" s="41">
        <v>1</v>
      </c>
      <c r="N666" s="35">
        <f t="shared" si="30"/>
        <v>662</v>
      </c>
      <c r="O666" s="41">
        <f>O665+(Table10[[#This Row],[Column11]]-Q665)/R665</f>
        <v>42.349555673316587</v>
      </c>
      <c r="P666" s="41">
        <f>3.6*Table10[[#This Row],[Column11]]</f>
        <v>85.831410299062725</v>
      </c>
      <c r="Q666" s="41">
        <f t="shared" si="31"/>
        <v>23.842058416406314</v>
      </c>
      <c r="R666" s="36">
        <f>Table10[[#This Row],[Column16]]/Table10[[#This Row],[Column19]]</f>
        <v>0.12225945188326023</v>
      </c>
      <c r="S666" s="41">
        <f>'Given Data '!C$21*'Given Data '!C$19*'Given Data '!C$9*Table10[[#This Row],[Column11]]^2</f>
        <v>534.48031553995816</v>
      </c>
      <c r="T666" s="41">
        <f>'Given Data '!C$22*'Given Data '!C$17*9.81</f>
        <v>102.35950200000001</v>
      </c>
      <c r="U666" s="41">
        <v>0</v>
      </c>
      <c r="V666" s="41">
        <f>'Given Data '!C$45-(Table10[[#This Row],[Column13]]+Table10[[#This Row],[Column14]]+Table10[[#This Row],[Column15]])</f>
        <v>71.061599782876328</v>
      </c>
      <c r="W666" s="41">
        <f>Table10[[#This Row],[Column16]]/'Given Data '!C$17</f>
        <v>0.13620900458660237</v>
      </c>
      <c r="X666" s="41">
        <f>IF(L666=1,'Given Data '!C$55,IF(L666=2,'Given Data '!C$56,IF(L666=3,'Given Data '!C$57)))</f>
        <v>581.23604096253996</v>
      </c>
      <c r="Y666" s="41">
        <f>Table10[[#This Row],[Column19]]*Table10[[#This Row],[Column11]]^2/(2*1000)</f>
        <v>165.19999724374631</v>
      </c>
    </row>
    <row r="667" spans="7:25">
      <c r="G667" s="38">
        <f>7000</f>
        <v>7000</v>
      </c>
      <c r="H667" s="38">
        <f t="shared" si="29"/>
        <v>12.45</v>
      </c>
      <c r="I667" s="41">
        <f>Table10[[#This Row],[Column2]]*746/1000</f>
        <v>9.2876999999999992</v>
      </c>
      <c r="J667" s="37">
        <f>60*Table10[[#This Row],[Column3]]/(2*PI()*Table10[[#This Row],[Column1]])</f>
        <v>1.2670143128182253E-2</v>
      </c>
      <c r="K667" s="51">
        <v>535.1</v>
      </c>
      <c r="L667" s="41">
        <f>IF(Simulation!Q667&lt;='Given Data '!J$6,1,IF(AND(Simulation!Q667&gt;'Given Data '!J$6,Simulation!Q667&lt;='Given Data '!J$7),2,IF(Simulation!Q667&gt;'Given Data '!J$8,3)))</f>
        <v>3</v>
      </c>
      <c r="M667" s="41">
        <v>1</v>
      </c>
      <c r="N667" s="35">
        <f t="shared" si="30"/>
        <v>663</v>
      </c>
      <c r="O667" s="41">
        <f>O666+(Table10[[#This Row],[Column11]]-Q666)/R666</f>
        <v>42.391493851091248</v>
      </c>
      <c r="P667" s="41">
        <f>3.6*Table10[[#This Row],[Column11]]</f>
        <v>85.849868718122494</v>
      </c>
      <c r="Q667" s="41">
        <f t="shared" si="31"/>
        <v>23.847185755034026</v>
      </c>
      <c r="R667" s="36">
        <f>Table10[[#This Row],[Column16]]/Table10[[#This Row],[Column19]]</f>
        <v>0.12186389939227593</v>
      </c>
      <c r="S667" s="41">
        <f>'Given Data '!C$21*'Given Data '!C$19*'Given Data '!C$9*Table10[[#This Row],[Column11]]^2</f>
        <v>534.71022490381074</v>
      </c>
      <c r="T667" s="41">
        <f>'Given Data '!C$22*'Given Data '!C$17*9.81</f>
        <v>102.35950200000001</v>
      </c>
      <c r="U667" s="41">
        <v>0</v>
      </c>
      <c r="V667" s="41">
        <f>'Given Data '!C$45-(Table10[[#This Row],[Column13]]+Table10[[#This Row],[Column14]]+Table10[[#This Row],[Column15]])</f>
        <v>70.831690419023744</v>
      </c>
      <c r="W667" s="41">
        <f>Table10[[#This Row],[Column16]]/'Given Data '!C$17</f>
        <v>0.13576832036768269</v>
      </c>
      <c r="X667" s="41">
        <f>IF(L667=1,'Given Data '!C$55,IF(L667=2,'Given Data '!C$56,IF(L667=3,'Given Data '!C$57)))</f>
        <v>581.23604096253996</v>
      </c>
      <c r="Y667" s="41">
        <f>Table10[[#This Row],[Column19]]*Table10[[#This Row],[Column11]]^2/(2*1000)</f>
        <v>165.27105884352923</v>
      </c>
    </row>
    <row r="668" spans="7:25">
      <c r="G668" s="38">
        <f>7000</f>
        <v>7000</v>
      </c>
      <c r="H668" s="38">
        <f t="shared" si="29"/>
        <v>12.45</v>
      </c>
      <c r="I668" s="41">
        <f>Table10[[#This Row],[Column2]]*746/1000</f>
        <v>9.2876999999999992</v>
      </c>
      <c r="J668" s="37">
        <f>60*Table10[[#This Row],[Column3]]/(2*PI()*Table10[[#This Row],[Column1]])</f>
        <v>1.2670143128182253E-2</v>
      </c>
      <c r="K668" s="51">
        <v>535.1</v>
      </c>
      <c r="L668" s="41">
        <f>IF(Simulation!Q668&lt;='Given Data '!J$6,1,IF(AND(Simulation!Q668&gt;'Given Data '!J$6,Simulation!Q668&lt;='Given Data '!J$7),2,IF(Simulation!Q668&gt;'Given Data '!J$8,3)))</f>
        <v>3</v>
      </c>
      <c r="M668" s="41">
        <v>1</v>
      </c>
      <c r="N668" s="35">
        <f t="shared" si="30"/>
        <v>664</v>
      </c>
      <c r="O668" s="41">
        <f>O667+(Table10[[#This Row],[Column11]]-Q667)/R667</f>
        <v>42.433423028332442</v>
      </c>
      <c r="P668" s="41">
        <f>3.6*Table10[[#This Row],[Column11]]</f>
        <v>85.868263469055407</v>
      </c>
      <c r="Q668" s="41">
        <f t="shared" si="31"/>
        <v>23.852295408070948</v>
      </c>
      <c r="R668" s="36">
        <f>Table10[[#This Row],[Column16]]/Table10[[#This Row],[Column19]]</f>
        <v>0.12146962665325166</v>
      </c>
      <c r="S668" s="41">
        <f>'Given Data '!C$21*'Given Data '!C$19*'Given Data '!C$9*Table10[[#This Row],[Column11]]^2</f>
        <v>534.93939042970067</v>
      </c>
      <c r="T668" s="41">
        <f>'Given Data '!C$22*'Given Data '!C$17*9.81</f>
        <v>102.35950200000001</v>
      </c>
      <c r="U668" s="41">
        <v>0</v>
      </c>
      <c r="V668" s="41">
        <f>'Given Data '!C$45-(Table10[[#This Row],[Column13]]+Table10[[#This Row],[Column14]]+Table10[[#This Row],[Column15]])</f>
        <v>70.602524893133818</v>
      </c>
      <c r="W668" s="41">
        <f>Table10[[#This Row],[Column16]]/'Given Data '!C$17</f>
        <v>0.13532906191779689</v>
      </c>
      <c r="X668" s="41">
        <f>IF(L668=1,'Given Data '!C$55,IF(L668=2,'Given Data '!C$56,IF(L668=3,'Given Data '!C$57)))</f>
        <v>581.23604096253996</v>
      </c>
      <c r="Y668" s="41">
        <f>Table10[[#This Row],[Column19]]*Table10[[#This Row],[Column11]]^2/(2*1000)</f>
        <v>165.34189053394826</v>
      </c>
    </row>
    <row r="669" spans="7:25">
      <c r="G669" s="38">
        <f>7000</f>
        <v>7000</v>
      </c>
      <c r="H669" s="38">
        <f t="shared" si="29"/>
        <v>12.45</v>
      </c>
      <c r="I669" s="41">
        <f>Table10[[#This Row],[Column2]]*746/1000</f>
        <v>9.2876999999999992</v>
      </c>
      <c r="J669" s="37">
        <f>60*Table10[[#This Row],[Column3]]/(2*PI()*Table10[[#This Row],[Column1]])</f>
        <v>1.2670143128182253E-2</v>
      </c>
      <c r="K669" s="51">
        <v>535.1</v>
      </c>
      <c r="L669" s="41">
        <f>IF(Simulation!Q669&lt;='Given Data '!J$6,1,IF(AND(Simulation!Q669&gt;'Given Data '!J$6,Simulation!Q669&lt;='Given Data '!J$7),2,IF(Simulation!Q669&gt;'Given Data '!J$8,3)))</f>
        <v>3</v>
      </c>
      <c r="M669" s="41">
        <v>1</v>
      </c>
      <c r="N669" s="35">
        <f t="shared" si="30"/>
        <v>665</v>
      </c>
      <c r="O669" s="41">
        <f>O668+(Table10[[#This Row],[Column11]]-Q668)/R668</f>
        <v>42.475343239924435</v>
      </c>
      <c r="P669" s="41">
        <f>3.6*Table10[[#This Row],[Column11]]</f>
        <v>85.886594785880106</v>
      </c>
      <c r="Q669" s="41">
        <f t="shared" si="31"/>
        <v>23.857387440522253</v>
      </c>
      <c r="R669" s="36">
        <f>Table10[[#This Row],[Column16]]/Table10[[#This Row],[Column19]]</f>
        <v>0.12107662952573735</v>
      </c>
      <c r="S669" s="41">
        <f>'Given Data '!C$21*'Given Data '!C$19*'Given Data '!C$9*Table10[[#This Row],[Column11]]^2</f>
        <v>535.16781452420673</v>
      </c>
      <c r="T669" s="41">
        <f>'Given Data '!C$22*'Given Data '!C$17*9.81</f>
        <v>102.35950200000001</v>
      </c>
      <c r="U669" s="41">
        <v>0</v>
      </c>
      <c r="V669" s="41">
        <f>'Given Data '!C$45-(Table10[[#This Row],[Column13]]+Table10[[#This Row],[Column14]]+Table10[[#This Row],[Column15]])</f>
        <v>70.374100798627751</v>
      </c>
      <c r="W669" s="41">
        <f>Table10[[#This Row],[Column16]]/'Given Data '!C$17</f>
        <v>0.13489122462407802</v>
      </c>
      <c r="X669" s="41">
        <f>IF(L669=1,'Given Data '!C$55,IF(L669=2,'Given Data '!C$56,IF(L669=3,'Given Data '!C$57)))</f>
        <v>581.23604096253996</v>
      </c>
      <c r="Y669" s="41">
        <f>Table10[[#This Row],[Column19]]*Table10[[#This Row],[Column11]]^2/(2*1000)</f>
        <v>165.41249305884139</v>
      </c>
    </row>
    <row r="670" spans="7:25">
      <c r="G670" s="38">
        <f>7000</f>
        <v>7000</v>
      </c>
      <c r="H670" s="38">
        <f t="shared" si="29"/>
        <v>12.45</v>
      </c>
      <c r="I670" s="41">
        <f>Table10[[#This Row],[Column2]]*746/1000</f>
        <v>9.2876999999999992</v>
      </c>
      <c r="J670" s="37">
        <f>60*Table10[[#This Row],[Column3]]/(2*PI()*Table10[[#This Row],[Column1]])</f>
        <v>1.2670143128182253E-2</v>
      </c>
      <c r="K670" s="51">
        <v>535.1</v>
      </c>
      <c r="L670" s="41">
        <f>IF(Simulation!Q670&lt;='Given Data '!J$6,1,IF(AND(Simulation!Q670&gt;'Given Data '!J$6,Simulation!Q670&lt;='Given Data '!J$7),2,IF(Simulation!Q670&gt;'Given Data '!J$8,3)))</f>
        <v>3</v>
      </c>
      <c r="M670" s="41">
        <v>1</v>
      </c>
      <c r="N670" s="35">
        <f t="shared" si="30"/>
        <v>666</v>
      </c>
      <c r="O670" s="41">
        <f>O669+(Table10[[#This Row],[Column11]]-Q669)/R669</f>
        <v>42.517254520595309</v>
      </c>
      <c r="P670" s="41">
        <f>3.6*Table10[[#This Row],[Column11]]</f>
        <v>85.904862901649963</v>
      </c>
      <c r="Q670" s="41">
        <f t="shared" si="31"/>
        <v>23.862461917124989</v>
      </c>
      <c r="R670" s="36">
        <f>Table10[[#This Row],[Column16]]/Table10[[#This Row],[Column19]]</f>
        <v>0.12068490388267963</v>
      </c>
      <c r="S670" s="41">
        <f>'Given Data '!C$21*'Given Data '!C$19*'Given Data '!C$9*Table10[[#This Row],[Column11]]^2</f>
        <v>535.3954995861211</v>
      </c>
      <c r="T670" s="41">
        <f>'Given Data '!C$22*'Given Data '!C$17*9.81</f>
        <v>102.35950200000001</v>
      </c>
      <c r="U670" s="41">
        <v>0</v>
      </c>
      <c r="V670" s="41">
        <f>'Given Data '!C$45-(Table10[[#This Row],[Column13]]+Table10[[#This Row],[Column14]]+Table10[[#This Row],[Column15]])</f>
        <v>70.146415736713379</v>
      </c>
      <c r="W670" s="41">
        <f>Table10[[#This Row],[Column16]]/'Given Data '!C$17</f>
        <v>0.13445480388858441</v>
      </c>
      <c r="X670" s="41">
        <f>IF(L670=1,'Given Data '!C$55,IF(L670=2,'Given Data '!C$56,IF(L670=3,'Given Data '!C$57)))</f>
        <v>581.23604096253996</v>
      </c>
      <c r="Y670" s="41">
        <f>Table10[[#This Row],[Column19]]*Table10[[#This Row],[Column11]]^2/(2*1000)</f>
        <v>165.48286715964005</v>
      </c>
    </row>
    <row r="671" spans="7:25">
      <c r="G671" s="38">
        <f>7000</f>
        <v>7000</v>
      </c>
      <c r="H671" s="38">
        <f t="shared" si="29"/>
        <v>12.45</v>
      </c>
      <c r="I671" s="41">
        <f>Table10[[#This Row],[Column2]]*746/1000</f>
        <v>9.2876999999999992</v>
      </c>
      <c r="J671" s="37">
        <f>60*Table10[[#This Row],[Column3]]/(2*PI()*Table10[[#This Row],[Column1]])</f>
        <v>1.2670143128182253E-2</v>
      </c>
      <c r="K671" s="51">
        <v>535.1</v>
      </c>
      <c r="L671" s="41">
        <f>IF(Simulation!Q671&lt;='Given Data '!J$6,1,IF(AND(Simulation!Q671&gt;'Given Data '!J$6,Simulation!Q671&lt;='Given Data '!J$7),2,IF(Simulation!Q671&gt;'Given Data '!J$8,3)))</f>
        <v>3</v>
      </c>
      <c r="M671" s="41">
        <v>1</v>
      </c>
      <c r="N671" s="35">
        <f t="shared" si="30"/>
        <v>667</v>
      </c>
      <c r="O671" s="41">
        <f>O670+(Table10[[#This Row],[Column11]]-Q670)/R670</f>
        <v>42.559156904917764</v>
      </c>
      <c r="P671" s="41">
        <f>3.6*Table10[[#This Row],[Column11]]</f>
        <v>85.923068048457836</v>
      </c>
      <c r="Q671" s="41">
        <f t="shared" si="31"/>
        <v>23.867518902349399</v>
      </c>
      <c r="R671" s="36">
        <f>Table10[[#This Row],[Column16]]/Table10[[#This Row],[Column19]]</f>
        <v>0.12029444561037723</v>
      </c>
      <c r="S671" s="41">
        <f>'Given Data '!C$21*'Given Data '!C$19*'Given Data '!C$9*Table10[[#This Row],[Column11]]^2</f>
        <v>535.62244800647522</v>
      </c>
      <c r="T671" s="41">
        <f>'Given Data '!C$22*'Given Data '!C$17*9.81</f>
        <v>102.35950200000001</v>
      </c>
      <c r="U671" s="41">
        <v>0</v>
      </c>
      <c r="V671" s="41">
        <f>'Given Data '!C$45-(Table10[[#This Row],[Column13]]+Table10[[#This Row],[Column14]]+Table10[[#This Row],[Column15]])</f>
        <v>69.91946731635926</v>
      </c>
      <c r="W671" s="41">
        <f>Table10[[#This Row],[Column16]]/'Given Data '!C$17</f>
        <v>0.13401979512824991</v>
      </c>
      <c r="X671" s="41">
        <f>IF(L671=1,'Given Data '!C$55,IF(L671=2,'Given Data '!C$56,IF(L671=3,'Given Data '!C$57)))</f>
        <v>581.23604096253996</v>
      </c>
      <c r="Y671" s="41">
        <f>Table10[[#This Row],[Column19]]*Table10[[#This Row],[Column11]]^2/(2*1000)</f>
        <v>165.55301357537678</v>
      </c>
    </row>
    <row r="672" spans="7:25">
      <c r="G672" s="38">
        <f>7000</f>
        <v>7000</v>
      </c>
      <c r="H672" s="38">
        <f t="shared" si="29"/>
        <v>12.45</v>
      </c>
      <c r="I672" s="41">
        <f>Table10[[#This Row],[Column2]]*746/1000</f>
        <v>9.2876999999999992</v>
      </c>
      <c r="J672" s="37">
        <f>60*Table10[[#This Row],[Column3]]/(2*PI()*Table10[[#This Row],[Column1]])</f>
        <v>1.2670143128182253E-2</v>
      </c>
      <c r="K672" s="51">
        <v>535.1</v>
      </c>
      <c r="L672" s="41">
        <f>IF(Simulation!Q672&lt;='Given Data '!J$6,1,IF(AND(Simulation!Q672&gt;'Given Data '!J$6,Simulation!Q672&lt;='Given Data '!J$7),2,IF(Simulation!Q672&gt;'Given Data '!J$8,3)))</f>
        <v>3</v>
      </c>
      <c r="M672" s="41">
        <v>1</v>
      </c>
      <c r="N672" s="35">
        <f t="shared" si="30"/>
        <v>668</v>
      </c>
      <c r="O672" s="41">
        <f>O671+(Table10[[#This Row],[Column11]]-Q671)/R671</f>
        <v>42.601050427309936</v>
      </c>
      <c r="P672" s="41">
        <f>3.6*Table10[[#This Row],[Column11]]</f>
        <v>85.941210457440832</v>
      </c>
      <c r="Q672" s="41">
        <f t="shared" si="31"/>
        <v>23.872558460400231</v>
      </c>
      <c r="R672" s="36">
        <f>Table10[[#This Row],[Column16]]/Table10[[#This Row],[Column19]]</f>
        <v>0.11990525060843853</v>
      </c>
      <c r="S672" s="41">
        <f>'Given Data '!C$21*'Given Data '!C$19*'Given Data '!C$9*Table10[[#This Row],[Column11]]^2</f>
        <v>535.84866216856449</v>
      </c>
      <c r="T672" s="41">
        <f>'Given Data '!C$22*'Given Data '!C$17*9.81</f>
        <v>102.35950200000001</v>
      </c>
      <c r="U672" s="41">
        <v>0</v>
      </c>
      <c r="V672" s="41">
        <f>'Given Data '!C$45-(Table10[[#This Row],[Column13]]+Table10[[#This Row],[Column14]]+Table10[[#This Row],[Column15]])</f>
        <v>69.693253154269996</v>
      </c>
      <c r="W672" s="41">
        <f>Table10[[#This Row],[Column16]]/'Given Data '!C$17</f>
        <v>0.13358619377483658</v>
      </c>
      <c r="X672" s="41">
        <f>IF(L672=1,'Given Data '!C$55,IF(L672=2,'Given Data '!C$56,IF(L672=3,'Given Data '!C$57)))</f>
        <v>581.23604096253996</v>
      </c>
      <c r="Y672" s="41">
        <f>Table10[[#This Row],[Column19]]*Table10[[#This Row],[Column11]]^2/(2*1000)</f>
        <v>165.62293304269312</v>
      </c>
    </row>
    <row r="673" spans="7:25">
      <c r="G673" s="38">
        <f>7000</f>
        <v>7000</v>
      </c>
      <c r="H673" s="38">
        <f t="shared" si="29"/>
        <v>12.45</v>
      </c>
      <c r="I673" s="41">
        <f>Table10[[#This Row],[Column2]]*746/1000</f>
        <v>9.2876999999999992</v>
      </c>
      <c r="J673" s="37">
        <f>60*Table10[[#This Row],[Column3]]/(2*PI()*Table10[[#This Row],[Column1]])</f>
        <v>1.2670143128182253E-2</v>
      </c>
      <c r="K673" s="51">
        <v>535.1</v>
      </c>
      <c r="L673" s="41">
        <f>IF(Simulation!Q673&lt;='Given Data '!J$6,1,IF(AND(Simulation!Q673&gt;'Given Data '!J$6,Simulation!Q673&lt;='Given Data '!J$7),2,IF(Simulation!Q673&gt;'Given Data '!J$8,3)))</f>
        <v>3</v>
      </c>
      <c r="M673" s="41">
        <v>1</v>
      </c>
      <c r="N673" s="35">
        <f t="shared" si="30"/>
        <v>669</v>
      </c>
      <c r="O673" s="41">
        <f>O672+(Table10[[#This Row],[Column11]]-Q672)/R672</f>
        <v>42.642935122036327</v>
      </c>
      <c r="P673" s="41">
        <f>3.6*Table10[[#This Row],[Column11]]</f>
        <v>85.959290358785012</v>
      </c>
      <c r="Q673" s="41">
        <f t="shared" si="31"/>
        <v>23.877580655218058</v>
      </c>
      <c r="R673" s="36">
        <f>Table10[[#This Row],[Column16]]/Table10[[#This Row],[Column19]]</f>
        <v>0.11951731478973772</v>
      </c>
      <c r="S673" s="41">
        <f>'Given Data '!C$21*'Given Data '!C$19*'Given Data '!C$9*Table10[[#This Row],[Column11]]^2</f>
        <v>536.07414444797371</v>
      </c>
      <c r="T673" s="41">
        <f>'Given Data '!C$22*'Given Data '!C$17*9.81</f>
        <v>102.35950200000001</v>
      </c>
      <c r="U673" s="41">
        <v>0</v>
      </c>
      <c r="V673" s="41">
        <f>'Given Data '!C$45-(Table10[[#This Row],[Column13]]+Table10[[#This Row],[Column14]]+Table10[[#This Row],[Column15]])</f>
        <v>69.467770874860776</v>
      </c>
      <c r="W673" s="41">
        <f>Table10[[#This Row],[Column16]]/'Given Data '!C$17</f>
        <v>0.133153995274886</v>
      </c>
      <c r="X673" s="41">
        <f>IF(L673=1,'Given Data '!C$55,IF(L673=2,'Given Data '!C$56,IF(L673=3,'Given Data '!C$57)))</f>
        <v>581.23604096253996</v>
      </c>
      <c r="Y673" s="41">
        <f>Table10[[#This Row],[Column19]]*Table10[[#This Row],[Column11]]^2/(2*1000)</f>
        <v>165.69262629584745</v>
      </c>
    </row>
    <row r="674" spans="7:25">
      <c r="G674" s="38">
        <f>7000</f>
        <v>7000</v>
      </c>
      <c r="H674" s="38">
        <f t="shared" si="29"/>
        <v>12.45</v>
      </c>
      <c r="I674" s="41">
        <f>Table10[[#This Row],[Column2]]*746/1000</f>
        <v>9.2876999999999992</v>
      </c>
      <c r="J674" s="37">
        <f>60*Table10[[#This Row],[Column3]]/(2*PI()*Table10[[#This Row],[Column1]])</f>
        <v>1.2670143128182253E-2</v>
      </c>
      <c r="K674" s="51">
        <v>535.1</v>
      </c>
      <c r="L674" s="41">
        <f>IF(Simulation!Q674&lt;='Given Data '!J$6,1,IF(AND(Simulation!Q674&gt;'Given Data '!J$6,Simulation!Q674&lt;='Given Data '!J$7),2,IF(Simulation!Q674&gt;'Given Data '!J$8,3)))</f>
        <v>3</v>
      </c>
      <c r="M674" s="41">
        <v>1</v>
      </c>
      <c r="N674" s="35">
        <f t="shared" si="30"/>
        <v>670</v>
      </c>
      <c r="O674" s="41">
        <f>O673+(Table10[[#This Row],[Column11]]-Q673)/R673</f>
        <v>42.684811023208589</v>
      </c>
      <c r="P674" s="41">
        <f>3.6*Table10[[#This Row],[Column11]]</f>
        <v>85.977307981730036</v>
      </c>
      <c r="Q674" s="41">
        <f t="shared" si="31"/>
        <v>23.882585550480567</v>
      </c>
      <c r="R674" s="36">
        <f>Table10[[#This Row],[Column16]]/Table10[[#This Row],[Column19]]</f>
        <v>0.1191306340803728</v>
      </c>
      <c r="S674" s="41">
        <f>'Given Data '!C$21*'Given Data '!C$19*'Given Data '!C$9*Table10[[#This Row],[Column11]]^2</f>
        <v>536.29889721260156</v>
      </c>
      <c r="T674" s="41">
        <f>'Given Data '!C$22*'Given Data '!C$17*9.81</f>
        <v>102.35950200000001</v>
      </c>
      <c r="U674" s="41">
        <v>0</v>
      </c>
      <c r="V674" s="41">
        <f>'Given Data '!C$45-(Table10[[#This Row],[Column13]]+Table10[[#This Row],[Column14]]+Table10[[#This Row],[Column15]])</f>
        <v>69.243018110232924</v>
      </c>
      <c r="W674" s="41">
        <f>Table10[[#This Row],[Column16]]/'Given Data '!C$17</f>
        <v>0.13272319508967226</v>
      </c>
      <c r="X674" s="41">
        <f>IF(L674=1,'Given Data '!C$55,IF(L674=2,'Given Data '!C$56,IF(L674=3,'Given Data '!C$57)))</f>
        <v>581.23604096253996</v>
      </c>
      <c r="Y674" s="41">
        <f>Table10[[#This Row],[Column19]]*Table10[[#This Row],[Column11]]^2/(2*1000)</f>
        <v>165.76209406672228</v>
      </c>
    </row>
    <row r="675" spans="7:25">
      <c r="G675" s="38">
        <f>7000</f>
        <v>7000</v>
      </c>
      <c r="H675" s="38">
        <f t="shared" si="29"/>
        <v>12.45</v>
      </c>
      <c r="I675" s="41">
        <f>Table10[[#This Row],[Column2]]*746/1000</f>
        <v>9.2876999999999992</v>
      </c>
      <c r="J675" s="37">
        <f>60*Table10[[#This Row],[Column3]]/(2*PI()*Table10[[#This Row],[Column1]])</f>
        <v>1.2670143128182253E-2</v>
      </c>
      <c r="K675" s="51">
        <v>535.1</v>
      </c>
      <c r="L675" s="41">
        <f>IF(Simulation!Q675&lt;='Given Data '!J$6,1,IF(AND(Simulation!Q675&gt;'Given Data '!J$6,Simulation!Q675&lt;='Given Data '!J$7),2,IF(Simulation!Q675&gt;'Given Data '!J$8,3)))</f>
        <v>3</v>
      </c>
      <c r="M675" s="41">
        <v>1</v>
      </c>
      <c r="N675" s="35">
        <f t="shared" si="30"/>
        <v>671</v>
      </c>
      <c r="O675" s="41">
        <f>O674+(Table10[[#This Row],[Column11]]-Q674)/R674</f>
        <v>42.726678164786314</v>
      </c>
      <c r="P675" s="41">
        <f>3.6*Table10[[#This Row],[Column11]]</f>
        <v>85.995263554573881</v>
      </c>
      <c r="Q675" s="41">
        <f t="shared" si="31"/>
        <v>23.887573209603854</v>
      </c>
      <c r="R675" s="36">
        <f>Table10[[#This Row],[Column16]]/Table10[[#This Row],[Column19]]</f>
        <v>0.11874520441962154</v>
      </c>
      <c r="S675" s="41">
        <f>'Given Data '!C$21*'Given Data '!C$19*'Given Data '!C$9*Table10[[#This Row],[Column11]]^2</f>
        <v>536.52292282268616</v>
      </c>
      <c r="T675" s="41">
        <f>'Given Data '!C$22*'Given Data '!C$17*9.81</f>
        <v>102.35950200000001</v>
      </c>
      <c r="U675" s="41">
        <v>0</v>
      </c>
      <c r="V675" s="41">
        <f>'Given Data '!C$45-(Table10[[#This Row],[Column13]]+Table10[[#This Row],[Column14]]+Table10[[#This Row],[Column15]])</f>
        <v>69.018992500148329</v>
      </c>
      <c r="W675" s="41">
        <f>Table10[[#This Row],[Column16]]/'Given Data '!C$17</f>
        <v>0.1322937886951531</v>
      </c>
      <c r="X675" s="41">
        <f>IF(L675=1,'Given Data '!C$55,IF(L675=2,'Given Data '!C$56,IF(L675=3,'Given Data '!C$57)))</f>
        <v>581.23604096253996</v>
      </c>
      <c r="Y675" s="41">
        <f>Table10[[#This Row],[Column19]]*Table10[[#This Row],[Column11]]^2/(2*1000)</f>
        <v>165.83133708483251</v>
      </c>
    </row>
    <row r="676" spans="7:25">
      <c r="G676" s="38">
        <f>7000</f>
        <v>7000</v>
      </c>
      <c r="H676" s="38">
        <f t="shared" si="29"/>
        <v>12.45</v>
      </c>
      <c r="I676" s="41">
        <f>Table10[[#This Row],[Column2]]*746/1000</f>
        <v>9.2876999999999992</v>
      </c>
      <c r="J676" s="37">
        <f>60*Table10[[#This Row],[Column3]]/(2*PI()*Table10[[#This Row],[Column1]])</f>
        <v>1.2670143128182253E-2</v>
      </c>
      <c r="K676" s="51">
        <v>535.1</v>
      </c>
      <c r="L676" s="41">
        <f>IF(Simulation!Q676&lt;='Given Data '!J$6,1,IF(AND(Simulation!Q676&gt;'Given Data '!J$6,Simulation!Q676&lt;='Given Data '!J$7),2,IF(Simulation!Q676&gt;'Given Data '!J$8,3)))</f>
        <v>3</v>
      </c>
      <c r="M676" s="41">
        <v>1</v>
      </c>
      <c r="N676" s="35">
        <f t="shared" si="30"/>
        <v>672</v>
      </c>
      <c r="O676" s="41">
        <f>O675+(Table10[[#This Row],[Column11]]-Q675)/R675</f>
        <v>42.768536580578022</v>
      </c>
      <c r="P676" s="41">
        <f>3.6*Table10[[#This Row],[Column11]]</f>
        <v>86.013157304677407</v>
      </c>
      <c r="Q676" s="41">
        <f t="shared" si="31"/>
        <v>23.892543695743722</v>
      </c>
      <c r="R676" s="36">
        <f>Table10[[#This Row],[Column16]]/Table10[[#This Row],[Column19]]</f>
        <v>0.11836102175990042</v>
      </c>
      <c r="S676" s="41">
        <f>'Given Data '!C$21*'Given Data '!C$19*'Given Data '!C$9*Table10[[#This Row],[Column11]]^2</f>
        <v>536.74622363082892</v>
      </c>
      <c r="T676" s="41">
        <f>'Given Data '!C$22*'Given Data '!C$17*9.81</f>
        <v>102.35950200000001</v>
      </c>
      <c r="U676" s="41">
        <v>0</v>
      </c>
      <c r="V676" s="41">
        <f>'Given Data '!C$45-(Table10[[#This Row],[Column13]]+Table10[[#This Row],[Column14]]+Table10[[#This Row],[Column15]])</f>
        <v>68.795691692005562</v>
      </c>
      <c r="W676" s="41">
        <f>Table10[[#This Row],[Column16]]/'Given Data '!C$17</f>
        <v>0.13186577158192397</v>
      </c>
      <c r="X676" s="41">
        <f>IF(L676=1,'Given Data '!C$55,IF(L676=2,'Given Data '!C$56,IF(L676=3,'Given Data '!C$57)))</f>
        <v>581.23604096253996</v>
      </c>
      <c r="Y676" s="41">
        <f>Table10[[#This Row],[Column19]]*Table10[[#This Row],[Column11]]^2/(2*1000)</f>
        <v>165.90035607733267</v>
      </c>
    </row>
    <row r="677" spans="7:25">
      <c r="G677" s="38">
        <f>7000</f>
        <v>7000</v>
      </c>
      <c r="H677" s="38">
        <f t="shared" ref="H677:H702" si="32">12.45</f>
        <v>12.45</v>
      </c>
      <c r="I677" s="41">
        <f>Table10[[#This Row],[Column2]]*746/1000</f>
        <v>9.2876999999999992</v>
      </c>
      <c r="J677" s="37">
        <f>60*Table10[[#This Row],[Column3]]/(2*PI()*Table10[[#This Row],[Column1]])</f>
        <v>1.2670143128182253E-2</v>
      </c>
      <c r="K677" s="51">
        <v>535.1</v>
      </c>
      <c r="L677" s="41">
        <f>IF(Simulation!Q677&lt;='Given Data '!J$6,1,IF(AND(Simulation!Q677&gt;'Given Data '!J$6,Simulation!Q677&lt;='Given Data '!J$7),2,IF(Simulation!Q677&gt;'Given Data '!J$8,3)))</f>
        <v>3</v>
      </c>
      <c r="M677" s="41">
        <v>1</v>
      </c>
      <c r="N677" s="35">
        <f t="shared" si="30"/>
        <v>673</v>
      </c>
      <c r="O677" s="41">
        <f>O676+(Table10[[#This Row],[Column11]]-Q676)/R676</f>
        <v>42.810386304241753</v>
      </c>
      <c r="P677" s="41">
        <f>3.6*Table10[[#This Row],[Column11]]</f>
        <v>86.030989458468952</v>
      </c>
      <c r="Q677" s="41">
        <f t="shared" si="31"/>
        <v>23.897497071796931</v>
      </c>
      <c r="R677" s="36">
        <f>Table10[[#This Row],[Column16]]/Table10[[#This Row],[Column19]]</f>
        <v>0.11797808206672018</v>
      </c>
      <c r="S677" s="41">
        <f>'Given Data '!C$21*'Given Data '!C$19*'Given Data '!C$9*Table10[[#This Row],[Column11]]^2</f>
        <v>536.96880198202041</v>
      </c>
      <c r="T677" s="41">
        <f>'Given Data '!C$22*'Given Data '!C$17*9.81</f>
        <v>102.35950200000001</v>
      </c>
      <c r="U677" s="41">
        <v>0</v>
      </c>
      <c r="V677" s="41">
        <f>'Given Data '!C$45-(Table10[[#This Row],[Column13]]+Table10[[#This Row],[Column14]]+Table10[[#This Row],[Column15]])</f>
        <v>68.573113340814075</v>
      </c>
      <c r="W677" s="41">
        <f>Table10[[#This Row],[Column16]]/'Given Data '!C$17</f>
        <v>0.1314391392551687</v>
      </c>
      <c r="X677" s="41">
        <f>IF(L677=1,'Given Data '!C$55,IF(L677=2,'Given Data '!C$56,IF(L677=3,'Given Data '!C$57)))</f>
        <v>581.23604096253996</v>
      </c>
      <c r="Y677" s="41">
        <f>Table10[[#This Row],[Column19]]*Table10[[#This Row],[Column11]]^2/(2*1000)</f>
        <v>165.96915176902471</v>
      </c>
    </row>
    <row r="678" spans="7:25">
      <c r="G678" s="38">
        <f>7000</f>
        <v>7000</v>
      </c>
      <c r="H678" s="38">
        <f t="shared" si="32"/>
        <v>12.45</v>
      </c>
      <c r="I678" s="41">
        <f>Table10[[#This Row],[Column2]]*746/1000</f>
        <v>9.2876999999999992</v>
      </c>
      <c r="J678" s="37">
        <f>60*Table10[[#This Row],[Column3]]/(2*PI()*Table10[[#This Row],[Column1]])</f>
        <v>1.2670143128182253E-2</v>
      </c>
      <c r="K678" s="51">
        <v>535.1</v>
      </c>
      <c r="L678" s="41">
        <f>IF(Simulation!Q678&lt;='Given Data '!J$6,1,IF(AND(Simulation!Q678&gt;'Given Data '!J$6,Simulation!Q678&lt;='Given Data '!J$7),2,IF(Simulation!Q678&gt;'Given Data '!J$8,3)))</f>
        <v>3</v>
      </c>
      <c r="M678" s="41">
        <v>1</v>
      </c>
      <c r="N678" s="35">
        <f t="shared" si="30"/>
        <v>674</v>
      </c>
      <c r="O678" s="41">
        <f>O677+(Table10[[#This Row],[Column11]]-Q677)/R677</f>
        <v>42.852227369286055</v>
      </c>
      <c r="P678" s="41">
        <f>3.6*Table10[[#This Row],[Column11]]</f>
        <v>86.04876024144896</v>
      </c>
      <c r="Q678" s="41">
        <f t="shared" si="31"/>
        <v>23.902433400402487</v>
      </c>
      <c r="R678" s="36">
        <f>Table10[[#This Row],[Column16]]/Table10[[#This Row],[Column19]]</f>
        <v>0.11759638131864582</v>
      </c>
      <c r="S678" s="41">
        <f>'Given Data '!C$21*'Given Data '!C$19*'Given Data '!C$9*Table10[[#This Row],[Column11]]^2</f>
        <v>537.19066021366359</v>
      </c>
      <c r="T678" s="41">
        <f>'Given Data '!C$22*'Given Data '!C$17*9.81</f>
        <v>102.35950200000001</v>
      </c>
      <c r="U678" s="41">
        <v>0</v>
      </c>
      <c r="V678" s="41">
        <f>'Given Data '!C$45-(Table10[[#This Row],[Column13]]+Table10[[#This Row],[Column14]]+Table10[[#This Row],[Column15]])</f>
        <v>68.351255109170893</v>
      </c>
      <c r="W678" s="41">
        <f>Table10[[#This Row],[Column16]]/'Given Data '!C$17</f>
        <v>0.1310138872346148</v>
      </c>
      <c r="X678" s="41">
        <f>IF(L678=1,'Given Data '!C$55,IF(L678=2,'Given Data '!C$56,IF(L678=3,'Given Data '!C$57)))</f>
        <v>581.23604096253996</v>
      </c>
      <c r="Y678" s="41">
        <f>Table10[[#This Row],[Column19]]*Table10[[#This Row],[Column11]]^2/(2*1000)</f>
        <v>166.0377248823655</v>
      </c>
    </row>
    <row r="679" spans="7:25">
      <c r="G679" s="38">
        <f>7000</f>
        <v>7000</v>
      </c>
      <c r="H679" s="38">
        <f t="shared" si="32"/>
        <v>12.45</v>
      </c>
      <c r="I679" s="41">
        <f>Table10[[#This Row],[Column2]]*746/1000</f>
        <v>9.2876999999999992</v>
      </c>
      <c r="J679" s="37">
        <f>60*Table10[[#This Row],[Column3]]/(2*PI()*Table10[[#This Row],[Column1]])</f>
        <v>1.2670143128182253E-2</v>
      </c>
      <c r="K679" s="51">
        <v>535.1</v>
      </c>
      <c r="L679" s="41">
        <f>IF(Simulation!Q679&lt;='Given Data '!J$6,1,IF(AND(Simulation!Q679&gt;'Given Data '!J$6,Simulation!Q679&lt;='Given Data '!J$7),2,IF(Simulation!Q679&gt;'Given Data '!J$8,3)))</f>
        <v>3</v>
      </c>
      <c r="M679" s="41">
        <v>1</v>
      </c>
      <c r="N679" s="35">
        <f t="shared" si="30"/>
        <v>675</v>
      </c>
      <c r="O679" s="41">
        <f>O678+(Table10[[#This Row],[Column11]]-Q678)/R678</f>
        <v>42.894059809070697</v>
      </c>
      <c r="P679" s="41">
        <f>3.6*Table10[[#This Row],[Column11]]</f>
        <v>86.066469878194411</v>
      </c>
      <c r="Q679" s="41">
        <f t="shared" si="31"/>
        <v>23.907352743942891</v>
      </c>
      <c r="R679" s="36">
        <f>Table10[[#This Row],[Column16]]/Table10[[#This Row],[Column19]]</f>
        <v>0.1172159155072523</v>
      </c>
      <c r="S679" s="41">
        <f>'Given Data '!C$21*'Given Data '!C$19*'Given Data '!C$9*Table10[[#This Row],[Column11]]^2</f>
        <v>537.41180065559956</v>
      </c>
      <c r="T679" s="41">
        <f>'Given Data '!C$22*'Given Data '!C$17*9.81</f>
        <v>102.35950200000001</v>
      </c>
      <c r="U679" s="41">
        <v>0</v>
      </c>
      <c r="V679" s="41">
        <f>'Given Data '!C$45-(Table10[[#This Row],[Column13]]+Table10[[#This Row],[Column14]]+Table10[[#This Row],[Column15]])</f>
        <v>68.13011466723492</v>
      </c>
      <c r="W679" s="41">
        <f>Table10[[#This Row],[Column16]]/'Given Data '!C$17</f>
        <v>0.13059001105448412</v>
      </c>
      <c r="X679" s="41">
        <f>IF(L679=1,'Given Data '!C$55,IF(L679=2,'Given Data '!C$56,IF(L679=3,'Given Data '!C$57)))</f>
        <v>581.23604096253996</v>
      </c>
      <c r="Y679" s="41">
        <f>Table10[[#This Row],[Column19]]*Table10[[#This Row],[Column11]]^2/(2*1000)</f>
        <v>166.10607613747467</v>
      </c>
    </row>
    <row r="680" spans="7:25">
      <c r="G680" s="38">
        <f>7000</f>
        <v>7000</v>
      </c>
      <c r="H680" s="38">
        <f t="shared" si="32"/>
        <v>12.45</v>
      </c>
      <c r="I680" s="41">
        <f>Table10[[#This Row],[Column2]]*746/1000</f>
        <v>9.2876999999999992</v>
      </c>
      <c r="J680" s="37">
        <f>60*Table10[[#This Row],[Column3]]/(2*PI()*Table10[[#This Row],[Column1]])</f>
        <v>1.2670143128182253E-2</v>
      </c>
      <c r="K680" s="51">
        <v>535.1</v>
      </c>
      <c r="L680" s="41">
        <f>IF(Simulation!Q680&lt;='Given Data '!J$6,1,IF(AND(Simulation!Q680&gt;'Given Data '!J$6,Simulation!Q680&lt;='Given Data '!J$7),2,IF(Simulation!Q680&gt;'Given Data '!J$8,3)))</f>
        <v>3</v>
      </c>
      <c r="M680" s="41">
        <v>1</v>
      </c>
      <c r="N680" s="35">
        <f t="shared" si="30"/>
        <v>676</v>
      </c>
      <c r="O680" s="41">
        <f>O679+(Table10[[#This Row],[Column11]]-Q679)/R679</f>
        <v>42.935883656807533</v>
      </c>
      <c r="P680" s="41">
        <f>3.6*Table10[[#This Row],[Column11]]</f>
        <v>86.084118592363438</v>
      </c>
      <c r="Q680" s="41">
        <f t="shared" si="31"/>
        <v>23.9122551645454</v>
      </c>
      <c r="R680" s="36">
        <f>Table10[[#This Row],[Column16]]/Table10[[#This Row],[Column19]]</f>
        <v>0.11683668063708351</v>
      </c>
      <c r="S680" s="41">
        <f>'Given Data '!C$21*'Given Data '!C$19*'Given Data '!C$9*Table10[[#This Row],[Column11]]^2</f>
        <v>537.63222563013142</v>
      </c>
      <c r="T680" s="41">
        <f>'Given Data '!C$22*'Given Data '!C$17*9.81</f>
        <v>102.35950200000001</v>
      </c>
      <c r="U680" s="41">
        <v>0</v>
      </c>
      <c r="V680" s="41">
        <f>'Given Data '!C$45-(Table10[[#This Row],[Column13]]+Table10[[#This Row],[Column14]]+Table10[[#This Row],[Column15]])</f>
        <v>67.909689692703068</v>
      </c>
      <c r="W680" s="41">
        <f>Table10[[#This Row],[Column16]]/'Given Data '!C$17</f>
        <v>0.13016750626344725</v>
      </c>
      <c r="X680" s="41">
        <f>IF(L680=1,'Given Data '!C$55,IF(L680=2,'Given Data '!C$56,IF(L680=3,'Given Data '!C$57)))</f>
        <v>581.23604096253996</v>
      </c>
      <c r="Y680" s="41">
        <f>Table10[[#This Row],[Column19]]*Table10[[#This Row],[Column11]]^2/(2*1000)</f>
        <v>166.17420625214191</v>
      </c>
    </row>
    <row r="681" spans="7:25">
      <c r="G681" s="38">
        <f>7000</f>
        <v>7000</v>
      </c>
      <c r="H681" s="38">
        <f t="shared" si="32"/>
        <v>12.45</v>
      </c>
      <c r="I681" s="41">
        <f>Table10[[#This Row],[Column2]]*746/1000</f>
        <v>9.2876999999999992</v>
      </c>
      <c r="J681" s="37">
        <f>60*Table10[[#This Row],[Column3]]/(2*PI()*Table10[[#This Row],[Column1]])</f>
        <v>1.2670143128182253E-2</v>
      </c>
      <c r="K681" s="51">
        <v>535.1</v>
      </c>
      <c r="L681" s="41">
        <f>IF(Simulation!Q681&lt;='Given Data '!J$6,1,IF(AND(Simulation!Q681&gt;'Given Data '!J$6,Simulation!Q681&lt;='Given Data '!J$7),2,IF(Simulation!Q681&gt;'Given Data '!J$8,3)))</f>
        <v>3</v>
      </c>
      <c r="M681" s="41">
        <v>1</v>
      </c>
      <c r="N681" s="35">
        <f t="shared" si="30"/>
        <v>677</v>
      </c>
      <c r="O681" s="41">
        <f>O680+(Table10[[#This Row],[Column11]]-Q680)/R680</f>
        <v>42.977698945561272</v>
      </c>
      <c r="P681" s="41">
        <f>3.6*Table10[[#This Row],[Column11]]</f>
        <v>86.101706606699764</v>
      </c>
      <c r="Q681" s="41">
        <f t="shared" si="31"/>
        <v>23.917140724083268</v>
      </c>
      <c r="R681" s="36">
        <f>Table10[[#This Row],[Column16]]/Table10[[#This Row],[Column19]]</f>
        <v>0.11645867272561002</v>
      </c>
      <c r="S681" s="41">
        <f>'Given Data '!C$21*'Given Data '!C$19*'Given Data '!C$9*Table10[[#This Row],[Column11]]^2</f>
        <v>537.85193745204879</v>
      </c>
      <c r="T681" s="41">
        <f>'Given Data '!C$22*'Given Data '!C$17*9.81</f>
        <v>102.35950200000001</v>
      </c>
      <c r="U681" s="41">
        <v>0</v>
      </c>
      <c r="V681" s="41">
        <f>'Given Data '!C$45-(Table10[[#This Row],[Column13]]+Table10[[#This Row],[Column14]]+Table10[[#This Row],[Column15]])</f>
        <v>67.689977870785697</v>
      </c>
      <c r="W681" s="41">
        <f>Table10[[#This Row],[Column16]]/'Given Data '!C$17</f>
        <v>0.12974636842457629</v>
      </c>
      <c r="X681" s="41">
        <f>IF(L681=1,'Given Data '!C$55,IF(L681=2,'Given Data '!C$56,IF(L681=3,'Given Data '!C$57)))</f>
        <v>581.23604096253996</v>
      </c>
      <c r="Y681" s="41">
        <f>Table10[[#This Row],[Column19]]*Table10[[#This Row],[Column11]]^2/(2*1000)</f>
        <v>166.24211594183458</v>
      </c>
    </row>
    <row r="682" spans="7:25">
      <c r="G682" s="38">
        <f>7000</f>
        <v>7000</v>
      </c>
      <c r="H682" s="38">
        <f t="shared" si="32"/>
        <v>12.45</v>
      </c>
      <c r="I682" s="41">
        <f>Table10[[#This Row],[Column2]]*746/1000</f>
        <v>9.2876999999999992</v>
      </c>
      <c r="J682" s="37">
        <f>60*Table10[[#This Row],[Column3]]/(2*PI()*Table10[[#This Row],[Column1]])</f>
        <v>1.2670143128182253E-2</v>
      </c>
      <c r="K682" s="51">
        <v>535.1</v>
      </c>
      <c r="L682" s="41">
        <f>IF(Simulation!Q682&lt;='Given Data '!J$6,1,IF(AND(Simulation!Q682&gt;'Given Data '!J$6,Simulation!Q682&lt;='Given Data '!J$7),2,IF(Simulation!Q682&gt;'Given Data '!J$8,3)))</f>
        <v>3</v>
      </c>
      <c r="M682" s="41">
        <v>1</v>
      </c>
      <c r="N682" s="35">
        <f t="shared" si="30"/>
        <v>678</v>
      </c>
      <c r="O682" s="41">
        <f>O681+(Table10[[#This Row],[Column11]]-Q681)/R681</f>
        <v>43.019505708250264</v>
      </c>
      <c r="P682" s="41">
        <f>3.6*Table10[[#This Row],[Column11]]</f>
        <v>86.119234143037133</v>
      </c>
      <c r="Q682" s="41">
        <f t="shared" si="31"/>
        <v>23.922009484176982</v>
      </c>
      <c r="R682" s="36">
        <f>Table10[[#This Row],[Column16]]/Table10[[#This Row],[Column19]]</f>
        <v>0.11608188780318701</v>
      </c>
      <c r="S682" s="41">
        <f>'Given Data '!C$21*'Given Data '!C$19*'Given Data '!C$9*Table10[[#This Row],[Column11]]^2</f>
        <v>538.07093842865231</v>
      </c>
      <c r="T682" s="41">
        <f>'Given Data '!C$22*'Given Data '!C$17*9.81</f>
        <v>102.35950200000001</v>
      </c>
      <c r="U682" s="41">
        <v>0</v>
      </c>
      <c r="V682" s="41">
        <f>'Given Data '!C$45-(Table10[[#This Row],[Column13]]+Table10[[#This Row],[Column14]]+Table10[[#This Row],[Column15]])</f>
        <v>67.470976894182172</v>
      </c>
      <c r="W682" s="41">
        <f>Table10[[#This Row],[Column16]]/'Given Data '!C$17</f>
        <v>0.12932659311529809</v>
      </c>
      <c r="X682" s="41">
        <f>IF(L682=1,'Given Data '!C$55,IF(L682=2,'Given Data '!C$56,IF(L682=3,'Given Data '!C$57)))</f>
        <v>581.23604096253996</v>
      </c>
      <c r="Y682" s="41">
        <f>Table10[[#This Row],[Column19]]*Table10[[#This Row],[Column11]]^2/(2*1000)</f>
        <v>166.30980591970538</v>
      </c>
    </row>
    <row r="683" spans="7:25">
      <c r="G683" s="38">
        <f>7000</f>
        <v>7000</v>
      </c>
      <c r="H683" s="38">
        <f t="shared" si="32"/>
        <v>12.45</v>
      </c>
      <c r="I683" s="41">
        <f>Table10[[#This Row],[Column2]]*746/1000</f>
        <v>9.2876999999999992</v>
      </c>
      <c r="J683" s="37">
        <f>60*Table10[[#This Row],[Column3]]/(2*PI()*Table10[[#This Row],[Column1]])</f>
        <v>1.2670143128182253E-2</v>
      </c>
      <c r="K683" s="51">
        <v>535.1</v>
      </c>
      <c r="L683" s="41">
        <f>IF(Simulation!Q683&lt;='Given Data '!J$6,1,IF(AND(Simulation!Q683&gt;'Given Data '!J$6,Simulation!Q683&lt;='Given Data '!J$7),2,IF(Simulation!Q683&gt;'Given Data '!J$8,3)))</f>
        <v>3</v>
      </c>
      <c r="M683" s="41">
        <v>1</v>
      </c>
      <c r="N683" s="35">
        <f t="shared" si="30"/>
        <v>679</v>
      </c>
      <c r="O683" s="41">
        <f>O682+(Table10[[#This Row],[Column11]]-Q682)/R682</f>
        <v>43.061303977647334</v>
      </c>
      <c r="P683" s="41">
        <f>3.6*Table10[[#This Row],[Column11]]</f>
        <v>86.136701422303801</v>
      </c>
      <c r="Q683" s="41">
        <f t="shared" si="31"/>
        <v>23.9268615061955</v>
      </c>
      <c r="R683" s="36">
        <f>Table10[[#This Row],[Column16]]/Table10[[#This Row],[Column19]]</f>
        <v>0.11570632191301324</v>
      </c>
      <c r="S683" s="41">
        <f>'Given Data '!C$21*'Given Data '!C$19*'Given Data '!C$9*Table10[[#This Row],[Column11]]^2</f>
        <v>538.28923085977749</v>
      </c>
      <c r="T683" s="41">
        <f>'Given Data '!C$22*'Given Data '!C$17*9.81</f>
        <v>102.35950200000001</v>
      </c>
      <c r="U683" s="41">
        <v>0</v>
      </c>
      <c r="V683" s="41">
        <f>'Given Data '!C$45-(Table10[[#This Row],[Column13]]+Table10[[#This Row],[Column14]]+Table10[[#This Row],[Column15]])</f>
        <v>67.252684463056994</v>
      </c>
      <c r="W683" s="41">
        <f>Table10[[#This Row],[Column16]]/'Given Data '!C$17</f>
        <v>0.12890817592734852</v>
      </c>
      <c r="X683" s="41">
        <f>IF(L683=1,'Given Data '!C$55,IF(L683=2,'Given Data '!C$56,IF(L683=3,'Given Data '!C$57)))</f>
        <v>581.23604096253996</v>
      </c>
      <c r="Y683" s="41">
        <f>Table10[[#This Row],[Column19]]*Table10[[#This Row],[Column11]]^2/(2*1000)</f>
        <v>166.37727689659962</v>
      </c>
    </row>
    <row r="684" spans="7:25">
      <c r="G684" s="38">
        <f>7000</f>
        <v>7000</v>
      </c>
      <c r="H684" s="38">
        <f t="shared" si="32"/>
        <v>12.45</v>
      </c>
      <c r="I684" s="41">
        <f>Table10[[#This Row],[Column2]]*746/1000</f>
        <v>9.2876999999999992</v>
      </c>
      <c r="J684" s="37">
        <f>60*Table10[[#This Row],[Column3]]/(2*PI()*Table10[[#This Row],[Column1]])</f>
        <v>1.2670143128182253E-2</v>
      </c>
      <c r="K684" s="51">
        <v>535.1</v>
      </c>
      <c r="L684" s="41">
        <f>IF(Simulation!Q684&lt;='Given Data '!J$6,1,IF(AND(Simulation!Q684&gt;'Given Data '!J$6,Simulation!Q684&lt;='Given Data '!J$7),2,IF(Simulation!Q684&gt;'Given Data '!J$8,3)))</f>
        <v>3</v>
      </c>
      <c r="M684" s="41">
        <v>1</v>
      </c>
      <c r="N684" s="35">
        <f t="shared" si="30"/>
        <v>680</v>
      </c>
      <c r="O684" s="41">
        <f>O683+(Table10[[#This Row],[Column11]]-Q683)/R683</f>
        <v>43.103093786380441</v>
      </c>
      <c r="P684" s="41">
        <f>3.6*Table10[[#This Row],[Column11]]</f>
        <v>86.154108664526845</v>
      </c>
      <c r="Q684" s="41">
        <f t="shared" si="31"/>
        <v>23.931696851257456</v>
      </c>
      <c r="R684" s="36">
        <f>Table10[[#This Row],[Column16]]/Table10[[#This Row],[Column19]]</f>
        <v>0.11533197111108931</v>
      </c>
      <c r="S684" s="41">
        <f>'Given Data '!C$21*'Given Data '!C$19*'Given Data '!C$9*Table10[[#This Row],[Column11]]^2</f>
        <v>538.50681703781891</v>
      </c>
      <c r="T684" s="41">
        <f>'Given Data '!C$22*'Given Data '!C$17*9.81</f>
        <v>102.35950200000001</v>
      </c>
      <c r="U684" s="41">
        <v>0</v>
      </c>
      <c r="V684" s="41">
        <f>'Given Data '!C$45-(Table10[[#This Row],[Column13]]+Table10[[#This Row],[Column14]]+Table10[[#This Row],[Column15]])</f>
        <v>67.035098285015579</v>
      </c>
      <c r="W684" s="41">
        <f>Table10[[#This Row],[Column16]]/'Given Data '!C$17</f>
        <v>0.1284911124667259</v>
      </c>
      <c r="X684" s="41">
        <f>IF(L684=1,'Given Data '!C$55,IF(L684=2,'Given Data '!C$56,IF(L684=3,'Given Data '!C$57)))</f>
        <v>581.23604096253996</v>
      </c>
      <c r="Y684" s="41">
        <f>Table10[[#This Row],[Column19]]*Table10[[#This Row],[Column11]]^2/(2*1000)</f>
        <v>166.44452958106268</v>
      </c>
    </row>
    <row r="685" spans="7:25">
      <c r="G685" s="38">
        <f>7000</f>
        <v>7000</v>
      </c>
      <c r="H685" s="38">
        <f t="shared" si="32"/>
        <v>12.45</v>
      </c>
      <c r="I685" s="41">
        <f>Table10[[#This Row],[Column2]]*746/1000</f>
        <v>9.2876999999999992</v>
      </c>
      <c r="J685" s="37">
        <f>60*Table10[[#This Row],[Column3]]/(2*PI()*Table10[[#This Row],[Column1]])</f>
        <v>1.2670143128182253E-2</v>
      </c>
      <c r="K685" s="51">
        <v>535.1</v>
      </c>
      <c r="L685" s="41">
        <f>IF(Simulation!Q685&lt;='Given Data '!J$6,1,IF(AND(Simulation!Q685&gt;'Given Data '!J$6,Simulation!Q685&lt;='Given Data '!J$7),2,IF(Simulation!Q685&gt;'Given Data '!J$8,3)))</f>
        <v>3</v>
      </c>
      <c r="M685" s="41">
        <v>1</v>
      </c>
      <c r="N685" s="35">
        <f t="shared" si="30"/>
        <v>681</v>
      </c>
      <c r="O685" s="41">
        <f>O684+(Table10[[#This Row],[Column11]]-Q684)/R684</f>
        <v>43.144875166933609</v>
      </c>
      <c r="P685" s="41">
        <f>3.6*Table10[[#This Row],[Column11]]</f>
        <v>86.171456088836621</v>
      </c>
      <c r="Q685" s="41">
        <f t="shared" si="31"/>
        <v>23.936515580232395</v>
      </c>
      <c r="R685" s="36">
        <f>Table10[[#This Row],[Column16]]/Table10[[#This Row],[Column19]]</f>
        <v>0.11495883146617548</v>
      </c>
      <c r="S685" s="41">
        <f>'Given Data '!C$21*'Given Data '!C$19*'Given Data '!C$9*Table10[[#This Row],[Column11]]^2</f>
        <v>538.72369924775478</v>
      </c>
      <c r="T685" s="41">
        <f>'Given Data '!C$22*'Given Data '!C$17*9.81</f>
        <v>102.35950200000001</v>
      </c>
      <c r="U685" s="41">
        <v>0</v>
      </c>
      <c r="V685" s="41">
        <f>'Given Data '!C$45-(Table10[[#This Row],[Column13]]+Table10[[#This Row],[Column14]]+Table10[[#This Row],[Column15]])</f>
        <v>66.818216075079704</v>
      </c>
      <c r="W685" s="41">
        <f>Table10[[#This Row],[Column16]]/'Given Data '!C$17</f>
        <v>0.12807539835364418</v>
      </c>
      <c r="X685" s="41">
        <f>IF(L685=1,'Given Data '!C$55,IF(L685=2,'Given Data '!C$56,IF(L685=3,'Given Data '!C$57)))</f>
        <v>581.23604096253996</v>
      </c>
      <c r="Y685" s="41">
        <f>Table10[[#This Row],[Column19]]*Table10[[#This Row],[Column11]]^2/(2*1000)</f>
        <v>166.51156467934769</v>
      </c>
    </row>
    <row r="686" spans="7:25">
      <c r="G686" s="38">
        <f>7000</f>
        <v>7000</v>
      </c>
      <c r="H686" s="38">
        <f t="shared" si="32"/>
        <v>12.45</v>
      </c>
      <c r="I686" s="41">
        <f>Table10[[#This Row],[Column2]]*746/1000</f>
        <v>9.2876999999999992</v>
      </c>
      <c r="J686" s="37">
        <f>60*Table10[[#This Row],[Column3]]/(2*PI()*Table10[[#This Row],[Column1]])</f>
        <v>1.2670143128182253E-2</v>
      </c>
      <c r="K686" s="51">
        <v>535.1</v>
      </c>
      <c r="L686" s="41">
        <f>IF(Simulation!Q686&lt;='Given Data '!J$6,1,IF(AND(Simulation!Q686&gt;'Given Data '!J$6,Simulation!Q686&lt;='Given Data '!J$7),2,IF(Simulation!Q686&gt;'Given Data '!J$8,3)))</f>
        <v>3</v>
      </c>
      <c r="M686" s="41">
        <v>1</v>
      </c>
      <c r="N686" s="35">
        <f t="shared" si="30"/>
        <v>682</v>
      </c>
      <c r="O686" s="41">
        <f>O685+(Table10[[#This Row],[Column11]]-Q685)/R685</f>
        <v>43.186648151647631</v>
      </c>
      <c r="P686" s="41">
        <f>3.6*Table10[[#This Row],[Column11]]</f>
        <v>86.1887439134711</v>
      </c>
      <c r="Q686" s="41">
        <f t="shared" si="31"/>
        <v>23.941317753741973</v>
      </c>
      <c r="R686" s="36">
        <f>Table10[[#This Row],[Column16]]/Table10[[#This Row],[Column19]]</f>
        <v>0.1145868990597512</v>
      </c>
      <c r="S686" s="41">
        <f>'Given Data '!C$21*'Given Data '!C$19*'Given Data '!C$9*Table10[[#This Row],[Column11]]^2</f>
        <v>538.93987976717051</v>
      </c>
      <c r="T686" s="41">
        <f>'Given Data '!C$22*'Given Data '!C$17*9.81</f>
        <v>102.35950200000001</v>
      </c>
      <c r="U686" s="41">
        <v>0</v>
      </c>
      <c r="V686" s="41">
        <f>'Given Data '!C$45-(Table10[[#This Row],[Column13]]+Table10[[#This Row],[Column14]]+Table10[[#This Row],[Column15]])</f>
        <v>66.602035555663974</v>
      </c>
      <c r="W686" s="41">
        <f>Table10[[#This Row],[Column16]]/'Given Data '!C$17</f>
        <v>0.12766102922248754</v>
      </c>
      <c r="X686" s="41">
        <f>IF(L686=1,'Given Data '!C$55,IF(L686=2,'Given Data '!C$56,IF(L686=3,'Given Data '!C$57)))</f>
        <v>581.23604096253996</v>
      </c>
      <c r="Y686" s="41">
        <f>Table10[[#This Row],[Column19]]*Table10[[#This Row],[Column11]]^2/(2*1000)</f>
        <v>166.57838289542278</v>
      </c>
    </row>
    <row r="687" spans="7:25">
      <c r="G687" s="38">
        <f>7000</f>
        <v>7000</v>
      </c>
      <c r="H687" s="38">
        <f t="shared" si="32"/>
        <v>12.45</v>
      </c>
      <c r="I687" s="41">
        <f>Table10[[#This Row],[Column2]]*746/1000</f>
        <v>9.2876999999999992</v>
      </c>
      <c r="J687" s="37">
        <f>60*Table10[[#This Row],[Column3]]/(2*PI()*Table10[[#This Row],[Column1]])</f>
        <v>1.2670143128182253E-2</v>
      </c>
      <c r="K687" s="51">
        <v>535.1</v>
      </c>
      <c r="L687" s="41">
        <f>IF(Simulation!Q687&lt;='Given Data '!J$6,1,IF(AND(Simulation!Q687&gt;'Given Data '!J$6,Simulation!Q687&lt;='Given Data '!J$7),2,IF(Simulation!Q687&gt;'Given Data '!J$8,3)))</f>
        <v>3</v>
      </c>
      <c r="M687" s="41">
        <v>1</v>
      </c>
      <c r="N687" s="35">
        <f t="shared" si="30"/>
        <v>683</v>
      </c>
      <c r="O687" s="41">
        <f>O686+(Table10[[#This Row],[Column11]]-Q686)/R686</f>
        <v>43.228412772720787</v>
      </c>
      <c r="P687" s="41">
        <f>3.6*Table10[[#This Row],[Column11]]</f>
        <v>86.205972355780148</v>
      </c>
      <c r="Q687" s="41">
        <f t="shared" si="31"/>
        <v>23.946103432161152</v>
      </c>
      <c r="R687" s="36">
        <f>Table10[[#This Row],[Column16]]/Table10[[#This Row],[Column19]]</f>
        <v>0.1142161699859737</v>
      </c>
      <c r="S687" s="41">
        <f>'Given Data '!C$21*'Given Data '!C$19*'Given Data '!C$9*Table10[[#This Row],[Column11]]^2</f>
        <v>539.15536086628265</v>
      </c>
      <c r="T687" s="41">
        <f>'Given Data '!C$22*'Given Data '!C$17*9.81</f>
        <v>102.35950200000001</v>
      </c>
      <c r="U687" s="41">
        <v>0</v>
      </c>
      <c r="V687" s="41">
        <f>'Given Data '!C$45-(Table10[[#This Row],[Column13]]+Table10[[#This Row],[Column14]]+Table10[[#This Row],[Column15]])</f>
        <v>66.386554456551835</v>
      </c>
      <c r="W687" s="41">
        <f>Table10[[#This Row],[Column16]]/'Given Data '!C$17</f>
        <v>0.12724800072176465</v>
      </c>
      <c r="X687" s="41">
        <f>IF(L687=1,'Given Data '!C$55,IF(L687=2,'Given Data '!C$56,IF(L687=3,'Given Data '!C$57)))</f>
        <v>581.23604096253996</v>
      </c>
      <c r="Y687" s="41">
        <f>Table10[[#This Row],[Column19]]*Table10[[#This Row],[Column11]]^2/(2*1000)</f>
        <v>166.64498493097844</v>
      </c>
    </row>
    <row r="688" spans="7:25">
      <c r="G688" s="38">
        <f>7000</f>
        <v>7000</v>
      </c>
      <c r="H688" s="38">
        <f t="shared" si="32"/>
        <v>12.45</v>
      </c>
      <c r="I688" s="41">
        <f>Table10[[#This Row],[Column2]]*746/1000</f>
        <v>9.2876999999999992</v>
      </c>
      <c r="J688" s="37">
        <f>60*Table10[[#This Row],[Column3]]/(2*PI()*Table10[[#This Row],[Column1]])</f>
        <v>1.2670143128182253E-2</v>
      </c>
      <c r="K688" s="51">
        <v>535.1</v>
      </c>
      <c r="L688" s="41">
        <f>IF(Simulation!Q688&lt;='Given Data '!J$6,1,IF(AND(Simulation!Q688&gt;'Given Data '!J$6,Simulation!Q688&lt;='Given Data '!J$7),2,IF(Simulation!Q688&gt;'Given Data '!J$8,3)))</f>
        <v>3</v>
      </c>
      <c r="M688" s="41">
        <v>1</v>
      </c>
      <c r="N688" s="35">
        <f t="shared" si="30"/>
        <v>684</v>
      </c>
      <c r="O688" s="41">
        <f>O687+(Table10[[#This Row],[Column11]]-Q687)/R687</f>
        <v>43.270169062209696</v>
      </c>
      <c r="P688" s="41">
        <f>3.6*Table10[[#This Row],[Column11]]</f>
        <v>86.22314163222984</v>
      </c>
      <c r="Q688" s="41">
        <f t="shared" si="31"/>
        <v>23.950872675619401</v>
      </c>
      <c r="R688" s="36">
        <f>Table10[[#This Row],[Column16]]/Table10[[#This Row],[Column19]]</f>
        <v>0.1138466403516373</v>
      </c>
      <c r="S688" s="41">
        <f>'Given Data '!C$21*'Given Data '!C$19*'Given Data '!C$9*Table10[[#This Row],[Column11]]^2</f>
        <v>539.37014480796267</v>
      </c>
      <c r="T688" s="41">
        <f>'Given Data '!C$22*'Given Data '!C$17*9.81</f>
        <v>102.35950200000001</v>
      </c>
      <c r="U688" s="41">
        <v>0</v>
      </c>
      <c r="V688" s="41">
        <f>'Given Data '!C$45-(Table10[[#This Row],[Column13]]+Table10[[#This Row],[Column14]]+Table10[[#This Row],[Column15]])</f>
        <v>66.17177051487181</v>
      </c>
      <c r="W688" s="41">
        <f>Table10[[#This Row],[Column16]]/'Given Data '!C$17</f>
        <v>0.126836308514063</v>
      </c>
      <c r="X688" s="41">
        <f>IF(L688=1,'Given Data '!C$55,IF(L688=2,'Given Data '!C$56,IF(L688=3,'Given Data '!C$57)))</f>
        <v>581.23604096253996</v>
      </c>
      <c r="Y688" s="41">
        <f>Table10[[#This Row],[Column19]]*Table10[[#This Row],[Column11]]^2/(2*1000)</f>
        <v>166.711371485435</v>
      </c>
    </row>
    <row r="689" spans="7:25">
      <c r="G689" s="38">
        <f>7000</f>
        <v>7000</v>
      </c>
      <c r="H689" s="38">
        <f t="shared" si="32"/>
        <v>12.45</v>
      </c>
      <c r="I689" s="41">
        <f>Table10[[#This Row],[Column2]]*746/1000</f>
        <v>9.2876999999999992</v>
      </c>
      <c r="J689" s="37">
        <f>60*Table10[[#This Row],[Column3]]/(2*PI()*Table10[[#This Row],[Column1]])</f>
        <v>1.2670143128182253E-2</v>
      </c>
      <c r="K689" s="51">
        <v>535.1</v>
      </c>
      <c r="L689" s="41">
        <f>IF(Simulation!Q689&lt;='Given Data '!J$6,1,IF(AND(Simulation!Q689&gt;'Given Data '!J$6,Simulation!Q689&lt;='Given Data '!J$7),2,IF(Simulation!Q689&gt;'Given Data '!J$8,3)))</f>
        <v>3</v>
      </c>
      <c r="M689" s="41">
        <v>1</v>
      </c>
      <c r="N689" s="35">
        <f t="shared" si="30"/>
        <v>685</v>
      </c>
      <c r="O689" s="41">
        <f>O688+(Table10[[#This Row],[Column11]]-Q688)/R688</f>
        <v>43.311917052030026</v>
      </c>
      <c r="P689" s="41">
        <f>3.6*Table10[[#This Row],[Column11]]</f>
        <v>86.240251958406773</v>
      </c>
      <c r="Q689" s="41">
        <f t="shared" si="31"/>
        <v>23.955625544001879</v>
      </c>
      <c r="R689" s="36">
        <f>Table10[[#This Row],[Column16]]/Table10[[#This Row],[Column19]]</f>
        <v>0.1134783062761316</v>
      </c>
      <c r="S689" s="41">
        <f>'Given Data '!C$21*'Given Data '!C$19*'Given Data '!C$9*Table10[[#This Row],[Column11]]^2</f>
        <v>539.5842338477612</v>
      </c>
      <c r="T689" s="41">
        <f>'Given Data '!C$22*'Given Data '!C$17*9.81</f>
        <v>102.35950200000001</v>
      </c>
      <c r="U689" s="41">
        <v>0</v>
      </c>
      <c r="V689" s="41">
        <f>'Given Data '!C$45-(Table10[[#This Row],[Column13]]+Table10[[#This Row],[Column14]]+Table10[[#This Row],[Column15]])</f>
        <v>65.957681475073286</v>
      </c>
      <c r="W689" s="41">
        <f>Table10[[#This Row],[Column16]]/'Given Data '!C$17</f>
        <v>0.12642594827600254</v>
      </c>
      <c r="X689" s="41">
        <f>IF(L689=1,'Given Data '!C$55,IF(L689=2,'Given Data '!C$56,IF(L689=3,'Given Data '!C$57)))</f>
        <v>581.23604096253996</v>
      </c>
      <c r="Y689" s="41">
        <f>Table10[[#This Row],[Column19]]*Table10[[#This Row],[Column11]]^2/(2*1000)</f>
        <v>166.77754325594987</v>
      </c>
    </row>
    <row r="690" spans="7:25">
      <c r="G690" s="38">
        <f>7000</f>
        <v>7000</v>
      </c>
      <c r="H690" s="38">
        <f t="shared" si="32"/>
        <v>12.45</v>
      </c>
      <c r="I690" s="41">
        <f>Table10[[#This Row],[Column2]]*746/1000</f>
        <v>9.2876999999999992</v>
      </c>
      <c r="J690" s="37">
        <f>60*Table10[[#This Row],[Column3]]/(2*PI()*Table10[[#This Row],[Column1]])</f>
        <v>1.2670143128182253E-2</v>
      </c>
      <c r="K690" s="51">
        <v>535.1</v>
      </c>
      <c r="L690" s="41">
        <f>IF(Simulation!Q690&lt;='Given Data '!J$6,1,IF(AND(Simulation!Q690&gt;'Given Data '!J$6,Simulation!Q690&lt;='Given Data '!J$7),2,IF(Simulation!Q690&gt;'Given Data '!J$8,3)))</f>
        <v>3</v>
      </c>
      <c r="M690" s="41">
        <v>1</v>
      </c>
      <c r="N690" s="35">
        <f t="shared" si="30"/>
        <v>686</v>
      </c>
      <c r="O690" s="41">
        <f>O689+(Table10[[#This Row],[Column11]]-Q689)/R689</f>
        <v>43.353656773957226</v>
      </c>
      <c r="P690" s="41">
        <f>3.6*Table10[[#This Row],[Column11]]</f>
        <v>86.257303549022211</v>
      </c>
      <c r="Q690" s="41">
        <f t="shared" si="31"/>
        <v>23.960362096950615</v>
      </c>
      <c r="R690" s="36">
        <f>Table10[[#This Row],[Column16]]/Table10[[#This Row],[Column19]]</f>
        <v>0.11311116389140188</v>
      </c>
      <c r="S690" s="41">
        <f>'Given Data '!C$21*'Given Data '!C$19*'Given Data '!C$9*Table10[[#This Row],[Column11]]^2</f>
        <v>539.79763023393105</v>
      </c>
      <c r="T690" s="41">
        <f>'Given Data '!C$22*'Given Data '!C$17*9.81</f>
        <v>102.35950200000001</v>
      </c>
      <c r="U690" s="41">
        <v>0</v>
      </c>
      <c r="V690" s="41">
        <f>'Given Data '!C$45-(Table10[[#This Row],[Column13]]+Table10[[#This Row],[Column14]]+Table10[[#This Row],[Column15]])</f>
        <v>65.744285088903439</v>
      </c>
      <c r="W690" s="41">
        <f>Table10[[#This Row],[Column16]]/'Given Data '!C$17</f>
        <v>0.1260169156981914</v>
      </c>
      <c r="X690" s="41">
        <f>IF(L690=1,'Given Data '!C$55,IF(L690=2,'Given Data '!C$56,IF(L690=3,'Given Data '!C$57)))</f>
        <v>581.23604096253996</v>
      </c>
      <c r="Y690" s="41">
        <f>Table10[[#This Row],[Column19]]*Table10[[#This Row],[Column11]]^2/(2*1000)</f>
        <v>166.84350093742495</v>
      </c>
    </row>
    <row r="691" spans="7:25">
      <c r="G691" s="38">
        <f>7000</f>
        <v>7000</v>
      </c>
      <c r="H691" s="38">
        <f t="shared" si="32"/>
        <v>12.45</v>
      </c>
      <c r="I691" s="41">
        <f>Table10[[#This Row],[Column2]]*746/1000</f>
        <v>9.2876999999999992</v>
      </c>
      <c r="J691" s="37">
        <f>60*Table10[[#This Row],[Column3]]/(2*PI()*Table10[[#This Row],[Column1]])</f>
        <v>1.2670143128182253E-2</v>
      </c>
      <c r="K691" s="51">
        <v>535.1</v>
      </c>
      <c r="L691" s="41">
        <f>IF(Simulation!Q691&lt;='Given Data '!J$6,1,IF(AND(Simulation!Q691&gt;'Given Data '!J$6,Simulation!Q691&lt;='Given Data '!J$7),2,IF(Simulation!Q691&gt;'Given Data '!J$8,3)))</f>
        <v>3</v>
      </c>
      <c r="M691" s="41">
        <v>1</v>
      </c>
      <c r="N691" s="35">
        <f t="shared" si="30"/>
        <v>687</v>
      </c>
      <c r="O691" s="41">
        <f>O690+(Table10[[#This Row],[Column11]]-Q690)/R690</f>
        <v>43.39538825962731</v>
      </c>
      <c r="P691" s="41">
        <f>3.6*Table10[[#This Row],[Column11]]</f>
        <v>86.274296617916434</v>
      </c>
      <c r="Q691" s="41">
        <f t="shared" si="31"/>
        <v>23.965082393865675</v>
      </c>
      <c r="R691" s="36">
        <f>Table10[[#This Row],[Column16]]/Table10[[#This Row],[Column19]]</f>
        <v>0.11274520934190756</v>
      </c>
      <c r="S691" s="41">
        <f>'Given Data '!C$21*'Given Data '!C$19*'Given Data '!C$9*Table10[[#This Row],[Column11]]^2</f>
        <v>540.01033620745136</v>
      </c>
      <c r="T691" s="41">
        <f>'Given Data '!C$22*'Given Data '!C$17*9.81</f>
        <v>102.35950200000001</v>
      </c>
      <c r="U691" s="41">
        <v>0</v>
      </c>
      <c r="V691" s="41">
        <f>'Given Data '!C$45-(Table10[[#This Row],[Column13]]+Table10[[#This Row],[Column14]]+Table10[[#This Row],[Column15]])</f>
        <v>65.531579115383124</v>
      </c>
      <c r="W691" s="41">
        <f>Table10[[#This Row],[Column16]]/'Given Data '!C$17</f>
        <v>0.12560920648517973</v>
      </c>
      <c r="X691" s="41">
        <f>IF(L691=1,'Given Data '!C$55,IF(L691=2,'Given Data '!C$56,IF(L691=3,'Given Data '!C$57)))</f>
        <v>581.23604096253996</v>
      </c>
      <c r="Y691" s="41">
        <f>Table10[[#This Row],[Column19]]*Table10[[#This Row],[Column11]]^2/(2*1000)</f>
        <v>166.90924522251387</v>
      </c>
    </row>
    <row r="692" spans="7:25">
      <c r="G692" s="38">
        <f>7000</f>
        <v>7000</v>
      </c>
      <c r="H692" s="38">
        <f t="shared" si="32"/>
        <v>12.45</v>
      </c>
      <c r="I692" s="41">
        <f>Table10[[#This Row],[Column2]]*746/1000</f>
        <v>9.2876999999999992</v>
      </c>
      <c r="J692" s="37">
        <f>60*Table10[[#This Row],[Column3]]/(2*PI()*Table10[[#This Row],[Column1]])</f>
        <v>1.2670143128182253E-2</v>
      </c>
      <c r="K692" s="51">
        <v>535.1</v>
      </c>
      <c r="L692" s="41">
        <f>IF(Simulation!Q692&lt;='Given Data '!J$6,1,IF(AND(Simulation!Q692&gt;'Given Data '!J$6,Simulation!Q692&lt;='Given Data '!J$7),2,IF(Simulation!Q692&gt;'Given Data '!J$8,3)))</f>
        <v>3</v>
      </c>
      <c r="M692" s="41">
        <v>1</v>
      </c>
      <c r="N692" s="35">
        <f t="shared" si="30"/>
        <v>688</v>
      </c>
      <c r="O692" s="41">
        <f>O691+(Table10[[#This Row],[Column11]]-Q691)/R691</f>
        <v>43.437111540537543</v>
      </c>
      <c r="P692" s="41">
        <f>3.6*Table10[[#This Row],[Column11]]</f>
        <v>86.29123137806279</v>
      </c>
      <c r="Q692" s="41">
        <f t="shared" si="31"/>
        <v>23.96978649390633</v>
      </c>
      <c r="R692" s="36">
        <f>Table10[[#This Row],[Column16]]/Table10[[#This Row],[Column19]]</f>
        <v>0.11238043878458269</v>
      </c>
      <c r="S692" s="41">
        <f>'Given Data '!C$21*'Given Data '!C$19*'Given Data '!C$9*Table10[[#This Row],[Column11]]^2</f>
        <v>540.22235400205057</v>
      </c>
      <c r="T692" s="41">
        <f>'Given Data '!C$22*'Given Data '!C$17*9.81</f>
        <v>102.35950200000001</v>
      </c>
      <c r="U692" s="41">
        <v>0</v>
      </c>
      <c r="V692" s="41">
        <f>'Given Data '!C$45-(Table10[[#This Row],[Column13]]+Table10[[#This Row],[Column14]]+Table10[[#This Row],[Column15]])</f>
        <v>65.319561320783919</v>
      </c>
      <c r="W692" s="41">
        <f>Table10[[#This Row],[Column16]]/'Given Data '!C$17</f>
        <v>0.12520281635541569</v>
      </c>
      <c r="X692" s="41">
        <f>IF(L692=1,'Given Data '!C$55,IF(L692=2,'Given Data '!C$56,IF(L692=3,'Given Data '!C$57)))</f>
        <v>581.23604096253996</v>
      </c>
      <c r="Y692" s="41">
        <f>Table10[[#This Row],[Column19]]*Table10[[#This Row],[Column11]]^2/(2*1000)</f>
        <v>166.97477680162925</v>
      </c>
    </row>
    <row r="693" spans="7:25">
      <c r="G693" s="38">
        <f>7000</f>
        <v>7000</v>
      </c>
      <c r="H693" s="38">
        <f t="shared" si="32"/>
        <v>12.45</v>
      </c>
      <c r="I693" s="41">
        <f>Table10[[#This Row],[Column2]]*746/1000</f>
        <v>9.2876999999999992</v>
      </c>
      <c r="J693" s="37">
        <f>60*Table10[[#This Row],[Column3]]/(2*PI()*Table10[[#This Row],[Column1]])</f>
        <v>1.2670143128182253E-2</v>
      </c>
      <c r="K693" s="51">
        <v>535.1</v>
      </c>
      <c r="L693" s="41">
        <f>IF(Simulation!Q693&lt;='Given Data '!J$6,1,IF(AND(Simulation!Q693&gt;'Given Data '!J$6,Simulation!Q693&lt;='Given Data '!J$7),2,IF(Simulation!Q693&gt;'Given Data '!J$8,3)))</f>
        <v>3</v>
      </c>
      <c r="M693" s="41">
        <v>1</v>
      </c>
      <c r="N693" s="35">
        <f t="shared" si="30"/>
        <v>689</v>
      </c>
      <c r="O693" s="41">
        <f>O692+(Table10[[#This Row],[Column11]]-Q692)/R692</f>
        <v>43.478826648047267</v>
      </c>
      <c r="P693" s="41">
        <f>3.6*Table10[[#This Row],[Column11]]</f>
        <v>86.308108041571984</v>
      </c>
      <c r="Q693" s="41">
        <f t="shared" si="31"/>
        <v>23.974474455992219</v>
      </c>
      <c r="R693" s="36">
        <f>Table10[[#This Row],[Column16]]/Table10[[#This Row],[Column19]]</f>
        <v>0.11201684838879435</v>
      </c>
      <c r="S693" s="41">
        <f>'Given Data '!C$21*'Given Data '!C$19*'Given Data '!C$9*Table10[[#This Row],[Column11]]^2</f>
        <v>540.43368584423058</v>
      </c>
      <c r="T693" s="41">
        <f>'Given Data '!C$22*'Given Data '!C$17*9.81</f>
        <v>102.35950200000001</v>
      </c>
      <c r="U693" s="41">
        <v>0</v>
      </c>
      <c r="V693" s="41">
        <f>'Given Data '!C$45-(Table10[[#This Row],[Column13]]+Table10[[#This Row],[Column14]]+Table10[[#This Row],[Column15]])</f>
        <v>65.108229478603903</v>
      </c>
      <c r="W693" s="41">
        <f>Table10[[#This Row],[Column16]]/'Given Data '!C$17</f>
        <v>0.12479774104119894</v>
      </c>
      <c r="X693" s="41">
        <f>IF(L693=1,'Given Data '!C$55,IF(L693=2,'Given Data '!C$56,IF(L693=3,'Given Data '!C$57)))</f>
        <v>581.23604096253996</v>
      </c>
      <c r="Y693" s="41">
        <f>Table10[[#This Row],[Column19]]*Table10[[#This Row],[Column11]]^2/(2*1000)</f>
        <v>167.04009636295001</v>
      </c>
    </row>
    <row r="694" spans="7:25">
      <c r="G694" s="38">
        <f>7000</f>
        <v>7000</v>
      </c>
      <c r="H694" s="38">
        <f t="shared" si="32"/>
        <v>12.45</v>
      </c>
      <c r="I694" s="41">
        <f>Table10[[#This Row],[Column2]]*746/1000</f>
        <v>9.2876999999999992</v>
      </c>
      <c r="J694" s="37">
        <f>60*Table10[[#This Row],[Column3]]/(2*PI()*Table10[[#This Row],[Column1]])</f>
        <v>1.2670143128182253E-2</v>
      </c>
      <c r="K694" s="51">
        <v>535.1</v>
      </c>
      <c r="L694" s="41">
        <f>IF(Simulation!Q694&lt;='Given Data '!J$6,1,IF(AND(Simulation!Q694&gt;'Given Data '!J$6,Simulation!Q694&lt;='Given Data '!J$7),2,IF(Simulation!Q694&gt;'Given Data '!J$8,3)))</f>
        <v>3</v>
      </c>
      <c r="M694" s="41">
        <v>1</v>
      </c>
      <c r="N694" s="35">
        <f t="shared" si="30"/>
        <v>690</v>
      </c>
      <c r="O694" s="41">
        <f>O693+(Table10[[#This Row],[Column11]]-Q693)/R693</f>
        <v>43.520533613378618</v>
      </c>
      <c r="P694" s="41">
        <f>3.6*Table10[[#This Row],[Column11]]</f>
        <v>86.324926819696188</v>
      </c>
      <c r="Q694" s="41">
        <f t="shared" si="31"/>
        <v>23.979146338804497</v>
      </c>
      <c r="R694" s="36">
        <f>Table10[[#This Row],[Column16]]/Table10[[#This Row],[Column19]]</f>
        <v>0.1116544343363029</v>
      </c>
      <c r="S694" s="41">
        <f>'Given Data '!C$21*'Given Data '!C$19*'Given Data '!C$9*Table10[[#This Row],[Column11]]^2</f>
        <v>540.6443339532899</v>
      </c>
      <c r="T694" s="41">
        <f>'Given Data '!C$22*'Given Data '!C$17*9.81</f>
        <v>102.35950200000001</v>
      </c>
      <c r="U694" s="41">
        <v>0</v>
      </c>
      <c r="V694" s="41">
        <f>'Given Data '!C$45-(Table10[[#This Row],[Column13]]+Table10[[#This Row],[Column14]]+Table10[[#This Row],[Column15]])</f>
        <v>64.897581369544582</v>
      </c>
      <c r="W694" s="41">
        <f>Table10[[#This Row],[Column16]]/'Given Data '!C$17</f>
        <v>0.12439397628863656</v>
      </c>
      <c r="X694" s="41">
        <f>IF(L694=1,'Given Data '!C$55,IF(L694=2,'Given Data '!C$56,IF(L694=3,'Given Data '!C$57)))</f>
        <v>581.23604096253996</v>
      </c>
      <c r="Y694" s="41">
        <f>Table10[[#This Row],[Column19]]*Table10[[#This Row],[Column11]]^2/(2*1000)</f>
        <v>167.10520459242866</v>
      </c>
    </row>
    <row r="695" spans="7:25">
      <c r="G695" s="38">
        <f>7000</f>
        <v>7000</v>
      </c>
      <c r="H695" s="38">
        <f t="shared" si="32"/>
        <v>12.45</v>
      </c>
      <c r="I695" s="41">
        <f>Table10[[#This Row],[Column2]]*746/1000</f>
        <v>9.2876999999999992</v>
      </c>
      <c r="J695" s="37">
        <f>60*Table10[[#This Row],[Column3]]/(2*PI()*Table10[[#This Row],[Column1]])</f>
        <v>1.2670143128182253E-2</v>
      </c>
      <c r="K695" s="51">
        <v>535.1</v>
      </c>
      <c r="L695" s="41">
        <f>IF(Simulation!Q695&lt;='Given Data '!J$6,1,IF(AND(Simulation!Q695&gt;'Given Data '!J$6,Simulation!Q695&lt;='Given Data '!J$7),2,IF(Simulation!Q695&gt;'Given Data '!J$8,3)))</f>
        <v>3</v>
      </c>
      <c r="M695" s="41">
        <v>1</v>
      </c>
      <c r="N695" s="35">
        <f t="shared" si="30"/>
        <v>691</v>
      </c>
      <c r="O695" s="41">
        <f>O694+(Table10[[#This Row],[Column11]]-Q694)/R694</f>
        <v>43.562232467617108</v>
      </c>
      <c r="P695" s="41">
        <f>3.6*Table10[[#This Row],[Column11]]</f>
        <v>86.341687922833088</v>
      </c>
      <c r="Q695" s="41">
        <f t="shared" si="31"/>
        <v>23.983802200786968</v>
      </c>
      <c r="R695" s="36">
        <f>Table10[[#This Row],[Column16]]/Table10[[#This Row],[Column19]]</f>
        <v>0.11129319282122306</v>
      </c>
      <c r="S695" s="41">
        <f>'Given Data '!C$21*'Given Data '!C$19*'Given Data '!C$9*Table10[[#This Row],[Column11]]^2</f>
        <v>540.85430054134622</v>
      </c>
      <c r="T695" s="41">
        <f>'Given Data '!C$22*'Given Data '!C$17*9.81</f>
        <v>102.35950200000001</v>
      </c>
      <c r="U695" s="41">
        <v>0</v>
      </c>
      <c r="V695" s="41">
        <f>'Given Data '!C$45-(Table10[[#This Row],[Column13]]+Table10[[#This Row],[Column14]]+Table10[[#This Row],[Column15]])</f>
        <v>64.687614781488264</v>
      </c>
      <c r="W695" s="41">
        <f>Table10[[#This Row],[Column16]]/'Given Data '!C$17</f>
        <v>0.12399151785759954</v>
      </c>
      <c r="X695" s="41">
        <f>IF(L695=1,'Given Data '!C$55,IF(L695=2,'Given Data '!C$56,IF(L695=3,'Given Data '!C$57)))</f>
        <v>581.23604096253996</v>
      </c>
      <c r="Y695" s="41">
        <f>Table10[[#This Row],[Column19]]*Table10[[#This Row],[Column11]]^2/(2*1000)</f>
        <v>167.17010217379823</v>
      </c>
    </row>
    <row r="696" spans="7:25">
      <c r="G696" s="38">
        <f>7000</f>
        <v>7000</v>
      </c>
      <c r="H696" s="38">
        <f t="shared" si="32"/>
        <v>12.45</v>
      </c>
      <c r="I696" s="41">
        <f>Table10[[#This Row],[Column2]]*746/1000</f>
        <v>9.2876999999999992</v>
      </c>
      <c r="J696" s="37">
        <f>60*Table10[[#This Row],[Column3]]/(2*PI()*Table10[[#This Row],[Column1]])</f>
        <v>1.2670143128182253E-2</v>
      </c>
      <c r="K696" s="51">
        <v>535.1</v>
      </c>
      <c r="L696" s="41">
        <f>IF(Simulation!Q696&lt;='Given Data '!J$6,1,IF(AND(Simulation!Q696&gt;'Given Data '!J$6,Simulation!Q696&lt;='Given Data '!J$7),2,IF(Simulation!Q696&gt;'Given Data '!J$8,3)))</f>
        <v>3</v>
      </c>
      <c r="M696" s="41">
        <v>1</v>
      </c>
      <c r="N696" s="35">
        <f t="shared" si="30"/>
        <v>692</v>
      </c>
      <c r="O696" s="41">
        <f>O695+(Table10[[#This Row],[Column11]]-Q695)/R695</f>
        <v>43.603923241712522</v>
      </c>
      <c r="P696" s="41">
        <f>3.6*Table10[[#This Row],[Column11]]</f>
        <v>86.358391560530052</v>
      </c>
      <c r="Q696" s="41">
        <f t="shared" si="31"/>
        <v>23.988442100147235</v>
      </c>
      <c r="R696" s="36">
        <f>Table10[[#This Row],[Column16]]/Table10[[#This Row],[Column19]]</f>
        <v>0.11093312004998225</v>
      </c>
      <c r="S696" s="41">
        <f>'Given Data '!C$21*'Given Data '!C$19*'Given Data '!C$9*Table10[[#This Row],[Column11]]^2</f>
        <v>541.06358781336064</v>
      </c>
      <c r="T696" s="41">
        <f>'Given Data '!C$22*'Given Data '!C$17*9.81</f>
        <v>102.35950200000001</v>
      </c>
      <c r="U696" s="41">
        <v>0</v>
      </c>
      <c r="V696" s="41">
        <f>'Given Data '!C$45-(Table10[[#This Row],[Column13]]+Table10[[#This Row],[Column14]]+Table10[[#This Row],[Column15]])</f>
        <v>64.478327509473843</v>
      </c>
      <c r="W696" s="41">
        <f>Table10[[#This Row],[Column16]]/'Given Data '!C$17</f>
        <v>0.12359036152167649</v>
      </c>
      <c r="X696" s="41">
        <f>IF(L696=1,'Given Data '!C$55,IF(L696=2,'Given Data '!C$56,IF(L696=3,'Given Data '!C$57)))</f>
        <v>581.23604096253996</v>
      </c>
      <c r="Y696" s="41">
        <f>Table10[[#This Row],[Column19]]*Table10[[#This Row],[Column11]]^2/(2*1000)</f>
        <v>167.23478978857972</v>
      </c>
    </row>
    <row r="697" spans="7:25">
      <c r="G697" s="38">
        <f>7000</f>
        <v>7000</v>
      </c>
      <c r="H697" s="38">
        <f t="shared" si="32"/>
        <v>12.45</v>
      </c>
      <c r="I697" s="41">
        <f>Table10[[#This Row],[Column2]]*746/1000</f>
        <v>9.2876999999999992</v>
      </c>
      <c r="J697" s="37">
        <f>60*Table10[[#This Row],[Column3]]/(2*PI()*Table10[[#This Row],[Column1]])</f>
        <v>1.2670143128182253E-2</v>
      </c>
      <c r="K697" s="51">
        <v>535.1</v>
      </c>
      <c r="L697" s="41">
        <f>IF(Simulation!Q697&lt;='Given Data '!J$6,1,IF(AND(Simulation!Q697&gt;'Given Data '!J$6,Simulation!Q697&lt;='Given Data '!J$7),2,IF(Simulation!Q697&gt;'Given Data '!J$8,3)))</f>
        <v>3</v>
      </c>
      <c r="M697" s="41">
        <v>1</v>
      </c>
      <c r="N697" s="35">
        <f t="shared" si="30"/>
        <v>693</v>
      </c>
      <c r="O697" s="41">
        <f>O696+(Table10[[#This Row],[Column11]]-Q696)/R696</f>
        <v>43.645605966479557</v>
      </c>
      <c r="P697" s="41">
        <f>3.6*Table10[[#This Row],[Column11]]</f>
        <v>86.375037941488173</v>
      </c>
      <c r="Q697" s="41">
        <f t="shared" si="31"/>
        <v>23.993066094857827</v>
      </c>
      <c r="R697" s="36">
        <f>Table10[[#This Row],[Column16]]/Table10[[#This Row],[Column19]]</f>
        <v>0.11057421224128146</v>
      </c>
      <c r="S697" s="41">
        <f>'Given Data '!C$21*'Given Data '!C$19*'Given Data '!C$9*Table10[[#This Row],[Column11]]^2</f>
        <v>541.27219796716042</v>
      </c>
      <c r="T697" s="41">
        <f>'Given Data '!C$22*'Given Data '!C$17*9.81</f>
        <v>102.35950200000001</v>
      </c>
      <c r="U697" s="41">
        <v>0</v>
      </c>
      <c r="V697" s="41">
        <f>'Given Data '!C$45-(Table10[[#This Row],[Column13]]+Table10[[#This Row],[Column14]]+Table10[[#This Row],[Column15]])</f>
        <v>64.269717355674061</v>
      </c>
      <c r="W697" s="41">
        <f>Table10[[#This Row],[Column16]]/'Given Data '!C$17</f>
        <v>0.12319050306812991</v>
      </c>
      <c r="X697" s="41">
        <f>IF(L697=1,'Given Data '!C$55,IF(L697=2,'Given Data '!C$56,IF(L697=3,'Given Data '!C$57)))</f>
        <v>581.23604096253996</v>
      </c>
      <c r="Y697" s="41">
        <f>Table10[[#This Row],[Column19]]*Table10[[#This Row],[Column11]]^2/(2*1000)</f>
        <v>167.29926811608917</v>
      </c>
    </row>
    <row r="698" spans="7:25">
      <c r="G698" s="38">
        <f>7000</f>
        <v>7000</v>
      </c>
      <c r="H698" s="38">
        <f t="shared" si="32"/>
        <v>12.45</v>
      </c>
      <c r="I698" s="41">
        <f>Table10[[#This Row],[Column2]]*746/1000</f>
        <v>9.2876999999999992</v>
      </c>
      <c r="J698" s="37">
        <f>60*Table10[[#This Row],[Column3]]/(2*PI()*Table10[[#This Row],[Column1]])</f>
        <v>1.2670143128182253E-2</v>
      </c>
      <c r="K698" s="51">
        <v>535.1</v>
      </c>
      <c r="L698" s="41">
        <f>IF(Simulation!Q698&lt;='Given Data '!J$6,1,IF(AND(Simulation!Q698&gt;'Given Data '!J$6,Simulation!Q698&lt;='Given Data '!J$7),2,IF(Simulation!Q698&gt;'Given Data '!J$8,3)))</f>
        <v>3</v>
      </c>
      <c r="M698" s="41">
        <v>1</v>
      </c>
      <c r="N698" s="35">
        <f t="shared" si="30"/>
        <v>694</v>
      </c>
      <c r="O698" s="41">
        <f>O697+(Table10[[#This Row],[Column11]]-Q697)/R697</f>
        <v>43.687280672598554</v>
      </c>
      <c r="P698" s="41">
        <f>3.6*Table10[[#This Row],[Column11]]</f>
        <v>86.391627273566357</v>
      </c>
      <c r="Q698" s="41">
        <f t="shared" si="31"/>
        <v>23.997674242657322</v>
      </c>
      <c r="R698" s="36">
        <f>Table10[[#This Row],[Column16]]/Table10[[#This Row],[Column19]]</f>
        <v>0.1102164656260554</v>
      </c>
      <c r="S698" s="41">
        <f>'Given Data '!C$21*'Given Data '!C$19*'Given Data '!C$9*Table10[[#This Row],[Column11]]^2</f>
        <v>541.48013319346217</v>
      </c>
      <c r="T698" s="41">
        <f>'Given Data '!C$22*'Given Data '!C$17*9.81</f>
        <v>102.35950200000001</v>
      </c>
      <c r="U698" s="41">
        <v>0</v>
      </c>
      <c r="V698" s="41">
        <f>'Given Data '!C$45-(Table10[[#This Row],[Column13]]+Table10[[#This Row],[Column14]]+Table10[[#This Row],[Column15]])</f>
        <v>64.061782129372318</v>
      </c>
      <c r="W698" s="41">
        <f>Table10[[#This Row],[Column16]]/'Given Data '!C$17</f>
        <v>0.1227919382978519</v>
      </c>
      <c r="X698" s="41">
        <f>IF(L698=1,'Given Data '!C$55,IF(L698=2,'Given Data '!C$56,IF(L698=3,'Given Data '!C$57)))</f>
        <v>581.23604096253996</v>
      </c>
      <c r="Y698" s="41">
        <f>Table10[[#This Row],[Column19]]*Table10[[#This Row],[Column11]]^2/(2*1000)</f>
        <v>167.36353783344484</v>
      </c>
    </row>
    <row r="699" spans="7:25">
      <c r="G699" s="38">
        <f>7000</f>
        <v>7000</v>
      </c>
      <c r="H699" s="38">
        <f t="shared" si="32"/>
        <v>12.45</v>
      </c>
      <c r="I699" s="41">
        <f>Table10[[#This Row],[Column2]]*746/1000</f>
        <v>9.2876999999999992</v>
      </c>
      <c r="J699" s="37">
        <f>60*Table10[[#This Row],[Column3]]/(2*PI()*Table10[[#This Row],[Column1]])</f>
        <v>1.2670143128182253E-2</v>
      </c>
      <c r="K699" s="51">
        <v>535.1</v>
      </c>
      <c r="L699" s="41">
        <f>IF(Simulation!Q699&lt;='Given Data '!J$6,1,IF(AND(Simulation!Q699&gt;'Given Data '!J$6,Simulation!Q699&lt;='Given Data '!J$7),2,IF(Simulation!Q699&gt;'Given Data '!J$8,3)))</f>
        <v>3</v>
      </c>
      <c r="M699" s="41">
        <v>1</v>
      </c>
      <c r="N699" s="35">
        <f t="shared" si="30"/>
        <v>695</v>
      </c>
      <c r="O699" s="41">
        <f>O698+(Table10[[#This Row],[Column11]]-Q698)/R698</f>
        <v>43.728947390616256</v>
      </c>
      <c r="P699" s="41">
        <f>3.6*Table10[[#This Row],[Column11]]</f>
        <v>86.408159763785292</v>
      </c>
      <c r="Q699" s="41">
        <f t="shared" si="31"/>
        <v>24.00226660105147</v>
      </c>
      <c r="R699" s="36">
        <f>Table10[[#This Row],[Column16]]/Table10[[#This Row],[Column19]]</f>
        <v>0.10985987644743332</v>
      </c>
      <c r="S699" s="41">
        <f>'Given Data '!C$21*'Given Data '!C$19*'Given Data '!C$9*Table10[[#This Row],[Column11]]^2</f>
        <v>541.68739567589455</v>
      </c>
      <c r="T699" s="41">
        <f>'Given Data '!C$22*'Given Data '!C$17*9.81</f>
        <v>102.35950200000001</v>
      </c>
      <c r="U699" s="41">
        <v>0</v>
      </c>
      <c r="V699" s="41">
        <f>'Given Data '!C$45-(Table10[[#This Row],[Column13]]+Table10[[#This Row],[Column14]]+Table10[[#This Row],[Column15]])</f>
        <v>63.854519646939934</v>
      </c>
      <c r="W699" s="41">
        <f>Table10[[#This Row],[Column16]]/'Given Data '!C$17</f>
        <v>0.12239466302532044</v>
      </c>
      <c r="X699" s="41">
        <f>IF(L699=1,'Given Data '!C$55,IF(L699=2,'Given Data '!C$56,IF(L699=3,'Given Data '!C$57)))</f>
        <v>581.23604096253996</v>
      </c>
      <c r="Y699" s="41">
        <f>Table10[[#This Row],[Column19]]*Table10[[#This Row],[Column11]]^2/(2*1000)</f>
        <v>167.4275996155742</v>
      </c>
    </row>
    <row r="700" spans="7:25">
      <c r="G700" s="38">
        <f>7000</f>
        <v>7000</v>
      </c>
      <c r="H700" s="38">
        <f t="shared" si="32"/>
        <v>12.45</v>
      </c>
      <c r="I700" s="41">
        <f>Table10[[#This Row],[Column2]]*746/1000</f>
        <v>9.2876999999999992</v>
      </c>
      <c r="J700" s="37">
        <f>60*Table10[[#This Row],[Column3]]/(2*PI()*Table10[[#This Row],[Column1]])</f>
        <v>1.2670143128182253E-2</v>
      </c>
      <c r="K700" s="51">
        <v>535.1</v>
      </c>
      <c r="L700" s="41">
        <f>IF(Simulation!Q700&lt;='Given Data '!J$6,1,IF(AND(Simulation!Q700&gt;'Given Data '!J$6,Simulation!Q700&lt;='Given Data '!J$7),2,IF(Simulation!Q700&gt;'Given Data '!J$8,3)))</f>
        <v>3</v>
      </c>
      <c r="M700" s="41">
        <v>1</v>
      </c>
      <c r="N700" s="35">
        <f t="shared" si="30"/>
        <v>696</v>
      </c>
      <c r="O700" s="41">
        <f>O699+(Table10[[#This Row],[Column11]]-Q699)/R699</f>
        <v>43.770606150946321</v>
      </c>
      <c r="P700" s="41">
        <f>3.6*Table10[[#This Row],[Column11]]</f>
        <v>86.424635618331422</v>
      </c>
      <c r="Q700" s="41">
        <f t="shared" si="31"/>
        <v>24.006843227314285</v>
      </c>
      <c r="R700" s="36">
        <f>Table10[[#This Row],[Column16]]/Table10[[#This Row],[Column19]]</f>
        <v>0.10950444096069913</v>
      </c>
      <c r="S700" s="41">
        <f>'Given Data '!C$21*'Given Data '!C$19*'Given Data '!C$9*Table10[[#This Row],[Column11]]^2</f>
        <v>541.89398759102153</v>
      </c>
      <c r="T700" s="41">
        <f>'Given Data '!C$22*'Given Data '!C$17*9.81</f>
        <v>102.35950200000001</v>
      </c>
      <c r="U700" s="41">
        <v>0</v>
      </c>
      <c r="V700" s="41">
        <f>'Given Data '!C$45-(Table10[[#This Row],[Column13]]+Table10[[#This Row],[Column14]]+Table10[[#This Row],[Column15]])</f>
        <v>63.647927731812956</v>
      </c>
      <c r="W700" s="41">
        <f>Table10[[#This Row],[Column16]]/'Given Data '!C$17</f>
        <v>0.12199867307855504</v>
      </c>
      <c r="X700" s="41">
        <f>IF(L700=1,'Given Data '!C$55,IF(L700=2,'Given Data '!C$56,IF(L700=3,'Given Data '!C$57)))</f>
        <v>581.23604096253996</v>
      </c>
      <c r="Y700" s="41">
        <f>Table10[[#This Row],[Column19]]*Table10[[#This Row],[Column11]]^2/(2*1000)</f>
        <v>167.49145413522118</v>
      </c>
    </row>
    <row r="701" spans="7:25">
      <c r="G701" s="38">
        <f>7000</f>
        <v>7000</v>
      </c>
      <c r="H701" s="38">
        <f t="shared" si="32"/>
        <v>12.45</v>
      </c>
      <c r="I701" s="41">
        <f>Table10[[#This Row],[Column2]]*746/1000</f>
        <v>9.2876999999999992</v>
      </c>
      <c r="J701" s="37">
        <f>60*Table10[[#This Row],[Column3]]/(2*PI()*Table10[[#This Row],[Column1]])</f>
        <v>1.2670143128182253E-2</v>
      </c>
      <c r="K701" s="51">
        <v>535.1</v>
      </c>
      <c r="L701" s="41">
        <f>IF(Simulation!Q701&lt;='Given Data '!J$6,1,IF(AND(Simulation!Q701&gt;'Given Data '!J$6,Simulation!Q701&lt;='Given Data '!J$7),2,IF(Simulation!Q701&gt;'Given Data '!J$8,3)))</f>
        <v>3</v>
      </c>
      <c r="M701" s="41">
        <v>1</v>
      </c>
      <c r="N701" s="35">
        <f t="shared" si="30"/>
        <v>697</v>
      </c>
      <c r="O701" s="41">
        <f>O700+(Table10[[#This Row],[Column11]]-Q700)/R700</f>
        <v>43.81225698387027</v>
      </c>
      <c r="P701" s="41">
        <f>3.6*Table10[[#This Row],[Column11]]</f>
        <v>86.441055042561004</v>
      </c>
      <c r="Q701" s="41">
        <f t="shared" si="31"/>
        <v>24.011404178489169</v>
      </c>
      <c r="R701" s="36">
        <f>Table10[[#This Row],[Column16]]/Table10[[#This Row],[Column19]]</f>
        <v>0.10915015543325246</v>
      </c>
      <c r="S701" s="41">
        <f>'Given Data '!C$21*'Given Data '!C$19*'Given Data '!C$9*Table10[[#This Row],[Column11]]^2</f>
        <v>542.09991110836495</v>
      </c>
      <c r="T701" s="41">
        <f>'Given Data '!C$22*'Given Data '!C$17*9.81</f>
        <v>102.35950200000001</v>
      </c>
      <c r="U701" s="41">
        <v>0</v>
      </c>
      <c r="V701" s="41">
        <f>'Given Data '!C$45-(Table10[[#This Row],[Column13]]+Table10[[#This Row],[Column14]]+Table10[[#This Row],[Column15]])</f>
        <v>63.442004214469534</v>
      </c>
      <c r="W701" s="41">
        <f>Table10[[#This Row],[Column16]]/'Given Data '!C$17</f>
        <v>0.1216039642990733</v>
      </c>
      <c r="X701" s="41">
        <f>IF(L701=1,'Given Data '!C$55,IF(L701=2,'Given Data '!C$56,IF(L701=3,'Given Data '!C$57)))</f>
        <v>581.23604096253996</v>
      </c>
      <c r="Y701" s="41">
        <f>Table10[[#This Row],[Column19]]*Table10[[#This Row],[Column11]]^2/(2*1000)</f>
        <v>167.55510206295295</v>
      </c>
    </row>
    <row r="702" spans="7:25">
      <c r="G702" s="38">
        <f>7000</f>
        <v>7000</v>
      </c>
      <c r="H702" s="38">
        <f t="shared" si="32"/>
        <v>12.45</v>
      </c>
      <c r="I702" s="41">
        <f>Table10[[#This Row],[Column2]]*746/1000</f>
        <v>9.2876999999999992</v>
      </c>
      <c r="J702" s="37">
        <f>60*Table10[[#This Row],[Column3]]/(2*PI()*Table10[[#This Row],[Column1]])</f>
        <v>1.2670143128182253E-2</v>
      </c>
      <c r="K702" s="51">
        <v>504.47</v>
      </c>
      <c r="L702" s="41">
        <f>IF(Simulation!Q702&lt;='Given Data '!J$6,1,IF(AND(Simulation!Q702&gt;'Given Data '!J$6,Simulation!Q702&lt;='Given Data '!J$7),2,IF(Simulation!Q702&gt;'Given Data '!J$8,3)))</f>
        <v>3</v>
      </c>
      <c r="M702" s="41">
        <v>1</v>
      </c>
      <c r="N702" s="35">
        <f t="shared" si="30"/>
        <v>698</v>
      </c>
      <c r="O702" s="41">
        <f>O701+(Table10[[#This Row],[Column11]]-Q701)/R701</f>
        <v>43.853899919538023</v>
      </c>
      <c r="P702" s="41">
        <f>3.6*Table10[[#This Row],[Column11]]</f>
        <v>86.457418241004007</v>
      </c>
      <c r="Q702" s="41">
        <f t="shared" si="31"/>
        <v>24.015949511390001</v>
      </c>
      <c r="R702" s="36">
        <f>Table10[[#This Row],[Column16]]/Table10[[#This Row],[Column19]]</f>
        <v>0.10879701614456884</v>
      </c>
      <c r="S702" s="41">
        <f>'Given Data '!C$21*'Given Data '!C$19*'Given Data '!C$9*Table10[[#This Row],[Column11]]^2</f>
        <v>542.30516839042775</v>
      </c>
      <c r="T702" s="41">
        <f>'Given Data '!C$22*'Given Data '!C$17*9.81</f>
        <v>102.35950200000001</v>
      </c>
      <c r="U702" s="41">
        <v>0</v>
      </c>
      <c r="V702" s="41">
        <f>'Given Data '!C$45-(Table10[[#This Row],[Column13]]+Table10[[#This Row],[Column14]]+Table10[[#This Row],[Column15]])</f>
        <v>63.236746932406732</v>
      </c>
      <c r="W702" s="41">
        <f>Table10[[#This Row],[Column16]]/'Given Data '!C$17</f>
        <v>0.12121053254184648</v>
      </c>
      <c r="X702" s="41">
        <f>IF(L702=1,'Given Data '!C$55,IF(L702=2,'Given Data '!C$56,IF(L702=3,'Given Data '!C$57)))</f>
        <v>581.23604096253996</v>
      </c>
      <c r="Y702" s="41">
        <f>Table10[[#This Row],[Column19]]*Table10[[#This Row],[Column11]]^2/(2*1000)</f>
        <v>167.61854406716745</v>
      </c>
    </row>
    <row r="703" spans="7:25">
      <c r="G703" s="17">
        <v>6000</v>
      </c>
      <c r="H703" s="17">
        <v>17.32</v>
      </c>
      <c r="I703" s="41">
        <f>Table10[[#This Row],[Column2]]*746/1000</f>
        <v>12.920719999999999</v>
      </c>
      <c r="J703" s="37">
        <f>60*Table10[[#This Row],[Column3]]/(2*PI()*Table10[[#This Row],[Column1]])</f>
        <v>2.0563964563063142E-2</v>
      </c>
      <c r="K703" s="51">
        <v>504.47</v>
      </c>
      <c r="L703" s="41">
        <f>IF(Simulation!Q703&lt;='Given Data '!J$6,1,IF(AND(Simulation!Q703&gt;'Given Data '!J$6,Simulation!Q703&lt;='Given Data '!J$7),2,IF(Simulation!Q703&gt;'Given Data '!J$8,3)))</f>
        <v>3</v>
      </c>
      <c r="M703" s="41">
        <v>1</v>
      </c>
      <c r="N703" s="35">
        <f t="shared" si="30"/>
        <v>699</v>
      </c>
      <c r="O703" s="41">
        <f>O702+(Table10[[#This Row],[Column11]]-Q702)/R702</f>
        <v>43.895534987968645</v>
      </c>
      <c r="P703" s="41">
        <f>3.6*Table10[[#This Row],[Column11]]</f>
        <v>86.473725417368016</v>
      </c>
      <c r="Q703" s="41">
        <f t="shared" si="31"/>
        <v>24.020479282602228</v>
      </c>
      <c r="R703" s="36">
        <f>Table10[[#This Row],[Column16]]/Table10[[#This Row],[Column19]]</f>
        <v>0.10844501938616102</v>
      </c>
      <c r="S703" s="41">
        <f>'Given Data '!C$21*'Given Data '!C$19*'Given Data '!C$9*Table10[[#This Row],[Column11]]^2</f>
        <v>542.50976159271636</v>
      </c>
      <c r="T703" s="41">
        <f>'Given Data '!C$22*'Given Data '!C$17*9.81</f>
        <v>102.35950200000001</v>
      </c>
      <c r="U703" s="41">
        <v>0</v>
      </c>
      <c r="V703" s="41">
        <f>'Given Data '!C$45-(Table10[[#This Row],[Column13]]+Table10[[#This Row],[Column14]]+Table10[[#This Row],[Column15]])</f>
        <v>63.032153730118125</v>
      </c>
      <c r="W703" s="41">
        <f>Table10[[#This Row],[Column16]]/'Given Data '!C$17</f>
        <v>0.12081837367525659</v>
      </c>
      <c r="X703" s="41">
        <f>IF(L703=1,'Given Data '!C$55,IF(L703=2,'Given Data '!C$56,IF(L703=3,'Given Data '!C$57)))</f>
        <v>581.23604096253996</v>
      </c>
      <c r="Y703" s="41">
        <f>Table10[[#This Row],[Column19]]*Table10[[#This Row],[Column11]]^2/(2*1000)</f>
        <v>167.68178081409985</v>
      </c>
    </row>
    <row r="704" spans="7:25">
      <c r="G704" s="17">
        <v>5800</v>
      </c>
      <c r="H704" s="17">
        <v>17.18</v>
      </c>
      <c r="I704" s="41">
        <f>Table10[[#This Row],[Column2]]*746/1000</f>
        <v>12.816280000000001</v>
      </c>
      <c r="J704" s="37">
        <f>60*Table10[[#This Row],[Column3]]/(2*PI()*Table10[[#This Row],[Column1]])</f>
        <v>2.1101113593618586E-2</v>
      </c>
      <c r="K704" s="51">
        <v>504.47</v>
      </c>
      <c r="L704" s="41">
        <f>IF(Simulation!Q704&lt;='Given Data '!J$6,1,IF(AND(Simulation!Q704&gt;'Given Data '!J$6,Simulation!Q704&lt;='Given Data '!J$7),2,IF(Simulation!Q704&gt;'Given Data '!J$8,3)))</f>
        <v>3</v>
      </c>
      <c r="M704" s="41">
        <v>1</v>
      </c>
      <c r="N704" s="35">
        <f t="shared" si="30"/>
        <v>700</v>
      </c>
      <c r="O704" s="41">
        <f>O703+(Table10[[#This Row],[Column11]]-Q703)/R703</f>
        <v>43.93716221905099</v>
      </c>
      <c r="P704" s="41">
        <f>3.6*Table10[[#This Row],[Column11]]</f>
        <v>86.4899767745422</v>
      </c>
      <c r="Q704" s="41">
        <f t="shared" si="31"/>
        <v>24.024993548483945</v>
      </c>
      <c r="R704" s="36">
        <f>Table10[[#This Row],[Column16]]/Table10[[#This Row],[Column19]]</f>
        <v>0.10809416146154059</v>
      </c>
      <c r="S704" s="41">
        <f>'Given Data '!C$21*'Given Data '!C$19*'Given Data '!C$9*Table10[[#This Row],[Column11]]^2</f>
        <v>542.71369286376307</v>
      </c>
      <c r="T704" s="41">
        <f>'Given Data '!C$22*'Given Data '!C$17*9.81</f>
        <v>102.35950200000001</v>
      </c>
      <c r="U704" s="41">
        <v>0</v>
      </c>
      <c r="V704" s="41">
        <f>'Given Data '!C$45-(Table10[[#This Row],[Column13]]+Table10[[#This Row],[Column14]]+Table10[[#This Row],[Column15]])</f>
        <v>62.828222459071412</v>
      </c>
      <c r="W704" s="41">
        <f>Table10[[#This Row],[Column16]]/'Given Data '!C$17</f>
        <v>0.12042748358105347</v>
      </c>
      <c r="X704" s="41">
        <f>IF(L704=1,'Given Data '!C$55,IF(L704=2,'Given Data '!C$56,IF(L704=3,'Given Data '!C$57)))</f>
        <v>581.23604096253996</v>
      </c>
      <c r="Y704" s="41">
        <f>Table10[[#This Row],[Column19]]*Table10[[#This Row],[Column11]]^2/(2*1000)</f>
        <v>167.74481296783</v>
      </c>
    </row>
    <row r="705" spans="7:25">
      <c r="G705" s="17">
        <v>5000</v>
      </c>
      <c r="H705" s="17">
        <v>15.26</v>
      </c>
      <c r="I705" s="41">
        <f>Table10[[#This Row],[Column2]]*746/1000</f>
        <v>11.383959999999998</v>
      </c>
      <c r="J705" s="37">
        <f>60*Table10[[#This Row],[Column3]]/(2*PI()*Table10[[#This Row],[Column1]])</f>
        <v>2.174176207152495E-2</v>
      </c>
      <c r="K705" s="51">
        <v>504.47</v>
      </c>
      <c r="L705" s="41">
        <f>IF(Simulation!Q705&lt;='Given Data '!J$6,1,IF(AND(Simulation!Q705&gt;'Given Data '!J$6,Simulation!Q705&lt;='Given Data '!J$7),2,IF(Simulation!Q705&gt;'Given Data '!J$8,3)))</f>
        <v>3</v>
      </c>
      <c r="M705" s="41">
        <v>1</v>
      </c>
      <c r="N705" s="39">
        <f t="shared" si="30"/>
        <v>701</v>
      </c>
      <c r="O705" s="41">
        <f>O704+(Table10[[#This Row],[Column11]]-Q704)/R704</f>
        <v>43.978781642544462</v>
      </c>
      <c r="P705" s="41">
        <f>3.6*Table10[[#This Row],[Column11]]</f>
        <v>86.506172514601147</v>
      </c>
      <c r="Q705" s="41">
        <f t="shared" si="31"/>
        <v>24.029492365166984</v>
      </c>
      <c r="R705" s="36">
        <f>-1.2*(Table10[[#This Row],[Column16]]/Table10[[#This Row],[Column19]])</f>
        <v>-0.12929332642341332</v>
      </c>
      <c r="S705" s="41">
        <f>'Given Data '!C$21*'Given Data '!C$19*'Given Data '!C$9*Table10[[#This Row],[Column11]]^2</f>
        <v>542.91696434514938</v>
      </c>
      <c r="T705" s="41">
        <f>'Given Data '!C$22*'Given Data '!C$17*9.81</f>
        <v>102.35950200000001</v>
      </c>
      <c r="U705" s="41">
        <v>0</v>
      </c>
      <c r="V705" s="41">
        <f>'Given Data '!C$45-(Table10[[#This Row],[Column13]]+Table10[[#This Row],[Column14]]+Table10[[#This Row],[Column15]])</f>
        <v>62.624950977685103</v>
      </c>
      <c r="W705" s="41">
        <f>Table10[[#This Row],[Column16]]/'Given Data '!C$17</f>
        <v>0.12003785815431005</v>
      </c>
      <c r="X705" s="41">
        <f>IF(L705=1,'Given Data '!C$55,IF(L705=2,'Given Data '!C$56,IF(L705=3,'Given Data '!C$57)))</f>
        <v>581.23604096253996</v>
      </c>
      <c r="Y705" s="41">
        <f>Table10[[#This Row],[Column19]]*Table10[[#This Row],[Column11]]^2/(2*1000)</f>
        <v>167.80764119028908</v>
      </c>
    </row>
    <row r="706" spans="7:25">
      <c r="G706" s="17">
        <v>5000</v>
      </c>
      <c r="H706" s="17">
        <v>15.26</v>
      </c>
      <c r="I706" s="41">
        <f>Table10[[#This Row],[Column2]]*746/1000</f>
        <v>11.383959999999998</v>
      </c>
      <c r="J706" s="37">
        <f>60*Table10[[#This Row],[Column3]]/(2*PI()*Table10[[#This Row],[Column1]])</f>
        <v>2.174176207152495E-2</v>
      </c>
      <c r="K706" s="51">
        <v>457.1</v>
      </c>
      <c r="L706" s="41">
        <f>IF(Simulation!Q706&lt;='Given Data '!J$6,1,IF(AND(Simulation!Q706&gt;'Given Data '!J$6,Simulation!Q706&lt;='Given Data '!J$7),2,IF(Simulation!Q706&gt;'Given Data '!J$8,3)))</f>
        <v>3</v>
      </c>
      <c r="M706" s="41">
        <v>1</v>
      </c>
      <c r="N706" s="39">
        <f t="shared" si="30"/>
        <v>702</v>
      </c>
      <c r="O706" s="41">
        <f>O705+(Table10[[#This Row],[Column11]]-Q705)/R705</f>
        <v>44.02040183028457</v>
      </c>
      <c r="P706" s="41">
        <f>3.6*Table10[[#This Row],[Column11]]</f>
        <v>86.486800149531717</v>
      </c>
      <c r="Q706" s="41">
        <f t="shared" si="31"/>
        <v>24.024111152647698</v>
      </c>
      <c r="R706" s="36">
        <f>-1.2*(Table10[[#This Row],[Column16]]/Table10[[#This Row],[Column19]])</f>
        <v>-0.12979529789356076</v>
      </c>
      <c r="S706" s="41">
        <f>'Given Data '!C$21*'Given Data '!C$19*'Given Data '!C$9*Table10[[#This Row],[Column11]]^2</f>
        <v>542.67382775349552</v>
      </c>
      <c r="T706" s="41">
        <f>'Given Data '!C$22*'Given Data '!C$17*9.81</f>
        <v>102.35950200000001</v>
      </c>
      <c r="U706" s="41">
        <v>0</v>
      </c>
      <c r="V706" s="41">
        <f>'Given Data '!C$45-(Table10[[#This Row],[Column13]]+Table10[[#This Row],[Column14]]+Table10[[#This Row],[Column15]])</f>
        <v>62.868087569338968</v>
      </c>
      <c r="W706" s="41">
        <f>Table10[[#This Row],[Column16]]/'Given Data '!C$17</f>
        <v>0.12050389597542498</v>
      </c>
      <c r="X706" s="41">
        <f>IF(L706=1,'Given Data '!C$55,IF(L706=2,'Given Data '!C$56,IF(L706=3,'Given Data '!C$57)))</f>
        <v>581.23604096253996</v>
      </c>
      <c r="Y706" s="41">
        <f>Table10[[#This Row],[Column19]]*Table10[[#This Row],[Column11]]^2/(2*1000)</f>
        <v>167.73249124911584</v>
      </c>
    </row>
    <row r="707" spans="7:25">
      <c r="G707" s="17">
        <v>5000</v>
      </c>
      <c r="H707" s="17">
        <v>15.26</v>
      </c>
      <c r="I707" s="41">
        <f>Table10[[#This Row],[Column2]]*746/1000</f>
        <v>11.383959999999998</v>
      </c>
      <c r="J707" s="37">
        <f>60*Table10[[#This Row],[Column3]]/(2*PI()*Table10[[#This Row],[Column1]])</f>
        <v>2.174176207152495E-2</v>
      </c>
      <c r="K707" s="51">
        <v>457.1</v>
      </c>
      <c r="L707" s="41">
        <f>IF(Simulation!Q707&lt;='Given Data '!J$6,1,IF(AND(Simulation!Q707&gt;'Given Data '!J$6,Simulation!Q707&lt;='Given Data '!J$7),2,IF(Simulation!Q707&gt;'Given Data '!J$8,3)))</f>
        <v>3</v>
      </c>
      <c r="M707" s="41">
        <v>1</v>
      </c>
      <c r="N707" s="39">
        <f t="shared" si="30"/>
        <v>703</v>
      </c>
      <c r="O707" s="41">
        <f>O706+(Table10[[#This Row],[Column11]]-Q706)/R706</f>
        <v>44.062031360818573</v>
      </c>
      <c r="P707" s="41">
        <f>3.6*Table10[[#This Row],[Column11]]</f>
        <v>86.467348207191122</v>
      </c>
      <c r="Q707" s="41">
        <f t="shared" si="31"/>
        <v>24.018707835330869</v>
      </c>
      <c r="R707" s="36">
        <f>-1.2*(Table10[[#This Row],[Column16]]/Table10[[#This Row],[Column19]])</f>
        <v>-0.13029921822962257</v>
      </c>
      <c r="S707" s="41">
        <f>'Given Data '!C$21*'Given Data '!C$19*'Given Data '!C$9*Table10[[#This Row],[Column11]]^2</f>
        <v>542.42974720258462</v>
      </c>
      <c r="T707" s="41">
        <f>'Given Data '!C$22*'Given Data '!C$17*9.81</f>
        <v>102.35950200000001</v>
      </c>
      <c r="U707" s="41">
        <v>0</v>
      </c>
      <c r="V707" s="41">
        <f>'Given Data '!C$45-(Table10[[#This Row],[Column13]]+Table10[[#This Row],[Column14]]+Table10[[#This Row],[Column15]])</f>
        <v>63.112168120249862</v>
      </c>
      <c r="W707" s="41">
        <f>Table10[[#This Row],[Column16]]/'Given Data '!C$17</f>
        <v>0.12097174315280493</v>
      </c>
      <c r="X707" s="41">
        <f>IF(L707=1,'Given Data '!C$55,IF(L707=2,'Given Data '!C$56,IF(L707=3,'Given Data '!C$57)))</f>
        <v>581.23604096253996</v>
      </c>
      <c r="Y707" s="41">
        <f>Table10[[#This Row],[Column19]]*Table10[[#This Row],[Column11]]^2/(2*1000)</f>
        <v>167.6570495440327</v>
      </c>
    </row>
    <row r="708" spans="7:25">
      <c r="G708" s="17">
        <v>5000</v>
      </c>
      <c r="H708" s="17">
        <v>15.26</v>
      </c>
      <c r="I708" s="41">
        <f>Table10[[#This Row],[Column2]]*746/1000</f>
        <v>11.383959999999998</v>
      </c>
      <c r="J708" s="37">
        <f>60*Table10[[#This Row],[Column3]]/(2*PI()*Table10[[#This Row],[Column1]])</f>
        <v>2.174176207152495E-2</v>
      </c>
      <c r="K708" s="51">
        <v>457.1</v>
      </c>
      <c r="L708" s="41">
        <f>IF(Simulation!Q708&lt;='Given Data '!J$6,1,IF(AND(Simulation!Q708&gt;'Given Data '!J$6,Simulation!Q708&lt;='Given Data '!J$7),2,IF(Simulation!Q708&gt;'Given Data '!J$8,3)))</f>
        <v>3</v>
      </c>
      <c r="M708" s="41">
        <v>1</v>
      </c>
      <c r="N708" s="39">
        <f t="shared" si="30"/>
        <v>704</v>
      </c>
      <c r="O708" s="41">
        <f>O707+(Table10[[#This Row],[Column11]]-Q707)/R707</f>
        <v>44.103670276750449</v>
      </c>
      <c r="P708" s="41">
        <f>3.6*Table10[[#This Row],[Column11]]</f>
        <v>86.447816341693255</v>
      </c>
      <c r="Q708" s="41">
        <f t="shared" si="31"/>
        <v>24.013282317137016</v>
      </c>
      <c r="R708" s="36">
        <f>-1.2*(Table10[[#This Row],[Column16]]/Table10[[#This Row],[Column19]])</f>
        <v>-0.13080509499792203</v>
      </c>
      <c r="S708" s="41">
        <f>'Given Data '!C$21*'Given Data '!C$19*'Given Data '!C$9*Table10[[#This Row],[Column11]]^2</f>
        <v>542.18471902756687</v>
      </c>
      <c r="T708" s="41">
        <f>'Given Data '!C$22*'Given Data '!C$17*9.81</f>
        <v>102.35950200000001</v>
      </c>
      <c r="U708" s="41">
        <v>0</v>
      </c>
      <c r="V708" s="41">
        <f>'Given Data '!C$45-(Table10[[#This Row],[Column13]]+Table10[[#This Row],[Column14]]+Table10[[#This Row],[Column15]])</f>
        <v>63.357196295267613</v>
      </c>
      <c r="W708" s="41">
        <f>Table10[[#This Row],[Column16]]/'Given Data '!C$17</f>
        <v>0.12144140671113762</v>
      </c>
      <c r="X708" s="41">
        <f>IF(L708=1,'Given Data '!C$55,IF(L708=2,'Given Data '!C$56,IF(L708=3,'Given Data '!C$57)))</f>
        <v>581.23604096253996</v>
      </c>
      <c r="Y708" s="41">
        <f>Table10[[#This Row],[Column19]]*Table10[[#This Row],[Column11]]^2/(2*1000)</f>
        <v>167.5813149422884</v>
      </c>
    </row>
    <row r="709" spans="7:25">
      <c r="G709" s="17">
        <v>5000</v>
      </c>
      <c r="H709" s="17">
        <v>15.26</v>
      </c>
      <c r="I709" s="41">
        <f>Table10[[#This Row],[Column2]]*746/1000</f>
        <v>11.383959999999998</v>
      </c>
      <c r="J709" s="37">
        <f>60*Table10[[#This Row],[Column3]]/(2*PI()*Table10[[#This Row],[Column1]])</f>
        <v>2.174176207152495E-2</v>
      </c>
      <c r="K709" s="51">
        <v>457.1</v>
      </c>
      <c r="L709" s="41">
        <f>IF(Simulation!Q709&lt;='Given Data '!J$6,1,IF(AND(Simulation!Q709&gt;'Given Data '!J$6,Simulation!Q709&lt;='Given Data '!J$7),2,IF(Simulation!Q709&gt;'Given Data '!J$8,3)))</f>
        <v>3</v>
      </c>
      <c r="M709" s="41">
        <v>1</v>
      </c>
      <c r="N709" s="39">
        <f t="shared" si="30"/>
        <v>705</v>
      </c>
      <c r="O709" s="41">
        <f>O708+(Table10[[#This Row],[Column11]]-Q708)/R708</f>
        <v>44.145318620906039</v>
      </c>
      <c r="P709" s="41">
        <f>3.6*Table10[[#This Row],[Column11]]</f>
        <v>86.428204205483652</v>
      </c>
      <c r="Q709" s="41">
        <f t="shared" si="31"/>
        <v>24.007834501523238</v>
      </c>
      <c r="R709" s="36">
        <f>-1.2*(Table10[[#This Row],[Column16]]/Table10[[#This Row],[Column19]])</f>
        <v>-0.13131293579415781</v>
      </c>
      <c r="S709" s="41">
        <f>'Given Data '!C$21*'Given Data '!C$19*'Given Data '!C$9*Table10[[#This Row],[Column11]]^2</f>
        <v>541.93873954936407</v>
      </c>
      <c r="T709" s="41">
        <f>'Given Data '!C$22*'Given Data '!C$17*9.81</f>
        <v>102.35950200000001</v>
      </c>
      <c r="U709" s="41">
        <v>0</v>
      </c>
      <c r="V709" s="41">
        <f>'Given Data '!C$45-(Table10[[#This Row],[Column13]]+Table10[[#This Row],[Column14]]+Table10[[#This Row],[Column15]])</f>
        <v>63.603175773470412</v>
      </c>
      <c r="W709" s="41">
        <f>Table10[[#This Row],[Column16]]/'Given Data '!C$17</f>
        <v>0.12191289370238333</v>
      </c>
      <c r="X709" s="41">
        <f>IF(L709=1,'Given Data '!C$55,IF(L709=2,'Given Data '!C$56,IF(L709=3,'Given Data '!C$57)))</f>
        <v>581.23604096253996</v>
      </c>
      <c r="Y709" s="41">
        <f>Table10[[#This Row],[Column19]]*Table10[[#This Row],[Column11]]^2/(2*1000)</f>
        <v>167.50528630673412</v>
      </c>
    </row>
    <row r="710" spans="7:25">
      <c r="G710" s="17">
        <v>5000</v>
      </c>
      <c r="H710" s="17">
        <v>15.26</v>
      </c>
      <c r="I710" s="41">
        <f>Table10[[#This Row],[Column2]]*746/1000</f>
        <v>11.383959999999998</v>
      </c>
      <c r="J710" s="37">
        <f>60*Table10[[#This Row],[Column3]]/(2*PI()*Table10[[#This Row],[Column1]])</f>
        <v>2.174176207152495E-2</v>
      </c>
      <c r="K710" s="51">
        <v>457.1</v>
      </c>
      <c r="L710" s="41">
        <f>IF(Simulation!Q710&lt;='Given Data '!J$6,1,IF(AND(Simulation!Q710&gt;'Given Data '!J$6,Simulation!Q710&lt;='Given Data '!J$7),2,IF(Simulation!Q710&gt;'Given Data '!J$8,3)))</f>
        <v>3</v>
      </c>
      <c r="M710" s="41">
        <v>1</v>
      </c>
      <c r="N710" s="39">
        <f t="shared" ref="N710:N773" si="33">N709+1</f>
        <v>706</v>
      </c>
      <c r="O710" s="41">
        <f>O709+(Table10[[#This Row],[Column11]]-Q709)/R709</f>
        <v>44.186976436334433</v>
      </c>
      <c r="P710" s="41">
        <f>3.6*Table10[[#This Row],[Column11]]</f>
        <v>86.408511449330035</v>
      </c>
      <c r="Q710" s="41">
        <f t="shared" ref="Q710:Q773" si="34">SQRT(2*R709+Q709^2)</f>
        <v>24.002364291480564</v>
      </c>
      <c r="R710" s="36">
        <f>-1.2*(Table10[[#This Row],[Column16]]/Table10[[#This Row],[Column19]])</f>
        <v>-0.13182274824351903</v>
      </c>
      <c r="S710" s="41">
        <f>'Given Data '!C$21*'Given Data '!C$19*'Given Data '!C$9*Table10[[#This Row],[Column11]]^2</f>
        <v>541.69180507461397</v>
      </c>
      <c r="T710" s="41">
        <f>'Given Data '!C$22*'Given Data '!C$17*9.81</f>
        <v>102.35950200000001</v>
      </c>
      <c r="U710" s="41">
        <v>0</v>
      </c>
      <c r="V710" s="41">
        <f>'Given Data '!C$45-(Table10[[#This Row],[Column13]]+Table10[[#This Row],[Column14]]+Table10[[#This Row],[Column15]])</f>
        <v>63.850110248220517</v>
      </c>
      <c r="W710" s="41">
        <f>Table10[[#This Row],[Column16]]/'Given Data '!C$17</f>
        <v>0.12238621120588164</v>
      </c>
      <c r="X710" s="41">
        <f>IF(L710=1,'Given Data '!C$55,IF(L710=2,'Given Data '!C$56,IF(L710=3,'Given Data '!C$57)))</f>
        <v>581.23604096253996</v>
      </c>
      <c r="Y710" s="41">
        <f>Table10[[#This Row],[Column19]]*Table10[[#This Row],[Column11]]^2/(2*1000)</f>
        <v>167.42896249580596</v>
      </c>
    </row>
    <row r="711" spans="7:25">
      <c r="G711" s="17">
        <v>5000</v>
      </c>
      <c r="H711" s="17">
        <v>15.26</v>
      </c>
      <c r="I711" s="41">
        <f>Table10[[#This Row],[Column2]]*746/1000</f>
        <v>11.383959999999998</v>
      </c>
      <c r="J711" s="37">
        <f>60*Table10[[#This Row],[Column3]]/(2*PI()*Table10[[#This Row],[Column1]])</f>
        <v>2.174176207152495E-2</v>
      </c>
      <c r="K711" s="51">
        <v>457.1</v>
      </c>
      <c r="L711" s="41">
        <f>IF(Simulation!Q711&lt;='Given Data '!J$6,1,IF(AND(Simulation!Q711&gt;'Given Data '!J$6,Simulation!Q711&lt;='Given Data '!J$7),2,IF(Simulation!Q711&gt;'Given Data '!J$8,3)))</f>
        <v>3</v>
      </c>
      <c r="M711" s="41">
        <v>1</v>
      </c>
      <c r="N711" s="39">
        <f t="shared" si="33"/>
        <v>707</v>
      </c>
      <c r="O711" s="41">
        <f>O710+(Table10[[#This Row],[Column11]]-Q710)/R710</f>
        <v>44.228643766309396</v>
      </c>
      <c r="P711" s="41">
        <f>3.6*Table10[[#This Row],[Column11]]</f>
        <v>86.388737722312669</v>
      </c>
      <c r="Q711" s="41">
        <f t="shared" si="34"/>
        <v>23.996871589531295</v>
      </c>
      <c r="R711" s="36">
        <f>-1.2*(Table10[[#This Row],[Column16]]/Table10[[#This Row],[Column19]])</f>
        <v>-0.13233454000079781</v>
      </c>
      <c r="S711" s="41">
        <f>'Given Data '!C$21*'Given Data '!C$19*'Given Data '!C$9*Table10[[#This Row],[Column11]]^2</f>
        <v>541.44391189561566</v>
      </c>
      <c r="T711" s="41">
        <f>'Given Data '!C$22*'Given Data '!C$17*9.81</f>
        <v>102.35950200000001</v>
      </c>
      <c r="U711" s="41">
        <v>0</v>
      </c>
      <c r="V711" s="41">
        <f>'Given Data '!C$45-(Table10[[#This Row],[Column13]]+Table10[[#This Row],[Column14]]+Table10[[#This Row],[Column15]])</f>
        <v>64.098003427218828</v>
      </c>
      <c r="W711" s="41">
        <f>Table10[[#This Row],[Column16]]/'Given Data '!C$17</f>
        <v>0.12286136632845608</v>
      </c>
      <c r="X711" s="41">
        <f>IF(L711=1,'Given Data '!C$55,IF(L711=2,'Given Data '!C$56,IF(L711=3,'Given Data '!C$57)))</f>
        <v>581.23604096253996</v>
      </c>
      <c r="Y711" s="41">
        <f>Table10[[#This Row],[Column19]]*Table10[[#This Row],[Column11]]^2/(2*1000)</f>
        <v>167.35234236350809</v>
      </c>
    </row>
    <row r="712" spans="7:25">
      <c r="G712" s="17">
        <v>5000</v>
      </c>
      <c r="H712" s="17">
        <v>15.26</v>
      </c>
      <c r="I712" s="41">
        <f>Table10[[#This Row],[Column2]]*746/1000</f>
        <v>11.383959999999998</v>
      </c>
      <c r="J712" s="37">
        <f>60*Table10[[#This Row],[Column3]]/(2*PI()*Table10[[#This Row],[Column1]])</f>
        <v>2.174176207152495E-2</v>
      </c>
      <c r="K712" s="51">
        <v>457.1</v>
      </c>
      <c r="L712" s="41">
        <f>IF(Simulation!Q712&lt;='Given Data '!J$6,1,IF(AND(Simulation!Q712&gt;'Given Data '!J$6,Simulation!Q712&lt;='Given Data '!J$7),2,IF(Simulation!Q712&gt;'Given Data '!J$8,3)))</f>
        <v>3</v>
      </c>
      <c r="M712" s="41">
        <v>1</v>
      </c>
      <c r="N712" s="39">
        <f t="shared" si="33"/>
        <v>708</v>
      </c>
      <c r="O712" s="41">
        <f>O711+(Table10[[#This Row],[Column11]]-Q711)/R711</f>
        <v>44.270320654330732</v>
      </c>
      <c r="P712" s="41">
        <f>3.6*Table10[[#This Row],[Column11]]</f>
        <v>86.368882671814774</v>
      </c>
      <c r="Q712" s="41">
        <f t="shared" si="34"/>
        <v>23.991356297726327</v>
      </c>
      <c r="R712" s="36">
        <f>-1.2*(Table10[[#This Row],[Column16]]/Table10[[#This Row],[Column19]])</f>
        <v>-0.13284831875050646</v>
      </c>
      <c r="S712" s="41">
        <f>'Given Data '!C$21*'Given Data '!C$19*'Given Data '!C$9*Table10[[#This Row],[Column11]]^2</f>
        <v>541.19505629027287</v>
      </c>
      <c r="T712" s="41">
        <f>'Given Data '!C$22*'Given Data '!C$17*9.81</f>
        <v>102.35950200000001</v>
      </c>
      <c r="U712" s="41">
        <v>0</v>
      </c>
      <c r="V712" s="41">
        <f>'Given Data '!C$45-(Table10[[#This Row],[Column13]]+Table10[[#This Row],[Column14]]+Table10[[#This Row],[Column15]])</f>
        <v>64.346859032561611</v>
      </c>
      <c r="W712" s="41">
        <f>Table10[[#This Row],[Column16]]/'Given Data '!C$17</f>
        <v>0.12333836620452283</v>
      </c>
      <c r="X712" s="41">
        <f>IF(L712=1,'Given Data '!C$55,IF(L712=2,'Given Data '!C$56,IF(L712=3,'Given Data '!C$57)))</f>
        <v>581.23604096253996</v>
      </c>
      <c r="Y712" s="41">
        <f>Table10[[#This Row],[Column19]]*Table10[[#This Row],[Column11]]^2/(2*1000)</f>
        <v>167.27542475939546</v>
      </c>
    </row>
    <row r="713" spans="7:25">
      <c r="G713" s="17">
        <v>5000</v>
      </c>
      <c r="H713" s="17">
        <v>15.26</v>
      </c>
      <c r="I713" s="41">
        <f>Table10[[#This Row],[Column2]]*746/1000</f>
        <v>11.383959999999998</v>
      </c>
      <c r="J713" s="37">
        <f>60*Table10[[#This Row],[Column3]]/(2*PI()*Table10[[#This Row],[Column1]])</f>
        <v>2.174176207152495E-2</v>
      </c>
      <c r="K713" s="51">
        <v>457.1</v>
      </c>
      <c r="L713" s="41">
        <f>IF(Simulation!Q713&lt;='Given Data '!J$6,1,IF(AND(Simulation!Q713&gt;'Given Data '!J$6,Simulation!Q713&lt;='Given Data '!J$7),2,IF(Simulation!Q713&gt;'Given Data '!J$8,3)))</f>
        <v>3</v>
      </c>
      <c r="M713" s="41">
        <v>1</v>
      </c>
      <c r="N713" s="39">
        <f t="shared" si="33"/>
        <v>709</v>
      </c>
      <c r="O713" s="41">
        <f>O712+(Table10[[#This Row],[Column11]]-Q712)/R712</f>
        <v>44.312007144125808</v>
      </c>
      <c r="P713" s="41">
        <f>3.6*Table10[[#This Row],[Column11]]</f>
        <v>86.348945943512788</v>
      </c>
      <c r="Q713" s="41">
        <f t="shared" si="34"/>
        <v>23.98581831764244</v>
      </c>
      <c r="R713" s="36">
        <f>-1.2*(Table10[[#This Row],[Column16]]/Table10[[#This Row],[Column19]])</f>
        <v>-0.13336409220699108</v>
      </c>
      <c r="S713" s="41">
        <f>'Given Data '!C$21*'Given Data '!C$19*'Given Data '!C$9*Table10[[#This Row],[Column11]]^2</f>
        <v>540.94523452203896</v>
      </c>
      <c r="T713" s="41">
        <f>'Given Data '!C$22*'Given Data '!C$17*9.81</f>
        <v>102.35950200000001</v>
      </c>
      <c r="U713" s="41">
        <v>0</v>
      </c>
      <c r="V713" s="41">
        <f>'Given Data '!C$45-(Table10[[#This Row],[Column13]]+Table10[[#This Row],[Column14]]+Table10[[#This Row],[Column15]])</f>
        <v>64.596680800795525</v>
      </c>
      <c r="W713" s="41">
        <f>Table10[[#This Row],[Column16]]/'Given Data '!C$17</f>
        <v>0.1238172179961962</v>
      </c>
      <c r="X713" s="41">
        <f>IF(L713=1,'Given Data '!C$55,IF(L713=2,'Given Data '!C$56,IF(L713=3,'Given Data '!C$57)))</f>
        <v>581.23604096253996</v>
      </c>
      <c r="Y713" s="41">
        <f>Table10[[#This Row],[Column19]]*Table10[[#This Row],[Column11]]^2/(2*1000)</f>
        <v>167.19820852855636</v>
      </c>
    </row>
    <row r="714" spans="7:25">
      <c r="G714" s="17">
        <v>5000</v>
      </c>
      <c r="H714" s="17">
        <v>15.26</v>
      </c>
      <c r="I714" s="41">
        <f>Table10[[#This Row],[Column2]]*746/1000</f>
        <v>11.383959999999998</v>
      </c>
      <c r="J714" s="37">
        <f>60*Table10[[#This Row],[Column3]]/(2*PI()*Table10[[#This Row],[Column1]])</f>
        <v>2.174176207152495E-2</v>
      </c>
      <c r="K714" s="51">
        <v>457.1</v>
      </c>
      <c r="L714" s="41">
        <f>IF(Simulation!Q714&lt;='Given Data '!J$6,1,IF(AND(Simulation!Q714&gt;'Given Data '!J$6,Simulation!Q714&lt;='Given Data '!J$7),2,IF(Simulation!Q714&gt;'Given Data '!J$8,3)))</f>
        <v>3</v>
      </c>
      <c r="M714" s="41">
        <v>1</v>
      </c>
      <c r="N714" s="39">
        <f t="shared" si="33"/>
        <v>710</v>
      </c>
      <c r="O714" s="41">
        <f>O713+(Table10[[#This Row],[Column11]]-Q713)/R713</f>
        <v>44.353703279650894</v>
      </c>
      <c r="P714" s="41">
        <f>3.6*Table10[[#This Row],[Column11]]</f>
        <v>86.328927181366552</v>
      </c>
      <c r="Q714" s="41">
        <f t="shared" si="34"/>
        <v>23.980257550379598</v>
      </c>
      <c r="R714" s="36">
        <f>-1.2*(Table10[[#This Row],[Column16]]/Table10[[#This Row],[Column19]])</f>
        <v>-0.13388186811454875</v>
      </c>
      <c r="S714" s="41">
        <f>'Given Data '!C$21*'Given Data '!C$19*'Given Data '!C$9*Table10[[#This Row],[Column11]]^2</f>
        <v>540.69444283986013</v>
      </c>
      <c r="T714" s="41">
        <f>'Given Data '!C$22*'Given Data '!C$17*9.81</f>
        <v>102.35950200000001</v>
      </c>
      <c r="U714" s="41">
        <v>0</v>
      </c>
      <c r="V714" s="41">
        <f>'Given Data '!C$45-(Table10[[#This Row],[Column13]]+Table10[[#This Row],[Column14]]+Table10[[#This Row],[Column15]])</f>
        <v>64.847472482974354</v>
      </c>
      <c r="W714" s="41">
        <f>Table10[[#This Row],[Column16]]/'Given Data '!C$17</f>
        <v>0.12429792889339739</v>
      </c>
      <c r="X714" s="41">
        <f>IF(L714=1,'Given Data '!C$55,IF(L714=2,'Given Data '!C$56,IF(L714=3,'Given Data '!C$57)))</f>
        <v>581.23604096253996</v>
      </c>
      <c r="Y714" s="41">
        <f>Table10[[#This Row],[Column19]]*Table10[[#This Row],[Column11]]^2/(2*1000)</f>
        <v>167.12069251159539</v>
      </c>
    </row>
    <row r="715" spans="7:25">
      <c r="G715" s="17">
        <v>5000</v>
      </c>
      <c r="H715" s="17">
        <v>15.26</v>
      </c>
      <c r="I715" s="41">
        <f>Table10[[#This Row],[Column2]]*746/1000</f>
        <v>11.383959999999998</v>
      </c>
      <c r="J715" s="37">
        <f>60*Table10[[#This Row],[Column3]]/(2*PI()*Table10[[#This Row],[Column1]])</f>
        <v>2.174176207152495E-2</v>
      </c>
      <c r="K715" s="51">
        <v>457.1</v>
      </c>
      <c r="L715" s="41">
        <f>IF(Simulation!Q715&lt;='Given Data '!J$6,1,IF(AND(Simulation!Q715&gt;'Given Data '!J$6,Simulation!Q715&lt;='Given Data '!J$7),2,IF(Simulation!Q715&gt;'Given Data '!J$8,3)))</f>
        <v>3</v>
      </c>
      <c r="M715" s="41">
        <v>1</v>
      </c>
      <c r="N715" s="39">
        <f t="shared" si="33"/>
        <v>711</v>
      </c>
      <c r="O715" s="41">
        <f>O714+(Table10[[#This Row],[Column11]]-Q714)/R714</f>
        <v>44.395409105092718</v>
      </c>
      <c r="P715" s="41">
        <f>3.6*Table10[[#This Row],[Column11]]</f>
        <v>86.30882602760947</v>
      </c>
      <c r="Q715" s="41">
        <f t="shared" si="34"/>
        <v>23.974673896558187</v>
      </c>
      <c r="R715" s="36">
        <f>-1.2*(Table10[[#This Row],[Column16]]/Table10[[#This Row],[Column19]])</f>
        <v>-0.1344016542475428</v>
      </c>
      <c r="S715" s="41">
        <f>'Given Data '!C$21*'Given Data '!C$19*'Given Data '!C$9*Table10[[#This Row],[Column11]]^2</f>
        <v>540.44267747811955</v>
      </c>
      <c r="T715" s="41">
        <f>'Given Data '!C$22*'Given Data '!C$17*9.81</f>
        <v>102.35950200000001</v>
      </c>
      <c r="U715" s="41">
        <v>0</v>
      </c>
      <c r="V715" s="41">
        <f>'Given Data '!C$45-(Table10[[#This Row],[Column13]]+Table10[[#This Row],[Column14]]+Table10[[#This Row],[Column15]])</f>
        <v>65.099237844714935</v>
      </c>
      <c r="W715" s="41">
        <f>Table10[[#This Row],[Column16]]/'Given Data '!C$17</f>
        <v>0.12478050611396165</v>
      </c>
      <c r="X715" s="41">
        <f>IF(L715=1,'Given Data '!C$55,IF(L715=2,'Given Data '!C$56,IF(L715=3,'Given Data '!C$57)))</f>
        <v>581.23604096253996</v>
      </c>
      <c r="Y715" s="41">
        <f>Table10[[#This Row],[Column19]]*Table10[[#This Row],[Column11]]^2/(2*1000)</f>
        <v>167.04287554461581</v>
      </c>
    </row>
    <row r="716" spans="7:25">
      <c r="G716" s="17">
        <v>5000</v>
      </c>
      <c r="H716" s="17">
        <v>15.26</v>
      </c>
      <c r="I716" s="41">
        <f>Table10[[#This Row],[Column2]]*746/1000</f>
        <v>11.383959999999998</v>
      </c>
      <c r="J716" s="37">
        <f>60*Table10[[#This Row],[Column3]]/(2*PI()*Table10[[#This Row],[Column1]])</f>
        <v>2.174176207152495E-2</v>
      </c>
      <c r="K716" s="51">
        <v>414.1</v>
      </c>
      <c r="L716" s="41">
        <f>IF(Simulation!Q716&lt;='Given Data '!J$6,1,IF(AND(Simulation!Q716&gt;'Given Data '!J$6,Simulation!Q716&lt;='Given Data '!J$7),2,IF(Simulation!Q716&gt;'Given Data '!J$8,3)))</f>
        <v>3</v>
      </c>
      <c r="M716" s="41">
        <v>1</v>
      </c>
      <c r="N716" s="39">
        <f t="shared" si="33"/>
        <v>712</v>
      </c>
      <c r="O716" s="41">
        <f>O715+(Table10[[#This Row],[Column11]]-Q715)/R715</f>
        <v>44.437124664869813</v>
      </c>
      <c r="P716" s="41">
        <f>3.6*Table10[[#This Row],[Column11]]</f>
        <v>86.288642122738622</v>
      </c>
      <c r="Q716" s="41">
        <f t="shared" si="34"/>
        <v>23.969067256316283</v>
      </c>
      <c r="R716" s="36">
        <f>-1.2*(Table10[[#This Row],[Column16]]/Table10[[#This Row],[Column19]])</f>
        <v>-0.13492345841051973</v>
      </c>
      <c r="S716" s="41">
        <f>'Given Data '!C$21*'Given Data '!C$19*'Given Data '!C$9*Table10[[#This Row],[Column11]]^2</f>
        <v>540.18993465658082</v>
      </c>
      <c r="T716" s="41">
        <f>'Given Data '!C$22*'Given Data '!C$17*9.81</f>
        <v>102.35950200000001</v>
      </c>
      <c r="U716" s="41">
        <v>0</v>
      </c>
      <c r="V716" s="41">
        <f>'Given Data '!C$45-(Table10[[#This Row],[Column13]]+Table10[[#This Row],[Column14]]+Table10[[#This Row],[Column15]])</f>
        <v>65.351980666253667</v>
      </c>
      <c r="W716" s="41">
        <f>Table10[[#This Row],[Column16]]/'Given Data '!C$17</f>
        <v>0.12526495690374664</v>
      </c>
      <c r="X716" s="41">
        <f>IF(L716=1,'Given Data '!C$55,IF(L716=2,'Given Data '!C$56,IF(L716=3,'Given Data '!C$57)))</f>
        <v>581.23604096253996</v>
      </c>
      <c r="Y716" s="41">
        <f>Table10[[#This Row],[Column19]]*Table10[[#This Row],[Column11]]^2/(2*1000)</f>
        <v>166.96475645920216</v>
      </c>
    </row>
    <row r="717" spans="7:25">
      <c r="G717" s="17">
        <v>5000</v>
      </c>
      <c r="H717" s="17">
        <v>15.26</v>
      </c>
      <c r="I717" s="41">
        <f>Table10[[#This Row],[Column2]]*746/1000</f>
        <v>11.383959999999998</v>
      </c>
      <c r="J717" s="37">
        <f>60*Table10[[#This Row],[Column3]]/(2*PI()*Table10[[#This Row],[Column1]])</f>
        <v>2.174176207152495E-2</v>
      </c>
      <c r="K717" s="51">
        <v>443.8</v>
      </c>
      <c r="L717" s="41">
        <f>IF(Simulation!Q717&lt;='Given Data '!J$6,1,IF(AND(Simulation!Q717&gt;'Given Data '!J$6,Simulation!Q717&lt;='Given Data '!J$7),2,IF(Simulation!Q717&gt;'Given Data '!J$8,3)))</f>
        <v>3</v>
      </c>
      <c r="M717" s="41">
        <v>1</v>
      </c>
      <c r="N717" s="39">
        <f t="shared" si="33"/>
        <v>713</v>
      </c>
      <c r="O717" s="41">
        <f>O716+(Table10[[#This Row],[Column11]]-Q716)/R716</f>
        <v>44.478850003634072</v>
      </c>
      <c r="P717" s="41">
        <f>3.6*Table10[[#This Row],[Column11]]</f>
        <v>86.268375105504688</v>
      </c>
      <c r="Q717" s="41">
        <f t="shared" si="34"/>
        <v>23.963437529306859</v>
      </c>
      <c r="R717" s="36">
        <f>-1.2*(Table10[[#This Row],[Column16]]/Table10[[#This Row],[Column19]])</f>
        <v>-0.13544728843832729</v>
      </c>
      <c r="S717" s="41">
        <f>'Given Data '!C$21*'Given Data '!C$19*'Given Data '!C$9*Table10[[#This Row],[Column11]]^2</f>
        <v>539.93621058033068</v>
      </c>
      <c r="T717" s="41">
        <f>'Given Data '!C$22*'Given Data '!C$17*9.81</f>
        <v>102.35950200000001</v>
      </c>
      <c r="U717" s="41">
        <v>0</v>
      </c>
      <c r="V717" s="41">
        <f>'Given Data '!C$45-(Table10[[#This Row],[Column13]]+Table10[[#This Row],[Column14]]+Table10[[#This Row],[Column15]])</f>
        <v>65.605704742503804</v>
      </c>
      <c r="W717" s="41">
        <f>Table10[[#This Row],[Column16]]/'Given Data '!C$17</f>
        <v>0.12575128853674225</v>
      </c>
      <c r="X717" s="41">
        <f>IF(L717=1,'Given Data '!C$55,IF(L717=2,'Given Data '!C$56,IF(L717=3,'Given Data '!C$57)))</f>
        <v>581.23604096253996</v>
      </c>
      <c r="Y717" s="41">
        <f>Table10[[#This Row],[Column19]]*Table10[[#This Row],[Column11]]^2/(2*1000)</f>
        <v>166.88633408240264</v>
      </c>
    </row>
    <row r="718" spans="7:25">
      <c r="G718" s="17">
        <v>5000</v>
      </c>
      <c r="H718" s="17">
        <v>15.26</v>
      </c>
      <c r="I718" s="41">
        <f>Table10[[#This Row],[Column2]]*746/1000</f>
        <v>11.383959999999998</v>
      </c>
      <c r="J718" s="37">
        <f>60*Table10[[#This Row],[Column3]]/(2*PI()*Table10[[#This Row],[Column1]])</f>
        <v>2.174176207152495E-2</v>
      </c>
      <c r="K718" s="51">
        <v>443.8</v>
      </c>
      <c r="L718" s="41">
        <f>IF(Simulation!Q718&lt;='Given Data '!J$6,1,IF(AND(Simulation!Q718&gt;'Given Data '!J$6,Simulation!Q718&lt;='Given Data '!J$7),2,IF(Simulation!Q718&gt;'Given Data '!J$8,3)))</f>
        <v>3</v>
      </c>
      <c r="M718" s="41">
        <v>1</v>
      </c>
      <c r="N718" s="39">
        <f t="shared" si="33"/>
        <v>714</v>
      </c>
      <c r="O718" s="41">
        <f>O717+(Table10[[#This Row],[Column11]]-Q717)/R717</f>
        <v>44.520585166272262</v>
      </c>
      <c r="P718" s="41">
        <f>3.6*Table10[[#This Row],[Column11]]</f>
        <v>86.248024612901943</v>
      </c>
      <c r="Q718" s="41">
        <f t="shared" si="34"/>
        <v>23.957784614694983</v>
      </c>
      <c r="R718" s="36">
        <f>-1.2*(Table10[[#This Row],[Column16]]/Table10[[#This Row],[Column19]])</f>
        <v>-0.13597315219623102</v>
      </c>
      <c r="S718" s="41">
        <f>'Given Data '!C$21*'Given Data '!C$19*'Given Data '!C$9*Table10[[#This Row],[Column11]]^2</f>
        <v>539.68150143972264</v>
      </c>
      <c r="T718" s="41">
        <f>'Given Data '!C$22*'Given Data '!C$17*9.81</f>
        <v>102.35950200000001</v>
      </c>
      <c r="U718" s="41">
        <v>0</v>
      </c>
      <c r="V718" s="41">
        <f>'Given Data '!C$45-(Table10[[#This Row],[Column13]]+Table10[[#This Row],[Column14]]+Table10[[#This Row],[Column15]])</f>
        <v>65.860413883111846</v>
      </c>
      <c r="W718" s="41">
        <f>Table10[[#This Row],[Column16]]/'Given Data '!C$17</f>
        <v>0.12623950831517863</v>
      </c>
      <c r="X718" s="41">
        <f>IF(L718=1,'Given Data '!C$55,IF(L718=2,'Given Data '!C$56,IF(L718=3,'Given Data '!C$57)))</f>
        <v>581.23604096253996</v>
      </c>
      <c r="Y718" s="41">
        <f>Table10[[#This Row],[Column19]]*Table10[[#This Row],[Column11]]^2/(2*1000)</f>
        <v>166.80760723671162</v>
      </c>
    </row>
    <row r="719" spans="7:25">
      <c r="G719" s="17">
        <v>5000</v>
      </c>
      <c r="H719" s="17">
        <v>15.26</v>
      </c>
      <c r="I719" s="41">
        <f>Table10[[#This Row],[Column2]]*746/1000</f>
        <v>11.383959999999998</v>
      </c>
      <c r="J719" s="37">
        <f>60*Table10[[#This Row],[Column3]]/(2*PI()*Table10[[#This Row],[Column1]])</f>
        <v>2.174176207152495E-2</v>
      </c>
      <c r="K719" s="51">
        <v>443.8</v>
      </c>
      <c r="L719" s="41">
        <f>IF(Simulation!Q719&lt;='Given Data '!J$6,1,IF(AND(Simulation!Q719&gt;'Given Data '!J$6,Simulation!Q719&lt;='Given Data '!J$7),2,IF(Simulation!Q719&gt;'Given Data '!J$8,3)))</f>
        <v>3</v>
      </c>
      <c r="M719" s="41">
        <v>1</v>
      </c>
      <c r="N719" s="39">
        <f t="shared" si="33"/>
        <v>715</v>
      </c>
      <c r="O719" s="41">
        <f>O718+(Table10[[#This Row],[Column11]]-Q718)/R718</f>
        <v>44.562330197907386</v>
      </c>
      <c r="P719" s="41">
        <f>3.6*Table10[[#This Row],[Column11]]</f>
        <v>86.227590280158083</v>
      </c>
      <c r="Q719" s="41">
        <f t="shared" si="34"/>
        <v>23.952108411155024</v>
      </c>
      <c r="R719" s="36">
        <f>-1.2*(Table10[[#This Row],[Column16]]/Table10[[#This Row],[Column19]])</f>
        <v>-0.1365010575800325</v>
      </c>
      <c r="S719" s="41">
        <f>'Given Data '!C$21*'Given Data '!C$19*'Given Data '!C$9*Table10[[#This Row],[Column11]]^2</f>
        <v>539.42580341031965</v>
      </c>
      <c r="T719" s="41">
        <f>'Given Data '!C$22*'Given Data '!C$17*9.81</f>
        <v>102.35950200000001</v>
      </c>
      <c r="U719" s="41">
        <v>0</v>
      </c>
      <c r="V719" s="41">
        <f>'Given Data '!C$45-(Table10[[#This Row],[Column13]]+Table10[[#This Row],[Column14]]+Table10[[#This Row],[Column15]])</f>
        <v>66.116111912514839</v>
      </c>
      <c r="W719" s="41">
        <f>Table10[[#This Row],[Column16]]/'Given Data '!C$17</f>
        <v>0.12672962356963607</v>
      </c>
      <c r="X719" s="41">
        <f>IF(L719=1,'Given Data '!C$55,IF(L719=2,'Given Data '!C$56,IF(L719=3,'Given Data '!C$57)))</f>
        <v>581.23604096253996</v>
      </c>
      <c r="Y719" s="41">
        <f>Table10[[#This Row],[Column19]]*Table10[[#This Row],[Column11]]^2/(2*1000)</f>
        <v>166.7285747400519</v>
      </c>
    </row>
    <row r="720" spans="7:25">
      <c r="G720" s="17">
        <v>5000</v>
      </c>
      <c r="H720" s="17">
        <v>15.26</v>
      </c>
      <c r="I720" s="41">
        <f>Table10[[#This Row],[Column2]]*746/1000</f>
        <v>11.383959999999998</v>
      </c>
      <c r="J720" s="37">
        <f>60*Table10[[#This Row],[Column3]]/(2*PI()*Table10[[#This Row],[Column1]])</f>
        <v>2.174176207152495E-2</v>
      </c>
      <c r="K720" s="51">
        <v>443.8</v>
      </c>
      <c r="L720" s="41">
        <f>IF(Simulation!Q720&lt;='Given Data '!J$6,1,IF(AND(Simulation!Q720&gt;'Given Data '!J$6,Simulation!Q720&lt;='Given Data '!J$7),2,IF(Simulation!Q720&gt;'Given Data '!J$8,3)))</f>
        <v>3</v>
      </c>
      <c r="M720" s="41">
        <v>1</v>
      </c>
      <c r="N720" s="39">
        <f t="shared" si="33"/>
        <v>716</v>
      </c>
      <c r="O720" s="41">
        <f>O719+(Table10[[#This Row],[Column11]]-Q719)/R719</f>
        <v>44.60408514390037</v>
      </c>
      <c r="P720" s="41">
        <f>3.6*Table10[[#This Row],[Column11]]</f>
        <v>86.207071740724018</v>
      </c>
      <c r="Q720" s="41">
        <f t="shared" si="34"/>
        <v>23.946408816867784</v>
      </c>
      <c r="R720" s="36">
        <f>-1.2*(Table10[[#This Row],[Column16]]/Table10[[#This Row],[Column19]])</f>
        <v>-0.13703101251618863</v>
      </c>
      <c r="S720" s="41">
        <f>'Given Data '!C$21*'Given Data '!C$19*'Given Data '!C$9*Table10[[#This Row],[Column11]]^2</f>
        <v>539.16911265283636</v>
      </c>
      <c r="T720" s="41">
        <f>'Given Data '!C$22*'Given Data '!C$17*9.81</f>
        <v>102.35950200000001</v>
      </c>
      <c r="U720" s="41">
        <v>0</v>
      </c>
      <c r="V720" s="41">
        <f>'Given Data '!C$45-(Table10[[#This Row],[Column13]]+Table10[[#This Row],[Column14]]+Table10[[#This Row],[Column15]])</f>
        <v>66.372802669998123</v>
      </c>
      <c r="W720" s="41">
        <f>Table10[[#This Row],[Column16]]/'Given Data '!C$17</f>
        <v>0.1272216416591557</v>
      </c>
      <c r="X720" s="41">
        <f>IF(L720=1,'Given Data '!C$55,IF(L720=2,'Given Data '!C$56,IF(L720=3,'Given Data '!C$57)))</f>
        <v>581.23604096253996</v>
      </c>
      <c r="Y720" s="41">
        <f>Table10[[#This Row],[Column19]]*Table10[[#This Row],[Column11]]^2/(2*1000)</f>
        <v>166.64923540575688</v>
      </c>
    </row>
    <row r="721" spans="7:25">
      <c r="G721" s="17">
        <v>5000</v>
      </c>
      <c r="H721" s="17">
        <v>15.26</v>
      </c>
      <c r="I721" s="41">
        <f>Table10[[#This Row],[Column2]]*746/1000</f>
        <v>11.383959999999998</v>
      </c>
      <c r="J721" s="37">
        <f>60*Table10[[#This Row],[Column3]]/(2*PI()*Table10[[#This Row],[Column1]])</f>
        <v>2.174176207152495E-2</v>
      </c>
      <c r="K721" s="51">
        <v>443.8</v>
      </c>
      <c r="L721" s="41">
        <f>IF(Simulation!Q721&lt;='Given Data '!J$6,1,IF(AND(Simulation!Q721&gt;'Given Data '!J$6,Simulation!Q721&lt;='Given Data '!J$7),2,IF(Simulation!Q721&gt;'Given Data '!J$8,3)))</f>
        <v>3</v>
      </c>
      <c r="M721" s="41">
        <v>1</v>
      </c>
      <c r="N721" s="39">
        <f t="shared" si="33"/>
        <v>717</v>
      </c>
      <c r="O721" s="41">
        <f>O720+(Table10[[#This Row],[Column11]]-Q720)/R720</f>
        <v>44.645850049851425</v>
      </c>
      <c r="P721" s="41">
        <f>3.6*Table10[[#This Row],[Column11]]</f>
        <v>86.186468626263604</v>
      </c>
      <c r="Q721" s="41">
        <f t="shared" si="34"/>
        <v>23.940685729517668</v>
      </c>
      <c r="R721" s="36">
        <f>-1.2*(Table10[[#This Row],[Column16]]/Table10[[#This Row],[Column19]])</f>
        <v>-0.1375630249619296</v>
      </c>
      <c r="S721" s="41">
        <f>'Given Data '!C$21*'Given Data '!C$19*'Given Data '!C$9*Table10[[#This Row],[Column11]]^2</f>
        <v>538.91142531308196</v>
      </c>
      <c r="T721" s="41">
        <f>'Given Data '!C$22*'Given Data '!C$17*9.81</f>
        <v>102.35950200000001</v>
      </c>
      <c r="U721" s="41">
        <v>0</v>
      </c>
      <c r="V721" s="41">
        <f>'Given Data '!C$45-(Table10[[#This Row],[Column13]]+Table10[[#This Row],[Column14]]+Table10[[#This Row],[Column15]])</f>
        <v>66.630490009752521</v>
      </c>
      <c r="W721" s="41">
        <f>Table10[[#This Row],[Column16]]/'Given Data '!C$17</f>
        <v>0.12771556997134906</v>
      </c>
      <c r="X721" s="41">
        <f>IF(L721=1,'Given Data '!C$55,IF(L721=2,'Given Data '!C$56,IF(L721=3,'Given Data '!C$57)))</f>
        <v>581.23604096253996</v>
      </c>
      <c r="Y721" s="41">
        <f>Table10[[#This Row],[Column19]]*Table10[[#This Row],[Column11]]^2/(2*1000)</f>
        <v>166.56958804255291</v>
      </c>
    </row>
    <row r="722" spans="7:25">
      <c r="G722" s="17">
        <v>5000</v>
      </c>
      <c r="H722" s="17">
        <v>15.26</v>
      </c>
      <c r="I722" s="41">
        <f>Table10[[#This Row],[Column2]]*746/1000</f>
        <v>11.383959999999998</v>
      </c>
      <c r="J722" s="37">
        <f>60*Table10[[#This Row],[Column3]]/(2*PI()*Table10[[#This Row],[Column1]])</f>
        <v>2.174176207152495E-2</v>
      </c>
      <c r="K722" s="51">
        <v>443.8</v>
      </c>
      <c r="L722" s="41">
        <f>IF(Simulation!Q722&lt;='Given Data '!J$6,1,IF(AND(Simulation!Q722&gt;'Given Data '!J$6,Simulation!Q722&lt;='Given Data '!J$7),2,IF(Simulation!Q722&gt;'Given Data '!J$8,3)))</f>
        <v>3</v>
      </c>
      <c r="M722" s="41">
        <v>1</v>
      </c>
      <c r="N722" s="39">
        <f t="shared" si="33"/>
        <v>718</v>
      </c>
      <c r="O722" s="41">
        <f>O721+(Table10[[#This Row],[Column11]]-Q721)/R721</f>
        <v>44.687624961601735</v>
      </c>
      <c r="P722" s="41">
        <f>3.6*Table10[[#This Row],[Column11]]</f>
        <v>86.165780566643207</v>
      </c>
      <c r="Q722" s="41">
        <f t="shared" si="34"/>
        <v>23.934939046289777</v>
      </c>
      <c r="R722" s="36">
        <f>-1.2*(Table10[[#This Row],[Column16]]/Table10[[#This Row],[Column19]])</f>
        <v>-0.13809710290538008</v>
      </c>
      <c r="S722" s="41">
        <f>'Given Data '!C$21*'Given Data '!C$19*'Given Data '!C$9*Table10[[#This Row],[Column11]]^2</f>
        <v>538.65273752190149</v>
      </c>
      <c r="T722" s="41">
        <f>'Given Data '!C$22*'Given Data '!C$17*9.81</f>
        <v>102.35950200000001</v>
      </c>
      <c r="U722" s="41">
        <v>0</v>
      </c>
      <c r="V722" s="41">
        <f>'Given Data '!C$45-(Table10[[#This Row],[Column13]]+Table10[[#This Row],[Column14]]+Table10[[#This Row],[Column15]])</f>
        <v>66.889177800932998</v>
      </c>
      <c r="W722" s="41">
        <f>Table10[[#This Row],[Column16]]/'Given Data '!C$17</f>
        <v>0.12821141592251059</v>
      </c>
      <c r="X722" s="41">
        <f>IF(L722=1,'Given Data '!C$55,IF(L722=2,'Given Data '!C$56,IF(L722=3,'Given Data '!C$57)))</f>
        <v>581.23604096253996</v>
      </c>
      <c r="Y722" s="41">
        <f>Table10[[#This Row],[Column19]]*Table10[[#This Row],[Column11]]^2/(2*1000)</f>
        <v>166.48963145454121</v>
      </c>
    </row>
    <row r="723" spans="7:25">
      <c r="G723" s="17">
        <v>5000</v>
      </c>
      <c r="H723" s="17">
        <v>15.26</v>
      </c>
      <c r="I723" s="41">
        <f>Table10[[#This Row],[Column2]]*746/1000</f>
        <v>11.383959999999998</v>
      </c>
      <c r="J723" s="37">
        <f>60*Table10[[#This Row],[Column3]]/(2*PI()*Table10[[#This Row],[Column1]])</f>
        <v>2.174176207152495E-2</v>
      </c>
      <c r="K723" s="51">
        <v>443.8</v>
      </c>
      <c r="L723" s="41">
        <f>IF(Simulation!Q723&lt;='Given Data '!J$6,1,IF(AND(Simulation!Q723&gt;'Given Data '!J$6,Simulation!Q723&lt;='Given Data '!J$7),2,IF(Simulation!Q723&gt;'Given Data '!J$8,3)))</f>
        <v>3</v>
      </c>
      <c r="M723" s="41">
        <v>1</v>
      </c>
      <c r="N723" s="39">
        <f t="shared" si="33"/>
        <v>719</v>
      </c>
      <c r="O723" s="41">
        <f>O722+(Table10[[#This Row],[Column11]]-Q722)/R722</f>
        <v>44.72940992523484</v>
      </c>
      <c r="P723" s="41">
        <f>3.6*Table10[[#This Row],[Column11]]</f>
        <v>86.145007189921344</v>
      </c>
      <c r="Q723" s="41">
        <f t="shared" si="34"/>
        <v>23.929168663867038</v>
      </c>
      <c r="R723" s="36">
        <f>-1.2*(Table10[[#This Row],[Column16]]/Table10[[#This Row],[Column19]])</f>
        <v>-0.13863325436567658</v>
      </c>
      <c r="S723" s="41">
        <f>'Given Data '!C$21*'Given Data '!C$19*'Given Data '!C$9*Table10[[#This Row],[Column11]]^2</f>
        <v>538.39304539511897</v>
      </c>
      <c r="T723" s="41">
        <f>'Given Data '!C$22*'Given Data '!C$17*9.81</f>
        <v>102.35950200000001</v>
      </c>
      <c r="U723" s="41">
        <v>0</v>
      </c>
      <c r="V723" s="41">
        <f>'Given Data '!C$45-(Table10[[#This Row],[Column13]]+Table10[[#This Row],[Column14]]+Table10[[#This Row],[Column15]])</f>
        <v>67.148869927715509</v>
      </c>
      <c r="W723" s="41">
        <f>Table10[[#This Row],[Column16]]/'Given Data '!C$17</f>
        <v>0.12870918695772651</v>
      </c>
      <c r="X723" s="41">
        <f>IF(L723=1,'Given Data '!C$55,IF(L723=2,'Given Data '!C$56,IF(L723=3,'Given Data '!C$57)))</f>
        <v>581.23604096253996</v>
      </c>
      <c r="Y723" s="41">
        <f>Table10[[#This Row],[Column19]]*Table10[[#This Row],[Column11]]^2/(2*1000)</f>
        <v>166.40936444118009</v>
      </c>
    </row>
    <row r="724" spans="7:25">
      <c r="G724" s="17">
        <v>5000</v>
      </c>
      <c r="H724" s="17">
        <v>15.26</v>
      </c>
      <c r="I724" s="41">
        <f>Table10[[#This Row],[Column2]]*746/1000</f>
        <v>11.383959999999998</v>
      </c>
      <c r="J724" s="37">
        <f>60*Table10[[#This Row],[Column3]]/(2*PI()*Table10[[#This Row],[Column1]])</f>
        <v>2.174176207152495E-2</v>
      </c>
      <c r="K724" s="51">
        <v>477</v>
      </c>
      <c r="L724" s="41">
        <f>IF(Simulation!Q724&lt;='Given Data '!J$6,1,IF(AND(Simulation!Q724&gt;'Given Data '!J$6,Simulation!Q724&lt;='Given Data '!J$7),2,IF(Simulation!Q724&gt;'Given Data '!J$8,3)))</f>
        <v>3</v>
      </c>
      <c r="M724" s="41">
        <v>1</v>
      </c>
      <c r="N724" s="39">
        <f t="shared" si="33"/>
        <v>720</v>
      </c>
      <c r="O724" s="41">
        <f>O723+(Table10[[#This Row],[Column11]]-Q723)/R723</f>
        <v>44.771204987078313</v>
      </c>
      <c r="P724" s="41">
        <f>3.6*Table10[[#This Row],[Column11]]</f>
        <v>86.124148122338156</v>
      </c>
      <c r="Q724" s="41">
        <f t="shared" si="34"/>
        <v>23.923374478427263</v>
      </c>
      <c r="R724" s="36">
        <f>-1.2*(Table10[[#This Row],[Column16]]/Table10[[#This Row],[Column19]])</f>
        <v>-0.13917148739309035</v>
      </c>
      <c r="S724" s="41">
        <f>'Given Data '!C$21*'Given Data '!C$19*'Given Data '!C$9*Table10[[#This Row],[Column11]]^2</f>
        <v>538.13234503347792</v>
      </c>
      <c r="T724" s="41">
        <f>'Given Data '!C$22*'Given Data '!C$17*9.81</f>
        <v>102.35950200000001</v>
      </c>
      <c r="U724" s="41">
        <v>0</v>
      </c>
      <c r="V724" s="41">
        <f>'Given Data '!C$45-(Table10[[#This Row],[Column13]]+Table10[[#This Row],[Column14]]+Table10[[#This Row],[Column15]])</f>
        <v>67.409570289356566</v>
      </c>
      <c r="W724" s="41">
        <f>Table10[[#This Row],[Column16]]/'Given Data '!C$17</f>
        <v>0.12920889055098916</v>
      </c>
      <c r="X724" s="41">
        <f>IF(L724=1,'Given Data '!C$55,IF(L724=2,'Given Data '!C$56,IF(L724=3,'Given Data '!C$57)))</f>
        <v>581.23604096253996</v>
      </c>
      <c r="Y724" s="41">
        <f>Table10[[#This Row],[Column19]]*Table10[[#This Row],[Column11]]^2/(2*1000)</f>
        <v>166.32878579726682</v>
      </c>
    </row>
    <row r="725" spans="7:25">
      <c r="G725" s="17">
        <v>5000</v>
      </c>
      <c r="H725" s="17">
        <v>15.26</v>
      </c>
      <c r="I725" s="41">
        <f>Table10[[#This Row],[Column2]]*746/1000</f>
        <v>11.383959999999998</v>
      </c>
      <c r="J725" s="37">
        <f>60*Table10[[#This Row],[Column3]]/(2*PI()*Table10[[#This Row],[Column1]])</f>
        <v>2.174176207152495E-2</v>
      </c>
      <c r="K725" s="51">
        <v>477</v>
      </c>
      <c r="L725" s="41">
        <f>IF(Simulation!Q725&lt;='Given Data '!J$6,1,IF(AND(Simulation!Q725&gt;'Given Data '!J$6,Simulation!Q725&lt;='Given Data '!J$7),2,IF(Simulation!Q725&gt;'Given Data '!J$8,3)))</f>
        <v>3</v>
      </c>
      <c r="M725" s="41">
        <v>1</v>
      </c>
      <c r="N725" s="39">
        <f t="shared" si="33"/>
        <v>721</v>
      </c>
      <c r="O725" s="41">
        <f>O724+(Table10[[#This Row],[Column11]]-Q724)/R724</f>
        <v>44.813010193705296</v>
      </c>
      <c r="P725" s="41">
        <f>3.6*Table10[[#This Row],[Column11]]</f>
        <v>86.103202988304758</v>
      </c>
      <c r="Q725" s="41">
        <f t="shared" si="34"/>
        <v>23.917556385640211</v>
      </c>
      <c r="R725" s="36">
        <f>-1.2*(Table10[[#This Row],[Column16]]/Table10[[#This Row],[Column19]])</f>
        <v>-0.13971181006914629</v>
      </c>
      <c r="S725" s="41">
        <f>'Given Data '!C$21*'Given Data '!C$19*'Given Data '!C$9*Table10[[#This Row],[Column11]]^2</f>
        <v>537.87063252258372</v>
      </c>
      <c r="T725" s="41">
        <f>'Given Data '!C$22*'Given Data '!C$17*9.81</f>
        <v>102.35950200000001</v>
      </c>
      <c r="U725" s="41">
        <v>0</v>
      </c>
      <c r="V725" s="41">
        <f>'Given Data '!C$45-(Table10[[#This Row],[Column13]]+Table10[[#This Row],[Column14]]+Table10[[#This Row],[Column15]])</f>
        <v>67.671282800250765</v>
      </c>
      <c r="W725" s="41">
        <f>Table10[[#This Row],[Column16]]/'Given Data '!C$17</f>
        <v>0.12971053420530709</v>
      </c>
      <c r="X725" s="41">
        <f>IF(L725=1,'Given Data '!C$55,IF(L725=2,'Given Data '!C$56,IF(L725=3,'Given Data '!C$57)))</f>
        <v>581.23604096253996</v>
      </c>
      <c r="Y725" s="41">
        <f>Table10[[#This Row],[Column19]]*Table10[[#This Row],[Column11]]^2/(2*1000)</f>
        <v>166.24789431291964</v>
      </c>
    </row>
    <row r="726" spans="7:25">
      <c r="G726" s="17">
        <v>5000</v>
      </c>
      <c r="H726" s="17">
        <v>15.26</v>
      </c>
      <c r="I726" s="41">
        <f>Table10[[#This Row],[Column2]]*746/1000</f>
        <v>11.383959999999998</v>
      </c>
      <c r="J726" s="37">
        <f>60*Table10[[#This Row],[Column3]]/(2*PI()*Table10[[#This Row],[Column1]])</f>
        <v>2.174176207152495E-2</v>
      </c>
      <c r="K726" s="51">
        <v>477</v>
      </c>
      <c r="L726" s="41">
        <f>IF(Simulation!Q726&lt;='Given Data '!J$6,1,IF(AND(Simulation!Q726&gt;'Given Data '!J$6,Simulation!Q726&lt;='Given Data '!J$7),2,IF(Simulation!Q726&gt;'Given Data '!J$8,3)))</f>
        <v>3</v>
      </c>
      <c r="M726" s="41">
        <v>1</v>
      </c>
      <c r="N726" s="39">
        <f t="shared" si="33"/>
        <v>722</v>
      </c>
      <c r="O726" s="41">
        <f>O725+(Table10[[#This Row],[Column11]]-Q725)/R725</f>
        <v>44.854825591936105</v>
      </c>
      <c r="P726" s="41">
        <f>3.6*Table10[[#This Row],[Column11]]</f>
        <v>86.082171410392647</v>
      </c>
      <c r="Q726" s="41">
        <f t="shared" si="34"/>
        <v>23.911714280664622</v>
      </c>
      <c r="R726" s="36">
        <f>-1.2*(Table10[[#This Row],[Column16]]/Table10[[#This Row],[Column19]])</f>
        <v>-0.14025423050674676</v>
      </c>
      <c r="S726" s="41">
        <f>'Given Data '!C$21*'Given Data '!C$19*'Given Data '!C$9*Table10[[#This Row],[Column11]]^2</f>
        <v>537.60790393284367</v>
      </c>
      <c r="T726" s="41">
        <f>'Given Data '!C$22*'Given Data '!C$17*9.81</f>
        <v>102.35950200000001</v>
      </c>
      <c r="U726" s="41">
        <v>0</v>
      </c>
      <c r="V726" s="41">
        <f>'Given Data '!C$45-(Table10[[#This Row],[Column13]]+Table10[[#This Row],[Column14]]+Table10[[#This Row],[Column15]])</f>
        <v>67.934011389990815</v>
      </c>
      <c r="W726" s="41">
        <f>Table10[[#This Row],[Column16]]/'Given Data '!C$17</f>
        <v>0.13021412545282016</v>
      </c>
      <c r="X726" s="41">
        <f>IF(L726=1,'Given Data '!C$55,IF(L726=2,'Given Data '!C$56,IF(L726=3,'Given Data '!C$57)))</f>
        <v>581.23604096253996</v>
      </c>
      <c r="Y726" s="41">
        <f>Table10[[#This Row],[Column19]]*Table10[[#This Row],[Column11]]^2/(2*1000)</f>
        <v>166.16668877355929</v>
      </c>
    </row>
    <row r="727" spans="7:25">
      <c r="G727" s="17">
        <v>5000</v>
      </c>
      <c r="H727" s="17">
        <v>15.26</v>
      </c>
      <c r="I727" s="41">
        <f>Table10[[#This Row],[Column2]]*746/1000</f>
        <v>11.383959999999998</v>
      </c>
      <c r="J727" s="37">
        <f>60*Table10[[#This Row],[Column3]]/(2*PI()*Table10[[#This Row],[Column1]])</f>
        <v>2.174176207152495E-2</v>
      </c>
      <c r="K727" s="51">
        <v>469</v>
      </c>
      <c r="L727" s="41">
        <f>IF(Simulation!Q727&lt;='Given Data '!J$6,1,IF(AND(Simulation!Q727&gt;'Given Data '!J$6,Simulation!Q727&lt;='Given Data '!J$7),2,IF(Simulation!Q727&gt;'Given Data '!J$8,3)))</f>
        <v>3</v>
      </c>
      <c r="M727" s="41">
        <v>1</v>
      </c>
      <c r="N727" s="39">
        <f t="shared" si="33"/>
        <v>723</v>
      </c>
      <c r="O727" s="41">
        <f>O726+(Table10[[#This Row],[Column11]]-Q726)/R726</f>
        <v>44.89665122883973</v>
      </c>
      <c r="P727" s="41">
        <f>3.6*Table10[[#This Row],[Column11]]</f>
        <v>86.061053009322904</v>
      </c>
      <c r="Q727" s="41">
        <f t="shared" si="34"/>
        <v>23.905848058145249</v>
      </c>
      <c r="R727" s="36">
        <f>-1.2*(Table10[[#This Row],[Column16]]/Table10[[#This Row],[Column19]])</f>
        <v>-0.14079875685028964</v>
      </c>
      <c r="S727" s="41">
        <f>'Given Data '!C$21*'Given Data '!C$19*'Given Data '!C$9*Table10[[#This Row],[Column11]]^2</f>
        <v>537.34415531940977</v>
      </c>
      <c r="T727" s="41">
        <f>'Given Data '!C$22*'Given Data '!C$17*9.81</f>
        <v>102.35950200000001</v>
      </c>
      <c r="U727" s="41">
        <v>0</v>
      </c>
      <c r="V727" s="41">
        <f>'Given Data '!C$45-(Table10[[#This Row],[Column13]]+Table10[[#This Row],[Column14]]+Table10[[#This Row],[Column15]])</f>
        <v>68.197760003424719</v>
      </c>
      <c r="W727" s="41">
        <f>Table10[[#This Row],[Column16]]/'Given Data '!C$17</f>
        <v>0.13071967185490926</v>
      </c>
      <c r="X727" s="41">
        <f>IF(L727=1,'Given Data '!C$55,IF(L727=2,'Given Data '!C$56,IF(L727=3,'Given Data '!C$57)))</f>
        <v>581.23604096253996</v>
      </c>
      <c r="Y727" s="41">
        <f>Table10[[#This Row],[Column19]]*Table10[[#This Row],[Column11]]^2/(2*1000)</f>
        <v>166.08516795989135</v>
      </c>
    </row>
    <row r="728" spans="7:25">
      <c r="G728" s="17">
        <v>5000</v>
      </c>
      <c r="H728" s="17">
        <v>15.26</v>
      </c>
      <c r="I728" s="41">
        <f>Table10[[#This Row],[Column2]]*746/1000</f>
        <v>11.383959999999998</v>
      </c>
      <c r="J728" s="37">
        <f>60*Table10[[#This Row],[Column3]]/(2*PI()*Table10[[#This Row],[Column1]])</f>
        <v>2.174176207152495E-2</v>
      </c>
      <c r="K728" s="51">
        <v>469</v>
      </c>
      <c r="L728" s="41">
        <f>IF(Simulation!Q728&lt;='Given Data '!J$6,1,IF(AND(Simulation!Q728&gt;'Given Data '!J$6,Simulation!Q728&lt;='Given Data '!J$7),2,IF(Simulation!Q728&gt;'Given Data '!J$8,3)))</f>
        <v>3</v>
      </c>
      <c r="M728" s="41">
        <v>1</v>
      </c>
      <c r="N728" s="32">
        <f t="shared" si="33"/>
        <v>724</v>
      </c>
      <c r="O728" s="41">
        <f>O727+(Table10[[#This Row],[Column11]]-Q727)/R727</f>
        <v>44.938487151735607</v>
      </c>
      <c r="P728" s="41">
        <f>3.6*Table10[[#This Row],[Column11]]</f>
        <v>86.039847403955378</v>
      </c>
      <c r="Q728" s="41">
        <f t="shared" si="34"/>
        <v>23.899957612209825</v>
      </c>
      <c r="R728" s="36">
        <f>Table10[[#This Row],[Column16]]/Table10[[#This Row],[Column19]]</f>
        <v>0.1177878310631625</v>
      </c>
      <c r="S728" s="41">
        <f>'Given Data '!C$21*'Given Data '!C$19*'Given Data '!C$9*Table10[[#This Row],[Column11]]^2</f>
        <v>537.07938272211743</v>
      </c>
      <c r="T728" s="41">
        <f>'Given Data '!C$22*'Given Data '!C$17*9.81</f>
        <v>102.35950200000001</v>
      </c>
      <c r="U728" s="41">
        <v>0</v>
      </c>
      <c r="V728" s="41">
        <f>'Given Data '!C$45-(Table10[[#This Row],[Column13]]+Table10[[#This Row],[Column14]]+Table10[[#This Row],[Column15]])</f>
        <v>68.462532600717054</v>
      </c>
      <c r="W728" s="41">
        <f>Table10[[#This Row],[Column16]]/'Given Data '!C$17</f>
        <v>0.13122718100231365</v>
      </c>
      <c r="X728" s="41">
        <f>IF(L728=1,'Given Data '!C$55,IF(L728=2,'Given Data '!C$56,IF(L728=3,'Given Data '!C$57)))</f>
        <v>581.23604096253996</v>
      </c>
      <c r="Y728" s="41">
        <f>Table10[[#This Row],[Column19]]*Table10[[#This Row],[Column11]]^2/(2*1000)</f>
        <v>166.0033306478872</v>
      </c>
    </row>
    <row r="729" spans="7:25">
      <c r="G729" s="17">
        <v>5000</v>
      </c>
      <c r="H729" s="17">
        <v>15.26</v>
      </c>
      <c r="I729" s="41">
        <f>Table10[[#This Row],[Column2]]*746/1000</f>
        <v>11.383959999999998</v>
      </c>
      <c r="J729" s="37">
        <f>60*Table10[[#This Row],[Column3]]/(2*PI()*Table10[[#This Row],[Column1]])</f>
        <v>2.174176207152495E-2</v>
      </c>
      <c r="K729" s="51">
        <v>469</v>
      </c>
      <c r="L729" s="41">
        <f>IF(Simulation!Q729&lt;='Given Data '!J$6,1,IF(AND(Simulation!Q729&gt;'Given Data '!J$6,Simulation!Q729&lt;='Given Data '!J$7),2,IF(Simulation!Q729&gt;'Given Data '!J$8,3)))</f>
        <v>3</v>
      </c>
      <c r="M729" s="41">
        <v>1</v>
      </c>
      <c r="N729" s="32">
        <f t="shared" si="33"/>
        <v>725</v>
      </c>
      <c r="O729" s="41">
        <f>O728+(Table10[[#This Row],[Column11]]-Q728)/R728</f>
        <v>44.980323917027157</v>
      </c>
      <c r="P729" s="41">
        <f>3.6*Table10[[#This Row],[Column11]]</f>
        <v>86.057587706587981</v>
      </c>
      <c r="Q729" s="41">
        <f t="shared" si="34"/>
        <v>23.904885474052215</v>
      </c>
      <c r="R729" s="36">
        <f>Table10[[#This Row],[Column16]]/Table10[[#This Row],[Column19]]</f>
        <v>0.11740674584425351</v>
      </c>
      <c r="S729" s="41">
        <f>'Given Data '!C$21*'Given Data '!C$19*'Given Data '!C$9*Table10[[#This Row],[Column11]]^2</f>
        <v>537.30088318602543</v>
      </c>
      <c r="T729" s="41">
        <f>'Given Data '!C$22*'Given Data '!C$17*9.81</f>
        <v>102.35950200000001</v>
      </c>
      <c r="U729" s="41">
        <v>0</v>
      </c>
      <c r="V729" s="41">
        <f>'Given Data '!C$45-(Table10[[#This Row],[Column13]]+Table10[[#This Row],[Column14]]+Table10[[#This Row],[Column15]])</f>
        <v>68.241032136809054</v>
      </c>
      <c r="W729" s="41">
        <f>Table10[[#This Row],[Column16]]/'Given Data '!C$17</f>
        <v>0.13080261474154042</v>
      </c>
      <c r="X729" s="41">
        <f>IF(L729=1,'Given Data '!C$55,IF(L729=2,'Given Data '!C$56,IF(L729=3,'Given Data '!C$57)))</f>
        <v>581.23604096253996</v>
      </c>
      <c r="Y729" s="41">
        <f>Table10[[#This Row],[Column19]]*Table10[[#This Row],[Column11]]^2/(2*1000)</f>
        <v>166.0717931804879</v>
      </c>
    </row>
    <row r="730" spans="7:25">
      <c r="G730" s="17">
        <v>5000</v>
      </c>
      <c r="H730" s="17">
        <v>15.26</v>
      </c>
      <c r="I730" s="41">
        <f>Table10[[#This Row],[Column2]]*746/1000</f>
        <v>11.383959999999998</v>
      </c>
      <c r="J730" s="37">
        <f>60*Table10[[#This Row],[Column3]]/(2*PI()*Table10[[#This Row],[Column1]])</f>
        <v>2.174176207152495E-2</v>
      </c>
      <c r="K730" s="51">
        <v>469</v>
      </c>
      <c r="L730" s="41">
        <f>IF(Simulation!Q730&lt;='Given Data '!J$6,1,IF(AND(Simulation!Q730&gt;'Given Data '!J$6,Simulation!Q730&lt;='Given Data '!J$7),2,IF(Simulation!Q730&gt;'Given Data '!J$8,3)))</f>
        <v>3</v>
      </c>
      <c r="M730" s="41">
        <v>1</v>
      </c>
      <c r="N730" s="32">
        <f t="shared" si="33"/>
        <v>726</v>
      </c>
      <c r="O730" s="41">
        <f>O729+(Table10[[#This Row],[Column11]]-Q729)/R729</f>
        <v>45.022152073617853</v>
      </c>
      <c r="P730" s="41">
        <f>3.6*Table10[[#This Row],[Column11]]</f>
        <v>86.075266974487889</v>
      </c>
      <c r="Q730" s="41">
        <f t="shared" si="34"/>
        <v>23.909796381802192</v>
      </c>
      <c r="R730" s="36">
        <f>Table10[[#This Row],[Column16]]/Table10[[#This Row],[Column19]]</f>
        <v>0.11702689357057122</v>
      </c>
      <c r="S730" s="41">
        <f>'Given Data '!C$21*'Given Data '!C$19*'Given Data '!C$9*Table10[[#This Row],[Column11]]^2</f>
        <v>537.52166701773115</v>
      </c>
      <c r="T730" s="41">
        <f>'Given Data '!C$22*'Given Data '!C$17*9.81</f>
        <v>102.35950200000001</v>
      </c>
      <c r="U730" s="41">
        <v>0</v>
      </c>
      <c r="V730" s="41">
        <f>'Given Data '!C$45-(Table10[[#This Row],[Column13]]+Table10[[#This Row],[Column14]]+Table10[[#This Row],[Column15]])</f>
        <v>68.020248305103337</v>
      </c>
      <c r="W730" s="41">
        <f>Table10[[#This Row],[Column16]]/'Given Data '!C$17</f>
        <v>0.13037942210251544</v>
      </c>
      <c r="X730" s="41">
        <f>IF(L730=1,'Given Data '!C$55,IF(L730=2,'Given Data '!C$56,IF(L730=3,'Given Data '!C$57)))</f>
        <v>581.23604096253996</v>
      </c>
      <c r="Y730" s="41">
        <f>Table10[[#This Row],[Column19]]*Table10[[#This Row],[Column11]]^2/(2*1000)</f>
        <v>166.1400342126247</v>
      </c>
    </row>
    <row r="731" spans="7:25">
      <c r="G731" s="17">
        <v>5000</v>
      </c>
      <c r="H731" s="17">
        <v>15.26</v>
      </c>
      <c r="I731" s="41">
        <f>Table10[[#This Row],[Column2]]*746/1000</f>
        <v>11.383959999999998</v>
      </c>
      <c r="J731" s="37">
        <f>60*Table10[[#This Row],[Column3]]/(2*PI()*Table10[[#This Row],[Column1]])</f>
        <v>2.174176207152495E-2</v>
      </c>
      <c r="K731" s="51">
        <v>469</v>
      </c>
      <c r="L731" s="41">
        <f>IF(Simulation!Q731&lt;='Given Data '!J$6,1,IF(AND(Simulation!Q731&gt;'Given Data '!J$6,Simulation!Q731&lt;='Given Data '!J$7),2,IF(Simulation!Q731&gt;'Given Data '!J$8,3)))</f>
        <v>3</v>
      </c>
      <c r="M731" s="41">
        <v>1</v>
      </c>
      <c r="N731" s="32">
        <f t="shared" si="33"/>
        <v>727</v>
      </c>
      <c r="O731" s="41">
        <f>O730+(Table10[[#This Row],[Column11]]-Q730)/R730</f>
        <v>45.06397165464611</v>
      </c>
      <c r="P731" s="41">
        <f>3.6*Table10[[#This Row],[Column11]]</f>
        <v>86.092885430857265</v>
      </c>
      <c r="Q731" s="41">
        <f t="shared" si="34"/>
        <v>23.914690397460351</v>
      </c>
      <c r="R731" s="36">
        <f>Table10[[#This Row],[Column16]]/Table10[[#This Row],[Column19]]</f>
        <v>0.1166482702531024</v>
      </c>
      <c r="S731" s="41">
        <f>'Given Data '!C$21*'Given Data '!C$19*'Given Data '!C$9*Table10[[#This Row],[Column11]]^2</f>
        <v>537.74173653579282</v>
      </c>
      <c r="T731" s="41">
        <f>'Given Data '!C$22*'Given Data '!C$17*9.81</f>
        <v>102.35950200000001</v>
      </c>
      <c r="U731" s="41">
        <v>0</v>
      </c>
      <c r="V731" s="41">
        <f>'Given Data '!C$45-(Table10[[#This Row],[Column13]]+Table10[[#This Row],[Column14]]+Table10[[#This Row],[Column15]])</f>
        <v>67.800178787041659</v>
      </c>
      <c r="W731" s="41">
        <f>Table10[[#This Row],[Column16]]/'Given Data '!C$17</f>
        <v>0.1299575986410873</v>
      </c>
      <c r="X731" s="41">
        <f>IF(L731=1,'Given Data '!C$55,IF(L731=2,'Given Data '!C$56,IF(L731=3,'Given Data '!C$57)))</f>
        <v>581.23604096253996</v>
      </c>
      <c r="Y731" s="41">
        <f>Table10[[#This Row],[Column19]]*Table10[[#This Row],[Column11]]^2/(2*1000)</f>
        <v>166.20805446092982</v>
      </c>
    </row>
    <row r="732" spans="7:25">
      <c r="G732" s="17">
        <v>5000</v>
      </c>
      <c r="H732" s="17">
        <v>15.26</v>
      </c>
      <c r="I732" s="41">
        <f>Table10[[#This Row],[Column2]]*746/1000</f>
        <v>11.383959999999998</v>
      </c>
      <c r="J732" s="37">
        <f>60*Table10[[#This Row],[Column3]]/(2*PI()*Table10[[#This Row],[Column1]])</f>
        <v>2.174176207152495E-2</v>
      </c>
      <c r="K732" s="51">
        <v>469</v>
      </c>
      <c r="L732" s="41">
        <f>IF(Simulation!Q732&lt;='Given Data '!J$6,1,IF(AND(Simulation!Q732&gt;'Given Data '!J$6,Simulation!Q732&lt;='Given Data '!J$7),2,IF(Simulation!Q732&gt;'Given Data '!J$8,3)))</f>
        <v>3</v>
      </c>
      <c r="M732" s="41">
        <v>1</v>
      </c>
      <c r="N732" s="32">
        <f t="shared" si="33"/>
        <v>728</v>
      </c>
      <c r="O732" s="41">
        <f>O731+(Table10[[#This Row],[Column11]]-Q731)/R731</f>
        <v>45.10578269310367</v>
      </c>
      <c r="P732" s="41">
        <f>3.6*Table10[[#This Row],[Column11]]</f>
        <v>86.11044329798608</v>
      </c>
      <c r="Q732" s="41">
        <f t="shared" si="34"/>
        <v>23.919567582773912</v>
      </c>
      <c r="R732" s="36">
        <f>Table10[[#This Row],[Column16]]/Table10[[#This Row],[Column19]]</f>
        <v>0.1162708719157398</v>
      </c>
      <c r="S732" s="41">
        <f>'Given Data '!C$21*'Given Data '!C$19*'Given Data '!C$9*Table10[[#This Row],[Column11]]^2</f>
        <v>537.96109405126731</v>
      </c>
      <c r="T732" s="41">
        <f>'Given Data '!C$22*'Given Data '!C$17*9.81</f>
        <v>102.35950200000001</v>
      </c>
      <c r="U732" s="41">
        <v>0</v>
      </c>
      <c r="V732" s="41">
        <f>'Given Data '!C$45-(Table10[[#This Row],[Column13]]+Table10[[#This Row],[Column14]]+Table10[[#This Row],[Column15]])</f>
        <v>67.580821271567174</v>
      </c>
      <c r="W732" s="41">
        <f>Table10[[#This Row],[Column16]]/'Given Data '!C$17</f>
        <v>0.12953713992748303</v>
      </c>
      <c r="X732" s="41">
        <f>IF(L732=1,'Given Data '!C$55,IF(L732=2,'Given Data '!C$56,IF(L732=3,'Given Data '!C$57)))</f>
        <v>581.23604096253996</v>
      </c>
      <c r="Y732" s="41">
        <f>Table10[[#This Row],[Column19]]*Table10[[#This Row],[Column11]]^2/(2*1000)</f>
        <v>166.2758546397169</v>
      </c>
    </row>
    <row r="733" spans="7:25">
      <c r="G733" s="17">
        <v>5000</v>
      </c>
      <c r="H733" s="17">
        <v>15.26</v>
      </c>
      <c r="I733" s="41">
        <f>Table10[[#This Row],[Column2]]*746/1000</f>
        <v>11.383959999999998</v>
      </c>
      <c r="J733" s="37">
        <f>60*Table10[[#This Row],[Column3]]/(2*PI()*Table10[[#This Row],[Column1]])</f>
        <v>2.174176207152495E-2</v>
      </c>
      <c r="K733" s="51">
        <v>469</v>
      </c>
      <c r="L733" s="41">
        <f>IF(Simulation!Q733&lt;='Given Data '!J$6,1,IF(AND(Simulation!Q733&gt;'Given Data '!J$6,Simulation!Q733&lt;='Given Data '!J$7),2,IF(Simulation!Q733&gt;'Given Data '!J$8,3)))</f>
        <v>3</v>
      </c>
      <c r="M733" s="41">
        <v>1</v>
      </c>
      <c r="N733" s="32">
        <f t="shared" si="33"/>
        <v>729</v>
      </c>
      <c r="O733" s="41">
        <f>O732+(Table10[[#This Row],[Column11]]-Q732)/R732</f>
        <v>45.14758522183628</v>
      </c>
      <c r="P733" s="41">
        <f>3.6*Table10[[#This Row],[Column11]]</f>
        <v>86.127940797256571</v>
      </c>
      <c r="Q733" s="41">
        <f t="shared" si="34"/>
        <v>23.924427999237935</v>
      </c>
      <c r="R733" s="36">
        <f>Table10[[#This Row],[Column16]]/Table10[[#This Row],[Column19]]</f>
        <v>0.11589469459524061</v>
      </c>
      <c r="S733" s="41">
        <f>'Given Data '!C$21*'Given Data '!C$19*'Given Data '!C$9*Table10[[#This Row],[Column11]]^2</f>
        <v>538.17974186773415</v>
      </c>
      <c r="T733" s="41">
        <f>'Given Data '!C$22*'Given Data '!C$17*9.81</f>
        <v>102.35950200000001</v>
      </c>
      <c r="U733" s="41">
        <v>0</v>
      </c>
      <c r="V733" s="41">
        <f>'Given Data '!C$45-(Table10[[#This Row],[Column13]]+Table10[[#This Row],[Column14]]+Table10[[#This Row],[Column15]])</f>
        <v>67.362173455100333</v>
      </c>
      <c r="W733" s="41">
        <f>Table10[[#This Row],[Column16]]/'Given Data '!C$17</f>
        <v>0.12911804154626197</v>
      </c>
      <c r="X733" s="41">
        <f>IF(L733=1,'Given Data '!C$55,IF(L733=2,'Given Data '!C$56,IF(L733=3,'Given Data '!C$57)))</f>
        <v>581.23604096253996</v>
      </c>
      <c r="Y733" s="41">
        <f>Table10[[#This Row],[Column19]]*Table10[[#This Row],[Column11]]^2/(2*1000)</f>
        <v>166.34343546098845</v>
      </c>
    </row>
    <row r="734" spans="7:25">
      <c r="G734" s="17">
        <v>5000</v>
      </c>
      <c r="H734" s="17">
        <v>15.26</v>
      </c>
      <c r="I734" s="41">
        <f>Table10[[#This Row],[Column2]]*746/1000</f>
        <v>11.383959999999998</v>
      </c>
      <c r="J734" s="37">
        <f>60*Table10[[#This Row],[Column3]]/(2*PI()*Table10[[#This Row],[Column1]])</f>
        <v>2.174176207152495E-2</v>
      </c>
      <c r="K734" s="51">
        <v>457.1</v>
      </c>
      <c r="L734" s="41">
        <f>IF(Simulation!Q734&lt;='Given Data '!J$6,1,IF(AND(Simulation!Q734&gt;'Given Data '!J$6,Simulation!Q734&lt;='Given Data '!J$7),2,IF(Simulation!Q734&gt;'Given Data '!J$8,3)))</f>
        <v>3</v>
      </c>
      <c r="M734" s="41">
        <v>1</v>
      </c>
      <c r="N734" s="32">
        <f t="shared" si="33"/>
        <v>730</v>
      </c>
      <c r="O734" s="41">
        <f>O733+(Table10[[#This Row],[Column11]]-Q733)/R733</f>
        <v>45.189379273544539</v>
      </c>
      <c r="P734" s="41">
        <f>3.6*Table10[[#This Row],[Column11]]</f>
        <v>86.145378149147618</v>
      </c>
      <c r="Q734" s="41">
        <f t="shared" si="34"/>
        <v>23.929271708096561</v>
      </c>
      <c r="R734" s="36">
        <f>Table10[[#This Row],[Column16]]/Table10[[#This Row],[Column19]]</f>
        <v>0.11551973434118409</v>
      </c>
      <c r="S734" s="41">
        <f>'Given Data '!C$21*'Given Data '!C$19*'Given Data '!C$9*Table10[[#This Row],[Column11]]^2</f>
        <v>538.39768228132027</v>
      </c>
      <c r="T734" s="41">
        <f>'Given Data '!C$22*'Given Data '!C$17*9.81</f>
        <v>102.35950200000001</v>
      </c>
      <c r="U734" s="41">
        <v>0</v>
      </c>
      <c r="V734" s="41">
        <f>'Given Data '!C$45-(Table10[[#This Row],[Column13]]+Table10[[#This Row],[Column14]]+Table10[[#This Row],[Column15]])</f>
        <v>67.144233041514212</v>
      </c>
      <c r="W734" s="41">
        <f>Table10[[#This Row],[Column16]]/'Given Data '!C$17</f>
        <v>0.12870029909626843</v>
      </c>
      <c r="X734" s="41">
        <f>IF(L734=1,'Given Data '!C$55,IF(L734=2,'Given Data '!C$56,IF(L734=3,'Given Data '!C$57)))</f>
        <v>581.23604096253996</v>
      </c>
      <c r="Y734" s="41">
        <f>Table10[[#This Row],[Column19]]*Table10[[#This Row],[Column11]]^2/(2*1000)</f>
        <v>166.41079763444353</v>
      </c>
    </row>
    <row r="735" spans="7:25">
      <c r="G735" s="17">
        <v>5000</v>
      </c>
      <c r="H735" s="17">
        <v>15.26</v>
      </c>
      <c r="I735" s="41">
        <f>Table10[[#This Row],[Column2]]*746/1000</f>
        <v>11.383959999999998</v>
      </c>
      <c r="J735" s="37">
        <f>60*Table10[[#This Row],[Column3]]/(2*PI()*Table10[[#This Row],[Column1]])</f>
        <v>2.174176207152495E-2</v>
      </c>
      <c r="K735" s="51">
        <v>457.1</v>
      </c>
      <c r="L735" s="41">
        <f>IF(Simulation!Q735&lt;='Given Data '!J$6,1,IF(AND(Simulation!Q735&gt;'Given Data '!J$6,Simulation!Q735&lt;='Given Data '!J$7),2,IF(Simulation!Q735&gt;'Given Data '!J$8,3)))</f>
        <v>3</v>
      </c>
      <c r="M735" s="41">
        <v>1</v>
      </c>
      <c r="N735" s="32">
        <f t="shared" si="33"/>
        <v>731</v>
      </c>
      <c r="O735" s="41">
        <f>O734+(Table10[[#This Row],[Column11]]-Q734)/R734</f>
        <v>45.231164880784661</v>
      </c>
      <c r="P735" s="41">
        <f>3.6*Table10[[#This Row],[Column11]]</f>
        <v>86.16275557323921</v>
      </c>
      <c r="Q735" s="41">
        <f t="shared" si="34"/>
        <v>23.934098770344225</v>
      </c>
      <c r="R735" s="36">
        <f>Table10[[#This Row],[Column16]]/Table10[[#This Row],[Column19]]</f>
        <v>0.11514598721593024</v>
      </c>
      <c r="S735" s="41">
        <f>'Given Data '!C$21*'Given Data '!C$19*'Given Data '!C$9*Table10[[#This Row],[Column11]]^2</f>
        <v>538.61491758072395</v>
      </c>
      <c r="T735" s="41">
        <f>'Given Data '!C$22*'Given Data '!C$17*9.81</f>
        <v>102.35950200000001</v>
      </c>
      <c r="U735" s="41">
        <v>0</v>
      </c>
      <c r="V735" s="41">
        <f>'Given Data '!C$45-(Table10[[#This Row],[Column13]]+Table10[[#This Row],[Column14]]+Table10[[#This Row],[Column15]])</f>
        <v>66.92699774211053</v>
      </c>
      <c r="W735" s="41">
        <f>Table10[[#This Row],[Column16]]/'Given Data '!C$17</f>
        <v>0.12828390819058583</v>
      </c>
      <c r="X735" s="41">
        <f>IF(L735=1,'Given Data '!C$55,IF(L735=2,'Given Data '!C$56,IF(L735=3,'Given Data '!C$57)))</f>
        <v>581.23604096253996</v>
      </c>
      <c r="Y735" s="41">
        <f>Table10[[#This Row],[Column19]]*Table10[[#This Row],[Column11]]^2/(2*1000)</f>
        <v>166.47794186748507</v>
      </c>
    </row>
    <row r="736" spans="7:25">
      <c r="G736" s="17">
        <v>5000</v>
      </c>
      <c r="H736" s="17">
        <v>15.26</v>
      </c>
      <c r="I736" s="41">
        <f>Table10[[#This Row],[Column2]]*746/1000</f>
        <v>11.383959999999998</v>
      </c>
      <c r="J736" s="37">
        <f>60*Table10[[#This Row],[Column3]]/(2*PI()*Table10[[#This Row],[Column1]])</f>
        <v>2.174176207152495E-2</v>
      </c>
      <c r="K736" s="51">
        <v>457.1</v>
      </c>
      <c r="L736" s="41">
        <f>IF(Simulation!Q736&lt;='Given Data '!J$6,1,IF(AND(Simulation!Q736&gt;'Given Data '!J$6,Simulation!Q736&lt;='Given Data '!J$7),2,IF(Simulation!Q736&gt;'Given Data '!J$8,3)))</f>
        <v>3</v>
      </c>
      <c r="M736" s="41">
        <v>1</v>
      </c>
      <c r="N736" s="32">
        <f t="shared" si="33"/>
        <v>732</v>
      </c>
      <c r="O736" s="41">
        <f>O735+(Table10[[#This Row],[Column11]]-Q735)/R735</f>
        <v>45.272942075969212</v>
      </c>
      <c r="P736" s="41">
        <f>3.6*Table10[[#This Row],[Column11]]</f>
        <v>86.180073288216704</v>
      </c>
      <c r="Q736" s="41">
        <f t="shared" si="34"/>
        <v>23.938909246726862</v>
      </c>
      <c r="R736" s="36">
        <f>Table10[[#This Row],[Column16]]/Table10[[#This Row],[Column19]]</f>
        <v>0.11477344929457932</v>
      </c>
      <c r="S736" s="41">
        <f>'Given Data '!C$21*'Given Data '!C$19*'Given Data '!C$9*Table10[[#This Row],[Column11]]^2</f>
        <v>538.83145004723838</v>
      </c>
      <c r="T736" s="41">
        <f>'Given Data '!C$22*'Given Data '!C$17*9.81</f>
        <v>102.35950200000001</v>
      </c>
      <c r="U736" s="41">
        <v>0</v>
      </c>
      <c r="V736" s="41">
        <f>'Given Data '!C$45-(Table10[[#This Row],[Column13]]+Table10[[#This Row],[Column14]]+Table10[[#This Row],[Column15]])</f>
        <v>66.710465275596107</v>
      </c>
      <c r="W736" s="41">
        <f>Table10[[#This Row],[Column16]]/'Given Data '!C$17</f>
        <v>0.12786886445649134</v>
      </c>
      <c r="X736" s="41">
        <f>IF(L736=1,'Given Data '!C$55,IF(L736=2,'Given Data '!C$56,IF(L736=3,'Given Data '!C$57)))</f>
        <v>581.23604096253996</v>
      </c>
      <c r="Y736" s="41">
        <f>Table10[[#This Row],[Column19]]*Table10[[#This Row],[Column11]]^2/(2*1000)</f>
        <v>166.54486886522722</v>
      </c>
    </row>
    <row r="737" spans="7:25">
      <c r="G737" s="17">
        <v>5000</v>
      </c>
      <c r="H737" s="17">
        <v>15.26</v>
      </c>
      <c r="I737" s="41">
        <f>Table10[[#This Row],[Column2]]*746/1000</f>
        <v>11.383959999999998</v>
      </c>
      <c r="J737" s="37">
        <f>60*Table10[[#This Row],[Column3]]/(2*PI()*Table10[[#This Row],[Column1]])</f>
        <v>2.174176207152495E-2</v>
      </c>
      <c r="K737" s="51">
        <v>504.4</v>
      </c>
      <c r="L737" s="41">
        <f>IF(Simulation!Q737&lt;='Given Data '!J$6,1,IF(AND(Simulation!Q737&gt;'Given Data '!J$6,Simulation!Q737&lt;='Given Data '!J$7),2,IF(Simulation!Q737&gt;'Given Data '!J$8,3)))</f>
        <v>3</v>
      </c>
      <c r="M737" s="41">
        <v>1</v>
      </c>
      <c r="N737" s="32">
        <f t="shared" si="33"/>
        <v>733</v>
      </c>
      <c r="O737" s="41">
        <f>O736+(Table10[[#This Row],[Column11]]-Q736)/R736</f>
        <v>45.314710891367909</v>
      </c>
      <c r="P737" s="41">
        <f>3.6*Table10[[#This Row],[Column11]]</f>
        <v>86.197331511875234</v>
      </c>
      <c r="Q737" s="41">
        <f t="shared" si="34"/>
        <v>23.943703197743119</v>
      </c>
      <c r="R737" s="36">
        <f>Table10[[#This Row],[Column16]]/Table10[[#This Row],[Column19]]</f>
        <v>0.11440211666493003</v>
      </c>
      <c r="S737" s="41">
        <f>'Given Data '!C$21*'Given Data '!C$19*'Given Data '!C$9*Table10[[#This Row],[Column11]]^2</f>
        <v>539.04728195477594</v>
      </c>
      <c r="T737" s="41">
        <f>'Given Data '!C$22*'Given Data '!C$17*9.81</f>
        <v>102.35950200000001</v>
      </c>
      <c r="U737" s="41">
        <v>0</v>
      </c>
      <c r="V737" s="41">
        <f>'Given Data '!C$45-(Table10[[#This Row],[Column13]]+Table10[[#This Row],[Column14]]+Table10[[#This Row],[Column15]])</f>
        <v>66.494633368058544</v>
      </c>
      <c r="W737" s="41">
        <f>Table10[[#This Row],[Column16]]/'Given Data '!C$17</f>
        <v>0.12745516353540959</v>
      </c>
      <c r="X737" s="41">
        <f>IF(L737=1,'Given Data '!C$55,IF(L737=2,'Given Data '!C$56,IF(L737=3,'Given Data '!C$57)))</f>
        <v>581.23604096253996</v>
      </c>
      <c r="Y737" s="41">
        <f>Table10[[#This Row],[Column19]]*Table10[[#This Row],[Column11]]^2/(2*1000)</f>
        <v>166.61157933050282</v>
      </c>
    </row>
    <row r="738" spans="7:25">
      <c r="G738" s="17">
        <v>5000</v>
      </c>
      <c r="H738" s="17">
        <v>15.26</v>
      </c>
      <c r="I738" s="41">
        <f>Table10[[#This Row],[Column2]]*746/1000</f>
        <v>11.383959999999998</v>
      </c>
      <c r="J738" s="37">
        <f>60*Table10[[#This Row],[Column3]]/(2*PI()*Table10[[#This Row],[Column1]])</f>
        <v>2.174176207152495E-2</v>
      </c>
      <c r="K738" s="51">
        <v>504.4</v>
      </c>
      <c r="L738" s="41">
        <f>IF(Simulation!Q738&lt;='Given Data '!J$6,1,IF(AND(Simulation!Q738&gt;'Given Data '!J$6,Simulation!Q738&lt;='Given Data '!J$7),2,IF(Simulation!Q738&gt;'Given Data '!J$8,3)))</f>
        <v>3</v>
      </c>
      <c r="M738" s="41">
        <v>1</v>
      </c>
      <c r="N738" s="32">
        <f t="shared" si="33"/>
        <v>734</v>
      </c>
      <c r="O738" s="41">
        <f>O737+(Table10[[#This Row],[Column11]]-Q737)/R737</f>
        <v>45.356471359108404</v>
      </c>
      <c r="P738" s="41">
        <f>3.6*Table10[[#This Row],[Column11]]</f>
        <v>86.214530461123985</v>
      </c>
      <c r="Q738" s="41">
        <f t="shared" si="34"/>
        <v>23.948480683645549</v>
      </c>
      <c r="R738" s="36">
        <f>Table10[[#This Row],[Column16]]/Table10[[#This Row],[Column19]]</f>
        <v>0.11403198542743781</v>
      </c>
      <c r="S738" s="41">
        <f>'Given Data '!C$21*'Given Data '!C$19*'Given Data '!C$9*Table10[[#This Row],[Column11]]^2</f>
        <v>539.26241556989248</v>
      </c>
      <c r="T738" s="41">
        <f>'Given Data '!C$22*'Given Data '!C$17*9.81</f>
        <v>102.35950200000001</v>
      </c>
      <c r="U738" s="41">
        <v>0</v>
      </c>
      <c r="V738" s="41">
        <f>'Given Data '!C$45-(Table10[[#This Row],[Column13]]+Table10[[#This Row],[Column14]]+Table10[[#This Row],[Column15]])</f>
        <v>66.279499752942002</v>
      </c>
      <c r="W738" s="41">
        <f>Table10[[#This Row],[Column16]]/'Given Data '!C$17</f>
        <v>0.12704280108286595</v>
      </c>
      <c r="X738" s="41">
        <f>IF(L738=1,'Given Data '!C$55,IF(L738=2,'Given Data '!C$56,IF(L738=3,'Given Data '!C$57)))</f>
        <v>581.23604096253996</v>
      </c>
      <c r="Y738" s="41">
        <f>Table10[[#This Row],[Column19]]*Table10[[#This Row],[Column11]]^2/(2*1000)</f>
        <v>166.6780739638709</v>
      </c>
    </row>
    <row r="739" spans="7:25">
      <c r="G739" s="17">
        <v>5000</v>
      </c>
      <c r="H739" s="17">
        <v>15.26</v>
      </c>
      <c r="I739" s="41">
        <f>Table10[[#This Row],[Column2]]*746/1000</f>
        <v>11.383959999999998</v>
      </c>
      <c r="J739" s="37">
        <f>60*Table10[[#This Row],[Column3]]/(2*PI()*Table10[[#This Row],[Column1]])</f>
        <v>2.174176207152495E-2</v>
      </c>
      <c r="K739" s="51">
        <v>492.1</v>
      </c>
      <c r="L739" s="41">
        <f>IF(Simulation!Q739&lt;='Given Data '!J$6,1,IF(AND(Simulation!Q739&gt;'Given Data '!J$6,Simulation!Q739&lt;='Given Data '!J$7),2,IF(Simulation!Q739&gt;'Given Data '!J$8,3)))</f>
        <v>3</v>
      </c>
      <c r="M739" s="41">
        <v>1</v>
      </c>
      <c r="N739" s="32">
        <f t="shared" si="33"/>
        <v>735</v>
      </c>
      <c r="O739" s="41">
        <f>O738+(Table10[[#This Row],[Column11]]-Q738)/R738</f>
        <v>45.398223511176994</v>
      </c>
      <c r="P739" s="41">
        <f>3.6*Table10[[#This Row],[Column11]]</f>
        <v>86.231670351990473</v>
      </c>
      <c r="Q739" s="41">
        <f t="shared" si="34"/>
        <v>23.953241764441799</v>
      </c>
      <c r="R739" s="36">
        <f>Table10[[#This Row],[Column16]]/Table10[[#This Row],[Column19]]</f>
        <v>0.11366305169517535</v>
      </c>
      <c r="S739" s="41">
        <f>'Given Data '!C$21*'Given Data '!C$19*'Given Data '!C$9*Table10[[#This Row],[Column11]]^2</f>
        <v>539.47685315181025</v>
      </c>
      <c r="T739" s="41">
        <f>'Given Data '!C$22*'Given Data '!C$17*9.81</f>
        <v>102.35950200000001</v>
      </c>
      <c r="U739" s="41">
        <v>0</v>
      </c>
      <c r="V739" s="41">
        <f>'Given Data '!C$45-(Table10[[#This Row],[Column13]]+Table10[[#This Row],[Column14]]+Table10[[#This Row],[Column15]])</f>
        <v>66.065062171024238</v>
      </c>
      <c r="W739" s="41">
        <f>Table10[[#This Row],[Column16]]/'Given Data '!C$17</f>
        <v>0.12663177276844267</v>
      </c>
      <c r="X739" s="41">
        <f>IF(L739=1,'Given Data '!C$55,IF(L739=2,'Given Data '!C$56,IF(L739=3,'Given Data '!C$57)))</f>
        <v>581.23604096253996</v>
      </c>
      <c r="Y739" s="41">
        <f>Table10[[#This Row],[Column19]]*Table10[[#This Row],[Column11]]^2/(2*1000)</f>
        <v>166.74435346362381</v>
      </c>
    </row>
    <row r="740" spans="7:25">
      <c r="G740" s="17">
        <v>5000</v>
      </c>
      <c r="H740" s="17">
        <v>15.26</v>
      </c>
      <c r="I740" s="41">
        <f>Table10[[#This Row],[Column2]]*746/1000</f>
        <v>11.383959999999998</v>
      </c>
      <c r="J740" s="37">
        <f>60*Table10[[#This Row],[Column3]]/(2*PI()*Table10[[#This Row],[Column1]])</f>
        <v>2.174176207152495E-2</v>
      </c>
      <c r="K740" s="51">
        <v>470.5</v>
      </c>
      <c r="L740" s="41">
        <f>IF(Simulation!Q740&lt;='Given Data '!J$6,1,IF(AND(Simulation!Q740&gt;'Given Data '!J$6,Simulation!Q740&lt;='Given Data '!J$7),2,IF(Simulation!Q740&gt;'Given Data '!J$8,3)))</f>
        <v>3</v>
      </c>
      <c r="M740" s="41">
        <v>1</v>
      </c>
      <c r="N740" s="32">
        <f t="shared" si="33"/>
        <v>736</v>
      </c>
      <c r="O740" s="41">
        <f>O739+(Table10[[#This Row],[Column11]]-Q739)/R739</f>
        <v>45.439967379419436</v>
      </c>
      <c r="P740" s="41">
        <f>3.6*Table10[[#This Row],[Column11]]</f>
        <v>86.248751399624865</v>
      </c>
      <c r="Q740" s="41">
        <f t="shared" si="34"/>
        <v>23.957986499895796</v>
      </c>
      <c r="R740" s="36">
        <f>Table10[[#This Row],[Column16]]/Table10[[#This Row],[Column19]]</f>
        <v>0.11329531159378994</v>
      </c>
      <c r="S740" s="41">
        <f>'Given Data '!C$21*'Given Data '!C$19*'Given Data '!C$9*Table10[[#This Row],[Column11]]^2</f>
        <v>539.69059695244266</v>
      </c>
      <c r="T740" s="41">
        <f>'Given Data '!C$22*'Given Data '!C$17*9.81</f>
        <v>102.35950200000001</v>
      </c>
      <c r="U740" s="41">
        <v>0</v>
      </c>
      <c r="V740" s="41">
        <f>'Given Data '!C$45-(Table10[[#This Row],[Column13]]+Table10[[#This Row],[Column14]]+Table10[[#This Row],[Column15]])</f>
        <v>65.851318370391823</v>
      </c>
      <c r="W740" s="41">
        <f>Table10[[#This Row],[Column16]]/'Given Data '!C$17</f>
        <v>0.12622207427573137</v>
      </c>
      <c r="X740" s="41">
        <f>IF(L740=1,'Given Data '!C$55,IF(L740=2,'Given Data '!C$56,IF(L740=3,'Given Data '!C$57)))</f>
        <v>581.23604096253996</v>
      </c>
      <c r="Y740" s="41">
        <f>Table10[[#This Row],[Column19]]*Table10[[#This Row],[Column11]]^2/(2*1000)</f>
        <v>166.81041852579486</v>
      </c>
    </row>
    <row r="741" spans="7:25">
      <c r="G741" s="17">
        <v>5000</v>
      </c>
      <c r="H741" s="17">
        <v>15.26</v>
      </c>
      <c r="I741" s="41">
        <f>Table10[[#This Row],[Column2]]*746/1000</f>
        <v>11.383959999999998</v>
      </c>
      <c r="J741" s="37">
        <f>60*Table10[[#This Row],[Column3]]/(2*PI()*Table10[[#This Row],[Column1]])</f>
        <v>2.174176207152495E-2</v>
      </c>
      <c r="K741" s="51">
        <v>470.5</v>
      </c>
      <c r="L741" s="41">
        <f>IF(Simulation!Q741&lt;='Given Data '!J$6,1,IF(AND(Simulation!Q741&gt;'Given Data '!J$6,Simulation!Q741&lt;='Given Data '!J$7),2,IF(Simulation!Q741&gt;'Given Data '!J$8,3)))</f>
        <v>3</v>
      </c>
      <c r="M741" s="41">
        <v>1</v>
      </c>
      <c r="N741" s="32">
        <f t="shared" si="33"/>
        <v>737</v>
      </c>
      <c r="O741" s="41">
        <f>O740+(Table10[[#This Row],[Column11]]-Q740)/R740</f>
        <v>45.481702995541639</v>
      </c>
      <c r="P741" s="41">
        <f>3.6*Table10[[#This Row],[Column11]]</f>
        <v>86.265773818304112</v>
      </c>
      <c r="Q741" s="41">
        <f t="shared" si="34"/>
        <v>23.96271494952892</v>
      </c>
      <c r="R741" s="36">
        <f>Table10[[#This Row],[Column16]]/Table10[[#This Row],[Column19]]</f>
        <v>0.11292876126146457</v>
      </c>
      <c r="S741" s="41">
        <f>'Given Data '!C$21*'Given Data '!C$19*'Given Data '!C$9*Table10[[#This Row],[Column11]]^2</f>
        <v>539.90364921641697</v>
      </c>
      <c r="T741" s="41">
        <f>'Given Data '!C$22*'Given Data '!C$17*9.81</f>
        <v>102.35950200000001</v>
      </c>
      <c r="U741" s="41">
        <v>0</v>
      </c>
      <c r="V741" s="41">
        <f>'Given Data '!C$45-(Table10[[#This Row],[Column13]]+Table10[[#This Row],[Column14]]+Table10[[#This Row],[Column15]])</f>
        <v>65.638266106417518</v>
      </c>
      <c r="W741" s="41">
        <f>Table10[[#This Row],[Column16]]/'Given Data '!C$17</f>
        <v>0.12581370130228961</v>
      </c>
      <c r="X741" s="41">
        <f>IF(L741=1,'Given Data '!C$55,IF(L741=2,'Given Data '!C$56,IF(L741=3,'Given Data '!C$57)))</f>
        <v>581.23604096253996</v>
      </c>
      <c r="Y741" s="41">
        <f>Table10[[#This Row],[Column19]]*Table10[[#This Row],[Column11]]^2/(2*1000)</f>
        <v>166.87626984416525</v>
      </c>
    </row>
    <row r="742" spans="7:25">
      <c r="G742" s="17">
        <v>5000</v>
      </c>
      <c r="H742" s="17">
        <v>15.26</v>
      </c>
      <c r="I742" s="41">
        <f>Table10[[#This Row],[Column2]]*746/1000</f>
        <v>11.383959999999998</v>
      </c>
      <c r="J742" s="37">
        <f>60*Table10[[#This Row],[Column3]]/(2*PI()*Table10[[#This Row],[Column1]])</f>
        <v>2.174176207152495E-2</v>
      </c>
      <c r="K742" s="51">
        <v>470.5</v>
      </c>
      <c r="L742" s="41">
        <f>IF(Simulation!Q742&lt;='Given Data '!J$6,1,IF(AND(Simulation!Q742&gt;'Given Data '!J$6,Simulation!Q742&lt;='Given Data '!J$7),2,IF(Simulation!Q742&gt;'Given Data '!J$8,3)))</f>
        <v>3</v>
      </c>
      <c r="M742" s="41">
        <v>1</v>
      </c>
      <c r="N742" s="32">
        <f t="shared" si="33"/>
        <v>738</v>
      </c>
      <c r="O742" s="41">
        <f>O741+(Table10[[#This Row],[Column11]]-Q741)/R741</f>
        <v>45.523430391110438</v>
      </c>
      <c r="P742" s="41">
        <f>3.6*Table10[[#This Row],[Column11]]</f>
        <v>86.282737821436214</v>
      </c>
      <c r="Q742" s="41">
        <f t="shared" si="34"/>
        <v>23.967427172621171</v>
      </c>
      <c r="R742" s="36">
        <f>Table10[[#This Row],[Column16]]/Table10[[#This Row],[Column19]]</f>
        <v>0.11256339684887622</v>
      </c>
      <c r="S742" s="41">
        <f>'Given Data '!C$21*'Given Data '!C$19*'Given Data '!C$9*Table10[[#This Row],[Column11]]^2</f>
        <v>540.11601218109843</v>
      </c>
      <c r="T742" s="41">
        <f>'Given Data '!C$22*'Given Data '!C$17*9.81</f>
        <v>102.35950200000001</v>
      </c>
      <c r="U742" s="41">
        <v>0</v>
      </c>
      <c r="V742" s="41">
        <f>'Given Data '!C$45-(Table10[[#This Row],[Column13]]+Table10[[#This Row],[Column14]]+Table10[[#This Row],[Column15]])</f>
        <v>65.425903141736057</v>
      </c>
      <c r="W742" s="41">
        <f>Table10[[#This Row],[Column16]]/'Given Data '!C$17</f>
        <v>0.12540664955959452</v>
      </c>
      <c r="X742" s="41">
        <f>IF(L742=1,'Given Data '!C$55,IF(L742=2,'Given Data '!C$56,IF(L742=3,'Given Data '!C$57)))</f>
        <v>581.23604096253996</v>
      </c>
      <c r="Y742" s="41">
        <f>Table10[[#This Row],[Column19]]*Table10[[#This Row],[Column11]]^2/(2*1000)</f>
        <v>166.94190811027167</v>
      </c>
    </row>
    <row r="743" spans="7:25">
      <c r="G743" s="17">
        <v>5300</v>
      </c>
      <c r="H743" s="17">
        <v>16.25</v>
      </c>
      <c r="I743" s="41">
        <f>Table10[[#This Row],[Column2]]*746/1000</f>
        <v>12.1225</v>
      </c>
      <c r="J743" s="37">
        <f>60*Table10[[#This Row],[Column3]]/(2*PI()*Table10[[#This Row],[Column1]])</f>
        <v>2.1841763746771711E-2</v>
      </c>
      <c r="K743" s="51">
        <v>470.5</v>
      </c>
      <c r="L743" s="41">
        <f>IF(Simulation!Q743&lt;='Given Data '!J$6,1,IF(AND(Simulation!Q743&gt;'Given Data '!J$6,Simulation!Q743&lt;='Given Data '!J$7),2,IF(Simulation!Q743&gt;'Given Data '!J$8,3)))</f>
        <v>3</v>
      </c>
      <c r="M743" s="41">
        <v>1</v>
      </c>
      <c r="N743" s="32">
        <f t="shared" si="33"/>
        <v>739</v>
      </c>
      <c r="O743" s="41">
        <f>O742+(Table10[[#This Row],[Column11]]-Q742)/R742</f>
        <v>45.565149597554338</v>
      </c>
      <c r="P743" s="41">
        <f>3.6*Table10[[#This Row],[Column11]]</f>
        <v>86.299643621564414</v>
      </c>
      <c r="Q743" s="41">
        <f t="shared" si="34"/>
        <v>23.972123228212336</v>
      </c>
      <c r="R743" s="36">
        <f>Table10[[#This Row],[Column16]]/Table10[[#This Row],[Column19]]</f>
        <v>0.11219921451915599</v>
      </c>
      <c r="S743" s="41">
        <f>'Given Data '!C$21*'Given Data '!C$19*'Given Data '!C$9*Table10[[#This Row],[Column11]]^2</f>
        <v>540.32768807661353</v>
      </c>
      <c r="T743" s="41">
        <f>'Given Data '!C$22*'Given Data '!C$17*9.81</f>
        <v>102.35950200000001</v>
      </c>
      <c r="U743" s="41">
        <v>0</v>
      </c>
      <c r="V743" s="41">
        <f>'Given Data '!C$45-(Table10[[#This Row],[Column13]]+Table10[[#This Row],[Column14]]+Table10[[#This Row],[Column15]])</f>
        <v>65.214227246220958</v>
      </c>
      <c r="W743" s="41">
        <f>Table10[[#This Row],[Column16]]/'Given Data '!C$17</f>
        <v>0.12500091477299832</v>
      </c>
      <c r="X743" s="41">
        <f>IF(L743=1,'Given Data '!C$55,IF(L743=2,'Given Data '!C$56,IF(L743=3,'Given Data '!C$57)))</f>
        <v>581.23604096253996</v>
      </c>
      <c r="Y743" s="41">
        <f>Table10[[#This Row],[Column19]]*Table10[[#This Row],[Column11]]^2/(2*1000)</f>
        <v>167.00733401341338</v>
      </c>
    </row>
    <row r="744" spans="7:25">
      <c r="G744" s="17">
        <v>5500</v>
      </c>
      <c r="H744" s="17">
        <v>16.940000000000001</v>
      </c>
      <c r="I744" s="41">
        <f>Table10[[#This Row],[Column2]]*746/1000</f>
        <v>12.637240000000002</v>
      </c>
      <c r="J744" s="37">
        <f>60*Table10[[#This Row],[Column3]]/(2*PI()*Table10[[#This Row],[Column1]])</f>
        <v>2.1941227778603172E-2</v>
      </c>
      <c r="K744" s="51">
        <v>470.5</v>
      </c>
      <c r="L744" s="41">
        <f>IF(Simulation!Q744&lt;='Given Data '!J$6,1,IF(AND(Simulation!Q744&gt;'Given Data '!J$6,Simulation!Q744&lt;='Given Data '!J$7),2,IF(Simulation!Q744&gt;'Given Data '!J$8,3)))</f>
        <v>3</v>
      </c>
      <c r="M744" s="41">
        <v>1</v>
      </c>
      <c r="N744" s="32">
        <f t="shared" si="33"/>
        <v>740</v>
      </c>
      <c r="O744" s="41">
        <f>O743+(Table10[[#This Row],[Column11]]-Q743)/R743</f>
        <v>45.606860646164193</v>
      </c>
      <c r="P744" s="41">
        <f>3.6*Table10[[#This Row],[Column11]]</f>
        <v>86.316491430371272</v>
      </c>
      <c r="Q744" s="41">
        <f t="shared" si="34"/>
        <v>23.976803175103132</v>
      </c>
      <c r="R744" s="36">
        <f>Table10[[#This Row],[Column16]]/Table10[[#This Row],[Column19]]</f>
        <v>0.11183621044784804</v>
      </c>
      <c r="S744" s="41">
        <f>'Given Data '!C$21*'Given Data '!C$19*'Given Data '!C$9*Table10[[#This Row],[Column11]]^2</f>
        <v>540.53867912587384</v>
      </c>
      <c r="T744" s="41">
        <f>'Given Data '!C$22*'Given Data '!C$17*9.81</f>
        <v>102.35950200000001</v>
      </c>
      <c r="U744" s="41">
        <v>0</v>
      </c>
      <c r="V744" s="41">
        <f>'Given Data '!C$45-(Table10[[#This Row],[Column13]]+Table10[[#This Row],[Column14]]+Table10[[#This Row],[Column15]])</f>
        <v>65.003236196960643</v>
      </c>
      <c r="W744" s="41">
        <f>Table10[[#This Row],[Column16]]/'Given Data '!C$17</f>
        <v>0.12459649268168262</v>
      </c>
      <c r="X744" s="41">
        <f>IF(L744=1,'Given Data '!C$55,IF(L744=2,'Given Data '!C$56,IF(L744=3,'Given Data '!C$57)))</f>
        <v>581.23604096253996</v>
      </c>
      <c r="Y744" s="41">
        <f>Table10[[#This Row],[Column19]]*Table10[[#This Row],[Column11]]^2/(2*1000)</f>
        <v>167.07254824065959</v>
      </c>
    </row>
    <row r="745" spans="7:25">
      <c r="G745" s="17">
        <v>5500</v>
      </c>
      <c r="H745" s="17">
        <v>16.940000000000001</v>
      </c>
      <c r="I745" s="41">
        <f>Table10[[#This Row],[Column2]]*746/1000</f>
        <v>12.637240000000002</v>
      </c>
      <c r="J745" s="37">
        <f>60*Table10[[#This Row],[Column3]]/(2*PI()*Table10[[#This Row],[Column1]])</f>
        <v>2.1941227778603172E-2</v>
      </c>
      <c r="K745" s="51">
        <v>470.5</v>
      </c>
      <c r="L745" s="41">
        <f>IF(Simulation!Q745&lt;='Given Data '!J$6,1,IF(AND(Simulation!Q745&gt;'Given Data '!J$6,Simulation!Q745&lt;='Given Data '!J$7),2,IF(Simulation!Q745&gt;'Given Data '!J$8,3)))</f>
        <v>3</v>
      </c>
      <c r="M745" s="41">
        <v>1</v>
      </c>
      <c r="N745" s="32">
        <f t="shared" si="33"/>
        <v>741</v>
      </c>
      <c r="O745" s="41">
        <f>O744+(Table10[[#This Row],[Column11]]-Q744)/R744</f>
        <v>45.648563568094069</v>
      </c>
      <c r="P745" s="41">
        <f>3.6*Table10[[#This Row],[Column11]]</f>
        <v>86.333281458682947</v>
      </c>
      <c r="Q745" s="41">
        <f t="shared" si="34"/>
        <v>23.981467071856372</v>
      </c>
      <c r="R745" s="36">
        <f>Table10[[#This Row],[Column16]]/Table10[[#This Row],[Column19]]</f>
        <v>0.11147438082287064</v>
      </c>
      <c r="S745" s="41">
        <f>'Given Data '!C$21*'Given Data '!C$19*'Given Data '!C$9*Table10[[#This Row],[Column11]]^2</f>
        <v>540.74898754459866</v>
      </c>
      <c r="T745" s="41">
        <f>'Given Data '!C$22*'Given Data '!C$17*9.81</f>
        <v>102.35950200000001</v>
      </c>
      <c r="U745" s="41">
        <v>0</v>
      </c>
      <c r="V745" s="41">
        <f>'Given Data '!C$45-(Table10[[#This Row],[Column13]]+Table10[[#This Row],[Column14]]+Table10[[#This Row],[Column15]])</f>
        <v>64.792927778235821</v>
      </c>
      <c r="W745" s="41">
        <f>Table10[[#This Row],[Column16]]/'Given Data '!C$17</f>
        <v>0.12419337903861496</v>
      </c>
      <c r="X745" s="41">
        <f>IF(L745=1,'Given Data '!C$55,IF(L745=2,'Given Data '!C$56,IF(L745=3,'Given Data '!C$57)))</f>
        <v>581.23604096253996</v>
      </c>
      <c r="Y745" s="41">
        <f>Table10[[#This Row],[Column19]]*Table10[[#This Row],[Column11]]^2/(2*1000)</f>
        <v>167.13755147685657</v>
      </c>
    </row>
    <row r="746" spans="7:25">
      <c r="G746" s="17">
        <v>5500</v>
      </c>
      <c r="H746" s="17">
        <v>16.940000000000001</v>
      </c>
      <c r="I746" s="41">
        <f>Table10[[#This Row],[Column2]]*746/1000</f>
        <v>12.637240000000002</v>
      </c>
      <c r="J746" s="37">
        <f>60*Table10[[#This Row],[Column3]]/(2*PI()*Table10[[#This Row],[Column1]])</f>
        <v>2.1941227778603172E-2</v>
      </c>
      <c r="K746" s="51">
        <v>470.5</v>
      </c>
      <c r="L746" s="41">
        <f>IF(Simulation!Q746&lt;='Given Data '!J$6,1,IF(AND(Simulation!Q746&gt;'Given Data '!J$6,Simulation!Q746&lt;='Given Data '!J$7),2,IF(Simulation!Q746&gt;'Given Data '!J$8,3)))</f>
        <v>3</v>
      </c>
      <c r="M746" s="41">
        <v>1</v>
      </c>
      <c r="N746" s="32">
        <f t="shared" si="33"/>
        <v>742</v>
      </c>
      <c r="O746" s="41">
        <f>O745+(Table10[[#This Row],[Column11]]-Q745)/R745</f>
        <v>45.69025839436177</v>
      </c>
      <c r="P746" s="41">
        <f>3.6*Table10[[#This Row],[Column11]]</f>
        <v>86.350013916473088</v>
      </c>
      <c r="Q746" s="41">
        <f t="shared" si="34"/>
        <v>23.986114976798081</v>
      </c>
      <c r="R746" s="36">
        <f>Table10[[#This Row],[Column16]]/Table10[[#This Row],[Column19]]</f>
        <v>0.11111372184447532</v>
      </c>
      <c r="S746" s="41">
        <f>'Given Data '!C$21*'Given Data '!C$19*'Given Data '!C$9*Table10[[#This Row],[Column11]]^2</f>
        <v>540.95861554133876</v>
      </c>
      <c r="T746" s="41">
        <f>'Given Data '!C$22*'Given Data '!C$17*9.81</f>
        <v>102.35950200000001</v>
      </c>
      <c r="U746" s="41">
        <v>0</v>
      </c>
      <c r="V746" s="41">
        <f>'Given Data '!C$45-(Table10[[#This Row],[Column13]]+Table10[[#This Row],[Column14]]+Table10[[#This Row],[Column15]])</f>
        <v>64.583299781495725</v>
      </c>
      <c r="W746" s="41">
        <f>Table10[[#This Row],[Column16]]/'Given Data '!C$17</f>
        <v>0.12379156961050339</v>
      </c>
      <c r="X746" s="41">
        <f>IF(L746=1,'Given Data '!C$55,IF(L746=2,'Given Data '!C$56,IF(L746=3,'Given Data '!C$57)))</f>
        <v>581.23604096253996</v>
      </c>
      <c r="Y746" s="41">
        <f>Table10[[#This Row],[Column19]]*Table10[[#This Row],[Column11]]^2/(2*1000)</f>
        <v>167.20234440463483</v>
      </c>
    </row>
    <row r="747" spans="7:25">
      <c r="G747" s="17">
        <v>5500</v>
      </c>
      <c r="H747" s="17">
        <v>16.940000000000001</v>
      </c>
      <c r="I747" s="41">
        <f>Table10[[#This Row],[Column2]]*746/1000</f>
        <v>12.637240000000002</v>
      </c>
      <c r="J747" s="37">
        <f>60*Table10[[#This Row],[Column3]]/(2*PI()*Table10[[#This Row],[Column1]])</f>
        <v>2.1941227778603172E-2</v>
      </c>
      <c r="K747" s="51">
        <v>470.5</v>
      </c>
      <c r="L747" s="41">
        <f>IF(Simulation!Q747&lt;='Given Data '!J$6,1,IF(AND(Simulation!Q747&gt;'Given Data '!J$6,Simulation!Q747&lt;='Given Data '!J$7),2,IF(Simulation!Q747&gt;'Given Data '!J$8,3)))</f>
        <v>3</v>
      </c>
      <c r="M747" s="41">
        <v>1</v>
      </c>
      <c r="N747" s="32">
        <f t="shared" si="33"/>
        <v>743</v>
      </c>
      <c r="O747" s="41">
        <f>O746+(Table10[[#This Row],[Column11]]-Q746)/R746</f>
        <v>45.731945155849715</v>
      </c>
      <c r="P747" s="41">
        <f>3.6*Table10[[#This Row],[Column11]]</f>
        <v>86.366689012867141</v>
      </c>
      <c r="Q747" s="41">
        <f t="shared" si="34"/>
        <v>23.99074694801865</v>
      </c>
      <c r="R747" s="36">
        <f>Table10[[#This Row],[Column16]]/Table10[[#This Row],[Column19]]</f>
        <v>0.1107542297252071</v>
      </c>
      <c r="S747" s="41">
        <f>'Given Data '!C$21*'Given Data '!C$19*'Given Data '!C$9*Table10[[#This Row],[Column11]]^2</f>
        <v>541.16756531749945</v>
      </c>
      <c r="T747" s="41">
        <f>'Given Data '!C$22*'Given Data '!C$17*9.81</f>
        <v>102.35950200000001</v>
      </c>
      <c r="U747" s="41">
        <v>0</v>
      </c>
      <c r="V747" s="41">
        <f>'Given Data '!C$45-(Table10[[#This Row],[Column13]]+Table10[[#This Row],[Column14]]+Table10[[#This Row],[Column15]])</f>
        <v>64.374350005335032</v>
      </c>
      <c r="W747" s="41">
        <f>Table10[[#This Row],[Column16]]/'Given Data '!C$17</f>
        <v>0.12339106017775206</v>
      </c>
      <c r="X747" s="41">
        <f>IF(L747=1,'Given Data '!C$55,IF(L747=2,'Given Data '!C$56,IF(L747=3,'Given Data '!C$57)))</f>
        <v>581.23604096253996</v>
      </c>
      <c r="Y747" s="41">
        <f>Table10[[#This Row],[Column19]]*Table10[[#This Row],[Column11]]^2/(2*1000)</f>
        <v>167.26692770441633</v>
      </c>
    </row>
    <row r="748" spans="7:25">
      <c r="G748" s="17">
        <v>5500</v>
      </c>
      <c r="H748" s="17">
        <v>16.940000000000001</v>
      </c>
      <c r="I748" s="41">
        <f>Table10[[#This Row],[Column2]]*746/1000</f>
        <v>12.637240000000002</v>
      </c>
      <c r="J748" s="37">
        <f>60*Table10[[#This Row],[Column3]]/(2*PI()*Table10[[#This Row],[Column1]])</f>
        <v>2.1941227778603172E-2</v>
      </c>
      <c r="K748" s="51">
        <v>443.88</v>
      </c>
      <c r="L748" s="41">
        <f>IF(Simulation!Q748&lt;='Given Data '!J$6,1,IF(AND(Simulation!Q748&gt;'Given Data '!J$6,Simulation!Q748&lt;='Given Data '!J$7),2,IF(Simulation!Q748&gt;'Given Data '!J$8,3)))</f>
        <v>3</v>
      </c>
      <c r="M748" s="41">
        <v>1</v>
      </c>
      <c r="N748" s="32">
        <f t="shared" si="33"/>
        <v>744</v>
      </c>
      <c r="O748" s="41">
        <f>O747+(Table10[[#This Row],[Column11]]-Q747)/R747</f>
        <v>45.773623883305625</v>
      </c>
      <c r="P748" s="41">
        <f>3.6*Table10[[#This Row],[Column11]]</f>
        <v>86.383306956146242</v>
      </c>
      <c r="Q748" s="41">
        <f t="shared" si="34"/>
        <v>23.995363043373956</v>
      </c>
      <c r="R748" s="36">
        <f>Table10[[#This Row],[Column16]]/Table10[[#This Row],[Column19]]</f>
        <v>0.11039590068986466</v>
      </c>
      <c r="S748" s="41">
        <f>'Given Data '!C$21*'Given Data '!C$19*'Given Data '!C$9*Table10[[#This Row],[Column11]]^2</f>
        <v>541.37583906736381</v>
      </c>
      <c r="T748" s="41">
        <f>'Given Data '!C$22*'Given Data '!C$17*9.81</f>
        <v>102.35950200000001</v>
      </c>
      <c r="U748" s="41">
        <v>0</v>
      </c>
      <c r="V748" s="41">
        <f>'Given Data '!C$45-(Table10[[#This Row],[Column13]]+Table10[[#This Row],[Column14]]+Table10[[#This Row],[Column15]])</f>
        <v>64.166076255470671</v>
      </c>
      <c r="W748" s="41">
        <f>Table10[[#This Row],[Column16]]/'Given Data '!C$17</f>
        <v>0.12299184653441694</v>
      </c>
      <c r="X748" s="41">
        <f>IF(L748=1,'Given Data '!C$55,IF(L748=2,'Given Data '!C$56,IF(L748=3,'Given Data '!C$57)))</f>
        <v>581.23604096253996</v>
      </c>
      <c r="Y748" s="41">
        <f>Table10[[#This Row],[Column19]]*Table10[[#This Row],[Column11]]^2/(2*1000)</f>
        <v>167.33130205442166</v>
      </c>
    </row>
    <row r="749" spans="7:25">
      <c r="G749" s="17">
        <v>5500</v>
      </c>
      <c r="H749" s="17">
        <v>16.940000000000001</v>
      </c>
      <c r="I749" s="41">
        <f>Table10[[#This Row],[Column2]]*746/1000</f>
        <v>12.637240000000002</v>
      </c>
      <c r="J749" s="37">
        <f>60*Table10[[#This Row],[Column3]]/(2*PI()*Table10[[#This Row],[Column1]])</f>
        <v>2.1941227778603172E-2</v>
      </c>
      <c r="K749" s="51">
        <v>443.88</v>
      </c>
      <c r="L749" s="41">
        <f>IF(Simulation!Q749&lt;='Given Data '!J$6,1,IF(AND(Simulation!Q749&gt;'Given Data '!J$6,Simulation!Q749&lt;='Given Data '!J$7),2,IF(Simulation!Q749&gt;'Given Data '!J$8,3)))</f>
        <v>3</v>
      </c>
      <c r="M749" s="41">
        <v>1</v>
      </c>
      <c r="N749" s="32">
        <f t="shared" si="33"/>
        <v>745</v>
      </c>
      <c r="O749" s="41">
        <f>O748+(Table10[[#This Row],[Column11]]-Q748)/R748</f>
        <v>45.815294607343162</v>
      </c>
      <c r="P749" s="41">
        <f>3.6*Table10[[#This Row],[Column11]]</f>
        <v>86.399867953751325</v>
      </c>
      <c r="Q749" s="41">
        <f t="shared" si="34"/>
        <v>23.999963320486479</v>
      </c>
      <c r="R749" s="36">
        <f>Table10[[#This Row],[Column16]]/Table10[[#This Row],[Column19]]</f>
        <v>0.11003873097546102</v>
      </c>
      <c r="S749" s="41">
        <f>'Given Data '!C$21*'Given Data '!C$19*'Given Data '!C$9*Table10[[#This Row],[Column11]]^2</f>
        <v>541.58343897811551</v>
      </c>
      <c r="T749" s="41">
        <f>'Given Data '!C$22*'Given Data '!C$17*9.81</f>
        <v>102.35950200000001</v>
      </c>
      <c r="U749" s="41">
        <v>0</v>
      </c>
      <c r="V749" s="41">
        <f>'Given Data '!C$45-(Table10[[#This Row],[Column13]]+Table10[[#This Row],[Column14]]+Table10[[#This Row],[Column15]])</f>
        <v>63.958476344718974</v>
      </c>
      <c r="W749" s="41">
        <f>Table10[[#This Row],[Column16]]/'Given Data '!C$17</f>
        <v>0.12259392448816195</v>
      </c>
      <c r="X749" s="41">
        <f>IF(L749=1,'Given Data '!C$55,IF(L749=2,'Given Data '!C$56,IF(L749=3,'Given Data '!C$57)))</f>
        <v>581.23604096253996</v>
      </c>
      <c r="Y749" s="41">
        <f>Table10[[#This Row],[Column19]]*Table10[[#This Row],[Column11]]^2/(2*1000)</f>
        <v>167.39546813067716</v>
      </c>
    </row>
    <row r="750" spans="7:25">
      <c r="G750" s="17">
        <v>5500</v>
      </c>
      <c r="H750" s="17">
        <v>16.940000000000001</v>
      </c>
      <c r="I750" s="41">
        <f>Table10[[#This Row],[Column2]]*746/1000</f>
        <v>12.637240000000002</v>
      </c>
      <c r="J750" s="37">
        <f>60*Table10[[#This Row],[Column3]]/(2*PI()*Table10[[#This Row],[Column1]])</f>
        <v>2.1941227778603172E-2</v>
      </c>
      <c r="K750" s="51">
        <v>443.88</v>
      </c>
      <c r="L750" s="41">
        <f>IF(Simulation!Q750&lt;='Given Data '!J$6,1,IF(AND(Simulation!Q750&gt;'Given Data '!J$6,Simulation!Q750&lt;='Given Data '!J$7),2,IF(Simulation!Q750&gt;'Given Data '!J$8,3)))</f>
        <v>3</v>
      </c>
      <c r="M750" s="41">
        <v>1</v>
      </c>
      <c r="N750" s="32">
        <f t="shared" si="33"/>
        <v>746</v>
      </c>
      <c r="O750" s="41">
        <f>O749+(Table10[[#This Row],[Column11]]-Q749)/R749</f>
        <v>45.856957358442727</v>
      </c>
      <c r="P750" s="41">
        <f>3.6*Table10[[#This Row],[Column11]]</f>
        <v>86.416372212287115</v>
      </c>
      <c r="Q750" s="41">
        <f t="shared" si="34"/>
        <v>24.004547836746422</v>
      </c>
      <c r="R750" s="36">
        <f>Table10[[#This Row],[Column16]]/Table10[[#This Row],[Column19]]</f>
        <v>0.10968271683118337</v>
      </c>
      <c r="S750" s="41">
        <f>'Given Data '!C$21*'Given Data '!C$19*'Given Data '!C$9*Table10[[#This Row],[Column11]]^2</f>
        <v>541.79036722986211</v>
      </c>
      <c r="T750" s="41">
        <f>'Given Data '!C$22*'Given Data '!C$17*9.81</f>
        <v>102.35950200000001</v>
      </c>
      <c r="U750" s="41">
        <v>0</v>
      </c>
      <c r="V750" s="41">
        <f>'Given Data '!C$45-(Table10[[#This Row],[Column13]]+Table10[[#This Row],[Column14]]+Table10[[#This Row],[Column15]])</f>
        <v>63.751548092972371</v>
      </c>
      <c r="W750" s="41">
        <f>Table10[[#This Row],[Column16]]/'Given Data '!C$17</f>
        <v>0.12219728986021423</v>
      </c>
      <c r="X750" s="41">
        <f>IF(L750=1,'Given Data '!C$55,IF(L750=2,'Given Data '!C$56,IF(L750=3,'Given Data '!C$57)))</f>
        <v>581.23604096253996</v>
      </c>
      <c r="Y750" s="41">
        <f>Table10[[#This Row],[Column19]]*Table10[[#This Row],[Column11]]^2/(2*1000)</f>
        <v>167.45942660702187</v>
      </c>
    </row>
    <row r="751" spans="7:25">
      <c r="G751" s="17">
        <v>5800</v>
      </c>
      <c r="H751" s="17">
        <v>17.28</v>
      </c>
      <c r="I751" s="41">
        <f>Table10[[#This Row],[Column2]]*746/1000</f>
        <v>12.890880000000001</v>
      </c>
      <c r="J751" s="37">
        <f>60*Table10[[#This Row],[Column3]]/(2*PI()*Table10[[#This Row],[Column1]])</f>
        <v>2.1223937304873642E-2</v>
      </c>
      <c r="K751" s="51">
        <v>443.88</v>
      </c>
      <c r="L751" s="41">
        <f>IF(Simulation!Q751&lt;='Given Data '!J$6,1,IF(AND(Simulation!Q751&gt;'Given Data '!J$6,Simulation!Q751&lt;='Given Data '!J$7),2,IF(Simulation!Q751&gt;'Given Data '!J$8,3)))</f>
        <v>3</v>
      </c>
      <c r="M751" s="41">
        <v>1</v>
      </c>
      <c r="N751" s="32">
        <f t="shared" si="33"/>
        <v>747</v>
      </c>
      <c r="O751" s="41">
        <f>O750+(Table10[[#This Row],[Column11]]-Q750)/R750</f>
        <v>45.898612166952091</v>
      </c>
      <c r="P751" s="41">
        <f>3.6*Table10[[#This Row],[Column11]]</f>
        <v>86.432819937526119</v>
      </c>
      <c r="Q751" s="41">
        <f t="shared" si="34"/>
        <v>24.009116649312812</v>
      </c>
      <c r="R751" s="36">
        <f>Table10[[#This Row],[Column16]]/Table10[[#This Row],[Column19]]</f>
        <v>0.10932785451835464</v>
      </c>
      <c r="S751" s="41">
        <f>'Given Data '!C$21*'Given Data '!C$19*'Given Data '!C$9*Table10[[#This Row],[Column11]]^2</f>
        <v>541.9966259956575</v>
      </c>
      <c r="T751" s="41">
        <f>'Given Data '!C$22*'Given Data '!C$17*9.81</f>
        <v>102.35950200000001</v>
      </c>
      <c r="U751" s="41">
        <v>0</v>
      </c>
      <c r="V751" s="41">
        <f>'Given Data '!C$45-(Table10[[#This Row],[Column13]]+Table10[[#This Row],[Column14]]+Table10[[#This Row],[Column15]])</f>
        <v>63.545289327176988</v>
      </c>
      <c r="W751" s="41">
        <f>Table10[[#This Row],[Column16]]/'Given Data '!C$17</f>
        <v>0.12180193848532131</v>
      </c>
      <c r="X751" s="41">
        <f>IF(L751=1,'Given Data '!C$55,IF(L751=2,'Given Data '!C$56,IF(L751=3,'Given Data '!C$57)))</f>
        <v>581.23604096253996</v>
      </c>
      <c r="Y751" s="41">
        <f>Table10[[#This Row],[Column19]]*Table10[[#This Row],[Column11]]^2/(2*1000)</f>
        <v>167.52317815511483</v>
      </c>
    </row>
    <row r="752" spans="7:25">
      <c r="G752" s="17">
        <v>5800</v>
      </c>
      <c r="H752" s="17">
        <v>17.28</v>
      </c>
      <c r="I752" s="41">
        <f>Table10[[#This Row],[Column2]]*746/1000</f>
        <v>12.890880000000001</v>
      </c>
      <c r="J752" s="37">
        <f>60*Table10[[#This Row],[Column3]]/(2*PI()*Table10[[#This Row],[Column1]])</f>
        <v>2.1223937304873642E-2</v>
      </c>
      <c r="K752" s="51">
        <v>443.88</v>
      </c>
      <c r="L752" s="41">
        <f>IF(Simulation!Q752&lt;='Given Data '!J$6,1,IF(AND(Simulation!Q752&gt;'Given Data '!J$6,Simulation!Q752&lt;='Given Data '!J$7),2,IF(Simulation!Q752&gt;'Given Data '!J$8,3)))</f>
        <v>3</v>
      </c>
      <c r="M752" s="41">
        <v>1</v>
      </c>
      <c r="N752" s="32">
        <f t="shared" si="33"/>
        <v>748</v>
      </c>
      <c r="O752" s="41">
        <f>O751+(Table10[[#This Row],[Column11]]-Q751)/R751</f>
        <v>45.940259063087154</v>
      </c>
      <c r="P752" s="41">
        <f>3.6*Table10[[#This Row],[Column11]]</f>
        <v>86.449211334412581</v>
      </c>
      <c r="Q752" s="41">
        <f t="shared" si="34"/>
        <v>24.013669815114607</v>
      </c>
      <c r="R752" s="36">
        <f>Table10[[#This Row],[Column16]]/Table10[[#This Row],[Column19]]</f>
        <v>0.10897414031039332</v>
      </c>
      <c r="S752" s="41">
        <f>'Given Data '!C$21*'Given Data '!C$19*'Given Data '!C$9*Table10[[#This Row],[Column11]]^2</f>
        <v>542.20221744152514</v>
      </c>
      <c r="T752" s="41">
        <f>'Given Data '!C$22*'Given Data '!C$17*9.81</f>
        <v>102.35950200000001</v>
      </c>
      <c r="U752" s="41">
        <v>0</v>
      </c>
      <c r="V752" s="41">
        <f>'Given Data '!C$45-(Table10[[#This Row],[Column13]]+Table10[[#This Row],[Column14]]+Table10[[#This Row],[Column15]])</f>
        <v>63.339697881309348</v>
      </c>
      <c r="W752" s="41">
        <f>Table10[[#This Row],[Column16]]/'Given Data '!C$17</f>
        <v>0.12140786621170639</v>
      </c>
      <c r="X752" s="41">
        <f>IF(L752=1,'Given Data '!C$55,IF(L752=2,'Given Data '!C$56,IF(L752=3,'Given Data '!C$57)))</f>
        <v>581.23604096253996</v>
      </c>
      <c r="Y752" s="41">
        <f>Table10[[#This Row],[Column19]]*Table10[[#This Row],[Column11]]^2/(2*1000)</f>
        <v>167.58672344444204</v>
      </c>
    </row>
    <row r="753" spans="7:25">
      <c r="G753" s="17">
        <v>5800</v>
      </c>
      <c r="H753" s="17">
        <v>17.28</v>
      </c>
      <c r="I753" s="41">
        <f>Table10[[#This Row],[Column2]]*746/1000</f>
        <v>12.890880000000001</v>
      </c>
      <c r="J753" s="37">
        <f>60*Table10[[#This Row],[Column3]]/(2*PI()*Table10[[#This Row],[Column1]])</f>
        <v>2.1223937304873642E-2</v>
      </c>
      <c r="K753" s="51">
        <v>443.88</v>
      </c>
      <c r="L753" s="41">
        <f>IF(Simulation!Q753&lt;='Given Data '!J$6,1,IF(AND(Simulation!Q753&gt;'Given Data '!J$6,Simulation!Q753&lt;='Given Data '!J$7),2,IF(Simulation!Q753&gt;'Given Data '!J$8,3)))</f>
        <v>3</v>
      </c>
      <c r="M753" s="41">
        <v>1</v>
      </c>
      <c r="N753" s="32">
        <f t="shared" si="33"/>
        <v>749</v>
      </c>
      <c r="O753" s="41">
        <f>O752+(Table10[[#This Row],[Column11]]-Q752)/R752</f>
        <v>45.98189807693258</v>
      </c>
      <c r="P753" s="41">
        <f>3.6*Table10[[#This Row],[Column11]]</f>
        <v>86.465546607066429</v>
      </c>
      <c r="Q753" s="41">
        <f t="shared" si="34"/>
        <v>24.018207390851785</v>
      </c>
      <c r="R753" s="36">
        <f>Table10[[#This Row],[Column16]]/Table10[[#This Row],[Column19]]</f>
        <v>0.10862157049277477</v>
      </c>
      <c r="S753" s="41">
        <f>'Given Data '!C$21*'Given Data '!C$19*'Given Data '!C$9*Table10[[#This Row],[Column11]]^2</f>
        <v>542.40714372648063</v>
      </c>
      <c r="T753" s="41">
        <f>'Given Data '!C$22*'Given Data '!C$17*9.81</f>
        <v>102.35950200000001</v>
      </c>
      <c r="U753" s="41">
        <v>0</v>
      </c>
      <c r="V753" s="41">
        <f>'Given Data '!C$45-(Table10[[#This Row],[Column13]]+Table10[[#This Row],[Column14]]+Table10[[#This Row],[Column15]])</f>
        <v>63.134771596353858</v>
      </c>
      <c r="W753" s="41">
        <f>Table10[[#This Row],[Column16]]/'Given Data '!C$17</f>
        <v>0.12101506890102519</v>
      </c>
      <c r="X753" s="41">
        <f>IF(L753=1,'Given Data '!C$55,IF(L753=2,'Given Data '!C$56,IF(L753=3,'Given Data '!C$57)))</f>
        <v>581.23604096253996</v>
      </c>
      <c r="Y753" s="41">
        <f>Table10[[#This Row],[Column19]]*Table10[[#This Row],[Column11]]^2/(2*1000)</f>
        <v>167.65006314232338</v>
      </c>
    </row>
    <row r="754" spans="7:25">
      <c r="G754" s="17">
        <v>5800</v>
      </c>
      <c r="H754" s="17">
        <v>17.28</v>
      </c>
      <c r="I754" s="41">
        <f>Table10[[#This Row],[Column2]]*746/1000</f>
        <v>12.890880000000001</v>
      </c>
      <c r="J754" s="37">
        <f>60*Table10[[#This Row],[Column3]]/(2*PI()*Table10[[#This Row],[Column1]])</f>
        <v>2.1223937304873642E-2</v>
      </c>
      <c r="K754" s="51">
        <v>443.88</v>
      </c>
      <c r="L754" s="41">
        <f>IF(Simulation!Q754&lt;='Given Data '!J$6,1,IF(AND(Simulation!Q754&gt;'Given Data '!J$6,Simulation!Q754&lt;='Given Data '!J$7),2,IF(Simulation!Q754&gt;'Given Data '!J$8,3)))</f>
        <v>3</v>
      </c>
      <c r="M754" s="41">
        <v>1</v>
      </c>
      <c r="N754" s="32">
        <f t="shared" si="33"/>
        <v>750</v>
      </c>
      <c r="O754" s="41">
        <f>O753+(Table10[[#This Row],[Column11]]-Q753)/R753</f>
        <v>46.023529238442471</v>
      </c>
      <c r="P754" s="41">
        <f>3.6*Table10[[#This Row],[Column11]]</f>
        <v>86.481825958787141</v>
      </c>
      <c r="Q754" s="41">
        <f t="shared" si="34"/>
        <v>24.022729432996428</v>
      </c>
      <c r="R754" s="36">
        <f>Table10[[#This Row],[Column16]]/Table10[[#This Row],[Column19]]</f>
        <v>0.1082701413629925</v>
      </c>
      <c r="S754" s="41">
        <f>'Given Data '!C$21*'Given Data '!C$19*'Given Data '!C$9*Table10[[#This Row],[Column11]]^2</f>
        <v>542.61140700255419</v>
      </c>
      <c r="T754" s="41">
        <f>'Given Data '!C$22*'Given Data '!C$17*9.81</f>
        <v>102.35950200000001</v>
      </c>
      <c r="U754" s="41">
        <v>0</v>
      </c>
      <c r="V754" s="41">
        <f>'Given Data '!C$45-(Table10[[#This Row],[Column13]]+Table10[[#This Row],[Column14]]+Table10[[#This Row],[Column15]])</f>
        <v>62.930508320280296</v>
      </c>
      <c r="W754" s="41">
        <f>Table10[[#This Row],[Column16]]/'Given Data '!C$17</f>
        <v>0.12062354242832281</v>
      </c>
      <c r="X754" s="41">
        <f>IF(L754=1,'Given Data '!C$55,IF(L754=2,'Given Data '!C$56,IF(L754=3,'Given Data '!C$57)))</f>
        <v>581.23604096253996</v>
      </c>
      <c r="Y754" s="41">
        <f>Table10[[#This Row],[Column19]]*Table10[[#This Row],[Column11]]^2/(2*1000)</f>
        <v>167.71319791391971</v>
      </c>
    </row>
    <row r="755" spans="7:25">
      <c r="G755" s="17">
        <v>5800</v>
      </c>
      <c r="H755" s="17">
        <v>17.28</v>
      </c>
      <c r="I755" s="41">
        <f>Table10[[#This Row],[Column2]]*746/1000</f>
        <v>12.890880000000001</v>
      </c>
      <c r="J755" s="37">
        <f>60*Table10[[#This Row],[Column3]]/(2*PI()*Table10[[#This Row],[Column1]])</f>
        <v>2.1223937304873642E-2</v>
      </c>
      <c r="K755" s="51">
        <v>443.88</v>
      </c>
      <c r="L755" s="41">
        <f>IF(Simulation!Q755&lt;='Given Data '!J$6,1,IF(AND(Simulation!Q755&gt;'Given Data '!J$6,Simulation!Q755&lt;='Given Data '!J$7),2,IF(Simulation!Q755&gt;'Given Data '!J$8,3)))</f>
        <v>3</v>
      </c>
      <c r="M755" s="41">
        <v>1</v>
      </c>
      <c r="N755" s="32">
        <f t="shared" si="33"/>
        <v>751</v>
      </c>
      <c r="O755" s="41">
        <f>O754+(Table10[[#This Row],[Column11]]-Q754)/R754</f>
        <v>46.065152577441133</v>
      </c>
      <c r="P755" s="41">
        <f>3.6*Table10[[#This Row],[Column11]]</f>
        <v>86.498049592057725</v>
      </c>
      <c r="Q755" s="41">
        <f t="shared" si="34"/>
        <v>24.027235997793813</v>
      </c>
      <c r="R755" s="36">
        <f>Table10[[#This Row],[Column16]]/Table10[[#This Row],[Column19]]</f>
        <v>0.10791984923051823</v>
      </c>
      <c r="S755" s="41">
        <f>'Given Data '!C$21*'Given Data '!C$19*'Given Data '!C$9*Table10[[#This Row],[Column11]]^2</f>
        <v>542.81500941481386</v>
      </c>
      <c r="T755" s="41">
        <f>'Given Data '!C$22*'Given Data '!C$17*9.81</f>
        <v>102.35950200000001</v>
      </c>
      <c r="U755" s="41">
        <v>0</v>
      </c>
      <c r="V755" s="41">
        <f>'Given Data '!C$45-(Table10[[#This Row],[Column13]]+Table10[[#This Row],[Column14]]+Table10[[#This Row],[Column15]])</f>
        <v>62.726905908020626</v>
      </c>
      <c r="W755" s="41">
        <f>Table10[[#This Row],[Column16]]/'Given Data '!C$17</f>
        <v>0.12023328268198927</v>
      </c>
      <c r="X755" s="41">
        <f>IF(L755=1,'Given Data '!C$55,IF(L755=2,'Given Data '!C$56,IF(L755=3,'Given Data '!C$57)))</f>
        <v>581.23604096253996</v>
      </c>
      <c r="Y755" s="41">
        <f>Table10[[#This Row],[Column19]]*Table10[[#This Row],[Column11]]^2/(2*1000)</f>
        <v>167.77612842223999</v>
      </c>
    </row>
    <row r="756" spans="7:25">
      <c r="G756" s="17">
        <v>5800</v>
      </c>
      <c r="H756" s="17">
        <v>17.28</v>
      </c>
      <c r="I756" s="41">
        <f>Table10[[#This Row],[Column2]]*746/1000</f>
        <v>12.890880000000001</v>
      </c>
      <c r="J756" s="37">
        <f>60*Table10[[#This Row],[Column3]]/(2*PI()*Table10[[#This Row],[Column1]])</f>
        <v>2.1223937304873642E-2</v>
      </c>
      <c r="K756" s="51">
        <v>443.88</v>
      </c>
      <c r="L756" s="41">
        <f>IF(Simulation!Q756&lt;='Given Data '!J$6,1,IF(AND(Simulation!Q756&gt;'Given Data '!J$6,Simulation!Q756&lt;='Given Data '!J$7),2,IF(Simulation!Q756&gt;'Given Data '!J$8,3)))</f>
        <v>3</v>
      </c>
      <c r="M756" s="41">
        <v>1</v>
      </c>
      <c r="N756" s="32">
        <f t="shared" si="33"/>
        <v>752</v>
      </c>
      <c r="O756" s="41">
        <f>O755+(Table10[[#This Row],[Column11]]-Q755)/R755</f>
        <v>46.106768123623695</v>
      </c>
      <c r="P756" s="41">
        <f>3.6*Table10[[#This Row],[Column11]]</f>
        <v>86.514217708548529</v>
      </c>
      <c r="Q756" s="41">
        <f t="shared" si="34"/>
        <v>24.031727141263481</v>
      </c>
      <c r="R756" s="36">
        <f>Table10[[#This Row],[Column16]]/Table10[[#This Row],[Column19]]</f>
        <v>0.10757069041676458</v>
      </c>
      <c r="S756" s="41">
        <f>'Given Data '!C$21*'Given Data '!C$19*'Given Data '!C$9*Table10[[#This Row],[Column11]]^2</f>
        <v>543.01795310138721</v>
      </c>
      <c r="T756" s="41">
        <f>'Given Data '!C$22*'Given Data '!C$17*9.81</f>
        <v>102.35950200000001</v>
      </c>
      <c r="U756" s="41">
        <v>0</v>
      </c>
      <c r="V756" s="41">
        <f>'Given Data '!C$45-(Table10[[#This Row],[Column13]]+Table10[[#This Row],[Column14]]+Table10[[#This Row],[Column15]])</f>
        <v>62.523962221447277</v>
      </c>
      <c r="W756" s="41">
        <f>Table10[[#This Row],[Column16]]/'Given Data '!C$17</f>
        <v>0.11984428556371791</v>
      </c>
      <c r="X756" s="41">
        <f>IF(L756=1,'Given Data '!C$55,IF(L756=2,'Given Data '!C$56,IF(L756=3,'Given Data '!C$57)))</f>
        <v>581.23604096253996</v>
      </c>
      <c r="Y756" s="41">
        <f>Table10[[#This Row],[Column19]]*Table10[[#This Row],[Column11]]^2/(2*1000)</f>
        <v>167.83885532814799</v>
      </c>
    </row>
    <row r="757" spans="7:25">
      <c r="G757" s="17">
        <v>5800</v>
      </c>
      <c r="H757" s="17">
        <v>17.28</v>
      </c>
      <c r="I757" s="41">
        <f>Table10[[#This Row],[Column2]]*746/1000</f>
        <v>12.890880000000001</v>
      </c>
      <c r="J757" s="37">
        <f>60*Table10[[#This Row],[Column3]]/(2*PI()*Table10[[#This Row],[Column1]])</f>
        <v>2.1223937304873642E-2</v>
      </c>
      <c r="K757" s="51">
        <v>443.88</v>
      </c>
      <c r="L757" s="41">
        <f>IF(Simulation!Q757&lt;='Given Data '!J$6,1,IF(AND(Simulation!Q757&gt;'Given Data '!J$6,Simulation!Q757&lt;='Given Data '!J$7),2,IF(Simulation!Q757&gt;'Given Data '!J$8,3)))</f>
        <v>3</v>
      </c>
      <c r="M757" s="41">
        <v>1</v>
      </c>
      <c r="N757" s="32">
        <f t="shared" si="33"/>
        <v>753</v>
      </c>
      <c r="O757" s="41">
        <f>O756+(Table10[[#This Row],[Column11]]-Q756)/R756</f>
        <v>46.148375906556801</v>
      </c>
      <c r="P757" s="41">
        <f>3.6*Table10[[#This Row],[Column11]]</f>
        <v>86.5303305091211</v>
      </c>
      <c r="Q757" s="41">
        <f t="shared" si="34"/>
        <v>24.036202919200306</v>
      </c>
      <c r="R757" s="36">
        <f>Table10[[#This Row],[Column16]]/Table10[[#This Row],[Column19]]</f>
        <v>0.10722266125504512</v>
      </c>
      <c r="S757" s="41">
        <f>'Given Data '!C$21*'Given Data '!C$19*'Given Data '!C$9*Table10[[#This Row],[Column11]]^2</f>
        <v>543.22024019348453</v>
      </c>
      <c r="T757" s="41">
        <f>'Given Data '!C$22*'Given Data '!C$17*9.81</f>
        <v>102.35950200000001</v>
      </c>
      <c r="U757" s="41">
        <v>0</v>
      </c>
      <c r="V757" s="41">
        <f>'Given Data '!C$45-(Table10[[#This Row],[Column13]]+Table10[[#This Row],[Column14]]+Table10[[#This Row],[Column15]])</f>
        <v>62.321675129349956</v>
      </c>
      <c r="W757" s="41">
        <f>Table10[[#This Row],[Column16]]/'Given Data '!C$17</f>
        <v>0.11945654698846093</v>
      </c>
      <c r="X757" s="41">
        <f>IF(L757=1,'Given Data '!C$55,IF(L757=2,'Given Data '!C$56,IF(L757=3,'Given Data '!C$57)))</f>
        <v>581.23604096253996</v>
      </c>
      <c r="Y757" s="41">
        <f>Table10[[#This Row],[Column19]]*Table10[[#This Row],[Column11]]^2/(2*1000)</f>
        <v>167.90137929036942</v>
      </c>
    </row>
    <row r="758" spans="7:25">
      <c r="G758" s="17">
        <v>5800</v>
      </c>
      <c r="H758" s="17">
        <v>17.28</v>
      </c>
      <c r="I758" s="41">
        <f>Table10[[#This Row],[Column2]]*746/1000</f>
        <v>12.890880000000001</v>
      </c>
      <c r="J758" s="37">
        <f>60*Table10[[#This Row],[Column3]]/(2*PI()*Table10[[#This Row],[Column1]])</f>
        <v>2.1223937304873642E-2</v>
      </c>
      <c r="K758" s="51">
        <v>443.88</v>
      </c>
      <c r="L758" s="41">
        <f>IF(Simulation!Q758&lt;='Given Data '!J$6,1,IF(AND(Simulation!Q758&gt;'Given Data '!J$6,Simulation!Q758&lt;='Given Data '!J$7),2,IF(Simulation!Q758&gt;'Given Data '!J$8,3)))</f>
        <v>3</v>
      </c>
      <c r="M758" s="41">
        <v>1</v>
      </c>
      <c r="N758" s="32">
        <f t="shared" si="33"/>
        <v>754</v>
      </c>
      <c r="O758" s="41">
        <f>O757+(Table10[[#This Row],[Column11]]-Q757)/R757</f>
        <v>46.18997595567928</v>
      </c>
      <c r="P758" s="41">
        <f>3.6*Table10[[#This Row],[Column11]]</f>
        <v>86.546388193832016</v>
      </c>
      <c r="Q758" s="41">
        <f t="shared" si="34"/>
        <v>24.04066338717556</v>
      </c>
      <c r="R758" s="36">
        <f>Table10[[#This Row],[Column16]]/Table10[[#This Row],[Column19]]</f>
        <v>0.1068757580905365</v>
      </c>
      <c r="S758" s="41">
        <f>'Given Data '!C$21*'Given Data '!C$19*'Given Data '!C$9*Table10[[#This Row],[Column11]]^2</f>
        <v>543.4218728154209</v>
      </c>
      <c r="T758" s="41">
        <f>'Given Data '!C$22*'Given Data '!C$17*9.81</f>
        <v>102.35950200000001</v>
      </c>
      <c r="U758" s="41">
        <v>0</v>
      </c>
      <c r="V758" s="41">
        <f>'Given Data '!C$45-(Table10[[#This Row],[Column13]]+Table10[[#This Row],[Column14]]+Table10[[#This Row],[Column15]])</f>
        <v>62.120042507413586</v>
      </c>
      <c r="W758" s="41">
        <f>Table10[[#This Row],[Column16]]/'Given Data '!C$17</f>
        <v>0.11907006288438708</v>
      </c>
      <c r="X758" s="41">
        <f>IF(L758=1,'Given Data '!C$55,IF(L758=2,'Given Data '!C$56,IF(L758=3,'Given Data '!C$57)))</f>
        <v>581.23604096253996</v>
      </c>
      <c r="Y758" s="41">
        <f>Table10[[#This Row],[Column19]]*Table10[[#This Row],[Column11]]^2/(2*1000)</f>
        <v>167.96370096549882</v>
      </c>
    </row>
    <row r="759" spans="7:25">
      <c r="G759" s="17">
        <v>6000</v>
      </c>
      <c r="H759" s="17">
        <v>17.45</v>
      </c>
      <c r="I759" s="41">
        <f>Table10[[#This Row],[Column2]]*746/1000</f>
        <v>13.0177</v>
      </c>
      <c r="J759" s="37">
        <f>60*Table10[[#This Row],[Column3]]/(2*PI()*Table10[[#This Row],[Column1]])</f>
        <v>2.0718313026873662E-2</v>
      </c>
      <c r="K759" s="51">
        <v>443.88</v>
      </c>
      <c r="L759" s="41">
        <f>IF(Simulation!Q759&lt;='Given Data '!J$6,1,IF(AND(Simulation!Q759&gt;'Given Data '!J$6,Simulation!Q759&lt;='Given Data '!J$7),2,IF(Simulation!Q759&gt;'Given Data '!J$8,3)))</f>
        <v>3</v>
      </c>
      <c r="M759" s="41">
        <v>1</v>
      </c>
      <c r="N759" s="32">
        <f t="shared" si="33"/>
        <v>755</v>
      </c>
      <c r="O759" s="41">
        <f>O758+(Table10[[#This Row],[Column11]]-Q758)/R758</f>
        <v>46.231568300302804</v>
      </c>
      <c r="P759" s="41">
        <f>3.6*Table10[[#This Row],[Column11]]</f>
        <v>86.562390961936657</v>
      </c>
      <c r="Q759" s="41">
        <f t="shared" si="34"/>
        <v>24.045108600537962</v>
      </c>
      <c r="R759" s="36">
        <f>Table10[[#This Row],[Column16]]/Table10[[#This Row],[Column19]]</f>
        <v>0.10652997728024059</v>
      </c>
      <c r="S759" s="41">
        <f>'Given Data '!C$21*'Given Data '!C$19*'Given Data '!C$9*Table10[[#This Row],[Column11]]^2</f>
        <v>543.62285308463811</v>
      </c>
      <c r="T759" s="41">
        <f>'Given Data '!C$22*'Given Data '!C$17*9.81</f>
        <v>102.35950200000001</v>
      </c>
      <c r="U759" s="41">
        <v>0</v>
      </c>
      <c r="V759" s="41">
        <f>'Given Data '!C$45-(Table10[[#This Row],[Column13]]+Table10[[#This Row],[Column14]]+Table10[[#This Row],[Column15]])</f>
        <v>61.919062238196375</v>
      </c>
      <c r="W759" s="41">
        <f>Table10[[#This Row],[Column16]]/'Given Data '!C$17</f>
        <v>0.11868482919283964</v>
      </c>
      <c r="X759" s="41">
        <f>IF(L759=1,'Given Data '!C$55,IF(L759=2,'Given Data '!C$56,IF(L759=3,'Given Data '!C$57)))</f>
        <v>581.23604096253996</v>
      </c>
      <c r="Y759" s="41">
        <f>Table10[[#This Row],[Column19]]*Table10[[#This Row],[Column11]]^2/(2*1000)</f>
        <v>168.02582100800623</v>
      </c>
    </row>
    <row r="760" spans="7:25">
      <c r="G760" s="17">
        <v>6000</v>
      </c>
      <c r="H760" s="17">
        <v>17.45</v>
      </c>
      <c r="I760" s="41">
        <f>Table10[[#This Row],[Column2]]*746/1000</f>
        <v>13.0177</v>
      </c>
      <c r="J760" s="37">
        <f>60*Table10[[#This Row],[Column3]]/(2*PI()*Table10[[#This Row],[Column1]])</f>
        <v>2.0718313026873662E-2</v>
      </c>
      <c r="K760" s="51">
        <v>414.1</v>
      </c>
      <c r="L760" s="41">
        <f>IF(Simulation!Q760&lt;='Given Data '!J$6,1,IF(AND(Simulation!Q760&gt;'Given Data '!J$6,Simulation!Q760&lt;='Given Data '!J$7),2,IF(Simulation!Q760&gt;'Given Data '!J$8,3)))</f>
        <v>3</v>
      </c>
      <c r="M760" s="41">
        <v>1</v>
      </c>
      <c r="N760" s="32">
        <f t="shared" si="33"/>
        <v>756</v>
      </c>
      <c r="O760" s="41">
        <f>O759+(Table10[[#This Row],[Column11]]-Q759)/R759</f>
        <v>46.273152969612489</v>
      </c>
      <c r="P760" s="41">
        <f>3.6*Table10[[#This Row],[Column11]]</f>
        <v>86.578339011893021</v>
      </c>
      <c r="Q760" s="41">
        <f t="shared" si="34"/>
        <v>24.049538614414729</v>
      </c>
      <c r="R760" s="36">
        <f>Table10[[#This Row],[Column16]]/Table10[[#This Row],[Column19]]</f>
        <v>0.10618531519294527</v>
      </c>
      <c r="S760" s="41">
        <f>'Given Data '!C$21*'Given Data '!C$19*'Given Data '!C$9*Table10[[#This Row],[Column11]]^2</f>
        <v>543.82318311172753</v>
      </c>
      <c r="T760" s="41">
        <f>'Given Data '!C$22*'Given Data '!C$17*9.81</f>
        <v>102.35950200000001</v>
      </c>
      <c r="U760" s="41">
        <v>0</v>
      </c>
      <c r="V760" s="41">
        <f>'Given Data '!C$45-(Table10[[#This Row],[Column13]]+Table10[[#This Row],[Column14]]+Table10[[#This Row],[Column15]])</f>
        <v>61.718732211106953</v>
      </c>
      <c r="W760" s="41">
        <f>Table10[[#This Row],[Column16]]/'Given Data '!C$17</f>
        <v>0.11830084186829264</v>
      </c>
      <c r="X760" s="41">
        <f>IF(L760=1,'Given Data '!C$55,IF(L760=2,'Given Data '!C$56,IF(L760=3,'Given Data '!C$57)))</f>
        <v>581.23604096253996</v>
      </c>
      <c r="Y760" s="41">
        <f>Table10[[#This Row],[Column19]]*Table10[[#This Row],[Column11]]^2/(2*1000)</f>
        <v>168.08774007024445</v>
      </c>
    </row>
    <row r="761" spans="7:25">
      <c r="G761" s="17">
        <v>6000</v>
      </c>
      <c r="H761" s="17">
        <v>17.45</v>
      </c>
      <c r="I761" s="41">
        <f>Table10[[#This Row],[Column2]]*746/1000</f>
        <v>13.0177</v>
      </c>
      <c r="J761" s="37">
        <f>60*Table10[[#This Row],[Column3]]/(2*PI()*Table10[[#This Row],[Column1]])</f>
        <v>2.0718313026873662E-2</v>
      </c>
      <c r="K761" s="51">
        <v>414.1</v>
      </c>
      <c r="L761" s="41">
        <f>IF(Simulation!Q761&lt;='Given Data '!J$6,1,IF(AND(Simulation!Q761&gt;'Given Data '!J$6,Simulation!Q761&lt;='Given Data '!J$7),2,IF(Simulation!Q761&gt;'Given Data '!J$8,3)))</f>
        <v>3</v>
      </c>
      <c r="M761" s="41">
        <v>1</v>
      </c>
      <c r="N761" s="32">
        <f t="shared" si="33"/>
        <v>757</v>
      </c>
      <c r="O761" s="41">
        <f>O760+(Table10[[#This Row],[Column11]]-Q760)/R760</f>
        <v>46.314729992667715</v>
      </c>
      <c r="P761" s="41">
        <f>3.6*Table10[[#This Row],[Column11]]</f>
        <v>86.594232541365486</v>
      </c>
      <c r="Q761" s="41">
        <f t="shared" si="34"/>
        <v>24.053953483712633</v>
      </c>
      <c r="R761" s="36">
        <f>Table10[[#This Row],[Column16]]/Table10[[#This Row],[Column19]]</f>
        <v>0.10584176820918641</v>
      </c>
      <c r="S761" s="41">
        <f>'Given Data '!C$21*'Given Data '!C$19*'Given Data '!C$9*Table10[[#This Row],[Column11]]^2</f>
        <v>544.02286500045216</v>
      </c>
      <c r="T761" s="41">
        <f>'Given Data '!C$22*'Given Data '!C$17*9.81</f>
        <v>102.35950200000001</v>
      </c>
      <c r="U761" s="41">
        <v>0</v>
      </c>
      <c r="V761" s="41">
        <f>'Given Data '!C$45-(Table10[[#This Row],[Column13]]+Table10[[#This Row],[Column14]]+Table10[[#This Row],[Column15]])</f>
        <v>61.519050322382327</v>
      </c>
      <c r="W761" s="41">
        <f>Table10[[#This Row],[Column16]]/'Given Data '!C$17</f>
        <v>0.1179180968783085</v>
      </c>
      <c r="X761" s="41">
        <f>IF(L761=1,'Given Data '!C$55,IF(L761=2,'Given Data '!C$56,IF(L761=3,'Given Data '!C$57)))</f>
        <v>581.23604096253996</v>
      </c>
      <c r="Y761" s="41">
        <f>Table10[[#This Row],[Column19]]*Table10[[#This Row],[Column11]]^2/(2*1000)</f>
        <v>168.14945880245557</v>
      </c>
    </row>
    <row r="762" spans="7:25">
      <c r="G762" s="17">
        <v>6000</v>
      </c>
      <c r="H762" s="17">
        <v>17.45</v>
      </c>
      <c r="I762" s="41">
        <f>Table10[[#This Row],[Column2]]*746/1000</f>
        <v>13.0177</v>
      </c>
      <c r="J762" s="37">
        <f>60*Table10[[#This Row],[Column3]]/(2*PI()*Table10[[#This Row],[Column1]])</f>
        <v>2.0718313026873662E-2</v>
      </c>
      <c r="K762" s="51">
        <v>414.1</v>
      </c>
      <c r="L762" s="41">
        <f>IF(Simulation!Q762&lt;='Given Data '!J$6,1,IF(AND(Simulation!Q762&gt;'Given Data '!J$6,Simulation!Q762&lt;='Given Data '!J$7),2,IF(Simulation!Q762&gt;'Given Data '!J$8,3)))</f>
        <v>3</v>
      </c>
      <c r="M762" s="41">
        <v>1</v>
      </c>
      <c r="N762" s="32">
        <f t="shared" si="33"/>
        <v>758</v>
      </c>
      <c r="O762" s="41">
        <f>O761+(Table10[[#This Row],[Column11]]-Q761)/R761</f>
        <v>46.356299398402591</v>
      </c>
      <c r="P762" s="41">
        <f>3.6*Table10[[#This Row],[Column11]]</f>
        <v>86.61007174722846</v>
      </c>
      <c r="Q762" s="41">
        <f t="shared" si="34"/>
        <v>24.058353263119017</v>
      </c>
      <c r="R762" s="36">
        <f>Table10[[#This Row],[Column16]]/Table10[[#This Row],[Column19]]</f>
        <v>0.10549933272121093</v>
      </c>
      <c r="S762" s="41">
        <f>'Given Data '!C$21*'Given Data '!C$19*'Given Data '!C$9*Table10[[#This Row],[Column11]]^2</f>
        <v>544.2219008477681</v>
      </c>
      <c r="T762" s="41">
        <f>'Given Data '!C$22*'Given Data '!C$17*9.81</f>
        <v>102.35950200000001</v>
      </c>
      <c r="U762" s="41">
        <v>0</v>
      </c>
      <c r="V762" s="41">
        <f>'Given Data '!C$45-(Table10[[#This Row],[Column13]]+Table10[[#This Row],[Column14]]+Table10[[#This Row],[Column15]])</f>
        <v>61.320014475066387</v>
      </c>
      <c r="W762" s="41">
        <f>Table10[[#This Row],[Column16]]/'Given Data '!C$17</f>
        <v>0.11753659020349692</v>
      </c>
      <c r="X762" s="41">
        <f>IF(L762=1,'Given Data '!C$55,IF(L762=2,'Given Data '!C$56,IF(L762=3,'Given Data '!C$57)))</f>
        <v>581.23604096253996</v>
      </c>
      <c r="Y762" s="41">
        <f>Table10[[#This Row],[Column19]]*Table10[[#This Row],[Column11]]^2/(2*1000)</f>
        <v>168.21097785277792</v>
      </c>
    </row>
    <row r="763" spans="7:25">
      <c r="G763" s="17">
        <v>6000</v>
      </c>
      <c r="H763" s="17">
        <v>17.45</v>
      </c>
      <c r="I763" s="41">
        <f>Table10[[#This Row],[Column2]]*746/1000</f>
        <v>13.0177</v>
      </c>
      <c r="J763" s="37">
        <f>60*Table10[[#This Row],[Column3]]/(2*PI()*Table10[[#This Row],[Column1]])</f>
        <v>2.0718313026873662E-2</v>
      </c>
      <c r="K763" s="51">
        <v>414.1</v>
      </c>
      <c r="L763" s="41">
        <f>IF(Simulation!Q763&lt;='Given Data '!J$6,1,IF(AND(Simulation!Q763&gt;'Given Data '!J$6,Simulation!Q763&lt;='Given Data '!J$7),2,IF(Simulation!Q763&gt;'Given Data '!J$8,3)))</f>
        <v>3</v>
      </c>
      <c r="M763" s="41">
        <v>1</v>
      </c>
      <c r="N763" s="32">
        <f t="shared" si="33"/>
        <v>759</v>
      </c>
      <c r="O763" s="41">
        <f>O762+(Table10[[#This Row],[Column11]]-Q762)/R762</f>
        <v>46.397861215626726</v>
      </c>
      <c r="P763" s="41">
        <f>3.6*Table10[[#This Row],[Column11]]</f>
        <v>86.625856825570239</v>
      </c>
      <c r="Q763" s="41">
        <f t="shared" si="34"/>
        <v>24.062738007102844</v>
      </c>
      <c r="R763" s="36">
        <f>Table10[[#This Row],[Column16]]/Table10[[#This Row],[Column19]]</f>
        <v>0.10515800513293692</v>
      </c>
      <c r="S763" s="41">
        <f>'Given Data '!C$21*'Given Data '!C$19*'Given Data '!C$9*Table10[[#This Row],[Column11]]^2</f>
        <v>544.42029274384777</v>
      </c>
      <c r="T763" s="41">
        <f>'Given Data '!C$22*'Given Data '!C$17*9.81</f>
        <v>102.35950200000001</v>
      </c>
      <c r="U763" s="41">
        <v>0</v>
      </c>
      <c r="V763" s="41">
        <f>'Given Data '!C$45-(Table10[[#This Row],[Column13]]+Table10[[#This Row],[Column14]]+Table10[[#This Row],[Column15]])</f>
        <v>61.121622578986717</v>
      </c>
      <c r="W763" s="41">
        <f>Table10[[#This Row],[Column16]]/'Given Data '!C$17</f>
        <v>0.11715631783747046</v>
      </c>
      <c r="X763" s="41">
        <f>IF(L763=1,'Given Data '!C$55,IF(L763=2,'Given Data '!C$56,IF(L763=3,'Given Data '!C$57)))</f>
        <v>581.23604096253996</v>
      </c>
      <c r="Y763" s="41">
        <f>Table10[[#This Row],[Column19]]*Table10[[#This Row],[Column11]]^2/(2*1000)</f>
        <v>168.27229786725297</v>
      </c>
    </row>
    <row r="764" spans="7:25">
      <c r="G764" s="17">
        <v>6000</v>
      </c>
      <c r="H764" s="17">
        <v>17.45</v>
      </c>
      <c r="I764" s="41">
        <f>Table10[[#This Row],[Column2]]*746/1000</f>
        <v>13.0177</v>
      </c>
      <c r="J764" s="37">
        <f>60*Table10[[#This Row],[Column3]]/(2*PI()*Table10[[#This Row],[Column1]])</f>
        <v>2.0718313026873662E-2</v>
      </c>
      <c r="K764" s="51">
        <v>469.1</v>
      </c>
      <c r="L764" s="41">
        <f>IF(Simulation!Q764&lt;='Given Data '!J$6,1,IF(AND(Simulation!Q764&gt;'Given Data '!J$6,Simulation!Q764&lt;='Given Data '!J$7),2,IF(Simulation!Q764&gt;'Given Data '!J$8,3)))</f>
        <v>3</v>
      </c>
      <c r="M764" s="41">
        <v>1</v>
      </c>
      <c r="N764" s="32">
        <f t="shared" si="33"/>
        <v>760</v>
      </c>
      <c r="O764" s="41">
        <f>O763+(Table10[[#This Row],[Column11]]-Q763)/R763</f>
        <v>46.439415473025875</v>
      </c>
      <c r="P764" s="41">
        <f>3.6*Table10[[#This Row],[Column11]]</f>
        <v>86.641587971696595</v>
      </c>
      <c r="Q764" s="41">
        <f t="shared" si="34"/>
        <v>24.067107769915719</v>
      </c>
      <c r="R764" s="36">
        <f>Table10[[#This Row],[Column16]]/Table10[[#This Row],[Column19]]</f>
        <v>0.10481778185991805</v>
      </c>
      <c r="S764" s="41">
        <f>'Given Data '!C$21*'Given Data '!C$19*'Given Data '!C$9*Table10[[#This Row],[Column11]]^2</f>
        <v>544.61804277210058</v>
      </c>
      <c r="T764" s="41">
        <f>'Given Data '!C$22*'Given Data '!C$17*9.81</f>
        <v>102.35950200000001</v>
      </c>
      <c r="U764" s="41">
        <v>0</v>
      </c>
      <c r="V764" s="41">
        <f>'Given Data '!C$45-(Table10[[#This Row],[Column13]]+Table10[[#This Row],[Column14]]+Table10[[#This Row],[Column15]])</f>
        <v>60.923872550733904</v>
      </c>
      <c r="W764" s="41">
        <f>Table10[[#This Row],[Column16]]/'Given Data '!C$17</f>
        <v>0.11677727578680473</v>
      </c>
      <c r="X764" s="41">
        <f>IF(L764=1,'Given Data '!C$55,IF(L764=2,'Given Data '!C$56,IF(L764=3,'Given Data '!C$57)))</f>
        <v>581.23604096253996</v>
      </c>
      <c r="Y764" s="41">
        <f>Table10[[#This Row],[Column19]]*Table10[[#This Row],[Column11]]^2/(2*1000)</f>
        <v>168.33341948983193</v>
      </c>
    </row>
    <row r="765" spans="7:25">
      <c r="G765" s="17">
        <v>6000</v>
      </c>
      <c r="H765" s="17">
        <v>17.45</v>
      </c>
      <c r="I765" s="41">
        <f>Table10[[#This Row],[Column2]]*746/1000</f>
        <v>13.0177</v>
      </c>
      <c r="J765" s="37">
        <f>60*Table10[[#This Row],[Column3]]/(2*PI()*Table10[[#This Row],[Column1]])</f>
        <v>2.0718313026873662E-2</v>
      </c>
      <c r="K765" s="51">
        <v>469.1</v>
      </c>
      <c r="L765" s="41">
        <f>IF(Simulation!Q765&lt;='Given Data '!J$6,1,IF(AND(Simulation!Q765&gt;'Given Data '!J$6,Simulation!Q765&lt;='Given Data '!J$7),2,IF(Simulation!Q765&gt;'Given Data '!J$8,3)))</f>
        <v>3</v>
      </c>
      <c r="M765" s="41">
        <v>1</v>
      </c>
      <c r="N765" s="32">
        <f t="shared" si="33"/>
        <v>761</v>
      </c>
      <c r="O765" s="41">
        <f>O764+(Table10[[#This Row],[Column11]]-Q764)/R764</f>
        <v>46.480962199162512</v>
      </c>
      <c r="P765" s="41">
        <f>3.6*Table10[[#This Row],[Column11]]</f>
        <v>86.657265380134447</v>
      </c>
      <c r="Q765" s="41">
        <f t="shared" si="34"/>
        <v>24.071462605592902</v>
      </c>
      <c r="R765" s="36">
        <f>Table10[[#This Row],[Column16]]/Table10[[#This Row],[Column19]]</f>
        <v>0.10447865932930396</v>
      </c>
      <c r="S765" s="41">
        <f>'Given Data '!C$21*'Given Data '!C$19*'Given Data '!C$9*Table10[[#This Row],[Column11]]^2</f>
        <v>544.81515300919591</v>
      </c>
      <c r="T765" s="41">
        <f>'Given Data '!C$22*'Given Data '!C$17*9.81</f>
        <v>102.35950200000001</v>
      </c>
      <c r="U765" s="41">
        <v>0</v>
      </c>
      <c r="V765" s="41">
        <f>'Given Data '!C$45-(Table10[[#This Row],[Column13]]+Table10[[#This Row],[Column14]]+Table10[[#This Row],[Column15]])</f>
        <v>60.726762313638574</v>
      </c>
      <c r="W765" s="41">
        <f>Table10[[#This Row],[Column16]]/'Given Data '!C$17</f>
        <v>0.11639946007099455</v>
      </c>
      <c r="X765" s="41">
        <f>IF(L765=1,'Given Data '!C$55,IF(L765=2,'Given Data '!C$56,IF(L765=3,'Given Data '!C$57)))</f>
        <v>581.23604096253996</v>
      </c>
      <c r="Y765" s="41">
        <f>Table10[[#This Row],[Column19]]*Table10[[#This Row],[Column11]]^2/(2*1000)</f>
        <v>168.3943433623827</v>
      </c>
    </row>
    <row r="766" spans="7:25">
      <c r="G766" s="17">
        <v>6000</v>
      </c>
      <c r="H766" s="17">
        <v>17.45</v>
      </c>
      <c r="I766" s="41">
        <f>Table10[[#This Row],[Column2]]*746/1000</f>
        <v>13.0177</v>
      </c>
      <c r="J766" s="37">
        <f>60*Table10[[#This Row],[Column3]]/(2*PI()*Table10[[#This Row],[Column1]])</f>
        <v>2.0718313026873662E-2</v>
      </c>
      <c r="K766" s="51">
        <v>469.1</v>
      </c>
      <c r="L766" s="41">
        <f>IF(Simulation!Q766&lt;='Given Data '!J$6,1,IF(AND(Simulation!Q766&gt;'Given Data '!J$6,Simulation!Q766&lt;='Given Data '!J$7),2,IF(Simulation!Q766&gt;'Given Data '!J$8,3)))</f>
        <v>3</v>
      </c>
      <c r="M766" s="41">
        <v>1</v>
      </c>
      <c r="N766" s="32">
        <f t="shared" si="33"/>
        <v>762</v>
      </c>
      <c r="O766" s="41">
        <f>O765+(Table10[[#This Row],[Column11]]-Q765)/R765</f>
        <v>46.522501422476481</v>
      </c>
      <c r="P766" s="41">
        <f>3.6*Table10[[#This Row],[Column11]]</f>
        <v>86.672889244635584</v>
      </c>
      <c r="Q766" s="41">
        <f t="shared" si="34"/>
        <v>24.075802567954327</v>
      </c>
      <c r="R766" s="36">
        <f>Table10[[#This Row],[Column16]]/Table10[[#This Row],[Column19]]</f>
        <v>0.10414063397980518</v>
      </c>
      <c r="S766" s="41">
        <f>'Given Data '!C$21*'Given Data '!C$19*'Given Data '!C$9*Table10[[#This Row],[Column11]]^2</f>
        <v>545.01162552508356</v>
      </c>
      <c r="T766" s="41">
        <f>'Given Data '!C$22*'Given Data '!C$17*9.81</f>
        <v>102.35950200000001</v>
      </c>
      <c r="U766" s="41">
        <v>0</v>
      </c>
      <c r="V766" s="41">
        <f>'Given Data '!C$45-(Table10[[#This Row],[Column13]]+Table10[[#This Row],[Column14]]+Table10[[#This Row],[Column15]])</f>
        <v>60.530289797750925</v>
      </c>
      <c r="W766" s="41">
        <f>Table10[[#This Row],[Column16]]/'Given Data '!C$17</f>
        <v>0.1160228667224146</v>
      </c>
      <c r="X766" s="41">
        <f>IF(L766=1,'Given Data '!C$55,IF(L766=2,'Given Data '!C$56,IF(L766=3,'Given Data '!C$57)))</f>
        <v>581.23604096253996</v>
      </c>
      <c r="Y766" s="41">
        <f>Table10[[#This Row],[Column19]]*Table10[[#This Row],[Column11]]^2/(2*1000)</f>
        <v>168.45507012469639</v>
      </c>
    </row>
    <row r="767" spans="7:25">
      <c r="G767" s="17">
        <v>6000</v>
      </c>
      <c r="H767" s="17">
        <v>17.45</v>
      </c>
      <c r="I767" s="41">
        <f>Table10[[#This Row],[Column2]]*746/1000</f>
        <v>13.0177</v>
      </c>
      <c r="J767" s="37">
        <f>60*Table10[[#This Row],[Column3]]/(2*PI()*Table10[[#This Row],[Column1]])</f>
        <v>2.0718313026873662E-2</v>
      </c>
      <c r="K767" s="51">
        <v>469.1</v>
      </c>
      <c r="L767" s="41">
        <f>IF(Simulation!Q767&lt;='Given Data '!J$6,1,IF(AND(Simulation!Q767&gt;'Given Data '!J$6,Simulation!Q767&lt;='Given Data '!J$7),2,IF(Simulation!Q767&gt;'Given Data '!J$8,3)))</f>
        <v>3</v>
      </c>
      <c r="M767" s="41">
        <v>1</v>
      </c>
      <c r="N767" s="32">
        <f t="shared" si="33"/>
        <v>763</v>
      </c>
      <c r="O767" s="41">
        <f>O766+(Table10[[#This Row],[Column11]]-Q766)/R766</f>
        <v>46.564033171285637</v>
      </c>
      <c r="P767" s="41">
        <f>3.6*Table10[[#This Row],[Column11]]</f>
        <v>86.688459758180173</v>
      </c>
      <c r="Q767" s="41">
        <f t="shared" si="34"/>
        <v>24.080127710605602</v>
      </c>
      <c r="R767" s="36">
        <f>Table10[[#This Row],[Column16]]/Table10[[#This Row],[Column19]]</f>
        <v>0.10380370226165296</v>
      </c>
      <c r="S767" s="41">
        <f>'Given Data '!C$21*'Given Data '!C$19*'Given Data '!C$9*Table10[[#This Row],[Column11]]^2</f>
        <v>545.20746238301706</v>
      </c>
      <c r="T767" s="41">
        <f>'Given Data '!C$22*'Given Data '!C$17*9.81</f>
        <v>102.35950200000001</v>
      </c>
      <c r="U767" s="41">
        <v>0</v>
      </c>
      <c r="V767" s="41">
        <f>'Given Data '!C$45-(Table10[[#This Row],[Column13]]+Table10[[#This Row],[Column14]]+Table10[[#This Row],[Column15]])</f>
        <v>60.334452939817425</v>
      </c>
      <c r="W767" s="41">
        <f>Table10[[#This Row],[Column16]]/'Given Data '!C$17</f>
        <v>0.11564749178627479</v>
      </c>
      <c r="X767" s="41">
        <f>IF(L767=1,'Given Data '!C$55,IF(L767=2,'Given Data '!C$56,IF(L767=3,'Given Data '!C$57)))</f>
        <v>581.23604096253996</v>
      </c>
      <c r="Y767" s="41">
        <f>Table10[[#This Row],[Column19]]*Table10[[#This Row],[Column11]]^2/(2*1000)</f>
        <v>168.51560041449412</v>
      </c>
    </row>
    <row r="768" spans="7:25">
      <c r="G768" s="17">
        <v>6000</v>
      </c>
      <c r="H768" s="17">
        <v>17.45</v>
      </c>
      <c r="I768" s="41">
        <f>Table10[[#This Row],[Column2]]*746/1000</f>
        <v>13.0177</v>
      </c>
      <c r="J768" s="37">
        <f>60*Table10[[#This Row],[Column3]]/(2*PI()*Table10[[#This Row],[Column1]])</f>
        <v>2.0718313026873662E-2</v>
      </c>
      <c r="K768" s="51">
        <v>469.1</v>
      </c>
      <c r="L768" s="41">
        <f>IF(Simulation!Q768&lt;='Given Data '!J$6,1,IF(AND(Simulation!Q768&gt;'Given Data '!J$6,Simulation!Q768&lt;='Given Data '!J$7),2,IF(Simulation!Q768&gt;'Given Data '!J$8,3)))</f>
        <v>3</v>
      </c>
      <c r="M768" s="41">
        <v>1</v>
      </c>
      <c r="N768" s="32">
        <f t="shared" si="33"/>
        <v>764</v>
      </c>
      <c r="O768" s="41">
        <f>O767+(Table10[[#This Row],[Column11]]-Q767)/R767</f>
        <v>46.60555747378649</v>
      </c>
      <c r="P768" s="41">
        <f>3.6*Table10[[#This Row],[Column11]]</f>
        <v>86.703977112980482</v>
      </c>
      <c r="Q768" s="41">
        <f t="shared" si="34"/>
        <v>24.084438086939024</v>
      </c>
      <c r="R768" s="36">
        <f>Table10[[#This Row],[Column16]]/Table10[[#This Row],[Column19]]</f>
        <v>0.1034678606365641</v>
      </c>
      <c r="S768" s="41">
        <f>'Given Data '!C$21*'Given Data '!C$19*'Given Data '!C$9*Table10[[#This Row],[Column11]]^2</f>
        <v>545.40266563957414</v>
      </c>
      <c r="T768" s="41">
        <f>'Given Data '!C$22*'Given Data '!C$17*9.81</f>
        <v>102.35950200000001</v>
      </c>
      <c r="U768" s="41">
        <v>0</v>
      </c>
      <c r="V768" s="41">
        <f>'Given Data '!C$45-(Table10[[#This Row],[Column13]]+Table10[[#This Row],[Column14]]+Table10[[#This Row],[Column15]])</f>
        <v>60.139249683260346</v>
      </c>
      <c r="W768" s="41">
        <f>Table10[[#This Row],[Column16]]/'Given Data '!C$17</f>
        <v>0.11527333132058105</v>
      </c>
      <c r="X768" s="41">
        <f>IF(L768=1,'Given Data '!C$55,IF(L768=2,'Given Data '!C$56,IF(L768=3,'Given Data '!C$57)))</f>
        <v>581.23604096253996</v>
      </c>
      <c r="Y768" s="41">
        <f>Table10[[#This Row],[Column19]]*Table10[[#This Row],[Column11]]^2/(2*1000)</f>
        <v>168.57593486743394</v>
      </c>
    </row>
    <row r="769" spans="7:25">
      <c r="G769" s="17">
        <v>6000</v>
      </c>
      <c r="H769" s="17">
        <v>17.45</v>
      </c>
      <c r="I769" s="41">
        <f>Table10[[#This Row],[Column2]]*746/1000</f>
        <v>13.0177</v>
      </c>
      <c r="J769" s="37">
        <f>60*Table10[[#This Row],[Column3]]/(2*PI()*Table10[[#This Row],[Column1]])</f>
        <v>2.0718313026873662E-2</v>
      </c>
      <c r="K769" s="51">
        <v>469.1</v>
      </c>
      <c r="L769" s="41">
        <f>IF(Simulation!Q769&lt;='Given Data '!J$6,1,IF(AND(Simulation!Q769&gt;'Given Data '!J$6,Simulation!Q769&lt;='Given Data '!J$7),2,IF(Simulation!Q769&gt;'Given Data '!J$8,3)))</f>
        <v>3</v>
      </c>
      <c r="M769" s="41">
        <v>1</v>
      </c>
      <c r="N769" s="32">
        <f t="shared" si="33"/>
        <v>765</v>
      </c>
      <c r="O769" s="41">
        <f>O768+(Table10[[#This Row],[Column11]]-Q768)/R768</f>
        <v>46.647074358054873</v>
      </c>
      <c r="P769" s="41">
        <f>3.6*Table10[[#This Row],[Column11]]</f>
        <v>86.71944150048445</v>
      </c>
      <c r="Q769" s="41">
        <f t="shared" si="34"/>
        <v>24.088733750134569</v>
      </c>
      <c r="R769" s="36">
        <f>Table10[[#This Row],[Column16]]/Table10[[#This Row],[Column19]]</f>
        <v>0.10313310557770236</v>
      </c>
      <c r="S769" s="41">
        <f>'Given Data '!C$21*'Given Data '!C$19*'Given Data '!C$9*Table10[[#This Row],[Column11]]^2</f>
        <v>545.59723734467912</v>
      </c>
      <c r="T769" s="41">
        <f>'Given Data '!C$22*'Given Data '!C$17*9.81</f>
        <v>102.35950200000001</v>
      </c>
      <c r="U769" s="41">
        <v>0</v>
      </c>
      <c r="V769" s="41">
        <f>'Given Data '!C$45-(Table10[[#This Row],[Column13]]+Table10[[#This Row],[Column14]]+Table10[[#This Row],[Column15]])</f>
        <v>59.944677978155369</v>
      </c>
      <c r="W769" s="41">
        <f>Table10[[#This Row],[Column16]]/'Given Data '!C$17</f>
        <v>0.11490038139609239</v>
      </c>
      <c r="X769" s="41">
        <f>IF(L769=1,'Given Data '!C$55,IF(L769=2,'Given Data '!C$56,IF(L769=3,'Given Data '!C$57)))</f>
        <v>581.23604096253996</v>
      </c>
      <c r="Y769" s="41">
        <f>Table10[[#This Row],[Column19]]*Table10[[#This Row],[Column11]]^2/(2*1000)</f>
        <v>168.6360741171172</v>
      </c>
    </row>
    <row r="770" spans="7:25">
      <c r="G770" s="17">
        <v>6000</v>
      </c>
      <c r="H770" s="17">
        <v>17.45</v>
      </c>
      <c r="I770" s="41">
        <f>Table10[[#This Row],[Column2]]*746/1000</f>
        <v>13.0177</v>
      </c>
      <c r="J770" s="37">
        <f>60*Table10[[#This Row],[Column3]]/(2*PI()*Table10[[#This Row],[Column1]])</f>
        <v>2.0718313026873662E-2</v>
      </c>
      <c r="K770" s="51">
        <v>469.1</v>
      </c>
      <c r="L770" s="41">
        <f>IF(Simulation!Q770&lt;='Given Data '!J$6,1,IF(AND(Simulation!Q770&gt;'Given Data '!J$6,Simulation!Q770&lt;='Given Data '!J$7),2,IF(Simulation!Q770&gt;'Given Data '!J$8,3)))</f>
        <v>3</v>
      </c>
      <c r="M770" s="41">
        <v>1</v>
      </c>
      <c r="N770" s="32">
        <f t="shared" si="33"/>
        <v>766</v>
      </c>
      <c r="O770" s="41">
        <f>O769+(Table10[[#This Row],[Column11]]-Q769)/R769</f>
        <v>46.68858385204642</v>
      </c>
      <c r="P770" s="41">
        <f>3.6*Table10[[#This Row],[Column11]]</f>
        <v>86.734853111379152</v>
      </c>
      <c r="Q770" s="41">
        <f t="shared" si="34"/>
        <v>24.093014753160876</v>
      </c>
      <c r="R770" s="36">
        <f>Table10[[#This Row],[Column16]]/Table10[[#This Row],[Column19]]</f>
        <v>0.10279943356964275</v>
      </c>
      <c r="S770" s="41">
        <f>'Given Data '!C$21*'Given Data '!C$19*'Given Data '!C$9*Table10[[#This Row],[Column11]]^2</f>
        <v>545.79117954162371</v>
      </c>
      <c r="T770" s="41">
        <f>'Given Data '!C$22*'Given Data '!C$17*9.81</f>
        <v>102.35950200000001</v>
      </c>
      <c r="U770" s="41">
        <v>0</v>
      </c>
      <c r="V770" s="41">
        <f>'Given Data '!C$45-(Table10[[#This Row],[Column13]]+Table10[[#This Row],[Column14]]+Table10[[#This Row],[Column15]])</f>
        <v>59.750735781210778</v>
      </c>
      <c r="W770" s="41">
        <f>Table10[[#This Row],[Column16]]/'Given Data '!C$17</f>
        <v>0.11452863809628103</v>
      </c>
      <c r="X770" s="41">
        <f>IF(L770=1,'Given Data '!C$55,IF(L770=2,'Given Data '!C$56,IF(L770=3,'Given Data '!C$57)))</f>
        <v>581.23604096253996</v>
      </c>
      <c r="Y770" s="41">
        <f>Table10[[#This Row],[Column19]]*Table10[[#This Row],[Column11]]^2/(2*1000)</f>
        <v>168.69601879509534</v>
      </c>
    </row>
    <row r="771" spans="7:25">
      <c r="G771" s="17">
        <v>6000</v>
      </c>
      <c r="H771" s="17">
        <v>17.45</v>
      </c>
      <c r="I771" s="41">
        <f>Table10[[#This Row],[Column2]]*746/1000</f>
        <v>13.0177</v>
      </c>
      <c r="J771" s="37">
        <f>60*Table10[[#This Row],[Column3]]/(2*PI()*Table10[[#This Row],[Column1]])</f>
        <v>2.0718313026873662E-2</v>
      </c>
      <c r="K771" s="51">
        <v>469.1</v>
      </c>
      <c r="L771" s="41">
        <f>IF(Simulation!Q771&lt;='Given Data '!J$6,1,IF(AND(Simulation!Q771&gt;'Given Data '!J$6,Simulation!Q771&lt;='Given Data '!J$7),2,IF(Simulation!Q771&gt;'Given Data '!J$8,3)))</f>
        <v>3</v>
      </c>
      <c r="M771" s="41">
        <v>1</v>
      </c>
      <c r="N771" s="32">
        <f t="shared" si="33"/>
        <v>767</v>
      </c>
      <c r="O771" s="41">
        <f>O770+(Table10[[#This Row],[Column11]]-Q770)/R770</f>
        <v>46.730085983597341</v>
      </c>
      <c r="P771" s="41">
        <f>3.6*Table10[[#This Row],[Column11]]</f>
        <v>86.750212135594481</v>
      </c>
      <c r="Q771" s="41">
        <f t="shared" si="34"/>
        <v>24.097281148776243</v>
      </c>
      <c r="R771" s="36">
        <f>Table10[[#This Row],[Column16]]/Table10[[#This Row],[Column19]]</f>
        <v>0.10246684110833332</v>
      </c>
      <c r="S771" s="41">
        <f>'Given Data '!C$21*'Given Data '!C$19*'Given Data '!C$9*Table10[[#This Row],[Column11]]^2</f>
        <v>545.98449426708919</v>
      </c>
      <c r="T771" s="41">
        <f>'Given Data '!C$22*'Given Data '!C$17*9.81</f>
        <v>102.35950200000001</v>
      </c>
      <c r="U771" s="41">
        <v>0</v>
      </c>
      <c r="V771" s="41">
        <f>'Given Data '!C$45-(Table10[[#This Row],[Column13]]+Table10[[#This Row],[Column14]]+Table10[[#This Row],[Column15]])</f>
        <v>59.557421055745294</v>
      </c>
      <c r="W771" s="41">
        <f>Table10[[#This Row],[Column16]]/'Given Data '!C$17</f>
        <v>0.11415809751728985</v>
      </c>
      <c r="X771" s="41">
        <f>IF(L771=1,'Given Data '!C$55,IF(L771=2,'Given Data '!C$56,IF(L771=3,'Given Data '!C$57)))</f>
        <v>581.23604096253996</v>
      </c>
      <c r="Y771" s="41">
        <f>Table10[[#This Row],[Column19]]*Table10[[#This Row],[Column11]]^2/(2*1000)</f>
        <v>168.75576953087653</v>
      </c>
    </row>
    <row r="772" spans="7:25">
      <c r="G772" s="17">
        <v>6000</v>
      </c>
      <c r="H772" s="17">
        <v>17.45</v>
      </c>
      <c r="I772" s="41">
        <f>Table10[[#This Row],[Column2]]*746/1000</f>
        <v>13.0177</v>
      </c>
      <c r="J772" s="37">
        <f>60*Table10[[#This Row],[Column3]]/(2*PI()*Table10[[#This Row],[Column1]])</f>
        <v>2.0718313026873662E-2</v>
      </c>
      <c r="K772" s="51">
        <v>426.7</v>
      </c>
      <c r="L772" s="41">
        <f>IF(Simulation!Q772&lt;='Given Data '!J$6,1,IF(AND(Simulation!Q772&gt;'Given Data '!J$6,Simulation!Q772&lt;='Given Data '!J$7),2,IF(Simulation!Q772&gt;'Given Data '!J$8,3)))</f>
        <v>3</v>
      </c>
      <c r="M772" s="41">
        <v>1</v>
      </c>
      <c r="N772" s="32">
        <f t="shared" si="33"/>
        <v>768</v>
      </c>
      <c r="O772" s="41">
        <f>O771+(Table10[[#This Row],[Column11]]-Q771)/R771</f>
        <v>46.771580780424927</v>
      </c>
      <c r="P772" s="41">
        <f>3.6*Table10[[#This Row],[Column11]]</f>
        <v>86.765518762306556</v>
      </c>
      <c r="Q772" s="41">
        <f t="shared" si="34"/>
        <v>24.101532989529598</v>
      </c>
      <c r="R772" s="36">
        <f>Table10[[#This Row],[Column16]]/Table10[[#This Row],[Column19]]</f>
        <v>0.10213532470105879</v>
      </c>
      <c r="S772" s="41">
        <f>'Given Data '!C$21*'Given Data '!C$19*'Given Data '!C$9*Table10[[#This Row],[Column11]]^2</f>
        <v>546.17718355116756</v>
      </c>
      <c r="T772" s="41">
        <f>'Given Data '!C$22*'Given Data '!C$17*9.81</f>
        <v>102.35950200000001</v>
      </c>
      <c r="U772" s="41">
        <v>0</v>
      </c>
      <c r="V772" s="41">
        <f>'Given Data '!C$45-(Table10[[#This Row],[Column13]]+Table10[[#This Row],[Column14]]+Table10[[#This Row],[Column15]])</f>
        <v>59.364731771666925</v>
      </c>
      <c r="W772" s="41">
        <f>Table10[[#This Row],[Column16]]/'Given Data '!C$17</f>
        <v>0.11378875576789198</v>
      </c>
      <c r="X772" s="41">
        <f>IF(L772=1,'Given Data '!C$55,IF(L772=2,'Given Data '!C$56,IF(L772=3,'Given Data '!C$57)))</f>
        <v>581.23604096253996</v>
      </c>
      <c r="Y772" s="41">
        <f>Table10[[#This Row],[Column19]]*Table10[[#This Row],[Column11]]^2/(2*1000)</f>
        <v>168.81532695193232</v>
      </c>
    </row>
    <row r="773" spans="7:25">
      <c r="G773" s="17">
        <v>6000</v>
      </c>
      <c r="H773" s="17">
        <v>17.45</v>
      </c>
      <c r="I773" s="41">
        <f>Table10[[#This Row],[Column2]]*746/1000</f>
        <v>13.0177</v>
      </c>
      <c r="J773" s="37">
        <f>60*Table10[[#This Row],[Column3]]/(2*PI()*Table10[[#This Row],[Column1]])</f>
        <v>2.0718313026873662E-2</v>
      </c>
      <c r="K773" s="51">
        <v>426.7</v>
      </c>
      <c r="L773" s="41">
        <f>IF(Simulation!Q773&lt;='Given Data '!J$6,1,IF(AND(Simulation!Q773&gt;'Given Data '!J$6,Simulation!Q773&lt;='Given Data '!J$7),2,IF(Simulation!Q773&gt;'Given Data '!J$8,3)))</f>
        <v>3</v>
      </c>
      <c r="M773" s="41">
        <v>1</v>
      </c>
      <c r="N773" s="32">
        <f t="shared" si="33"/>
        <v>769</v>
      </c>
      <c r="O773" s="41">
        <f>O772+(Table10[[#This Row],[Column11]]-Q772)/R772</f>
        <v>46.813068270128255</v>
      </c>
      <c r="P773" s="41">
        <f>3.6*Table10[[#This Row],[Column11]]</f>
        <v>86.780773179941335</v>
      </c>
      <c r="Q773" s="41">
        <f t="shared" si="34"/>
        <v>24.10577032776148</v>
      </c>
      <c r="R773" s="36">
        <f>Table10[[#This Row],[Column16]]/Table10[[#This Row],[Column19]]</f>
        <v>0.101804880866405</v>
      </c>
      <c r="S773" s="41">
        <f>'Given Data '!C$21*'Given Data '!C$19*'Given Data '!C$9*Table10[[#This Row],[Column11]]^2</f>
        <v>546.36924941738221</v>
      </c>
      <c r="T773" s="41">
        <f>'Given Data '!C$22*'Given Data '!C$17*9.81</f>
        <v>102.35950200000001</v>
      </c>
      <c r="U773" s="41">
        <v>0</v>
      </c>
      <c r="V773" s="41">
        <f>'Given Data '!C$45-(Table10[[#This Row],[Column13]]+Table10[[#This Row],[Column14]]+Table10[[#This Row],[Column15]])</f>
        <v>59.172665905452277</v>
      </c>
      <c r="W773" s="41">
        <f>Table10[[#This Row],[Column16]]/'Given Data '!C$17</f>
        <v>0.11342060896945098</v>
      </c>
      <c r="X773" s="41">
        <f>IF(L773=1,'Given Data '!C$55,IF(L773=2,'Given Data '!C$56,IF(L773=3,'Given Data '!C$57)))</f>
        <v>581.23604096253996</v>
      </c>
      <c r="Y773" s="41">
        <f>Table10[[#This Row],[Column19]]*Table10[[#This Row],[Column11]]^2/(2*1000)</f>
        <v>168.87469168370404</v>
      </c>
    </row>
    <row r="774" spans="7:25">
      <c r="G774" s="17">
        <v>6000</v>
      </c>
      <c r="H774" s="17">
        <v>17.45</v>
      </c>
      <c r="I774" s="41">
        <f>Table10[[#This Row],[Column2]]*746/1000</f>
        <v>13.0177</v>
      </c>
      <c r="J774" s="37">
        <f>60*Table10[[#This Row],[Column3]]/(2*PI()*Table10[[#This Row],[Column1]])</f>
        <v>2.0718313026873662E-2</v>
      </c>
      <c r="K774" s="51">
        <v>426.7</v>
      </c>
      <c r="L774" s="41">
        <f>IF(Simulation!Q774&lt;='Given Data '!J$6,1,IF(AND(Simulation!Q774&gt;'Given Data '!J$6,Simulation!Q774&lt;='Given Data '!J$7),2,IF(Simulation!Q774&gt;'Given Data '!J$8,3)))</f>
        <v>3</v>
      </c>
      <c r="M774" s="41">
        <v>1</v>
      </c>
      <c r="N774" s="32">
        <f t="shared" ref="N774:N837" si="35">N773+1</f>
        <v>770</v>
      </c>
      <c r="O774" s="41">
        <f>O773+(Table10[[#This Row],[Column11]]-Q773)/R773</f>
        <v>46.854548480188605</v>
      </c>
      <c r="P774" s="41">
        <f>3.6*Table10[[#This Row],[Column11]]</f>
        <v>86.795975576177952</v>
      </c>
      <c r="Q774" s="41">
        <f t="shared" ref="Q774:Q837" si="36">SQRT(2*R773+Q773^2)</f>
        <v>24.109993215604987</v>
      </c>
      <c r="R774" s="36">
        <f>Table10[[#This Row],[Column16]]/Table10[[#This Row],[Column19]]</f>
        <v>0.1014755061342211</v>
      </c>
      <c r="S774" s="41">
        <f>'Given Data '!C$21*'Given Data '!C$19*'Given Data '!C$9*Table10[[#This Row],[Column11]]^2</f>
        <v>546.56069388270987</v>
      </c>
      <c r="T774" s="41">
        <f>'Given Data '!C$22*'Given Data '!C$17*9.81</f>
        <v>102.35950200000001</v>
      </c>
      <c r="U774" s="41">
        <v>0</v>
      </c>
      <c r="V774" s="41">
        <f>'Given Data '!C$45-(Table10[[#This Row],[Column13]]+Table10[[#This Row],[Column14]]+Table10[[#This Row],[Column15]])</f>
        <v>58.981221440124614</v>
      </c>
      <c r="W774" s="41">
        <f>Table10[[#This Row],[Column16]]/'Given Data '!C$17</f>
        <v>0.11305365325587896</v>
      </c>
      <c r="X774" s="41">
        <f>IF(L774=1,'Given Data '!C$55,IF(L774=2,'Given Data '!C$56,IF(L774=3,'Given Data '!C$57)))</f>
        <v>581.23604096253996</v>
      </c>
      <c r="Y774" s="41">
        <f>Table10[[#This Row],[Column19]]*Table10[[#This Row],[Column11]]^2/(2*1000)</f>
        <v>168.93386434960942</v>
      </c>
    </row>
    <row r="775" spans="7:25">
      <c r="G775" s="17">
        <v>6000</v>
      </c>
      <c r="H775" s="17">
        <v>17.45</v>
      </c>
      <c r="I775" s="41">
        <f>Table10[[#This Row],[Column2]]*746/1000</f>
        <v>13.0177</v>
      </c>
      <c r="J775" s="37">
        <f>60*Table10[[#This Row],[Column3]]/(2*PI()*Table10[[#This Row],[Column1]])</f>
        <v>2.0718313026873662E-2</v>
      </c>
      <c r="K775" s="51">
        <v>426.7</v>
      </c>
      <c r="L775" s="41">
        <f>IF(Simulation!Q775&lt;='Given Data '!J$6,1,IF(AND(Simulation!Q775&gt;'Given Data '!J$6,Simulation!Q775&lt;='Given Data '!J$7),2,IF(Simulation!Q775&gt;'Given Data '!J$8,3)))</f>
        <v>3</v>
      </c>
      <c r="M775" s="41">
        <v>1</v>
      </c>
      <c r="N775" s="32">
        <f t="shared" si="35"/>
        <v>771</v>
      </c>
      <c r="O775" s="41">
        <f>O774+(Table10[[#This Row],[Column11]]-Q774)/R774</f>
        <v>46.896021437970305</v>
      </c>
      <c r="P775" s="41">
        <f>3.6*Table10[[#This Row],[Column11]]</f>
        <v>86.811126137952371</v>
      </c>
      <c r="Q775" s="41">
        <f t="shared" si="36"/>
        <v>24.114201704986769</v>
      </c>
      <c r="R775" s="36">
        <f>Table10[[#This Row],[Column16]]/Table10[[#This Row],[Column19]]</f>
        <v>0.10114719704558282</v>
      </c>
      <c r="S775" s="41">
        <f>'Given Data '!C$21*'Given Data '!C$19*'Given Data '!C$9*Table10[[#This Row],[Column11]]^2</f>
        <v>546.751518957602</v>
      </c>
      <c r="T775" s="41">
        <f>'Given Data '!C$22*'Given Data '!C$17*9.81</f>
        <v>102.35950200000001</v>
      </c>
      <c r="U775" s="41">
        <v>0</v>
      </c>
      <c r="V775" s="41">
        <f>'Given Data '!C$45-(Table10[[#This Row],[Column13]]+Table10[[#This Row],[Column14]]+Table10[[#This Row],[Column15]])</f>
        <v>58.790396365232482</v>
      </c>
      <c r="W775" s="41">
        <f>Table10[[#This Row],[Column16]]/'Given Data '!C$17</f>
        <v>0.11268788477359544</v>
      </c>
      <c r="X775" s="41">
        <f>IF(L775=1,'Given Data '!C$55,IF(L775=2,'Given Data '!C$56,IF(L775=3,'Given Data '!C$57)))</f>
        <v>581.23604096253996</v>
      </c>
      <c r="Y775" s="41">
        <f>Table10[[#This Row],[Column19]]*Table10[[#This Row],[Column11]]^2/(2*1000)</f>
        <v>168.99284557104949</v>
      </c>
    </row>
    <row r="776" spans="7:25">
      <c r="G776" s="17">
        <v>6000</v>
      </c>
      <c r="H776" s="17">
        <v>17.45</v>
      </c>
      <c r="I776" s="41">
        <f>Table10[[#This Row],[Column2]]*746/1000</f>
        <v>13.0177</v>
      </c>
      <c r="J776" s="37">
        <f>60*Table10[[#This Row],[Column3]]/(2*PI()*Table10[[#This Row],[Column1]])</f>
        <v>2.0718313026873662E-2</v>
      </c>
      <c r="K776" s="51">
        <v>426.7</v>
      </c>
      <c r="L776" s="41">
        <f>IF(Simulation!Q776&lt;='Given Data '!J$6,1,IF(AND(Simulation!Q776&gt;'Given Data '!J$6,Simulation!Q776&lt;='Given Data '!J$7),2,IF(Simulation!Q776&gt;'Given Data '!J$8,3)))</f>
        <v>3</v>
      </c>
      <c r="M776" s="41">
        <v>1</v>
      </c>
      <c r="N776" s="32">
        <f t="shared" si="35"/>
        <v>772</v>
      </c>
      <c r="O776" s="41">
        <f>O775+(Table10[[#This Row],[Column11]]-Q775)/R775</f>
        <v>46.937487170721226</v>
      </c>
      <c r="P776" s="41">
        <f>3.6*Table10[[#This Row],[Column11]]</f>
        <v>86.826225051460682</v>
      </c>
      <c r="Q776" s="41">
        <f t="shared" si="36"/>
        <v>24.118395847627966</v>
      </c>
      <c r="R776" s="36">
        <f>Table10[[#This Row],[Column16]]/Table10[[#This Row],[Column19]]</f>
        <v>0.10081995015275666</v>
      </c>
      <c r="S776" s="41">
        <f>'Given Data '!C$21*'Given Data '!C$19*'Given Data '!C$9*Table10[[#This Row],[Column11]]^2</f>
        <v>546.94172664600558</v>
      </c>
      <c r="T776" s="41">
        <f>'Given Data '!C$22*'Given Data '!C$17*9.81</f>
        <v>102.35950200000001</v>
      </c>
      <c r="U776" s="41">
        <v>0</v>
      </c>
      <c r="V776" s="41">
        <f>'Given Data '!C$45-(Table10[[#This Row],[Column13]]+Table10[[#This Row],[Column14]]+Table10[[#This Row],[Column15]])</f>
        <v>58.600188676828907</v>
      </c>
      <c r="W776" s="41">
        <f>Table10[[#This Row],[Column16]]/'Given Data '!C$17</f>
        <v>0.11232329968148762</v>
      </c>
      <c r="X776" s="41">
        <f>IF(L776=1,'Given Data '!C$55,IF(L776=2,'Given Data '!C$56,IF(L776=3,'Given Data '!C$57)))</f>
        <v>581.23604096253996</v>
      </c>
      <c r="Y776" s="41">
        <f>Table10[[#This Row],[Column19]]*Table10[[#This Row],[Column11]]^2/(2*1000)</f>
        <v>169.05163596741474</v>
      </c>
    </row>
    <row r="777" spans="7:25">
      <c r="G777" s="17">
        <v>6000</v>
      </c>
      <c r="H777" s="17">
        <v>17.45</v>
      </c>
      <c r="I777" s="41">
        <f>Table10[[#This Row],[Column2]]*746/1000</f>
        <v>13.0177</v>
      </c>
      <c r="J777" s="37">
        <f>60*Table10[[#This Row],[Column3]]/(2*PI()*Table10[[#This Row],[Column1]])</f>
        <v>2.0718313026873662E-2</v>
      </c>
      <c r="K777" s="51">
        <v>426.7</v>
      </c>
      <c r="L777" s="41">
        <f>IF(Simulation!Q777&lt;='Given Data '!J$6,1,IF(AND(Simulation!Q777&gt;'Given Data '!J$6,Simulation!Q777&lt;='Given Data '!J$7),2,IF(Simulation!Q777&gt;'Given Data '!J$8,3)))</f>
        <v>3</v>
      </c>
      <c r="M777" s="41">
        <v>1</v>
      </c>
      <c r="N777" s="32">
        <f t="shared" si="35"/>
        <v>773</v>
      </c>
      <c r="O777" s="41">
        <f>O776+(Table10[[#This Row],[Column11]]-Q776)/R776</f>
        <v>46.978945705573324</v>
      </c>
      <c r="P777" s="41">
        <f>3.6*Table10[[#This Row],[Column11]]</f>
        <v>86.841272502162582</v>
      </c>
      <c r="Q777" s="41">
        <f t="shared" si="36"/>
        <v>24.12257569504516</v>
      </c>
      <c r="R777" s="36">
        <f>Table10[[#This Row],[Column16]]/Table10[[#This Row],[Column19]]</f>
        <v>0.10049376201916427</v>
      </c>
      <c r="S777" s="41">
        <f>'Given Data '!C$21*'Given Data '!C$19*'Given Data '!C$9*Table10[[#This Row],[Column11]]^2</f>
        <v>547.13131894538378</v>
      </c>
      <c r="T777" s="41">
        <f>'Given Data '!C$22*'Given Data '!C$17*9.81</f>
        <v>102.35950200000001</v>
      </c>
      <c r="U777" s="41">
        <v>0</v>
      </c>
      <c r="V777" s="41">
        <f>'Given Data '!C$45-(Table10[[#This Row],[Column13]]+Table10[[#This Row],[Column14]]+Table10[[#This Row],[Column15]])</f>
        <v>58.410596377450702</v>
      </c>
      <c r="W777" s="41">
        <f>Table10[[#This Row],[Column16]]/'Given Data '!C$17</f>
        <v>0.1119598941508706</v>
      </c>
      <c r="X777" s="41">
        <f>IF(L777=1,'Given Data '!C$55,IF(L777=2,'Given Data '!C$56,IF(L777=3,'Given Data '!C$57)))</f>
        <v>581.23604096253996</v>
      </c>
      <c r="Y777" s="41">
        <f>Table10[[#This Row],[Column19]]*Table10[[#This Row],[Column11]]^2/(2*1000)</f>
        <v>169.11023615609159</v>
      </c>
    </row>
    <row r="778" spans="7:25">
      <c r="G778" s="17">
        <v>6000</v>
      </c>
      <c r="H778" s="17">
        <v>17.45</v>
      </c>
      <c r="I778" s="41">
        <f>Table10[[#This Row],[Column2]]*746/1000</f>
        <v>13.0177</v>
      </c>
      <c r="J778" s="37">
        <f>60*Table10[[#This Row],[Column3]]/(2*PI()*Table10[[#This Row],[Column1]])</f>
        <v>2.0718313026873662E-2</v>
      </c>
      <c r="K778" s="51">
        <v>426.7</v>
      </c>
      <c r="L778" s="41">
        <f>IF(Simulation!Q778&lt;='Given Data '!J$6,1,IF(AND(Simulation!Q778&gt;'Given Data '!J$6,Simulation!Q778&lt;='Given Data '!J$7),2,IF(Simulation!Q778&gt;'Given Data '!J$8,3)))</f>
        <v>3</v>
      </c>
      <c r="M778" s="41">
        <v>1</v>
      </c>
      <c r="N778" s="32">
        <f t="shared" si="35"/>
        <v>774</v>
      </c>
      <c r="O778" s="41">
        <f>O777+(Table10[[#This Row],[Column11]]-Q777)/R777</f>
        <v>47.020397069543208</v>
      </c>
      <c r="P778" s="41">
        <f>3.6*Table10[[#This Row],[Column11]]</f>
        <v>86.856268674784758</v>
      </c>
      <c r="Q778" s="41">
        <f t="shared" si="36"/>
        <v>24.12674129855132</v>
      </c>
      <c r="R778" s="36">
        <f>Table10[[#This Row],[Column16]]/Table10[[#This Row],[Column19]]</f>
        <v>0.10016862921934629</v>
      </c>
      <c r="S778" s="41">
        <f>'Given Data '!C$21*'Given Data '!C$19*'Given Data '!C$9*Table10[[#This Row],[Column11]]^2</f>
        <v>547.32029784673705</v>
      </c>
      <c r="T778" s="41">
        <f>'Given Data '!C$22*'Given Data '!C$17*9.81</f>
        <v>102.35950200000001</v>
      </c>
      <c r="U778" s="41">
        <v>0</v>
      </c>
      <c r="V778" s="41">
        <f>'Given Data '!C$45-(Table10[[#This Row],[Column13]]+Table10[[#This Row],[Column14]]+Table10[[#This Row],[Column15]])</f>
        <v>58.221617476097435</v>
      </c>
      <c r="W778" s="41">
        <f>Table10[[#This Row],[Column16]]/'Given Data '!C$17</f>
        <v>0.11159766436544714</v>
      </c>
      <c r="X778" s="41">
        <f>IF(L778=1,'Given Data '!C$55,IF(L778=2,'Given Data '!C$56,IF(L778=3,'Given Data '!C$57)))</f>
        <v>581.23604096253996</v>
      </c>
      <c r="Y778" s="41">
        <f>Table10[[#This Row],[Column19]]*Table10[[#This Row],[Column11]]^2/(2*1000)</f>
        <v>169.16864675246904</v>
      </c>
    </row>
    <row r="779" spans="7:25">
      <c r="G779" s="17">
        <v>6000</v>
      </c>
      <c r="H779" s="17">
        <v>17.45</v>
      </c>
      <c r="I779" s="41">
        <f>Table10[[#This Row],[Column2]]*746/1000</f>
        <v>13.0177</v>
      </c>
      <c r="J779" s="37">
        <f>60*Table10[[#This Row],[Column3]]/(2*PI()*Table10[[#This Row],[Column1]])</f>
        <v>2.0718313026873662E-2</v>
      </c>
      <c r="K779" s="51">
        <v>426.7</v>
      </c>
      <c r="L779" s="41">
        <f>IF(Simulation!Q779&lt;='Given Data '!J$6,1,IF(AND(Simulation!Q779&gt;'Given Data '!J$6,Simulation!Q779&lt;='Given Data '!J$7),2,IF(Simulation!Q779&gt;'Given Data '!J$8,3)))</f>
        <v>3</v>
      </c>
      <c r="M779" s="41">
        <v>1</v>
      </c>
      <c r="N779" s="32">
        <f t="shared" si="35"/>
        <v>775</v>
      </c>
      <c r="O779" s="41">
        <f>O778+(Table10[[#This Row],[Column11]]-Q778)/R778</f>
        <v>47.061841289532865</v>
      </c>
      <c r="P779" s="41">
        <f>3.6*Table10[[#This Row],[Column11]]</f>
        <v>86.871213753324298</v>
      </c>
      <c r="Q779" s="41">
        <f t="shared" si="36"/>
        <v>24.130892709256749</v>
      </c>
      <c r="R779" s="36">
        <f>Table10[[#This Row],[Column16]]/Table10[[#This Row],[Column19]]</f>
        <v>9.984454833892481E-2</v>
      </c>
      <c r="S779" s="41">
        <f>'Given Data '!C$21*'Given Data '!C$19*'Given Data '!C$9*Table10[[#This Row],[Column11]]^2</f>
        <v>547.50866533462488</v>
      </c>
      <c r="T779" s="41">
        <f>'Given Data '!C$22*'Given Data '!C$17*9.81</f>
        <v>102.35950200000001</v>
      </c>
      <c r="U779" s="41">
        <v>0</v>
      </c>
      <c r="V779" s="41">
        <f>'Given Data '!C$45-(Table10[[#This Row],[Column13]]+Table10[[#This Row],[Column14]]+Table10[[#This Row],[Column15]])</f>
        <v>58.033249988209604</v>
      </c>
      <c r="W779" s="41">
        <f>Table10[[#This Row],[Column16]]/'Given Data '!C$17</f>
        <v>0.11123660652126584</v>
      </c>
      <c r="X779" s="41">
        <f>IF(L779=1,'Given Data '!C$55,IF(L779=2,'Given Data '!C$56,IF(L779=3,'Given Data '!C$57)))</f>
        <v>581.23604096253996</v>
      </c>
      <c r="Y779" s="41">
        <f>Table10[[#This Row],[Column19]]*Table10[[#This Row],[Column11]]^2/(2*1000)</f>
        <v>169.22686836994512</v>
      </c>
    </row>
    <row r="780" spans="7:25">
      <c r="G780" s="17">
        <v>6000</v>
      </c>
      <c r="H780" s="17">
        <v>17.45</v>
      </c>
      <c r="I780" s="41">
        <f>Table10[[#This Row],[Column2]]*746/1000</f>
        <v>13.0177</v>
      </c>
      <c r="J780" s="37">
        <f>60*Table10[[#This Row],[Column3]]/(2*PI()*Table10[[#This Row],[Column1]])</f>
        <v>2.0718313026873662E-2</v>
      </c>
      <c r="K780" s="51">
        <v>426.7</v>
      </c>
      <c r="L780" s="41">
        <f>IF(Simulation!Q780&lt;='Given Data '!J$6,1,IF(AND(Simulation!Q780&gt;'Given Data '!J$6,Simulation!Q780&lt;='Given Data '!J$7),2,IF(Simulation!Q780&gt;'Given Data '!J$8,3)))</f>
        <v>3</v>
      </c>
      <c r="M780" s="41">
        <v>1</v>
      </c>
      <c r="N780" s="32">
        <f t="shared" si="35"/>
        <v>776</v>
      </c>
      <c r="O780" s="41">
        <f>O779+(Table10[[#This Row],[Column11]]-Q779)/R779</f>
        <v>47.103278392330132</v>
      </c>
      <c r="P780" s="41">
        <f>3.6*Table10[[#This Row],[Column11]]</f>
        <v>86.886107921052059</v>
      </c>
      <c r="Q780" s="41">
        <f t="shared" si="36"/>
        <v>24.135029978070015</v>
      </c>
      <c r="R780" s="36">
        <f>Table10[[#This Row],[Column16]]/Table10[[#This Row],[Column19]]</f>
        <v>9.9521515974569527E-2</v>
      </c>
      <c r="S780" s="41">
        <f>'Given Data '!C$21*'Given Data '!C$19*'Given Data '!C$9*Table10[[#This Row],[Column11]]^2</f>
        <v>547.69642338718552</v>
      </c>
      <c r="T780" s="41">
        <f>'Given Data '!C$22*'Given Data '!C$17*9.81</f>
        <v>102.35950200000001</v>
      </c>
      <c r="U780" s="41">
        <v>0</v>
      </c>
      <c r="V780" s="41">
        <f>'Given Data '!C$45-(Table10[[#This Row],[Column13]]+Table10[[#This Row],[Column14]]+Table10[[#This Row],[Column15]])</f>
        <v>57.845491935648965</v>
      </c>
      <c r="W780" s="41">
        <f>Table10[[#This Row],[Column16]]/'Given Data '!C$17</f>
        <v>0.11087671682668333</v>
      </c>
      <c r="X780" s="41">
        <f>IF(L780=1,'Given Data '!C$55,IF(L780=2,'Given Data '!C$56,IF(L780=3,'Given Data '!C$57)))</f>
        <v>581.23604096253996</v>
      </c>
      <c r="Y780" s="41">
        <f>Table10[[#This Row],[Column19]]*Table10[[#This Row],[Column11]]^2/(2*1000)</f>
        <v>169.28490161993335</v>
      </c>
    </row>
    <row r="781" spans="7:25">
      <c r="G781" s="17">
        <v>6000</v>
      </c>
      <c r="H781" s="17">
        <v>17.45</v>
      </c>
      <c r="I781" s="41">
        <f>Table10[[#This Row],[Column2]]*746/1000</f>
        <v>13.0177</v>
      </c>
      <c r="J781" s="37">
        <f>60*Table10[[#This Row],[Column3]]/(2*PI()*Table10[[#This Row],[Column1]])</f>
        <v>2.0718313026873662E-2</v>
      </c>
      <c r="K781" s="51">
        <v>426.7</v>
      </c>
      <c r="L781" s="41">
        <f>IF(Simulation!Q781&lt;='Given Data '!J$6,1,IF(AND(Simulation!Q781&gt;'Given Data '!J$6,Simulation!Q781&lt;='Given Data '!J$7),2,IF(Simulation!Q781&gt;'Given Data '!J$8,3)))</f>
        <v>3</v>
      </c>
      <c r="M781" s="41">
        <v>1</v>
      </c>
      <c r="N781" s="32">
        <f t="shared" si="35"/>
        <v>777</v>
      </c>
      <c r="O781" s="41">
        <f>O780+(Table10[[#This Row],[Column11]]-Q780)/R780</f>
        <v>47.144708404609318</v>
      </c>
      <c r="P781" s="41">
        <f>3.6*Table10[[#This Row],[Column11]]</f>
        <v>86.90095136051599</v>
      </c>
      <c r="Q781" s="41">
        <f t="shared" si="36"/>
        <v>24.139153155698885</v>
      </c>
      <c r="R781" s="36">
        <f>Table10[[#This Row],[Column16]]/Table10[[#This Row],[Column19]]</f>
        <v>9.9199528733960901E-2</v>
      </c>
      <c r="S781" s="41">
        <f>'Given Data '!C$21*'Given Data '!C$19*'Given Data '!C$9*Table10[[#This Row],[Column11]]^2</f>
        <v>547.88357397615732</v>
      </c>
      <c r="T781" s="41">
        <f>'Given Data '!C$22*'Given Data '!C$17*9.81</f>
        <v>102.35950200000001</v>
      </c>
      <c r="U781" s="41">
        <v>0</v>
      </c>
      <c r="V781" s="41">
        <f>'Given Data '!C$45-(Table10[[#This Row],[Column13]]+Table10[[#This Row],[Column14]]+Table10[[#This Row],[Column15]])</f>
        <v>57.658341346677162</v>
      </c>
      <c r="W781" s="41">
        <f>Table10[[#This Row],[Column16]]/'Given Data '!C$17</f>
        <v>0.11051799150232343</v>
      </c>
      <c r="X781" s="41">
        <f>IF(L781=1,'Given Data '!C$55,IF(L781=2,'Given Data '!C$56,IF(L781=3,'Given Data '!C$57)))</f>
        <v>581.23604096253996</v>
      </c>
      <c r="Y781" s="41">
        <f>Table10[[#This Row],[Column19]]*Table10[[#This Row],[Column11]]^2/(2*1000)</f>
        <v>169.34274711186896</v>
      </c>
    </row>
    <row r="782" spans="7:25">
      <c r="G782" s="17">
        <v>6000</v>
      </c>
      <c r="H782" s="17">
        <v>17.45</v>
      </c>
      <c r="I782" s="41">
        <f>Table10[[#This Row],[Column2]]*746/1000</f>
        <v>13.0177</v>
      </c>
      <c r="J782" s="37">
        <f>60*Table10[[#This Row],[Column3]]/(2*PI()*Table10[[#This Row],[Column1]])</f>
        <v>2.0718313026873662E-2</v>
      </c>
      <c r="K782" s="51">
        <v>426.7</v>
      </c>
      <c r="L782" s="41">
        <f>IF(Simulation!Q782&lt;='Given Data '!J$6,1,IF(AND(Simulation!Q782&gt;'Given Data '!J$6,Simulation!Q782&lt;='Given Data '!J$7),2,IF(Simulation!Q782&gt;'Given Data '!J$8,3)))</f>
        <v>3</v>
      </c>
      <c r="M782" s="41">
        <v>1</v>
      </c>
      <c r="N782" s="32">
        <f t="shared" si="35"/>
        <v>778</v>
      </c>
      <c r="O782" s="41">
        <f>O781+(Table10[[#This Row],[Column11]]-Q781)/R781</f>
        <v>47.186131352931767</v>
      </c>
      <c r="P782" s="41">
        <f>3.6*Table10[[#This Row],[Column11]]</f>
        <v>86.915744253544474</v>
      </c>
      <c r="Q782" s="41">
        <f t="shared" si="36"/>
        <v>24.143262292651244</v>
      </c>
      <c r="R782" s="36">
        <f>Table10[[#This Row],[Column16]]/Table10[[#This Row],[Column19]]</f>
        <v>9.8878583235754103E-2</v>
      </c>
      <c r="S782" s="41">
        <f>'Given Data '!C$21*'Given Data '!C$19*'Given Data '!C$9*Table10[[#This Row],[Column11]]^2</f>
        <v>548.07011906689979</v>
      </c>
      <c r="T782" s="41">
        <f>'Given Data '!C$22*'Given Data '!C$17*9.81</f>
        <v>102.35950200000001</v>
      </c>
      <c r="U782" s="41">
        <v>0</v>
      </c>
      <c r="V782" s="41">
        <f>'Given Data '!C$45-(Table10[[#This Row],[Column13]]+Table10[[#This Row],[Column14]]+Table10[[#This Row],[Column15]])</f>
        <v>57.471796255934692</v>
      </c>
      <c r="W782" s="41">
        <f>Table10[[#This Row],[Column16]]/'Given Data '!C$17</f>
        <v>0.11016042678103675</v>
      </c>
      <c r="X782" s="41">
        <f>IF(L782=1,'Given Data '!C$55,IF(L782=2,'Given Data '!C$56,IF(L782=3,'Given Data '!C$57)))</f>
        <v>581.23604096253996</v>
      </c>
      <c r="Y782" s="41">
        <f>Table10[[#This Row],[Column19]]*Table10[[#This Row],[Column11]]^2/(2*1000)</f>
        <v>169.40040545321568</v>
      </c>
    </row>
    <row r="783" spans="7:25">
      <c r="G783" s="17">
        <v>6000</v>
      </c>
      <c r="H783" s="17">
        <v>17.45</v>
      </c>
      <c r="I783" s="41">
        <f>Table10[[#This Row],[Column2]]*746/1000</f>
        <v>13.0177</v>
      </c>
      <c r="J783" s="37">
        <f>60*Table10[[#This Row],[Column3]]/(2*PI()*Table10[[#This Row],[Column1]])</f>
        <v>2.0718313026873662E-2</v>
      </c>
      <c r="K783" s="51">
        <v>426.7</v>
      </c>
      <c r="L783" s="41">
        <f>IF(Simulation!Q783&lt;='Given Data '!J$6,1,IF(AND(Simulation!Q783&gt;'Given Data '!J$6,Simulation!Q783&lt;='Given Data '!J$7),2,IF(Simulation!Q783&gt;'Given Data '!J$8,3)))</f>
        <v>3</v>
      </c>
      <c r="M783" s="41">
        <v>1</v>
      </c>
      <c r="N783" s="32">
        <f t="shared" si="35"/>
        <v>779</v>
      </c>
      <c r="O783" s="41">
        <f>O782+(Table10[[#This Row],[Column11]]-Q782)/R782</f>
        <v>47.227547263746452</v>
      </c>
      <c r="P783" s="41">
        <f>3.6*Table10[[#This Row],[Column11]]</f>
        <v>86.93048678124967</v>
      </c>
      <c r="Q783" s="41">
        <f t="shared" si="36"/>
        <v>24.147357439236018</v>
      </c>
      <c r="R783" s="36">
        <f>Table10[[#This Row],[Column16]]/Table10[[#This Row],[Column19]]</f>
        <v>9.8558676109544663E-2</v>
      </c>
      <c r="S783" s="41">
        <f>'Given Data '!C$21*'Given Data '!C$19*'Given Data '!C$9*Table10[[#This Row],[Column11]]^2</f>
        <v>548.25606061841347</v>
      </c>
      <c r="T783" s="41">
        <f>'Given Data '!C$22*'Given Data '!C$17*9.81</f>
        <v>102.35950200000001</v>
      </c>
      <c r="U783" s="41">
        <v>0</v>
      </c>
      <c r="V783" s="41">
        <f>'Given Data '!C$45-(Table10[[#This Row],[Column13]]+Table10[[#This Row],[Column14]]+Table10[[#This Row],[Column15]])</f>
        <v>57.285854704421013</v>
      </c>
      <c r="W783" s="41">
        <f>Table10[[#This Row],[Column16]]/'Given Data '!C$17</f>
        <v>0.10980401890786262</v>
      </c>
      <c r="X783" s="41">
        <f>IF(L783=1,'Given Data '!C$55,IF(L783=2,'Given Data '!C$56,IF(L783=3,'Given Data '!C$57)))</f>
        <v>581.23604096253996</v>
      </c>
      <c r="Y783" s="41">
        <f>Table10[[#This Row],[Column19]]*Table10[[#This Row],[Column11]]^2/(2*1000)</f>
        <v>169.45787724947164</v>
      </c>
    </row>
    <row r="784" spans="7:25">
      <c r="G784" s="17">
        <v>6000</v>
      </c>
      <c r="H784" s="17">
        <v>17.45</v>
      </c>
      <c r="I784" s="41">
        <f>Table10[[#This Row],[Column2]]*746/1000</f>
        <v>13.0177</v>
      </c>
      <c r="J784" s="37">
        <f>60*Table10[[#This Row],[Column3]]/(2*PI()*Table10[[#This Row],[Column1]])</f>
        <v>2.0718313026873662E-2</v>
      </c>
      <c r="K784" s="51">
        <v>426.7</v>
      </c>
      <c r="L784" s="41">
        <f>IF(Simulation!Q784&lt;='Given Data '!J$6,1,IF(AND(Simulation!Q784&gt;'Given Data '!J$6,Simulation!Q784&lt;='Given Data '!J$7),2,IF(Simulation!Q784&gt;'Given Data '!J$8,3)))</f>
        <v>3</v>
      </c>
      <c r="M784" s="41">
        <v>1</v>
      </c>
      <c r="N784" s="32">
        <f t="shared" si="35"/>
        <v>780</v>
      </c>
      <c r="O784" s="41">
        <f>O783+(Table10[[#This Row],[Column11]]-Q783)/R783</f>
        <v>47.268956163390428</v>
      </c>
      <c r="P784" s="41">
        <f>3.6*Table10[[#This Row],[Column11]]</f>
        <v>86.945179124030687</v>
      </c>
      <c r="Q784" s="41">
        <f t="shared" si="36"/>
        <v>24.151438645564081</v>
      </c>
      <c r="R784" s="36">
        <f>Table10[[#This Row],[Column16]]/Table10[[#This Row],[Column19]]</f>
        <v>9.8239803995833333E-2</v>
      </c>
      <c r="S784" s="41">
        <f>'Given Data '!C$21*'Given Data '!C$19*'Given Data '!C$9*Table10[[#This Row],[Column11]]^2</f>
        <v>548.44140058336041</v>
      </c>
      <c r="T784" s="41">
        <f>'Given Data '!C$22*'Given Data '!C$17*9.81</f>
        <v>102.35950200000001</v>
      </c>
      <c r="U784" s="41">
        <v>0</v>
      </c>
      <c r="V784" s="41">
        <f>'Given Data '!C$45-(Table10[[#This Row],[Column13]]+Table10[[#This Row],[Column14]]+Table10[[#This Row],[Column15]])</f>
        <v>57.100514739474079</v>
      </c>
      <c r="W784" s="41">
        <f>Table10[[#This Row],[Column16]]/'Given Data '!C$17</f>
        <v>0.10944876413998979</v>
      </c>
      <c r="X784" s="41">
        <f>IF(L784=1,'Given Data '!C$55,IF(L784=2,'Given Data '!C$56,IF(L784=3,'Given Data '!C$57)))</f>
        <v>581.23604096253996</v>
      </c>
      <c r="Y784" s="41">
        <f>Table10[[#This Row],[Column19]]*Table10[[#This Row],[Column11]]^2/(2*1000)</f>
        <v>169.51516310417608</v>
      </c>
    </row>
    <row r="785" spans="7:25">
      <c r="G785" s="17">
        <v>6000</v>
      </c>
      <c r="H785" s="17">
        <v>17.45</v>
      </c>
      <c r="I785" s="41">
        <f>Table10[[#This Row],[Column2]]*746/1000</f>
        <v>13.0177</v>
      </c>
      <c r="J785" s="37">
        <f>60*Table10[[#This Row],[Column3]]/(2*PI()*Table10[[#This Row],[Column1]])</f>
        <v>2.0718313026873662E-2</v>
      </c>
      <c r="K785" s="51">
        <v>426.7</v>
      </c>
      <c r="L785" s="41">
        <f>IF(Simulation!Q785&lt;='Given Data '!J$6,1,IF(AND(Simulation!Q785&gt;'Given Data '!J$6,Simulation!Q785&lt;='Given Data '!J$7),2,IF(Simulation!Q785&gt;'Given Data '!J$8,3)))</f>
        <v>3</v>
      </c>
      <c r="M785" s="41">
        <v>1</v>
      </c>
      <c r="N785" s="32">
        <f t="shared" si="35"/>
        <v>781</v>
      </c>
      <c r="O785" s="41">
        <f>O784+(Table10[[#This Row],[Column11]]-Q784)/R784</f>
        <v>47.310358078089578</v>
      </c>
      <c r="P785" s="41">
        <f>3.6*Table10[[#This Row],[Column11]]</f>
        <v>86.959821461577036</v>
      </c>
      <c r="Q785" s="41">
        <f t="shared" si="36"/>
        <v>24.155505961549178</v>
      </c>
      <c r="R785" s="36">
        <f>Table10[[#This Row],[Column16]]/Table10[[#This Row],[Column19]]</f>
        <v>9.7921963545988686E-2</v>
      </c>
      <c r="S785" s="41">
        <f>'Given Data '!C$21*'Given Data '!C$19*'Given Data '!C$9*Table10[[#This Row],[Column11]]^2</f>
        <v>548.62614090808586</v>
      </c>
      <c r="T785" s="41">
        <f>'Given Data '!C$22*'Given Data '!C$17*9.81</f>
        <v>102.35950200000001</v>
      </c>
      <c r="U785" s="41">
        <v>0</v>
      </c>
      <c r="V785" s="41">
        <f>'Given Data '!C$45-(Table10[[#This Row],[Column13]]+Table10[[#This Row],[Column14]]+Table10[[#This Row],[Column15]])</f>
        <v>56.915774414748626</v>
      </c>
      <c r="W785" s="41">
        <f>Table10[[#This Row],[Column16]]/'Given Data '!C$17</f>
        <v>0.10909465874671488</v>
      </c>
      <c r="X785" s="41">
        <f>IF(L785=1,'Given Data '!C$55,IF(L785=2,'Given Data '!C$56,IF(L785=3,'Given Data '!C$57)))</f>
        <v>581.23604096253996</v>
      </c>
      <c r="Y785" s="41">
        <f>Table10[[#This Row],[Column19]]*Table10[[#This Row],[Column11]]^2/(2*1000)</f>
        <v>169.57226361891551</v>
      </c>
    </row>
    <row r="786" spans="7:25">
      <c r="G786" s="17">
        <v>6000</v>
      </c>
      <c r="H786" s="17">
        <v>17.45</v>
      </c>
      <c r="I786" s="41">
        <f>Table10[[#This Row],[Column2]]*746/1000</f>
        <v>13.0177</v>
      </c>
      <c r="J786" s="37">
        <f>60*Table10[[#This Row],[Column3]]/(2*PI()*Table10[[#This Row],[Column1]])</f>
        <v>2.0718313026873662E-2</v>
      </c>
      <c r="K786" s="51">
        <v>492.1</v>
      </c>
      <c r="L786" s="41">
        <f>IF(Simulation!Q786&lt;='Given Data '!J$6,1,IF(AND(Simulation!Q786&gt;'Given Data '!J$6,Simulation!Q786&lt;='Given Data '!J$7),2,IF(Simulation!Q786&gt;'Given Data '!J$8,3)))</f>
        <v>3</v>
      </c>
      <c r="M786" s="41">
        <v>1</v>
      </c>
      <c r="N786" s="32">
        <f t="shared" si="35"/>
        <v>782</v>
      </c>
      <c r="O786" s="41">
        <f>O785+(Table10[[#This Row],[Column11]]-Q785)/R785</f>
        <v>47.351753033959035</v>
      </c>
      <c r="P786" s="41">
        <f>3.6*Table10[[#This Row],[Column11]]</f>
        <v>86.97441397287173</v>
      </c>
      <c r="Q786" s="41">
        <f t="shared" si="36"/>
        <v>24.159559436908815</v>
      </c>
      <c r="R786" s="36">
        <f>Table10[[#This Row],[Column16]]/Table10[[#This Row],[Column19]]</f>
        <v>9.7605151422214306E-2</v>
      </c>
      <c r="S786" s="41">
        <f>'Given Data '!C$21*'Given Data '!C$19*'Given Data '!C$9*Table10[[#This Row],[Column11]]^2</f>
        <v>548.81028353263741</v>
      </c>
      <c r="T786" s="41">
        <f>'Given Data '!C$22*'Given Data '!C$17*9.81</f>
        <v>102.35950200000001</v>
      </c>
      <c r="U786" s="41">
        <v>0</v>
      </c>
      <c r="V786" s="41">
        <f>'Given Data '!C$45-(Table10[[#This Row],[Column13]]+Table10[[#This Row],[Column14]]+Table10[[#This Row],[Column15]])</f>
        <v>56.731631790197071</v>
      </c>
      <c r="W786" s="41">
        <f>Table10[[#This Row],[Column16]]/'Given Data '!C$17</f>
        <v>0.10874169900940574</v>
      </c>
      <c r="X786" s="41">
        <f>IF(L786=1,'Given Data '!C$55,IF(L786=2,'Given Data '!C$56,IF(L786=3,'Given Data '!C$57)))</f>
        <v>581.23604096253996</v>
      </c>
      <c r="Y786" s="41">
        <f>Table10[[#This Row],[Column19]]*Table10[[#This Row],[Column11]]^2/(2*1000)</f>
        <v>169.62917939333028</v>
      </c>
    </row>
    <row r="787" spans="7:25">
      <c r="G787" s="17">
        <v>6000</v>
      </c>
      <c r="H787" s="17">
        <v>17.45</v>
      </c>
      <c r="I787" s="41">
        <f>Table10[[#This Row],[Column2]]*746/1000</f>
        <v>13.0177</v>
      </c>
      <c r="J787" s="37">
        <f>60*Table10[[#This Row],[Column3]]/(2*PI()*Table10[[#This Row],[Column1]])</f>
        <v>2.0718313026873662E-2</v>
      </c>
      <c r="K787" s="51">
        <v>492.1</v>
      </c>
      <c r="L787" s="41">
        <f>IF(Simulation!Q787&lt;='Given Data '!J$6,1,IF(AND(Simulation!Q787&gt;'Given Data '!J$6,Simulation!Q787&lt;='Given Data '!J$7),2,IF(Simulation!Q787&gt;'Given Data '!J$8,3)))</f>
        <v>3</v>
      </c>
      <c r="M787" s="41">
        <v>1</v>
      </c>
      <c r="N787" s="32">
        <f t="shared" si="35"/>
        <v>783</v>
      </c>
      <c r="O787" s="41">
        <f>O786+(Table10[[#This Row],[Column11]]-Q786)/R786</f>
        <v>47.393141057003852</v>
      </c>
      <c r="P787" s="41">
        <f>3.6*Table10[[#This Row],[Column11]]</f>
        <v>86.988956836194617</v>
      </c>
      <c r="Q787" s="41">
        <f t="shared" si="36"/>
        <v>24.16359912116517</v>
      </c>
      <c r="R787" s="36">
        <f>Table10[[#This Row],[Column16]]/Table10[[#This Row],[Column19]]</f>
        <v>9.7289364297511782E-2</v>
      </c>
      <c r="S787" s="41">
        <f>'Given Data '!C$21*'Given Data '!C$19*'Given Data '!C$9*Table10[[#This Row],[Column11]]^2</f>
        <v>548.99383039078646</v>
      </c>
      <c r="T787" s="41">
        <f>'Given Data '!C$22*'Given Data '!C$17*9.81</f>
        <v>102.35950200000001</v>
      </c>
      <c r="U787" s="41">
        <v>0</v>
      </c>
      <c r="V787" s="41">
        <f>'Given Data '!C$45-(Table10[[#This Row],[Column13]]+Table10[[#This Row],[Column14]]+Table10[[#This Row],[Column15]])</f>
        <v>56.548084932048027</v>
      </c>
      <c r="W787" s="41">
        <f>Table10[[#This Row],[Column16]]/'Given Data '!C$17</f>
        <v>0.10838988122146025</v>
      </c>
      <c r="X787" s="41">
        <f>IF(L787=1,'Given Data '!C$55,IF(L787=2,'Given Data '!C$56,IF(L787=3,'Given Data '!C$57)))</f>
        <v>581.23604096253996</v>
      </c>
      <c r="Y787" s="41">
        <f>Table10[[#This Row],[Column19]]*Table10[[#This Row],[Column11]]^2/(2*1000)</f>
        <v>169.68591102512048</v>
      </c>
    </row>
    <row r="788" spans="7:25">
      <c r="G788" s="17">
        <v>6000</v>
      </c>
      <c r="H788" s="17">
        <v>17.45</v>
      </c>
      <c r="I788" s="41">
        <f>Table10[[#This Row],[Column2]]*746/1000</f>
        <v>13.0177</v>
      </c>
      <c r="J788" s="37">
        <f>60*Table10[[#This Row],[Column3]]/(2*PI()*Table10[[#This Row],[Column1]])</f>
        <v>2.0718313026873662E-2</v>
      </c>
      <c r="K788" s="51">
        <v>492.1</v>
      </c>
      <c r="L788" s="41">
        <f>IF(Simulation!Q788&lt;='Given Data '!J$6,1,IF(AND(Simulation!Q788&gt;'Given Data '!J$6,Simulation!Q788&lt;='Given Data '!J$7),2,IF(Simulation!Q788&gt;'Given Data '!J$8,3)))</f>
        <v>3</v>
      </c>
      <c r="M788" s="41">
        <v>1</v>
      </c>
      <c r="N788" s="32">
        <f t="shared" si="35"/>
        <v>784</v>
      </c>
      <c r="O788" s="41">
        <f>O787+(Table10[[#This Row],[Column11]]-Q787)/R787</f>
        <v>47.434522173119454</v>
      </c>
      <c r="P788" s="41">
        <f>3.6*Table10[[#This Row],[Column11]]</f>
        <v>87.003450229125519</v>
      </c>
      <c r="Q788" s="41">
        <f t="shared" si="36"/>
        <v>24.167625063645978</v>
      </c>
      <c r="R788" s="36">
        <f>Table10[[#This Row],[Column16]]/Table10[[#This Row],[Column19]]</f>
        <v>9.6974598855647243E-2</v>
      </c>
      <c r="S788" s="41">
        <f>'Given Data '!C$21*'Given Data '!C$19*'Given Data '!C$9*Table10[[#This Row],[Column11]]^2</f>
        <v>549.17678341004762</v>
      </c>
      <c r="T788" s="41">
        <f>'Given Data '!C$22*'Given Data '!C$17*9.81</f>
        <v>102.35950200000001</v>
      </c>
      <c r="U788" s="41">
        <v>0</v>
      </c>
      <c r="V788" s="41">
        <f>'Given Data '!C$45-(Table10[[#This Row],[Column13]]+Table10[[#This Row],[Column14]]+Table10[[#This Row],[Column15]])</f>
        <v>56.365131912786865</v>
      </c>
      <c r="W788" s="41">
        <f>Table10[[#This Row],[Column16]]/'Given Data '!C$17</f>
        <v>0.10803920168826908</v>
      </c>
      <c r="X788" s="41">
        <f>IF(L788=1,'Given Data '!C$55,IF(L788=2,'Given Data '!C$56,IF(L788=3,'Given Data '!C$57)))</f>
        <v>581.23604096253996</v>
      </c>
      <c r="Y788" s="41">
        <f>Table10[[#This Row],[Column19]]*Table10[[#This Row],[Column11]]^2/(2*1000)</f>
        <v>169.74245911005255</v>
      </c>
    </row>
    <row r="789" spans="7:25">
      <c r="G789" s="17">
        <v>6000</v>
      </c>
      <c r="H789" s="17">
        <v>17.45</v>
      </c>
      <c r="I789" s="41">
        <f>Table10[[#This Row],[Column2]]*746/1000</f>
        <v>13.0177</v>
      </c>
      <c r="J789" s="37">
        <f>60*Table10[[#This Row],[Column3]]/(2*PI()*Table10[[#This Row],[Column1]])</f>
        <v>2.0718313026873662E-2</v>
      </c>
      <c r="K789" s="51">
        <v>492.1</v>
      </c>
      <c r="L789" s="41">
        <f>IF(Simulation!Q789&lt;='Given Data '!J$6,1,IF(AND(Simulation!Q789&gt;'Given Data '!J$6,Simulation!Q789&lt;='Given Data '!J$7),2,IF(Simulation!Q789&gt;'Given Data '!J$8,3)))</f>
        <v>3</v>
      </c>
      <c r="M789" s="41">
        <v>1</v>
      </c>
      <c r="N789" s="39">
        <f t="shared" si="35"/>
        <v>785</v>
      </c>
      <c r="O789" s="41">
        <f>O788+(Table10[[#This Row],[Column11]]-Q788)/R788</f>
        <v>47.475896408092197</v>
      </c>
      <c r="P789" s="41">
        <f>3.6*Table10[[#This Row],[Column11]]</f>
        <v>87.017894328547513</v>
      </c>
      <c r="Q789" s="41">
        <f t="shared" si="36"/>
        <v>24.171637313485419</v>
      </c>
      <c r="R789" s="36">
        <f>-1.2*Table10[[#This Row],[Column16]]/Table10[[#This Row],[Column19]]</f>
        <v>-0.11599302214933971</v>
      </c>
      <c r="S789" s="41">
        <f>'Given Data '!C$21*'Given Data '!C$19*'Given Data '!C$9*Table10[[#This Row],[Column11]]^2</f>
        <v>549.35914451169913</v>
      </c>
      <c r="T789" s="41">
        <f>'Given Data '!C$22*'Given Data '!C$17*9.81</f>
        <v>102.35950200000001</v>
      </c>
      <c r="U789" s="41">
        <v>0</v>
      </c>
      <c r="V789" s="41">
        <f>'Given Data '!C$45-(Table10[[#This Row],[Column13]]+Table10[[#This Row],[Column14]]+Table10[[#This Row],[Column15]])</f>
        <v>56.182770811135356</v>
      </c>
      <c r="W789" s="41">
        <f>Table10[[#This Row],[Column16]]/'Given Data '!C$17</f>
        <v>0.10768965672717669</v>
      </c>
      <c r="X789" s="41">
        <f>IF(L789=1,'Given Data '!C$55,IF(L789=2,'Given Data '!C$56,IF(L789=3,'Given Data '!C$57)))</f>
        <v>581.23604096253996</v>
      </c>
      <c r="Y789" s="41">
        <f>Table10[[#This Row],[Column19]]*Table10[[#This Row],[Column11]]^2/(2*1000)</f>
        <v>169.79882424196535</v>
      </c>
    </row>
    <row r="790" spans="7:25">
      <c r="G790" s="17">
        <v>6000</v>
      </c>
      <c r="H790" s="17">
        <v>17.45</v>
      </c>
      <c r="I790" s="41">
        <f>Table10[[#This Row],[Column2]]*746/1000</f>
        <v>13.0177</v>
      </c>
      <c r="J790" s="37">
        <f>60*Table10[[#This Row],[Column3]]/(2*PI()*Table10[[#This Row],[Column1]])</f>
        <v>2.0718313026873662E-2</v>
      </c>
      <c r="K790" s="51">
        <v>492.1</v>
      </c>
      <c r="L790" s="41">
        <f>IF(Simulation!Q790&lt;='Given Data '!J$6,1,IF(AND(Simulation!Q790&gt;'Given Data '!J$6,Simulation!Q790&lt;='Given Data '!J$7),2,IF(Simulation!Q790&gt;'Given Data '!J$8,3)))</f>
        <v>3</v>
      </c>
      <c r="M790" s="41">
        <v>1</v>
      </c>
      <c r="N790" s="39">
        <f t="shared" si="35"/>
        <v>786</v>
      </c>
      <c r="O790" s="41">
        <f>O789+(Table10[[#This Row],[Column11]]-Q789)/R789</f>
        <v>47.517271316637874</v>
      </c>
      <c r="P790" s="41">
        <f>3.6*Table10[[#This Row],[Column11]]</f>
        <v>87.000617206087398</v>
      </c>
      <c r="Q790" s="41">
        <f t="shared" si="36"/>
        <v>24.166838112802054</v>
      </c>
      <c r="R790" s="36">
        <f>-1.2*Table10[[#This Row],[Column16]]/Table10[[#This Row],[Column19]]</f>
        <v>-0.11644335620343037</v>
      </c>
      <c r="S790" s="41">
        <f>'Given Data '!C$21*'Given Data '!C$19*'Given Data '!C$9*Table10[[#This Row],[Column11]]^2</f>
        <v>549.14101919277391</v>
      </c>
      <c r="T790" s="41">
        <f>'Given Data '!C$22*'Given Data '!C$17*9.81</f>
        <v>102.35950200000001</v>
      </c>
      <c r="U790" s="41">
        <v>0</v>
      </c>
      <c r="V790" s="41">
        <f>'Given Data '!C$45-(Table10[[#This Row],[Column13]]+Table10[[#This Row],[Column14]]+Table10[[#This Row],[Column15]])</f>
        <v>56.400896130060573</v>
      </c>
      <c r="W790" s="41">
        <f>Table10[[#This Row],[Column16]]/'Given Data '!C$17</f>
        <v>0.1081077535988587</v>
      </c>
      <c r="X790" s="41">
        <f>IF(L790=1,'Given Data '!C$55,IF(L790=2,'Given Data '!C$56,IF(L790=3,'Given Data '!C$57)))</f>
        <v>581.23604096253996</v>
      </c>
      <c r="Y790" s="41">
        <f>Table10[[#This Row],[Column19]]*Table10[[#This Row],[Column11]]^2/(2*1000)</f>
        <v>169.73140491699198</v>
      </c>
    </row>
    <row r="791" spans="7:25">
      <c r="G791" s="17">
        <v>6000</v>
      </c>
      <c r="H791" s="17">
        <v>17.45</v>
      </c>
      <c r="I791" s="41">
        <f>Table10[[#This Row],[Column2]]*746/1000</f>
        <v>13.0177</v>
      </c>
      <c r="J791" s="37">
        <f>60*Table10[[#This Row],[Column3]]/(2*PI()*Table10[[#This Row],[Column1]])</f>
        <v>2.0718313026873662E-2</v>
      </c>
      <c r="K791" s="51">
        <v>492.1</v>
      </c>
      <c r="L791" s="41">
        <f>IF(Simulation!Q791&lt;='Given Data '!J$6,1,IF(AND(Simulation!Q791&gt;'Given Data '!J$6,Simulation!Q791&lt;='Given Data '!J$7),2,IF(Simulation!Q791&gt;'Given Data '!J$8,3)))</f>
        <v>3</v>
      </c>
      <c r="M791" s="41">
        <v>1</v>
      </c>
      <c r="N791" s="39">
        <f t="shared" si="35"/>
        <v>787</v>
      </c>
      <c r="O791" s="41">
        <f>O790+(Table10[[#This Row],[Column11]]-Q790)/R790</f>
        <v>47.558654459261277</v>
      </c>
      <c r="P791" s="41">
        <f>3.6*Table10[[#This Row],[Column11]]</f>
        <v>86.983269554825071</v>
      </c>
      <c r="Q791" s="41">
        <f t="shared" si="36"/>
        <v>24.16201932078474</v>
      </c>
      <c r="R791" s="36">
        <f>-1.2*Table10[[#This Row],[Column16]]/Table10[[#This Row],[Column19]]</f>
        <v>-0.1168954386451098</v>
      </c>
      <c r="S791" s="41">
        <f>'Given Data '!C$21*'Given Data '!C$19*'Given Data '!C$9*Table10[[#This Row],[Column11]]^2</f>
        <v>548.92204701894855</v>
      </c>
      <c r="T791" s="41">
        <f>'Given Data '!C$22*'Given Data '!C$17*9.81</f>
        <v>102.35950200000001</v>
      </c>
      <c r="U791" s="41">
        <v>0</v>
      </c>
      <c r="V791" s="41">
        <f>'Given Data '!C$45-(Table10[[#This Row],[Column13]]+Table10[[#This Row],[Column14]]+Table10[[#This Row],[Column15]])</f>
        <v>56.619868303885937</v>
      </c>
      <c r="W791" s="41">
        <f>Table10[[#This Row],[Column16]]/'Given Data '!C$17</f>
        <v>0.10852747369972961</v>
      </c>
      <c r="X791" s="41">
        <f>IF(L791=1,'Given Data '!C$55,IF(L791=2,'Given Data '!C$56,IF(L791=3,'Given Data '!C$57)))</f>
        <v>581.23604096253996</v>
      </c>
      <c r="Y791" s="41">
        <f>Table10[[#This Row],[Column19]]*Table10[[#This Row],[Column11]]^2/(2*1000)</f>
        <v>169.66372384163589</v>
      </c>
    </row>
    <row r="792" spans="7:25">
      <c r="G792" s="17">
        <v>6000</v>
      </c>
      <c r="H792" s="17">
        <v>17.45</v>
      </c>
      <c r="I792" s="41">
        <f>Table10[[#This Row],[Column2]]*746/1000</f>
        <v>13.0177</v>
      </c>
      <c r="J792" s="37">
        <f>60*Table10[[#This Row],[Column3]]/(2*PI()*Table10[[#This Row],[Column1]])</f>
        <v>2.0718313026873662E-2</v>
      </c>
      <c r="K792" s="51">
        <v>492.1</v>
      </c>
      <c r="L792" s="41">
        <f>IF(Simulation!Q792&lt;='Given Data '!J$6,1,IF(AND(Simulation!Q792&gt;'Given Data '!J$6,Simulation!Q792&lt;='Given Data '!J$7),2,IF(Simulation!Q792&gt;'Given Data '!J$8,3)))</f>
        <v>3</v>
      </c>
      <c r="M792" s="41">
        <v>1</v>
      </c>
      <c r="N792" s="39">
        <f t="shared" si="35"/>
        <v>788</v>
      </c>
      <c r="O792" s="41">
        <f>O791+(Table10[[#This Row],[Column11]]-Q791)/R791</f>
        <v>47.600045872877232</v>
      </c>
      <c r="P792" s="41">
        <f>3.6*Table10[[#This Row],[Column11]]</f>
        <v>86.965851072002266</v>
      </c>
      <c r="Q792" s="41">
        <f t="shared" si="36"/>
        <v>24.157180853333962</v>
      </c>
      <c r="R792" s="36">
        <f>-1.2*Table10[[#This Row],[Column16]]/Table10[[#This Row],[Column19]]</f>
        <v>-0.11734927626235866</v>
      </c>
      <c r="S792" s="41">
        <f>'Given Data '!C$21*'Given Data '!C$19*'Given Data '!C$9*Table10[[#This Row],[Column11]]^2</f>
        <v>548.70222470237388</v>
      </c>
      <c r="T792" s="41">
        <f>'Given Data '!C$22*'Given Data '!C$17*9.81</f>
        <v>102.35950200000001</v>
      </c>
      <c r="U792" s="41">
        <v>0</v>
      </c>
      <c r="V792" s="41">
        <f>'Given Data '!C$45-(Table10[[#This Row],[Column13]]+Table10[[#This Row],[Column14]]+Table10[[#This Row],[Column15]])</f>
        <v>56.839690620460601</v>
      </c>
      <c r="W792" s="41">
        <f>Table10[[#This Row],[Column16]]/'Given Data '!C$17</f>
        <v>0.10894882333185217</v>
      </c>
      <c r="X792" s="41">
        <f>IF(L792=1,'Given Data '!C$55,IF(L792=2,'Given Data '!C$56,IF(L792=3,'Given Data '!C$57)))</f>
        <v>581.23604096253996</v>
      </c>
      <c r="Y792" s="41">
        <f>Table10[[#This Row],[Column19]]*Table10[[#This Row],[Column11]]^2/(2*1000)</f>
        <v>169.59577999967127</v>
      </c>
    </row>
    <row r="793" spans="7:25">
      <c r="G793" s="17">
        <v>6000</v>
      </c>
      <c r="H793" s="17">
        <v>17.45</v>
      </c>
      <c r="I793" s="41">
        <f>Table10[[#This Row],[Column2]]*746/1000</f>
        <v>13.0177</v>
      </c>
      <c r="J793" s="37">
        <f>60*Table10[[#This Row],[Column3]]/(2*PI()*Table10[[#This Row],[Column1]])</f>
        <v>2.0718313026873662E-2</v>
      </c>
      <c r="K793" s="51">
        <v>504</v>
      </c>
      <c r="L793" s="41">
        <f>IF(Simulation!Q793&lt;='Given Data '!J$6,1,IF(AND(Simulation!Q793&gt;'Given Data '!J$6,Simulation!Q793&lt;='Given Data '!J$7),2,IF(Simulation!Q793&gt;'Given Data '!J$8,3)))</f>
        <v>3</v>
      </c>
      <c r="M793" s="41">
        <v>1</v>
      </c>
      <c r="N793" s="39">
        <f t="shared" si="35"/>
        <v>789</v>
      </c>
      <c r="O793" s="41">
        <f>O792+(Table10[[#This Row],[Column11]]-Q792)/R792</f>
        <v>47.641445594587424</v>
      </c>
      <c r="P793" s="41">
        <f>3.6*Table10[[#This Row],[Column11]]</f>
        <v>86.948361453433705</v>
      </c>
      <c r="Q793" s="41">
        <f t="shared" si="36"/>
        <v>24.152322625953808</v>
      </c>
      <c r="R793" s="36">
        <f>-1.2*Table10[[#This Row],[Column16]]/Table10[[#This Row],[Column19]]</f>
        <v>-0.11780487586951288</v>
      </c>
      <c r="S793" s="41">
        <f>'Given Data '!C$21*'Given Data '!C$19*'Given Data '!C$9*Table10[[#This Row],[Column11]]^2</f>
        <v>548.48154894243521</v>
      </c>
      <c r="T793" s="41">
        <f>'Given Data '!C$22*'Given Data '!C$17*9.81</f>
        <v>102.35950200000001</v>
      </c>
      <c r="U793" s="41">
        <v>0</v>
      </c>
      <c r="V793" s="41">
        <f>'Given Data '!C$45-(Table10[[#This Row],[Column13]]+Table10[[#This Row],[Column14]]+Table10[[#This Row],[Column15]])</f>
        <v>57.060366380399273</v>
      </c>
      <c r="W793" s="41">
        <f>Table10[[#This Row],[Column16]]/'Given Data '!C$17</f>
        <v>0.10937180882175782</v>
      </c>
      <c r="X793" s="41">
        <f>IF(L793=1,'Given Data '!C$55,IF(L793=2,'Given Data '!C$56,IF(L793=3,'Given Data '!C$57)))</f>
        <v>581.23604096253996</v>
      </c>
      <c r="Y793" s="41">
        <f>Table10[[#This Row],[Column19]]*Table10[[#This Row],[Column11]]^2/(2*1000)</f>
        <v>169.52757237092669</v>
      </c>
    </row>
    <row r="794" spans="7:25">
      <c r="G794" s="17">
        <v>6000</v>
      </c>
      <c r="H794" s="17">
        <v>17.45</v>
      </c>
      <c r="I794" s="41">
        <f>Table10[[#This Row],[Column2]]*746/1000</f>
        <v>13.0177</v>
      </c>
      <c r="J794" s="37">
        <f>60*Table10[[#This Row],[Column3]]/(2*PI()*Table10[[#This Row],[Column1]])</f>
        <v>2.0718313026873662E-2</v>
      </c>
      <c r="K794" s="51">
        <v>504</v>
      </c>
      <c r="L794" s="41">
        <f>IF(Simulation!Q794&lt;='Given Data '!J$6,1,IF(AND(Simulation!Q794&gt;'Given Data '!J$6,Simulation!Q794&lt;='Given Data '!J$7),2,IF(Simulation!Q794&gt;'Given Data '!J$8,3)))</f>
        <v>3</v>
      </c>
      <c r="M794" s="41">
        <v>1</v>
      </c>
      <c r="N794" s="39">
        <f t="shared" si="35"/>
        <v>790</v>
      </c>
      <c r="O794" s="41">
        <f>O793+(Table10[[#This Row],[Column11]]-Q793)/R793</f>
        <v>47.682853661681385</v>
      </c>
      <c r="P794" s="41">
        <f>3.6*Table10[[#This Row],[Column11]]</f>
        <v>86.930800393499311</v>
      </c>
      <c r="Q794" s="41">
        <f t="shared" si="36"/>
        <v>24.147444553749807</v>
      </c>
      <c r="R794" s="36">
        <f>-1.2*Table10[[#This Row],[Column16]]/Table10[[#This Row],[Column19]]</f>
        <v>-0.11826224430736303</v>
      </c>
      <c r="S794" s="41">
        <f>'Given Data '!C$21*'Given Data '!C$19*'Given Data '!C$9*Table10[[#This Row],[Column11]]^2</f>
        <v>548.26001642570418</v>
      </c>
      <c r="T794" s="41">
        <f>'Given Data '!C$22*'Given Data '!C$17*9.81</f>
        <v>102.35950200000001</v>
      </c>
      <c r="U794" s="41">
        <v>0</v>
      </c>
      <c r="V794" s="41">
        <f>'Given Data '!C$45-(Table10[[#This Row],[Column13]]+Table10[[#This Row],[Column14]]+Table10[[#This Row],[Column15]])</f>
        <v>57.281898897130304</v>
      </c>
      <c r="W794" s="41">
        <f>Table10[[#This Row],[Column16]]/'Given Data '!C$17</f>
        <v>0.1097964365205388</v>
      </c>
      <c r="X794" s="41">
        <f>IF(L794=1,'Given Data '!C$55,IF(L794=2,'Given Data '!C$56,IF(L794=3,'Given Data '!C$57)))</f>
        <v>581.23604096253996</v>
      </c>
      <c r="Y794" s="41">
        <f>Table10[[#This Row],[Column19]]*Table10[[#This Row],[Column11]]^2/(2*1000)</f>
        <v>169.45909993127023</v>
      </c>
    </row>
    <row r="795" spans="7:25">
      <c r="G795" s="17">
        <v>6000</v>
      </c>
      <c r="H795" s="17">
        <v>17.45</v>
      </c>
      <c r="I795" s="41">
        <f>Table10[[#This Row],[Column2]]*746/1000</f>
        <v>13.0177</v>
      </c>
      <c r="J795" s="37">
        <f>60*Table10[[#This Row],[Column3]]/(2*PI()*Table10[[#This Row],[Column1]])</f>
        <v>2.0718313026873662E-2</v>
      </c>
      <c r="K795" s="51">
        <v>504</v>
      </c>
      <c r="L795" s="41">
        <f>IF(Simulation!Q795&lt;='Given Data '!J$6,1,IF(AND(Simulation!Q795&gt;'Given Data '!J$6,Simulation!Q795&lt;='Given Data '!J$7),2,IF(Simulation!Q795&gt;'Given Data '!J$8,3)))</f>
        <v>3</v>
      </c>
      <c r="M795" s="41">
        <v>1</v>
      </c>
      <c r="N795" s="39">
        <f t="shared" si="35"/>
        <v>791</v>
      </c>
      <c r="O795" s="41">
        <f>O794+(Table10[[#This Row],[Column11]]-Q794)/R794</f>
        <v>47.724270111637729</v>
      </c>
      <c r="P795" s="41">
        <f>3.6*Table10[[#This Row],[Column11]]</f>
        <v>86.913167585136222</v>
      </c>
      <c r="Q795" s="41">
        <f t="shared" si="36"/>
        <v>24.142546551426726</v>
      </c>
      <c r="R795" s="36">
        <f>-1.2*Table10[[#This Row],[Column16]]/Table10[[#This Row],[Column19]]</f>
        <v>-0.11872138844326012</v>
      </c>
      <c r="S795" s="41">
        <f>'Given Data '!C$21*'Given Data '!C$19*'Given Data '!C$9*Table10[[#This Row],[Column11]]^2</f>
        <v>548.03762382588752</v>
      </c>
      <c r="T795" s="41">
        <f>'Given Data '!C$22*'Given Data '!C$17*9.81</f>
        <v>102.35950200000001</v>
      </c>
      <c r="U795" s="41">
        <v>0</v>
      </c>
      <c r="V795" s="41">
        <f>'Given Data '!C$45-(Table10[[#This Row],[Column13]]+Table10[[#This Row],[Column14]]+Table10[[#This Row],[Column15]])</f>
        <v>57.504291496946962</v>
      </c>
      <c r="W795" s="41">
        <f>Table10[[#This Row],[Column16]]/'Given Data '!C$17</f>
        <v>0.11022271280394656</v>
      </c>
      <c r="X795" s="41">
        <f>IF(L795=1,'Given Data '!C$55,IF(L795=2,'Given Data '!C$56,IF(L795=3,'Given Data '!C$57)))</f>
        <v>581.23604096253996</v>
      </c>
      <c r="Y795" s="41">
        <f>Table10[[#This Row],[Column19]]*Table10[[#This Row],[Column11]]^2/(2*1000)</f>
        <v>169.39036165259364</v>
      </c>
    </row>
    <row r="796" spans="7:25">
      <c r="G796" s="17">
        <v>6000</v>
      </c>
      <c r="H796" s="17">
        <v>17.45</v>
      </c>
      <c r="I796" s="41">
        <f>Table10[[#This Row],[Column2]]*746/1000</f>
        <v>13.0177</v>
      </c>
      <c r="J796" s="37">
        <f>60*Table10[[#This Row],[Column3]]/(2*PI()*Table10[[#This Row],[Column1]])</f>
        <v>2.0718313026873662E-2</v>
      </c>
      <c r="K796" s="51">
        <v>504</v>
      </c>
      <c r="L796" s="41">
        <f>IF(Simulation!Q796&lt;='Given Data '!J$6,1,IF(AND(Simulation!Q796&gt;'Given Data '!J$6,Simulation!Q796&lt;='Given Data '!J$7),2,IF(Simulation!Q796&gt;'Given Data '!J$8,3)))</f>
        <v>3</v>
      </c>
      <c r="M796" s="41">
        <v>1</v>
      </c>
      <c r="N796" s="39">
        <f t="shared" si="35"/>
        <v>792</v>
      </c>
      <c r="O796" s="41">
        <f>O795+(Table10[[#This Row],[Column11]]-Q795)/R795</f>
        <v>47.765694982125261</v>
      </c>
      <c r="P796" s="41">
        <f>3.6*Table10[[#This Row],[Column11]]</f>
        <v>86.895462719830917</v>
      </c>
      <c r="Q796" s="41">
        <f t="shared" si="36"/>
        <v>24.137628533286364</v>
      </c>
      <c r="R796" s="36">
        <f>-1.2*Table10[[#This Row],[Column16]]/Table10[[#This Row],[Column19]]</f>
        <v>-0.11918231517121514</v>
      </c>
      <c r="S796" s="41">
        <f>'Given Data '!C$21*'Given Data '!C$19*'Given Data '!C$9*Table10[[#This Row],[Column11]]^2</f>
        <v>547.81436780377885</v>
      </c>
      <c r="T796" s="41">
        <f>'Given Data '!C$22*'Given Data '!C$17*9.81</f>
        <v>102.35950200000001</v>
      </c>
      <c r="U796" s="41">
        <v>0</v>
      </c>
      <c r="V796" s="41">
        <f>'Given Data '!C$45-(Table10[[#This Row],[Column13]]+Table10[[#This Row],[Column14]]+Table10[[#This Row],[Column15]])</f>
        <v>57.727547519055634</v>
      </c>
      <c r="W796" s="41">
        <f>Table10[[#This Row],[Column16]]/'Given Data '!C$17</f>
        <v>0.110650644072484</v>
      </c>
      <c r="X796" s="41">
        <f>IF(L796=1,'Given Data '!C$55,IF(L796=2,'Given Data '!C$56,IF(L796=3,'Given Data '!C$57)))</f>
        <v>581.23604096253996</v>
      </c>
      <c r="Y796" s="41">
        <f>Table10[[#This Row],[Column19]]*Table10[[#This Row],[Column11]]^2/(2*1000)</f>
        <v>169.32135650279736</v>
      </c>
    </row>
    <row r="797" spans="7:25">
      <c r="G797" s="17">
        <v>6000</v>
      </c>
      <c r="H797" s="17">
        <v>17.45</v>
      </c>
      <c r="I797" s="41">
        <f>Table10[[#This Row],[Column2]]*746/1000</f>
        <v>13.0177</v>
      </c>
      <c r="J797" s="37">
        <f>60*Table10[[#This Row],[Column3]]/(2*PI()*Table10[[#This Row],[Column1]])</f>
        <v>2.0718313026873662E-2</v>
      </c>
      <c r="K797" s="51">
        <v>504</v>
      </c>
      <c r="L797" s="41">
        <f>IF(Simulation!Q797&lt;='Given Data '!J$6,1,IF(AND(Simulation!Q797&gt;'Given Data '!J$6,Simulation!Q797&lt;='Given Data '!J$7),2,IF(Simulation!Q797&gt;'Given Data '!J$8,3)))</f>
        <v>3</v>
      </c>
      <c r="M797" s="41">
        <v>1</v>
      </c>
      <c r="N797" s="39">
        <f t="shared" si="35"/>
        <v>793</v>
      </c>
      <c r="O797" s="41">
        <f>O796+(Table10[[#This Row],[Column11]]-Q796)/R796</f>
        <v>47.807128311004128</v>
      </c>
      <c r="P797" s="41">
        <f>3.6*Table10[[#This Row],[Column11]]</f>
        <v>86.877685487611188</v>
      </c>
      <c r="Q797" s="41">
        <f t="shared" si="36"/>
        <v>24.13269041322533</v>
      </c>
      <c r="R797" s="36">
        <f>-1.2*Table10[[#This Row],[Column16]]/Table10[[#This Row],[Column19]]</f>
        <v>-0.1196450314120064</v>
      </c>
      <c r="S797" s="41">
        <f>'Given Data '!C$21*'Given Data '!C$19*'Given Data '!C$9*Table10[[#This Row],[Column11]]^2</f>
        <v>547.5902450072067</v>
      </c>
      <c r="T797" s="41">
        <f>'Given Data '!C$22*'Given Data '!C$17*9.81</f>
        <v>102.35950200000001</v>
      </c>
      <c r="U797" s="41">
        <v>0</v>
      </c>
      <c r="V797" s="41">
        <f>'Given Data '!C$45-(Table10[[#This Row],[Column13]]+Table10[[#This Row],[Column14]]+Table10[[#This Row],[Column15]])</f>
        <v>57.95167031562778</v>
      </c>
      <c r="W797" s="41">
        <f>Table10[[#This Row],[Column16]]/'Given Data '!C$17</f>
        <v>0.11108023675150519</v>
      </c>
      <c r="X797" s="41">
        <f>IF(L797=1,'Given Data '!C$55,IF(L797=2,'Given Data '!C$56,IF(L797=3,'Given Data '!C$57)))</f>
        <v>581.23604096253996</v>
      </c>
      <c r="Y797" s="41">
        <f>Table10[[#This Row],[Column19]]*Table10[[#This Row],[Column11]]^2/(2*1000)</f>
        <v>169.25208344577453</v>
      </c>
    </row>
    <row r="798" spans="7:25">
      <c r="G798" s="17">
        <v>6000</v>
      </c>
      <c r="H798" s="17">
        <v>17.45</v>
      </c>
      <c r="I798" s="41">
        <f>Table10[[#This Row],[Column2]]*746/1000</f>
        <v>13.0177</v>
      </c>
      <c r="J798" s="37">
        <f>60*Table10[[#This Row],[Column3]]/(2*PI()*Table10[[#This Row],[Column1]])</f>
        <v>2.0718313026873662E-2</v>
      </c>
      <c r="K798" s="51">
        <v>457.1</v>
      </c>
      <c r="L798" s="41">
        <f>IF(Simulation!Q798&lt;='Given Data '!J$6,1,IF(AND(Simulation!Q798&gt;'Given Data '!J$6,Simulation!Q798&lt;='Given Data '!J$7),2,IF(Simulation!Q798&gt;'Given Data '!J$8,3)))</f>
        <v>3</v>
      </c>
      <c r="M798" s="41">
        <v>1</v>
      </c>
      <c r="N798" s="39">
        <f t="shared" si="35"/>
        <v>794</v>
      </c>
      <c r="O798" s="41">
        <f>O797+(Table10[[#This Row],[Column11]]-Q797)/R797</f>
        <v>47.848570136327062</v>
      </c>
      <c r="P798" s="41">
        <f>3.6*Table10[[#This Row],[Column11]]</f>
        <v>86.859835577038069</v>
      </c>
      <c r="Q798" s="41">
        <f t="shared" si="36"/>
        <v>24.127732104732797</v>
      </c>
      <c r="R798" s="36">
        <f>-1.2*Table10[[#This Row],[Column16]]/Table10[[#This Row],[Column19]]</f>
        <v>-0.12010954411328122</v>
      </c>
      <c r="S798" s="41">
        <f>'Given Data '!C$21*'Given Data '!C$19*'Given Data '!C$9*Table10[[#This Row],[Column11]]^2</f>
        <v>547.36525207098521</v>
      </c>
      <c r="T798" s="41">
        <f>'Given Data '!C$22*'Given Data '!C$17*9.81</f>
        <v>102.35950200000001</v>
      </c>
      <c r="U798" s="41">
        <v>0</v>
      </c>
      <c r="V798" s="41">
        <f>'Given Data '!C$45-(Table10[[#This Row],[Column13]]+Table10[[#This Row],[Column14]]+Table10[[#This Row],[Column15]])</f>
        <v>58.176663251849277</v>
      </c>
      <c r="W798" s="41">
        <f>Table10[[#This Row],[Column16]]/'Given Data '!C$17</f>
        <v>0.11151149729130987</v>
      </c>
      <c r="X798" s="41">
        <f>IF(L798=1,'Given Data '!C$55,IF(L798=2,'Given Data '!C$56,IF(L798=3,'Given Data '!C$57)))</f>
        <v>581.23604096253996</v>
      </c>
      <c r="Y798" s="41">
        <f>Table10[[#This Row],[Column19]]*Table10[[#This Row],[Column11]]^2/(2*1000)</f>
        <v>169.18254144139576</v>
      </c>
    </row>
    <row r="799" spans="7:25">
      <c r="G799" s="17">
        <v>6000</v>
      </c>
      <c r="H799" s="17">
        <v>17.45</v>
      </c>
      <c r="I799" s="41">
        <f>Table10[[#This Row],[Column2]]*746/1000</f>
        <v>13.0177</v>
      </c>
      <c r="J799" s="37">
        <f>60*Table10[[#This Row],[Column3]]/(2*PI()*Table10[[#This Row],[Column1]])</f>
        <v>2.0718313026873662E-2</v>
      </c>
      <c r="K799" s="51">
        <v>457.1</v>
      </c>
      <c r="L799" s="41">
        <f>IF(Simulation!Q799&lt;='Given Data '!J$6,1,IF(AND(Simulation!Q799&gt;'Given Data '!J$6,Simulation!Q799&lt;='Given Data '!J$7),2,IF(Simulation!Q799&gt;'Given Data '!J$8,3)))</f>
        <v>3</v>
      </c>
      <c r="M799" s="41">
        <v>1</v>
      </c>
      <c r="N799" s="39">
        <f t="shared" si="35"/>
        <v>795</v>
      </c>
      <c r="O799" s="41">
        <f>O798+(Table10[[#This Row],[Column11]]-Q798)/R798</f>
        <v>47.890020496340398</v>
      </c>
      <c r="P799" s="41">
        <f>3.6*Table10[[#This Row],[Column11]]</f>
        <v>86.841912675197747</v>
      </c>
      <c r="Q799" s="41">
        <f t="shared" si="36"/>
        <v>24.122753520888264</v>
      </c>
      <c r="R799" s="36">
        <f>-1.2*Table10[[#This Row],[Column16]]/Table10[[#This Row],[Column19]]</f>
        <v>-0.12057586024965963</v>
      </c>
      <c r="S799" s="41">
        <f>'Given Data '!C$21*'Given Data '!C$19*'Given Data '!C$9*Table10[[#This Row],[Column11]]^2</f>
        <v>547.13938561686393</v>
      </c>
      <c r="T799" s="41">
        <f>'Given Data '!C$22*'Given Data '!C$17*9.81</f>
        <v>102.35950200000001</v>
      </c>
      <c r="U799" s="41">
        <v>0</v>
      </c>
      <c r="V799" s="41">
        <f>'Given Data '!C$45-(Table10[[#This Row],[Column13]]+Table10[[#This Row],[Column14]]+Table10[[#This Row],[Column15]])</f>
        <v>58.402529705970551</v>
      </c>
      <c r="W799" s="41">
        <f>Table10[[#This Row],[Column16]]/'Given Data '!C$17</f>
        <v>0.11194443216723955</v>
      </c>
      <c r="X799" s="41">
        <f>IF(L799=1,'Given Data '!C$55,IF(L799=2,'Given Data '!C$56,IF(L799=3,'Given Data '!C$57)))</f>
        <v>581.23604096253996</v>
      </c>
      <c r="Y799" s="41">
        <f>Table10[[#This Row],[Column19]]*Table10[[#This Row],[Column11]]^2/(2*1000)</f>
        <v>169.11272944549353</v>
      </c>
    </row>
    <row r="800" spans="7:25">
      <c r="G800" s="17">
        <v>6000</v>
      </c>
      <c r="H800" s="17">
        <v>17.45</v>
      </c>
      <c r="I800" s="41">
        <f>Table10[[#This Row],[Column2]]*746/1000</f>
        <v>13.0177</v>
      </c>
      <c r="J800" s="37">
        <f>60*Table10[[#This Row],[Column3]]/(2*PI()*Table10[[#This Row],[Column1]])</f>
        <v>2.0718313026873662E-2</v>
      </c>
      <c r="K800" s="51">
        <v>457.1</v>
      </c>
      <c r="L800" s="41">
        <f>IF(Simulation!Q800&lt;='Given Data '!J$6,1,IF(AND(Simulation!Q800&gt;'Given Data '!J$6,Simulation!Q800&lt;='Given Data '!J$7),2,IF(Simulation!Q800&gt;'Given Data '!J$8,3)))</f>
        <v>3</v>
      </c>
      <c r="M800" s="41">
        <v>1</v>
      </c>
      <c r="N800" s="39">
        <f t="shared" si="35"/>
        <v>796</v>
      </c>
      <c r="O800" s="41">
        <f>O799+(Table10[[#This Row],[Column11]]-Q799)/R799</f>
        <v>47.931479429485378</v>
      </c>
      <c r="P800" s="41">
        <f>3.6*Table10[[#This Row],[Column11]]</f>
        <v>86.823916467693394</v>
      </c>
      <c r="Q800" s="41">
        <f t="shared" si="36"/>
        <v>24.117754574359274</v>
      </c>
      <c r="R800" s="36">
        <f>-1.2*Table10[[#This Row],[Column16]]/Table10[[#This Row],[Column19]]</f>
        <v>-0.12104398682284123</v>
      </c>
      <c r="S800" s="41">
        <f>'Given Data '!C$21*'Given Data '!C$19*'Given Data '!C$9*Table10[[#This Row],[Column11]]^2</f>
        <v>546.91264225347606</v>
      </c>
      <c r="T800" s="41">
        <f>'Given Data '!C$22*'Given Data '!C$17*9.81</f>
        <v>102.35950200000001</v>
      </c>
      <c r="U800" s="41">
        <v>0</v>
      </c>
      <c r="V800" s="41">
        <f>'Given Data '!C$45-(Table10[[#This Row],[Column13]]+Table10[[#This Row],[Column14]]+Table10[[#This Row],[Column15]])</f>
        <v>58.629273069358419</v>
      </c>
      <c r="W800" s="41">
        <f>Table10[[#This Row],[Column16]]/'Given Data '!C$17</f>
        <v>0.11237904787977691</v>
      </c>
      <c r="X800" s="41">
        <f>IF(L800=1,'Given Data '!C$55,IF(L800=2,'Given Data '!C$56,IF(L800=3,'Given Data '!C$57)))</f>
        <v>581.23604096253996</v>
      </c>
      <c r="Y800" s="41">
        <f>Table10[[#This Row],[Column19]]*Table10[[#This Row],[Column11]]^2/(2*1000)</f>
        <v>169.04264640984636</v>
      </c>
    </row>
    <row r="801" spans="7:25">
      <c r="G801" s="17">
        <v>6000</v>
      </c>
      <c r="H801" s="17">
        <v>17.45</v>
      </c>
      <c r="I801" s="41">
        <f>Table10[[#This Row],[Column2]]*746/1000</f>
        <v>13.0177</v>
      </c>
      <c r="J801" s="37">
        <f>60*Table10[[#This Row],[Column3]]/(2*PI()*Table10[[#This Row],[Column1]])</f>
        <v>2.0718313026873662E-2</v>
      </c>
      <c r="K801" s="51">
        <v>457.1</v>
      </c>
      <c r="L801" s="41">
        <f>IF(Simulation!Q801&lt;='Given Data '!J$6,1,IF(AND(Simulation!Q801&gt;'Given Data '!J$6,Simulation!Q801&lt;='Given Data '!J$7),2,IF(Simulation!Q801&gt;'Given Data '!J$8,3)))</f>
        <v>3</v>
      </c>
      <c r="M801" s="41">
        <v>1</v>
      </c>
      <c r="N801" s="39">
        <f t="shared" si="35"/>
        <v>797</v>
      </c>
      <c r="O801" s="41">
        <f>O800+(Table10[[#This Row],[Column11]]-Q800)/R800</f>
        <v>47.972946974399271</v>
      </c>
      <c r="P801" s="41">
        <f>3.6*Table10[[#This Row],[Column11]]</f>
        <v>86.805846638636908</v>
      </c>
      <c r="Q801" s="41">
        <f t="shared" si="36"/>
        <v>24.112735177399141</v>
      </c>
      <c r="R801" s="36">
        <f>-1.2*Table10[[#This Row],[Column16]]/Table10[[#This Row],[Column19]]</f>
        <v>-0.12151393086170817</v>
      </c>
      <c r="S801" s="41">
        <f>'Given Data '!C$21*'Given Data '!C$19*'Given Data '!C$9*Table10[[#This Row],[Column11]]^2</f>
        <v>546.6850185762886</v>
      </c>
      <c r="T801" s="41">
        <f>'Given Data '!C$22*'Given Data '!C$17*9.81</f>
        <v>102.35950200000001</v>
      </c>
      <c r="U801" s="41">
        <v>0</v>
      </c>
      <c r="V801" s="41">
        <f>'Given Data '!C$45-(Table10[[#This Row],[Column13]]+Table10[[#This Row],[Column14]]+Table10[[#This Row],[Column15]])</f>
        <v>58.856896746545885</v>
      </c>
      <c r="W801" s="41">
        <f>Table10[[#This Row],[Column16]]/'Given Data '!C$17</f>
        <v>0.11281535095464124</v>
      </c>
      <c r="X801" s="41">
        <f>IF(L801=1,'Given Data '!C$55,IF(L801=2,'Given Data '!C$56,IF(L801=3,'Given Data '!C$57)))</f>
        <v>581.23604096253996</v>
      </c>
      <c r="Y801" s="41">
        <f>Table10[[#This Row],[Column19]]*Table10[[#This Row],[Column11]]^2/(2*1000)</f>
        <v>168.97229128216313</v>
      </c>
    </row>
    <row r="802" spans="7:25">
      <c r="G802" s="17">
        <v>6000</v>
      </c>
      <c r="H802" s="17">
        <v>17.45</v>
      </c>
      <c r="I802" s="41">
        <f>Table10[[#This Row],[Column2]]*746/1000</f>
        <v>13.0177</v>
      </c>
      <c r="J802" s="37">
        <f>60*Table10[[#This Row],[Column3]]/(2*PI()*Table10[[#This Row],[Column1]])</f>
        <v>2.0718313026873662E-2</v>
      </c>
      <c r="K802" s="51">
        <v>469.1</v>
      </c>
      <c r="L802" s="41">
        <f>IF(Simulation!Q802&lt;='Given Data '!J$6,1,IF(AND(Simulation!Q802&gt;'Given Data '!J$6,Simulation!Q802&lt;='Given Data '!J$7),2,IF(Simulation!Q802&gt;'Given Data '!J$8,3)))</f>
        <v>3</v>
      </c>
      <c r="M802" s="41">
        <v>1</v>
      </c>
      <c r="N802" s="39">
        <f t="shared" si="35"/>
        <v>798</v>
      </c>
      <c r="O802" s="41">
        <f>O801+(Table10[[#This Row],[Column11]]-Q801)/R801</f>
        <v>48.014423169916633</v>
      </c>
      <c r="P802" s="41">
        <f>3.6*Table10[[#This Row],[Column11]]</f>
        <v>86.7877028706407</v>
      </c>
      <c r="Q802" s="41">
        <f t="shared" si="36"/>
        <v>24.107695241844638</v>
      </c>
      <c r="R802" s="36">
        <f>-1.2*Table10[[#This Row],[Column16]]/Table10[[#This Row],[Column19]]</f>
        <v>-0.1219856994224327</v>
      </c>
      <c r="S802" s="41">
        <f>'Given Data '!C$21*'Given Data '!C$19*'Given Data '!C$9*Table10[[#This Row],[Column11]]^2</f>
        <v>546.45651116755016</v>
      </c>
      <c r="T802" s="41">
        <f>'Given Data '!C$22*'Given Data '!C$17*9.81</f>
        <v>102.35950200000001</v>
      </c>
      <c r="U802" s="41">
        <v>0</v>
      </c>
      <c r="V802" s="41">
        <f>'Given Data '!C$45-(Table10[[#This Row],[Column13]]+Table10[[#This Row],[Column14]]+Table10[[#This Row],[Column15]])</f>
        <v>59.085404155284323</v>
      </c>
      <c r="W802" s="41">
        <f>Table10[[#This Row],[Column16]]/'Given Data '!C$17</f>
        <v>0.11325334794288842</v>
      </c>
      <c r="X802" s="41">
        <f>IF(L802=1,'Given Data '!C$55,IF(L802=2,'Given Data '!C$56,IF(L802=3,'Given Data '!C$57)))</f>
        <v>581.23604096253996</v>
      </c>
      <c r="Y802" s="41">
        <f>Table10[[#This Row],[Column19]]*Table10[[#This Row],[Column11]]^2/(2*1000)</f>
        <v>168.90166300606725</v>
      </c>
    </row>
    <row r="803" spans="7:25">
      <c r="G803" s="17">
        <v>6000</v>
      </c>
      <c r="H803" s="17">
        <v>17.45</v>
      </c>
      <c r="I803" s="41">
        <f>Table10[[#This Row],[Column2]]*746/1000</f>
        <v>13.0177</v>
      </c>
      <c r="J803" s="37">
        <f>60*Table10[[#This Row],[Column3]]/(2*PI()*Table10[[#This Row],[Column1]])</f>
        <v>2.0718313026873662E-2</v>
      </c>
      <c r="K803" s="51">
        <v>469.1</v>
      </c>
      <c r="L803" s="41">
        <f>IF(Simulation!Q803&lt;='Given Data '!J$6,1,IF(AND(Simulation!Q803&gt;'Given Data '!J$6,Simulation!Q803&lt;='Given Data '!J$7),2,IF(Simulation!Q803&gt;'Given Data '!J$8,3)))</f>
        <v>3</v>
      </c>
      <c r="M803" s="41">
        <v>1</v>
      </c>
      <c r="N803" s="39">
        <f t="shared" si="35"/>
        <v>799</v>
      </c>
      <c r="O803" s="41">
        <f>O802+(Table10[[#This Row],[Column11]]-Q802)/R802</f>
        <v>48.055908055070496</v>
      </c>
      <c r="P803" s="41">
        <f>3.6*Table10[[#This Row],[Column11]]</f>
        <v>86.76948484480927</v>
      </c>
      <c r="Q803" s="41">
        <f t="shared" si="36"/>
        <v>24.102634679113685</v>
      </c>
      <c r="R803" s="36">
        <f>-1.2*Table10[[#This Row],[Column16]]/Table10[[#This Row],[Column19]]</f>
        <v>-0.1224592995885813</v>
      </c>
      <c r="S803" s="41">
        <f>'Given Data '!C$21*'Given Data '!C$19*'Given Data '!C$9*Table10[[#This Row],[Column11]]^2</f>
        <v>546.22711659624065</v>
      </c>
      <c r="T803" s="41">
        <f>'Given Data '!C$22*'Given Data '!C$17*9.81</f>
        <v>102.35950200000001</v>
      </c>
      <c r="U803" s="41">
        <v>0</v>
      </c>
      <c r="V803" s="41">
        <f>'Given Data '!C$45-(Table10[[#This Row],[Column13]]+Table10[[#This Row],[Column14]]+Table10[[#This Row],[Column15]])</f>
        <v>59.314798726593835</v>
      </c>
      <c r="W803" s="41">
        <f>Table10[[#This Row],[Column16]]/'Given Data '!C$17</f>
        <v>0.11369304542100751</v>
      </c>
      <c r="X803" s="41">
        <f>IF(L803=1,'Given Data '!C$55,IF(L803=2,'Given Data '!C$56,IF(L803=3,'Given Data '!C$57)))</f>
        <v>581.23604096253996</v>
      </c>
      <c r="Y803" s="41">
        <f>Table10[[#This Row],[Column19]]*Table10[[#This Row],[Column11]]^2/(2*1000)</f>
        <v>168.83076052108089</v>
      </c>
    </row>
    <row r="804" spans="7:25">
      <c r="G804" s="17">
        <v>6000</v>
      </c>
      <c r="H804" s="17">
        <v>17.45</v>
      </c>
      <c r="I804" s="41">
        <f>Table10[[#This Row],[Column2]]*746/1000</f>
        <v>13.0177</v>
      </c>
      <c r="J804" s="37">
        <f>60*Table10[[#This Row],[Column3]]/(2*PI()*Table10[[#This Row],[Column1]])</f>
        <v>2.0718313026873662E-2</v>
      </c>
      <c r="K804" s="51">
        <v>469.1</v>
      </c>
      <c r="L804" s="41">
        <f>IF(Simulation!Q804&lt;='Given Data '!J$6,1,IF(AND(Simulation!Q804&gt;'Given Data '!J$6,Simulation!Q804&lt;='Given Data '!J$7),2,IF(Simulation!Q804&gt;'Given Data '!J$8,3)))</f>
        <v>3</v>
      </c>
      <c r="M804" s="41">
        <v>1</v>
      </c>
      <c r="N804" s="39">
        <f t="shared" si="35"/>
        <v>800</v>
      </c>
      <c r="O804" s="41">
        <f>O803+(Table10[[#This Row],[Column11]]-Q803)/R803</f>
        <v>48.097401669093493</v>
      </c>
      <c r="P804" s="41">
        <f>3.6*Table10[[#This Row],[Column11]]</f>
        <v>86.751192240730902</v>
      </c>
      <c r="Q804" s="41">
        <f t="shared" si="36"/>
        <v>24.097553400203029</v>
      </c>
      <c r="R804" s="36">
        <f>-1.2*Table10[[#This Row],[Column16]]/Table10[[#This Row],[Column19]]</f>
        <v>-0.12293473847122234</v>
      </c>
      <c r="S804" s="41">
        <f>'Given Data '!C$21*'Given Data '!C$19*'Given Data '!C$9*Table10[[#This Row],[Column11]]^2</f>
        <v>545.99683141801904</v>
      </c>
      <c r="T804" s="41">
        <f>'Given Data '!C$22*'Given Data '!C$17*9.81</f>
        <v>102.35950200000001</v>
      </c>
      <c r="U804" s="41">
        <v>0</v>
      </c>
      <c r="V804" s="41">
        <f>'Given Data '!C$45-(Table10[[#This Row],[Column13]]+Table10[[#This Row],[Column14]]+Table10[[#This Row],[Column15]])</f>
        <v>59.545083904815442</v>
      </c>
      <c r="W804" s="41">
        <f>Table10[[#This Row],[Column16]]/'Given Data '!C$17</f>
        <v>0.11413444999102075</v>
      </c>
      <c r="X804" s="41">
        <f>IF(L804=1,'Given Data '!C$55,IF(L804=2,'Given Data '!C$56,IF(L804=3,'Given Data '!C$57)))</f>
        <v>581.23604096253996</v>
      </c>
      <c r="Y804" s="41">
        <f>Table10[[#This Row],[Column19]]*Table10[[#This Row],[Column11]]^2/(2*1000)</f>
        <v>168.75958276260903</v>
      </c>
    </row>
    <row r="805" spans="7:25">
      <c r="G805" s="17">
        <v>6000</v>
      </c>
      <c r="H805" s="17">
        <v>17.45</v>
      </c>
      <c r="I805" s="41">
        <f>Table10[[#This Row],[Column2]]*746/1000</f>
        <v>13.0177</v>
      </c>
      <c r="J805" s="37">
        <f>60*Table10[[#This Row],[Column3]]/(2*PI()*Table10[[#This Row],[Column1]])</f>
        <v>2.0718313026873662E-2</v>
      </c>
      <c r="K805" s="51">
        <v>469.1</v>
      </c>
      <c r="L805" s="41">
        <f>IF(Simulation!Q805&lt;='Given Data '!J$6,1,IF(AND(Simulation!Q805&gt;'Given Data '!J$6,Simulation!Q805&lt;='Given Data '!J$7),2,IF(Simulation!Q805&gt;'Given Data '!J$8,3)))</f>
        <v>3</v>
      </c>
      <c r="M805" s="41">
        <v>1</v>
      </c>
      <c r="N805" s="39">
        <f t="shared" si="35"/>
        <v>801</v>
      </c>
      <c r="O805" s="41">
        <f>O804+(Table10[[#This Row],[Column11]]-Q804)/R804</f>
        <v>48.138904051419267</v>
      </c>
      <c r="P805" s="41">
        <f>3.6*Table10[[#This Row],[Column11]]</f>
        <v>86.732824736469169</v>
      </c>
      <c r="Q805" s="41">
        <f t="shared" si="36"/>
        <v>24.092451315685878</v>
      </c>
      <c r="R805" s="36">
        <f>-1.2*Table10[[#This Row],[Column16]]/Table10[[#This Row],[Column19]]</f>
        <v>-0.1234120232090324</v>
      </c>
      <c r="S805" s="41">
        <f>'Given Data '!C$21*'Given Data '!C$19*'Given Data '!C$9*Table10[[#This Row],[Column11]]^2</f>
        <v>545.76565217517191</v>
      </c>
      <c r="T805" s="41">
        <f>'Given Data '!C$22*'Given Data '!C$17*9.81</f>
        <v>102.35950200000001</v>
      </c>
      <c r="U805" s="41">
        <v>0</v>
      </c>
      <c r="V805" s="41">
        <f>'Given Data '!C$45-(Table10[[#This Row],[Column13]]+Table10[[#This Row],[Column14]]+Table10[[#This Row],[Column15]])</f>
        <v>59.776263147662576</v>
      </c>
      <c r="W805" s="41">
        <f>Table10[[#This Row],[Column16]]/'Given Data '!C$17</f>
        <v>0.11457756828058226</v>
      </c>
      <c r="X805" s="41">
        <f>IF(L805=1,'Given Data '!C$55,IF(L805=2,'Given Data '!C$56,IF(L805=3,'Given Data '!C$57)))</f>
        <v>581.23604096253996</v>
      </c>
      <c r="Y805" s="41">
        <f>Table10[[#This Row],[Column19]]*Table10[[#This Row],[Column11]]^2/(2*1000)</f>
        <v>168.68812866192326</v>
      </c>
    </row>
    <row r="806" spans="7:25">
      <c r="G806" s="17">
        <v>6000</v>
      </c>
      <c r="H806" s="17">
        <v>17.45</v>
      </c>
      <c r="I806" s="41">
        <f>Table10[[#This Row],[Column2]]*746/1000</f>
        <v>13.0177</v>
      </c>
      <c r="J806" s="37">
        <f>60*Table10[[#This Row],[Column3]]/(2*PI()*Table10[[#This Row],[Column1]])</f>
        <v>2.0718313026873662E-2</v>
      </c>
      <c r="K806" s="51">
        <v>469.1</v>
      </c>
      <c r="L806" s="41">
        <f>IF(Simulation!Q806&lt;='Given Data '!J$6,1,IF(AND(Simulation!Q806&gt;'Given Data '!J$6,Simulation!Q806&lt;='Given Data '!J$7),2,IF(Simulation!Q806&gt;'Given Data '!J$8,3)))</f>
        <v>3</v>
      </c>
      <c r="M806" s="41">
        <v>1</v>
      </c>
      <c r="N806" s="39">
        <f t="shared" si="35"/>
        <v>802</v>
      </c>
      <c r="O806" s="41">
        <f>O805+(Table10[[#This Row],[Column11]]-Q805)/R805</f>
        <v>48.180415241683527</v>
      </c>
      <c r="P806" s="41">
        <f>3.6*Table10[[#This Row],[Column11]]</f>
        <v>86.714382008554381</v>
      </c>
      <c r="Q806" s="41">
        <f t="shared" si="36"/>
        <v>24.08732833570955</v>
      </c>
      <c r="R806" s="36">
        <f>-1.2*Table10[[#This Row],[Column16]]/Table10[[#This Row],[Column19]]</f>
        <v>-0.12389116096840308</v>
      </c>
      <c r="S806" s="41">
        <f>'Given Data '!C$21*'Given Data '!C$19*'Given Data '!C$9*Table10[[#This Row],[Column11]]^2</f>
        <v>545.53357539656167</v>
      </c>
      <c r="T806" s="41">
        <f>'Given Data '!C$22*'Given Data '!C$17*9.81</f>
        <v>102.35950200000001</v>
      </c>
      <c r="U806" s="41">
        <v>0</v>
      </c>
      <c r="V806" s="41">
        <f>'Given Data '!C$45-(Table10[[#This Row],[Column13]]+Table10[[#This Row],[Column14]]+Table10[[#This Row],[Column15]])</f>
        <v>60.008339926272811</v>
      </c>
      <c r="W806" s="41">
        <f>Table10[[#This Row],[Column16]]/'Given Data '!C$17</f>
        <v>0.11502240694307721</v>
      </c>
      <c r="X806" s="41">
        <f>IF(L806=1,'Given Data '!C$55,IF(L806=2,'Given Data '!C$56,IF(L806=3,'Given Data '!C$57)))</f>
        <v>581.23604096253996</v>
      </c>
      <c r="Y806" s="41">
        <f>Table10[[#This Row],[Column19]]*Table10[[#This Row],[Column11]]^2/(2*1000)</f>
        <v>168.61639714614608</v>
      </c>
    </row>
    <row r="807" spans="7:25">
      <c r="G807" s="17">
        <v>6000</v>
      </c>
      <c r="H807" s="17">
        <v>17.45</v>
      </c>
      <c r="I807" s="41">
        <f>Table10[[#This Row],[Column2]]*746/1000</f>
        <v>13.0177</v>
      </c>
      <c r="J807" s="37">
        <f>60*Table10[[#This Row],[Column3]]/(2*PI()*Table10[[#This Row],[Column1]])</f>
        <v>2.0718313026873662E-2</v>
      </c>
      <c r="K807" s="51">
        <v>414.1</v>
      </c>
      <c r="L807" s="41">
        <f>IF(Simulation!Q807&lt;='Given Data '!J$6,1,IF(AND(Simulation!Q807&gt;'Given Data '!J$6,Simulation!Q807&lt;='Given Data '!J$7),2,IF(Simulation!Q807&gt;'Given Data '!J$8,3)))</f>
        <v>3</v>
      </c>
      <c r="M807" s="41">
        <v>1</v>
      </c>
      <c r="N807" s="39">
        <f t="shared" si="35"/>
        <v>803</v>
      </c>
      <c r="O807" s="41">
        <f>O806+(Table10[[#This Row],[Column11]]-Q806)/R806</f>
        <v>48.221935279725429</v>
      </c>
      <c r="P807" s="41">
        <f>3.6*Table10[[#This Row],[Column11]]</f>
        <v>86.695863731975109</v>
      </c>
      <c r="Q807" s="41">
        <f t="shared" si="36"/>
        <v>24.082184369993087</v>
      </c>
      <c r="R807" s="36">
        <f>-1.2*Table10[[#This Row],[Column16]]/Table10[[#This Row],[Column19]]</f>
        <v>-0.12437215894354925</v>
      </c>
      <c r="S807" s="41">
        <f>'Given Data '!C$21*'Given Data '!C$19*'Given Data '!C$9*Table10[[#This Row],[Column11]]^2</f>
        <v>545.30059759757421</v>
      </c>
      <c r="T807" s="41">
        <f>'Given Data '!C$22*'Given Data '!C$17*9.81</f>
        <v>102.35950200000001</v>
      </c>
      <c r="U807" s="41">
        <v>0</v>
      </c>
      <c r="V807" s="41">
        <f>'Given Data '!C$45-(Table10[[#This Row],[Column13]]+Table10[[#This Row],[Column14]]+Table10[[#This Row],[Column15]])</f>
        <v>60.241317725260274</v>
      </c>
      <c r="W807" s="41">
        <f>Table10[[#This Row],[Column16]]/'Given Data '!C$17</f>
        <v>0.11546897265772224</v>
      </c>
      <c r="X807" s="41">
        <f>IF(L807=1,'Given Data '!C$55,IF(L807=2,'Given Data '!C$56,IF(L807=3,'Given Data '!C$57)))</f>
        <v>581.23604096253996</v>
      </c>
      <c r="Y807" s="41">
        <f>Table10[[#This Row],[Column19]]*Table10[[#This Row],[Column11]]^2/(2*1000)</f>
        <v>168.54438713823453</v>
      </c>
    </row>
    <row r="808" spans="7:25">
      <c r="G808" s="17">
        <v>6000</v>
      </c>
      <c r="H808" s="17">
        <v>17.45</v>
      </c>
      <c r="I808" s="41">
        <f>Table10[[#This Row],[Column2]]*746/1000</f>
        <v>13.0177</v>
      </c>
      <c r="J808" s="37">
        <f>60*Table10[[#This Row],[Column3]]/(2*PI()*Table10[[#This Row],[Column1]])</f>
        <v>2.0718313026873662E-2</v>
      </c>
      <c r="K808" s="51">
        <v>414.1</v>
      </c>
      <c r="L808" s="41">
        <f>IF(Simulation!Q808&lt;='Given Data '!J$6,1,IF(AND(Simulation!Q808&gt;'Given Data '!J$6,Simulation!Q808&lt;='Given Data '!J$7),2,IF(Simulation!Q808&gt;'Given Data '!J$8,3)))</f>
        <v>3</v>
      </c>
      <c r="M808" s="41">
        <v>1</v>
      </c>
      <c r="N808" s="39">
        <f t="shared" si="35"/>
        <v>804</v>
      </c>
      <c r="O808" s="41">
        <f>O807+(Table10[[#This Row],[Column11]]-Q807)/R807</f>
        <v>48.263464205588676</v>
      </c>
      <c r="P808" s="41">
        <f>3.6*Table10[[#This Row],[Column11]]</f>
        <v>86.677269580169522</v>
      </c>
      <c r="Q808" s="41">
        <f t="shared" si="36"/>
        <v>24.077019327824868</v>
      </c>
      <c r="R808" s="36">
        <f>-1.2*Table10[[#This Row],[Column16]]/Table10[[#This Row],[Column19]]</f>
        <v>-0.12485502435661693</v>
      </c>
      <c r="S808" s="41">
        <f>'Given Data '!C$21*'Given Data '!C$19*'Given Data '!C$9*Table10[[#This Row],[Column11]]^2</f>
        <v>545.06671528006655</v>
      </c>
      <c r="T808" s="41">
        <f>'Given Data '!C$22*'Given Data '!C$17*9.81</f>
        <v>102.35950200000001</v>
      </c>
      <c r="U808" s="41">
        <v>0</v>
      </c>
      <c r="V808" s="41">
        <f>'Given Data '!C$45-(Table10[[#This Row],[Column13]]+Table10[[#This Row],[Column14]]+Table10[[#This Row],[Column15]])</f>
        <v>60.475200042767938</v>
      </c>
      <c r="W808" s="41">
        <f>Table10[[#This Row],[Column16]]/'Given Data '!C$17</f>
        <v>0.11591727212966578</v>
      </c>
      <c r="X808" s="41">
        <f>IF(L808=1,'Given Data '!C$55,IF(L808=2,'Given Data '!C$56,IF(L808=3,'Given Data '!C$57)))</f>
        <v>581.23604096253996</v>
      </c>
      <c r="Y808" s="41">
        <f>Table10[[#This Row],[Column19]]*Table10[[#This Row],[Column11]]^2/(2*1000)</f>
        <v>168.4720975569642</v>
      </c>
    </row>
    <row r="809" spans="7:25">
      <c r="G809" s="17">
        <v>6000</v>
      </c>
      <c r="H809" s="17">
        <v>17.45</v>
      </c>
      <c r="I809" s="41">
        <f>Table10[[#This Row],[Column2]]*746/1000</f>
        <v>13.0177</v>
      </c>
      <c r="J809" s="37">
        <f>60*Table10[[#This Row],[Column3]]/(2*PI()*Table10[[#This Row],[Column1]])</f>
        <v>2.0718313026873662E-2</v>
      </c>
      <c r="K809" s="51">
        <v>443.8</v>
      </c>
      <c r="L809" s="41">
        <f>IF(Simulation!Q809&lt;='Given Data '!J$6,1,IF(AND(Simulation!Q809&gt;'Given Data '!J$6,Simulation!Q809&lt;='Given Data '!J$7),2,IF(Simulation!Q809&gt;'Given Data '!J$8,3)))</f>
        <v>3</v>
      </c>
      <c r="M809" s="41">
        <v>1</v>
      </c>
      <c r="N809" s="39">
        <f t="shared" si="35"/>
        <v>805</v>
      </c>
      <c r="O809" s="41">
        <f>O808+(Table10[[#This Row],[Column11]]-Q808)/R808</f>
        <v>48.30500205952297</v>
      </c>
      <c r="P809" s="41">
        <f>3.6*Table10[[#This Row],[Column11]]</f>
        <v>86.658599225016644</v>
      </c>
      <c r="Q809" s="41">
        <f t="shared" si="36"/>
        <v>24.07183311806018</v>
      </c>
      <c r="R809" s="36">
        <f>-1.2*Table10[[#This Row],[Column16]]/Table10[[#This Row],[Column19]]</f>
        <v>-0.1253397644577906</v>
      </c>
      <c r="S809" s="41">
        <f>'Given Data '!C$21*'Given Data '!C$19*'Given Data '!C$9*Table10[[#This Row],[Column11]]^2</f>
        <v>544.83192493231491</v>
      </c>
      <c r="T809" s="41">
        <f>'Given Data '!C$22*'Given Data '!C$17*9.81</f>
        <v>102.35950200000001</v>
      </c>
      <c r="U809" s="41">
        <v>0</v>
      </c>
      <c r="V809" s="41">
        <f>'Given Data '!C$45-(Table10[[#This Row],[Column13]]+Table10[[#This Row],[Column14]]+Table10[[#This Row],[Column15]])</f>
        <v>60.709990390519579</v>
      </c>
      <c r="W809" s="41">
        <f>Table10[[#This Row],[Column16]]/'Given Data '!C$17</f>
        <v>0.11636731209008755</v>
      </c>
      <c r="X809" s="41">
        <f>IF(L809=1,'Given Data '!C$55,IF(L809=2,'Given Data '!C$56,IF(L809=3,'Given Data '!C$57)))</f>
        <v>581.23604096253996</v>
      </c>
      <c r="Y809" s="41">
        <f>Table10[[#This Row],[Column19]]*Table10[[#This Row],[Column11]]^2/(2*1000)</f>
        <v>168.3995273169129</v>
      </c>
    </row>
    <row r="810" spans="7:25">
      <c r="G810" s="17">
        <v>6000</v>
      </c>
      <c r="H810" s="17">
        <v>17.45</v>
      </c>
      <c r="I810" s="41">
        <f>Table10[[#This Row],[Column2]]*746/1000</f>
        <v>13.0177</v>
      </c>
      <c r="J810" s="37">
        <f>60*Table10[[#This Row],[Column3]]/(2*PI()*Table10[[#This Row],[Column1]])</f>
        <v>2.0718313026873662E-2</v>
      </c>
      <c r="K810" s="51">
        <v>443.8</v>
      </c>
      <c r="L810" s="41">
        <f>IF(Simulation!Q810&lt;='Given Data '!J$6,1,IF(AND(Simulation!Q810&gt;'Given Data '!J$6,Simulation!Q810&lt;='Given Data '!J$7),2,IF(Simulation!Q810&gt;'Given Data '!J$8,3)))</f>
        <v>3</v>
      </c>
      <c r="M810" s="41">
        <v>1</v>
      </c>
      <c r="N810" s="39">
        <f t="shared" si="35"/>
        <v>806</v>
      </c>
      <c r="O810" s="41">
        <f>O809+(Table10[[#This Row],[Column11]]-Q809)/R809</f>
        <v>48.346548881985086</v>
      </c>
      <c r="P810" s="41">
        <f>3.6*Table10[[#This Row],[Column11]]</f>
        <v>86.639852336827715</v>
      </c>
      <c r="Q810" s="41">
        <f t="shared" si="36"/>
        <v>24.066625649118809</v>
      </c>
      <c r="R810" s="36">
        <f>-1.2*Table10[[#This Row],[Column16]]/Table10[[#This Row],[Column19]]</f>
        <v>-0.12582638652540451</v>
      </c>
      <c r="S810" s="41">
        <f>'Given Data '!C$21*'Given Data '!C$19*'Given Data '!C$9*Table10[[#This Row],[Column11]]^2</f>
        <v>544.59622302896082</v>
      </c>
      <c r="T810" s="41">
        <f>'Given Data '!C$22*'Given Data '!C$17*9.81</f>
        <v>102.35950200000001</v>
      </c>
      <c r="U810" s="41">
        <v>0</v>
      </c>
      <c r="V810" s="41">
        <f>'Given Data '!C$45-(Table10[[#This Row],[Column13]]+Table10[[#This Row],[Column14]]+Table10[[#This Row],[Column15]])</f>
        <v>60.945692293873662</v>
      </c>
      <c r="W810" s="41">
        <f>Table10[[#This Row],[Column16]]/'Given Data '!C$17</f>
        <v>0.1168190992963019</v>
      </c>
      <c r="X810" s="41">
        <f>IF(L810=1,'Given Data '!C$55,IF(L810=2,'Given Data '!C$56,IF(L810=3,'Given Data '!C$57)))</f>
        <v>581.23604096253996</v>
      </c>
      <c r="Y810" s="41">
        <f>Table10[[#This Row],[Column19]]*Table10[[#This Row],[Column11]]^2/(2*1000)</f>
        <v>168.32667532844425</v>
      </c>
    </row>
    <row r="811" spans="7:25">
      <c r="G811" s="17">
        <v>6000</v>
      </c>
      <c r="H811" s="17">
        <v>17.45</v>
      </c>
      <c r="I811" s="41">
        <f>Table10[[#This Row],[Column2]]*746/1000</f>
        <v>13.0177</v>
      </c>
      <c r="J811" s="37">
        <f>60*Table10[[#This Row],[Column3]]/(2*PI()*Table10[[#This Row],[Column1]])</f>
        <v>2.0718313026873662E-2</v>
      </c>
      <c r="K811" s="51">
        <v>443.8</v>
      </c>
      <c r="L811" s="41">
        <f>IF(Simulation!Q811&lt;='Given Data '!J$6,1,IF(AND(Simulation!Q811&gt;'Given Data '!J$6,Simulation!Q811&lt;='Given Data '!J$7),2,IF(Simulation!Q811&gt;'Given Data '!J$8,3)))</f>
        <v>3</v>
      </c>
      <c r="M811" s="41">
        <v>1</v>
      </c>
      <c r="N811" s="39">
        <f t="shared" si="35"/>
        <v>807</v>
      </c>
      <c r="O811" s="41">
        <f>O810+(Table10[[#This Row],[Column11]]-Q810)/R810</f>
        <v>48.388104713640338</v>
      </c>
      <c r="P811" s="41">
        <f>3.6*Table10[[#This Row],[Column11]]</f>
        <v>86.621028584337253</v>
      </c>
      <c r="Q811" s="41">
        <f t="shared" si="36"/>
        <v>24.06139682898257</v>
      </c>
      <c r="R811" s="36">
        <f>-1.2*Table10[[#This Row],[Column16]]/Table10[[#This Row],[Column19]]</f>
        <v>-0.12631489786604908</v>
      </c>
      <c r="S811" s="41">
        <f>'Given Data '!C$21*'Given Data '!C$19*'Given Data '!C$9*Table10[[#This Row],[Column11]]^2</f>
        <v>544.35960603095953</v>
      </c>
      <c r="T811" s="41">
        <f>'Given Data '!C$22*'Given Data '!C$17*9.81</f>
        <v>102.35950200000001</v>
      </c>
      <c r="U811" s="41">
        <v>0</v>
      </c>
      <c r="V811" s="41">
        <f>'Given Data '!C$45-(Table10[[#This Row],[Column13]]+Table10[[#This Row],[Column14]]+Table10[[#This Row],[Column15]])</f>
        <v>61.182309291874958</v>
      </c>
      <c r="W811" s="41">
        <f>Table10[[#This Row],[Column16]]/'Given Data '!C$17</f>
        <v>0.1172726405318567</v>
      </c>
      <c r="X811" s="41">
        <f>IF(L811=1,'Given Data '!C$55,IF(L811=2,'Given Data '!C$56,IF(L811=3,'Given Data '!C$57)))</f>
        <v>581.23604096253996</v>
      </c>
      <c r="Y811" s="41">
        <f>Table10[[#This Row],[Column19]]*Table10[[#This Row],[Column11]]^2/(2*1000)</f>
        <v>168.25354049769157</v>
      </c>
    </row>
    <row r="812" spans="7:25">
      <c r="G812" s="17">
        <v>6000</v>
      </c>
      <c r="H812" s="17">
        <v>17.45</v>
      </c>
      <c r="I812" s="41">
        <f>Table10[[#This Row],[Column2]]*746/1000</f>
        <v>13.0177</v>
      </c>
      <c r="J812" s="37">
        <f>60*Table10[[#This Row],[Column3]]/(2*PI()*Table10[[#This Row],[Column1]])</f>
        <v>2.0718313026873662E-2</v>
      </c>
      <c r="K812" s="51">
        <v>443.8</v>
      </c>
      <c r="L812" s="41">
        <f>IF(Simulation!Q812&lt;='Given Data '!J$6,1,IF(AND(Simulation!Q812&gt;'Given Data '!J$6,Simulation!Q812&lt;='Given Data '!J$7),2,IF(Simulation!Q812&gt;'Given Data '!J$8,3)))</f>
        <v>3</v>
      </c>
      <c r="M812" s="41">
        <v>1</v>
      </c>
      <c r="N812" s="39">
        <f t="shared" si="35"/>
        <v>808</v>
      </c>
      <c r="O812" s="41">
        <f>O811+(Table10[[#This Row],[Column11]]-Q811)/R811</f>
        <v>48.429669595363762</v>
      </c>
      <c r="P812" s="41">
        <f>3.6*Table10[[#This Row],[Column11]]</f>
        <v>86.602127634694298</v>
      </c>
      <c r="Q812" s="41">
        <f t="shared" si="36"/>
        <v>24.056146565192861</v>
      </c>
      <c r="R812" s="36">
        <f>-1.2*Table10[[#This Row],[Column16]]/Table10[[#This Row],[Column19]]</f>
        <v>-0.1268053058146828</v>
      </c>
      <c r="S812" s="41">
        <f>'Given Data '!C$21*'Given Data '!C$19*'Given Data '!C$9*Table10[[#This Row],[Column11]]^2</f>
        <v>544.12207038552583</v>
      </c>
      <c r="T812" s="41">
        <f>'Given Data '!C$22*'Given Data '!C$17*9.81</f>
        <v>102.35950200000001</v>
      </c>
      <c r="U812" s="41">
        <v>0</v>
      </c>
      <c r="V812" s="41">
        <f>'Given Data '!C$45-(Table10[[#This Row],[Column13]]+Table10[[#This Row],[Column14]]+Table10[[#This Row],[Column15]])</f>
        <v>61.419844937308653</v>
      </c>
      <c r="W812" s="41">
        <f>Table10[[#This Row],[Column16]]/'Given Data '!C$17</f>
        <v>0.11772794260663712</v>
      </c>
      <c r="X812" s="41">
        <f>IF(L812=1,'Given Data '!C$55,IF(L812=2,'Given Data '!C$56,IF(L812=3,'Given Data '!C$57)))</f>
        <v>581.23604096253996</v>
      </c>
      <c r="Y812" s="41">
        <f>Table10[[#This Row],[Column19]]*Table10[[#This Row],[Column11]]^2/(2*1000)</f>
        <v>168.18012172654133</v>
      </c>
    </row>
    <row r="813" spans="7:25">
      <c r="G813" s="17">
        <v>6000</v>
      </c>
      <c r="H813" s="17">
        <v>17.45</v>
      </c>
      <c r="I813" s="41">
        <f>Table10[[#This Row],[Column2]]*746/1000</f>
        <v>13.0177</v>
      </c>
      <c r="J813" s="37">
        <f>60*Table10[[#This Row],[Column3]]/(2*PI()*Table10[[#This Row],[Column1]])</f>
        <v>2.0718313026873662E-2</v>
      </c>
      <c r="K813" s="51">
        <v>443.8</v>
      </c>
      <c r="L813" s="41">
        <f>IF(Simulation!Q813&lt;='Given Data '!J$6,1,IF(AND(Simulation!Q813&gt;'Given Data '!J$6,Simulation!Q813&lt;='Given Data '!J$7),2,IF(Simulation!Q813&gt;'Given Data '!J$8,3)))</f>
        <v>3</v>
      </c>
      <c r="M813" s="41">
        <v>1</v>
      </c>
      <c r="N813" s="39">
        <f t="shared" si="35"/>
        <v>809</v>
      </c>
      <c r="O813" s="41">
        <f>O812+(Table10[[#This Row],[Column11]]-Q812)/R812</f>
        <v>48.471243568241398</v>
      </c>
      <c r="P813" s="41">
        <f>3.6*Table10[[#This Row],[Column11]]</f>
        <v>86.583149153453462</v>
      </c>
      <c r="Q813" s="41">
        <f t="shared" si="36"/>
        <v>24.050874764848182</v>
      </c>
      <c r="R813" s="36">
        <f>-1.2*Table10[[#This Row],[Column16]]/Table10[[#This Row],[Column19]]</f>
        <v>-0.12729761773474155</v>
      </c>
      <c r="S813" s="41">
        <f>'Given Data '!C$21*'Given Data '!C$19*'Given Data '!C$9*Table10[[#This Row],[Column11]]^2</f>
        <v>543.88361252608115</v>
      </c>
      <c r="T813" s="41">
        <f>'Given Data '!C$22*'Given Data '!C$17*9.81</f>
        <v>102.35950200000001</v>
      </c>
      <c r="U813" s="41">
        <v>0</v>
      </c>
      <c r="V813" s="41">
        <f>'Given Data '!C$45-(Table10[[#This Row],[Column13]]+Table10[[#This Row],[Column14]]+Table10[[#This Row],[Column15]])</f>
        <v>61.658302796753333</v>
      </c>
      <c r="W813" s="41">
        <f>Table10[[#This Row],[Column16]]/'Given Data '!C$17</f>
        <v>0.11818501235696714</v>
      </c>
      <c r="X813" s="41">
        <f>IF(L813=1,'Given Data '!C$55,IF(L813=2,'Given Data '!C$56,IF(L813=3,'Given Data '!C$57)))</f>
        <v>581.23604096253996</v>
      </c>
      <c r="Y813" s="41">
        <f>Table10[[#This Row],[Column19]]*Table10[[#This Row],[Column11]]^2/(2*1000)</f>
        <v>168.10641791261659</v>
      </c>
    </row>
    <row r="814" spans="7:25">
      <c r="G814" s="17">
        <v>6000</v>
      </c>
      <c r="H814" s="17">
        <v>17.45</v>
      </c>
      <c r="I814" s="41">
        <f>Table10[[#This Row],[Column2]]*746/1000</f>
        <v>13.0177</v>
      </c>
      <c r="J814" s="37">
        <f>60*Table10[[#This Row],[Column3]]/(2*PI()*Table10[[#This Row],[Column1]])</f>
        <v>2.0718313026873662E-2</v>
      </c>
      <c r="K814" s="51">
        <v>470.5</v>
      </c>
      <c r="L814" s="41">
        <f>IF(Simulation!Q814&lt;='Given Data '!J$6,1,IF(AND(Simulation!Q814&gt;'Given Data '!J$6,Simulation!Q814&lt;='Given Data '!J$7),2,IF(Simulation!Q814&gt;'Given Data '!J$8,3)))</f>
        <v>3</v>
      </c>
      <c r="M814" s="41">
        <v>1</v>
      </c>
      <c r="N814" s="39">
        <f t="shared" si="35"/>
        <v>810</v>
      </c>
      <c r="O814" s="41">
        <f>O813+(Table10[[#This Row],[Column11]]-Q813)/R813</f>
        <v>48.512826673571752</v>
      </c>
      <c r="P814" s="41">
        <f>3.6*Table10[[#This Row],[Column11]]</f>
        <v>86.564092804565817</v>
      </c>
      <c r="Q814" s="41">
        <f t="shared" si="36"/>
        <v>24.045581334601614</v>
      </c>
      <c r="R814" s="36">
        <f>-1.2*Table10[[#This Row],[Column16]]/Table10[[#This Row],[Column19]]</f>
        <v>-0.12779184101824886</v>
      </c>
      <c r="S814" s="41">
        <f>'Given Data '!C$21*'Given Data '!C$19*'Given Data '!C$9*Table10[[#This Row],[Column11]]^2</f>
        <v>543.64422887220007</v>
      </c>
      <c r="T814" s="41">
        <f>'Given Data '!C$22*'Given Data '!C$17*9.81</f>
        <v>102.35950200000001</v>
      </c>
      <c r="U814" s="41">
        <v>0</v>
      </c>
      <c r="V814" s="41">
        <f>'Given Data '!C$45-(Table10[[#This Row],[Column13]]+Table10[[#This Row],[Column14]]+Table10[[#This Row],[Column15]])</f>
        <v>61.89768645063441</v>
      </c>
      <c r="W814" s="41">
        <f>Table10[[#This Row],[Column16]]/'Given Data '!C$17</f>
        <v>0.11864385664571199</v>
      </c>
      <c r="X814" s="41">
        <f>IF(L814=1,'Given Data '!C$55,IF(L814=2,'Given Data '!C$56,IF(L814=3,'Given Data '!C$57)))</f>
        <v>581.23604096253996</v>
      </c>
      <c r="Y814" s="41">
        <f>Table10[[#This Row],[Column19]]*Table10[[#This Row],[Column11]]^2/(2*1000)</f>
        <v>168.03242794926049</v>
      </c>
    </row>
    <row r="815" spans="7:25">
      <c r="G815" s="17">
        <v>6000</v>
      </c>
      <c r="H815" s="17">
        <v>17.45</v>
      </c>
      <c r="I815" s="41">
        <f>Table10[[#This Row],[Column2]]*746/1000</f>
        <v>13.0177</v>
      </c>
      <c r="J815" s="37">
        <f>60*Table10[[#This Row],[Column3]]/(2*PI()*Table10[[#This Row],[Column1]])</f>
        <v>2.0718313026873662E-2</v>
      </c>
      <c r="K815" s="51">
        <v>470.5</v>
      </c>
      <c r="L815" s="41">
        <f>IF(Simulation!Q815&lt;='Given Data '!J$6,1,IF(AND(Simulation!Q815&gt;'Given Data '!J$6,Simulation!Q815&lt;='Given Data '!J$7),2,IF(Simulation!Q815&gt;'Given Data '!J$8,3)))</f>
        <v>3</v>
      </c>
      <c r="M815" s="41">
        <v>1</v>
      </c>
      <c r="N815" s="39">
        <f t="shared" si="35"/>
        <v>811</v>
      </c>
      <c r="O815" s="41">
        <f>O814+(Table10[[#This Row],[Column11]]-Q814)/R814</f>
        <v>48.554418952866925</v>
      </c>
      <c r="P815" s="41">
        <f>3.6*Table10[[#This Row],[Column11]]</f>
        <v>86.544958250370016</v>
      </c>
      <c r="Q815" s="41">
        <f t="shared" si="36"/>
        <v>24.040266180658339</v>
      </c>
      <c r="R815" s="36">
        <f>-1.2*Table10[[#This Row],[Column16]]/Table10[[#This Row],[Column19]]</f>
        <v>-0.12828798308592768</v>
      </c>
      <c r="S815" s="41">
        <f>'Given Data '!C$21*'Given Data '!C$19*'Given Data '!C$9*Table10[[#This Row],[Column11]]^2</f>
        <v>543.40391582955624</v>
      </c>
      <c r="T815" s="41">
        <f>'Given Data '!C$22*'Given Data '!C$17*9.81</f>
        <v>102.35950200000001</v>
      </c>
      <c r="U815" s="41">
        <v>0</v>
      </c>
      <c r="V815" s="41">
        <f>'Given Data '!C$45-(Table10[[#This Row],[Column13]]+Table10[[#This Row],[Column14]]+Table10[[#This Row],[Column15]])</f>
        <v>62.137999493278244</v>
      </c>
      <c r="W815" s="41">
        <f>Table10[[#This Row],[Column16]]/'Given Data '!C$17</f>
        <v>0.11910448236238186</v>
      </c>
      <c r="X815" s="41">
        <f>IF(L815=1,'Given Data '!C$55,IF(L815=2,'Given Data '!C$56,IF(L815=3,'Given Data '!C$57)))</f>
        <v>581.23604096253996</v>
      </c>
      <c r="Y815" s="41">
        <f>Table10[[#This Row],[Column19]]*Table10[[#This Row],[Column11]]^2/(2*1000)</f>
        <v>167.95815072551972</v>
      </c>
    </row>
    <row r="816" spans="7:25">
      <c r="G816" s="17">
        <v>6000</v>
      </c>
      <c r="H816" s="17">
        <v>17.45</v>
      </c>
      <c r="I816" s="41">
        <f>Table10[[#This Row],[Column2]]*746/1000</f>
        <v>13.0177</v>
      </c>
      <c r="J816" s="37">
        <f>60*Table10[[#This Row],[Column3]]/(2*PI()*Table10[[#This Row],[Column1]])</f>
        <v>2.0718313026873662E-2</v>
      </c>
      <c r="K816" s="51">
        <v>470.5</v>
      </c>
      <c r="L816" s="41">
        <f>IF(Simulation!Q816&lt;='Given Data '!J$6,1,IF(AND(Simulation!Q816&gt;'Given Data '!J$6,Simulation!Q816&lt;='Given Data '!J$7),2,IF(Simulation!Q816&gt;'Given Data '!J$8,3)))</f>
        <v>3</v>
      </c>
      <c r="M816" s="41">
        <v>1</v>
      </c>
      <c r="N816" s="39">
        <f t="shared" si="35"/>
        <v>812</v>
      </c>
      <c r="O816" s="41">
        <f>O815+(Table10[[#This Row],[Column11]]-Q815)/R815</f>
        <v>48.596020447854066</v>
      </c>
      <c r="P816" s="41">
        <f>3.6*Table10[[#This Row],[Column11]]</f>
        <v>86.525745151583081</v>
      </c>
      <c r="Q816" s="41">
        <f t="shared" si="36"/>
        <v>24.034929208773079</v>
      </c>
      <c r="R816" s="36">
        <f>-1.2*Table10[[#This Row],[Column16]]/Table10[[#This Row],[Column19]]</f>
        <v>-0.12878605138731067</v>
      </c>
      <c r="S816" s="41">
        <f>'Given Data '!C$21*'Given Data '!C$19*'Given Data '!C$9*Table10[[#This Row],[Column11]]^2</f>
        <v>543.16266978986891</v>
      </c>
      <c r="T816" s="41">
        <f>'Given Data '!C$22*'Given Data '!C$17*9.81</f>
        <v>102.35950200000001</v>
      </c>
      <c r="U816" s="41">
        <v>0</v>
      </c>
      <c r="V816" s="41">
        <f>'Given Data '!C$45-(Table10[[#This Row],[Column13]]+Table10[[#This Row],[Column14]]+Table10[[#This Row],[Column15]])</f>
        <v>62.37924553296557</v>
      </c>
      <c r="W816" s="41">
        <f>Table10[[#This Row],[Column16]]/'Given Data '!C$17</f>
        <v>0.1195668964232343</v>
      </c>
      <c r="X816" s="41">
        <f>IF(L816=1,'Given Data '!C$55,IF(L816=2,'Given Data '!C$56,IF(L816=3,'Given Data '!C$57)))</f>
        <v>581.23604096253996</v>
      </c>
      <c r="Y816" s="41">
        <f>Table10[[#This Row],[Column19]]*Table10[[#This Row],[Column11]]^2/(2*1000)</f>
        <v>167.88358512612783</v>
      </c>
    </row>
    <row r="817" spans="7:25">
      <c r="G817" s="17">
        <v>6000</v>
      </c>
      <c r="H817" s="17">
        <v>17.45</v>
      </c>
      <c r="I817" s="41">
        <f>Table10[[#This Row],[Column2]]*746/1000</f>
        <v>13.0177</v>
      </c>
      <c r="J817" s="37">
        <f>60*Table10[[#This Row],[Column3]]/(2*PI()*Table10[[#This Row],[Column1]])</f>
        <v>2.0718313026873662E-2</v>
      </c>
      <c r="K817" s="51">
        <v>470.5</v>
      </c>
      <c r="L817" s="41">
        <f>IF(Simulation!Q817&lt;='Given Data '!J$6,1,IF(AND(Simulation!Q817&gt;'Given Data '!J$6,Simulation!Q817&lt;='Given Data '!J$7),2,IF(Simulation!Q817&gt;'Given Data '!J$8,3)))</f>
        <v>3</v>
      </c>
      <c r="M817" s="41">
        <v>1</v>
      </c>
      <c r="N817" s="39">
        <f t="shared" si="35"/>
        <v>813</v>
      </c>
      <c r="O817" s="41">
        <f>O816+(Table10[[#This Row],[Column11]]-Q816)/R816</f>
        <v>48.637631200476704</v>
      </c>
      <c r="P817" s="41">
        <f>3.6*Table10[[#This Row],[Column11]]</f>
        <v>86.506453167291198</v>
      </c>
      <c r="Q817" s="41">
        <f t="shared" si="36"/>
        <v>24.029570324247555</v>
      </c>
      <c r="R817" s="36">
        <f>-1.2*Table10[[#This Row],[Column16]]/Table10[[#This Row],[Column19]]</f>
        <v>-0.12928605340085361</v>
      </c>
      <c r="S817" s="41">
        <f>'Given Data '!C$21*'Given Data '!C$19*'Given Data '!C$9*Table10[[#This Row],[Column11]]^2</f>
        <v>542.92048713084807</v>
      </c>
      <c r="T817" s="41">
        <f>'Given Data '!C$22*'Given Data '!C$17*9.81</f>
        <v>102.35950200000001</v>
      </c>
      <c r="U817" s="41">
        <v>0</v>
      </c>
      <c r="V817" s="41">
        <f>'Given Data '!C$45-(Table10[[#This Row],[Column13]]+Table10[[#This Row],[Column14]]+Table10[[#This Row],[Column15]])</f>
        <v>62.621428191986411</v>
      </c>
      <c r="W817" s="41">
        <f>Table10[[#This Row],[Column16]]/'Given Data '!C$17</f>
        <v>0.12003110577137951</v>
      </c>
      <c r="X817" s="41">
        <f>IF(L817=1,'Given Data '!C$55,IF(L817=2,'Given Data '!C$56,IF(L817=3,'Given Data '!C$57)))</f>
        <v>581.23604096253996</v>
      </c>
      <c r="Y817" s="41">
        <f>Table10[[#This Row],[Column19]]*Table10[[#This Row],[Column11]]^2/(2*1000)</f>
        <v>167.80873003148827</v>
      </c>
    </row>
    <row r="818" spans="7:25">
      <c r="G818" s="42">
        <v>6700</v>
      </c>
      <c r="H818" s="42">
        <v>14</v>
      </c>
      <c r="I818" s="41">
        <f>Table10[[#This Row],[Column2]]*746/1000</f>
        <v>10.444000000000001</v>
      </c>
      <c r="J818" s="37">
        <f>60*Table10[[#This Row],[Column3]]/(2*PI()*Table10[[#This Row],[Column1]])</f>
        <v>1.4885500528224672E-2</v>
      </c>
      <c r="K818" s="51">
        <v>470.5</v>
      </c>
      <c r="L818" s="41">
        <f>IF(Simulation!Q818&lt;='Given Data '!J$6,1,IF(AND(Simulation!Q818&gt;'Given Data '!J$6,Simulation!Q818&lt;='Given Data '!J$7),2,IF(Simulation!Q818&gt;'Given Data '!J$8,3)))</f>
        <v>3</v>
      </c>
      <c r="M818" s="41">
        <v>1</v>
      </c>
      <c r="N818" s="39">
        <f t="shared" si="35"/>
        <v>814</v>
      </c>
      <c r="O818" s="41">
        <f>O817+(Table10[[#This Row],[Column11]]-Q817)/R817</f>
        <v>48.679251252896066</v>
      </c>
      <c r="P818" s="41">
        <f>3.6*Table10[[#This Row],[Column11]]</f>
        <v>86.487081954940507</v>
      </c>
      <c r="Q818" s="41">
        <f t="shared" si="36"/>
        <v>24.024189431927919</v>
      </c>
      <c r="R818" s="36">
        <f>-1.2*Table10[[#This Row],[Column16]]/Table10[[#This Row],[Column19]]</f>
        <v>-0.12978799663404597</v>
      </c>
      <c r="S818" s="41">
        <f>'Given Data '!C$21*'Given Data '!C$19*'Given Data '!C$9*Table10[[#This Row],[Column11]]^2</f>
        <v>542.67736421614086</v>
      </c>
      <c r="T818" s="41">
        <f>'Given Data '!C$22*'Given Data '!C$17*9.81</f>
        <v>102.35950200000001</v>
      </c>
      <c r="U818" s="41">
        <v>0</v>
      </c>
      <c r="V818" s="41">
        <f>'Given Data '!C$45-(Table10[[#This Row],[Column13]]+Table10[[#This Row],[Column14]]+Table10[[#This Row],[Column15]])</f>
        <v>62.864551106693625</v>
      </c>
      <c r="W818" s="41">
        <f>Table10[[#This Row],[Column16]]/'Given Data '!C$17</f>
        <v>0.12049711737688298</v>
      </c>
      <c r="X818" s="41">
        <f>IF(L818=1,'Given Data '!C$55,IF(L818=2,'Given Data '!C$56,IF(L818=3,'Given Data '!C$57)))</f>
        <v>581.23604096253996</v>
      </c>
      <c r="Y818" s="41">
        <f>Table10[[#This Row],[Column19]]*Table10[[#This Row],[Column11]]^2/(2*1000)</f>
        <v>167.73358431765791</v>
      </c>
    </row>
    <row r="819" spans="7:25">
      <c r="G819" s="42">
        <v>6700</v>
      </c>
      <c r="H819" s="42">
        <v>14</v>
      </c>
      <c r="I819" s="41">
        <f>Table10[[#This Row],[Column2]]*746/1000</f>
        <v>10.444000000000001</v>
      </c>
      <c r="J819" s="37">
        <f>60*Table10[[#This Row],[Column3]]/(2*PI()*Table10[[#This Row],[Column1]])</f>
        <v>1.4885500528224672E-2</v>
      </c>
      <c r="K819" s="51">
        <v>470.5</v>
      </c>
      <c r="L819" s="41">
        <f>IF(Simulation!Q819&lt;='Given Data '!J$6,1,IF(AND(Simulation!Q819&gt;'Given Data '!J$6,Simulation!Q819&lt;='Given Data '!J$7),2,IF(Simulation!Q819&gt;'Given Data '!J$8,3)))</f>
        <v>3</v>
      </c>
      <c r="M819" s="41">
        <v>1</v>
      </c>
      <c r="N819" s="39">
        <f t="shared" si="35"/>
        <v>815</v>
      </c>
      <c r="O819" s="41">
        <f>O818+(Table10[[#This Row],[Column11]]-Q818)/R818</f>
        <v>48.72088064749245</v>
      </c>
      <c r="P819" s="41">
        <f>3.6*Table10[[#This Row],[Column11]]</f>
        <v>86.467631170327806</v>
      </c>
      <c r="Q819" s="41">
        <f t="shared" si="36"/>
        <v>24.018786436202166</v>
      </c>
      <c r="R819" s="36">
        <f>-1.2*Table10[[#This Row],[Column16]]/Table10[[#This Row],[Column19]]</f>
        <v>-0.13029188862352487</v>
      </c>
      <c r="S819" s="41">
        <f>'Given Data '!C$21*'Given Data '!C$19*'Given Data '!C$9*Table10[[#This Row],[Column11]]^2</f>
        <v>542.43329739527633</v>
      </c>
      <c r="T819" s="41">
        <f>'Given Data '!C$22*'Given Data '!C$17*9.81</f>
        <v>102.35950200000001</v>
      </c>
      <c r="U819" s="41">
        <v>0</v>
      </c>
      <c r="V819" s="41">
        <f>'Given Data '!C$45-(Table10[[#This Row],[Column13]]+Table10[[#This Row],[Column14]]+Table10[[#This Row],[Column15]])</f>
        <v>63.108617927558157</v>
      </c>
      <c r="W819" s="41">
        <f>Table10[[#This Row],[Column16]]/'Given Data '!C$17</f>
        <v>0.12096493823687135</v>
      </c>
      <c r="X819" s="41">
        <f>IF(L819=1,'Given Data '!C$55,IF(L819=2,'Given Data '!C$56,IF(L819=3,'Given Data '!C$57)))</f>
        <v>581.23604096253996</v>
      </c>
      <c r="Y819" s="41">
        <f>Table10[[#This Row],[Column19]]*Table10[[#This Row],[Column11]]^2/(2*1000)</f>
        <v>167.65814685632992</v>
      </c>
    </row>
    <row r="820" spans="7:25">
      <c r="G820" s="42">
        <v>6700</v>
      </c>
      <c r="H820" s="42">
        <v>14</v>
      </c>
      <c r="I820" s="41">
        <f>Table10[[#This Row],[Column2]]*746/1000</f>
        <v>10.444000000000001</v>
      </c>
      <c r="J820" s="37">
        <f>60*Table10[[#This Row],[Column3]]/(2*PI()*Table10[[#This Row],[Column1]])</f>
        <v>1.4885500528224672E-2</v>
      </c>
      <c r="K820" s="51">
        <v>504.4</v>
      </c>
      <c r="L820" s="41">
        <f>IF(Simulation!Q820&lt;='Given Data '!J$6,1,IF(AND(Simulation!Q820&gt;'Given Data '!J$6,Simulation!Q820&lt;='Given Data '!J$7),2,IF(Simulation!Q820&gt;'Given Data '!J$8,3)))</f>
        <v>3</v>
      </c>
      <c r="M820" s="41">
        <v>1</v>
      </c>
      <c r="N820" s="39">
        <f t="shared" si="35"/>
        <v>816</v>
      </c>
      <c r="O820" s="41">
        <f>O819+(Table10[[#This Row],[Column11]]-Q819)/R819</f>
        <v>48.762519426866632</v>
      </c>
      <c r="P820" s="41">
        <f>3.6*Table10[[#This Row],[Column11]]</f>
        <v>86.44810046759109</v>
      </c>
      <c r="Q820" s="41">
        <f t="shared" si="36"/>
        <v>24.013361240997526</v>
      </c>
      <c r="R820" s="36">
        <f>-1.2*Table10[[#This Row],[Column16]]/Table10[[#This Row],[Column19]]</f>
        <v>-0.13079773693518823</v>
      </c>
      <c r="S820" s="41">
        <f>'Given Data '!C$21*'Given Data '!C$19*'Given Data '!C$9*Table10[[#This Row],[Column11]]^2</f>
        <v>542.18828300361065</v>
      </c>
      <c r="T820" s="41">
        <f>'Given Data '!C$22*'Given Data '!C$17*9.81</f>
        <v>102.35950200000001</v>
      </c>
      <c r="U820" s="41">
        <v>0</v>
      </c>
      <c r="V820" s="41">
        <f>'Given Data '!C$45-(Table10[[#This Row],[Column13]]+Table10[[#This Row],[Column14]]+Table10[[#This Row],[Column15]])</f>
        <v>63.353632319223834</v>
      </c>
      <c r="W820" s="41">
        <f>Table10[[#This Row],[Column16]]/'Given Data '!C$17</f>
        <v>0.12143457537563748</v>
      </c>
      <c r="X820" s="41">
        <f>IF(L820=1,'Given Data '!C$55,IF(L820=2,'Given Data '!C$56,IF(L820=3,'Given Data '!C$57)))</f>
        <v>581.23604096253996</v>
      </c>
      <c r="Y820" s="41">
        <f>Table10[[#This Row],[Column19]]*Table10[[#This Row],[Column11]]^2/(2*1000)</f>
        <v>167.58241651481686</v>
      </c>
    </row>
    <row r="821" spans="7:25">
      <c r="G821" s="42">
        <v>6700</v>
      </c>
      <c r="H821" s="42">
        <v>14</v>
      </c>
      <c r="I821" s="41">
        <f>Table10[[#This Row],[Column2]]*746/1000</f>
        <v>10.444000000000001</v>
      </c>
      <c r="J821" s="37">
        <f>60*Table10[[#This Row],[Column3]]/(2*PI()*Table10[[#This Row],[Column1]])</f>
        <v>1.4885500528224672E-2</v>
      </c>
      <c r="K821" s="51">
        <v>504.4</v>
      </c>
      <c r="L821" s="41">
        <f>IF(Simulation!Q821&lt;='Given Data '!J$6,1,IF(AND(Simulation!Q821&gt;'Given Data '!J$6,Simulation!Q821&lt;='Given Data '!J$7),2,IF(Simulation!Q821&gt;'Given Data '!J$8,3)))</f>
        <v>3</v>
      </c>
      <c r="M821" s="41">
        <v>1</v>
      </c>
      <c r="N821" s="39">
        <f t="shared" si="35"/>
        <v>817</v>
      </c>
      <c r="O821" s="41">
        <f>O820+(Table10[[#This Row],[Column11]]-Q820)/R820</f>
        <v>48.804167633841246</v>
      </c>
      <c r="P821" s="41">
        <f>3.6*Table10[[#This Row],[Column11]]</f>
        <v>86.428489499200225</v>
      </c>
      <c r="Q821" s="41">
        <f t="shared" si="36"/>
        <v>24.007913749777838</v>
      </c>
      <c r="R821" s="36">
        <f>-1.2*Table10[[#This Row],[Column16]]/Table10[[#This Row],[Column19]]</f>
        <v>-0.13130554916430764</v>
      </c>
      <c r="S821" s="41">
        <f>'Given Data '!C$21*'Given Data '!C$19*'Given Data '!C$9*Table10[[#This Row],[Column11]]^2</f>
        <v>541.94231736227255</v>
      </c>
      <c r="T821" s="41">
        <f>'Given Data '!C$22*'Given Data '!C$17*9.81</f>
        <v>102.35950200000001</v>
      </c>
      <c r="U821" s="41">
        <v>0</v>
      </c>
      <c r="V821" s="41">
        <f>'Given Data '!C$45-(Table10[[#This Row],[Column13]]+Table10[[#This Row],[Column14]]+Table10[[#This Row],[Column15]])</f>
        <v>63.599597960561937</v>
      </c>
      <c r="W821" s="41">
        <f>Table10[[#This Row],[Column16]]/'Given Data '!C$17</f>
        <v>0.12190603584474503</v>
      </c>
      <c r="X821" s="41">
        <f>IF(L821=1,'Given Data '!C$55,IF(L821=2,'Given Data '!C$56,IF(L821=3,'Given Data '!C$57)))</f>
        <v>581.23604096253996</v>
      </c>
      <c r="Y821" s="41">
        <f>Table10[[#This Row],[Column19]]*Table10[[#This Row],[Column11]]^2/(2*1000)</f>
        <v>167.50639215603377</v>
      </c>
    </row>
    <row r="822" spans="7:25">
      <c r="G822" s="42">
        <v>6700</v>
      </c>
      <c r="H822" s="42">
        <v>14</v>
      </c>
      <c r="I822" s="41">
        <f>Table10[[#This Row],[Column2]]*746/1000</f>
        <v>10.444000000000001</v>
      </c>
      <c r="J822" s="37">
        <f>60*Table10[[#This Row],[Column3]]/(2*PI()*Table10[[#This Row],[Column1]])</f>
        <v>1.4885500528224672E-2</v>
      </c>
      <c r="K822" s="51">
        <v>469.1</v>
      </c>
      <c r="L822" s="41">
        <f>IF(Simulation!Q822&lt;='Given Data '!J$6,1,IF(AND(Simulation!Q822&gt;'Given Data '!J$6,Simulation!Q822&lt;='Given Data '!J$7),2,IF(Simulation!Q822&gt;'Given Data '!J$8,3)))</f>
        <v>3</v>
      </c>
      <c r="M822" s="41">
        <v>1</v>
      </c>
      <c r="N822" s="39">
        <f t="shared" si="35"/>
        <v>818</v>
      </c>
      <c r="O822" s="41">
        <f>O821+(Table10[[#This Row],[Column11]]-Q821)/R821</f>
        <v>48.8458253114621</v>
      </c>
      <c r="P822" s="41">
        <f>3.6*Table10[[#This Row],[Column11]]</f>
        <v>86.408797915947318</v>
      </c>
      <c r="Q822" s="41">
        <f t="shared" si="36"/>
        <v>24.002443865540922</v>
      </c>
      <c r="R822" s="36">
        <f>-1.2*Table10[[#This Row],[Column16]]/Table10[[#This Row],[Column19]]</f>
        <v>-0.1318153329356426</v>
      </c>
      <c r="S822" s="41">
        <f>'Given Data '!C$21*'Given Data '!C$19*'Given Data '!C$9*Table10[[#This Row],[Column11]]^2</f>
        <v>541.69539677810781</v>
      </c>
      <c r="T822" s="41">
        <f>'Given Data '!C$22*'Given Data '!C$17*9.81</f>
        <v>102.35950200000001</v>
      </c>
      <c r="U822" s="41">
        <v>0</v>
      </c>
      <c r="V822" s="41">
        <f>'Given Data '!C$45-(Table10[[#This Row],[Column13]]+Table10[[#This Row],[Column14]]+Table10[[#This Row],[Column15]])</f>
        <v>63.846518544726678</v>
      </c>
      <c r="W822" s="41">
        <f>Table10[[#This Row],[Column16]]/'Given Data '!C$17</f>
        <v>0.12237932672313483</v>
      </c>
      <c r="X822" s="41">
        <f>IF(L822=1,'Given Data '!C$55,IF(L822=2,'Given Data '!C$56,IF(L822=3,'Given Data '!C$57)))</f>
        <v>581.23604096253996</v>
      </c>
      <c r="Y822" s="41">
        <f>Table10[[#This Row],[Column19]]*Table10[[#This Row],[Column11]]^2/(2*1000)</f>
        <v>167.43007263848108</v>
      </c>
    </row>
    <row r="823" spans="7:25">
      <c r="G823" s="42">
        <v>6700</v>
      </c>
      <c r="H823" s="42">
        <v>14</v>
      </c>
      <c r="I823" s="41">
        <f>Table10[[#This Row],[Column2]]*746/1000</f>
        <v>10.444000000000001</v>
      </c>
      <c r="J823" s="37">
        <f>60*Table10[[#This Row],[Column3]]/(2*PI()*Table10[[#This Row],[Column1]])</f>
        <v>1.4885500528224672E-2</v>
      </c>
      <c r="K823" s="51">
        <v>469.1</v>
      </c>
      <c r="L823" s="41">
        <f>IF(Simulation!Q823&lt;='Given Data '!J$6,1,IF(AND(Simulation!Q823&gt;'Given Data '!J$6,Simulation!Q823&lt;='Given Data '!J$7),2,IF(Simulation!Q823&gt;'Given Data '!J$8,3)))</f>
        <v>3</v>
      </c>
      <c r="M823" s="41">
        <v>1</v>
      </c>
      <c r="N823" s="39">
        <f t="shared" si="35"/>
        <v>819</v>
      </c>
      <c r="O823" s="41">
        <f>O822+(Table10[[#This Row],[Column11]]-Q822)/R822</f>
        <v>48.887492502999656</v>
      </c>
      <c r="P823" s="41">
        <f>3.6*Table10[[#This Row],[Column11]]</f>
        <v>86.389025366937261</v>
      </c>
      <c r="Q823" s="41">
        <f t="shared" si="36"/>
        <v>23.996951490815906</v>
      </c>
      <c r="R823" s="36">
        <f>-1.2*Table10[[#This Row],[Column16]]/Table10[[#This Row],[Column19]]</f>
        <v>-0.13232709590355457</v>
      </c>
      <c r="S823" s="41">
        <f>'Given Data '!C$21*'Given Data '!C$19*'Given Data '!C$9*Table10[[#This Row],[Column11]]^2</f>
        <v>541.44751754362414</v>
      </c>
      <c r="T823" s="41">
        <f>'Given Data '!C$22*'Given Data '!C$17*9.81</f>
        <v>102.35950200000001</v>
      </c>
      <c r="U823" s="41">
        <v>0</v>
      </c>
      <c r="V823" s="41">
        <f>'Given Data '!C$45-(Table10[[#This Row],[Column13]]+Table10[[#This Row],[Column14]]+Table10[[#This Row],[Column15]])</f>
        <v>64.09439777921034</v>
      </c>
      <c r="W823" s="41">
        <f>Table10[[#This Row],[Column16]]/'Given Data '!C$17</f>
        <v>0.12285445511723052</v>
      </c>
      <c r="X823" s="41">
        <f>IF(L823=1,'Given Data '!C$55,IF(L823=2,'Given Data '!C$56,IF(L823=3,'Given Data '!C$57)))</f>
        <v>581.23604096253996</v>
      </c>
      <c r="Y823" s="41">
        <f>Table10[[#This Row],[Column19]]*Table10[[#This Row],[Column11]]^2/(2*1000)</f>
        <v>167.35345681622741</v>
      </c>
    </row>
    <row r="824" spans="7:25">
      <c r="G824" s="42">
        <v>6700</v>
      </c>
      <c r="H824" s="42">
        <v>14</v>
      </c>
      <c r="I824" s="41">
        <f>Table10[[#This Row],[Column2]]*746/1000</f>
        <v>10.444000000000001</v>
      </c>
      <c r="J824" s="37">
        <f>60*Table10[[#This Row],[Column3]]/(2*PI()*Table10[[#This Row],[Column1]])</f>
        <v>1.4885500528224672E-2</v>
      </c>
      <c r="K824" s="51">
        <v>414.1</v>
      </c>
      <c r="L824" s="41">
        <f>IF(Simulation!Q824&lt;='Given Data '!J$6,1,IF(AND(Simulation!Q824&gt;'Given Data '!J$6,Simulation!Q824&lt;='Given Data '!J$7),2,IF(Simulation!Q824&gt;'Given Data '!J$8,3)))</f>
        <v>3</v>
      </c>
      <c r="M824" s="41">
        <v>1</v>
      </c>
      <c r="N824" s="39">
        <f t="shared" si="35"/>
        <v>820</v>
      </c>
      <c r="O824" s="41">
        <f>O823+(Table10[[#This Row],[Column11]]-Q823)/R823</f>
        <v>48.929169251950476</v>
      </c>
      <c r="P824" s="41">
        <f>3.6*Table10[[#This Row],[Column11]]</f>
        <v>86.369171499577959</v>
      </c>
      <c r="Q824" s="41">
        <f t="shared" si="36"/>
        <v>23.991436527660543</v>
      </c>
      <c r="R824" s="36">
        <f>-1.2*Table10[[#This Row],[Column16]]/Table10[[#This Row],[Column19]]</f>
        <v>-0.13284084575212401</v>
      </c>
      <c r="S824" s="41">
        <f>'Given Data '!C$21*'Given Data '!C$19*'Given Data '!C$9*Table10[[#This Row],[Column11]]^2</f>
        <v>541.19867593693448</v>
      </c>
      <c r="T824" s="41">
        <f>'Given Data '!C$22*'Given Data '!C$17*9.81</f>
        <v>102.35950200000001</v>
      </c>
      <c r="U824" s="41">
        <v>0</v>
      </c>
      <c r="V824" s="41">
        <f>'Given Data '!C$45-(Table10[[#This Row],[Column13]]+Table10[[#This Row],[Column14]]+Table10[[#This Row],[Column15]])</f>
        <v>64.343239385900006</v>
      </c>
      <c r="W824" s="41">
        <f>Table10[[#This Row],[Column16]]/'Given Data '!C$17</f>
        <v>0.12333142816104732</v>
      </c>
      <c r="X824" s="41">
        <f>IF(L824=1,'Given Data '!C$55,IF(L824=2,'Given Data '!C$56,IF(L824=3,'Given Data '!C$57)))</f>
        <v>581.23604096253996</v>
      </c>
      <c r="Y824" s="41">
        <f>Table10[[#This Row],[Column19]]*Table10[[#This Row],[Column11]]^2/(2*1000)</f>
        <v>167.27654353889235</v>
      </c>
    </row>
    <row r="825" spans="7:25">
      <c r="G825" s="42">
        <v>6700</v>
      </c>
      <c r="H825" s="42">
        <v>14</v>
      </c>
      <c r="I825" s="41">
        <f>Table10[[#This Row],[Column2]]*746/1000</f>
        <v>10.444000000000001</v>
      </c>
      <c r="J825" s="37">
        <f>60*Table10[[#This Row],[Column3]]/(2*PI()*Table10[[#This Row],[Column1]])</f>
        <v>1.4885500528224672E-2</v>
      </c>
      <c r="K825" s="51">
        <v>443.8</v>
      </c>
      <c r="L825" s="41">
        <f>IF(Simulation!Q825&lt;='Given Data '!J$6,1,IF(AND(Simulation!Q825&gt;'Given Data '!J$6,Simulation!Q825&lt;='Given Data '!J$7),2,IF(Simulation!Q825&gt;'Given Data '!J$8,3)))</f>
        <v>3</v>
      </c>
      <c r="M825" s="41">
        <v>1</v>
      </c>
      <c r="N825" s="32">
        <f t="shared" si="35"/>
        <v>821</v>
      </c>
      <c r="O825" s="41">
        <f>O824+(Table10[[#This Row],[Column11]]-Q824)/R824</f>
        <v>48.970855602038576</v>
      </c>
      <c r="P825" s="41">
        <f>3.6*Table10[[#This Row],[Column11]]</f>
        <v>86.349235959570677</v>
      </c>
      <c r="Q825" s="41">
        <f t="shared" si="36"/>
        <v>23.985898877658521</v>
      </c>
      <c r="R825" s="36">
        <f>Table10[[#This Row],[Column16]]/Table10[[#This Row],[Column19]]</f>
        <v>0.11113049182938585</v>
      </c>
      <c r="S825" s="41">
        <f>'Given Data '!C$21*'Given Data '!C$19*'Given Data '!C$9*Table10[[#This Row],[Column11]]^2</f>
        <v>540.94886822170236</v>
      </c>
      <c r="T825" s="41">
        <f>'Given Data '!C$22*'Given Data '!C$17*9.81</f>
        <v>102.35950200000001</v>
      </c>
      <c r="U825" s="41">
        <v>0</v>
      </c>
      <c r="V825" s="41">
        <f>'Given Data '!C$45-(Table10[[#This Row],[Column13]]+Table10[[#This Row],[Column14]]+Table10[[#This Row],[Column15]])</f>
        <v>64.593047101132129</v>
      </c>
      <c r="W825" s="41">
        <f>Table10[[#This Row],[Column16]]/'Given Data '!C$17</f>
        <v>0.12381025301629665</v>
      </c>
      <c r="X825" s="41">
        <f>IF(L825=1,'Given Data '!C$55,IF(L825=2,'Given Data '!C$56,IF(L825=3,'Given Data '!C$57)))</f>
        <v>581.23604096253996</v>
      </c>
      <c r="Y825" s="41">
        <f>Table10[[#This Row],[Column19]]*Table10[[#This Row],[Column11]]^2/(2*1000)</f>
        <v>167.19933165162922</v>
      </c>
    </row>
    <row r="826" spans="7:25">
      <c r="G826" s="42">
        <v>6600</v>
      </c>
      <c r="H826" s="42">
        <v>16.8</v>
      </c>
      <c r="I826" s="41">
        <f>Table10[[#This Row],[Column2]]*746/1000</f>
        <v>12.532800000000002</v>
      </c>
      <c r="J826" s="37">
        <f>60*Table10[[#This Row],[Column3]]/(2*PI()*Table10[[#This Row],[Column1]])</f>
        <v>1.8133246098019147E-2</v>
      </c>
      <c r="K826" s="51">
        <v>491.62</v>
      </c>
      <c r="L826" s="41">
        <f>IF(Simulation!Q826&lt;='Given Data '!J$6,1,IF(AND(Simulation!Q826&gt;'Given Data '!J$6,Simulation!Q826&lt;='Given Data '!J$7),2,IF(Simulation!Q826&gt;'Given Data '!J$8,3)))</f>
        <v>3</v>
      </c>
      <c r="M826" s="41">
        <v>1</v>
      </c>
      <c r="N826" s="32">
        <f t="shared" si="35"/>
        <v>822</v>
      </c>
      <c r="O826" s="41">
        <f>O825+(Table10[[#This Row],[Column11]]-Q825)/R825</f>
        <v>49.012542738420322</v>
      </c>
      <c r="P826" s="41">
        <f>3.6*Table10[[#This Row],[Column11]]</f>
        <v>86.3659137226593</v>
      </c>
      <c r="Q826" s="41">
        <f t="shared" si="36"/>
        <v>23.990531589627583</v>
      </c>
      <c r="R826" s="36">
        <f>Table10[[#This Row],[Column16]]/Table10[[#This Row],[Column19]]</f>
        <v>0.11077094545329585</v>
      </c>
      <c r="S826" s="41">
        <f>'Given Data '!C$21*'Given Data '!C$19*'Given Data '!C$9*Table10[[#This Row],[Column11]]^2</f>
        <v>541.15784953388334</v>
      </c>
      <c r="T826" s="41">
        <f>'Given Data '!C$22*'Given Data '!C$17*9.81</f>
        <v>102.35950200000001</v>
      </c>
      <c r="U826" s="41">
        <v>0</v>
      </c>
      <c r="V826" s="41">
        <f>'Given Data '!C$45-(Table10[[#This Row],[Column13]]+Table10[[#This Row],[Column14]]+Table10[[#This Row],[Column15]])</f>
        <v>64.384065788951148</v>
      </c>
      <c r="W826" s="41">
        <f>Table10[[#This Row],[Column16]]/'Given Data '!C$17</f>
        <v>0.12340968313613146</v>
      </c>
      <c r="X826" s="41">
        <f>IF(L826=1,'Given Data '!C$55,IF(L826=2,'Given Data '!C$56,IF(L826=3,'Given Data '!C$57)))</f>
        <v>581.23604096253996</v>
      </c>
      <c r="Y826" s="41">
        <f>Table10[[#This Row],[Column19]]*Table10[[#This Row],[Column11]]^2/(2*1000)</f>
        <v>167.26392469873034</v>
      </c>
    </row>
    <row r="827" spans="7:25">
      <c r="G827" s="42">
        <v>6600</v>
      </c>
      <c r="H827" s="42">
        <v>16.8</v>
      </c>
      <c r="I827" s="41">
        <f>Table10[[#This Row],[Column2]]*746/1000</f>
        <v>12.532800000000002</v>
      </c>
      <c r="J827" s="37">
        <f>60*Table10[[#This Row],[Column3]]/(2*PI()*Table10[[#This Row],[Column1]])</f>
        <v>1.8133246098019147E-2</v>
      </c>
      <c r="K827" s="51">
        <v>492.6</v>
      </c>
      <c r="L827" s="41">
        <f>IF(Simulation!Q827&lt;='Given Data '!J$6,1,IF(AND(Simulation!Q827&gt;'Given Data '!J$6,Simulation!Q827&lt;='Given Data '!J$7),2,IF(Simulation!Q827&gt;'Given Data '!J$8,3)))</f>
        <v>3</v>
      </c>
      <c r="M827" s="41">
        <v>1</v>
      </c>
      <c r="N827" s="32">
        <f t="shared" si="35"/>
        <v>823</v>
      </c>
      <c r="O827" s="41">
        <f>O826+(Table10[[#This Row],[Column11]]-Q826)/R826</f>
        <v>49.054221839341096</v>
      </c>
      <c r="P827" s="41">
        <f>3.6*Table10[[#This Row],[Column11]]</f>
        <v>86.382534322951997</v>
      </c>
      <c r="Q827" s="41">
        <f t="shared" si="36"/>
        <v>23.99514842304222</v>
      </c>
      <c r="R827" s="36">
        <f>Table10[[#This Row],[Column16]]/Table10[[#This Row],[Column19]]</f>
        <v>0.11041256233667165</v>
      </c>
      <c r="S827" s="41">
        <f>'Given Data '!C$21*'Given Data '!C$19*'Given Data '!C$9*Table10[[#This Row],[Column11]]^2</f>
        <v>541.3661547177378</v>
      </c>
      <c r="T827" s="41">
        <f>'Given Data '!C$22*'Given Data '!C$17*9.81</f>
        <v>102.35950200000001</v>
      </c>
      <c r="U827" s="41">
        <v>0</v>
      </c>
      <c r="V827" s="41">
        <f>'Given Data '!C$45-(Table10[[#This Row],[Column13]]+Table10[[#This Row],[Column14]]+Table10[[#This Row],[Column15]])</f>
        <v>64.175760605096684</v>
      </c>
      <c r="W827" s="41">
        <f>Table10[[#This Row],[Column16]]/'Given Data '!C$17</f>
        <v>0.12301040924095126</v>
      </c>
      <c r="X827" s="41">
        <f>IF(L827=1,'Given Data '!C$55,IF(L827=2,'Given Data '!C$56,IF(L827=3,'Given Data '!C$57)))</f>
        <v>581.23604096253996</v>
      </c>
      <c r="Y827" s="41">
        <f>Table10[[#This Row],[Column19]]*Table10[[#This Row],[Column11]]^2/(2*1000)</f>
        <v>167.32830876451928</v>
      </c>
    </row>
    <row r="828" spans="7:25">
      <c r="G828" s="42">
        <v>6600</v>
      </c>
      <c r="H828" s="42">
        <v>16.8</v>
      </c>
      <c r="I828" s="41">
        <f>Table10[[#This Row],[Column2]]*746/1000</f>
        <v>12.532800000000002</v>
      </c>
      <c r="J828" s="37">
        <f>60*Table10[[#This Row],[Column3]]/(2*PI()*Table10[[#This Row],[Column1]])</f>
        <v>1.8133246098019147E-2</v>
      </c>
      <c r="K828" s="51">
        <v>483</v>
      </c>
      <c r="L828" s="41">
        <f>IF(Simulation!Q828&lt;='Given Data '!J$6,1,IF(AND(Simulation!Q828&gt;'Given Data '!J$6,Simulation!Q828&lt;='Given Data '!J$7),2,IF(Simulation!Q828&gt;'Given Data '!J$8,3)))</f>
        <v>3</v>
      </c>
      <c r="M828" s="41">
        <v>1</v>
      </c>
      <c r="N828" s="32">
        <f t="shared" si="35"/>
        <v>824</v>
      </c>
      <c r="O828" s="41">
        <f>O827+(Table10[[#This Row],[Column11]]-Q827)/R827</f>
        <v>49.0958929354208</v>
      </c>
      <c r="P828" s="41">
        <f>3.6*Table10[[#This Row],[Column11]]</f>
        <v>86.399097967928725</v>
      </c>
      <c r="Q828" s="41">
        <f t="shared" si="36"/>
        <v>23.999749435535758</v>
      </c>
      <c r="R828" s="36">
        <f>Table10[[#This Row],[Column16]]/Table10[[#This Row],[Column19]]</f>
        <v>0.11005533871595786</v>
      </c>
      <c r="S828" s="41">
        <f>'Given Data '!C$21*'Given Data '!C$19*'Given Data '!C$9*Table10[[#This Row],[Column11]]^2</f>
        <v>541.57378596077979</v>
      </c>
      <c r="T828" s="41">
        <f>'Given Data '!C$22*'Given Data '!C$17*9.81</f>
        <v>102.35950200000001</v>
      </c>
      <c r="U828" s="41">
        <v>0</v>
      </c>
      <c r="V828" s="41">
        <f>'Given Data '!C$45-(Table10[[#This Row],[Column13]]+Table10[[#This Row],[Column14]]+Table10[[#This Row],[Column15]])</f>
        <v>63.968129362054697</v>
      </c>
      <c r="W828" s="41">
        <f>Table10[[#This Row],[Column16]]/'Given Data '!C$17</f>
        <v>0.12261242713778668</v>
      </c>
      <c r="X828" s="41">
        <f>IF(L828=1,'Given Data '!C$55,IF(L828=2,'Given Data '!C$56,IF(L828=3,'Given Data '!C$57)))</f>
        <v>581.23604096253996</v>
      </c>
      <c r="Y828" s="41">
        <f>Table10[[#This Row],[Column19]]*Table10[[#This Row],[Column11]]^2/(2*1000)</f>
        <v>167.39248452512442</v>
      </c>
    </row>
    <row r="829" spans="7:25">
      <c r="G829" s="42">
        <v>6600</v>
      </c>
      <c r="H829" s="42">
        <v>16.8</v>
      </c>
      <c r="I829" s="41">
        <f>Table10[[#This Row],[Column2]]*746/1000</f>
        <v>12.532800000000002</v>
      </c>
      <c r="J829" s="37">
        <f>60*Table10[[#This Row],[Column3]]/(2*PI()*Table10[[#This Row],[Column1]])</f>
        <v>1.8133246098019147E-2</v>
      </c>
      <c r="K829" s="51">
        <v>483</v>
      </c>
      <c r="L829" s="41">
        <f>IF(Simulation!Q829&lt;='Given Data '!J$6,1,IF(AND(Simulation!Q829&gt;'Given Data '!J$6,Simulation!Q829&lt;='Given Data '!J$7),2,IF(Simulation!Q829&gt;'Given Data '!J$8,3)))</f>
        <v>3</v>
      </c>
      <c r="M829" s="41">
        <v>1</v>
      </c>
      <c r="N829" s="32">
        <f t="shared" si="35"/>
        <v>825</v>
      </c>
      <c r="O829" s="41">
        <f>O828+(Table10[[#This Row],[Column11]]-Q828)/R828</f>
        <v>49.137556057146</v>
      </c>
      <c r="P829" s="41">
        <f>3.6*Table10[[#This Row],[Column11]]</f>
        <v>86.415604864233089</v>
      </c>
      <c r="Q829" s="41">
        <f t="shared" si="36"/>
        <v>24.004334684509189</v>
      </c>
      <c r="R829" s="36">
        <f>Table10[[#This Row],[Column16]]/Table10[[#This Row],[Column19]]</f>
        <v>0.10969927083977662</v>
      </c>
      <c r="S829" s="41">
        <f>'Given Data '!C$21*'Given Data '!C$19*'Given Data '!C$9*Table10[[#This Row],[Column11]]^2</f>
        <v>541.78074544344531</v>
      </c>
      <c r="T829" s="41">
        <f>'Given Data '!C$22*'Given Data '!C$17*9.81</f>
        <v>102.35950200000001</v>
      </c>
      <c r="U829" s="41">
        <v>0</v>
      </c>
      <c r="V829" s="41">
        <f>'Given Data '!C$45-(Table10[[#This Row],[Column13]]+Table10[[#This Row],[Column14]]+Table10[[#This Row],[Column15]])</f>
        <v>63.761169879389172</v>
      </c>
      <c r="W829" s="41">
        <f>Table10[[#This Row],[Column16]]/'Given Data '!C$17</f>
        <v>0.12221573264723537</v>
      </c>
      <c r="X829" s="41">
        <f>IF(L829=1,'Given Data '!C$55,IF(L829=2,'Given Data '!C$56,IF(L829=3,'Given Data '!C$57)))</f>
        <v>581.23604096253996</v>
      </c>
      <c r="Y829" s="41">
        <f>Table10[[#This Row],[Column19]]*Table10[[#This Row],[Column11]]^2/(2*1000)</f>
        <v>167.45645265448647</v>
      </c>
    </row>
    <row r="830" spans="7:25">
      <c r="G830" s="42">
        <v>6600</v>
      </c>
      <c r="H830" s="42">
        <v>16.8</v>
      </c>
      <c r="I830" s="41">
        <f>Table10[[#This Row],[Column2]]*746/1000</f>
        <v>12.532800000000002</v>
      </c>
      <c r="J830" s="37">
        <f>60*Table10[[#This Row],[Column3]]/(2*PI()*Table10[[#This Row],[Column1]])</f>
        <v>1.8133246098019147E-2</v>
      </c>
      <c r="K830" s="51">
        <v>483</v>
      </c>
      <c r="L830" s="41">
        <f>IF(Simulation!Q830&lt;='Given Data '!J$6,1,IF(AND(Simulation!Q830&gt;'Given Data '!J$6,Simulation!Q830&lt;='Given Data '!J$7),2,IF(Simulation!Q830&gt;'Given Data '!J$8,3)))</f>
        <v>3</v>
      </c>
      <c r="M830" s="41">
        <v>1</v>
      </c>
      <c r="N830" s="32">
        <f t="shared" si="35"/>
        <v>826</v>
      </c>
      <c r="O830" s="41">
        <f>O829+(Table10[[#This Row],[Column11]]-Q829)/R829</f>
        <v>49.179211234870642</v>
      </c>
      <c r="P830" s="41">
        <f>3.6*Table10[[#This Row],[Column11]]</f>
        <v>86.432055217676222</v>
      </c>
      <c r="Q830" s="41">
        <f t="shared" si="36"/>
        <v>24.008904227132284</v>
      </c>
      <c r="R830" s="36">
        <f>Table10[[#This Row],[Column16]]/Table10[[#This Row],[Column19]]</f>
        <v>0.10934435496888557</v>
      </c>
      <c r="S830" s="41">
        <f>'Given Data '!C$21*'Given Data '!C$19*'Given Data '!C$9*Table10[[#This Row],[Column11]]^2</f>
        <v>541.9870353391168</v>
      </c>
      <c r="T830" s="41">
        <f>'Given Data '!C$22*'Given Data '!C$17*9.81</f>
        <v>102.35950200000001</v>
      </c>
      <c r="U830" s="41">
        <v>0</v>
      </c>
      <c r="V830" s="41">
        <f>'Given Data '!C$45-(Table10[[#This Row],[Column13]]+Table10[[#This Row],[Column14]]+Table10[[#This Row],[Column15]])</f>
        <v>63.554879983717683</v>
      </c>
      <c r="W830" s="41">
        <f>Table10[[#This Row],[Column16]]/'Given Data '!C$17</f>
        <v>0.12182032160341508</v>
      </c>
      <c r="X830" s="41">
        <f>IF(L830=1,'Given Data '!C$55,IF(L830=2,'Given Data '!C$56,IF(L830=3,'Given Data '!C$57)))</f>
        <v>581.23604096253996</v>
      </c>
      <c r="Y830" s="41">
        <f>Table10[[#This Row],[Column19]]*Table10[[#This Row],[Column11]]^2/(2*1000)</f>
        <v>167.52021382436584</v>
      </c>
    </row>
    <row r="831" spans="7:25">
      <c r="G831" s="42">
        <v>6600</v>
      </c>
      <c r="H831" s="42">
        <v>16.8</v>
      </c>
      <c r="I831" s="41">
        <f>Table10[[#This Row],[Column2]]*746/1000</f>
        <v>12.532800000000002</v>
      </c>
      <c r="J831" s="37">
        <f>60*Table10[[#This Row],[Column3]]/(2*PI()*Table10[[#This Row],[Column1]])</f>
        <v>1.8133246098019147E-2</v>
      </c>
      <c r="K831" s="51">
        <v>483</v>
      </c>
      <c r="L831" s="41">
        <f>IF(Simulation!Q831&lt;='Given Data '!J$6,1,IF(AND(Simulation!Q831&gt;'Given Data '!J$6,Simulation!Q831&lt;='Given Data '!J$7),2,IF(Simulation!Q831&gt;'Given Data '!J$8,3)))</f>
        <v>3</v>
      </c>
      <c r="M831" s="41">
        <v>1</v>
      </c>
      <c r="N831" s="32">
        <f t="shared" si="35"/>
        <v>827</v>
      </c>
      <c r="O831" s="41">
        <f>O830+(Table10[[#This Row],[Column11]]-Q830)/R830</f>
        <v>49.220858498816725</v>
      </c>
      <c r="P831" s="41">
        <f>3.6*Table10[[#This Row],[Column11]]</f>
        <v>86.448449233240879</v>
      </c>
      <c r="Q831" s="41">
        <f t="shared" si="36"/>
        <v>24.013458120344687</v>
      </c>
      <c r="R831" s="36">
        <f>Table10[[#This Row],[Column16]]/Table10[[#This Row],[Column19]]</f>
        <v>0.10899058737614126</v>
      </c>
      <c r="S831" s="41">
        <f>'Given Data '!C$21*'Given Data '!C$19*'Given Data '!C$9*Table10[[#This Row],[Column11]]^2</f>
        <v>542.19265781414435</v>
      </c>
      <c r="T831" s="41">
        <f>'Given Data '!C$22*'Given Data '!C$17*9.81</f>
        <v>102.35950200000001</v>
      </c>
      <c r="U831" s="41">
        <v>0</v>
      </c>
      <c r="V831" s="41">
        <f>'Given Data '!C$45-(Table10[[#This Row],[Column13]]+Table10[[#This Row],[Column14]]+Table10[[#This Row],[Column15]])</f>
        <v>63.34925750869013</v>
      </c>
      <c r="W831" s="41">
        <f>Table10[[#This Row],[Column16]]/'Given Data '!C$17</f>
        <v>0.12142618985392292</v>
      </c>
      <c r="X831" s="41">
        <f>IF(L831=1,'Given Data '!C$55,IF(L831=2,'Given Data '!C$56,IF(L831=3,'Given Data '!C$57)))</f>
        <v>581.23604096253996</v>
      </c>
      <c r="Y831" s="41">
        <f>Table10[[#This Row],[Column19]]*Table10[[#This Row],[Column11]]^2/(2*1000)</f>
        <v>167.58376870434958</v>
      </c>
    </row>
    <row r="832" spans="7:25">
      <c r="G832" s="42">
        <v>6600</v>
      </c>
      <c r="H832" s="42">
        <v>16.8</v>
      </c>
      <c r="I832" s="41">
        <f>Table10[[#This Row],[Column2]]*746/1000</f>
        <v>12.532800000000002</v>
      </c>
      <c r="J832" s="37">
        <f>60*Table10[[#This Row],[Column3]]/(2*PI()*Table10[[#This Row],[Column1]])</f>
        <v>1.8133246098019147E-2</v>
      </c>
      <c r="K832" s="51">
        <v>483</v>
      </c>
      <c r="L832" s="41">
        <f>IF(Simulation!Q832&lt;='Given Data '!J$6,1,IF(AND(Simulation!Q832&gt;'Given Data '!J$6,Simulation!Q832&lt;='Given Data '!J$7),2,IF(Simulation!Q832&gt;'Given Data '!J$8,3)))</f>
        <v>3</v>
      </c>
      <c r="M832" s="41">
        <v>1</v>
      </c>
      <c r="N832" s="32">
        <f t="shared" si="35"/>
        <v>828</v>
      </c>
      <c r="O832" s="41">
        <f>O831+(Table10[[#This Row],[Column11]]-Q831)/R831</f>
        <v>49.262497879075021</v>
      </c>
      <c r="P832" s="41">
        <f>3.6*Table10[[#This Row],[Column11]]</f>
        <v>86.464787115085258</v>
      </c>
      <c r="Q832" s="41">
        <f t="shared" si="36"/>
        <v>24.017996420857017</v>
      </c>
      <c r="R832" s="36">
        <f>Table10[[#This Row],[Column16]]/Table10[[#This Row],[Column19]]</f>
        <v>0.10863796434645848</v>
      </c>
      <c r="S832" s="41">
        <f>'Given Data '!C$21*'Given Data '!C$19*'Given Data '!C$9*Table10[[#This Row],[Column11]]^2</f>
        <v>542.39761502786939</v>
      </c>
      <c r="T832" s="41">
        <f>'Given Data '!C$22*'Given Data '!C$17*9.81</f>
        <v>102.35950200000001</v>
      </c>
      <c r="U832" s="41">
        <v>0</v>
      </c>
      <c r="V832" s="41">
        <f>'Given Data '!C$45-(Table10[[#This Row],[Column13]]+Table10[[#This Row],[Column14]]+Table10[[#This Row],[Column15]])</f>
        <v>63.144300294965092</v>
      </c>
      <c r="W832" s="41">
        <f>Table10[[#This Row],[Column16]]/'Given Data '!C$17</f>
        <v>0.12103333325979009</v>
      </c>
      <c r="X832" s="41">
        <f>IF(L832=1,'Given Data '!C$55,IF(L832=2,'Given Data '!C$56,IF(L832=3,'Given Data '!C$57)))</f>
        <v>581.23604096253996</v>
      </c>
      <c r="Y832" s="41">
        <f>Table10[[#This Row],[Column19]]*Table10[[#This Row],[Column11]]^2/(2*1000)</f>
        <v>167.64711796185824</v>
      </c>
    </row>
    <row r="833" spans="7:25">
      <c r="G833" s="42">
        <v>6600</v>
      </c>
      <c r="H833" s="42">
        <v>16.8</v>
      </c>
      <c r="I833" s="41">
        <f>Table10[[#This Row],[Column2]]*746/1000</f>
        <v>12.532800000000002</v>
      </c>
      <c r="J833" s="37">
        <f>60*Table10[[#This Row],[Column3]]/(2*PI()*Table10[[#This Row],[Column1]])</f>
        <v>1.8133246098019147E-2</v>
      </c>
      <c r="K833" s="51">
        <v>483</v>
      </c>
      <c r="L833" s="41">
        <f>IF(Simulation!Q833&lt;='Given Data '!J$6,1,IF(AND(Simulation!Q833&gt;'Given Data '!J$6,Simulation!Q833&lt;='Given Data '!J$7),2,IF(Simulation!Q833&gt;'Given Data '!J$8,3)))</f>
        <v>3</v>
      </c>
      <c r="M833" s="41">
        <v>1</v>
      </c>
      <c r="N833" s="32">
        <f t="shared" si="35"/>
        <v>829</v>
      </c>
      <c r="O833" s="41">
        <f>O832+(Table10[[#This Row],[Column11]]-Q832)/R832</f>
        <v>49.304129405605735</v>
      </c>
      <c r="P833" s="41">
        <f>3.6*Table10[[#This Row],[Column11]]</f>
        <v>86.481069066547022</v>
      </c>
      <c r="Q833" s="41">
        <f t="shared" si="36"/>
        <v>24.02251918515195</v>
      </c>
      <c r="R833" s="36">
        <f>Table10[[#This Row],[Column16]]/Table10[[#This Row],[Column19]]</f>
        <v>0.10828648217677131</v>
      </c>
      <c r="S833" s="41">
        <f>'Given Data '!C$21*'Given Data '!C$19*'Given Data '!C$9*Table10[[#This Row],[Column11]]^2</f>
        <v>542.60190913264728</v>
      </c>
      <c r="T833" s="41">
        <f>'Given Data '!C$22*'Given Data '!C$17*9.81</f>
        <v>102.35950200000001</v>
      </c>
      <c r="U833" s="41">
        <v>0</v>
      </c>
      <c r="V833" s="41">
        <f>'Given Data '!C$45-(Table10[[#This Row],[Column13]]+Table10[[#This Row],[Column14]]+Table10[[#This Row],[Column15]])</f>
        <v>62.940006190187205</v>
      </c>
      <c r="W833" s="41">
        <f>Table10[[#This Row],[Column16]]/'Given Data '!C$17</f>
        <v>0.12064174769543846</v>
      </c>
      <c r="X833" s="41">
        <f>IF(L833=1,'Given Data '!C$55,IF(L833=2,'Given Data '!C$56,IF(L833=3,'Given Data '!C$57)))</f>
        <v>581.23604096253996</v>
      </c>
      <c r="Y833" s="41">
        <f>Table10[[#This Row],[Column19]]*Table10[[#This Row],[Column11]]^2/(2*1000)</f>
        <v>167.71026226215324</v>
      </c>
    </row>
    <row r="834" spans="7:25">
      <c r="G834" s="42">
        <v>6600</v>
      </c>
      <c r="H834" s="42">
        <v>16.8</v>
      </c>
      <c r="I834" s="41">
        <f>Table10[[#This Row],[Column2]]*746/1000</f>
        <v>12.532800000000002</v>
      </c>
      <c r="J834" s="37">
        <f>60*Table10[[#This Row],[Column3]]/(2*PI()*Table10[[#This Row],[Column1]])</f>
        <v>1.8133246098019147E-2</v>
      </c>
      <c r="K834" s="51">
        <v>470.5</v>
      </c>
      <c r="L834" s="41">
        <f>IF(Simulation!Q834&lt;='Given Data '!J$6,1,IF(AND(Simulation!Q834&gt;'Given Data '!J$6,Simulation!Q834&lt;='Given Data '!J$7),2,IF(Simulation!Q834&gt;'Given Data '!J$8,3)))</f>
        <v>3</v>
      </c>
      <c r="M834" s="41">
        <v>1</v>
      </c>
      <c r="N834" s="32">
        <f t="shared" si="35"/>
        <v>830</v>
      </c>
      <c r="O834" s="41">
        <f>O833+(Table10[[#This Row],[Column11]]-Q833)/R833</f>
        <v>49.345753108239165</v>
      </c>
      <c r="P834" s="41">
        <f>3.6*Table10[[#This Row],[Column11]]</f>
        <v>86.497295290147065</v>
      </c>
      <c r="Q834" s="41">
        <f t="shared" si="36"/>
        <v>24.027026469485296</v>
      </c>
      <c r="R834" s="36">
        <f>Table10[[#This Row],[Column16]]/Table10[[#This Row],[Column19]]</f>
        <v>0.10793613717599544</v>
      </c>
      <c r="S834" s="41">
        <f>'Given Data '!C$21*'Given Data '!C$19*'Given Data '!C$9*Table10[[#This Row],[Column11]]^2</f>
        <v>542.80554227386926</v>
      </c>
      <c r="T834" s="41">
        <f>'Given Data '!C$22*'Given Data '!C$17*9.81</f>
        <v>102.35950200000001</v>
      </c>
      <c r="U834" s="41">
        <v>0</v>
      </c>
      <c r="V834" s="41">
        <f>'Given Data '!C$45-(Table10[[#This Row],[Column13]]+Table10[[#This Row],[Column14]]+Table10[[#This Row],[Column15]])</f>
        <v>62.73637304896522</v>
      </c>
      <c r="W834" s="41">
        <f>Table10[[#This Row],[Column16]]/'Given Data '!C$17</f>
        <v>0.12025142904863854</v>
      </c>
      <c r="X834" s="41">
        <f>IF(L834=1,'Given Data '!C$55,IF(L834=2,'Given Data '!C$56,IF(L834=3,'Given Data '!C$57)))</f>
        <v>581.23604096253996</v>
      </c>
      <c r="Y834" s="41">
        <f>Table10[[#This Row],[Column19]]*Table10[[#This Row],[Column11]]^2/(2*1000)</f>
        <v>167.77320226834343</v>
      </c>
    </row>
    <row r="835" spans="7:25">
      <c r="G835" s="42">
        <v>6500</v>
      </c>
      <c r="H835" s="42">
        <v>18</v>
      </c>
      <c r="I835" s="41">
        <f>Table10[[#This Row],[Column2]]*746/1000</f>
        <v>13.428000000000001</v>
      </c>
      <c r="J835" s="37">
        <f>60*Table10[[#This Row],[Column3]]/(2*PI()*Table10[[#This Row],[Column1]])</f>
        <v>1.972737762311973E-2</v>
      </c>
      <c r="K835" s="51">
        <v>470.5</v>
      </c>
      <c r="L835" s="41">
        <f>IF(Simulation!Q835&lt;='Given Data '!J$6,1,IF(AND(Simulation!Q835&gt;'Given Data '!J$6,Simulation!Q835&lt;='Given Data '!J$7),2,IF(Simulation!Q835&gt;'Given Data '!J$8,3)))</f>
        <v>3</v>
      </c>
      <c r="M835" s="41">
        <v>1</v>
      </c>
      <c r="N835" s="32">
        <f t="shared" si="35"/>
        <v>831</v>
      </c>
      <c r="O835" s="41">
        <f>O834+(Table10[[#This Row],[Column11]]-Q834)/R834</f>
        <v>49.387369016676438</v>
      </c>
      <c r="P835" s="41">
        <f>3.6*Table10[[#This Row],[Column11]]</f>
        <v>86.513465987593506</v>
      </c>
      <c r="Q835" s="41">
        <f t="shared" si="36"/>
        <v>24.031518329887085</v>
      </c>
      <c r="R835" s="36">
        <f>Table10[[#This Row],[Column16]]/Table10[[#This Row],[Column19]]</f>
        <v>0.10758692566498759</v>
      </c>
      <c r="S835" s="41">
        <f>'Given Data '!C$21*'Given Data '!C$19*'Given Data '!C$9*Table10[[#This Row],[Column11]]^2</f>
        <v>543.00851658998602</v>
      </c>
      <c r="T835" s="41">
        <f>'Given Data '!C$22*'Given Data '!C$17*9.81</f>
        <v>102.35950200000001</v>
      </c>
      <c r="U835" s="41">
        <v>0</v>
      </c>
      <c r="V835" s="41">
        <f>'Given Data '!C$45-(Table10[[#This Row],[Column13]]+Table10[[#This Row],[Column14]]+Table10[[#This Row],[Column15]])</f>
        <v>62.533398732848468</v>
      </c>
      <c r="W835" s="41">
        <f>Table10[[#This Row],[Column16]]/'Given Data '!C$17</f>
        <v>0.11986237322046436</v>
      </c>
      <c r="X835" s="41">
        <f>IF(L835=1,'Given Data '!C$55,IF(L835=2,'Given Data '!C$56,IF(L835=3,'Given Data '!C$57)))</f>
        <v>581.23604096253996</v>
      </c>
      <c r="Y835" s="41">
        <f>Table10[[#This Row],[Column19]]*Table10[[#This Row],[Column11]]^2/(2*1000)</f>
        <v>167.83593864139237</v>
      </c>
    </row>
    <row r="836" spans="7:25">
      <c r="G836" s="42">
        <v>6500</v>
      </c>
      <c r="H836" s="42">
        <v>18</v>
      </c>
      <c r="I836" s="41">
        <f>Table10[[#This Row],[Column2]]*746/1000</f>
        <v>13.428000000000001</v>
      </c>
      <c r="J836" s="37">
        <f>60*Table10[[#This Row],[Column3]]/(2*PI()*Table10[[#This Row],[Column1]])</f>
        <v>1.972737762311973E-2</v>
      </c>
      <c r="K836" s="51">
        <v>470.5</v>
      </c>
      <c r="L836" s="41">
        <f>IF(Simulation!Q836&lt;='Given Data '!J$6,1,IF(AND(Simulation!Q836&gt;'Given Data '!J$6,Simulation!Q836&lt;='Given Data '!J$7),2,IF(Simulation!Q836&gt;'Given Data '!J$8,3)))</f>
        <v>3</v>
      </c>
      <c r="M836" s="41">
        <v>1</v>
      </c>
      <c r="N836" s="32">
        <f t="shared" si="35"/>
        <v>832</v>
      </c>
      <c r="O836" s="41">
        <f>O835+(Table10[[#This Row],[Column11]]-Q835)/R835</f>
        <v>49.428977160490177</v>
      </c>
      <c r="P836" s="41">
        <f>3.6*Table10[[#This Row],[Column11]]</f>
        <v>86.529581359785482</v>
      </c>
      <c r="Q836" s="41">
        <f t="shared" si="36"/>
        <v>24.035994822162632</v>
      </c>
      <c r="R836" s="36">
        <f>Table10[[#This Row],[Column16]]/Table10[[#This Row],[Column19]]</f>
        <v>0.10723884397650819</v>
      </c>
      <c r="S836" s="41">
        <f>'Given Data '!C$21*'Given Data '!C$19*'Given Data '!C$9*Table10[[#This Row],[Column11]]^2</f>
        <v>543.21083421252933</v>
      </c>
      <c r="T836" s="41">
        <f>'Given Data '!C$22*'Given Data '!C$17*9.81</f>
        <v>102.35950200000001</v>
      </c>
      <c r="U836" s="41">
        <v>0</v>
      </c>
      <c r="V836" s="41">
        <f>'Given Data '!C$45-(Table10[[#This Row],[Column13]]+Table10[[#This Row],[Column14]]+Table10[[#This Row],[Column15]])</f>
        <v>62.331081110305149</v>
      </c>
      <c r="W836" s="41">
        <f>Table10[[#This Row],[Column16]]/'Given Data '!C$17</f>
        <v>0.11947457612525185</v>
      </c>
      <c r="X836" s="41">
        <f>IF(L836=1,'Given Data '!C$55,IF(L836=2,'Given Data '!C$56,IF(L836=3,'Given Data '!C$57)))</f>
        <v>581.23604096253996</v>
      </c>
      <c r="Y836" s="41">
        <f>Table10[[#This Row],[Column19]]*Table10[[#This Row],[Column11]]^2/(2*1000)</f>
        <v>167.89847204012523</v>
      </c>
    </row>
    <row r="837" spans="7:25">
      <c r="G837" s="42">
        <v>6500</v>
      </c>
      <c r="H837" s="42">
        <v>18</v>
      </c>
      <c r="I837" s="41">
        <f>Table10[[#This Row],[Column2]]*746/1000</f>
        <v>13.428000000000001</v>
      </c>
      <c r="J837" s="37">
        <f>60*Table10[[#This Row],[Column3]]/(2*PI()*Table10[[#This Row],[Column1]])</f>
        <v>1.972737762311973E-2</v>
      </c>
      <c r="K837" s="51">
        <v>470.5</v>
      </c>
      <c r="L837" s="41">
        <f>IF(Simulation!Q837&lt;='Given Data '!J$6,1,IF(AND(Simulation!Q837&gt;'Given Data '!J$6,Simulation!Q837&lt;='Given Data '!J$7),2,IF(Simulation!Q837&gt;'Given Data '!J$8,3)))</f>
        <v>3</v>
      </c>
      <c r="M837" s="41">
        <v>1</v>
      </c>
      <c r="N837" s="32">
        <f t="shared" si="35"/>
        <v>833</v>
      </c>
      <c r="O837" s="41">
        <f>O836+(Table10[[#This Row],[Column11]]-Q836)/R836</f>
        <v>49.470577569125169</v>
      </c>
      <c r="P837" s="41">
        <f>3.6*Table10[[#This Row],[Column11]]</f>
        <v>86.545641606816957</v>
      </c>
      <c r="Q837" s="41">
        <f t="shared" si="36"/>
        <v>24.040456001893599</v>
      </c>
      <c r="R837" s="36">
        <f>Table10[[#This Row],[Column16]]/Table10[[#This Row],[Column19]]</f>
        <v>0.1068918884551823</v>
      </c>
      <c r="S837" s="41">
        <f>'Given Data '!C$21*'Given Data '!C$19*'Given Data '!C$9*Table10[[#This Row],[Column11]]^2</f>
        <v>543.41249726613489</v>
      </c>
      <c r="T837" s="41">
        <f>'Given Data '!C$22*'Given Data '!C$17*9.81</f>
        <v>102.35950200000001</v>
      </c>
      <c r="U837" s="41">
        <v>0</v>
      </c>
      <c r="V837" s="41">
        <f>'Given Data '!C$45-(Table10[[#This Row],[Column13]]+Table10[[#This Row],[Column14]]+Table10[[#This Row],[Column15]])</f>
        <v>62.129418056699592</v>
      </c>
      <c r="W837" s="41">
        <f>Table10[[#This Row],[Column16]]/'Given Data '!C$17</f>
        <v>0.11908803369055526</v>
      </c>
      <c r="X837" s="41">
        <f>IF(L837=1,'Given Data '!C$55,IF(L837=2,'Given Data '!C$56,IF(L837=3,'Given Data '!C$57)))</f>
        <v>581.23604096253996</v>
      </c>
      <c r="Y837" s="41">
        <f>Table10[[#This Row],[Column19]]*Table10[[#This Row],[Column11]]^2/(2*1000)</f>
        <v>167.96080312123556</v>
      </c>
    </row>
    <row r="838" spans="7:25">
      <c r="G838" s="42">
        <v>6500</v>
      </c>
      <c r="H838" s="42">
        <v>18</v>
      </c>
      <c r="I838" s="41">
        <f>Table10[[#This Row],[Column2]]*746/1000</f>
        <v>13.428000000000001</v>
      </c>
      <c r="J838" s="37">
        <f>60*Table10[[#This Row],[Column3]]/(2*PI()*Table10[[#This Row],[Column1]])</f>
        <v>1.972737762311973E-2</v>
      </c>
      <c r="K838" s="51">
        <v>470.5</v>
      </c>
      <c r="L838" s="41">
        <f>IF(Simulation!Q838&lt;='Given Data '!J$6,1,IF(AND(Simulation!Q838&gt;'Given Data '!J$6,Simulation!Q838&lt;='Given Data '!J$7),2,IF(Simulation!Q838&gt;'Given Data '!J$8,3)))</f>
        <v>3</v>
      </c>
      <c r="M838" s="41">
        <v>1</v>
      </c>
      <c r="N838" s="32">
        <f t="shared" ref="N838:N901" si="37">N837+1</f>
        <v>834</v>
      </c>
      <c r="O838" s="41">
        <f>O837+(Table10[[#This Row],[Column11]]-Q837)/R837</f>
        <v>49.512170271898938</v>
      </c>
      <c r="P838" s="41">
        <f>3.6*Table10[[#This Row],[Column11]]</f>
        <v>86.561646927980547</v>
      </c>
      <c r="Q838" s="41">
        <f t="shared" ref="Q838:Q901" si="38">SQRT(2*R837+Q837^2)</f>
        <v>24.044901924439042</v>
      </c>
      <c r="R838" s="36">
        <f>Table10[[#This Row],[Column16]]/Table10[[#This Row],[Column19]]</f>
        <v>0.10654605545746218</v>
      </c>
      <c r="S838" s="41">
        <f>'Given Data '!C$21*'Given Data '!C$19*'Given Data '!C$9*Table10[[#This Row],[Column11]]^2</f>
        <v>543.61350786856394</v>
      </c>
      <c r="T838" s="41">
        <f>'Given Data '!C$22*'Given Data '!C$17*9.81</f>
        <v>102.35950200000001</v>
      </c>
      <c r="U838" s="41">
        <v>0</v>
      </c>
      <c r="V838" s="41">
        <f>'Given Data '!C$45-(Table10[[#This Row],[Column13]]+Table10[[#This Row],[Column14]]+Table10[[#This Row],[Column15]])</f>
        <v>61.928407454270541</v>
      </c>
      <c r="W838" s="41">
        <f>Table10[[#This Row],[Column16]]/'Given Data '!C$17</f>
        <v>0.11870274185710555</v>
      </c>
      <c r="X838" s="41">
        <f>IF(L838=1,'Given Data '!C$55,IF(L838=2,'Given Data '!C$56,IF(L838=3,'Given Data '!C$57)))</f>
        <v>581.23604096253996</v>
      </c>
      <c r="Y838" s="41">
        <f>Table10[[#This Row],[Column19]]*Table10[[#This Row],[Column11]]^2/(2*1000)</f>
        <v>168.02293253929224</v>
      </c>
    </row>
    <row r="839" spans="7:25">
      <c r="G839" s="42">
        <v>6400</v>
      </c>
      <c r="H839" s="42">
        <v>17.8</v>
      </c>
      <c r="I839" s="41">
        <f>Table10[[#This Row],[Column2]]*746/1000</f>
        <v>13.2788</v>
      </c>
      <c r="J839" s="37">
        <f>60*Table10[[#This Row],[Column3]]/(2*PI()*Table10[[#This Row],[Column1]])</f>
        <v>1.9812999921831186E-2</v>
      </c>
      <c r="K839" s="51">
        <v>470.5</v>
      </c>
      <c r="L839" s="41">
        <f>IF(Simulation!Q839&lt;='Given Data '!J$6,1,IF(AND(Simulation!Q839&gt;'Given Data '!J$6,Simulation!Q839&lt;='Given Data '!J$7),2,IF(Simulation!Q839&gt;'Given Data '!J$8,3)))</f>
        <v>3</v>
      </c>
      <c r="M839" s="41">
        <v>1</v>
      </c>
      <c r="N839" s="32">
        <f t="shared" si="37"/>
        <v>835</v>
      </c>
      <c r="O839" s="41">
        <f>O838+(Table10[[#This Row],[Column11]]-Q838)/R838</f>
        <v>49.553755298002514</v>
      </c>
      <c r="P839" s="41">
        <f>3.6*Table10[[#This Row],[Column11]]</f>
        <v>86.57759752177131</v>
      </c>
      <c r="Q839" s="41">
        <f t="shared" si="38"/>
        <v>24.049332644936474</v>
      </c>
      <c r="R839" s="36">
        <f>Table10[[#This Row],[Column16]]/Table10[[#This Row],[Column19]]</f>
        <v>0.10620134135158724</v>
      </c>
      <c r="S839" s="41">
        <f>'Given Data '!C$21*'Given Data '!C$19*'Given Data '!C$9*Table10[[#This Row],[Column11]]^2</f>
        <v>543.81386813072663</v>
      </c>
      <c r="T839" s="41">
        <f>'Given Data '!C$22*'Given Data '!C$17*9.81</f>
        <v>102.35950200000001</v>
      </c>
      <c r="U839" s="41">
        <v>0</v>
      </c>
      <c r="V839" s="41">
        <f>'Given Data '!C$45-(Table10[[#This Row],[Column13]]+Table10[[#This Row],[Column14]]+Table10[[#This Row],[Column15]])</f>
        <v>61.728047192107852</v>
      </c>
      <c r="W839" s="41">
        <f>Table10[[#This Row],[Column16]]/'Given Data '!C$17</f>
        <v>0.11831869657876569</v>
      </c>
      <c r="X839" s="41">
        <f>IF(L839=1,'Given Data '!C$55,IF(L839=2,'Given Data '!C$56,IF(L839=3,'Given Data '!C$57)))</f>
        <v>581.23604096253996</v>
      </c>
      <c r="Y839" s="41">
        <f>Table10[[#This Row],[Column19]]*Table10[[#This Row],[Column11]]^2/(2*1000)</f>
        <v>168.08486094674649</v>
      </c>
    </row>
    <row r="840" spans="7:25">
      <c r="G840" s="42">
        <v>6400</v>
      </c>
      <c r="H840" s="42">
        <v>17.8</v>
      </c>
      <c r="I840" s="41">
        <f>Table10[[#This Row],[Column2]]*746/1000</f>
        <v>13.2788</v>
      </c>
      <c r="J840" s="37">
        <f>60*Table10[[#This Row],[Column3]]/(2*PI()*Table10[[#This Row],[Column1]])</f>
        <v>1.9812999921831186E-2</v>
      </c>
      <c r="K840" s="51">
        <v>470.5</v>
      </c>
      <c r="L840" s="41">
        <f>IF(Simulation!Q840&lt;='Given Data '!J$6,1,IF(AND(Simulation!Q840&gt;'Given Data '!J$6,Simulation!Q840&lt;='Given Data '!J$7),2,IF(Simulation!Q840&gt;'Given Data '!J$8,3)))</f>
        <v>3</v>
      </c>
      <c r="M840" s="41">
        <v>1</v>
      </c>
      <c r="N840" s="32">
        <f t="shared" si="37"/>
        <v>836</v>
      </c>
      <c r="O840" s="41">
        <f>O839+(Table10[[#This Row],[Column11]]-Q839)/R839</f>
        <v>49.595332676501144</v>
      </c>
      <c r="P840" s="41">
        <f>3.6*Table10[[#This Row],[Column11]]</f>
        <v>86.593493585890485</v>
      </c>
      <c r="Q840" s="41">
        <f t="shared" si="38"/>
        <v>24.053748218302911</v>
      </c>
      <c r="R840" s="36">
        <f>Table10[[#This Row],[Column16]]/Table10[[#This Row],[Column19]]</f>
        <v>0.10585774251754708</v>
      </c>
      <c r="S840" s="41">
        <f>'Given Data '!C$21*'Given Data '!C$19*'Given Data '!C$9*Table10[[#This Row],[Column11]]^2</f>
        <v>544.01358015670348</v>
      </c>
      <c r="T840" s="41">
        <f>'Given Data '!C$22*'Given Data '!C$17*9.81</f>
        <v>102.35950200000001</v>
      </c>
      <c r="U840" s="41">
        <v>0</v>
      </c>
      <c r="V840" s="41">
        <f>'Given Data '!C$45-(Table10[[#This Row],[Column13]]+Table10[[#This Row],[Column14]]+Table10[[#This Row],[Column15]])</f>
        <v>61.528335166131001</v>
      </c>
      <c r="W840" s="41">
        <f>Table10[[#This Row],[Column16]]/'Given Data '!C$17</f>
        <v>0.11793589382248949</v>
      </c>
      <c r="X840" s="41">
        <f>IF(L840=1,'Given Data '!C$55,IF(L840=2,'Given Data '!C$56,IF(L840=3,'Given Data '!C$57)))</f>
        <v>581.23604096253996</v>
      </c>
      <c r="Y840" s="41">
        <f>Table10[[#This Row],[Column19]]*Table10[[#This Row],[Column11]]^2/(2*1000)</f>
        <v>168.14658899393862</v>
      </c>
    </row>
    <row r="841" spans="7:25">
      <c r="G841" s="42">
        <v>6400</v>
      </c>
      <c r="H841" s="42">
        <v>17.8</v>
      </c>
      <c r="I841" s="41">
        <f>Table10[[#This Row],[Column2]]*746/1000</f>
        <v>13.2788</v>
      </c>
      <c r="J841" s="37">
        <f>60*Table10[[#This Row],[Column3]]/(2*PI()*Table10[[#This Row],[Column1]])</f>
        <v>1.9812999921831186E-2</v>
      </c>
      <c r="K841" s="51">
        <v>470.5</v>
      </c>
      <c r="L841" s="41">
        <f>IF(Simulation!Q841&lt;='Given Data '!J$6,1,IF(AND(Simulation!Q841&gt;'Given Data '!J$6,Simulation!Q841&lt;='Given Data '!J$7),2,IF(Simulation!Q841&gt;'Given Data '!J$8,3)))</f>
        <v>3</v>
      </c>
      <c r="M841" s="41">
        <v>1</v>
      </c>
      <c r="N841" s="32">
        <f t="shared" si="37"/>
        <v>837</v>
      </c>
      <c r="O841" s="41">
        <f>O840+(Table10[[#This Row],[Column11]]-Q840)/R840</f>
        <v>49.636902436334722</v>
      </c>
      <c r="P841" s="41">
        <f>3.6*Table10[[#This Row],[Column11]]</f>
        <v>86.609335317249204</v>
      </c>
      <c r="Q841" s="41">
        <f t="shared" si="38"/>
        <v>24.05814869923589</v>
      </c>
      <c r="R841" s="36">
        <f>Table10[[#This Row],[Column16]]/Table10[[#This Row],[Column19]]</f>
        <v>0.10551525534704388</v>
      </c>
      <c r="S841" s="41">
        <f>'Given Data '!C$21*'Given Data '!C$19*'Given Data '!C$9*Table10[[#This Row],[Column11]]^2</f>
        <v>544.21264604376722</v>
      </c>
      <c r="T841" s="41">
        <f>'Given Data '!C$22*'Given Data '!C$17*9.81</f>
        <v>102.35950200000001</v>
      </c>
      <c r="U841" s="41">
        <v>0</v>
      </c>
      <c r="V841" s="41">
        <f>'Given Data '!C$45-(Table10[[#This Row],[Column13]]+Table10[[#This Row],[Column14]]+Table10[[#This Row],[Column15]])</f>
        <v>61.329269279067262</v>
      </c>
      <c r="W841" s="41">
        <f>Table10[[#This Row],[Column16]]/'Given Data '!C$17</f>
        <v>0.11755432956827981</v>
      </c>
      <c r="X841" s="41">
        <f>IF(L841=1,'Given Data '!C$55,IF(L841=2,'Given Data '!C$56,IF(L841=3,'Given Data '!C$57)))</f>
        <v>581.23604096253996</v>
      </c>
      <c r="Y841" s="41">
        <f>Table10[[#This Row],[Column19]]*Table10[[#This Row],[Column11]]^2/(2*1000)</f>
        <v>168.20811732910477</v>
      </c>
    </row>
    <row r="842" spans="7:25">
      <c r="G842" s="42">
        <v>6400</v>
      </c>
      <c r="H842" s="42">
        <v>17.8</v>
      </c>
      <c r="I842" s="41">
        <f>Table10[[#This Row],[Column2]]*746/1000</f>
        <v>13.2788</v>
      </c>
      <c r="J842" s="37">
        <f>60*Table10[[#This Row],[Column3]]/(2*PI()*Table10[[#This Row],[Column1]])</f>
        <v>1.9812999921831186E-2</v>
      </c>
      <c r="K842" s="51">
        <v>470.5</v>
      </c>
      <c r="L842" s="41">
        <f>IF(Simulation!Q842&lt;='Given Data '!J$6,1,IF(AND(Simulation!Q842&gt;'Given Data '!J$6,Simulation!Q842&lt;='Given Data '!J$7),2,IF(Simulation!Q842&gt;'Given Data '!J$8,3)))</f>
        <v>3</v>
      </c>
      <c r="M842" s="41">
        <v>1</v>
      </c>
      <c r="N842" s="32">
        <f t="shared" si="37"/>
        <v>838</v>
      </c>
      <c r="O842" s="41">
        <f>O841+(Table10[[#This Row],[Column11]]-Q841)/R841</f>
        <v>49.678464606318677</v>
      </c>
      <c r="P842" s="41">
        <f>3.6*Table10[[#This Row],[Column11]]</f>
        <v>86.625122911972284</v>
      </c>
      <c r="Q842" s="41">
        <f t="shared" si="38"/>
        <v>24.062534142214524</v>
      </c>
      <c r="R842" s="36">
        <f>Table10[[#This Row],[Column16]]/Table10[[#This Row],[Column19]]</f>
        <v>0.10517387624345376</v>
      </c>
      <c r="S842" s="41">
        <f>'Given Data '!C$21*'Given Data '!C$19*'Given Data '!C$9*Table10[[#This Row],[Column11]]^2</f>
        <v>544.41106788240529</v>
      </c>
      <c r="T842" s="41">
        <f>'Given Data '!C$22*'Given Data '!C$17*9.81</f>
        <v>102.35950200000001</v>
      </c>
      <c r="U842" s="41">
        <v>0</v>
      </c>
      <c r="V842" s="41">
        <f>'Given Data '!C$45-(Table10[[#This Row],[Column13]]+Table10[[#This Row],[Column14]]+Table10[[#This Row],[Column15]])</f>
        <v>61.130847440429193</v>
      </c>
      <c r="W842" s="41">
        <f>Table10[[#This Row],[Column16]]/'Given Data '!C$17</f>
        <v>0.11717399980914529</v>
      </c>
      <c r="X842" s="41">
        <f>IF(L842=1,'Given Data '!C$55,IF(L842=2,'Given Data '!C$56,IF(L842=3,'Given Data '!C$57)))</f>
        <v>581.23604096253996</v>
      </c>
      <c r="Y842" s="41">
        <f>Table10[[#This Row],[Column19]]*Table10[[#This Row],[Column11]]^2/(2*1000)</f>
        <v>168.26944659838384</v>
      </c>
    </row>
    <row r="843" spans="7:25">
      <c r="G843" s="42">
        <v>6400</v>
      </c>
      <c r="H843" s="42">
        <v>17.8</v>
      </c>
      <c r="I843" s="41">
        <f>Table10[[#This Row],[Column2]]*746/1000</f>
        <v>13.2788</v>
      </c>
      <c r="J843" s="37">
        <f>60*Table10[[#This Row],[Column3]]/(2*PI()*Table10[[#This Row],[Column1]])</f>
        <v>1.9812999921831186E-2</v>
      </c>
      <c r="K843" s="51">
        <v>470.5</v>
      </c>
      <c r="L843" s="41">
        <f>IF(Simulation!Q843&lt;='Given Data '!J$6,1,IF(AND(Simulation!Q843&gt;'Given Data '!J$6,Simulation!Q843&lt;='Given Data '!J$7),2,IF(Simulation!Q843&gt;'Given Data '!J$8,3)))</f>
        <v>3</v>
      </c>
      <c r="M843" s="41">
        <v>1</v>
      </c>
      <c r="N843" s="32">
        <f t="shared" si="37"/>
        <v>839</v>
      </c>
      <c r="O843" s="41">
        <f>O842+(Table10[[#This Row],[Column11]]-Q842)/R842</f>
        <v>49.720019215144447</v>
      </c>
      <c r="P843" s="41">
        <f>3.6*Table10[[#This Row],[Column11]]</f>
        <v>86.640856565401847</v>
      </c>
      <c r="Q843" s="41">
        <f t="shared" si="38"/>
        <v>24.066904601500511</v>
      </c>
      <c r="R843" s="36">
        <f>Table10[[#This Row],[Column16]]/Table10[[#This Row],[Column19]]</f>
        <v>0.10483360162178891</v>
      </c>
      <c r="S843" s="41">
        <f>'Given Data '!C$21*'Given Data '!C$19*'Given Data '!C$9*Table10[[#This Row],[Column11]]^2</f>
        <v>544.60884775634179</v>
      </c>
      <c r="T843" s="41">
        <f>'Given Data '!C$22*'Given Data '!C$17*9.81</f>
        <v>102.35950200000001</v>
      </c>
      <c r="U843" s="41">
        <v>0</v>
      </c>
      <c r="V843" s="41">
        <f>'Given Data '!C$45-(Table10[[#This Row],[Column13]]+Table10[[#This Row],[Column14]]+Table10[[#This Row],[Column15]])</f>
        <v>60.933067566492696</v>
      </c>
      <c r="W843" s="41">
        <f>Table10[[#This Row],[Column16]]/'Given Data '!C$17</f>
        <v>0.11679490055105843</v>
      </c>
      <c r="X843" s="41">
        <f>IF(L843=1,'Given Data '!C$55,IF(L843=2,'Given Data '!C$56,IF(L843=3,'Given Data '!C$57)))</f>
        <v>581.23604096253996</v>
      </c>
      <c r="Y843" s="41">
        <f>Table10[[#This Row],[Column19]]*Table10[[#This Row],[Column11]]^2/(2*1000)</f>
        <v>168.33057744582425</v>
      </c>
    </row>
    <row r="844" spans="7:25">
      <c r="G844" s="42">
        <v>6400</v>
      </c>
      <c r="H844" s="42">
        <v>17.8</v>
      </c>
      <c r="I844" s="41">
        <f>Table10[[#This Row],[Column2]]*746/1000</f>
        <v>13.2788</v>
      </c>
      <c r="J844" s="37">
        <f>60*Table10[[#This Row],[Column3]]/(2*PI()*Table10[[#This Row],[Column1]])</f>
        <v>1.9812999921831186E-2</v>
      </c>
      <c r="K844" s="51">
        <v>443.8</v>
      </c>
      <c r="L844" s="41">
        <f>IF(Simulation!Q844&lt;='Given Data '!J$6,1,IF(AND(Simulation!Q844&gt;'Given Data '!J$6,Simulation!Q844&lt;='Given Data '!J$7),2,IF(Simulation!Q844&gt;'Given Data '!J$8,3)))</f>
        <v>3</v>
      </c>
      <c r="M844" s="41">
        <v>1</v>
      </c>
      <c r="N844" s="32">
        <f t="shared" si="37"/>
        <v>840</v>
      </c>
      <c r="O844" s="41">
        <f>O843+(Table10[[#This Row],[Column11]]-Q843)/R843</f>
        <v>49.761566291380291</v>
      </c>
      <c r="P844" s="41">
        <f>3.6*Table10[[#This Row],[Column11]]</f>
        <v>86.65653647210101</v>
      </c>
      <c r="Q844" s="41">
        <f t="shared" si="38"/>
        <v>24.071260131139169</v>
      </c>
      <c r="R844" s="36">
        <f>Table10[[#This Row],[Column16]]/Table10[[#This Row],[Column19]]</f>
        <v>0.10449442790866018</v>
      </c>
      <c r="S844" s="41">
        <f>'Given Data '!C$21*'Given Data '!C$19*'Given Data '!C$9*Table10[[#This Row],[Column11]]^2</f>
        <v>544.8059877425593</v>
      </c>
      <c r="T844" s="41">
        <f>'Given Data '!C$22*'Given Data '!C$17*9.81</f>
        <v>102.35950200000001</v>
      </c>
      <c r="U844" s="41">
        <v>0</v>
      </c>
      <c r="V844" s="41">
        <f>'Given Data '!C$45-(Table10[[#This Row],[Column13]]+Table10[[#This Row],[Column14]]+Table10[[#This Row],[Column15]])</f>
        <v>60.735927580275188</v>
      </c>
      <c r="W844" s="41">
        <f>Table10[[#This Row],[Column16]]/'Given Data '!C$17</f>
        <v>0.11641702781291366</v>
      </c>
      <c r="X844" s="41">
        <f>IF(L844=1,'Given Data '!C$55,IF(L844=2,'Given Data '!C$56,IF(L844=3,'Given Data '!C$57)))</f>
        <v>581.23604096253996</v>
      </c>
      <c r="Y844" s="41">
        <f>Table10[[#This Row],[Column19]]*Table10[[#This Row],[Column11]]^2/(2*1000)</f>
        <v>168.39151051339073</v>
      </c>
    </row>
    <row r="845" spans="7:25">
      <c r="G845" s="42">
        <v>6400</v>
      </c>
      <c r="H845" s="42">
        <v>17.8</v>
      </c>
      <c r="I845" s="41">
        <f>Table10[[#This Row],[Column2]]*746/1000</f>
        <v>13.2788</v>
      </c>
      <c r="J845" s="37">
        <f>60*Table10[[#This Row],[Column3]]/(2*PI()*Table10[[#This Row],[Column1]])</f>
        <v>1.9812999921831186E-2</v>
      </c>
      <c r="K845" s="51">
        <v>443.8</v>
      </c>
      <c r="L845" s="41">
        <f>IF(Simulation!Q845&lt;='Given Data '!J$6,1,IF(AND(Simulation!Q845&gt;'Given Data '!J$6,Simulation!Q845&lt;='Given Data '!J$7),2,IF(Simulation!Q845&gt;'Given Data '!J$8,3)))</f>
        <v>3</v>
      </c>
      <c r="M845" s="41">
        <v>1</v>
      </c>
      <c r="N845" s="32">
        <f t="shared" si="37"/>
        <v>841</v>
      </c>
      <c r="O845" s="41">
        <f>O844+(Table10[[#This Row],[Column11]]-Q844)/R844</f>
        <v>49.803105863471707</v>
      </c>
      <c r="P845" s="41">
        <f>3.6*Table10[[#This Row],[Column11]]</f>
        <v>86.672162825857555</v>
      </c>
      <c r="Q845" s="41">
        <f t="shared" si="38"/>
        <v>24.075600784960432</v>
      </c>
      <c r="R845" s="36">
        <f>Table10[[#This Row],[Column16]]/Table10[[#This Row],[Column19]]</f>
        <v>0.10415635154224</v>
      </c>
      <c r="S845" s="41">
        <f>'Given Data '!C$21*'Given Data '!C$19*'Given Data '!C$9*Table10[[#This Row],[Column11]]^2</f>
        <v>545.00248991132037</v>
      </c>
      <c r="T845" s="41">
        <f>'Given Data '!C$22*'Given Data '!C$17*9.81</f>
        <v>102.35950200000001</v>
      </c>
      <c r="U845" s="41">
        <v>0</v>
      </c>
      <c r="V845" s="41">
        <f>'Given Data '!C$45-(Table10[[#This Row],[Column13]]+Table10[[#This Row],[Column14]]+Table10[[#This Row],[Column15]])</f>
        <v>60.539425411514117</v>
      </c>
      <c r="W845" s="41">
        <f>Table10[[#This Row],[Column16]]/'Given Data '!C$17</f>
        <v>0.1160403776264862</v>
      </c>
      <c r="X845" s="41">
        <f>IF(L845=1,'Given Data '!C$55,IF(L845=2,'Given Data '!C$56,IF(L845=3,'Given Data '!C$57)))</f>
        <v>581.23604096253996</v>
      </c>
      <c r="Y845" s="41">
        <f>Table10[[#This Row],[Column19]]*Table10[[#This Row],[Column11]]^2/(2*1000)</f>
        <v>168.45224644097104</v>
      </c>
    </row>
    <row r="846" spans="7:25">
      <c r="G846" s="42">
        <v>6400</v>
      </c>
      <c r="H846" s="42">
        <v>17.8</v>
      </c>
      <c r="I846" s="41">
        <f>Table10[[#This Row],[Column2]]*746/1000</f>
        <v>13.2788</v>
      </c>
      <c r="J846" s="37">
        <f>60*Table10[[#This Row],[Column3]]/(2*PI()*Table10[[#This Row],[Column1]])</f>
        <v>1.9812999921831186E-2</v>
      </c>
      <c r="K846" s="51">
        <v>443.8</v>
      </c>
      <c r="L846" s="41">
        <f>IF(Simulation!Q846&lt;='Given Data '!J$6,1,IF(AND(Simulation!Q846&gt;'Given Data '!J$6,Simulation!Q846&lt;='Given Data '!J$7),2,IF(Simulation!Q846&gt;'Given Data '!J$8,3)))</f>
        <v>3</v>
      </c>
      <c r="M846" s="41">
        <v>1</v>
      </c>
      <c r="N846" s="32">
        <f t="shared" si="37"/>
        <v>842</v>
      </c>
      <c r="O846" s="41">
        <f>O845+(Table10[[#This Row],[Column11]]-Q845)/R845</f>
        <v>49.844637959742272</v>
      </c>
      <c r="P846" s="41">
        <f>3.6*Table10[[#This Row],[Column11]]</f>
        <v>86.68773581968756</v>
      </c>
      <c r="Q846" s="41">
        <f t="shared" si="38"/>
        <v>24.079926616579876</v>
      </c>
      <c r="R846" s="36">
        <f>Table10[[#This Row],[Column16]]/Table10[[#This Row],[Column19]]</f>
        <v>0.10381936897222425</v>
      </c>
      <c r="S846" s="41">
        <f>'Given Data '!C$21*'Given Data '!C$19*'Given Data '!C$9*Table10[[#This Row],[Column11]]^2</f>
        <v>545.1983563261897</v>
      </c>
      <c r="T846" s="41">
        <f>'Given Data '!C$22*'Given Data '!C$17*9.81</f>
        <v>102.35950200000001</v>
      </c>
      <c r="U846" s="41">
        <v>0</v>
      </c>
      <c r="V846" s="41">
        <f>'Given Data '!C$45-(Table10[[#This Row],[Column13]]+Table10[[#This Row],[Column14]]+Table10[[#This Row],[Column15]])</f>
        <v>60.343558996644788</v>
      </c>
      <c r="W846" s="41">
        <f>Table10[[#This Row],[Column16]]/'Given Data '!C$17</f>
        <v>0.11566494603638953</v>
      </c>
      <c r="X846" s="41">
        <f>IF(L846=1,'Given Data '!C$55,IF(L846=2,'Given Data '!C$56,IF(L846=3,'Given Data '!C$57)))</f>
        <v>581.23604096253996</v>
      </c>
      <c r="Y846" s="41">
        <f>Table10[[#This Row],[Column19]]*Table10[[#This Row],[Column11]]^2/(2*1000)</f>
        <v>168.51278586638256</v>
      </c>
    </row>
    <row r="847" spans="7:25">
      <c r="G847" s="42">
        <v>6400</v>
      </c>
      <c r="H847" s="42">
        <v>17.8</v>
      </c>
      <c r="I847" s="41">
        <f>Table10[[#This Row],[Column2]]*746/1000</f>
        <v>13.2788</v>
      </c>
      <c r="J847" s="37">
        <f>60*Table10[[#This Row],[Column3]]/(2*PI()*Table10[[#This Row],[Column1]])</f>
        <v>1.9812999921831186E-2</v>
      </c>
      <c r="K847" s="51">
        <v>443.8</v>
      </c>
      <c r="L847" s="41">
        <f>IF(Simulation!Q847&lt;='Given Data '!J$6,1,IF(AND(Simulation!Q847&gt;'Given Data '!J$6,Simulation!Q847&lt;='Given Data '!J$7),2,IF(Simulation!Q847&gt;'Given Data '!J$8,3)))</f>
        <v>3</v>
      </c>
      <c r="M847" s="41">
        <v>1</v>
      </c>
      <c r="N847" s="32">
        <f t="shared" si="37"/>
        <v>843</v>
      </c>
      <c r="O847" s="41">
        <f>O846+(Table10[[#This Row],[Column11]]-Q846)/R846</f>
        <v>49.886162608394109</v>
      </c>
      <c r="P847" s="41">
        <f>3.6*Table10[[#This Row],[Column11]]</f>
        <v>86.703255645838937</v>
      </c>
      <c r="Q847" s="41">
        <f t="shared" si="38"/>
        <v>24.084237679399703</v>
      </c>
      <c r="R847" s="36">
        <f>Table10[[#This Row],[Column16]]/Table10[[#This Row],[Column19]]</f>
        <v>0.10348347665979558</v>
      </c>
      <c r="S847" s="41">
        <f>'Given Data '!C$21*'Given Data '!C$19*'Given Data '!C$9*Table10[[#This Row],[Column11]]^2</f>
        <v>545.39358904405549</v>
      </c>
      <c r="T847" s="41">
        <f>'Given Data '!C$22*'Given Data '!C$17*9.81</f>
        <v>102.35950200000001</v>
      </c>
      <c r="U847" s="41">
        <v>0</v>
      </c>
      <c r="V847" s="41">
        <f>'Given Data '!C$45-(Table10[[#This Row],[Column13]]+Table10[[#This Row],[Column14]]+Table10[[#This Row],[Column15]])</f>
        <v>60.148326278778995</v>
      </c>
      <c r="W847" s="41">
        <f>Table10[[#This Row],[Column16]]/'Given Data '!C$17</f>
        <v>0.11529072910003449</v>
      </c>
      <c r="X847" s="41">
        <f>IF(L847=1,'Given Data '!C$55,IF(L847=2,'Given Data '!C$56,IF(L847=3,'Given Data '!C$57)))</f>
        <v>581.23604096253996</v>
      </c>
      <c r="Y847" s="41">
        <f>Table10[[#This Row],[Column19]]*Table10[[#This Row],[Column11]]^2/(2*1000)</f>
        <v>168.57312942537919</v>
      </c>
    </row>
    <row r="848" spans="7:25">
      <c r="G848" s="42">
        <v>6400</v>
      </c>
      <c r="H848" s="42">
        <v>17.8</v>
      </c>
      <c r="I848" s="41">
        <f>Table10[[#This Row],[Column2]]*746/1000</f>
        <v>13.2788</v>
      </c>
      <c r="J848" s="37">
        <f>60*Table10[[#This Row],[Column3]]/(2*PI()*Table10[[#This Row],[Column1]])</f>
        <v>1.9812999921831186E-2</v>
      </c>
      <c r="K848" s="51">
        <v>443.8</v>
      </c>
      <c r="L848" s="41">
        <f>IF(Simulation!Q848&lt;='Given Data '!J$6,1,IF(AND(Simulation!Q848&gt;'Given Data '!J$6,Simulation!Q848&lt;='Given Data '!J$7),2,IF(Simulation!Q848&gt;'Given Data '!J$8,3)))</f>
        <v>3</v>
      </c>
      <c r="M848" s="41">
        <v>1</v>
      </c>
      <c r="N848" s="32">
        <f t="shared" si="37"/>
        <v>844</v>
      </c>
      <c r="O848" s="41">
        <f>O847+(Table10[[#This Row],[Column11]]-Q847)/R847</f>
        <v>49.92767983750862</v>
      </c>
      <c r="P848" s="41">
        <f>3.6*Table10[[#This Row],[Column11]]</f>
        <v>86.71872249579512</v>
      </c>
      <c r="Q848" s="41">
        <f t="shared" si="38"/>
        <v>24.088534026609754</v>
      </c>
      <c r="R848" s="36">
        <f>Table10[[#This Row],[Column16]]/Table10[[#This Row],[Column19]]</f>
        <v>0.10314867107758535</v>
      </c>
      <c r="S848" s="41">
        <f>'Given Data '!C$21*'Given Data '!C$19*'Given Data '!C$9*Table10[[#This Row],[Column11]]^2</f>
        <v>545.58819011515152</v>
      </c>
      <c r="T848" s="41">
        <f>'Given Data '!C$22*'Given Data '!C$17*9.81</f>
        <v>102.35950200000001</v>
      </c>
      <c r="U848" s="41">
        <v>0</v>
      </c>
      <c r="V848" s="41">
        <f>'Given Data '!C$45-(Table10[[#This Row],[Column13]]+Table10[[#This Row],[Column14]]+Table10[[#This Row],[Column15]])</f>
        <v>59.953725207682965</v>
      </c>
      <c r="W848" s="41">
        <f>Table10[[#This Row],[Column16]]/'Given Data '!C$17</f>
        <v>0.11491772288758689</v>
      </c>
      <c r="X848" s="41">
        <f>IF(L848=1,'Given Data '!C$55,IF(L848=2,'Given Data '!C$56,IF(L848=3,'Given Data '!C$57)))</f>
        <v>581.23604096253996</v>
      </c>
      <c r="Y848" s="41">
        <f>Table10[[#This Row],[Column19]]*Table10[[#This Row],[Column11]]^2/(2*1000)</f>
        <v>168.63327775165797</v>
      </c>
    </row>
    <row r="849" spans="7:25">
      <c r="G849" s="42">
        <v>6400</v>
      </c>
      <c r="H849" s="42">
        <v>17.8</v>
      </c>
      <c r="I849" s="41">
        <f>Table10[[#This Row],[Column2]]*746/1000</f>
        <v>13.2788</v>
      </c>
      <c r="J849" s="37">
        <f>60*Table10[[#This Row],[Column3]]/(2*PI()*Table10[[#This Row],[Column1]])</f>
        <v>1.9812999921831186E-2</v>
      </c>
      <c r="K849" s="51">
        <v>443.8</v>
      </c>
      <c r="L849" s="41">
        <f>IF(Simulation!Q849&lt;='Given Data '!J$6,1,IF(AND(Simulation!Q849&gt;'Given Data '!J$6,Simulation!Q849&lt;='Given Data '!J$7),2,IF(Simulation!Q849&gt;'Given Data '!J$8,3)))</f>
        <v>3</v>
      </c>
      <c r="M849" s="41">
        <v>1</v>
      </c>
      <c r="N849" s="32">
        <f t="shared" si="37"/>
        <v>845</v>
      </c>
      <c r="O849" s="41">
        <f>O848+(Table10[[#This Row],[Column11]]-Q848)/R848</f>
        <v>49.969189675047083</v>
      </c>
      <c r="P849" s="41">
        <f>3.6*Table10[[#This Row],[Column11]]</f>
        <v>86.734136560278571</v>
      </c>
      <c r="Q849" s="41">
        <f t="shared" si="38"/>
        <v>24.092815711188493</v>
      </c>
      <c r="R849" s="36">
        <f>Table10[[#This Row],[Column16]]/Table10[[#This Row],[Column19]]</f>
        <v>0.10281494870963812</v>
      </c>
      <c r="S849" s="41">
        <f>'Given Data '!C$21*'Given Data '!C$19*'Given Data '!C$9*Table10[[#This Row],[Column11]]^2</f>
        <v>545.78216158307782</v>
      </c>
      <c r="T849" s="41">
        <f>'Given Data '!C$22*'Given Data '!C$17*9.81</f>
        <v>102.35950200000001</v>
      </c>
      <c r="U849" s="41">
        <v>0</v>
      </c>
      <c r="V849" s="41">
        <f>'Given Data '!C$45-(Table10[[#This Row],[Column13]]+Table10[[#This Row],[Column14]]+Table10[[#This Row],[Column15]])</f>
        <v>59.759753739756661</v>
      </c>
      <c r="W849" s="41">
        <f>Table10[[#This Row],[Column16]]/'Given Data '!C$17</f>
        <v>0.11454592348192801</v>
      </c>
      <c r="X849" s="41">
        <f>IF(L849=1,'Given Data '!C$55,IF(L849=2,'Given Data '!C$56,IF(L849=3,'Given Data '!C$57)))</f>
        <v>581.23604096253996</v>
      </c>
      <c r="Y849" s="41">
        <f>Table10[[#This Row],[Column19]]*Table10[[#This Row],[Column11]]^2/(2*1000)</f>
        <v>168.69323147686566</v>
      </c>
    </row>
    <row r="850" spans="7:25">
      <c r="G850" s="42">
        <v>6400</v>
      </c>
      <c r="H850" s="42">
        <v>17.8</v>
      </c>
      <c r="I850" s="41">
        <f>Table10[[#This Row],[Column2]]*746/1000</f>
        <v>13.2788</v>
      </c>
      <c r="J850" s="37">
        <f>60*Table10[[#This Row],[Column3]]/(2*PI()*Table10[[#This Row],[Column1]])</f>
        <v>1.9812999921831186E-2</v>
      </c>
      <c r="K850" s="51">
        <v>443.8</v>
      </c>
      <c r="L850" s="41">
        <f>IF(Simulation!Q850&lt;='Given Data '!J$6,1,IF(AND(Simulation!Q850&gt;'Given Data '!J$6,Simulation!Q850&lt;='Given Data '!J$7),2,IF(Simulation!Q850&gt;'Given Data '!J$8,3)))</f>
        <v>3</v>
      </c>
      <c r="M850" s="41">
        <v>1</v>
      </c>
      <c r="N850" s="32">
        <f t="shared" si="37"/>
        <v>846</v>
      </c>
      <c r="O850" s="41">
        <f>O849+(Table10[[#This Row],[Column11]]-Q849)/R849</f>
        <v>50.010692148851227</v>
      </c>
      <c r="P850" s="41">
        <f>3.6*Table10[[#This Row],[Column11]]</f>
        <v>86.749498029254369</v>
      </c>
      <c r="Q850" s="41">
        <f t="shared" si="38"/>
        <v>24.097082785903989</v>
      </c>
      <c r="R850" s="36">
        <f>Table10[[#This Row],[Column16]]/Table10[[#This Row],[Column19]]</f>
        <v>0.102482306051373</v>
      </c>
      <c r="S850" s="41">
        <f>'Given Data '!C$21*'Given Data '!C$19*'Given Data '!C$9*Table10[[#This Row],[Column11]]^2</f>
        <v>545.97550548482309</v>
      </c>
      <c r="T850" s="41">
        <f>'Given Data '!C$22*'Given Data '!C$17*9.81</f>
        <v>102.35950200000001</v>
      </c>
      <c r="U850" s="41">
        <v>0</v>
      </c>
      <c r="V850" s="41">
        <f>'Given Data '!C$45-(Table10[[#This Row],[Column13]]+Table10[[#This Row],[Column14]]+Table10[[#This Row],[Column15]])</f>
        <v>59.566409838011396</v>
      </c>
      <c r="W850" s="41">
        <f>Table10[[#This Row],[Column16]]/'Given Data '!C$17</f>
        <v>0.11417532697861148</v>
      </c>
      <c r="X850" s="41">
        <f>IF(L850=1,'Given Data '!C$55,IF(L850=2,'Given Data '!C$56,IF(L850=3,'Given Data '!C$57)))</f>
        <v>581.23604096253996</v>
      </c>
      <c r="Y850" s="41">
        <f>Table10[[#This Row],[Column19]]*Table10[[#This Row],[Column11]]^2/(2*1000)</f>
        <v>168.7529912306054</v>
      </c>
    </row>
    <row r="851" spans="7:25">
      <c r="G851" s="42">
        <v>6400</v>
      </c>
      <c r="H851" s="42">
        <v>17.8</v>
      </c>
      <c r="I851" s="41">
        <f>Table10[[#This Row],[Column2]]*746/1000</f>
        <v>13.2788</v>
      </c>
      <c r="J851" s="37">
        <f>60*Table10[[#This Row],[Column3]]/(2*PI()*Table10[[#This Row],[Column1]])</f>
        <v>1.9812999921831186E-2</v>
      </c>
      <c r="K851" s="51">
        <v>414.1</v>
      </c>
      <c r="L851" s="41">
        <f>IF(Simulation!Q851&lt;='Given Data '!J$6,1,IF(AND(Simulation!Q851&gt;'Given Data '!J$6,Simulation!Q851&lt;='Given Data '!J$7),2,IF(Simulation!Q851&gt;'Given Data '!J$8,3)))</f>
        <v>3</v>
      </c>
      <c r="M851" s="41">
        <v>1</v>
      </c>
      <c r="N851" s="32">
        <f t="shared" si="37"/>
        <v>847</v>
      </c>
      <c r="O851" s="41">
        <f>O850+(Table10[[#This Row],[Column11]]-Q850)/R850</f>
        <v>50.052187286643893</v>
      </c>
      <c r="P851" s="41">
        <f>3.6*Table10[[#This Row],[Column11]]</f>
        <v>86.764807091933648</v>
      </c>
      <c r="Q851" s="41">
        <f t="shared" si="38"/>
        <v>24.101335303314901</v>
      </c>
      <c r="R851" s="36">
        <f>Table10[[#This Row],[Column16]]/Table10[[#This Row],[Column19]]</f>
        <v>0.10215073960954804</v>
      </c>
      <c r="S851" s="41">
        <f>'Given Data '!C$21*'Given Data '!C$19*'Given Data '!C$9*Table10[[#This Row],[Column11]]^2</f>
        <v>546.16822385078547</v>
      </c>
      <c r="T851" s="41">
        <f>'Given Data '!C$22*'Given Data '!C$17*9.81</f>
        <v>102.35950200000001</v>
      </c>
      <c r="U851" s="41">
        <v>0</v>
      </c>
      <c r="V851" s="41">
        <f>'Given Data '!C$45-(Table10[[#This Row],[Column13]]+Table10[[#This Row],[Column14]]+Table10[[#This Row],[Column15]])</f>
        <v>59.373691472049018</v>
      </c>
      <c r="W851" s="41">
        <f>Table10[[#This Row],[Column16]]/'Given Data '!C$17</f>
        <v>0.11380592948582356</v>
      </c>
      <c r="X851" s="41">
        <f>IF(L851=1,'Given Data '!C$55,IF(L851=2,'Given Data '!C$56,IF(L851=3,'Given Data '!C$57)))</f>
        <v>581.23604096253996</v>
      </c>
      <c r="Y851" s="41">
        <f>Table10[[#This Row],[Column19]]*Table10[[#This Row],[Column11]]^2/(2*1000)</f>
        <v>168.8125576404434</v>
      </c>
    </row>
    <row r="852" spans="7:25">
      <c r="G852" s="42">
        <v>6400</v>
      </c>
      <c r="H852" s="42">
        <v>17.8</v>
      </c>
      <c r="I852" s="41">
        <f>Table10[[#This Row],[Column2]]*746/1000</f>
        <v>13.2788</v>
      </c>
      <c r="J852" s="37">
        <f>60*Table10[[#This Row],[Column3]]/(2*PI()*Table10[[#This Row],[Column1]])</f>
        <v>1.9812999921831186E-2</v>
      </c>
      <c r="K852" s="51">
        <v>414.1</v>
      </c>
      <c r="L852" s="41">
        <f>IF(Simulation!Q852&lt;='Given Data '!J$6,1,IF(AND(Simulation!Q852&gt;'Given Data '!J$6,Simulation!Q852&lt;='Given Data '!J$7),2,IF(Simulation!Q852&gt;'Given Data '!J$8,3)))</f>
        <v>3</v>
      </c>
      <c r="M852" s="41">
        <v>1</v>
      </c>
      <c r="N852" s="32">
        <f t="shared" si="37"/>
        <v>848</v>
      </c>
      <c r="O852" s="41">
        <f>O851+(Table10[[#This Row],[Column11]]-Q851)/R851</f>
        <v>50.093675116029587</v>
      </c>
      <c r="P852" s="41">
        <f>3.6*Table10[[#This Row],[Column11]]</f>
        <v>86.780063936777196</v>
      </c>
      <c r="Q852" s="41">
        <f t="shared" si="38"/>
        <v>24.105573315771444</v>
      </c>
      <c r="R852" s="36">
        <f>Table10[[#This Row],[Column16]]/Table10[[#This Row],[Column19]]</f>
        <v>0.10182024590222309</v>
      </c>
      <c r="S852" s="41">
        <f>'Given Data '!C$21*'Given Data '!C$19*'Given Data '!C$9*Table10[[#This Row],[Column11]]^2</f>
        <v>546.36031870479405</v>
      </c>
      <c r="T852" s="41">
        <f>'Given Data '!C$22*'Given Data '!C$17*9.81</f>
        <v>102.35950200000001</v>
      </c>
      <c r="U852" s="41">
        <v>0</v>
      </c>
      <c r="V852" s="41">
        <f>'Given Data '!C$45-(Table10[[#This Row],[Column13]]+Table10[[#This Row],[Column14]]+Table10[[#This Row],[Column15]])</f>
        <v>59.18159661804043</v>
      </c>
      <c r="W852" s="41">
        <f>Table10[[#This Row],[Column16]]/'Given Data '!C$17</f>
        <v>0.11343772712434193</v>
      </c>
      <c r="X852" s="41">
        <f>IF(L852=1,'Given Data '!C$55,IF(L852=2,'Given Data '!C$56,IF(L852=3,'Given Data '!C$57)))</f>
        <v>581.23604096253996</v>
      </c>
      <c r="Y852" s="41">
        <f>Table10[[#This Row],[Column19]]*Table10[[#This Row],[Column11]]^2/(2*1000)</f>
        <v>168.87193133191545</v>
      </c>
    </row>
    <row r="853" spans="7:25">
      <c r="G853" s="42">
        <v>6400</v>
      </c>
      <c r="H853" s="42">
        <v>17.8</v>
      </c>
      <c r="I853" s="41">
        <f>Table10[[#This Row],[Column2]]*746/1000</f>
        <v>13.2788</v>
      </c>
      <c r="J853" s="37">
        <f>60*Table10[[#This Row],[Column3]]/(2*PI()*Table10[[#This Row],[Column1]])</f>
        <v>1.9812999921831186E-2</v>
      </c>
      <c r="K853" s="51">
        <v>469.1</v>
      </c>
      <c r="L853" s="41">
        <f>IF(Simulation!Q853&lt;='Given Data '!J$6,1,IF(AND(Simulation!Q853&gt;'Given Data '!J$6,Simulation!Q853&lt;='Given Data '!J$7),2,IF(Simulation!Q853&gt;'Given Data '!J$8,3)))</f>
        <v>3</v>
      </c>
      <c r="M853" s="41">
        <v>1</v>
      </c>
      <c r="N853" s="32">
        <f t="shared" si="37"/>
        <v>849</v>
      </c>
      <c r="O853" s="41">
        <f>O852+(Table10[[#This Row],[Column11]]-Q852)/R852</f>
        <v>50.135155664495123</v>
      </c>
      <c r="P853" s="41">
        <f>3.6*Table10[[#This Row],[Column11]]</f>
        <v>86.795268751498909</v>
      </c>
      <c r="Q853" s="41">
        <f t="shared" si="38"/>
        <v>24.109796875416365</v>
      </c>
      <c r="R853" s="36">
        <f>Table10[[#This Row],[Column16]]/Table10[[#This Row],[Column19]]</f>
        <v>0.1014908214587233</v>
      </c>
      <c r="S853" s="41">
        <f>'Given Data '!C$21*'Given Data '!C$19*'Given Data '!C$9*Table10[[#This Row],[Column11]]^2</f>
        <v>546.55179206413015</v>
      </c>
      <c r="T853" s="41">
        <f>'Given Data '!C$22*'Given Data '!C$17*9.81</f>
        <v>102.35950200000001</v>
      </c>
      <c r="U853" s="41">
        <v>0</v>
      </c>
      <c r="V853" s="41">
        <f>'Given Data '!C$45-(Table10[[#This Row],[Column13]]+Table10[[#This Row],[Column14]]+Table10[[#This Row],[Column15]])</f>
        <v>58.99012325870433</v>
      </c>
      <c r="W853" s="41">
        <f>Table10[[#This Row],[Column16]]/'Given Data '!C$17</f>
        <v>0.11307071602749483</v>
      </c>
      <c r="X853" s="41">
        <f>IF(L853=1,'Given Data '!C$55,IF(L853=2,'Given Data '!C$56,IF(L853=3,'Given Data '!C$57)))</f>
        <v>581.23604096253996</v>
      </c>
      <c r="Y853" s="41">
        <f>Table10[[#This Row],[Column19]]*Table10[[#This Row],[Column11]]^2/(2*1000)</f>
        <v>168.93111292853351</v>
      </c>
    </row>
    <row r="854" spans="7:25">
      <c r="G854" s="42">
        <v>6400</v>
      </c>
      <c r="H854" s="42">
        <v>17.8</v>
      </c>
      <c r="I854" s="41">
        <f>Table10[[#This Row],[Column2]]*746/1000</f>
        <v>13.2788</v>
      </c>
      <c r="J854" s="37">
        <f>60*Table10[[#This Row],[Column3]]/(2*PI()*Table10[[#This Row],[Column1]])</f>
        <v>1.9812999921831186E-2</v>
      </c>
      <c r="K854" s="51">
        <v>469.1</v>
      </c>
      <c r="L854" s="41">
        <f>IF(Simulation!Q854&lt;='Given Data '!J$6,1,IF(AND(Simulation!Q854&gt;'Given Data '!J$6,Simulation!Q854&lt;='Given Data '!J$7),2,IF(Simulation!Q854&gt;'Given Data '!J$8,3)))</f>
        <v>3</v>
      </c>
      <c r="M854" s="41">
        <v>1</v>
      </c>
      <c r="N854" s="32">
        <f t="shared" si="37"/>
        <v>850</v>
      </c>
      <c r="O854" s="41">
        <f>O853+(Table10[[#This Row],[Column11]]-Q853)/R853</f>
        <v>50.176628959410266</v>
      </c>
      <c r="P854" s="41">
        <f>3.6*Table10[[#This Row],[Column11]]</f>
        <v>86.810421723069254</v>
      </c>
      <c r="Q854" s="41">
        <f t="shared" si="38"/>
        <v>24.114006034185902</v>
      </c>
      <c r="R854" s="36">
        <f>Table10[[#This Row],[Column16]]/Table10[[#This Row],[Column19]]</f>
        <v>0.10116246281960296</v>
      </c>
      <c r="S854" s="41">
        <f>'Given Data '!C$21*'Given Data '!C$19*'Given Data '!C$9*Table10[[#This Row],[Column11]]^2</f>
        <v>546.74264593954831</v>
      </c>
      <c r="T854" s="41">
        <f>'Given Data '!C$22*'Given Data '!C$17*9.81</f>
        <v>102.35950200000001</v>
      </c>
      <c r="U854" s="41">
        <v>0</v>
      </c>
      <c r="V854" s="41">
        <f>'Given Data '!C$45-(Table10[[#This Row],[Column13]]+Table10[[#This Row],[Column14]]+Table10[[#This Row],[Column15]])</f>
        <v>58.799269383286173</v>
      </c>
      <c r="W854" s="41">
        <f>Table10[[#This Row],[Column16]]/'Given Data '!C$17</f>
        <v>0.11270489234112087</v>
      </c>
      <c r="X854" s="41">
        <f>IF(L854=1,'Given Data '!C$55,IF(L854=2,'Given Data '!C$56,IF(L854=3,'Given Data '!C$57)))</f>
        <v>581.23604096253996</v>
      </c>
      <c r="Y854" s="41">
        <f>Table10[[#This Row],[Column19]]*Table10[[#This Row],[Column11]]^2/(2*1000)</f>
        <v>168.9901030517922</v>
      </c>
    </row>
    <row r="855" spans="7:25">
      <c r="G855" s="42">
        <v>6400</v>
      </c>
      <c r="H855" s="42">
        <v>17.8</v>
      </c>
      <c r="I855" s="41">
        <f>Table10[[#This Row],[Column2]]*746/1000</f>
        <v>13.2788</v>
      </c>
      <c r="J855" s="37">
        <f>60*Table10[[#This Row],[Column3]]/(2*PI()*Table10[[#This Row],[Column1]])</f>
        <v>1.9812999921831186E-2</v>
      </c>
      <c r="K855" s="51">
        <v>469.1</v>
      </c>
      <c r="L855" s="41">
        <f>IF(Simulation!Q855&lt;='Given Data '!J$6,1,IF(AND(Simulation!Q855&gt;'Given Data '!J$6,Simulation!Q855&lt;='Given Data '!J$7),2,IF(Simulation!Q855&gt;'Given Data '!J$8,3)))</f>
        <v>3</v>
      </c>
      <c r="M855" s="41">
        <v>1</v>
      </c>
      <c r="N855" s="32">
        <f t="shared" si="37"/>
        <v>851</v>
      </c>
      <c r="O855" s="41">
        <f>O854+(Table10[[#This Row],[Column11]]-Q854)/R854</f>
        <v>50.218095028028252</v>
      </c>
      <c r="P855" s="41">
        <f>3.6*Table10[[#This Row],[Column11]]</f>
        <v>86.825523037718682</v>
      </c>
      <c r="Q855" s="41">
        <f t="shared" si="38"/>
        <v>24.118200843810744</v>
      </c>
      <c r="R855" s="36">
        <f>Table10[[#This Row],[Column16]]/Table10[[#This Row],[Column19]]</f>
        <v>0.10083516653660826</v>
      </c>
      <c r="S855" s="41">
        <f>'Given Data '!C$21*'Given Data '!C$19*'Given Data '!C$9*Table10[[#This Row],[Column11]]^2</f>
        <v>546.9328823352979</v>
      </c>
      <c r="T855" s="41">
        <f>'Given Data '!C$22*'Given Data '!C$17*9.81</f>
        <v>102.35950200000001</v>
      </c>
      <c r="U855" s="41">
        <v>0</v>
      </c>
      <c r="V855" s="41">
        <f>'Given Data '!C$45-(Table10[[#This Row],[Column13]]+Table10[[#This Row],[Column14]]+Table10[[#This Row],[Column15]])</f>
        <v>58.60903298753658</v>
      </c>
      <c r="W855" s="41">
        <f>Table10[[#This Row],[Column16]]/'Given Data '!C$17</f>
        <v>0.11234025222352759</v>
      </c>
      <c r="X855" s="41">
        <f>IF(L855=1,'Given Data '!C$55,IF(L855=2,'Given Data '!C$56,IF(L855=3,'Given Data '!C$57)))</f>
        <v>581.23604096253996</v>
      </c>
      <c r="Y855" s="41">
        <f>Table10[[#This Row],[Column19]]*Table10[[#This Row],[Column11]]^2/(2*1000)</f>
        <v>169.04890232117546</v>
      </c>
    </row>
    <row r="856" spans="7:25">
      <c r="G856" s="42">
        <v>6400</v>
      </c>
      <c r="H856" s="42">
        <v>17.8</v>
      </c>
      <c r="I856" s="41">
        <f>Table10[[#This Row],[Column2]]*746/1000</f>
        <v>13.2788</v>
      </c>
      <c r="J856" s="37">
        <f>60*Table10[[#This Row],[Column3]]/(2*PI()*Table10[[#This Row],[Column1]])</f>
        <v>1.9812999921831186E-2</v>
      </c>
      <c r="K856" s="51">
        <v>469.1</v>
      </c>
      <c r="L856" s="41">
        <f>IF(Simulation!Q856&lt;='Given Data '!J$6,1,IF(AND(Simulation!Q856&gt;'Given Data '!J$6,Simulation!Q856&lt;='Given Data '!J$7),2,IF(Simulation!Q856&gt;'Given Data '!J$8,3)))</f>
        <v>3</v>
      </c>
      <c r="M856" s="41">
        <v>1</v>
      </c>
      <c r="N856" s="32">
        <f t="shared" si="37"/>
        <v>852</v>
      </c>
      <c r="O856" s="41">
        <f>O855+(Table10[[#This Row],[Column11]]-Q855)/R855</f>
        <v>50.259553897486413</v>
      </c>
      <c r="P856" s="41">
        <f>3.6*Table10[[#This Row],[Column11]]</f>
        <v>86.840572880941124</v>
      </c>
      <c r="Q856" s="41">
        <f t="shared" si="38"/>
        <v>24.122381355816977</v>
      </c>
      <c r="R856" s="36">
        <f>Table10[[#This Row],[Column16]]/Table10[[#This Row],[Column19]]</f>
        <v>0.10050892917264216</v>
      </c>
      <c r="S856" s="41">
        <f>'Given Data '!C$21*'Given Data '!C$19*'Given Data '!C$9*Table10[[#This Row],[Column11]]^2</f>
        <v>547.12250324914362</v>
      </c>
      <c r="T856" s="41">
        <f>'Given Data '!C$22*'Given Data '!C$17*9.81</f>
        <v>102.35950200000001</v>
      </c>
      <c r="U856" s="41">
        <v>0</v>
      </c>
      <c r="V856" s="41">
        <f>'Given Data '!C$45-(Table10[[#This Row],[Column13]]+Table10[[#This Row],[Column14]]+Table10[[#This Row],[Column15]])</f>
        <v>58.419412073690864</v>
      </c>
      <c r="W856" s="41">
        <f>Table10[[#This Row],[Column16]]/'Given Data '!C$17</f>
        <v>0.11197679184545219</v>
      </c>
      <c r="X856" s="41">
        <f>IF(L856=1,'Given Data '!C$55,IF(L856=2,'Given Data '!C$56,IF(L856=3,'Given Data '!C$57)))</f>
        <v>581.23604096253996</v>
      </c>
      <c r="Y856" s="41">
        <f>Table10[[#This Row],[Column19]]*Table10[[#This Row],[Column11]]^2/(2*1000)</f>
        <v>169.10751135416299</v>
      </c>
    </row>
    <row r="857" spans="7:25">
      <c r="G857" s="42">
        <v>6400</v>
      </c>
      <c r="H857" s="42">
        <v>17.8</v>
      </c>
      <c r="I857" s="41">
        <f>Table10[[#This Row],[Column2]]*746/1000</f>
        <v>13.2788</v>
      </c>
      <c r="J857" s="37">
        <f>60*Table10[[#This Row],[Column3]]/(2*PI()*Table10[[#This Row],[Column1]])</f>
        <v>1.9812999921831186E-2</v>
      </c>
      <c r="K857" s="51">
        <v>469.1</v>
      </c>
      <c r="L857" s="41">
        <f>IF(Simulation!Q857&lt;='Given Data '!J$6,1,IF(AND(Simulation!Q857&gt;'Given Data '!J$6,Simulation!Q857&lt;='Given Data '!J$7),2,IF(Simulation!Q857&gt;'Given Data '!J$8,3)))</f>
        <v>3</v>
      </c>
      <c r="M857" s="41">
        <v>1</v>
      </c>
      <c r="N857" s="32">
        <f t="shared" si="37"/>
        <v>853</v>
      </c>
      <c r="O857" s="41">
        <f>O856+(Table10[[#This Row],[Column11]]-Q856)/R856</f>
        <v>50.301005594806774</v>
      </c>
      <c r="P857" s="41">
        <f>3.6*Table10[[#This Row],[Column11]]</f>
        <v>86.855571437497332</v>
      </c>
      <c r="Q857" s="41">
        <f t="shared" si="38"/>
        <v>24.126547621527035</v>
      </c>
      <c r="R857" s="36">
        <f>Table10[[#This Row],[Column16]]/Table10[[#This Row],[Column19]]</f>
        <v>0.10018374730172755</v>
      </c>
      <c r="S857" s="41">
        <f>'Given Data '!C$21*'Given Data '!C$19*'Given Data '!C$9*Table10[[#This Row],[Column11]]^2</f>
        <v>547.31151067238682</v>
      </c>
      <c r="T857" s="41">
        <f>'Given Data '!C$22*'Given Data '!C$17*9.81</f>
        <v>102.35950200000001</v>
      </c>
      <c r="U857" s="41">
        <v>0</v>
      </c>
      <c r="V857" s="41">
        <f>'Given Data '!C$45-(Table10[[#This Row],[Column13]]+Table10[[#This Row],[Column14]]+Table10[[#This Row],[Column15]])</f>
        <v>58.230404650447667</v>
      </c>
      <c r="W857" s="41">
        <f>Table10[[#This Row],[Column16]]/'Given Data '!C$17</f>
        <v>0.11161450739002063</v>
      </c>
      <c r="X857" s="41">
        <f>IF(L857=1,'Given Data '!C$55,IF(L857=2,'Given Data '!C$56,IF(L857=3,'Given Data '!C$57)))</f>
        <v>581.23604096253996</v>
      </c>
      <c r="Y857" s="41">
        <f>Table10[[#This Row],[Column19]]*Table10[[#This Row],[Column11]]^2/(2*1000)</f>
        <v>169.16593076623673</v>
      </c>
    </row>
    <row r="858" spans="7:25">
      <c r="G858" s="42">
        <v>6400</v>
      </c>
      <c r="H858" s="42">
        <v>17.8</v>
      </c>
      <c r="I858" s="41">
        <f>Table10[[#This Row],[Column2]]*746/1000</f>
        <v>13.2788</v>
      </c>
      <c r="J858" s="37">
        <f>60*Table10[[#This Row],[Column3]]/(2*PI()*Table10[[#This Row],[Column1]])</f>
        <v>1.9812999921831186E-2</v>
      </c>
      <c r="K858" s="51">
        <v>469.1</v>
      </c>
      <c r="L858" s="41">
        <f>IF(Simulation!Q858&lt;='Given Data '!J$6,1,IF(AND(Simulation!Q858&gt;'Given Data '!J$6,Simulation!Q858&lt;='Given Data '!J$7),2,IF(Simulation!Q858&gt;'Given Data '!J$8,3)))</f>
        <v>3</v>
      </c>
      <c r="M858" s="41">
        <v>1</v>
      </c>
      <c r="N858" s="32">
        <f t="shared" si="37"/>
        <v>854</v>
      </c>
      <c r="O858" s="41">
        <f>O857+(Table10[[#This Row],[Column11]]-Q857)/R857</f>
        <v>50.342450146896631</v>
      </c>
      <c r="P858" s="41">
        <f>3.6*Table10[[#This Row],[Column11]]</f>
        <v>86.8705188914183</v>
      </c>
      <c r="Q858" s="41">
        <f t="shared" si="38"/>
        <v>24.130699692060638</v>
      </c>
      <c r="R858" s="36">
        <f>Table10[[#This Row],[Column16]]/Table10[[#This Row],[Column19]]</f>
        <v>9.9859617508972112E-2</v>
      </c>
      <c r="S858" s="41">
        <f>'Given Data '!C$21*'Given Data '!C$19*'Given Data '!C$9*Table10[[#This Row],[Column11]]^2</f>
        <v>547.499906589886</v>
      </c>
      <c r="T858" s="41">
        <f>'Given Data '!C$22*'Given Data '!C$17*9.81</f>
        <v>102.35950200000001</v>
      </c>
      <c r="U858" s="41">
        <v>0</v>
      </c>
      <c r="V858" s="41">
        <f>'Given Data '!C$45-(Table10[[#This Row],[Column13]]+Table10[[#This Row],[Column14]]+Table10[[#This Row],[Column15]])</f>
        <v>58.042008732948489</v>
      </c>
      <c r="W858" s="41">
        <f>Table10[[#This Row],[Column16]]/'Given Data '!C$17</f>
        <v>0.11125339505270837</v>
      </c>
      <c r="X858" s="41">
        <f>IF(L858=1,'Given Data '!C$55,IF(L858=2,'Given Data '!C$56,IF(L858=3,'Given Data '!C$57)))</f>
        <v>581.23604096253996</v>
      </c>
      <c r="Y858" s="41">
        <f>Table10[[#This Row],[Column19]]*Table10[[#This Row],[Column11]]^2/(2*1000)</f>
        <v>169.22416117088719</v>
      </c>
    </row>
    <row r="859" spans="7:25">
      <c r="G859" s="42">
        <v>6400</v>
      </c>
      <c r="H859" s="42">
        <v>17.8</v>
      </c>
      <c r="I859" s="41">
        <f>Table10[[#This Row],[Column2]]*746/1000</f>
        <v>13.2788</v>
      </c>
      <c r="J859" s="37">
        <f>60*Table10[[#This Row],[Column3]]/(2*PI()*Table10[[#This Row],[Column1]])</f>
        <v>1.9812999921831186E-2</v>
      </c>
      <c r="K859" s="51">
        <v>457.2</v>
      </c>
      <c r="L859" s="41">
        <f>IF(Simulation!Q859&lt;='Given Data '!J$6,1,IF(AND(Simulation!Q859&gt;'Given Data '!J$6,Simulation!Q859&lt;='Given Data '!J$7),2,IF(Simulation!Q859&gt;'Given Data '!J$8,3)))</f>
        <v>3</v>
      </c>
      <c r="M859" s="41">
        <v>1</v>
      </c>
      <c r="N859" s="32">
        <f t="shared" si="37"/>
        <v>855</v>
      </c>
      <c r="O859" s="41">
        <f>O858+(Table10[[#This Row],[Column11]]-Q858)/R858</f>
        <v>50.3838875805491</v>
      </c>
      <c r="P859" s="41">
        <f>3.6*Table10[[#This Row],[Column11]]</f>
        <v>86.88541542600862</v>
      </c>
      <c r="Q859" s="41">
        <f t="shared" si="38"/>
        <v>24.134837618335727</v>
      </c>
      <c r="R859" s="36">
        <f>Table10[[#This Row],[Column16]]/Table10[[#This Row],[Column19]]</f>
        <v>9.9536536390531505E-2</v>
      </c>
      <c r="S859" s="41">
        <f>'Given Data '!C$21*'Given Data '!C$19*'Given Data '!C$9*Table10[[#This Row],[Column11]]^2</f>
        <v>547.68769298007817</v>
      </c>
      <c r="T859" s="41">
        <f>'Given Data '!C$22*'Given Data '!C$17*9.81</f>
        <v>102.35950200000001</v>
      </c>
      <c r="U859" s="41">
        <v>0</v>
      </c>
      <c r="V859" s="41">
        <f>'Given Data '!C$45-(Table10[[#This Row],[Column13]]+Table10[[#This Row],[Column14]]+Table10[[#This Row],[Column15]])</f>
        <v>57.854222342756316</v>
      </c>
      <c r="W859" s="41">
        <f>Table10[[#This Row],[Column16]]/'Given Data '!C$17</f>
        <v>0.1108934510412994</v>
      </c>
      <c r="X859" s="41">
        <f>IF(L859=1,'Given Data '!C$55,IF(L859=2,'Given Data '!C$56,IF(L859=3,'Given Data '!C$57)))</f>
        <v>581.23604096253996</v>
      </c>
      <c r="Y859" s="41">
        <f>Table10[[#This Row],[Column19]]*Table10[[#This Row],[Column11]]^2/(2*1000)</f>
        <v>169.28220317962013</v>
      </c>
    </row>
    <row r="860" spans="7:25">
      <c r="G860" s="42">
        <v>6400</v>
      </c>
      <c r="H860" s="42">
        <v>17.8</v>
      </c>
      <c r="I860" s="41">
        <f>Table10[[#This Row],[Column2]]*746/1000</f>
        <v>13.2788</v>
      </c>
      <c r="J860" s="37">
        <f>60*Table10[[#This Row],[Column3]]/(2*PI()*Table10[[#This Row],[Column1]])</f>
        <v>1.9812999921831186E-2</v>
      </c>
      <c r="K860" s="51">
        <v>457.2</v>
      </c>
      <c r="L860" s="41">
        <f>IF(Simulation!Q860&lt;='Given Data '!J$6,1,IF(AND(Simulation!Q860&gt;'Given Data '!J$6,Simulation!Q860&lt;='Given Data '!J$7),2,IF(Simulation!Q860&gt;'Given Data '!J$8,3)))</f>
        <v>3</v>
      </c>
      <c r="M860" s="41">
        <v>1</v>
      </c>
      <c r="N860" s="32">
        <f t="shared" si="37"/>
        <v>856</v>
      </c>
      <c r="O860" s="41">
        <f>O859+(Table10[[#This Row],[Column11]]-Q859)/R859</f>
        <v>50.425317922443746</v>
      </c>
      <c r="P860" s="41">
        <f>3.6*Table10[[#This Row],[Column11]]</f>
        <v>86.900261223849824</v>
      </c>
      <c r="Q860" s="41">
        <f t="shared" si="38"/>
        <v>24.138961451069395</v>
      </c>
      <c r="R860" s="36">
        <f>Table10[[#This Row],[Column16]]/Table10[[#This Row],[Column19]]</f>
        <v>9.9214500553574336E-2</v>
      </c>
      <c r="S860" s="41">
        <f>'Given Data '!C$21*'Given Data '!C$19*'Given Data '!C$9*Table10[[#This Row],[Column11]]^2</f>
        <v>547.87487181499921</v>
      </c>
      <c r="T860" s="41">
        <f>'Given Data '!C$22*'Given Data '!C$17*9.81</f>
        <v>102.35950200000001</v>
      </c>
      <c r="U860" s="41">
        <v>0</v>
      </c>
      <c r="V860" s="41">
        <f>'Given Data '!C$45-(Table10[[#This Row],[Column13]]+Table10[[#This Row],[Column14]]+Table10[[#This Row],[Column15]])</f>
        <v>57.667043507835274</v>
      </c>
      <c r="W860" s="41">
        <f>Table10[[#This Row],[Column16]]/'Given Data '!C$17</f>
        <v>0.11053467157584725</v>
      </c>
      <c r="X860" s="41">
        <f>IF(L860=1,'Given Data '!C$55,IF(L860=2,'Given Data '!C$56,IF(L860=3,'Given Data '!C$57)))</f>
        <v>581.23604096253996</v>
      </c>
      <c r="Y860" s="41">
        <f>Table10[[#This Row],[Column19]]*Table10[[#This Row],[Column11]]^2/(2*1000)</f>
        <v>169.34005740196284</v>
      </c>
    </row>
    <row r="861" spans="7:25">
      <c r="G861" s="42">
        <v>6400</v>
      </c>
      <c r="H861" s="42">
        <v>17.8</v>
      </c>
      <c r="I861" s="41">
        <f>Table10[[#This Row],[Column2]]*746/1000</f>
        <v>13.2788</v>
      </c>
      <c r="J861" s="37">
        <f>60*Table10[[#This Row],[Column3]]/(2*PI()*Table10[[#This Row],[Column1]])</f>
        <v>1.9812999921831186E-2</v>
      </c>
      <c r="K861" s="51">
        <v>457.2</v>
      </c>
      <c r="L861" s="41">
        <f>IF(Simulation!Q861&lt;='Given Data '!J$6,1,IF(AND(Simulation!Q861&gt;'Given Data '!J$6,Simulation!Q861&lt;='Given Data '!J$7),2,IF(Simulation!Q861&gt;'Given Data '!J$8,3)))</f>
        <v>3</v>
      </c>
      <c r="M861" s="41">
        <v>1</v>
      </c>
      <c r="N861" s="32">
        <f t="shared" si="37"/>
        <v>857</v>
      </c>
      <c r="O861" s="41">
        <f>O860+(Table10[[#This Row],[Column11]]-Q860)/R860</f>
        <v>50.466741199147187</v>
      </c>
      <c r="P861" s="41">
        <f>3.6*Table10[[#This Row],[Column11]]</f>
        <v>86.915056466803748</v>
      </c>
      <c r="Q861" s="41">
        <f t="shared" si="38"/>
        <v>24.14307124077882</v>
      </c>
      <c r="R861" s="36">
        <f>Table10[[#This Row],[Column16]]/Table10[[#This Row],[Column19]]</f>
        <v>9.8893506616245241E-2</v>
      </c>
      <c r="S861" s="41">
        <f>'Given Data '!C$21*'Given Data '!C$19*'Given Data '!C$9*Table10[[#This Row],[Column11]]^2</f>
        <v>548.06144506030535</v>
      </c>
      <c r="T861" s="41">
        <f>'Given Data '!C$22*'Given Data '!C$17*9.81</f>
        <v>102.35950200000001</v>
      </c>
      <c r="U861" s="41">
        <v>0</v>
      </c>
      <c r="V861" s="41">
        <f>'Given Data '!C$45-(Table10[[#This Row],[Column13]]+Table10[[#This Row],[Column14]]+Table10[[#This Row],[Column15]])</f>
        <v>57.480470262529138</v>
      </c>
      <c r="W861" s="41">
        <f>Table10[[#This Row],[Column16]]/'Given Data '!C$17</f>
        <v>0.11017705288863379</v>
      </c>
      <c r="X861" s="41">
        <f>IF(L861=1,'Given Data '!C$55,IF(L861=2,'Given Data '!C$56,IF(L861=3,'Given Data '!C$57)))</f>
        <v>581.23604096253996</v>
      </c>
      <c r="Y861" s="41">
        <f>Table10[[#This Row],[Column19]]*Table10[[#This Row],[Column11]]^2/(2*1000)</f>
        <v>169.39772444547066</v>
      </c>
    </row>
    <row r="862" spans="7:25">
      <c r="G862" s="42">
        <v>6400</v>
      </c>
      <c r="H862" s="42">
        <v>17.8</v>
      </c>
      <c r="I862" s="41">
        <f>Table10[[#This Row],[Column2]]*746/1000</f>
        <v>13.2788</v>
      </c>
      <c r="J862" s="37">
        <f>60*Table10[[#This Row],[Column3]]/(2*PI()*Table10[[#This Row],[Column1]])</f>
        <v>1.9812999921831186E-2</v>
      </c>
      <c r="K862" s="51">
        <v>457.2</v>
      </c>
      <c r="L862" s="41">
        <f>IF(Simulation!Q862&lt;='Given Data '!J$6,1,IF(AND(Simulation!Q862&gt;'Given Data '!J$6,Simulation!Q862&lt;='Given Data '!J$7),2,IF(Simulation!Q862&gt;'Given Data '!J$8,3)))</f>
        <v>3</v>
      </c>
      <c r="M862" s="41">
        <v>1</v>
      </c>
      <c r="N862" s="32">
        <f t="shared" si="37"/>
        <v>858</v>
      </c>
      <c r="O862" s="41">
        <f>O861+(Table10[[#This Row],[Column11]]-Q861)/R861</f>
        <v>50.508157437113603</v>
      </c>
      <c r="P862" s="41">
        <f>3.6*Table10[[#This Row],[Column11]]</f>
        <v>86.929801336015814</v>
      </c>
      <c r="Q862" s="41">
        <f t="shared" si="38"/>
        <v>24.147167037782172</v>
      </c>
      <c r="R862" s="36">
        <f>Table10[[#This Row],[Column16]]/Table10[[#This Row],[Column19]]</f>
        <v>9.8573551207631629E-2</v>
      </c>
      <c r="S862" s="41">
        <f>'Given Data '!C$21*'Given Data '!C$19*'Given Data '!C$9*Table10[[#This Row],[Column11]]^2</f>
        <v>548.24741467529248</v>
      </c>
      <c r="T862" s="41">
        <f>'Given Data '!C$22*'Given Data '!C$17*9.81</f>
        <v>102.35950200000001</v>
      </c>
      <c r="U862" s="41">
        <v>0</v>
      </c>
      <c r="V862" s="41">
        <f>'Given Data '!C$45-(Table10[[#This Row],[Column13]]+Table10[[#This Row],[Column14]]+Table10[[#This Row],[Column15]])</f>
        <v>57.294500647542009</v>
      </c>
      <c r="W862" s="41">
        <f>Table10[[#This Row],[Column16]]/'Given Data '!C$17</f>
        <v>0.10982059122413219</v>
      </c>
      <c r="X862" s="41">
        <f>IF(L862=1,'Given Data '!C$55,IF(L862=2,'Given Data '!C$56,IF(L862=3,'Given Data '!C$57)))</f>
        <v>581.23604096253996</v>
      </c>
      <c r="Y862" s="41">
        <f>Table10[[#This Row],[Column19]]*Table10[[#This Row],[Column11]]^2/(2*1000)</f>
        <v>169.45520491573319</v>
      </c>
    </row>
    <row r="863" spans="7:25">
      <c r="G863" s="42">
        <v>6400</v>
      </c>
      <c r="H863" s="42">
        <v>17.8</v>
      </c>
      <c r="I863" s="41">
        <f>Table10[[#This Row],[Column2]]*746/1000</f>
        <v>13.2788</v>
      </c>
      <c r="J863" s="37">
        <f>60*Table10[[#This Row],[Column3]]/(2*PI()*Table10[[#This Row],[Column1]])</f>
        <v>1.9812999921831186E-2</v>
      </c>
      <c r="K863" s="51">
        <v>457.2</v>
      </c>
      <c r="L863" s="41">
        <f>IF(Simulation!Q863&lt;='Given Data '!J$6,1,IF(AND(Simulation!Q863&gt;'Given Data '!J$6,Simulation!Q863&lt;='Given Data '!J$7),2,IF(Simulation!Q863&gt;'Given Data '!J$8,3)))</f>
        <v>3</v>
      </c>
      <c r="M863" s="41">
        <v>1</v>
      </c>
      <c r="N863" s="32">
        <f t="shared" si="37"/>
        <v>859</v>
      </c>
      <c r="O863" s="41">
        <f>O862+(Table10[[#This Row],[Column11]]-Q862)/R862</f>
        <v>50.549566662685272</v>
      </c>
      <c r="P863" s="41">
        <f>3.6*Table10[[#This Row],[Column11]]</f>
        <v>86.944496011918304</v>
      </c>
      <c r="Q863" s="41">
        <f t="shared" si="38"/>
        <v>24.151248892199529</v>
      </c>
      <c r="R863" s="36">
        <f>Table10[[#This Row],[Column16]]/Table10[[#This Row],[Column19]]</f>
        <v>9.825463096772627E-2</v>
      </c>
      <c r="S863" s="41">
        <f>'Given Data '!C$21*'Given Data '!C$19*'Given Data '!C$9*Table10[[#This Row],[Column11]]^2</f>
        <v>548.43278261291789</v>
      </c>
      <c r="T863" s="41">
        <f>'Given Data '!C$22*'Given Data '!C$17*9.81</f>
        <v>102.35950200000001</v>
      </c>
      <c r="U863" s="41">
        <v>0</v>
      </c>
      <c r="V863" s="41">
        <f>'Given Data '!C$45-(Table10[[#This Row],[Column13]]+Table10[[#This Row],[Column14]]+Table10[[#This Row],[Column15]])</f>
        <v>57.109132709916594</v>
      </c>
      <c r="W863" s="41">
        <f>Table10[[#This Row],[Column16]]/'Given Data '!C$17</f>
        <v>0.10946528283896531</v>
      </c>
      <c r="X863" s="41">
        <f>IF(L863=1,'Given Data '!C$55,IF(L863=2,'Given Data '!C$56,IF(L863=3,'Given Data '!C$57)))</f>
        <v>581.23604096253996</v>
      </c>
      <c r="Y863" s="41">
        <f>Table10[[#This Row],[Column19]]*Table10[[#This Row],[Column11]]^2/(2*1000)</f>
        <v>169.51249941638071</v>
      </c>
    </row>
    <row r="864" spans="7:25">
      <c r="G864" s="42">
        <v>6400</v>
      </c>
      <c r="H864" s="42">
        <v>17.8</v>
      </c>
      <c r="I864" s="41">
        <f>Table10[[#This Row],[Column2]]*746/1000</f>
        <v>13.2788</v>
      </c>
      <c r="J864" s="37">
        <f>60*Table10[[#This Row],[Column3]]/(2*PI()*Table10[[#This Row],[Column1]])</f>
        <v>1.9812999921831186E-2</v>
      </c>
      <c r="K864" s="51">
        <v>457.2</v>
      </c>
      <c r="L864" s="41">
        <f>IF(Simulation!Q864&lt;='Given Data '!J$6,1,IF(AND(Simulation!Q864&gt;'Given Data '!J$6,Simulation!Q864&lt;='Given Data '!J$7),2,IF(Simulation!Q864&gt;'Given Data '!J$8,3)))</f>
        <v>3</v>
      </c>
      <c r="M864" s="41">
        <v>1</v>
      </c>
      <c r="N864" s="32">
        <f t="shared" si="37"/>
        <v>860</v>
      </c>
      <c r="O864" s="41">
        <f>O863+(Table10[[#This Row],[Column11]]-Q863)/R863</f>
        <v>50.590968902093266</v>
      </c>
      <c r="P864" s="41">
        <f>3.6*Table10[[#This Row],[Column11]]</f>
        <v>86.95914067423368</v>
      </c>
      <c r="Q864" s="41">
        <f t="shared" si="38"/>
        <v>24.155316853953799</v>
      </c>
      <c r="R864" s="36">
        <f>Table10[[#This Row],[Column16]]/Table10[[#This Row],[Column19]]</f>
        <v>9.793674254739293E-2</v>
      </c>
      <c r="S864" s="41">
        <f>'Given Data '!C$21*'Given Data '!C$19*'Given Data '!C$9*Table10[[#This Row],[Column11]]^2</f>
        <v>548.61755081982028</v>
      </c>
      <c r="T864" s="41">
        <f>'Given Data '!C$22*'Given Data '!C$17*9.81</f>
        <v>102.35950200000001</v>
      </c>
      <c r="U864" s="41">
        <v>0</v>
      </c>
      <c r="V864" s="41">
        <f>'Given Data '!C$45-(Table10[[#This Row],[Column13]]+Table10[[#This Row],[Column14]]+Table10[[#This Row],[Column15]])</f>
        <v>56.924364503014203</v>
      </c>
      <c r="W864" s="41">
        <f>Table10[[#This Row],[Column16]]/'Given Data '!C$17</f>
        <v>0.10911112400186732</v>
      </c>
      <c r="X864" s="41">
        <f>IF(L864=1,'Given Data '!C$55,IF(L864=2,'Given Data '!C$56,IF(L864=3,'Given Data '!C$57)))</f>
        <v>581.23604096253996</v>
      </c>
      <c r="Y864" s="41">
        <f>Table10[[#This Row],[Column19]]*Table10[[#This Row],[Column11]]^2/(2*1000)</f>
        <v>169.56960854909062</v>
      </c>
    </row>
    <row r="865" spans="7:25">
      <c r="G865" s="42">
        <v>6400</v>
      </c>
      <c r="H865" s="42">
        <v>17.8</v>
      </c>
      <c r="I865" s="41">
        <f>Table10[[#This Row],[Column2]]*746/1000</f>
        <v>13.2788</v>
      </c>
      <c r="J865" s="37">
        <f>60*Table10[[#This Row],[Column3]]/(2*PI()*Table10[[#This Row],[Column1]])</f>
        <v>1.9812999921831186E-2</v>
      </c>
      <c r="K865" s="51">
        <v>457.2</v>
      </c>
      <c r="L865" s="41">
        <f>IF(Simulation!Q865&lt;='Given Data '!J$6,1,IF(AND(Simulation!Q865&gt;'Given Data '!J$6,Simulation!Q865&lt;='Given Data '!J$7),2,IF(Simulation!Q865&gt;'Given Data '!J$8,3)))</f>
        <v>3</v>
      </c>
      <c r="M865" s="41">
        <v>1</v>
      </c>
      <c r="N865" s="32">
        <f t="shared" si="37"/>
        <v>861</v>
      </c>
      <c r="O865" s="41">
        <f>O864+(Table10[[#This Row],[Column11]]-Q864)/R864</f>
        <v>50.632364181457874</v>
      </c>
      <c r="P865" s="41">
        <f>3.6*Table10[[#This Row],[Column11]]</f>
        <v>86.973735501977785</v>
      </c>
      <c r="Q865" s="41">
        <f t="shared" si="38"/>
        <v>24.159370972771608</v>
      </c>
      <c r="R865" s="36">
        <f>Table10[[#This Row],[Column16]]/Table10[[#This Row],[Column19]]</f>
        <v>9.7619882608330724E-2</v>
      </c>
      <c r="S865" s="41">
        <f>'Given Data '!C$21*'Given Data '!C$19*'Given Data '!C$9*Table10[[#This Row],[Column11]]^2</f>
        <v>548.80172123634043</v>
      </c>
      <c r="T865" s="41">
        <f>'Given Data '!C$22*'Given Data '!C$17*9.81</f>
        <v>102.35950200000001</v>
      </c>
      <c r="U865" s="41">
        <v>0</v>
      </c>
      <c r="V865" s="41">
        <f>'Given Data '!C$45-(Table10[[#This Row],[Column13]]+Table10[[#This Row],[Column14]]+Table10[[#This Row],[Column15]])</f>
        <v>56.740194086494057</v>
      </c>
      <c r="W865" s="41">
        <f>Table10[[#This Row],[Column16]]/'Given Data '!C$17</f>
        <v>0.10875811099364407</v>
      </c>
      <c r="X865" s="41">
        <f>IF(L865=1,'Given Data '!C$55,IF(L865=2,'Given Data '!C$56,IF(L865=3,'Given Data '!C$57)))</f>
        <v>581.23604096253996</v>
      </c>
      <c r="Y865" s="41">
        <f>Table10[[#This Row],[Column19]]*Table10[[#This Row],[Column11]]^2/(2*1000)</f>
        <v>169.62653291359368</v>
      </c>
    </row>
    <row r="866" spans="7:25">
      <c r="G866" s="42">
        <v>6400</v>
      </c>
      <c r="H866" s="42">
        <v>17.8</v>
      </c>
      <c r="I866" s="41">
        <f>Table10[[#This Row],[Column2]]*746/1000</f>
        <v>13.2788</v>
      </c>
      <c r="J866" s="37">
        <f>60*Table10[[#This Row],[Column3]]/(2*PI()*Table10[[#This Row],[Column1]])</f>
        <v>1.9812999921831186E-2</v>
      </c>
      <c r="K866" s="51">
        <v>457.2</v>
      </c>
      <c r="L866" s="41">
        <f>IF(Simulation!Q866&lt;='Given Data '!J$6,1,IF(AND(Simulation!Q866&gt;'Given Data '!J$6,Simulation!Q866&lt;='Given Data '!J$7),2,IF(Simulation!Q866&gt;'Given Data '!J$8,3)))</f>
        <v>3</v>
      </c>
      <c r="M866" s="41">
        <v>1</v>
      </c>
      <c r="N866" s="32">
        <f t="shared" si="37"/>
        <v>862</v>
      </c>
      <c r="O866" s="41">
        <f>O865+(Table10[[#This Row],[Column11]]-Q865)/R865</f>
        <v>50.673752526789194</v>
      </c>
      <c r="P866" s="41">
        <f>3.6*Table10[[#This Row],[Column11]]</f>
        <v>86.988280673463137</v>
      </c>
      <c r="Q866" s="41">
        <f t="shared" si="38"/>
        <v>24.163411298184204</v>
      </c>
      <c r="R866" s="36">
        <f>Table10[[#This Row],[Column16]]/Table10[[#This Row],[Column19]]</f>
        <v>9.7304047823040141E-2</v>
      </c>
      <c r="S866" s="41">
        <f>'Given Data '!C$21*'Given Data '!C$19*'Given Data '!C$9*Table10[[#This Row],[Column11]]^2</f>
        <v>548.98529579654098</v>
      </c>
      <c r="T866" s="41">
        <f>'Given Data '!C$22*'Given Data '!C$17*9.81</f>
        <v>102.35950200000001</v>
      </c>
      <c r="U866" s="41">
        <v>0</v>
      </c>
      <c r="V866" s="41">
        <f>'Given Data '!C$45-(Table10[[#This Row],[Column13]]+Table10[[#This Row],[Column14]]+Table10[[#This Row],[Column15]])</f>
        <v>56.556619526293503</v>
      </c>
      <c r="W866" s="41">
        <f>Table10[[#This Row],[Column16]]/'Given Data '!C$17</f>
        <v>0.10840624010713519</v>
      </c>
      <c r="X866" s="41">
        <f>IF(L866=1,'Given Data '!C$55,IF(L866=2,'Given Data '!C$56,IF(L866=3,'Given Data '!C$57)))</f>
        <v>581.23604096253996</v>
      </c>
      <c r="Y866" s="41">
        <f>Table10[[#This Row],[Column19]]*Table10[[#This Row],[Column11]]^2/(2*1000)</f>
        <v>169.68327310768021</v>
      </c>
    </row>
    <row r="867" spans="7:25">
      <c r="G867" s="42">
        <v>6400</v>
      </c>
      <c r="H867" s="42">
        <v>17.8</v>
      </c>
      <c r="I867" s="41">
        <f>Table10[[#This Row],[Column2]]*746/1000</f>
        <v>13.2788</v>
      </c>
      <c r="J867" s="37">
        <f>60*Table10[[#This Row],[Column3]]/(2*PI()*Table10[[#This Row],[Column1]])</f>
        <v>1.9812999921831186E-2</v>
      </c>
      <c r="K867" s="51">
        <v>457.2</v>
      </c>
      <c r="L867" s="41">
        <f>IF(Simulation!Q867&lt;='Given Data '!J$6,1,IF(AND(Simulation!Q867&gt;'Given Data '!J$6,Simulation!Q867&lt;='Given Data '!J$7),2,IF(Simulation!Q867&gt;'Given Data '!J$8,3)))</f>
        <v>3</v>
      </c>
      <c r="M867" s="41">
        <v>1</v>
      </c>
      <c r="N867" s="32">
        <f t="shared" si="37"/>
        <v>863</v>
      </c>
      <c r="O867" s="41">
        <f>O866+(Table10[[#This Row],[Column11]]-Q866)/R866</f>
        <v>50.715133963987768</v>
      </c>
      <c r="P867" s="41">
        <f>3.6*Table10[[#This Row],[Column11]]</f>
        <v>87.002776366302101</v>
      </c>
      <c r="Q867" s="41">
        <f t="shared" si="38"/>
        <v>24.167437879528361</v>
      </c>
      <c r="R867" s="36">
        <f>Table10[[#This Row],[Column16]]/Table10[[#This Row],[Column19]]</f>
        <v>9.6989234874786404E-2</v>
      </c>
      <c r="S867" s="41">
        <f>'Given Data '!C$21*'Given Data '!C$19*'Given Data '!C$9*Table10[[#This Row],[Column11]]^2</f>
        <v>549.16827642822773</v>
      </c>
      <c r="T867" s="41">
        <f>'Given Data '!C$22*'Given Data '!C$17*9.81</f>
        <v>102.35950200000001</v>
      </c>
      <c r="U867" s="41">
        <v>0</v>
      </c>
      <c r="V867" s="41">
        <f>'Given Data '!C$45-(Table10[[#This Row],[Column13]]+Table10[[#This Row],[Column14]]+Table10[[#This Row],[Column15]])</f>
        <v>56.373638894606756</v>
      </c>
      <c r="W867" s="41">
        <f>Table10[[#This Row],[Column16]]/'Given Data '!C$17</f>
        <v>0.10805550764717324</v>
      </c>
      <c r="X867" s="41">
        <f>IF(L867=1,'Given Data '!C$55,IF(L867=2,'Given Data '!C$56,IF(L867=3,'Given Data '!C$57)))</f>
        <v>581.23604096253996</v>
      </c>
      <c r="Y867" s="41">
        <f>Table10[[#This Row],[Column19]]*Table10[[#This Row],[Column11]]^2/(2*1000)</f>
        <v>169.73982972720651</v>
      </c>
    </row>
    <row r="868" spans="7:25">
      <c r="G868" s="42">
        <v>6400</v>
      </c>
      <c r="H868" s="42">
        <v>17.8</v>
      </c>
      <c r="I868" s="41">
        <f>Table10[[#This Row],[Column2]]*746/1000</f>
        <v>13.2788</v>
      </c>
      <c r="J868" s="37">
        <f>60*Table10[[#This Row],[Column3]]/(2*PI()*Table10[[#This Row],[Column1]])</f>
        <v>1.9812999921831186E-2</v>
      </c>
      <c r="K868" s="51">
        <v>457.2</v>
      </c>
      <c r="L868" s="41">
        <f>IF(Simulation!Q868&lt;='Given Data '!J$6,1,IF(AND(Simulation!Q868&gt;'Given Data '!J$6,Simulation!Q868&lt;='Given Data '!J$7),2,IF(Simulation!Q868&gt;'Given Data '!J$8,3)))</f>
        <v>3</v>
      </c>
      <c r="M868" s="41">
        <v>1</v>
      </c>
      <c r="N868" s="32">
        <f t="shared" si="37"/>
        <v>864</v>
      </c>
      <c r="O868" s="41">
        <f>O867+(Table10[[#This Row],[Column11]]-Q867)/R867</f>
        <v>50.756508518845003</v>
      </c>
      <c r="P868" s="41">
        <f>3.6*Table10[[#This Row],[Column11]]</f>
        <v>87.017222757410096</v>
      </c>
      <c r="Q868" s="41">
        <f t="shared" si="38"/>
        <v>24.171450765947249</v>
      </c>
      <c r="R868" s="36">
        <f>Table10[[#This Row],[Column16]]/Table10[[#This Row],[Column19]]</f>
        <v>9.6675440457566653E-2</v>
      </c>
      <c r="S868" s="41">
        <f>'Given Data '!C$21*'Given Data '!C$19*'Given Data '!C$9*Table10[[#This Row],[Column11]]^2</f>
        <v>549.35066505296868</v>
      </c>
      <c r="T868" s="41">
        <f>'Given Data '!C$22*'Given Data '!C$17*9.81</f>
        <v>102.35950200000001</v>
      </c>
      <c r="U868" s="41">
        <v>0</v>
      </c>
      <c r="V868" s="41">
        <f>'Given Data '!C$45-(Table10[[#This Row],[Column13]]+Table10[[#This Row],[Column14]]+Table10[[#This Row],[Column15]])</f>
        <v>56.191250269865805</v>
      </c>
      <c r="W868" s="41">
        <f>Table10[[#This Row],[Column16]]/'Given Data '!C$17</f>
        <v>0.10770590993054724</v>
      </c>
      <c r="X868" s="41">
        <f>IF(L868=1,'Given Data '!C$55,IF(L868=2,'Given Data '!C$56,IF(L868=3,'Given Data '!C$57)))</f>
        <v>581.23604096253996</v>
      </c>
      <c r="Y868" s="41">
        <f>Table10[[#This Row],[Column19]]*Table10[[#This Row],[Column11]]^2/(2*1000)</f>
        <v>169.79620336610111</v>
      </c>
    </row>
    <row r="869" spans="7:25">
      <c r="G869" s="42">
        <v>6400</v>
      </c>
      <c r="H869" s="42">
        <v>17.8</v>
      </c>
      <c r="I869" s="41">
        <f>Table10[[#This Row],[Column2]]*746/1000</f>
        <v>13.2788</v>
      </c>
      <c r="J869" s="37">
        <f>60*Table10[[#This Row],[Column3]]/(2*PI()*Table10[[#This Row],[Column1]])</f>
        <v>1.9812999921831186E-2</v>
      </c>
      <c r="K869" s="51">
        <v>457.2</v>
      </c>
      <c r="L869" s="41">
        <f>IF(Simulation!Q869&lt;='Given Data '!J$6,1,IF(AND(Simulation!Q869&gt;'Given Data '!J$6,Simulation!Q869&lt;='Given Data '!J$7),2,IF(Simulation!Q869&gt;'Given Data '!J$8,3)))</f>
        <v>3</v>
      </c>
      <c r="M869" s="41">
        <v>1</v>
      </c>
      <c r="N869" s="32">
        <f t="shared" si="37"/>
        <v>865</v>
      </c>
      <c r="O869" s="41">
        <f>O868+(Table10[[#This Row],[Column11]]-Q868)/R868</f>
        <v>50.797876217043836</v>
      </c>
      <c r="P869" s="41">
        <f>3.6*Table10[[#This Row],[Column11]]</f>
        <v>87.031620023008813</v>
      </c>
      <c r="Q869" s="41">
        <f t="shared" si="38"/>
        <v>24.175450006391337</v>
      </c>
      <c r="R869" s="36">
        <f>Table10[[#This Row],[Column16]]/Table10[[#This Row],[Column19]]</f>
        <v>9.6362661276072584E-2</v>
      </c>
      <c r="S869" s="41">
        <f>'Given Data '!C$21*'Given Data '!C$19*'Given Data '!C$9*Table10[[#This Row],[Column11]]^2</f>
        <v>549.5324635861158</v>
      </c>
      <c r="T869" s="41">
        <f>'Given Data '!C$22*'Given Data '!C$17*9.81</f>
        <v>102.35950200000001</v>
      </c>
      <c r="U869" s="41">
        <v>0</v>
      </c>
      <c r="V869" s="41">
        <f>'Given Data '!C$45-(Table10[[#This Row],[Column13]]+Table10[[#This Row],[Column14]]+Table10[[#This Row],[Column15]])</f>
        <v>56.009451736718688</v>
      </c>
      <c r="W869" s="41">
        <f>Table10[[#This Row],[Column16]]/'Given Data '!C$17</f>
        <v>0.10735744328596095</v>
      </c>
      <c r="X869" s="41">
        <f>IF(L869=1,'Given Data '!C$55,IF(L869=2,'Given Data '!C$56,IF(L869=3,'Given Data '!C$57)))</f>
        <v>581.23604096253996</v>
      </c>
      <c r="Y869" s="41">
        <f>Table10[[#This Row],[Column19]]*Table10[[#This Row],[Column11]]^2/(2*1000)</f>
        <v>169.85239461637096</v>
      </c>
    </row>
    <row r="870" spans="7:25">
      <c r="G870" s="42">
        <v>6400</v>
      </c>
      <c r="H870" s="42">
        <v>17.8</v>
      </c>
      <c r="I870" s="41">
        <f>Table10[[#This Row],[Column2]]*746/1000</f>
        <v>13.2788</v>
      </c>
      <c r="J870" s="37">
        <f>60*Table10[[#This Row],[Column3]]/(2*PI()*Table10[[#This Row],[Column1]])</f>
        <v>1.9812999921831186E-2</v>
      </c>
      <c r="K870" s="51">
        <v>457.2</v>
      </c>
      <c r="L870" s="41">
        <f>IF(Simulation!Q870&lt;='Given Data '!J$6,1,IF(AND(Simulation!Q870&gt;'Given Data '!J$6,Simulation!Q870&lt;='Given Data '!J$7),2,IF(Simulation!Q870&gt;'Given Data '!J$8,3)))</f>
        <v>3</v>
      </c>
      <c r="M870" s="41">
        <v>1</v>
      </c>
      <c r="N870" s="32">
        <f t="shared" si="37"/>
        <v>866</v>
      </c>
      <c r="O870" s="41">
        <f>O869+(Table10[[#This Row],[Column11]]-Q869)/R869</f>
        <v>50.839237084159258</v>
      </c>
      <c r="P870" s="41">
        <f>3.6*Table10[[#This Row],[Column11]]</f>
        <v>87.045968338629351</v>
      </c>
      <c r="Q870" s="41">
        <f t="shared" si="38"/>
        <v>24.179435649619265</v>
      </c>
      <c r="R870" s="36">
        <f>Table10[[#This Row],[Column16]]/Table10[[#This Row],[Column19]]</f>
        <v>9.605089404565835E-2</v>
      </c>
      <c r="S870" s="41">
        <f>'Given Data '!C$21*'Given Data '!C$19*'Given Data '!C$9*Table10[[#This Row],[Column11]]^2</f>
        <v>549.71367393682362</v>
      </c>
      <c r="T870" s="41">
        <f>'Given Data '!C$22*'Given Data '!C$17*9.81</f>
        <v>102.35950200000001</v>
      </c>
      <c r="U870" s="41">
        <v>0</v>
      </c>
      <c r="V870" s="41">
        <f>'Given Data '!C$45-(Table10[[#This Row],[Column13]]+Table10[[#This Row],[Column14]]+Table10[[#This Row],[Column15]])</f>
        <v>55.828241386010859</v>
      </c>
      <c r="W870" s="41">
        <f>Table10[[#This Row],[Column16]]/'Given Data '!C$17</f>
        <v>0.10701010405399715</v>
      </c>
      <c r="X870" s="41">
        <f>IF(L870=1,'Given Data '!C$55,IF(L870=2,'Given Data '!C$56,IF(L870=3,'Given Data '!C$57)))</f>
        <v>581.23604096253996</v>
      </c>
      <c r="Y870" s="41">
        <f>Table10[[#This Row],[Column19]]*Table10[[#This Row],[Column11]]^2/(2*1000)</f>
        <v>169.9084040681077</v>
      </c>
    </row>
    <row r="871" spans="7:25">
      <c r="G871" s="42">
        <v>6400</v>
      </c>
      <c r="H871" s="42">
        <v>17.8</v>
      </c>
      <c r="I871" s="41">
        <f>Table10[[#This Row],[Column2]]*746/1000</f>
        <v>13.2788</v>
      </c>
      <c r="J871" s="37">
        <f>60*Table10[[#This Row],[Column3]]/(2*PI()*Table10[[#This Row],[Column1]])</f>
        <v>1.9812999921831186E-2</v>
      </c>
      <c r="K871" s="51">
        <v>457.2</v>
      </c>
      <c r="L871" s="41">
        <f>IF(Simulation!Q871&lt;='Given Data '!J$6,1,IF(AND(Simulation!Q871&gt;'Given Data '!J$6,Simulation!Q871&lt;='Given Data '!J$7),2,IF(Simulation!Q871&gt;'Given Data '!J$8,3)))</f>
        <v>3</v>
      </c>
      <c r="M871" s="41">
        <v>1</v>
      </c>
      <c r="N871" s="32">
        <f t="shared" si="37"/>
        <v>867</v>
      </c>
      <c r="O871" s="41">
        <f>O870+(Table10[[#This Row],[Column11]]-Q870)/R870</f>
        <v>50.880591145658791</v>
      </c>
      <c r="P871" s="41">
        <f>3.6*Table10[[#This Row],[Column11]]</f>
        <v>87.060267879115372</v>
      </c>
      <c r="Q871" s="41">
        <f t="shared" si="38"/>
        <v>24.183407744198714</v>
      </c>
      <c r="R871" s="36">
        <f>Table10[[#This Row],[Column16]]/Table10[[#This Row],[Column19]]</f>
        <v>9.5740135492305339E-2</v>
      </c>
      <c r="S871" s="41">
        <f>'Given Data '!C$21*'Given Data '!C$19*'Given Data '!C$9*Table10[[#This Row],[Column11]]^2</f>
        <v>549.89429800806977</v>
      </c>
      <c r="T871" s="41">
        <f>'Given Data '!C$22*'Given Data '!C$17*9.81</f>
        <v>102.35950200000001</v>
      </c>
      <c r="U871" s="41">
        <v>0</v>
      </c>
      <c r="V871" s="41">
        <f>'Given Data '!C$45-(Table10[[#This Row],[Column13]]+Table10[[#This Row],[Column14]]+Table10[[#This Row],[Column15]])</f>
        <v>55.647617314764716</v>
      </c>
      <c r="W871" s="41">
        <f>Table10[[#This Row],[Column16]]/'Given Data '!C$17</f>
        <v>0.10666388858707848</v>
      </c>
      <c r="X871" s="41">
        <f>IF(L871=1,'Given Data '!C$55,IF(L871=2,'Given Data '!C$56,IF(L871=3,'Given Data '!C$57)))</f>
        <v>581.23604096253996</v>
      </c>
      <c r="Y871" s="41">
        <f>Table10[[#This Row],[Column19]]*Table10[[#This Row],[Column11]]^2/(2*1000)</f>
        <v>169.96423230949367</v>
      </c>
    </row>
    <row r="872" spans="7:25">
      <c r="G872" s="42">
        <v>6400</v>
      </c>
      <c r="H872" s="42">
        <v>17.8</v>
      </c>
      <c r="I872" s="41">
        <f>Table10[[#This Row],[Column2]]*746/1000</f>
        <v>13.2788</v>
      </c>
      <c r="J872" s="37">
        <f>60*Table10[[#This Row],[Column3]]/(2*PI()*Table10[[#This Row],[Column1]])</f>
        <v>1.9812999921831186E-2</v>
      </c>
      <c r="K872" s="51">
        <v>457.2</v>
      </c>
      <c r="L872" s="41">
        <f>IF(Simulation!Q872&lt;='Given Data '!J$6,1,IF(AND(Simulation!Q872&gt;'Given Data '!J$6,Simulation!Q872&lt;='Given Data '!J$7),2,IF(Simulation!Q872&gt;'Given Data '!J$8,3)))</f>
        <v>3</v>
      </c>
      <c r="M872" s="41">
        <v>1</v>
      </c>
      <c r="N872" s="32">
        <f t="shared" si="37"/>
        <v>868</v>
      </c>
      <c r="O872" s="41">
        <f>O871+(Table10[[#This Row],[Column11]]-Q871)/R871</f>
        <v>50.921938426903012</v>
      </c>
      <c r="P872" s="41">
        <f>3.6*Table10[[#This Row],[Column11]]</f>
        <v>87.074518818626188</v>
      </c>
      <c r="Q872" s="41">
        <f t="shared" si="38"/>
        <v>24.187366338507275</v>
      </c>
      <c r="R872" s="36">
        <f>Table10[[#This Row],[Column16]]/Table10[[#This Row],[Column19]]</f>
        <v>9.5430382352586857E-2</v>
      </c>
      <c r="S872" s="41">
        <f>'Given Data '!C$21*'Given Data '!C$19*'Given Data '!C$9*Table10[[#This Row],[Column11]]^2</f>
        <v>550.07433769667546</v>
      </c>
      <c r="T872" s="41">
        <f>'Given Data '!C$22*'Given Data '!C$17*9.81</f>
        <v>102.35950200000001</v>
      </c>
      <c r="U872" s="41">
        <v>0</v>
      </c>
      <c r="V872" s="41">
        <f>'Given Data '!C$45-(Table10[[#This Row],[Column13]]+Table10[[#This Row],[Column14]]+Table10[[#This Row],[Column15]])</f>
        <v>55.467577626159027</v>
      </c>
      <c r="W872" s="41">
        <f>Table10[[#This Row],[Column16]]/'Given Data '!C$17</f>
        <v>0.10631879324942789</v>
      </c>
      <c r="X872" s="41">
        <f>IF(L872=1,'Given Data '!C$55,IF(L872=2,'Given Data '!C$56,IF(L872=3,'Given Data '!C$57)))</f>
        <v>581.23604096253996</v>
      </c>
      <c r="Y872" s="41">
        <f>Table10[[#This Row],[Column19]]*Table10[[#This Row],[Column11]]^2/(2*1000)</f>
        <v>170.01987992680841</v>
      </c>
    </row>
    <row r="873" spans="7:25">
      <c r="G873" s="42">
        <v>6400</v>
      </c>
      <c r="H873" s="42">
        <v>17.8</v>
      </c>
      <c r="I873" s="41">
        <f>Table10[[#This Row],[Column2]]*746/1000</f>
        <v>13.2788</v>
      </c>
      <c r="J873" s="37">
        <f>60*Table10[[#This Row],[Column3]]/(2*PI()*Table10[[#This Row],[Column1]])</f>
        <v>1.9812999921831186E-2</v>
      </c>
      <c r="K873" s="51">
        <v>457.2</v>
      </c>
      <c r="L873" s="41">
        <f>IF(Simulation!Q873&lt;='Given Data '!J$6,1,IF(AND(Simulation!Q873&gt;'Given Data '!J$6,Simulation!Q873&lt;='Given Data '!J$7),2,IF(Simulation!Q873&gt;'Given Data '!J$8,3)))</f>
        <v>3</v>
      </c>
      <c r="M873" s="41">
        <v>1</v>
      </c>
      <c r="N873" s="32">
        <f t="shared" si="37"/>
        <v>869</v>
      </c>
      <c r="O873" s="41">
        <f>O872+(Table10[[#This Row],[Column11]]-Q872)/R872</f>
        <v>50.963278953146229</v>
      </c>
      <c r="P873" s="41">
        <f>3.6*Table10[[#This Row],[Column11]]</f>
        <v>87.088721330639956</v>
      </c>
      <c r="Q873" s="41">
        <f t="shared" si="38"/>
        <v>24.191311480733322</v>
      </c>
      <c r="R873" s="36">
        <f>Table10[[#This Row],[Column16]]/Table10[[#This Row],[Column19]]</f>
        <v>9.5121631373634774E-2</v>
      </c>
      <c r="S873" s="41">
        <f>'Given Data '!C$21*'Given Data '!C$19*'Given Data '!C$9*Table10[[#This Row],[Column11]]^2</f>
        <v>550.25379489332488</v>
      </c>
      <c r="T873" s="41">
        <f>'Given Data '!C$22*'Given Data '!C$17*9.81</f>
        <v>102.35950200000001</v>
      </c>
      <c r="U873" s="41">
        <v>0</v>
      </c>
      <c r="V873" s="41">
        <f>'Given Data '!C$45-(Table10[[#This Row],[Column13]]+Table10[[#This Row],[Column14]]+Table10[[#This Row],[Column15]])</f>
        <v>55.288120429509604</v>
      </c>
      <c r="W873" s="41">
        <f>Table10[[#This Row],[Column16]]/'Given Data '!C$17</f>
        <v>0.10597481441703169</v>
      </c>
      <c r="X873" s="41">
        <f>IF(L873=1,'Given Data '!C$55,IF(L873=2,'Given Data '!C$56,IF(L873=3,'Given Data '!C$57)))</f>
        <v>581.23604096253996</v>
      </c>
      <c r="Y873" s="41">
        <f>Table10[[#This Row],[Column19]]*Table10[[#This Row],[Column11]]^2/(2*1000)</f>
        <v>170.07534750443455</v>
      </c>
    </row>
    <row r="874" spans="7:25">
      <c r="G874" s="42">
        <v>6400</v>
      </c>
      <c r="H874" s="42">
        <v>17.8</v>
      </c>
      <c r="I874" s="41">
        <f>Table10[[#This Row],[Column2]]*746/1000</f>
        <v>13.2788</v>
      </c>
      <c r="J874" s="37">
        <f>60*Table10[[#This Row],[Column3]]/(2*PI()*Table10[[#This Row],[Column1]])</f>
        <v>1.9812999921831186E-2</v>
      </c>
      <c r="K874" s="51">
        <v>457.2</v>
      </c>
      <c r="L874" s="41">
        <f>IF(Simulation!Q874&lt;='Given Data '!J$6,1,IF(AND(Simulation!Q874&gt;'Given Data '!J$6,Simulation!Q874&lt;='Given Data '!J$7),2,IF(Simulation!Q874&gt;'Given Data '!J$8,3)))</f>
        <v>3</v>
      </c>
      <c r="M874" s="41">
        <v>1</v>
      </c>
      <c r="N874" s="32">
        <f t="shared" si="37"/>
        <v>870</v>
      </c>
      <c r="O874" s="41">
        <f>O873+(Table10[[#This Row],[Column11]]-Q873)/R873</f>
        <v>51.004612749536896</v>
      </c>
      <c r="P874" s="41">
        <f>3.6*Table10[[#This Row],[Column11]]</f>
        <v>87.102875587956731</v>
      </c>
      <c r="Q874" s="41">
        <f t="shared" si="38"/>
        <v>24.195243218876868</v>
      </c>
      <c r="R874" s="36">
        <f>Table10[[#This Row],[Column16]]/Table10[[#This Row],[Column19]]</f>
        <v>9.4813879313105129E-2</v>
      </c>
      <c r="S874" s="41">
        <f>'Given Data '!C$21*'Given Data '!C$19*'Given Data '!C$9*Table10[[#This Row],[Column11]]^2</f>
        <v>550.43267148258519</v>
      </c>
      <c r="T874" s="41">
        <f>'Given Data '!C$22*'Given Data '!C$17*9.81</f>
        <v>102.35950200000001</v>
      </c>
      <c r="U874" s="41">
        <v>0</v>
      </c>
      <c r="V874" s="41">
        <f>'Given Data '!C$45-(Table10[[#This Row],[Column13]]+Table10[[#This Row],[Column14]]+Table10[[#This Row],[Column15]])</f>
        <v>55.109243840249292</v>
      </c>
      <c r="W874" s="41">
        <f>Table10[[#This Row],[Column16]]/'Given Data '!C$17</f>
        <v>0.10563194847760113</v>
      </c>
      <c r="X874" s="41">
        <f>IF(L874=1,'Given Data '!C$55,IF(L874=2,'Given Data '!C$56,IF(L874=3,'Given Data '!C$57)))</f>
        <v>581.23604096253996</v>
      </c>
      <c r="Y874" s="41">
        <f>Table10[[#This Row],[Column19]]*Table10[[#This Row],[Column11]]^2/(2*1000)</f>
        <v>170.13063562486406</v>
      </c>
    </row>
    <row r="875" spans="7:25">
      <c r="G875" s="42">
        <v>6400</v>
      </c>
      <c r="H875" s="42">
        <v>17.8</v>
      </c>
      <c r="I875" s="41">
        <f>Table10[[#This Row],[Column2]]*746/1000</f>
        <v>13.2788</v>
      </c>
      <c r="J875" s="37">
        <f>60*Table10[[#This Row],[Column3]]/(2*PI()*Table10[[#This Row],[Column1]])</f>
        <v>1.9812999921831186E-2</v>
      </c>
      <c r="K875" s="51">
        <v>457.2</v>
      </c>
      <c r="L875" s="41">
        <f>IF(Simulation!Q875&lt;='Given Data '!J$6,1,IF(AND(Simulation!Q875&gt;'Given Data '!J$6,Simulation!Q875&lt;='Given Data '!J$7),2,IF(Simulation!Q875&gt;'Given Data '!J$8,3)))</f>
        <v>3</v>
      </c>
      <c r="M875" s="41">
        <v>1</v>
      </c>
      <c r="N875" s="32">
        <f t="shared" si="37"/>
        <v>871</v>
      </c>
      <c r="O875" s="41">
        <f>O874+(Table10[[#This Row],[Column11]]-Q874)/R874</f>
        <v>51.045939841118148</v>
      </c>
      <c r="P875" s="41">
        <f>3.6*Table10[[#This Row],[Column11]]</f>
        <v>87.116981762701499</v>
      </c>
      <c r="Q875" s="41">
        <f t="shared" si="38"/>
        <v>24.199161600750415</v>
      </c>
      <c r="R875" s="36">
        <f>Table10[[#This Row],[Column16]]/Table10[[#This Row],[Column19]]</f>
        <v>9.4507122939144345E-2</v>
      </c>
      <c r="S875" s="41">
        <f>'Given Data '!C$21*'Given Data '!C$19*'Given Data '!C$9*Table10[[#This Row],[Column11]]^2</f>
        <v>550.61096934292618</v>
      </c>
      <c r="T875" s="41">
        <f>'Given Data '!C$22*'Given Data '!C$17*9.81</f>
        <v>102.35950200000001</v>
      </c>
      <c r="U875" s="41">
        <v>0</v>
      </c>
      <c r="V875" s="41">
        <f>'Given Data '!C$45-(Table10[[#This Row],[Column13]]+Table10[[#This Row],[Column14]]+Table10[[#This Row],[Column15]])</f>
        <v>54.930945979908302</v>
      </c>
      <c r="W875" s="41">
        <f>Table10[[#This Row],[Column16]]/'Given Data '!C$17</f>
        <v>0.10529019183053477</v>
      </c>
      <c r="X875" s="41">
        <f>IF(L875=1,'Given Data '!C$55,IF(L875=2,'Given Data '!C$56,IF(L875=3,'Given Data '!C$57)))</f>
        <v>581.23604096253996</v>
      </c>
      <c r="Y875" s="41">
        <f>Table10[[#This Row],[Column19]]*Table10[[#This Row],[Column11]]^2/(2*1000)</f>
        <v>170.18574486870429</v>
      </c>
    </row>
    <row r="876" spans="7:25">
      <c r="G876" s="42">
        <v>6400</v>
      </c>
      <c r="H876" s="42">
        <v>17.8</v>
      </c>
      <c r="I876" s="41">
        <f>Table10[[#This Row],[Column2]]*746/1000</f>
        <v>13.2788</v>
      </c>
      <c r="J876" s="37">
        <f>60*Table10[[#This Row],[Column3]]/(2*PI()*Table10[[#This Row],[Column1]])</f>
        <v>1.9812999921831186E-2</v>
      </c>
      <c r="K876" s="51">
        <v>457.2</v>
      </c>
      <c r="L876" s="41">
        <f>IF(Simulation!Q876&lt;='Given Data '!J$6,1,IF(AND(Simulation!Q876&gt;'Given Data '!J$6,Simulation!Q876&lt;='Given Data '!J$7),2,IF(Simulation!Q876&gt;'Given Data '!J$8,3)))</f>
        <v>3</v>
      </c>
      <c r="M876" s="41">
        <v>1</v>
      </c>
      <c r="N876" s="32">
        <f t="shared" si="37"/>
        <v>872</v>
      </c>
      <c r="O876" s="41">
        <f>O875+(Table10[[#This Row],[Column11]]-Q875)/R875</f>
        <v>51.087260252828294</v>
      </c>
      <c r="P876" s="41">
        <f>3.6*Table10[[#This Row],[Column11]]</f>
        <v>87.131040026327284</v>
      </c>
      <c r="Q876" s="41">
        <f t="shared" si="38"/>
        <v>24.203066673979801</v>
      </c>
      <c r="R876" s="36">
        <f>Table10[[#This Row],[Column16]]/Table10[[#This Row],[Column19]]</f>
        <v>9.4201359030354356E-2</v>
      </c>
      <c r="S876" s="41">
        <f>'Given Data '!C$21*'Given Data '!C$19*'Given Data '!C$9*Table10[[#This Row],[Column11]]^2</f>
        <v>550.78869034674051</v>
      </c>
      <c r="T876" s="41">
        <f>'Given Data '!C$22*'Given Data '!C$17*9.81</f>
        <v>102.35950200000001</v>
      </c>
      <c r="U876" s="41">
        <v>0</v>
      </c>
      <c r="V876" s="41">
        <f>'Given Data '!C$45-(Table10[[#This Row],[Column13]]+Table10[[#This Row],[Column14]]+Table10[[#This Row],[Column15]])</f>
        <v>54.753224976093975</v>
      </c>
      <c r="W876" s="41">
        <f>Table10[[#This Row],[Column16]]/'Given Data '!C$17</f>
        <v>0.10494954088687963</v>
      </c>
      <c r="X876" s="41">
        <f>IF(L876=1,'Given Data '!C$55,IF(L876=2,'Given Data '!C$56,IF(L876=3,'Given Data '!C$57)))</f>
        <v>581.23604096253996</v>
      </c>
      <c r="Y876" s="41">
        <f>Table10[[#This Row],[Column19]]*Table10[[#This Row],[Column11]]^2/(2*1000)</f>
        <v>170.24067581468424</v>
      </c>
    </row>
    <row r="877" spans="7:25">
      <c r="G877" s="42">
        <v>6400</v>
      </c>
      <c r="H877" s="42">
        <v>17.8</v>
      </c>
      <c r="I877" s="41">
        <f>Table10[[#This Row],[Column2]]*746/1000</f>
        <v>13.2788</v>
      </c>
      <c r="J877" s="37">
        <f>60*Table10[[#This Row],[Column3]]/(2*PI()*Table10[[#This Row],[Column1]])</f>
        <v>1.9812999921831186E-2</v>
      </c>
      <c r="K877" s="51">
        <v>457.2</v>
      </c>
      <c r="L877" s="41">
        <f>IF(Simulation!Q877&lt;='Given Data '!J$6,1,IF(AND(Simulation!Q877&gt;'Given Data '!J$6,Simulation!Q877&lt;='Given Data '!J$7),2,IF(Simulation!Q877&gt;'Given Data '!J$8,3)))</f>
        <v>3</v>
      </c>
      <c r="M877" s="41">
        <v>1</v>
      </c>
      <c r="N877" s="32">
        <f t="shared" si="37"/>
        <v>873</v>
      </c>
      <c r="O877" s="41">
        <f>O876+(Table10[[#This Row],[Column11]]-Q876)/R876</f>
        <v>51.128574009501435</v>
      </c>
      <c r="P877" s="41">
        <f>3.6*Table10[[#This Row],[Column11]]</f>
        <v>87.145050549618219</v>
      </c>
      <c r="Q877" s="41">
        <f t="shared" si="38"/>
        <v>24.20695848600506</v>
      </c>
      <c r="R877" s="36">
        <f>Table10[[#This Row],[Column16]]/Table10[[#This Row],[Column19]]</f>
        <v>9.3896584375760928E-2</v>
      </c>
      <c r="S877" s="41">
        <f>'Given Data '!C$21*'Given Data '!C$19*'Given Data '!C$9*Table10[[#This Row],[Column11]]^2</f>
        <v>550.96583636036212</v>
      </c>
      <c r="T877" s="41">
        <f>'Given Data '!C$22*'Given Data '!C$17*9.81</f>
        <v>102.35950200000001</v>
      </c>
      <c r="U877" s="41">
        <v>0</v>
      </c>
      <c r="V877" s="41">
        <f>'Given Data '!C$45-(Table10[[#This Row],[Column13]]+Table10[[#This Row],[Column14]]+Table10[[#This Row],[Column15]])</f>
        <v>54.576078962472366</v>
      </c>
      <c r="W877" s="41">
        <f>Table10[[#This Row],[Column16]]/'Given Data '!C$17</f>
        <v>0.1046099920692959</v>
      </c>
      <c r="X877" s="41">
        <f>IF(L877=1,'Given Data '!C$55,IF(L877=2,'Given Data '!C$56,IF(L877=3,'Given Data '!C$57)))</f>
        <v>581.23604096253996</v>
      </c>
      <c r="Y877" s="41">
        <f>Table10[[#This Row],[Column19]]*Table10[[#This Row],[Column11]]^2/(2*1000)</f>
        <v>170.29542903966032</v>
      </c>
    </row>
    <row r="878" spans="7:25">
      <c r="G878" s="42">
        <v>6400</v>
      </c>
      <c r="H878" s="42">
        <v>17.8</v>
      </c>
      <c r="I878" s="41">
        <f>Table10[[#This Row],[Column2]]*746/1000</f>
        <v>13.2788</v>
      </c>
      <c r="J878" s="37">
        <f>60*Table10[[#This Row],[Column3]]/(2*PI()*Table10[[#This Row],[Column1]])</f>
        <v>1.9812999921831186E-2</v>
      </c>
      <c r="K878" s="51">
        <v>469.1</v>
      </c>
      <c r="L878" s="41">
        <f>IF(Simulation!Q878&lt;='Given Data '!J$6,1,IF(AND(Simulation!Q878&gt;'Given Data '!J$6,Simulation!Q878&lt;='Given Data '!J$7),2,IF(Simulation!Q878&gt;'Given Data '!J$8,3)))</f>
        <v>3</v>
      </c>
      <c r="M878" s="41">
        <v>1</v>
      </c>
      <c r="N878" s="32">
        <f t="shared" si="37"/>
        <v>874</v>
      </c>
      <c r="O878" s="41">
        <f>O877+(Table10[[#This Row],[Column11]]-Q877)/R877</f>
        <v>51.169881135867925</v>
      </c>
      <c r="P878" s="41">
        <f>3.6*Table10[[#This Row],[Column11]]</f>
        <v>87.159013502692503</v>
      </c>
      <c r="Q878" s="41">
        <f t="shared" si="38"/>
        <v>24.210837084081252</v>
      </c>
      <c r="R878" s="36">
        <f>Table10[[#This Row],[Column16]]/Table10[[#This Row],[Column19]]</f>
        <v>9.3592795774776513E-2</v>
      </c>
      <c r="S878" s="41">
        <f>'Given Data '!C$21*'Given Data '!C$19*'Given Data '!C$9*Table10[[#This Row],[Column11]]^2</f>
        <v>551.14240924408784</v>
      </c>
      <c r="T878" s="41">
        <f>'Given Data '!C$22*'Given Data '!C$17*9.81</f>
        <v>102.35950200000001</v>
      </c>
      <c r="U878" s="41">
        <v>0</v>
      </c>
      <c r="V878" s="41">
        <f>'Given Data '!C$45-(Table10[[#This Row],[Column13]]+Table10[[#This Row],[Column14]]+Table10[[#This Row],[Column15]])</f>
        <v>54.39950607874664</v>
      </c>
      <c r="W878" s="41">
        <f>Table10[[#This Row],[Column16]]/'Given Data '!C$17</f>
        <v>0.10427154181201556</v>
      </c>
      <c r="X878" s="41">
        <f>IF(L878=1,'Given Data '!C$55,IF(L878=2,'Given Data '!C$56,IF(L878=3,'Given Data '!C$57)))</f>
        <v>581.23604096253996</v>
      </c>
      <c r="Y878" s="41">
        <f>Table10[[#This Row],[Column19]]*Table10[[#This Row],[Column11]]^2/(2*1000)</f>
        <v>170.35000511862279</v>
      </c>
    </row>
    <row r="879" spans="7:25">
      <c r="G879" s="42">
        <v>6400</v>
      </c>
      <c r="H879" s="42">
        <v>17.8</v>
      </c>
      <c r="I879" s="41">
        <f>Table10[[#This Row],[Column2]]*746/1000</f>
        <v>13.2788</v>
      </c>
      <c r="J879" s="37">
        <f>60*Table10[[#This Row],[Column3]]/(2*PI()*Table10[[#This Row],[Column1]])</f>
        <v>1.9812999921831186E-2</v>
      </c>
      <c r="K879" s="51">
        <v>469.1</v>
      </c>
      <c r="L879" s="41">
        <f>IF(Simulation!Q879&lt;='Given Data '!J$6,1,IF(AND(Simulation!Q879&gt;'Given Data '!J$6,Simulation!Q879&lt;='Given Data '!J$7),2,IF(Simulation!Q879&gt;'Given Data '!J$8,3)))</f>
        <v>3</v>
      </c>
      <c r="M879" s="41">
        <v>1</v>
      </c>
      <c r="N879" s="32">
        <f t="shared" si="37"/>
        <v>875</v>
      </c>
      <c r="O879" s="41">
        <f>O878+(Table10[[#This Row],[Column11]]-Q878)/R878</f>
        <v>51.211181656554857</v>
      </c>
      <c r="P879" s="41">
        <f>3.6*Table10[[#This Row],[Column11]]</f>
        <v>87.172929055005469</v>
      </c>
      <c r="Q879" s="41">
        <f t="shared" si="38"/>
        <v>24.214702515279296</v>
      </c>
      <c r="R879" s="36">
        <f>Table10[[#This Row],[Column16]]/Table10[[#This Row],[Column19]]</f>
        <v>9.3289990037170145E-2</v>
      </c>
      <c r="S879" s="41">
        <f>'Given Data '!C$21*'Given Data '!C$19*'Given Data '!C$9*Table10[[#This Row],[Column11]]^2</f>
        <v>551.31841085219492</v>
      </c>
      <c r="T879" s="41">
        <f>'Given Data '!C$22*'Given Data '!C$17*9.81</f>
        <v>102.35950200000001</v>
      </c>
      <c r="U879" s="41">
        <v>0</v>
      </c>
      <c r="V879" s="41">
        <f>'Given Data '!C$45-(Table10[[#This Row],[Column13]]+Table10[[#This Row],[Column14]]+Table10[[#This Row],[Column15]])</f>
        <v>54.223504470639568</v>
      </c>
      <c r="W879" s="41">
        <f>Table10[[#This Row],[Column16]]/'Given Data '!C$17</f>
        <v>0.10393418656080881</v>
      </c>
      <c r="X879" s="41">
        <f>IF(L879=1,'Given Data '!C$55,IF(L879=2,'Given Data '!C$56,IF(L879=3,'Given Data '!C$57)))</f>
        <v>581.23604096253996</v>
      </c>
      <c r="Y879" s="41">
        <f>Table10[[#This Row],[Column19]]*Table10[[#This Row],[Column11]]^2/(2*1000)</f>
        <v>170.40440462470153</v>
      </c>
    </row>
    <row r="880" spans="7:25">
      <c r="G880" s="42">
        <v>6400</v>
      </c>
      <c r="H880" s="42">
        <v>17.8</v>
      </c>
      <c r="I880" s="41">
        <f>Table10[[#This Row],[Column2]]*746/1000</f>
        <v>13.2788</v>
      </c>
      <c r="J880" s="37">
        <f>60*Table10[[#This Row],[Column3]]/(2*PI()*Table10[[#This Row],[Column1]])</f>
        <v>1.9812999921831186E-2</v>
      </c>
      <c r="K880" s="51">
        <v>469.1</v>
      </c>
      <c r="L880" s="41">
        <f>IF(Simulation!Q880&lt;='Given Data '!J$6,1,IF(AND(Simulation!Q880&gt;'Given Data '!J$6,Simulation!Q880&lt;='Given Data '!J$7),2,IF(Simulation!Q880&gt;'Given Data '!J$8,3)))</f>
        <v>3</v>
      </c>
      <c r="M880" s="41">
        <v>1</v>
      </c>
      <c r="N880" s="32">
        <f t="shared" si="37"/>
        <v>876</v>
      </c>
      <c r="O880" s="41">
        <f>O879+(Table10[[#This Row],[Column11]]-Q879)/R879</f>
        <v>51.25247559608669</v>
      </c>
      <c r="P880" s="41">
        <f>3.6*Table10[[#This Row],[Column11]]</f>
        <v>87.18679737535254</v>
      </c>
      <c r="Q880" s="41">
        <f t="shared" si="38"/>
        <v>24.218554826486816</v>
      </c>
      <c r="R880" s="36">
        <f>Table10[[#This Row],[Column16]]/Table10[[#This Row],[Column19]]</f>
        <v>9.2988163983031571E-2</v>
      </c>
      <c r="S880" s="41">
        <f>'Given Data '!C$21*'Given Data '!C$19*'Given Data '!C$9*Table10[[#This Row],[Column11]]^2</f>
        <v>551.49384303296176</v>
      </c>
      <c r="T880" s="41">
        <f>'Given Data '!C$22*'Given Data '!C$17*9.81</f>
        <v>102.35950200000001</v>
      </c>
      <c r="U880" s="41">
        <v>0</v>
      </c>
      <c r="V880" s="41">
        <f>'Given Data '!C$45-(Table10[[#This Row],[Column13]]+Table10[[#This Row],[Column14]]+Table10[[#This Row],[Column15]])</f>
        <v>54.048072289872721</v>
      </c>
      <c r="W880" s="41">
        <f>Table10[[#This Row],[Column16]]/'Given Data '!C$17</f>
        <v>0.1035979227729442</v>
      </c>
      <c r="X880" s="41">
        <f>IF(L880=1,'Given Data '!C$55,IF(L880=2,'Given Data '!C$56,IF(L880=3,'Given Data '!C$57)))</f>
        <v>581.23604096253996</v>
      </c>
      <c r="Y880" s="41">
        <f>Table10[[#This Row],[Column19]]*Table10[[#This Row],[Column11]]^2/(2*1000)</f>
        <v>170.45862812917218</v>
      </c>
    </row>
    <row r="881" spans="7:25">
      <c r="G881" s="42">
        <v>6400</v>
      </c>
      <c r="H881" s="42">
        <v>17.8</v>
      </c>
      <c r="I881" s="41">
        <f>Table10[[#This Row],[Column2]]*746/1000</f>
        <v>13.2788</v>
      </c>
      <c r="J881" s="37">
        <f>60*Table10[[#This Row],[Column3]]/(2*PI()*Table10[[#This Row],[Column1]])</f>
        <v>1.9812999921831186E-2</v>
      </c>
      <c r="K881" s="51">
        <v>469.1</v>
      </c>
      <c r="L881" s="41">
        <f>IF(Simulation!Q881&lt;='Given Data '!J$6,1,IF(AND(Simulation!Q881&gt;'Given Data '!J$6,Simulation!Q881&lt;='Given Data '!J$7),2,IF(Simulation!Q881&gt;'Given Data '!J$8,3)))</f>
        <v>3</v>
      </c>
      <c r="M881" s="41">
        <v>1</v>
      </c>
      <c r="N881" s="39">
        <f t="shared" si="37"/>
        <v>877</v>
      </c>
      <c r="O881" s="41">
        <f>O880+(Table10[[#This Row],[Column11]]-Q880)/R880</f>
        <v>51.293762978885574</v>
      </c>
      <c r="P881" s="41">
        <f>3.6*Table10[[#This Row],[Column11]]</f>
        <v>87.200618631872217</v>
      </c>
      <c r="Q881" s="41">
        <f t="shared" si="38"/>
        <v>24.222394064408949</v>
      </c>
      <c r="R881" s="36">
        <f>-1.2*Table10[[#This Row],[Column16]]/Table10[[#This Row],[Column19]]</f>
        <v>-0.11122477733128665</v>
      </c>
      <c r="S881" s="41">
        <f>'Given Data '!C$21*'Given Data '!C$19*'Given Data '!C$9*Table10[[#This Row],[Column11]]^2</f>
        <v>551.66870762868689</v>
      </c>
      <c r="T881" s="41">
        <f>'Given Data '!C$22*'Given Data '!C$17*9.81</f>
        <v>102.35950200000001</v>
      </c>
      <c r="U881" s="41">
        <v>0</v>
      </c>
      <c r="V881" s="41">
        <f>'Given Data '!C$45-(Table10[[#This Row],[Column13]]+Table10[[#This Row],[Column14]]+Table10[[#This Row],[Column15]])</f>
        <v>53.873207694147595</v>
      </c>
      <c r="W881" s="41">
        <f>Table10[[#This Row],[Column16]]/'Given Data '!C$17</f>
        <v>0.10326274691715243</v>
      </c>
      <c r="X881" s="41">
        <f>IF(L881=1,'Given Data '!C$55,IF(L881=2,'Given Data '!C$56,IF(L881=3,'Given Data '!C$57)))</f>
        <v>581.23604096253996</v>
      </c>
      <c r="Y881" s="41">
        <f>Table10[[#This Row],[Column19]]*Table10[[#This Row],[Column11]]^2/(2*1000)</f>
        <v>170.51267620146209</v>
      </c>
    </row>
    <row r="882" spans="7:25">
      <c r="G882" s="42">
        <v>6400</v>
      </c>
      <c r="H882" s="42">
        <v>17.8</v>
      </c>
      <c r="I882" s="41">
        <f>Table10[[#This Row],[Column2]]*746/1000</f>
        <v>13.2788</v>
      </c>
      <c r="J882" s="37">
        <f>60*Table10[[#This Row],[Column3]]/(2*PI()*Table10[[#This Row],[Column1]])</f>
        <v>1.9812999921831186E-2</v>
      </c>
      <c r="K882" s="51">
        <v>469.1</v>
      </c>
      <c r="L882" s="41">
        <f>IF(Simulation!Q882&lt;='Given Data '!J$6,1,IF(AND(Simulation!Q882&gt;'Given Data '!J$6,Simulation!Q882&lt;='Given Data '!J$7),2,IF(Simulation!Q882&gt;'Given Data '!J$8,3)))</f>
        <v>3</v>
      </c>
      <c r="M882" s="41">
        <v>1</v>
      </c>
      <c r="N882" s="39">
        <f t="shared" si="37"/>
        <v>878</v>
      </c>
      <c r="O882" s="41">
        <f>O881+(Table10[[#This Row],[Column11]]-Q881)/R881</f>
        <v>51.335051003505853</v>
      </c>
      <c r="P882" s="41">
        <f>3.6*Table10[[#This Row],[Column11]]</f>
        <v>87.1840865270308</v>
      </c>
      <c r="Q882" s="41">
        <f t="shared" si="38"/>
        <v>24.21780181306411</v>
      </c>
      <c r="R882" s="36">
        <f>-1.2*Table10[[#This Row],[Column16]]/Table10[[#This Row],[Column19]]</f>
        <v>-0.11165659903885848</v>
      </c>
      <c r="S882" s="41">
        <f>'Given Data '!C$21*'Given Data '!C$19*'Given Data '!C$9*Table10[[#This Row],[Column11]]^2</f>
        <v>551.45954901226128</v>
      </c>
      <c r="T882" s="41">
        <f>'Given Data '!C$22*'Given Data '!C$17*9.81</f>
        <v>102.35950200000001</v>
      </c>
      <c r="U882" s="41">
        <v>0</v>
      </c>
      <c r="V882" s="41">
        <f>'Given Data '!C$45-(Table10[[#This Row],[Column13]]+Table10[[#This Row],[Column14]]+Table10[[#This Row],[Column15]])</f>
        <v>54.082366310573207</v>
      </c>
      <c r="W882" s="41">
        <f>Table10[[#This Row],[Column16]]/'Given Data '!C$17</f>
        <v>0.10366365664942823</v>
      </c>
      <c r="X882" s="41">
        <f>IF(L882=1,'Given Data '!C$55,IF(L882=2,'Given Data '!C$56,IF(L882=3,'Given Data '!C$57)))</f>
        <v>581.23604096253996</v>
      </c>
      <c r="Y882" s="41">
        <f>Table10[[#This Row],[Column19]]*Table10[[#This Row],[Column11]]^2/(2*1000)</f>
        <v>170.44802835222907</v>
      </c>
    </row>
    <row r="883" spans="7:25">
      <c r="G883" s="42">
        <v>6400</v>
      </c>
      <c r="H883" s="42">
        <v>17.8</v>
      </c>
      <c r="I883" s="41">
        <f>Table10[[#This Row],[Column2]]*746/1000</f>
        <v>13.2788</v>
      </c>
      <c r="J883" s="37">
        <f>60*Table10[[#This Row],[Column3]]/(2*PI()*Table10[[#This Row],[Column1]])</f>
        <v>1.9812999921831186E-2</v>
      </c>
      <c r="K883" s="51">
        <v>469.1</v>
      </c>
      <c r="L883" s="41">
        <f>IF(Simulation!Q883&lt;='Given Data '!J$6,1,IF(AND(Simulation!Q883&gt;'Given Data '!J$6,Simulation!Q883&lt;='Given Data '!J$7),2,IF(Simulation!Q883&gt;'Given Data '!J$8,3)))</f>
        <v>3</v>
      </c>
      <c r="M883" s="41">
        <v>1</v>
      </c>
      <c r="N883" s="39">
        <f t="shared" si="37"/>
        <v>879</v>
      </c>
      <c r="O883" s="41">
        <f>O882+(Table10[[#This Row],[Column11]]-Q882)/R882</f>
        <v>51.376346873975429</v>
      </c>
      <c r="P883" s="41">
        <f>3.6*Table10[[#This Row],[Column11]]</f>
        <v>87.167487083807259</v>
      </c>
      <c r="Q883" s="41">
        <f t="shared" si="38"/>
        <v>24.213190856613128</v>
      </c>
      <c r="R883" s="36">
        <f>-1.2*Table10[[#This Row],[Column16]]/Table10[[#This Row],[Column19]]</f>
        <v>-0.11209009726124673</v>
      </c>
      <c r="S883" s="41">
        <f>'Given Data '!C$21*'Given Data '!C$19*'Given Data '!C$9*Table10[[#This Row],[Column11]]^2</f>
        <v>551.24957835347357</v>
      </c>
      <c r="T883" s="41">
        <f>'Given Data '!C$22*'Given Data '!C$17*9.81</f>
        <v>102.35950200000001</v>
      </c>
      <c r="U883" s="41">
        <v>0</v>
      </c>
      <c r="V883" s="41">
        <f>'Given Data '!C$45-(Table10[[#This Row],[Column13]]+Table10[[#This Row],[Column14]]+Table10[[#This Row],[Column15]])</f>
        <v>54.292336969360917</v>
      </c>
      <c r="W883" s="41">
        <f>Table10[[#This Row],[Column16]]/'Given Data '!C$17</f>
        <v>0.10406612288313606</v>
      </c>
      <c r="X883" s="41">
        <f>IF(L883=1,'Given Data '!C$55,IF(L883=2,'Given Data '!C$56,IF(L883=3,'Given Data '!C$57)))</f>
        <v>581.23604096253996</v>
      </c>
      <c r="Y883" s="41">
        <f>Table10[[#This Row],[Column19]]*Table10[[#This Row],[Column11]]^2/(2*1000)</f>
        <v>170.38312951265635</v>
      </c>
    </row>
    <row r="884" spans="7:25">
      <c r="G884" s="42">
        <v>6400</v>
      </c>
      <c r="H884" s="42">
        <v>17.8</v>
      </c>
      <c r="I884" s="41">
        <f>Table10[[#This Row],[Column2]]*746/1000</f>
        <v>13.2788</v>
      </c>
      <c r="J884" s="37">
        <f>60*Table10[[#This Row],[Column3]]/(2*PI()*Table10[[#This Row],[Column1]])</f>
        <v>1.9812999921831186E-2</v>
      </c>
      <c r="K884" s="51">
        <v>469.1</v>
      </c>
      <c r="L884" s="41">
        <f>IF(Simulation!Q884&lt;='Given Data '!J$6,1,IF(AND(Simulation!Q884&gt;'Given Data '!J$6,Simulation!Q884&lt;='Given Data '!J$7),2,IF(Simulation!Q884&gt;'Given Data '!J$8,3)))</f>
        <v>3</v>
      </c>
      <c r="M884" s="41">
        <v>1</v>
      </c>
      <c r="N884" s="39">
        <f t="shared" si="37"/>
        <v>880</v>
      </c>
      <c r="O884" s="41">
        <f>O883+(Table10[[#This Row],[Column11]]-Q883)/R883</f>
        <v>51.417650625255824</v>
      </c>
      <c r="P884" s="41">
        <f>3.6*Table10[[#This Row],[Column11]]</f>
        <v>87.150820014413483</v>
      </c>
      <c r="Q884" s="41">
        <f t="shared" si="38"/>
        <v>24.208561115114854</v>
      </c>
      <c r="R884" s="36">
        <f>-1.2*Table10[[#This Row],[Column16]]/Table10[[#This Row],[Column19]]</f>
        <v>-0.11252527850739216</v>
      </c>
      <c r="S884" s="41">
        <f>'Given Data '!C$21*'Given Data '!C$19*'Given Data '!C$9*Table10[[#This Row],[Column11]]^2</f>
        <v>551.03879249963131</v>
      </c>
      <c r="T884" s="41">
        <f>'Given Data '!C$22*'Given Data '!C$17*9.81</f>
        <v>102.35950200000001</v>
      </c>
      <c r="U884" s="41">
        <v>0</v>
      </c>
      <c r="V884" s="41">
        <f>'Given Data '!C$45-(Table10[[#This Row],[Column13]]+Table10[[#This Row],[Column14]]+Table10[[#This Row],[Column15]])</f>
        <v>54.503122823203171</v>
      </c>
      <c r="W884" s="41">
        <f>Table10[[#This Row],[Column16]]/'Given Data '!C$17</f>
        <v>0.10447015166127382</v>
      </c>
      <c r="X884" s="41">
        <f>IF(L884=1,'Given Data '!C$55,IF(L884=2,'Given Data '!C$56,IF(L884=3,'Given Data '!C$57)))</f>
        <v>581.23604096253996</v>
      </c>
      <c r="Y884" s="41">
        <f>Table10[[#This Row],[Column19]]*Table10[[#This Row],[Column11]]^2/(2*1000)</f>
        <v>170.31797870829311</v>
      </c>
    </row>
    <row r="885" spans="7:25">
      <c r="G885" s="42">
        <v>6400</v>
      </c>
      <c r="H885" s="42">
        <v>17.8</v>
      </c>
      <c r="I885" s="41">
        <f>Table10[[#This Row],[Column2]]*746/1000</f>
        <v>13.2788</v>
      </c>
      <c r="J885" s="37">
        <f>60*Table10[[#This Row],[Column3]]/(2*PI()*Table10[[#This Row],[Column1]])</f>
        <v>1.9812999921831186E-2</v>
      </c>
      <c r="K885" s="51">
        <v>469.1</v>
      </c>
      <c r="L885" s="41">
        <f>IF(Simulation!Q885&lt;='Given Data '!J$6,1,IF(AND(Simulation!Q885&gt;'Given Data '!J$6,Simulation!Q885&lt;='Given Data '!J$7),2,IF(Simulation!Q885&gt;'Given Data '!J$8,3)))</f>
        <v>3</v>
      </c>
      <c r="M885" s="41">
        <v>1</v>
      </c>
      <c r="N885" s="39">
        <f t="shared" si="37"/>
        <v>881</v>
      </c>
      <c r="O885" s="41">
        <f>O884+(Table10[[#This Row],[Column11]]-Q884)/R884</f>
        <v>51.458962292483569</v>
      </c>
      <c r="P885" s="41">
        <f>3.6*Table10[[#This Row],[Column11]]</f>
        <v>87.134085029716019</v>
      </c>
      <c r="Q885" s="41">
        <f t="shared" si="38"/>
        <v>24.203912508254447</v>
      </c>
      <c r="R885" s="36">
        <f>-1.2*Table10[[#This Row],[Column16]]/Table10[[#This Row],[Column19]]</f>
        <v>-0.1129621493115059</v>
      </c>
      <c r="S885" s="41">
        <f>'Given Data '!C$21*'Given Data '!C$19*'Given Data '!C$9*Table10[[#This Row],[Column11]]^2</f>
        <v>550.82718828580198</v>
      </c>
      <c r="T885" s="41">
        <f>'Given Data '!C$22*'Given Data '!C$17*9.81</f>
        <v>102.35950200000001</v>
      </c>
      <c r="U885" s="41">
        <v>0</v>
      </c>
      <c r="V885" s="41">
        <f>'Given Data '!C$45-(Table10[[#This Row],[Column13]]+Table10[[#This Row],[Column14]]+Table10[[#This Row],[Column15]])</f>
        <v>54.714727037032503</v>
      </c>
      <c r="W885" s="41">
        <f>Table10[[#This Row],[Column16]]/'Given Data '!C$17</f>
        <v>0.10487574905030093</v>
      </c>
      <c r="X885" s="41">
        <f>IF(L885=1,'Given Data '!C$55,IF(L885=2,'Given Data '!C$56,IF(L885=3,'Given Data '!C$57)))</f>
        <v>581.23604096253996</v>
      </c>
      <c r="Y885" s="41">
        <f>Table10[[#This Row],[Column19]]*Table10[[#This Row],[Column11]]^2/(2*1000)</f>
        <v>170.25257496090524</v>
      </c>
    </row>
    <row r="886" spans="7:25">
      <c r="G886" s="42">
        <v>6500</v>
      </c>
      <c r="H886" s="42">
        <v>17.8</v>
      </c>
      <c r="I886" s="41">
        <f>Table10[[#This Row],[Column2]]*746/1000</f>
        <v>13.2788</v>
      </c>
      <c r="J886" s="37">
        <f>60*Table10[[#This Row],[Column3]]/(2*PI()*Table10[[#This Row],[Column1]])</f>
        <v>1.9508184538418398E-2</v>
      </c>
      <c r="K886" s="51">
        <v>469.1</v>
      </c>
      <c r="L886" s="41">
        <f>IF(Simulation!Q886&lt;='Given Data '!J$6,1,IF(AND(Simulation!Q886&gt;'Given Data '!J$6,Simulation!Q886&lt;='Given Data '!J$7),2,IF(Simulation!Q886&gt;'Given Data '!J$8,3)))</f>
        <v>3</v>
      </c>
      <c r="M886" s="41">
        <v>1</v>
      </c>
      <c r="N886" s="39">
        <f t="shared" si="37"/>
        <v>882</v>
      </c>
      <c r="O886" s="41">
        <f>O885+(Table10[[#This Row],[Column11]]-Q885)/R885</f>
        <v>51.50028191097136</v>
      </c>
      <c r="P886" s="41">
        <f>3.6*Table10[[#This Row],[Column11]]</f>
        <v>87.117281839228809</v>
      </c>
      <c r="Q886" s="41">
        <f t="shared" si="38"/>
        <v>24.199244955341335</v>
      </c>
      <c r="R886" s="36">
        <f>-1.2*Table10[[#This Row],[Column16]]/Table10[[#This Row],[Column19]]</f>
        <v>-0.11340071623316753</v>
      </c>
      <c r="S886" s="41">
        <f>'Given Data '!C$21*'Given Data '!C$19*'Given Data '!C$9*Table10[[#This Row],[Column11]]^2</f>
        <v>550.61476253476553</v>
      </c>
      <c r="T886" s="41">
        <f>'Given Data '!C$22*'Given Data '!C$17*9.81</f>
        <v>102.35950200000001</v>
      </c>
      <c r="U886" s="41">
        <v>0</v>
      </c>
      <c r="V886" s="41">
        <f>'Given Data '!C$45-(Table10[[#This Row],[Column13]]+Table10[[#This Row],[Column14]]+Table10[[#This Row],[Column15]])</f>
        <v>54.927152788068952</v>
      </c>
      <c r="W886" s="41">
        <f>Table10[[#This Row],[Column16]]/'Given Data '!C$17</f>
        <v>0.10528292114022915</v>
      </c>
      <c r="X886" s="41">
        <f>IF(L886=1,'Given Data '!C$55,IF(L886=2,'Given Data '!C$56,IF(L886=3,'Given Data '!C$57)))</f>
        <v>581.23604096253996</v>
      </c>
      <c r="Y886" s="41">
        <f>Table10[[#This Row],[Column19]]*Table10[[#This Row],[Column11]]^2/(2*1000)</f>
        <v>170.18691728846079</v>
      </c>
    </row>
    <row r="887" spans="7:25">
      <c r="G887" s="42">
        <v>6500</v>
      </c>
      <c r="H887" s="42">
        <v>17.8</v>
      </c>
      <c r="I887" s="41">
        <f>Table10[[#This Row],[Column2]]*746/1000</f>
        <v>13.2788</v>
      </c>
      <c r="J887" s="37">
        <f>60*Table10[[#This Row],[Column3]]/(2*PI()*Table10[[#This Row],[Column1]])</f>
        <v>1.9508184538418398E-2</v>
      </c>
      <c r="K887" s="51">
        <v>469.1</v>
      </c>
      <c r="L887" s="41">
        <f>IF(Simulation!Q887&lt;='Given Data '!J$6,1,IF(AND(Simulation!Q887&gt;'Given Data '!J$6,Simulation!Q887&lt;='Given Data '!J$7),2,IF(Simulation!Q887&gt;'Given Data '!J$8,3)))</f>
        <v>3</v>
      </c>
      <c r="M887" s="41">
        <v>1</v>
      </c>
      <c r="N887" s="39">
        <f t="shared" si="37"/>
        <v>883</v>
      </c>
      <c r="O887" s="41">
        <f>O886+(Table10[[#This Row],[Column11]]-Q886)/R886</f>
        <v>51.541609516209064</v>
      </c>
      <c r="P887" s="41">
        <f>3.6*Table10[[#This Row],[Column11]]</f>
        <v>87.100410151105848</v>
      </c>
      <c r="Q887" s="41">
        <f t="shared" si="38"/>
        <v>24.194558375307178</v>
      </c>
      <c r="R887" s="36">
        <f>-1.2*Table10[[#This Row],[Column16]]/Table10[[#This Row],[Column19]]</f>
        <v>-0.11384098585742425</v>
      </c>
      <c r="S887" s="41">
        <f>'Given Data '!C$21*'Given Data '!C$19*'Given Data '!C$9*Table10[[#This Row],[Column11]]^2</f>
        <v>550.40151205696634</v>
      </c>
      <c r="T887" s="41">
        <f>'Given Data '!C$22*'Given Data '!C$17*9.81</f>
        <v>102.35950200000001</v>
      </c>
      <c r="U887" s="41">
        <v>0</v>
      </c>
      <c r="V887" s="41">
        <f>'Given Data '!C$45-(Table10[[#This Row],[Column13]]+Table10[[#This Row],[Column14]]+Table10[[#This Row],[Column15]])</f>
        <v>55.140403265868144</v>
      </c>
      <c r="W887" s="41">
        <f>Table10[[#This Row],[Column16]]/'Given Data '!C$17</f>
        <v>0.10569167404471477</v>
      </c>
      <c r="X887" s="41">
        <f>IF(L887=1,'Given Data '!C$55,IF(L887=2,'Given Data '!C$56,IF(L887=3,'Given Data '!C$57)))</f>
        <v>581.23604096253996</v>
      </c>
      <c r="Y887" s="41">
        <f>Table10[[#This Row],[Column19]]*Table10[[#This Row],[Column11]]^2/(2*1000)</f>
        <v>170.1210047051151</v>
      </c>
    </row>
    <row r="888" spans="7:25">
      <c r="G888" s="42">
        <v>6500</v>
      </c>
      <c r="H888" s="42">
        <v>17.8</v>
      </c>
      <c r="I888" s="41">
        <f>Table10[[#This Row],[Column2]]*746/1000</f>
        <v>13.2788</v>
      </c>
      <c r="J888" s="37">
        <f>60*Table10[[#This Row],[Column3]]/(2*PI()*Table10[[#This Row],[Column1]])</f>
        <v>1.9508184538418398E-2</v>
      </c>
      <c r="K888" s="51">
        <v>469.1</v>
      </c>
      <c r="L888" s="41">
        <f>IF(Simulation!Q888&lt;='Given Data '!J$6,1,IF(AND(Simulation!Q888&gt;'Given Data '!J$6,Simulation!Q888&lt;='Given Data '!J$7),2,IF(Simulation!Q888&gt;'Given Data '!J$8,3)))</f>
        <v>3</v>
      </c>
      <c r="M888" s="41">
        <v>1</v>
      </c>
      <c r="N888" s="39">
        <f t="shared" si="37"/>
        <v>884</v>
      </c>
      <c r="O888" s="41">
        <f>O887+(Table10[[#This Row],[Column11]]-Q887)/R887</f>
        <v>51.582945143864784</v>
      </c>
      <c r="P888" s="41">
        <f>3.6*Table10[[#This Row],[Column11]]</f>
        <v>87.083469672133745</v>
      </c>
      <c r="Q888" s="41">
        <f t="shared" si="38"/>
        <v>24.189852686703816</v>
      </c>
      <c r="R888" s="36">
        <f>-1.2*Table10[[#This Row],[Column16]]/Table10[[#This Row],[Column19]]</f>
        <v>-0.11428296479488893</v>
      </c>
      <c r="S888" s="41">
        <f>'Given Data '!C$21*'Given Data '!C$19*'Given Data '!C$9*Table10[[#This Row],[Column11]]^2</f>
        <v>550.18743365046566</v>
      </c>
      <c r="T888" s="41">
        <f>'Given Data '!C$22*'Given Data '!C$17*9.81</f>
        <v>102.35950200000001</v>
      </c>
      <c r="U888" s="41">
        <v>0</v>
      </c>
      <c r="V888" s="41">
        <f>'Given Data '!C$45-(Table10[[#This Row],[Column13]]+Table10[[#This Row],[Column14]]+Table10[[#This Row],[Column15]])</f>
        <v>55.35448167236882</v>
      </c>
      <c r="W888" s="41">
        <f>Table10[[#This Row],[Column16]]/'Given Data '!C$17</f>
        <v>0.10610201390114971</v>
      </c>
      <c r="X888" s="41">
        <f>IF(L888=1,'Given Data '!C$55,IF(L888=2,'Given Data '!C$56,IF(L888=3,'Given Data '!C$57)))</f>
        <v>581.23604096253996</v>
      </c>
      <c r="Y888" s="41">
        <f>Table10[[#This Row],[Column19]]*Table10[[#This Row],[Column11]]^2/(2*1000)</f>
        <v>170.05483622119604</v>
      </c>
    </row>
    <row r="889" spans="7:25">
      <c r="G889" s="42">
        <v>5100</v>
      </c>
      <c r="H889" s="42">
        <v>15.59</v>
      </c>
      <c r="I889" s="41">
        <f>Table10[[#This Row],[Column2]]*746/1000</f>
        <v>11.630139999999999</v>
      </c>
      <c r="J889" s="37">
        <f>60*Table10[[#This Row],[Column3]]/(2*PI()*Table10[[#This Row],[Column1]])</f>
        <v>2.1776403174715003E-2</v>
      </c>
      <c r="K889" s="51">
        <v>469.1</v>
      </c>
      <c r="L889" s="41">
        <f>IF(Simulation!Q889&lt;='Given Data '!J$6,1,IF(AND(Simulation!Q889&gt;'Given Data '!J$6,Simulation!Q889&lt;='Given Data '!J$7),2,IF(Simulation!Q889&gt;'Given Data '!J$8,3)))</f>
        <v>3</v>
      </c>
      <c r="M889" s="41">
        <v>1</v>
      </c>
      <c r="N889" s="39">
        <f t="shared" si="37"/>
        <v>885</v>
      </c>
      <c r="O889" s="41">
        <f>O888+(Table10[[#This Row],[Column11]]-Q888)/R888</f>
        <v>51.62428882978589</v>
      </c>
      <c r="P889" s="41">
        <f>3.6*Table10[[#This Row],[Column11]]</f>
        <v>87.066460107724339</v>
      </c>
      <c r="Q889" s="41">
        <f t="shared" si="38"/>
        <v>24.185127807701203</v>
      </c>
      <c r="R889" s="36">
        <f>-1.2*Table10[[#This Row],[Column16]]/Table10[[#This Row],[Column19]]</f>
        <v>-0.11472665968183936</v>
      </c>
      <c r="S889" s="41">
        <f>'Given Data '!C$21*'Given Data '!C$19*'Given Data '!C$9*Table10[[#This Row],[Column11]]^2</f>
        <v>549.97252410089368</v>
      </c>
      <c r="T889" s="41">
        <f>'Given Data '!C$22*'Given Data '!C$17*9.81</f>
        <v>102.35950200000001</v>
      </c>
      <c r="U889" s="41">
        <v>0</v>
      </c>
      <c r="V889" s="41">
        <f>'Given Data '!C$45-(Table10[[#This Row],[Column13]]+Table10[[#This Row],[Column14]]+Table10[[#This Row],[Column15]])</f>
        <v>55.569391221940805</v>
      </c>
      <c r="W889" s="41">
        <f>Table10[[#This Row],[Column16]]/'Given Data '!C$17</f>
        <v>0.10651394687075348</v>
      </c>
      <c r="X889" s="41">
        <f>IF(L889=1,'Given Data '!C$55,IF(L889=2,'Given Data '!C$56,IF(L889=3,'Given Data '!C$57)))</f>
        <v>581.23604096253996</v>
      </c>
      <c r="Y889" s="41">
        <f>Table10[[#This Row],[Column19]]*Table10[[#This Row],[Column11]]^2/(2*1000)</f>
        <v>169.98841084318923</v>
      </c>
    </row>
    <row r="890" spans="7:25">
      <c r="G890" s="42">
        <v>5100</v>
      </c>
      <c r="H890" s="42">
        <v>15.59</v>
      </c>
      <c r="I890" s="41">
        <f>Table10[[#This Row],[Column2]]*746/1000</f>
        <v>11.630139999999999</v>
      </c>
      <c r="J890" s="37">
        <f>60*Table10[[#This Row],[Column3]]/(2*PI()*Table10[[#This Row],[Column1]])</f>
        <v>2.1776403174715003E-2</v>
      </c>
      <c r="K890" s="51">
        <v>469.1</v>
      </c>
      <c r="L890" s="41">
        <f>IF(Simulation!Q890&lt;='Given Data '!J$6,1,IF(AND(Simulation!Q890&gt;'Given Data '!J$6,Simulation!Q890&lt;='Given Data '!J$7),2,IF(Simulation!Q890&gt;'Given Data '!J$8,3)))</f>
        <v>3</v>
      </c>
      <c r="M890" s="41">
        <v>1</v>
      </c>
      <c r="N890" s="32">
        <f t="shared" si="37"/>
        <v>886</v>
      </c>
      <c r="O890" s="41">
        <f>O889+(Table10[[#This Row],[Column11]]-Q889)/R889</f>
        <v>51.665640610000132</v>
      </c>
      <c r="P890" s="41">
        <f>3.6*Table10[[#This Row],[Column11]]</f>
        <v>87.049381161907178</v>
      </c>
      <c r="Q890" s="41">
        <f t="shared" si="38"/>
        <v>24.180383656085326</v>
      </c>
      <c r="R890" s="36">
        <f>Table10[[#This Row],[Column16]]/Table10[[#This Row],[Column19]]</f>
        <v>9.5976730983599129E-2</v>
      </c>
      <c r="S890" s="41">
        <f>'Given Data '!C$21*'Given Data '!C$19*'Given Data '!C$9*Table10[[#This Row],[Column11]]^2</f>
        <v>549.75678018140059</v>
      </c>
      <c r="T890" s="41">
        <f>'Given Data '!C$22*'Given Data '!C$17*9.81</f>
        <v>102.35950200000001</v>
      </c>
      <c r="U890" s="41">
        <v>0</v>
      </c>
      <c r="V890" s="41">
        <f>'Given Data '!C$45-(Table10[[#This Row],[Column13]]+Table10[[#This Row],[Column14]]+Table10[[#This Row],[Column15]])</f>
        <v>55.785135141433898</v>
      </c>
      <c r="W890" s="41">
        <f>Table10[[#This Row],[Column16]]/'Given Data '!C$17</f>
        <v>0.10692747913866688</v>
      </c>
      <c r="X890" s="41">
        <f>IF(L890=1,'Given Data '!C$55,IF(L890=2,'Given Data '!C$56,IF(L890=3,'Given Data '!C$57)))</f>
        <v>581.23604096253996</v>
      </c>
      <c r="Y890" s="41">
        <f>Table10[[#This Row],[Column19]]*Table10[[#This Row],[Column11]]^2/(2*1000)</f>
        <v>169.92172757372288</v>
      </c>
    </row>
    <row r="891" spans="7:25">
      <c r="G891" s="42">
        <v>5200</v>
      </c>
      <c r="H891" s="42">
        <v>15.92</v>
      </c>
      <c r="I891" s="41">
        <f>Table10[[#This Row],[Column2]]*746/1000</f>
        <v>11.87632</v>
      </c>
      <c r="J891" s="37">
        <f>60*Table10[[#This Row],[Column3]]/(2*PI()*Table10[[#This Row],[Column1]])</f>
        <v>2.1809711927782367E-2</v>
      </c>
      <c r="K891" s="51">
        <v>469.1</v>
      </c>
      <c r="L891" s="41">
        <f>IF(Simulation!Q891&lt;='Given Data '!J$6,1,IF(AND(Simulation!Q891&gt;'Given Data '!J$6,Simulation!Q891&lt;='Given Data '!J$7),2,IF(Simulation!Q891&gt;'Given Data '!J$8,3)))</f>
        <v>3</v>
      </c>
      <c r="M891" s="41">
        <v>1</v>
      </c>
      <c r="N891" s="32">
        <f t="shared" si="37"/>
        <v>887</v>
      </c>
      <c r="O891" s="41">
        <f>O890+(Table10[[#This Row],[Column11]]-Q890)/R890</f>
        <v>51.706993053077042</v>
      </c>
      <c r="P891" s="41">
        <f>3.6*Table10[[#This Row],[Column11]]</f>
        <v>87.063669102204116</v>
      </c>
      <c r="Q891" s="41">
        <f t="shared" si="38"/>
        <v>24.184352528390033</v>
      </c>
      <c r="R891" s="36">
        <f>Table10[[#This Row],[Column16]]/Table10[[#This Row],[Column19]]</f>
        <v>9.5666212373935466E-2</v>
      </c>
      <c r="S891" s="41">
        <f>'Given Data '!C$21*'Given Data '!C$19*'Given Data '!C$9*Table10[[#This Row],[Column11]]^2</f>
        <v>549.93726478872668</v>
      </c>
      <c r="T891" s="41">
        <f>'Given Data '!C$22*'Given Data '!C$17*9.81</f>
        <v>102.35950200000001</v>
      </c>
      <c r="U891" s="41">
        <v>0</v>
      </c>
      <c r="V891" s="41">
        <f>'Given Data '!C$45-(Table10[[#This Row],[Column13]]+Table10[[#This Row],[Column14]]+Table10[[#This Row],[Column15]])</f>
        <v>55.604650534107805</v>
      </c>
      <c r="W891" s="41">
        <f>Table10[[#This Row],[Column16]]/'Given Data '!C$17</f>
        <v>0.10658153099252037</v>
      </c>
      <c r="X891" s="41">
        <f>IF(L891=1,'Given Data '!C$55,IF(L891=2,'Given Data '!C$56,IF(L891=3,'Given Data '!C$57)))</f>
        <v>581.23604096253996</v>
      </c>
      <c r="Y891" s="41">
        <f>Table10[[#This Row],[Column19]]*Table10[[#This Row],[Column11]]^2/(2*1000)</f>
        <v>169.97751270886425</v>
      </c>
    </row>
    <row r="892" spans="7:25">
      <c r="G892" s="42">
        <v>5200</v>
      </c>
      <c r="H892" s="42">
        <v>15.92</v>
      </c>
      <c r="I892" s="41">
        <f>Table10[[#This Row],[Column2]]*746/1000</f>
        <v>11.87632</v>
      </c>
      <c r="J892" s="37">
        <f>60*Table10[[#This Row],[Column3]]/(2*PI()*Table10[[#This Row],[Column1]])</f>
        <v>2.1809711927782367E-2</v>
      </c>
      <c r="K892" s="51">
        <v>469.1</v>
      </c>
      <c r="L892" s="41">
        <f>IF(Simulation!Q892&lt;='Given Data '!J$6,1,IF(AND(Simulation!Q892&gt;'Given Data '!J$6,Simulation!Q892&lt;='Given Data '!J$7),2,IF(Simulation!Q892&gt;'Given Data '!J$8,3)))</f>
        <v>3</v>
      </c>
      <c r="M892" s="41">
        <v>1</v>
      </c>
      <c r="N892" s="32">
        <f t="shared" si="37"/>
        <v>888</v>
      </c>
      <c r="O892" s="41">
        <f>O891+(Table10[[#This Row],[Column11]]-Q891)/R891</f>
        <v>51.748338721927908</v>
      </c>
      <c r="P892" s="41">
        <f>3.6*Table10[[#This Row],[Column11]]</f>
        <v>87.077908482937431</v>
      </c>
      <c r="Q892" s="41">
        <f t="shared" si="38"/>
        <v>24.188307911927062</v>
      </c>
      <c r="R892" s="36">
        <f>Table10[[#This Row],[Column16]]/Table10[[#This Row],[Column19]]</f>
        <v>9.5356698401603449E-2</v>
      </c>
      <c r="S892" s="41">
        <f>'Given Data '!C$21*'Given Data '!C$19*'Given Data '!C$9*Table10[[#This Row],[Column11]]^2</f>
        <v>550.11716546462753</v>
      </c>
      <c r="T892" s="41">
        <f>'Given Data '!C$22*'Given Data '!C$17*9.81</f>
        <v>102.35950200000001</v>
      </c>
      <c r="U892" s="41">
        <v>0</v>
      </c>
      <c r="V892" s="41">
        <f>'Given Data '!C$45-(Table10[[#This Row],[Column13]]+Table10[[#This Row],[Column14]]+Table10[[#This Row],[Column15]])</f>
        <v>55.424749858206951</v>
      </c>
      <c r="W892" s="41">
        <f>Table10[[#This Row],[Column16]]/'Given Data '!C$17</f>
        <v>0.1062367021107645</v>
      </c>
      <c r="X892" s="41">
        <f>IF(L892=1,'Given Data '!C$55,IF(L892=2,'Given Data '!C$56,IF(L892=3,'Given Data '!C$57)))</f>
        <v>581.23604096253996</v>
      </c>
      <c r="Y892" s="41">
        <f>Table10[[#This Row],[Column19]]*Table10[[#This Row],[Column11]]^2/(2*1000)</f>
        <v>170.0331173593984</v>
      </c>
    </row>
    <row r="893" spans="7:25">
      <c r="G893" s="42">
        <v>5200</v>
      </c>
      <c r="H893" s="42">
        <v>15.92</v>
      </c>
      <c r="I893" s="41">
        <f>Table10[[#This Row],[Column2]]*746/1000</f>
        <v>11.87632</v>
      </c>
      <c r="J893" s="37">
        <f>60*Table10[[#This Row],[Column3]]/(2*PI()*Table10[[#This Row],[Column1]])</f>
        <v>2.1809711927782367E-2</v>
      </c>
      <c r="K893" s="51">
        <v>414.1</v>
      </c>
      <c r="L893" s="41">
        <f>IF(Simulation!Q893&lt;='Given Data '!J$6,1,IF(AND(Simulation!Q893&gt;'Given Data '!J$6,Simulation!Q893&lt;='Given Data '!J$7),2,IF(Simulation!Q893&gt;'Given Data '!J$8,3)))</f>
        <v>3</v>
      </c>
      <c r="M893" s="41">
        <v>1</v>
      </c>
      <c r="N893" s="32">
        <f t="shared" si="37"/>
        <v>889</v>
      </c>
      <c r="O893" s="41">
        <f>O892+(Table10[[#This Row],[Column11]]-Q892)/R892</f>
        <v>51.789677641781665</v>
      </c>
      <c r="P893" s="41">
        <f>3.6*Table10[[#This Row],[Column11]]</f>
        <v>87.092099477423304</v>
      </c>
      <c r="Q893" s="41">
        <f t="shared" si="38"/>
        <v>24.192249854839805</v>
      </c>
      <c r="R893" s="36">
        <f>Table10[[#This Row],[Column16]]/Table10[[#This Row],[Column19]]</f>
        <v>9.504818581624716E-2</v>
      </c>
      <c r="S893" s="41">
        <f>'Given Data '!C$21*'Given Data '!C$19*'Given Data '!C$9*Table10[[#This Row],[Column11]]^2</f>
        <v>550.29648409832714</v>
      </c>
      <c r="T893" s="41">
        <f>'Given Data '!C$22*'Given Data '!C$17*9.81</f>
        <v>102.35950200000001</v>
      </c>
      <c r="U893" s="41">
        <v>0</v>
      </c>
      <c r="V893" s="41">
        <f>'Given Data '!C$45-(Table10[[#This Row],[Column13]]+Table10[[#This Row],[Column14]]+Table10[[#This Row],[Column15]])</f>
        <v>55.245431224507342</v>
      </c>
      <c r="W893" s="41">
        <f>Table10[[#This Row],[Column16]]/'Given Data '!C$17</f>
        <v>0.10589298887218443</v>
      </c>
      <c r="X893" s="41">
        <f>IF(L893=1,'Given Data '!C$55,IF(L893=2,'Given Data '!C$56,IF(L893=3,'Given Data '!C$57)))</f>
        <v>581.23604096253996</v>
      </c>
      <c r="Y893" s="41">
        <f>Table10[[#This Row],[Column19]]*Table10[[#This Row],[Column11]]^2/(2*1000)</f>
        <v>170.08854210925662</v>
      </c>
    </row>
    <row r="894" spans="7:25">
      <c r="G894" s="42">
        <v>5300</v>
      </c>
      <c r="H894" s="42">
        <v>16.25</v>
      </c>
      <c r="I894" s="41">
        <f>Table10[[#This Row],[Column2]]*746/1000</f>
        <v>12.1225</v>
      </c>
      <c r="J894" s="37">
        <f>60*Table10[[#This Row],[Column3]]/(2*PI()*Table10[[#This Row],[Column1]])</f>
        <v>2.1841763746771711E-2</v>
      </c>
      <c r="K894" s="51">
        <v>414.1</v>
      </c>
      <c r="L894" s="41">
        <f>IF(Simulation!Q894&lt;='Given Data '!J$6,1,IF(AND(Simulation!Q894&gt;'Given Data '!J$6,Simulation!Q894&lt;='Given Data '!J$7),2,IF(Simulation!Q894&gt;'Given Data '!J$8,3)))</f>
        <v>3</v>
      </c>
      <c r="M894" s="41">
        <v>1</v>
      </c>
      <c r="N894" s="32">
        <f t="shared" si="37"/>
        <v>890</v>
      </c>
      <c r="O894" s="41">
        <f>O893+(Table10[[#This Row],[Column11]]-Q893)/R893</f>
        <v>51.831009837761577</v>
      </c>
      <c r="P894" s="41">
        <f>3.6*Table10[[#This Row],[Column11]]</f>
        <v>87.106242258300597</v>
      </c>
      <c r="Q894" s="41">
        <f t="shared" si="38"/>
        <v>24.196178405083497</v>
      </c>
      <c r="R894" s="36">
        <f>Table10[[#This Row],[Column16]]/Table10[[#This Row],[Column19]]</f>
        <v>9.4740671378025887E-2</v>
      </c>
      <c r="S894" s="41">
        <f>'Given Data '!C$21*'Given Data '!C$19*'Given Data '!C$9*Table10[[#This Row],[Column11]]^2</f>
        <v>550.4752225729377</v>
      </c>
      <c r="T894" s="41">
        <f>'Given Data '!C$22*'Given Data '!C$17*9.81</f>
        <v>102.35950200000001</v>
      </c>
      <c r="U894" s="41">
        <v>0</v>
      </c>
      <c r="V894" s="41">
        <f>'Given Data '!C$45-(Table10[[#This Row],[Column13]]+Table10[[#This Row],[Column14]]+Table10[[#This Row],[Column15]])</f>
        <v>55.066692749896788</v>
      </c>
      <c r="W894" s="41">
        <f>Table10[[#This Row],[Column16]]/'Given Data '!C$17</f>
        <v>0.10555038766728025</v>
      </c>
      <c r="X894" s="41">
        <f>IF(L894=1,'Given Data '!C$55,IF(L894=2,'Given Data '!C$56,IF(L894=3,'Given Data '!C$57)))</f>
        <v>581.23604096253996</v>
      </c>
      <c r="Y894" s="41">
        <f>Table10[[#This Row],[Column19]]*Table10[[#This Row],[Column11]]^2/(2*1000)</f>
        <v>170.14378754048107</v>
      </c>
    </row>
    <row r="895" spans="7:25">
      <c r="G895" s="42">
        <v>5300</v>
      </c>
      <c r="H895" s="42">
        <v>16.25</v>
      </c>
      <c r="I895" s="41">
        <f>Table10[[#This Row],[Column2]]*746/1000</f>
        <v>12.1225</v>
      </c>
      <c r="J895" s="37">
        <f>60*Table10[[#This Row],[Column3]]/(2*PI()*Table10[[#This Row],[Column1]])</f>
        <v>2.1841763746771711E-2</v>
      </c>
      <c r="K895" s="51">
        <v>414.1</v>
      </c>
      <c r="L895" s="41">
        <f>IF(Simulation!Q895&lt;='Given Data '!J$6,1,IF(AND(Simulation!Q895&gt;'Given Data '!J$6,Simulation!Q895&lt;='Given Data '!J$7),2,IF(Simulation!Q895&gt;'Given Data '!J$8,3)))</f>
        <v>3</v>
      </c>
      <c r="M895" s="41">
        <v>1</v>
      </c>
      <c r="N895" s="32">
        <f t="shared" si="37"/>
        <v>891</v>
      </c>
      <c r="O895" s="41">
        <f>O894+(Table10[[#This Row],[Column11]]-Q894)/R894</f>
        <v>51.872335334885797</v>
      </c>
      <c r="P895" s="41">
        <f>3.6*Table10[[#This Row],[Column11]]</f>
        <v>87.120336997533883</v>
      </c>
      <c r="Q895" s="41">
        <f t="shared" si="38"/>
        <v>24.200093610426077</v>
      </c>
      <c r="R895" s="36">
        <f>Table10[[#This Row],[Column16]]/Table10[[#This Row],[Column19]]</f>
        <v>9.443415185758143E-2</v>
      </c>
      <c r="S895" s="41">
        <f>'Given Data '!C$21*'Given Data '!C$19*'Given Data '!C$9*Table10[[#This Row],[Column11]]^2</f>
        <v>550.65338276547857</v>
      </c>
      <c r="T895" s="41">
        <f>'Given Data '!C$22*'Given Data '!C$17*9.81</f>
        <v>102.35950200000001</v>
      </c>
      <c r="U895" s="41">
        <v>0</v>
      </c>
      <c r="V895" s="41">
        <f>'Given Data '!C$45-(Table10[[#This Row],[Column13]]+Table10[[#This Row],[Column14]]+Table10[[#This Row],[Column15]])</f>
        <v>54.888532557355916</v>
      </c>
      <c r="W895" s="41">
        <f>Table10[[#This Row],[Column16]]/'Given Data '!C$17</f>
        <v>0.10520889489823065</v>
      </c>
      <c r="X895" s="41">
        <f>IF(L895=1,'Given Data '!C$55,IF(L895=2,'Given Data '!C$56,IF(L895=3,'Given Data '!C$57)))</f>
        <v>581.23604096253996</v>
      </c>
      <c r="Y895" s="41">
        <f>Table10[[#This Row],[Column19]]*Table10[[#This Row],[Column11]]^2/(2*1000)</f>
        <v>170.19885423323097</v>
      </c>
    </row>
    <row r="896" spans="7:25">
      <c r="G896" s="42">
        <v>5400</v>
      </c>
      <c r="H896" s="42">
        <v>16.579999999999998</v>
      </c>
      <c r="I896" s="41">
        <f>Table10[[#This Row],[Column2]]*746/1000</f>
        <v>12.368679999999998</v>
      </c>
      <c r="J896" s="37">
        <f>60*Table10[[#This Row],[Column3]]/(2*PI()*Table10[[#This Row],[Column1]])</f>
        <v>2.187262846135404E-2</v>
      </c>
      <c r="K896" s="51">
        <v>414.1</v>
      </c>
      <c r="L896" s="41">
        <f>IF(Simulation!Q896&lt;='Given Data '!J$6,1,IF(AND(Simulation!Q896&gt;'Given Data '!J$6,Simulation!Q896&lt;='Given Data '!J$7),2,IF(Simulation!Q896&gt;'Given Data '!J$8,3)))</f>
        <v>3</v>
      </c>
      <c r="M896" s="41">
        <v>1</v>
      </c>
      <c r="N896" s="32">
        <f t="shared" si="37"/>
        <v>892</v>
      </c>
      <c r="O896" s="41">
        <f>O895+(Table10[[#This Row],[Column11]]-Q895)/R895</f>
        <v>51.913654158067729</v>
      </c>
      <c r="P896" s="41">
        <f>3.6*Table10[[#This Row],[Column11]]</f>
        <v>87.134383866416456</v>
      </c>
      <c r="Q896" s="41">
        <f t="shared" si="38"/>
        <v>24.203995518449016</v>
      </c>
      <c r="R896" s="36">
        <f>Table10[[#This Row],[Column16]]/Table10[[#This Row],[Column19]]</f>
        <v>9.4128624036003292E-2</v>
      </c>
      <c r="S896" s="41">
        <f>'Given Data '!C$21*'Given Data '!C$19*'Given Data '!C$9*Table10[[#This Row],[Column11]]^2</f>
        <v>550.83096654689655</v>
      </c>
      <c r="T896" s="41">
        <f>'Given Data '!C$22*'Given Data '!C$17*9.81</f>
        <v>102.35950200000001</v>
      </c>
      <c r="U896" s="41">
        <v>0</v>
      </c>
      <c r="V896" s="41">
        <f>'Given Data '!C$45-(Table10[[#This Row],[Column13]]+Table10[[#This Row],[Column14]]+Table10[[#This Row],[Column15]])</f>
        <v>54.710948775937936</v>
      </c>
      <c r="W896" s="41">
        <f>Table10[[#This Row],[Column16]]/'Given Data '!C$17</f>
        <v>0.10486850697885403</v>
      </c>
      <c r="X896" s="41">
        <f>IF(L896=1,'Given Data '!C$55,IF(L896=2,'Given Data '!C$56,IF(L896=3,'Given Data '!C$57)))</f>
        <v>581.23604096253996</v>
      </c>
      <c r="Y896" s="41">
        <f>Table10[[#This Row],[Column19]]*Table10[[#This Row],[Column11]]^2/(2*1000)</f>
        <v>170.25374276578833</v>
      </c>
    </row>
    <row r="897" spans="7:25">
      <c r="G897" s="42">
        <v>5400</v>
      </c>
      <c r="H897" s="42">
        <v>16.579999999999998</v>
      </c>
      <c r="I897" s="41">
        <f>Table10[[#This Row],[Column2]]*746/1000</f>
        <v>12.368679999999998</v>
      </c>
      <c r="J897" s="37">
        <f>60*Table10[[#This Row],[Column3]]/(2*PI()*Table10[[#This Row],[Column1]])</f>
        <v>2.187262846135404E-2</v>
      </c>
      <c r="K897" s="51">
        <v>414.1</v>
      </c>
      <c r="L897" s="41">
        <f>IF(Simulation!Q897&lt;='Given Data '!J$6,1,IF(AND(Simulation!Q897&gt;'Given Data '!J$6,Simulation!Q897&lt;='Given Data '!J$7),2,IF(Simulation!Q897&gt;'Given Data '!J$8,3)))</f>
        <v>3</v>
      </c>
      <c r="M897" s="41">
        <v>1</v>
      </c>
      <c r="N897" s="32">
        <f t="shared" si="37"/>
        <v>893</v>
      </c>
      <c r="O897" s="41">
        <f>O896+(Table10[[#This Row],[Column11]]-Q896)/R896</f>
        <v>51.954966332116761</v>
      </c>
      <c r="P897" s="41">
        <f>3.6*Table10[[#This Row],[Column11]]</f>
        <v>87.148383035573474</v>
      </c>
      <c r="Q897" s="41">
        <f t="shared" si="38"/>
        <v>24.207884176548188</v>
      </c>
      <c r="R897" s="36">
        <f>Table10[[#This Row],[Column16]]/Table10[[#This Row],[Column19]]</f>
        <v>9.3824084704795863E-2</v>
      </c>
      <c r="S897" s="41">
        <f>'Given Data '!C$21*'Given Data '!C$19*'Given Data '!C$9*Table10[[#This Row],[Column11]]^2</f>
        <v>551.00797578208494</v>
      </c>
      <c r="T897" s="41">
        <f>'Given Data '!C$22*'Given Data '!C$17*9.81</f>
        <v>102.35950200000001</v>
      </c>
      <c r="U897" s="41">
        <v>0</v>
      </c>
      <c r="V897" s="41">
        <f>'Given Data '!C$45-(Table10[[#This Row],[Column13]]+Table10[[#This Row],[Column14]]+Table10[[#This Row],[Column15]])</f>
        <v>54.533939540749543</v>
      </c>
      <c r="W897" s="41">
        <f>Table10[[#This Row],[Column16]]/'Given Data '!C$17</f>
        <v>0.10452922033457196</v>
      </c>
      <c r="X897" s="41">
        <f>IF(L897=1,'Given Data '!C$55,IF(L897=2,'Given Data '!C$56,IF(L897=3,'Given Data '!C$57)))</f>
        <v>581.23604096253996</v>
      </c>
      <c r="Y897" s="41">
        <f>Table10[[#This Row],[Column19]]*Table10[[#This Row],[Column11]]^2/(2*1000)</f>
        <v>170.30845371456428</v>
      </c>
    </row>
    <row r="898" spans="7:25">
      <c r="G898" s="42">
        <v>5500</v>
      </c>
      <c r="H898" s="42">
        <v>16.940000000000001</v>
      </c>
      <c r="I898" s="41">
        <f>Table10[[#This Row],[Column2]]*746/1000</f>
        <v>12.637240000000002</v>
      </c>
      <c r="J898" s="37">
        <f>60*Table10[[#This Row],[Column3]]/(2*PI()*Table10[[#This Row],[Column1]])</f>
        <v>2.1941227778603172E-2</v>
      </c>
      <c r="K898" s="51">
        <v>414.1</v>
      </c>
      <c r="L898" s="41">
        <f>IF(Simulation!Q898&lt;='Given Data '!J$6,1,IF(AND(Simulation!Q898&gt;'Given Data '!J$6,Simulation!Q898&lt;='Given Data '!J$7),2,IF(Simulation!Q898&gt;'Given Data '!J$8,3)))</f>
        <v>3</v>
      </c>
      <c r="M898" s="41">
        <v>1</v>
      </c>
      <c r="N898" s="32">
        <f t="shared" si="37"/>
        <v>894</v>
      </c>
      <c r="O898" s="41">
        <f>O897+(Table10[[#This Row],[Column11]]-Q897)/R897</f>
        <v>51.996271881738544</v>
      </c>
      <c r="P898" s="41">
        <f>3.6*Table10[[#This Row],[Column11]]</f>
        <v>87.162334674964853</v>
      </c>
      <c r="Q898" s="41">
        <f t="shared" si="38"/>
        <v>24.21175963193468</v>
      </c>
      <c r="R898" s="36">
        <f>Table10[[#This Row],[Column16]]/Table10[[#This Row],[Column19]]</f>
        <v>9.3520530665843288E-2</v>
      </c>
      <c r="S898" s="41">
        <f>'Given Data '!C$21*'Given Data '!C$19*'Given Data '!C$9*Table10[[#This Row],[Column11]]^2</f>
        <v>551.18441232990392</v>
      </c>
      <c r="T898" s="41">
        <f>'Given Data '!C$22*'Given Data '!C$17*9.81</f>
        <v>102.35950200000001</v>
      </c>
      <c r="U898" s="41">
        <v>0</v>
      </c>
      <c r="V898" s="41">
        <f>'Given Data '!C$45-(Table10[[#This Row],[Column13]]+Table10[[#This Row],[Column14]]+Table10[[#This Row],[Column15]])</f>
        <v>54.357502992930563</v>
      </c>
      <c r="W898" s="41">
        <f>Table10[[#This Row],[Column16]]/'Given Data '!C$17</f>
        <v>0.10419103140237021</v>
      </c>
      <c r="X898" s="41">
        <f>IF(L898=1,'Given Data '!C$55,IF(L898=2,'Given Data '!C$56,IF(L898=3,'Given Data '!C$57)))</f>
        <v>581.23604096253996</v>
      </c>
      <c r="Y898" s="41">
        <f>Table10[[#This Row],[Column19]]*Table10[[#This Row],[Column11]]^2/(2*1000)</f>
        <v>170.36298765410501</v>
      </c>
    </row>
    <row r="899" spans="7:25">
      <c r="G899" s="42">
        <v>5500</v>
      </c>
      <c r="H899" s="42">
        <v>16.940000000000001</v>
      </c>
      <c r="I899" s="41">
        <f>Table10[[#This Row],[Column2]]*746/1000</f>
        <v>12.637240000000002</v>
      </c>
      <c r="J899" s="37">
        <f>60*Table10[[#This Row],[Column3]]/(2*PI()*Table10[[#This Row],[Column1]])</f>
        <v>2.1941227778603172E-2</v>
      </c>
      <c r="K899" s="51">
        <v>414.1</v>
      </c>
      <c r="L899" s="41">
        <f>IF(Simulation!Q899&lt;='Given Data '!J$6,1,IF(AND(Simulation!Q899&gt;'Given Data '!J$6,Simulation!Q899&lt;='Given Data '!J$7),2,IF(Simulation!Q899&gt;'Given Data '!J$8,3)))</f>
        <v>3</v>
      </c>
      <c r="M899" s="41">
        <v>1</v>
      </c>
      <c r="N899" s="32">
        <f t="shared" si="37"/>
        <v>895</v>
      </c>
      <c r="O899" s="41">
        <f>O898+(Table10[[#This Row],[Column11]]-Q898)/R898</f>
        <v>52.037570831535675</v>
      </c>
      <c r="P899" s="41">
        <f>3.6*Table10[[#This Row],[Column11]]</f>
        <v>87.176238953888344</v>
      </c>
      <c r="Q899" s="41">
        <f t="shared" si="38"/>
        <v>24.215621931635649</v>
      </c>
      <c r="R899" s="36">
        <f>Table10[[#This Row],[Column16]]/Table10[[#This Row],[Column19]]</f>
        <v>9.3217958731377532E-2</v>
      </c>
      <c r="S899" s="41">
        <f>'Given Data '!C$21*'Given Data '!C$19*'Given Data '!C$9*Table10[[#This Row],[Column11]]^2</f>
        <v>551.36027804319917</v>
      </c>
      <c r="T899" s="41">
        <f>'Given Data '!C$22*'Given Data '!C$17*9.81</f>
        <v>102.35950200000001</v>
      </c>
      <c r="U899" s="41">
        <v>0</v>
      </c>
      <c r="V899" s="41">
        <f>'Given Data '!C$45-(Table10[[#This Row],[Column13]]+Table10[[#This Row],[Column14]]+Table10[[#This Row],[Column15]])</f>
        <v>54.181637279635311</v>
      </c>
      <c r="W899" s="41">
        <f>Table10[[#This Row],[Column16]]/'Given Data '!C$17</f>
        <v>0.10385393663076289</v>
      </c>
      <c r="X899" s="41">
        <f>IF(L899=1,'Given Data '!C$55,IF(L899=2,'Given Data '!C$56,IF(L899=3,'Given Data '!C$57)))</f>
        <v>581.23604096253996</v>
      </c>
      <c r="Y899" s="41">
        <f>Table10[[#This Row],[Column19]]*Table10[[#This Row],[Column11]]^2/(2*1000)</f>
        <v>170.41734515709797</v>
      </c>
    </row>
    <row r="900" spans="7:25">
      <c r="G900" s="42">
        <v>5600</v>
      </c>
      <c r="H900" s="42">
        <v>17.05</v>
      </c>
      <c r="I900" s="41">
        <f>Table10[[#This Row],[Column2]]*746/1000</f>
        <v>12.7193</v>
      </c>
      <c r="J900" s="37">
        <f>60*Table10[[#This Row],[Column3]]/(2*PI()*Table10[[#This Row],[Column1]])</f>
        <v>2.1689351439307978E-2</v>
      </c>
      <c r="K900" s="51">
        <v>443.8</v>
      </c>
      <c r="L900" s="41">
        <f>IF(Simulation!Q900&lt;='Given Data '!J$6,1,IF(AND(Simulation!Q900&gt;'Given Data '!J$6,Simulation!Q900&lt;='Given Data '!J$7),2,IF(Simulation!Q900&gt;'Given Data '!J$8,3)))</f>
        <v>3</v>
      </c>
      <c r="M900" s="41">
        <v>1</v>
      </c>
      <c r="N900" s="32">
        <f t="shared" si="37"/>
        <v>896</v>
      </c>
      <c r="O900" s="41">
        <f>O899+(Table10[[#This Row],[Column11]]-Q899)/R899</f>
        <v>52.07886320600813</v>
      </c>
      <c r="P900" s="41">
        <f>3.6*Table10[[#This Row],[Column11]]</f>
        <v>87.190096040982525</v>
      </c>
      <c r="Q900" s="41">
        <f t="shared" si="38"/>
        <v>24.219471122495143</v>
      </c>
      <c r="R900" s="36">
        <f>Table10[[#This Row],[Column16]]/Table10[[#This Row],[Column19]]</f>
        <v>9.2916365723944461E-2</v>
      </c>
      <c r="S900" s="41">
        <f>'Given Data '!C$21*'Given Data '!C$19*'Given Data '!C$9*Table10[[#This Row],[Column11]]^2</f>
        <v>551.53557476882156</v>
      </c>
      <c r="T900" s="41">
        <f>'Given Data '!C$22*'Given Data '!C$17*9.81</f>
        <v>102.35950200000001</v>
      </c>
      <c r="U900" s="41">
        <v>0</v>
      </c>
      <c r="V900" s="41">
        <f>'Given Data '!C$45-(Table10[[#This Row],[Column13]]+Table10[[#This Row],[Column14]]+Table10[[#This Row],[Column15]])</f>
        <v>54.006340554012922</v>
      </c>
      <c r="W900" s="41">
        <f>Table10[[#This Row],[Column16]]/'Given Data '!C$17</f>
        <v>0.10351793247975488</v>
      </c>
      <c r="X900" s="41">
        <f>IF(L900=1,'Given Data '!C$55,IF(L900=2,'Given Data '!C$56,IF(L900=3,'Given Data '!C$57)))</f>
        <v>581.23604096253996</v>
      </c>
      <c r="Y900" s="41">
        <f>Table10[[#This Row],[Column19]]*Table10[[#This Row],[Column11]]^2/(2*1000)</f>
        <v>170.47152679437758</v>
      </c>
    </row>
    <row r="901" spans="7:25">
      <c r="G901" s="42">
        <v>5600</v>
      </c>
      <c r="H901" s="42">
        <v>17.05</v>
      </c>
      <c r="I901" s="41">
        <f>Table10[[#This Row],[Column2]]*746/1000</f>
        <v>12.7193</v>
      </c>
      <c r="J901" s="37">
        <f>60*Table10[[#This Row],[Column3]]/(2*PI()*Table10[[#This Row],[Column1]])</f>
        <v>2.1689351439307978E-2</v>
      </c>
      <c r="K901" s="51">
        <v>443.8</v>
      </c>
      <c r="L901" s="41">
        <f>IF(Simulation!Q901&lt;='Given Data '!J$6,1,IF(AND(Simulation!Q901&gt;'Given Data '!J$6,Simulation!Q901&lt;='Given Data '!J$7),2,IF(Simulation!Q901&gt;'Given Data '!J$8,3)))</f>
        <v>3</v>
      </c>
      <c r="M901" s="41">
        <v>1</v>
      </c>
      <c r="N901" s="32">
        <f t="shared" si="37"/>
        <v>897</v>
      </c>
      <c r="O901" s="41">
        <f>O900+(Table10[[#This Row],[Column11]]-Q900)/R900</f>
        <v>52.120149029553872</v>
      </c>
      <c r="P901" s="41">
        <f>3.6*Table10[[#This Row],[Column11]]</f>
        <v>87.203906104229759</v>
      </c>
      <c r="Q901" s="41">
        <f t="shared" si="38"/>
        <v>24.223307251174933</v>
      </c>
      <c r="R901" s="36">
        <f>Table10[[#This Row],[Column16]]/Table10[[#This Row],[Column19]]</f>
        <v>9.2615748476368429E-2</v>
      </c>
      <c r="S901" s="41">
        <f>'Given Data '!C$21*'Given Data '!C$19*'Given Data '!C$9*Table10[[#This Row],[Column11]]^2</f>
        <v>551.71030434764771</v>
      </c>
      <c r="T901" s="41">
        <f>'Given Data '!C$22*'Given Data '!C$17*9.81</f>
        <v>102.35950200000001</v>
      </c>
      <c r="U901" s="41">
        <v>0</v>
      </c>
      <c r="V901" s="41">
        <f>'Given Data '!C$45-(Table10[[#This Row],[Column13]]+Table10[[#This Row],[Column14]]+Table10[[#This Row],[Column15]])</f>
        <v>53.831610975186777</v>
      </c>
      <c r="W901" s="41">
        <f>Table10[[#This Row],[Column16]]/'Given Data '!C$17</f>
        <v>0.10318301542080231</v>
      </c>
      <c r="X901" s="41">
        <f>IF(L901=1,'Given Data '!C$55,IF(L901=2,'Given Data '!C$56,IF(L901=3,'Given Data '!C$57)))</f>
        <v>581.23604096253996</v>
      </c>
      <c r="Y901" s="41">
        <f>Table10[[#This Row],[Column19]]*Table10[[#This Row],[Column11]]^2/(2*1000)</f>
        <v>170.52553313493161</v>
      </c>
    </row>
    <row r="902" spans="7:25">
      <c r="G902" s="42">
        <v>5600</v>
      </c>
      <c r="H902" s="42">
        <v>17.05</v>
      </c>
      <c r="I902" s="41">
        <f>Table10[[#This Row],[Column2]]*746/1000</f>
        <v>12.7193</v>
      </c>
      <c r="J902" s="37">
        <f>60*Table10[[#This Row],[Column3]]/(2*PI()*Table10[[#This Row],[Column1]])</f>
        <v>2.1689351439307978E-2</v>
      </c>
      <c r="K902" s="51">
        <v>443.8</v>
      </c>
      <c r="L902" s="41">
        <f>IF(Simulation!Q902&lt;='Given Data '!J$6,1,IF(AND(Simulation!Q902&gt;'Given Data '!J$6,Simulation!Q902&lt;='Given Data '!J$7),2,IF(Simulation!Q902&gt;'Given Data '!J$8,3)))</f>
        <v>3</v>
      </c>
      <c r="M902" s="41">
        <v>1</v>
      </c>
      <c r="N902" s="32">
        <f t="shared" ref="N902:N965" si="39">N901+1</f>
        <v>898</v>
      </c>
      <c r="O902" s="41">
        <f>O901+(Table10[[#This Row],[Column11]]-Q901)/R901</f>
        <v>52.161428326469164</v>
      </c>
      <c r="P902" s="41">
        <f>3.6*Table10[[#This Row],[Column11]]</f>
        <v>87.217669310959167</v>
      </c>
      <c r="Q902" s="41">
        <f t="shared" ref="Q902:Q965" si="40">SQRT(2*R901+Q901^2)</f>
        <v>24.227130364155322</v>
      </c>
      <c r="R902" s="36">
        <f>Table10[[#This Row],[Column16]]/Table10[[#This Row],[Column19]]</f>
        <v>9.2316103831722424E-2</v>
      </c>
      <c r="S902" s="41">
        <f>'Given Data '!C$21*'Given Data '!C$19*'Given Data '!C$9*Table10[[#This Row],[Column11]]^2</f>
        <v>551.88446861459738</v>
      </c>
      <c r="T902" s="41">
        <f>'Given Data '!C$22*'Given Data '!C$17*9.81</f>
        <v>102.35950200000001</v>
      </c>
      <c r="U902" s="41">
        <v>0</v>
      </c>
      <c r="V902" s="41">
        <f>'Given Data '!C$45-(Table10[[#This Row],[Column13]]+Table10[[#This Row],[Column14]]+Table10[[#This Row],[Column15]])</f>
        <v>53.657446708237103</v>
      </c>
      <c r="W902" s="41">
        <f>Table10[[#This Row],[Column16]]/'Given Data '!C$17</f>
        <v>0.10284918193677925</v>
      </c>
      <c r="X902" s="41">
        <f>IF(L902=1,'Given Data '!C$55,IF(L902=2,'Given Data '!C$56,IF(L902=3,'Given Data '!C$57)))</f>
        <v>581.23604096253996</v>
      </c>
      <c r="Y902" s="41">
        <f>Table10[[#This Row],[Column19]]*Table10[[#This Row],[Column11]]^2/(2*1000)</f>
        <v>170.57936474590679</v>
      </c>
    </row>
    <row r="903" spans="7:25">
      <c r="G903" s="42">
        <v>5600</v>
      </c>
      <c r="H903" s="42">
        <v>17.05</v>
      </c>
      <c r="I903" s="41">
        <f>Table10[[#This Row],[Column2]]*746/1000</f>
        <v>12.7193</v>
      </c>
      <c r="J903" s="37">
        <f>60*Table10[[#This Row],[Column3]]/(2*PI()*Table10[[#This Row],[Column1]])</f>
        <v>2.1689351439307978E-2</v>
      </c>
      <c r="K903" s="51">
        <v>443.8</v>
      </c>
      <c r="L903" s="41">
        <f>IF(Simulation!Q903&lt;='Given Data '!J$6,1,IF(AND(Simulation!Q903&gt;'Given Data '!J$6,Simulation!Q903&lt;='Given Data '!J$7),2,IF(Simulation!Q903&gt;'Given Data '!J$8,3)))</f>
        <v>3</v>
      </c>
      <c r="M903" s="41">
        <v>1</v>
      </c>
      <c r="N903" s="32">
        <f t="shared" si="39"/>
        <v>899</v>
      </c>
      <c r="O903" s="41">
        <f>O902+(Table10[[#This Row],[Column11]]-Q902)/R902</f>
        <v>52.202701120949314</v>
      </c>
      <c r="P903" s="41">
        <f>3.6*Table10[[#This Row],[Column11]]</f>
        <v>87.231385827849522</v>
      </c>
      <c r="Q903" s="41">
        <f t="shared" si="40"/>
        <v>24.230940507735976</v>
      </c>
      <c r="R903" s="36">
        <f>Table10[[#This Row],[Column16]]/Table10[[#This Row],[Column19]]</f>
        <v>9.201742864329257E-2</v>
      </c>
      <c r="S903" s="41">
        <f>'Given Data '!C$21*'Given Data '!C$19*'Given Data '!C$9*Table10[[#This Row],[Column11]]^2</f>
        <v>552.05806939865408</v>
      </c>
      <c r="T903" s="41">
        <f>'Given Data '!C$22*'Given Data '!C$17*9.81</f>
        <v>102.35950200000001</v>
      </c>
      <c r="U903" s="41">
        <v>0</v>
      </c>
      <c r="V903" s="41">
        <f>'Given Data '!C$45-(Table10[[#This Row],[Column13]]+Table10[[#This Row],[Column14]]+Table10[[#This Row],[Column15]])</f>
        <v>53.4838459241804</v>
      </c>
      <c r="W903" s="41">
        <f>Table10[[#This Row],[Column16]]/'Given Data '!C$17</f>
        <v>0.10251642852193824</v>
      </c>
      <c r="X903" s="41">
        <f>IF(L903=1,'Given Data '!C$55,IF(L903=2,'Given Data '!C$56,IF(L903=3,'Given Data '!C$57)))</f>
        <v>581.23604096253996</v>
      </c>
      <c r="Y903" s="41">
        <f>Table10[[#This Row],[Column19]]*Table10[[#This Row],[Column11]]^2/(2*1000)</f>
        <v>170.63302219261502</v>
      </c>
    </row>
    <row r="904" spans="7:25">
      <c r="G904" s="42">
        <v>5700</v>
      </c>
      <c r="H904" s="42">
        <v>17.11</v>
      </c>
      <c r="I904" s="41">
        <f>Table10[[#This Row],[Column2]]*746/1000</f>
        <v>12.764059999999999</v>
      </c>
      <c r="J904" s="37">
        <f>60*Table10[[#This Row],[Column3]]/(2*PI()*Table10[[#This Row],[Column1]])</f>
        <v>2.1383823609700394E-2</v>
      </c>
      <c r="K904" s="51">
        <v>443.8</v>
      </c>
      <c r="L904" s="41">
        <f>IF(Simulation!Q904&lt;='Given Data '!J$6,1,IF(AND(Simulation!Q904&gt;'Given Data '!J$6,Simulation!Q904&lt;='Given Data '!J$7),2,IF(Simulation!Q904&gt;'Given Data '!J$8,3)))</f>
        <v>3</v>
      </c>
      <c r="M904" s="41">
        <v>1</v>
      </c>
      <c r="N904" s="32">
        <f t="shared" si="39"/>
        <v>900</v>
      </c>
      <c r="O904" s="41">
        <f>O903+(Table10[[#This Row],[Column11]]-Q903)/R903</f>
        <v>52.24396743708899</v>
      </c>
      <c r="P904" s="41">
        <f>3.6*Table10[[#This Row],[Column11]]</f>
        <v>87.245055820932237</v>
      </c>
      <c r="Q904" s="41">
        <f t="shared" si="40"/>
        <v>24.23473772803673</v>
      </c>
      <c r="R904" s="36">
        <f>Table10[[#This Row],[Column16]]/Table10[[#This Row],[Column19]]</f>
        <v>9.1719719774545377E-2</v>
      </c>
      <c r="S904" s="41">
        <f>'Given Data '!C$21*'Given Data '!C$19*'Given Data '!C$9*Table10[[#This Row],[Column11]]^2</f>
        <v>552.23110852288414</v>
      </c>
      <c r="T904" s="41">
        <f>'Given Data '!C$22*'Given Data '!C$17*9.81</f>
        <v>102.35950200000001</v>
      </c>
      <c r="U904" s="41">
        <v>0</v>
      </c>
      <c r="V904" s="41">
        <f>'Given Data '!C$45-(Table10[[#This Row],[Column13]]+Table10[[#This Row],[Column14]]+Table10[[#This Row],[Column15]])</f>
        <v>53.310806799950342</v>
      </c>
      <c r="W904" s="41">
        <f>Table10[[#This Row],[Column16]]/'Given Data '!C$17</f>
        <v>0.10218475168187371</v>
      </c>
      <c r="X904" s="41">
        <f>IF(L904=1,'Given Data '!C$55,IF(L904=2,'Given Data '!C$56,IF(L904=3,'Given Data '!C$57)))</f>
        <v>581.23604096253996</v>
      </c>
      <c r="Y904" s="41">
        <f>Table10[[#This Row],[Column19]]*Table10[[#This Row],[Column11]]^2/(2*1000)</f>
        <v>170.68650603853922</v>
      </c>
    </row>
    <row r="905" spans="7:25">
      <c r="G905" s="42">
        <v>5700</v>
      </c>
      <c r="H905" s="42">
        <v>17.11</v>
      </c>
      <c r="I905" s="41">
        <f>Table10[[#This Row],[Column2]]*746/1000</f>
        <v>12.764059999999999</v>
      </c>
      <c r="J905" s="37">
        <f>60*Table10[[#This Row],[Column3]]/(2*PI()*Table10[[#This Row],[Column1]])</f>
        <v>2.1383823609700394E-2</v>
      </c>
      <c r="K905" s="51">
        <v>443.8</v>
      </c>
      <c r="L905" s="41">
        <f>IF(Simulation!Q905&lt;='Given Data '!J$6,1,IF(AND(Simulation!Q905&gt;'Given Data '!J$6,Simulation!Q905&lt;='Given Data '!J$7),2,IF(Simulation!Q905&gt;'Given Data '!J$8,3)))</f>
        <v>3</v>
      </c>
      <c r="M905" s="41">
        <v>1</v>
      </c>
      <c r="N905" s="32">
        <f t="shared" si="39"/>
        <v>901</v>
      </c>
      <c r="O905" s="41">
        <f>O904+(Table10[[#This Row],[Column11]]-Q904)/R904</f>
        <v>52.285227298882731</v>
      </c>
      <c r="P905" s="41">
        <f>3.6*Table10[[#This Row],[Column11]]</f>
        <v>87.258679455594205</v>
      </c>
      <c r="Q905" s="41">
        <f t="shared" si="40"/>
        <v>24.238522070998389</v>
      </c>
      <c r="R905" s="36">
        <f>Table10[[#This Row],[Column16]]/Table10[[#This Row],[Column19]]</f>
        <v>9.1422974099095736E-2</v>
      </c>
      <c r="S905" s="41">
        <f>'Given Data '!C$21*'Given Data '!C$19*'Given Data '!C$9*Table10[[#This Row],[Column11]]^2</f>
        <v>552.40358780445524</v>
      </c>
      <c r="T905" s="41">
        <f>'Given Data '!C$22*'Given Data '!C$17*9.81</f>
        <v>102.35950200000001</v>
      </c>
      <c r="U905" s="41">
        <v>0</v>
      </c>
      <c r="V905" s="41">
        <f>'Given Data '!C$45-(Table10[[#This Row],[Column13]]+Table10[[#This Row],[Column14]]+Table10[[#This Row],[Column15]])</f>
        <v>53.138327518379242</v>
      </c>
      <c r="W905" s="41">
        <f>Table10[[#This Row],[Column16]]/'Given Data '!C$17</f>
        <v>0.10185414793348649</v>
      </c>
      <c r="X905" s="41">
        <f>IF(L905=1,'Given Data '!C$55,IF(L905=2,'Given Data '!C$56,IF(L905=3,'Given Data '!C$57)))</f>
        <v>581.23604096253996</v>
      </c>
      <c r="Y905" s="41">
        <f>Table10[[#This Row],[Column19]]*Table10[[#This Row],[Column11]]^2/(2*1000)</f>
        <v>170.73981684533919</v>
      </c>
    </row>
    <row r="906" spans="7:25">
      <c r="G906" s="42">
        <v>5700</v>
      </c>
      <c r="H906" s="42">
        <v>17.11</v>
      </c>
      <c r="I906" s="41">
        <f>Table10[[#This Row],[Column2]]*746/1000</f>
        <v>12.764059999999999</v>
      </c>
      <c r="J906" s="37">
        <f>60*Table10[[#This Row],[Column3]]/(2*PI()*Table10[[#This Row],[Column1]])</f>
        <v>2.1383823609700394E-2</v>
      </c>
      <c r="K906" s="51">
        <v>443.8</v>
      </c>
      <c r="L906" s="41">
        <f>IF(Simulation!Q906&lt;='Given Data '!J$6,1,IF(AND(Simulation!Q906&gt;'Given Data '!J$6,Simulation!Q906&lt;='Given Data '!J$7),2,IF(Simulation!Q906&gt;'Given Data '!J$8,3)))</f>
        <v>3</v>
      </c>
      <c r="M906" s="41">
        <v>1</v>
      </c>
      <c r="N906" s="32">
        <f t="shared" si="39"/>
        <v>902</v>
      </c>
      <c r="O906" s="41">
        <f>O905+(Table10[[#This Row],[Column11]]-Q905)/R905</f>
        <v>52.326480730225548</v>
      </c>
      <c r="P906" s="41">
        <f>3.6*Table10[[#This Row],[Column11]]</f>
        <v>87.272256896580757</v>
      </c>
      <c r="Q906" s="41">
        <f t="shared" si="40"/>
        <v>24.242293582383542</v>
      </c>
      <c r="R906" s="36">
        <f>Table10[[#This Row],[Column16]]/Table10[[#This Row],[Column19]]</f>
        <v>9.1127188500673598E-2</v>
      </c>
      <c r="S906" s="41">
        <f>'Given Data '!C$21*'Given Data '!C$19*'Given Data '!C$9*Table10[[#This Row],[Column11]]^2</f>
        <v>552.57550905465587</v>
      </c>
      <c r="T906" s="41">
        <f>'Given Data '!C$22*'Given Data '!C$17*9.81</f>
        <v>102.35950200000001</v>
      </c>
      <c r="U906" s="41">
        <v>0</v>
      </c>
      <c r="V906" s="41">
        <f>'Given Data '!C$45-(Table10[[#This Row],[Column13]]+Table10[[#This Row],[Column14]]+Table10[[#This Row],[Column15]])</f>
        <v>52.966406268178616</v>
      </c>
      <c r="W906" s="41">
        <f>Table10[[#This Row],[Column16]]/'Given Data '!C$17</f>
        <v>0.10152461380494646</v>
      </c>
      <c r="X906" s="41">
        <f>IF(L906=1,'Given Data '!C$55,IF(L906=2,'Given Data '!C$56,IF(L906=3,'Given Data '!C$57)))</f>
        <v>581.23604096253996</v>
      </c>
      <c r="Y906" s="41">
        <f>Table10[[#This Row],[Column19]]*Table10[[#This Row],[Column11]]^2/(2*1000)</f>
        <v>170.7929551728576</v>
      </c>
    </row>
    <row r="907" spans="7:25">
      <c r="G907" s="42">
        <v>5700</v>
      </c>
      <c r="H907" s="42">
        <v>17.11</v>
      </c>
      <c r="I907" s="41">
        <f>Table10[[#This Row],[Column2]]*746/1000</f>
        <v>12.764059999999999</v>
      </c>
      <c r="J907" s="37">
        <f>60*Table10[[#This Row],[Column3]]/(2*PI()*Table10[[#This Row],[Column1]])</f>
        <v>2.1383823609700394E-2</v>
      </c>
      <c r="K907" s="51">
        <v>443.8</v>
      </c>
      <c r="L907" s="41">
        <f>IF(Simulation!Q907&lt;='Given Data '!J$6,1,IF(AND(Simulation!Q907&gt;'Given Data '!J$6,Simulation!Q907&lt;='Given Data '!J$7),2,IF(Simulation!Q907&gt;'Given Data '!J$8,3)))</f>
        <v>3</v>
      </c>
      <c r="M907" s="41">
        <v>1</v>
      </c>
      <c r="N907" s="32">
        <f t="shared" si="39"/>
        <v>903</v>
      </c>
      <c r="O907" s="41">
        <f>O906+(Table10[[#This Row],[Column11]]-Q906)/R906</f>
        <v>52.36772775491329</v>
      </c>
      <c r="P907" s="41">
        <f>3.6*Table10[[#This Row],[Column11]]</f>
        <v>87.285788307998473</v>
      </c>
      <c r="Q907" s="41">
        <f t="shared" si="40"/>
        <v>24.246052307777354</v>
      </c>
      <c r="R907" s="36">
        <f>Table10[[#This Row],[Column16]]/Table10[[#This Row],[Column19]]</f>
        <v>9.0832359873090587E-2</v>
      </c>
      <c r="S907" s="41">
        <f>'Given Data '!C$21*'Given Data '!C$19*'Given Data '!C$9*Table10[[#This Row],[Column11]]^2</f>
        <v>552.74687407891463</v>
      </c>
      <c r="T907" s="41">
        <f>'Given Data '!C$22*'Given Data '!C$17*9.81</f>
        <v>102.35950200000001</v>
      </c>
      <c r="U907" s="41">
        <v>0</v>
      </c>
      <c r="V907" s="41">
        <f>'Given Data '!C$45-(Table10[[#This Row],[Column13]]+Table10[[#This Row],[Column14]]+Table10[[#This Row],[Column15]])</f>
        <v>52.795041243919854</v>
      </c>
      <c r="W907" s="41">
        <f>Table10[[#This Row],[Column16]]/'Given Data '!C$17</f>
        <v>0.10119614583565553</v>
      </c>
      <c r="X907" s="41">
        <f>IF(L907=1,'Given Data '!C$55,IF(L907=2,'Given Data '!C$56,IF(L907=3,'Given Data '!C$57)))</f>
        <v>581.23604096253996</v>
      </c>
      <c r="Y907" s="41">
        <f>Table10[[#This Row],[Column19]]*Table10[[#This Row],[Column11]]^2/(2*1000)</f>
        <v>170.84592157912576</v>
      </c>
    </row>
    <row r="908" spans="7:25">
      <c r="G908" s="42">
        <v>5800</v>
      </c>
      <c r="H908" s="42">
        <v>17.18</v>
      </c>
      <c r="I908" s="41">
        <f>Table10[[#This Row],[Column2]]*746/1000</f>
        <v>12.816280000000001</v>
      </c>
      <c r="J908" s="37">
        <f>60*Table10[[#This Row],[Column3]]/(2*PI()*Table10[[#This Row],[Column1]])</f>
        <v>2.1101113593618586E-2</v>
      </c>
      <c r="K908" s="51">
        <v>443.8</v>
      </c>
      <c r="L908" s="41">
        <f>IF(Simulation!Q908&lt;='Given Data '!J$6,1,IF(AND(Simulation!Q908&gt;'Given Data '!J$6,Simulation!Q908&lt;='Given Data '!J$7),2,IF(Simulation!Q908&gt;'Given Data '!J$8,3)))</f>
        <v>3</v>
      </c>
      <c r="M908" s="41">
        <v>1</v>
      </c>
      <c r="N908" s="32">
        <f t="shared" si="39"/>
        <v>904</v>
      </c>
      <c r="O908" s="41">
        <f>O907+(Table10[[#This Row],[Column11]]-Q907)/R907</f>
        <v>52.408968396643274</v>
      </c>
      <c r="P908" s="41">
        <f>3.6*Table10[[#This Row],[Column11]]</f>
        <v>87.299273853318127</v>
      </c>
      <c r="Q908" s="41">
        <f t="shared" si="40"/>
        <v>24.24979829258837</v>
      </c>
      <c r="R908" s="36">
        <f>Table10[[#This Row],[Column16]]/Table10[[#This Row],[Column19]]</f>
        <v>9.0538485120207887E-2</v>
      </c>
      <c r="S908" s="41">
        <f>'Given Data '!C$21*'Given Data '!C$19*'Given Data '!C$9*Table10[[#This Row],[Column11]]^2</f>
        <v>552.91768467681902</v>
      </c>
      <c r="T908" s="41">
        <f>'Given Data '!C$22*'Given Data '!C$17*9.81</f>
        <v>102.35950200000001</v>
      </c>
      <c r="U908" s="41">
        <v>0</v>
      </c>
      <c r="V908" s="41">
        <f>'Given Data '!C$45-(Table10[[#This Row],[Column13]]+Table10[[#This Row],[Column14]]+Table10[[#This Row],[Column15]])</f>
        <v>52.624230646015462</v>
      </c>
      <c r="W908" s="41">
        <f>Table10[[#This Row],[Column16]]/'Given Data '!C$17</f>
        <v>0.1008687405762118</v>
      </c>
      <c r="X908" s="41">
        <f>IF(L908=1,'Given Data '!C$55,IF(L908=2,'Given Data '!C$56,IF(L908=3,'Given Data '!C$57)))</f>
        <v>581.23604096253996</v>
      </c>
      <c r="Y908" s="41">
        <f>Table10[[#This Row],[Column19]]*Table10[[#This Row],[Column11]]^2/(2*1000)</f>
        <v>170.89871662036967</v>
      </c>
    </row>
    <row r="909" spans="7:25">
      <c r="G909" s="42">
        <v>5800</v>
      </c>
      <c r="H909" s="42">
        <v>17.18</v>
      </c>
      <c r="I909" s="41">
        <f>Table10[[#This Row],[Column2]]*746/1000</f>
        <v>12.816280000000001</v>
      </c>
      <c r="J909" s="37">
        <f>60*Table10[[#This Row],[Column3]]/(2*PI()*Table10[[#This Row],[Column1]])</f>
        <v>2.1101113593618586E-2</v>
      </c>
      <c r="K909" s="51">
        <v>443.8</v>
      </c>
      <c r="L909" s="41">
        <f>IF(Simulation!Q909&lt;='Given Data '!J$6,1,IF(AND(Simulation!Q909&gt;'Given Data '!J$6,Simulation!Q909&lt;='Given Data '!J$7),2,IF(Simulation!Q909&gt;'Given Data '!J$8,3)))</f>
        <v>3</v>
      </c>
      <c r="M909" s="41">
        <v>1</v>
      </c>
      <c r="N909" s="32">
        <f t="shared" si="39"/>
        <v>905</v>
      </c>
      <c r="O909" s="41">
        <f>O908+(Table10[[#This Row],[Column11]]-Q908)/R908</f>
        <v>52.450202679014588</v>
      </c>
      <c r="P909" s="41">
        <f>3.6*Table10[[#This Row],[Column11]]</f>
        <v>87.31271369537744</v>
      </c>
      <c r="Q909" s="41">
        <f t="shared" si="40"/>
        <v>24.253531582049288</v>
      </c>
      <c r="R909" s="36">
        <f>Table10[[#This Row],[Column16]]/Table10[[#This Row],[Column19]]</f>
        <v>9.0245561155904389E-2</v>
      </c>
      <c r="S909" s="41">
        <f>'Given Data '!C$21*'Given Data '!C$19*'Given Data '!C$9*Table10[[#This Row],[Column11]]^2</f>
        <v>553.08794264213384</v>
      </c>
      <c r="T909" s="41">
        <f>'Given Data '!C$22*'Given Data '!C$17*9.81</f>
        <v>102.35950200000001</v>
      </c>
      <c r="U909" s="41">
        <v>0</v>
      </c>
      <c r="V909" s="41">
        <f>'Given Data '!C$45-(Table10[[#This Row],[Column13]]+Table10[[#This Row],[Column14]]+Table10[[#This Row],[Column15]])</f>
        <v>52.453972680700645</v>
      </c>
      <c r="W909" s="41">
        <f>Table10[[#This Row],[Column16]]/'Given Data '!C$17</f>
        <v>0.10054239458837408</v>
      </c>
      <c r="X909" s="41">
        <f>IF(L909=1,'Given Data '!C$55,IF(L909=2,'Given Data '!C$56,IF(L909=3,'Given Data '!C$57)))</f>
        <v>581.23604096253996</v>
      </c>
      <c r="Y909" s="41">
        <f>Table10[[#This Row],[Column19]]*Table10[[#This Row],[Column11]]^2/(2*1000)</f>
        <v>170.95134085101571</v>
      </c>
    </row>
    <row r="910" spans="7:25">
      <c r="G910" s="42">
        <v>5800</v>
      </c>
      <c r="H910" s="42">
        <v>17.18</v>
      </c>
      <c r="I910" s="41">
        <f>Table10[[#This Row],[Column2]]*746/1000</f>
        <v>12.816280000000001</v>
      </c>
      <c r="J910" s="37">
        <f>60*Table10[[#This Row],[Column3]]/(2*PI()*Table10[[#This Row],[Column1]])</f>
        <v>2.1101113593618586E-2</v>
      </c>
      <c r="K910" s="51">
        <v>443.8</v>
      </c>
      <c r="L910" s="41">
        <f>IF(Simulation!Q910&lt;='Given Data '!J$6,1,IF(AND(Simulation!Q910&gt;'Given Data '!J$6,Simulation!Q910&lt;='Given Data '!J$7),2,IF(Simulation!Q910&gt;'Given Data '!J$8,3)))</f>
        <v>3</v>
      </c>
      <c r="M910" s="41">
        <v>1</v>
      </c>
      <c r="N910" s="32">
        <f t="shared" si="39"/>
        <v>906</v>
      </c>
      <c r="O910" s="41">
        <f>O909+(Table10[[#This Row],[Column11]]-Q909)/R909</f>
        <v>52.491430625528729</v>
      </c>
      <c r="P910" s="41">
        <f>3.6*Table10[[#This Row],[Column11]]</f>
        <v>87.326107996383939</v>
      </c>
      <c r="Q910" s="41">
        <f t="shared" si="40"/>
        <v>24.257252221217762</v>
      </c>
      <c r="R910" s="36">
        <f>Table10[[#This Row],[Column16]]/Table10[[#This Row],[Column19]]</f>
        <v>8.9953584904043357E-2</v>
      </c>
      <c r="S910" s="41">
        <f>'Given Data '!C$21*'Given Data '!C$19*'Given Data '!C$9*Table10[[#This Row],[Column11]]^2</f>
        <v>553.25764976282062</v>
      </c>
      <c r="T910" s="41">
        <f>'Given Data '!C$22*'Given Data '!C$17*9.81</f>
        <v>102.35950200000001</v>
      </c>
      <c r="U910" s="41">
        <v>0</v>
      </c>
      <c r="V910" s="41">
        <f>'Given Data '!C$45-(Table10[[#This Row],[Column13]]+Table10[[#This Row],[Column14]]+Table10[[#This Row],[Column15]])</f>
        <v>52.284265560013864</v>
      </c>
      <c r="W910" s="41">
        <f>Table10[[#This Row],[Column16]]/'Given Data '!C$17</f>
        <v>0.10021710444502474</v>
      </c>
      <c r="X910" s="41">
        <f>IF(L910=1,'Given Data '!C$55,IF(L910=2,'Given Data '!C$56,IF(L910=3,'Given Data '!C$57)))</f>
        <v>581.23604096253996</v>
      </c>
      <c r="Y910" s="41">
        <f>Table10[[#This Row],[Column19]]*Table10[[#This Row],[Column11]]^2/(2*1000)</f>
        <v>171.00379482369641</v>
      </c>
    </row>
    <row r="911" spans="7:25">
      <c r="G911" s="42">
        <v>5900</v>
      </c>
      <c r="H911" s="42">
        <v>17.239999999999998</v>
      </c>
      <c r="I911" s="41">
        <f>Table10[[#This Row],[Column2]]*746/1000</f>
        <v>12.861039999999999</v>
      </c>
      <c r="J911" s="37">
        <f>60*Table10[[#This Row],[Column3]]/(2*PI()*Table10[[#This Row],[Column1]])</f>
        <v>2.0815912772568706E-2</v>
      </c>
      <c r="K911" s="51">
        <v>443.8</v>
      </c>
      <c r="L911" s="41">
        <f>IF(Simulation!Q911&lt;='Given Data '!J$6,1,IF(AND(Simulation!Q911&gt;'Given Data '!J$6,Simulation!Q911&lt;='Given Data '!J$7),2,IF(Simulation!Q911&gt;'Given Data '!J$8,3)))</f>
        <v>3</v>
      </c>
      <c r="M911" s="41">
        <v>1</v>
      </c>
      <c r="N911" s="32">
        <f t="shared" si="39"/>
        <v>907</v>
      </c>
      <c r="O911" s="41">
        <f>O910+(Table10[[#This Row],[Column11]]-Q910)/R910</f>
        <v>52.532652259589987</v>
      </c>
      <c r="P911" s="41">
        <f>3.6*Table10[[#This Row],[Column11]]</f>
        <v>87.339456917917829</v>
      </c>
      <c r="Q911" s="41">
        <f t="shared" si="40"/>
        <v>24.260960254977174</v>
      </c>
      <c r="R911" s="36">
        <f>Table10[[#This Row],[Column16]]/Table10[[#This Row],[Column19]]</f>
        <v>8.9662553298440348E-2</v>
      </c>
      <c r="S911" s="41">
        <f>'Given Data '!C$21*'Given Data '!C$19*'Given Data '!C$9*Table10[[#This Row],[Column11]]^2</f>
        <v>553.42680782105629</v>
      </c>
      <c r="T911" s="41">
        <f>'Given Data '!C$22*'Given Data '!C$17*9.81</f>
        <v>102.35950200000001</v>
      </c>
      <c r="U911" s="41">
        <v>0</v>
      </c>
      <c r="V911" s="41">
        <f>'Given Data '!C$45-(Table10[[#This Row],[Column13]]+Table10[[#This Row],[Column14]]+Table10[[#This Row],[Column15]])</f>
        <v>52.115107501778198</v>
      </c>
      <c r="W911" s="41">
        <f>Table10[[#This Row],[Column16]]/'Given Data '!C$17</f>
        <v>9.9892866730133978E-2</v>
      </c>
      <c r="X911" s="41">
        <f>IF(L911=1,'Given Data '!C$55,IF(L911=2,'Given Data '!C$56,IF(L911=3,'Given Data '!C$57)))</f>
        <v>581.23604096253996</v>
      </c>
      <c r="Y911" s="41">
        <f>Table10[[#This Row],[Column19]]*Table10[[#This Row],[Column11]]^2/(2*1000)</f>
        <v>171.0560790892564</v>
      </c>
    </row>
    <row r="912" spans="7:25">
      <c r="G912" s="42">
        <v>5900</v>
      </c>
      <c r="H912" s="42">
        <v>17.239999999999998</v>
      </c>
      <c r="I912" s="41">
        <f>Table10[[#This Row],[Column2]]*746/1000</f>
        <v>12.861039999999999</v>
      </c>
      <c r="J912" s="37">
        <f>60*Table10[[#This Row],[Column3]]/(2*PI()*Table10[[#This Row],[Column1]])</f>
        <v>2.0815912772568706E-2</v>
      </c>
      <c r="K912" s="51">
        <v>443.8</v>
      </c>
      <c r="L912" s="41">
        <f>IF(Simulation!Q912&lt;='Given Data '!J$6,1,IF(AND(Simulation!Q912&gt;'Given Data '!J$6,Simulation!Q912&lt;='Given Data '!J$7),2,IF(Simulation!Q912&gt;'Given Data '!J$8,3)))</f>
        <v>3</v>
      </c>
      <c r="M912" s="41">
        <v>1</v>
      </c>
      <c r="N912" s="32">
        <f t="shared" si="39"/>
        <v>908</v>
      </c>
      <c r="O912" s="41">
        <f>O911+(Table10[[#This Row],[Column11]]-Q911)/R911</f>
        <v>52.573867604505978</v>
      </c>
      <c r="P912" s="41">
        <f>3.6*Table10[[#This Row],[Column11]]</f>
        <v>87.352760620934703</v>
      </c>
      <c r="Q912" s="41">
        <f t="shared" si="40"/>
        <v>24.264655728037418</v>
      </c>
      <c r="R912" s="36">
        <f>Table10[[#This Row],[Column16]]/Table10[[#This Row],[Column19]]</f>
        <v>8.9372463282831063E-2</v>
      </c>
      <c r="S912" s="41">
        <f>'Given Data '!C$21*'Given Data '!C$19*'Given Data '!C$9*Table10[[#This Row],[Column11]]^2</f>
        <v>553.59541859325179</v>
      </c>
      <c r="T912" s="41">
        <f>'Given Data '!C$22*'Given Data '!C$17*9.81</f>
        <v>102.35950200000001</v>
      </c>
      <c r="U912" s="41">
        <v>0</v>
      </c>
      <c r="V912" s="41">
        <f>'Given Data '!C$45-(Table10[[#This Row],[Column13]]+Table10[[#This Row],[Column14]]+Table10[[#This Row],[Column15]])</f>
        <v>51.946496729582691</v>
      </c>
      <c r="W912" s="41">
        <f>Table10[[#This Row],[Column16]]/'Given Data '!C$17</f>
        <v>9.9569678038723977E-2</v>
      </c>
      <c r="X912" s="41">
        <f>IF(L912=1,'Given Data '!C$55,IF(L912=2,'Given Data '!C$56,IF(L912=3,'Given Data '!C$57)))</f>
        <v>581.23604096253996</v>
      </c>
      <c r="Y912" s="41">
        <f>Table10[[#This Row],[Column19]]*Table10[[#This Row],[Column11]]^2/(2*1000)</f>
        <v>171.10819419675821</v>
      </c>
    </row>
    <row r="913" spans="7:25">
      <c r="G913" s="42">
        <v>5900</v>
      </c>
      <c r="H913" s="42">
        <v>17.239999999999998</v>
      </c>
      <c r="I913" s="41">
        <f>Table10[[#This Row],[Column2]]*746/1000</f>
        <v>12.861039999999999</v>
      </c>
      <c r="J913" s="37">
        <f>60*Table10[[#This Row],[Column3]]/(2*PI()*Table10[[#This Row],[Column1]])</f>
        <v>2.0815912772568706E-2</v>
      </c>
      <c r="K913" s="51">
        <v>443.8</v>
      </c>
      <c r="L913" s="41">
        <f>IF(Simulation!Q913&lt;='Given Data '!J$6,1,IF(AND(Simulation!Q913&gt;'Given Data '!J$6,Simulation!Q913&lt;='Given Data '!J$7),2,IF(Simulation!Q913&gt;'Given Data '!J$8,3)))</f>
        <v>3</v>
      </c>
      <c r="M913" s="41">
        <v>1</v>
      </c>
      <c r="N913" s="32">
        <f t="shared" si="39"/>
        <v>909</v>
      </c>
      <c r="O913" s="41">
        <f>O912+(Table10[[#This Row],[Column11]]-Q912)/R912</f>
        <v>52.61507668348802</v>
      </c>
      <c r="P913" s="41">
        <f>3.6*Table10[[#This Row],[Column11]]</f>
        <v>87.366019265768372</v>
      </c>
      <c r="Q913" s="41">
        <f t="shared" si="40"/>
        <v>24.26833868493566</v>
      </c>
      <c r="R913" s="36">
        <f>Table10[[#This Row],[Column16]]/Table10[[#This Row],[Column19]]</f>
        <v>8.9083311810839894E-2</v>
      </c>
      <c r="S913" s="41">
        <f>'Given Data '!C$21*'Given Data '!C$19*'Given Data '!C$9*Table10[[#This Row],[Column11]]^2</f>
        <v>553.76348385007043</v>
      </c>
      <c r="T913" s="41">
        <f>'Given Data '!C$22*'Given Data '!C$17*9.81</f>
        <v>102.35950200000001</v>
      </c>
      <c r="U913" s="41">
        <v>0</v>
      </c>
      <c r="V913" s="41">
        <f>'Given Data '!C$45-(Table10[[#This Row],[Column13]]+Table10[[#This Row],[Column14]]+Table10[[#This Row],[Column15]])</f>
        <v>51.778431472764055</v>
      </c>
      <c r="W913" s="41">
        <f>Table10[[#This Row],[Column16]]/'Given Data '!C$17</f>
        <v>9.9247534976833973E-2</v>
      </c>
      <c r="X913" s="41">
        <f>IF(L913=1,'Given Data '!C$55,IF(L913=2,'Given Data '!C$56,IF(L913=3,'Given Data '!C$57)))</f>
        <v>581.23604096253996</v>
      </c>
      <c r="Y913" s="41">
        <f>Table10[[#This Row],[Column19]]*Table10[[#This Row],[Column11]]^2/(2*1000)</f>
        <v>171.16014069348776</v>
      </c>
    </row>
    <row r="914" spans="7:25">
      <c r="G914" s="42">
        <v>6000</v>
      </c>
      <c r="H914" s="42">
        <v>17.32</v>
      </c>
      <c r="I914" s="41">
        <f>Table10[[#This Row],[Column2]]*746/1000</f>
        <v>12.920719999999999</v>
      </c>
      <c r="J914" s="37">
        <f>60*Table10[[#This Row],[Column3]]/(2*PI()*Table10[[#This Row],[Column1]])</f>
        <v>2.0563964563063142E-2</v>
      </c>
      <c r="K914" s="51">
        <v>443.8</v>
      </c>
      <c r="L914" s="41">
        <f>IF(Simulation!Q914&lt;='Given Data '!J$6,1,IF(AND(Simulation!Q914&gt;'Given Data '!J$6,Simulation!Q914&lt;='Given Data '!J$7),2,IF(Simulation!Q914&gt;'Given Data '!J$8,3)))</f>
        <v>3</v>
      </c>
      <c r="M914" s="41">
        <v>1</v>
      </c>
      <c r="N914" s="32">
        <f t="shared" si="39"/>
        <v>910</v>
      </c>
      <c r="O914" s="41">
        <f>O913+(Table10[[#This Row],[Column11]]-Q913)/R913</f>
        <v>52.656279519651768</v>
      </c>
      <c r="P914" s="41">
        <f>3.6*Table10[[#This Row],[Column11]]</f>
        <v>87.379233012133653</v>
      </c>
      <c r="Q914" s="41">
        <f t="shared" si="40"/>
        <v>24.272009170037126</v>
      </c>
      <c r="R914" s="36">
        <f>Table10[[#This Row],[Column16]]/Table10[[#This Row],[Column19]]</f>
        <v>8.8795095845946512E-2</v>
      </c>
      <c r="S914" s="41">
        <f>'Given Data '!C$21*'Given Data '!C$19*'Given Data '!C$9*Table10[[#This Row],[Column11]]^2</f>
        <v>553.93100535644726</v>
      </c>
      <c r="T914" s="41">
        <f>'Given Data '!C$22*'Given Data '!C$17*9.81</f>
        <v>102.35950200000001</v>
      </c>
      <c r="U914" s="41">
        <v>0</v>
      </c>
      <c r="V914" s="41">
        <f>'Given Data '!C$45-(Table10[[#This Row],[Column13]]+Table10[[#This Row],[Column14]]+Table10[[#This Row],[Column15]])</f>
        <v>51.610909966387226</v>
      </c>
      <c r="W914" s="41">
        <f>Table10[[#This Row],[Column16]]/'Given Data '!C$17</f>
        <v>9.8926434161482862E-2</v>
      </c>
      <c r="X914" s="41">
        <f>IF(L914=1,'Given Data '!C$55,IF(L914=2,'Given Data '!C$56,IF(L914=3,'Given Data '!C$57)))</f>
        <v>581.23604096253996</v>
      </c>
      <c r="Y914" s="41">
        <f>Table10[[#This Row],[Column19]]*Table10[[#This Row],[Column11]]^2/(2*1000)</f>
        <v>171.21191912496056</v>
      </c>
    </row>
    <row r="915" spans="7:25">
      <c r="G915" s="42">
        <v>6000</v>
      </c>
      <c r="H915" s="42">
        <v>17.32</v>
      </c>
      <c r="I915" s="41">
        <f>Table10[[#This Row],[Column2]]*746/1000</f>
        <v>12.920719999999999</v>
      </c>
      <c r="J915" s="37">
        <f>60*Table10[[#This Row],[Column3]]/(2*PI()*Table10[[#This Row],[Column1]])</f>
        <v>2.0563964563063142E-2</v>
      </c>
      <c r="K915" s="51">
        <v>443.8</v>
      </c>
      <c r="L915" s="41">
        <f>IF(Simulation!Q915&lt;='Given Data '!J$6,1,IF(AND(Simulation!Q915&gt;'Given Data '!J$6,Simulation!Q915&lt;='Given Data '!J$7),2,IF(Simulation!Q915&gt;'Given Data '!J$8,3)))</f>
        <v>3</v>
      </c>
      <c r="M915" s="41">
        <v>1</v>
      </c>
      <c r="N915" s="32">
        <f t="shared" si="39"/>
        <v>911</v>
      </c>
      <c r="O915" s="41">
        <f>O914+(Table10[[#This Row],[Column11]]-Q914)/R914</f>
        <v>52.697476136017556</v>
      </c>
      <c r="P915" s="41">
        <f>3.6*Table10[[#This Row],[Column11]]</f>
        <v>87.392402019129079</v>
      </c>
      <c r="Q915" s="41">
        <f t="shared" si="40"/>
        <v>24.275667227535855</v>
      </c>
      <c r="R915" s="36">
        <f>Table10[[#This Row],[Column16]]/Table10[[#This Row],[Column19]]</f>
        <v>8.8507812361454899E-2</v>
      </c>
      <c r="S915" s="41">
        <f>'Given Data '!C$21*'Given Data '!C$19*'Given Data '!C$9*Table10[[#This Row],[Column11]]^2</f>
        <v>554.09798487160708</v>
      </c>
      <c r="T915" s="41">
        <f>'Given Data '!C$22*'Given Data '!C$17*9.81</f>
        <v>102.35950200000001</v>
      </c>
      <c r="U915" s="41">
        <v>0</v>
      </c>
      <c r="V915" s="41">
        <f>'Given Data '!C$45-(Table10[[#This Row],[Column13]]+Table10[[#This Row],[Column14]]+Table10[[#This Row],[Column15]])</f>
        <v>51.443930451227402</v>
      </c>
      <c r="W915" s="41">
        <f>Table10[[#This Row],[Column16]]/'Given Data '!C$17</f>
        <v>9.8606372220634828E-2</v>
      </c>
      <c r="X915" s="41">
        <f>IF(L915=1,'Given Data '!C$55,IF(L915=2,'Given Data '!C$56,IF(L915=3,'Given Data '!C$57)))</f>
        <v>581.23604096253996</v>
      </c>
      <c r="Y915" s="41">
        <f>Table10[[#This Row],[Column19]]*Table10[[#This Row],[Column11]]^2/(2*1000)</f>
        <v>171.26353003492699</v>
      </c>
    </row>
    <row r="916" spans="7:25">
      <c r="G916" s="42">
        <v>6000</v>
      </c>
      <c r="H916" s="42">
        <v>17.32</v>
      </c>
      <c r="I916" s="41">
        <f>Table10[[#This Row],[Column2]]*746/1000</f>
        <v>12.920719999999999</v>
      </c>
      <c r="J916" s="37">
        <f>60*Table10[[#This Row],[Column3]]/(2*PI()*Table10[[#This Row],[Column1]])</f>
        <v>2.0563964563063142E-2</v>
      </c>
      <c r="K916" s="51">
        <v>443.8</v>
      </c>
      <c r="L916" s="41">
        <f>IF(Simulation!Q916&lt;='Given Data '!J$6,1,IF(AND(Simulation!Q916&gt;'Given Data '!J$6,Simulation!Q916&lt;='Given Data '!J$7),2,IF(Simulation!Q916&gt;'Given Data '!J$8,3)))</f>
        <v>3</v>
      </c>
      <c r="M916" s="41">
        <v>1</v>
      </c>
      <c r="N916" s="32">
        <f t="shared" si="39"/>
        <v>912</v>
      </c>
      <c r="O916" s="41">
        <f>O915+(Table10[[#This Row],[Column11]]-Q915)/R915</f>
        <v>52.738666555510825</v>
      </c>
      <c r="P916" s="41">
        <f>3.6*Table10[[#This Row],[Column11]]</f>
        <v>87.405526445239644</v>
      </c>
      <c r="Q916" s="41">
        <f t="shared" si="40"/>
        <v>24.279312901455455</v>
      </c>
      <c r="R916" s="36">
        <f>Table10[[#This Row],[Column16]]/Table10[[#This Row],[Column19]]</f>
        <v>8.8221458340462314E-2</v>
      </c>
      <c r="S916" s="41">
        <f>'Given Data '!C$21*'Given Data '!C$19*'Given Data '!C$9*Table10[[#This Row],[Column11]]^2</f>
        <v>554.26442414908252</v>
      </c>
      <c r="T916" s="41">
        <f>'Given Data '!C$22*'Given Data '!C$17*9.81</f>
        <v>102.35950200000001</v>
      </c>
      <c r="U916" s="41">
        <v>0</v>
      </c>
      <c r="V916" s="41">
        <f>'Given Data '!C$45-(Table10[[#This Row],[Column13]]+Table10[[#This Row],[Column14]]+Table10[[#This Row],[Column15]])</f>
        <v>51.277491173751969</v>
      </c>
      <c r="W916" s="41">
        <f>Table10[[#This Row],[Column16]]/'Given Data '!C$17</f>
        <v>9.8287345793164713E-2</v>
      </c>
      <c r="X916" s="41">
        <f>IF(L916=1,'Given Data '!C$55,IF(L916=2,'Given Data '!C$56,IF(L916=3,'Given Data '!C$57)))</f>
        <v>581.23604096253996</v>
      </c>
      <c r="Y916" s="41">
        <f>Table10[[#This Row],[Column19]]*Table10[[#This Row],[Column11]]^2/(2*1000)</f>
        <v>171.31497396537821</v>
      </c>
    </row>
    <row r="917" spans="7:25">
      <c r="G917" s="42">
        <v>6000</v>
      </c>
      <c r="H917" s="42">
        <v>17.32</v>
      </c>
      <c r="I917" s="41">
        <f>Table10[[#This Row],[Column2]]*746/1000</f>
        <v>12.920719999999999</v>
      </c>
      <c r="J917" s="37">
        <f>60*Table10[[#This Row],[Column3]]/(2*PI()*Table10[[#This Row],[Column1]])</f>
        <v>2.0563964563063142E-2</v>
      </c>
      <c r="K917" s="51">
        <v>443.8</v>
      </c>
      <c r="L917" s="41">
        <f>IF(Simulation!Q917&lt;='Given Data '!J$6,1,IF(AND(Simulation!Q917&gt;'Given Data '!J$6,Simulation!Q917&lt;='Given Data '!J$7),2,IF(Simulation!Q917&gt;'Given Data '!J$8,3)))</f>
        <v>3</v>
      </c>
      <c r="M917" s="41">
        <v>1</v>
      </c>
      <c r="N917" s="32">
        <f t="shared" si="39"/>
        <v>913</v>
      </c>
      <c r="O917" s="41">
        <f>O916+(Table10[[#This Row],[Column11]]-Q916)/R916</f>
        <v>52.779850800962691</v>
      </c>
      <c r="P917" s="41">
        <f>3.6*Table10[[#This Row],[Column11]]</f>
        <v>87.418606448339531</v>
      </c>
      <c r="Q917" s="41">
        <f t="shared" si="40"/>
        <v>24.28294623564987</v>
      </c>
      <c r="R917" s="36">
        <f>Table10[[#This Row],[Column16]]/Table10[[#This Row],[Column19]]</f>
        <v>8.7936030775825985E-2</v>
      </c>
      <c r="S917" s="41">
        <f>'Given Data '!C$21*'Given Data '!C$19*'Given Data '!C$9*Table10[[#This Row],[Column11]]^2</f>
        <v>554.43032493673331</v>
      </c>
      <c r="T917" s="41">
        <f>'Given Data '!C$22*'Given Data '!C$17*9.81</f>
        <v>102.35950200000001</v>
      </c>
      <c r="U917" s="41">
        <v>0</v>
      </c>
      <c r="V917" s="41">
        <f>'Given Data '!C$45-(Table10[[#This Row],[Column13]]+Table10[[#This Row],[Column14]]+Table10[[#This Row],[Column15]])</f>
        <v>51.11159038610117</v>
      </c>
      <c r="W917" s="41">
        <f>Table10[[#This Row],[Column16]]/'Given Data '!C$17</f>
        <v>9.7969351528820928E-2</v>
      </c>
      <c r="X917" s="41">
        <f>IF(L917=1,'Given Data '!C$55,IF(L917=2,'Given Data '!C$56,IF(L917=3,'Given Data '!C$57)))</f>
        <v>581.23604096253996</v>
      </c>
      <c r="Y917" s="41">
        <f>Table10[[#This Row],[Column19]]*Table10[[#This Row],[Column11]]^2/(2*1000)</f>
        <v>171.36625145655196</v>
      </c>
    </row>
    <row r="918" spans="7:25">
      <c r="G918" s="42">
        <v>6100</v>
      </c>
      <c r="H918" s="42">
        <v>17.37</v>
      </c>
      <c r="I918" s="41">
        <f>Table10[[#This Row],[Column2]]*746/1000</f>
        <v>12.958020000000001</v>
      </c>
      <c r="J918" s="37">
        <f>60*Table10[[#This Row],[Column3]]/(2*PI()*Table10[[#This Row],[Column1]])</f>
        <v>2.0285241990330903E-2</v>
      </c>
      <c r="K918" s="51">
        <v>443.8</v>
      </c>
      <c r="L918" s="41">
        <f>IF(Simulation!Q918&lt;='Given Data '!J$6,1,IF(AND(Simulation!Q918&gt;'Given Data '!J$6,Simulation!Q918&lt;='Given Data '!J$7),2,IF(Simulation!Q918&gt;'Given Data '!J$8,3)))</f>
        <v>3</v>
      </c>
      <c r="M918" s="41">
        <v>1</v>
      </c>
      <c r="N918" s="32">
        <f t="shared" si="39"/>
        <v>914</v>
      </c>
      <c r="O918" s="41">
        <f>O917+(Table10[[#This Row],[Column11]]-Q917)/R917</f>
        <v>52.821028895110381</v>
      </c>
      <c r="P918" s="41">
        <f>3.6*Table10[[#This Row],[Column11]]</f>
        <v>87.431642185694869</v>
      </c>
      <c r="Q918" s="41">
        <f t="shared" si="40"/>
        <v>24.286567273804131</v>
      </c>
      <c r="R918" s="36">
        <f>Table10[[#This Row],[Column16]]/Table10[[#This Row],[Column19]]</f>
        <v>8.7651526670132637E-2</v>
      </c>
      <c r="S918" s="41">
        <f>'Given Data '!C$21*'Given Data '!C$19*'Given Data '!C$9*Table10[[#This Row],[Column11]]^2</f>
        <v>554.59568897676411</v>
      </c>
      <c r="T918" s="41">
        <f>'Given Data '!C$22*'Given Data '!C$17*9.81</f>
        <v>102.35950200000001</v>
      </c>
      <c r="U918" s="41">
        <v>0</v>
      </c>
      <c r="V918" s="41">
        <f>'Given Data '!C$45-(Table10[[#This Row],[Column13]]+Table10[[#This Row],[Column14]]+Table10[[#This Row],[Column15]])</f>
        <v>50.946226346070375</v>
      </c>
      <c r="W918" s="41">
        <f>Table10[[#This Row],[Column16]]/'Given Data '!C$17</f>
        <v>9.7652386088191476E-2</v>
      </c>
      <c r="X918" s="41">
        <f>IF(L918=1,'Given Data '!C$55,IF(L918=2,'Given Data '!C$56,IF(L918=3,'Given Data '!C$57)))</f>
        <v>581.23604096253996</v>
      </c>
      <c r="Y918" s="41">
        <f>Table10[[#This Row],[Column19]]*Table10[[#This Row],[Column11]]^2/(2*1000)</f>
        <v>171.41736304693802</v>
      </c>
    </row>
    <row r="919" spans="7:25">
      <c r="G919" s="42">
        <v>6100</v>
      </c>
      <c r="H919" s="42">
        <v>17.37</v>
      </c>
      <c r="I919" s="41">
        <f>Table10[[#This Row],[Column2]]*746/1000</f>
        <v>12.958020000000001</v>
      </c>
      <c r="J919" s="37">
        <f>60*Table10[[#This Row],[Column3]]/(2*PI()*Table10[[#This Row],[Column1]])</f>
        <v>2.0285241990330903E-2</v>
      </c>
      <c r="K919" s="51">
        <v>443.8</v>
      </c>
      <c r="L919" s="41">
        <f>IF(Simulation!Q919&lt;='Given Data '!J$6,1,IF(AND(Simulation!Q919&gt;'Given Data '!J$6,Simulation!Q919&lt;='Given Data '!J$7),2,IF(Simulation!Q919&gt;'Given Data '!J$8,3)))</f>
        <v>3</v>
      </c>
      <c r="M919" s="41">
        <v>1</v>
      </c>
      <c r="N919" s="32">
        <f t="shared" si="39"/>
        <v>915</v>
      </c>
      <c r="O919" s="41">
        <f>O918+(Table10[[#This Row],[Column11]]-Q918)/R918</f>
        <v>52.862200860597618</v>
      </c>
      <c r="P919" s="41">
        <f>3.6*Table10[[#This Row],[Column11]]</f>
        <v>87.444633813966348</v>
      </c>
      <c r="Q919" s="41">
        <f t="shared" si="40"/>
        <v>24.290176059435097</v>
      </c>
      <c r="R919" s="36">
        <f>Table10[[#This Row],[Column16]]/Table10[[#This Row],[Column19]]</f>
        <v>8.7367943035666557E-2</v>
      </c>
      <c r="S919" s="41">
        <f>'Given Data '!C$21*'Given Data '!C$19*'Given Data '!C$9*Table10[[#This Row],[Column11]]^2</f>
        <v>554.76051800574294</v>
      </c>
      <c r="T919" s="41">
        <f>'Given Data '!C$22*'Given Data '!C$17*9.81</f>
        <v>102.35950200000001</v>
      </c>
      <c r="U919" s="41">
        <v>0</v>
      </c>
      <c r="V919" s="41">
        <f>'Given Data '!C$45-(Table10[[#This Row],[Column13]]+Table10[[#This Row],[Column14]]+Table10[[#This Row],[Column15]])</f>
        <v>50.781397317091546</v>
      </c>
      <c r="W919" s="41">
        <f>Table10[[#This Row],[Column16]]/'Given Data '!C$17</f>
        <v>9.7336446142668426E-2</v>
      </c>
      <c r="X919" s="41">
        <f>IF(L919=1,'Given Data '!C$55,IF(L919=2,'Given Data '!C$56,IF(L919=3,'Given Data '!C$57)))</f>
        <v>581.23604096253996</v>
      </c>
      <c r="Y919" s="41">
        <f>Table10[[#This Row],[Column19]]*Table10[[#This Row],[Column11]]^2/(2*1000)</f>
        <v>171.46830927328404</v>
      </c>
    </row>
    <row r="920" spans="7:25">
      <c r="G920" s="42">
        <v>6100</v>
      </c>
      <c r="H920" s="42">
        <v>17.37</v>
      </c>
      <c r="I920" s="41">
        <f>Table10[[#This Row],[Column2]]*746/1000</f>
        <v>12.958020000000001</v>
      </c>
      <c r="J920" s="37">
        <f>60*Table10[[#This Row],[Column3]]/(2*PI()*Table10[[#This Row],[Column1]])</f>
        <v>2.0285241990330903E-2</v>
      </c>
      <c r="K920" s="51">
        <v>443.8</v>
      </c>
      <c r="L920" s="41">
        <f>IF(Simulation!Q920&lt;='Given Data '!J$6,1,IF(AND(Simulation!Q920&gt;'Given Data '!J$6,Simulation!Q920&lt;='Given Data '!J$7),2,IF(Simulation!Q920&gt;'Given Data '!J$8,3)))</f>
        <v>3</v>
      </c>
      <c r="M920" s="41">
        <v>1</v>
      </c>
      <c r="N920" s="32">
        <f t="shared" si="39"/>
        <v>916</v>
      </c>
      <c r="O920" s="41">
        <f>O919+(Table10[[#This Row],[Column11]]-Q919)/R919</f>
        <v>52.903366719975182</v>
      </c>
      <c r="P920" s="41">
        <f>3.6*Table10[[#This Row],[Column11]]</f>
        <v>87.457581489211961</v>
      </c>
      <c r="Q920" s="41">
        <f t="shared" si="40"/>
        <v>24.293772635892211</v>
      </c>
      <c r="R920" s="36">
        <f>Table10[[#This Row],[Column16]]/Table10[[#This Row],[Column19]]</f>
        <v>8.7085276894377991E-2</v>
      </c>
      <c r="S920" s="41">
        <f>'Given Data '!C$21*'Given Data '!C$19*'Given Data '!C$9*Table10[[#This Row],[Column11]]^2</f>
        <v>554.92481375461966</v>
      </c>
      <c r="T920" s="41">
        <f>'Given Data '!C$22*'Given Data '!C$17*9.81</f>
        <v>102.35950200000001</v>
      </c>
      <c r="U920" s="41">
        <v>0</v>
      </c>
      <c r="V920" s="41">
        <f>'Given Data '!C$45-(Table10[[#This Row],[Column13]]+Table10[[#This Row],[Column14]]+Table10[[#This Row],[Column15]])</f>
        <v>50.617101568214821</v>
      </c>
      <c r="W920" s="41">
        <f>Table10[[#This Row],[Column16]]/'Given Data '!C$17</f>
        <v>9.7021528374412636E-2</v>
      </c>
      <c r="X920" s="41">
        <f>IF(L920=1,'Given Data '!C$55,IF(L920=2,'Given Data '!C$56,IF(L920=3,'Given Data '!C$57)))</f>
        <v>581.23604096253996</v>
      </c>
      <c r="Y920" s="41">
        <f>Table10[[#This Row],[Column19]]*Table10[[#This Row],[Column11]]^2/(2*1000)</f>
        <v>171.51909067060114</v>
      </c>
    </row>
    <row r="921" spans="7:25">
      <c r="G921" s="42">
        <v>6100</v>
      </c>
      <c r="H921" s="42">
        <v>17.37</v>
      </c>
      <c r="I921" s="41">
        <f>Table10[[#This Row],[Column2]]*746/1000</f>
        <v>12.958020000000001</v>
      </c>
      <c r="J921" s="37">
        <f>60*Table10[[#This Row],[Column3]]/(2*PI()*Table10[[#This Row],[Column1]])</f>
        <v>2.0285241990330903E-2</v>
      </c>
      <c r="K921" s="51">
        <v>470.5</v>
      </c>
      <c r="L921" s="41">
        <f>IF(Simulation!Q921&lt;='Given Data '!J$6,1,IF(AND(Simulation!Q921&gt;'Given Data '!J$6,Simulation!Q921&lt;='Given Data '!J$7),2,IF(Simulation!Q921&gt;'Given Data '!J$8,3)))</f>
        <v>3</v>
      </c>
      <c r="M921" s="41">
        <v>1</v>
      </c>
      <c r="N921" s="32">
        <f t="shared" si="39"/>
        <v>917</v>
      </c>
      <c r="O921" s="41">
        <f>O920+(Table10[[#This Row],[Column11]]-Q920)/R920</f>
        <v>52.94452649570129</v>
      </c>
      <c r="P921" s="41">
        <f>3.6*Table10[[#This Row],[Column11]]</f>
        <v>87.470485366889633</v>
      </c>
      <c r="Q921" s="41">
        <f t="shared" si="40"/>
        <v>24.297357046358229</v>
      </c>
      <c r="R921" s="36">
        <f>Table10[[#This Row],[Column16]]/Table10[[#This Row],[Column19]]</f>
        <v>8.6803525277852941E-2</v>
      </c>
      <c r="S921" s="41">
        <f>'Given Data '!C$21*'Given Data '!C$19*'Given Data '!C$9*Table10[[#This Row],[Column11]]^2</f>
        <v>555.08857794874348</v>
      </c>
      <c r="T921" s="41">
        <f>'Given Data '!C$22*'Given Data '!C$17*9.81</f>
        <v>102.35950200000001</v>
      </c>
      <c r="U921" s="41">
        <v>0</v>
      </c>
      <c r="V921" s="41">
        <f>'Given Data '!C$45-(Table10[[#This Row],[Column13]]+Table10[[#This Row],[Column14]]+Table10[[#This Row],[Column15]])</f>
        <v>50.453337374091006</v>
      </c>
      <c r="W921" s="41">
        <f>Table10[[#This Row],[Column16]]/'Given Data '!C$17</f>
        <v>9.6707629476320181E-2</v>
      </c>
      <c r="X921" s="41">
        <f>IF(L921=1,'Given Data '!C$55,IF(L921=2,'Given Data '!C$56,IF(L921=3,'Given Data '!C$57)))</f>
        <v>581.23604096253996</v>
      </c>
      <c r="Y921" s="41">
        <f>Table10[[#This Row],[Column19]]*Table10[[#This Row],[Column11]]^2/(2*1000)</f>
        <v>171.56970777216935</v>
      </c>
    </row>
    <row r="922" spans="7:25">
      <c r="G922" s="42">
        <v>6200</v>
      </c>
      <c r="H922" s="42">
        <v>17.440000000000001</v>
      </c>
      <c r="I922" s="41">
        <f>Table10[[#This Row],[Column2]]*746/1000</f>
        <v>13.010240000000001</v>
      </c>
      <c r="J922" s="37">
        <f>60*Table10[[#This Row],[Column3]]/(2*PI()*Table10[[#This Row],[Column1]])</f>
        <v>2.0038490388502264E-2</v>
      </c>
      <c r="K922" s="51">
        <v>470.5</v>
      </c>
      <c r="L922" s="41">
        <f>IF(Simulation!Q922&lt;='Given Data '!J$6,1,IF(AND(Simulation!Q922&gt;'Given Data '!J$6,Simulation!Q922&lt;='Given Data '!J$7),2,IF(Simulation!Q922&gt;'Given Data '!J$8,3)))</f>
        <v>3</v>
      </c>
      <c r="M922" s="41">
        <v>1</v>
      </c>
      <c r="N922" s="32">
        <f t="shared" si="39"/>
        <v>918</v>
      </c>
      <c r="O922" s="41">
        <f>O921+(Table10[[#This Row],[Column11]]-Q921)/R921</f>
        <v>52.985680210142043</v>
      </c>
      <c r="P922" s="41">
        <f>3.6*Table10[[#This Row],[Column11]]</f>
        <v>87.483345601859881</v>
      </c>
      <c r="Q922" s="41">
        <f t="shared" si="40"/>
        <v>24.300929333849965</v>
      </c>
      <c r="R922" s="36">
        <f>Table10[[#This Row],[Column16]]/Table10[[#This Row],[Column19]]</f>
        <v>8.6522685227280363E-2</v>
      </c>
      <c r="S922" s="41">
        <f>'Given Data '!C$21*'Given Data '!C$19*'Given Data '!C$9*Table10[[#This Row],[Column11]]^2</f>
        <v>555.25181230788201</v>
      </c>
      <c r="T922" s="41">
        <f>'Given Data '!C$22*'Given Data '!C$17*9.81</f>
        <v>102.35950200000001</v>
      </c>
      <c r="U922" s="41">
        <v>0</v>
      </c>
      <c r="V922" s="41">
        <f>'Given Data '!C$45-(Table10[[#This Row],[Column13]]+Table10[[#This Row],[Column14]]+Table10[[#This Row],[Column15]])</f>
        <v>50.290103014952479</v>
      </c>
      <c r="W922" s="41">
        <f>Table10[[#This Row],[Column16]]/'Given Data '!C$17</f>
        <v>9.6394746151985733E-2</v>
      </c>
      <c r="X922" s="41">
        <f>IF(L922=1,'Given Data '!C$55,IF(L922=2,'Given Data '!C$56,IF(L922=3,'Given Data '!C$57)))</f>
        <v>581.23604096253996</v>
      </c>
      <c r="Y922" s="41">
        <f>Table10[[#This Row],[Column19]]*Table10[[#This Row],[Column11]]^2/(2*1000)</f>
        <v>171.62016110954346</v>
      </c>
    </row>
    <row r="923" spans="7:25">
      <c r="G923" s="42">
        <v>6200</v>
      </c>
      <c r="H923" s="42">
        <v>17.440000000000001</v>
      </c>
      <c r="I923" s="41">
        <f>Table10[[#This Row],[Column2]]*746/1000</f>
        <v>13.010240000000001</v>
      </c>
      <c r="J923" s="37">
        <f>60*Table10[[#This Row],[Column3]]/(2*PI()*Table10[[#This Row],[Column1]])</f>
        <v>2.0038490388502264E-2</v>
      </c>
      <c r="K923" s="51">
        <v>470.5</v>
      </c>
      <c r="L923" s="41">
        <f>IF(Simulation!Q923&lt;='Given Data '!J$6,1,IF(AND(Simulation!Q923&gt;'Given Data '!J$6,Simulation!Q923&lt;='Given Data '!J$7),2,IF(Simulation!Q923&gt;'Given Data '!J$8,3)))</f>
        <v>3</v>
      </c>
      <c r="M923" s="41">
        <v>1</v>
      </c>
      <c r="N923" s="32">
        <f t="shared" si="39"/>
        <v>919</v>
      </c>
      <c r="O923" s="41">
        <f>O922+(Table10[[#This Row],[Column11]]-Q922)/R922</f>
        <v>53.026827885571862</v>
      </c>
      <c r="P923" s="41">
        <f>3.6*Table10[[#This Row],[Column11]]</f>
        <v>87.496162348388452</v>
      </c>
      <c r="Q923" s="41">
        <f t="shared" si="40"/>
        <v>24.304489541219013</v>
      </c>
      <c r="R923" s="36">
        <f>Table10[[#This Row],[Column16]]/Table10[[#This Row],[Column19]]</f>
        <v>8.6242753793422972E-2</v>
      </c>
      <c r="S923" s="41">
        <f>'Given Data '!C$21*'Given Data '!C$19*'Given Data '!C$9*Table10[[#This Row],[Column11]]^2</f>
        <v>555.41451854623824</v>
      </c>
      <c r="T923" s="41">
        <f>'Given Data '!C$22*'Given Data '!C$17*9.81</f>
        <v>102.35950200000001</v>
      </c>
      <c r="U923" s="41">
        <v>0</v>
      </c>
      <c r="V923" s="41">
        <f>'Given Data '!C$45-(Table10[[#This Row],[Column13]]+Table10[[#This Row],[Column14]]+Table10[[#This Row],[Column15]])</f>
        <v>50.127396776596242</v>
      </c>
      <c r="W923" s="41">
        <f>Table10[[#This Row],[Column16]]/'Given Data '!C$17</f>
        <v>9.6082875115670083E-2</v>
      </c>
      <c r="X923" s="41">
        <f>IF(L923=1,'Given Data '!C$55,IF(L923=2,'Given Data '!C$56,IF(L923=3,'Given Data '!C$57)))</f>
        <v>581.23604096253996</v>
      </c>
      <c r="Y923" s="41">
        <f>Table10[[#This Row],[Column19]]*Table10[[#This Row],[Column11]]^2/(2*1000)</f>
        <v>171.67045121255845</v>
      </c>
    </row>
    <row r="924" spans="7:25">
      <c r="G924" s="42">
        <v>6200</v>
      </c>
      <c r="H924" s="42">
        <v>17.440000000000001</v>
      </c>
      <c r="I924" s="41">
        <f>Table10[[#This Row],[Column2]]*746/1000</f>
        <v>13.010240000000001</v>
      </c>
      <c r="J924" s="37">
        <f>60*Table10[[#This Row],[Column3]]/(2*PI()*Table10[[#This Row],[Column1]])</f>
        <v>2.0038490388502264E-2</v>
      </c>
      <c r="K924" s="51">
        <v>470.5</v>
      </c>
      <c r="L924" s="41">
        <f>IF(Simulation!Q924&lt;='Given Data '!J$6,1,IF(AND(Simulation!Q924&gt;'Given Data '!J$6,Simulation!Q924&lt;='Given Data '!J$7),2,IF(Simulation!Q924&gt;'Given Data '!J$8,3)))</f>
        <v>3</v>
      </c>
      <c r="M924" s="41">
        <v>1</v>
      </c>
      <c r="N924" s="32">
        <f t="shared" si="39"/>
        <v>920</v>
      </c>
      <c r="O924" s="41">
        <f>O923+(Table10[[#This Row],[Column11]]-Q923)/R923</f>
        <v>53.06796954417392</v>
      </c>
      <c r="P924" s="41">
        <f>3.6*Table10[[#This Row],[Column11]]</f>
        <v>87.508935760148944</v>
      </c>
      <c r="Q924" s="41">
        <f t="shared" si="40"/>
        <v>24.308037711152483</v>
      </c>
      <c r="R924" s="36">
        <f>Table10[[#This Row],[Column16]]/Table10[[#This Row],[Column19]]</f>
        <v>8.596372803658521E-2</v>
      </c>
      <c r="S924" s="41">
        <f>'Given Data '!C$21*'Given Data '!C$19*'Given Data '!C$9*Table10[[#This Row],[Column11]]^2</f>
        <v>555.5766983724692</v>
      </c>
      <c r="T924" s="41">
        <f>'Given Data '!C$22*'Given Data '!C$17*9.81</f>
        <v>102.35950200000001</v>
      </c>
      <c r="U924" s="41">
        <v>0</v>
      </c>
      <c r="V924" s="41">
        <f>'Given Data '!C$45-(Table10[[#This Row],[Column13]]+Table10[[#This Row],[Column14]]+Table10[[#This Row],[Column15]])</f>
        <v>49.965216950365289</v>
      </c>
      <c r="W924" s="41">
        <f>Table10[[#This Row],[Column16]]/'Given Data '!C$17</f>
        <v>9.5772013092264449E-2</v>
      </c>
      <c r="X924" s="41">
        <f>IF(L924=1,'Given Data '!C$55,IF(L924=2,'Given Data '!C$56,IF(L924=3,'Given Data '!C$57)))</f>
        <v>581.23604096253996</v>
      </c>
      <c r="Y924" s="41">
        <f>Table10[[#This Row],[Column19]]*Table10[[#This Row],[Column11]]^2/(2*1000)</f>
        <v>171.72057860933504</v>
      </c>
    </row>
    <row r="925" spans="7:25">
      <c r="G925" s="42">
        <v>6200</v>
      </c>
      <c r="H925" s="42">
        <v>17.440000000000001</v>
      </c>
      <c r="I925" s="41">
        <f>Table10[[#This Row],[Column2]]*746/1000</f>
        <v>13.010240000000001</v>
      </c>
      <c r="J925" s="37">
        <f>60*Table10[[#This Row],[Column3]]/(2*PI()*Table10[[#This Row],[Column1]])</f>
        <v>2.0038490388502264E-2</v>
      </c>
      <c r="K925" s="51">
        <v>470.5</v>
      </c>
      <c r="L925" s="41">
        <f>IF(Simulation!Q925&lt;='Given Data '!J$6,1,IF(AND(Simulation!Q925&gt;'Given Data '!J$6,Simulation!Q925&lt;='Given Data '!J$7),2,IF(Simulation!Q925&gt;'Given Data '!J$8,3)))</f>
        <v>3</v>
      </c>
      <c r="M925" s="41">
        <v>1</v>
      </c>
      <c r="N925" s="32">
        <f t="shared" si="39"/>
        <v>921</v>
      </c>
      <c r="O925" s="41">
        <f>O924+(Table10[[#This Row],[Column11]]-Q924)/R924</f>
        <v>53.109105208040674</v>
      </c>
      <c r="P925" s="41">
        <f>3.6*Table10[[#This Row],[Column11]]</f>
        <v>87.521665990225429</v>
      </c>
      <c r="Q925" s="41">
        <f t="shared" si="40"/>
        <v>24.311573886173729</v>
      </c>
      <c r="R925" s="36">
        <f>Table10[[#This Row],[Column16]]/Table10[[#This Row],[Column19]]</f>
        <v>8.5685605026581943E-2</v>
      </c>
      <c r="S925" s="41">
        <f>'Given Data '!C$21*'Given Data '!C$19*'Given Data '!C$9*Table10[[#This Row],[Column11]]^2</f>
        <v>555.73835348970408</v>
      </c>
      <c r="T925" s="41">
        <f>'Given Data '!C$22*'Given Data '!C$17*9.81</f>
        <v>102.35950200000001</v>
      </c>
      <c r="U925" s="41">
        <v>0</v>
      </c>
      <c r="V925" s="41">
        <f>'Given Data '!C$45-(Table10[[#This Row],[Column13]]+Table10[[#This Row],[Column14]]+Table10[[#This Row],[Column15]])</f>
        <v>49.803561833130402</v>
      </c>
      <c r="W925" s="41">
        <f>Table10[[#This Row],[Column16]]/'Given Data '!C$17</f>
        <v>9.5462156817255561E-2</v>
      </c>
      <c r="X925" s="41">
        <f>IF(L925=1,'Given Data '!C$55,IF(L925=2,'Given Data '!C$56,IF(L925=3,'Given Data '!C$57)))</f>
        <v>581.23604096253996</v>
      </c>
      <c r="Y925" s="41">
        <f>Table10[[#This Row],[Column19]]*Table10[[#This Row],[Column11]]^2/(2*1000)</f>
        <v>171.7705438262854</v>
      </c>
    </row>
    <row r="926" spans="7:25">
      <c r="G926" s="42">
        <v>6300</v>
      </c>
      <c r="H926" s="42">
        <v>17.5</v>
      </c>
      <c r="I926" s="41">
        <f>Table10[[#This Row],[Column2]]*746/1000</f>
        <v>13.055</v>
      </c>
      <c r="J926" s="37">
        <f>60*Table10[[#This Row],[Column3]]/(2*PI()*Table10[[#This Row],[Column1]])</f>
        <v>1.9788264591092321E-2</v>
      </c>
      <c r="K926" s="51">
        <v>470.5</v>
      </c>
      <c r="L926" s="41">
        <f>IF(Simulation!Q926&lt;='Given Data '!J$6,1,IF(AND(Simulation!Q926&gt;'Given Data '!J$6,Simulation!Q926&lt;='Given Data '!J$7),2,IF(Simulation!Q926&gt;'Given Data '!J$8,3)))</f>
        <v>3</v>
      </c>
      <c r="M926" s="41">
        <v>1</v>
      </c>
      <c r="N926" s="32">
        <f t="shared" si="39"/>
        <v>922</v>
      </c>
      <c r="O926" s="41">
        <f>O925+(Table10[[#This Row],[Column11]]-Q925)/R925</f>
        <v>53.150234899174215</v>
      </c>
      <c r="P926" s="41">
        <f>3.6*Table10[[#This Row],[Column11]]</f>
        <v>87.534353191115031</v>
      </c>
      <c r="Q926" s="41">
        <f t="shared" si="40"/>
        <v>24.315098108643063</v>
      </c>
      <c r="R926" s="36">
        <f>Table10[[#This Row],[Column16]]/Table10[[#This Row],[Column19]]</f>
        <v>8.5408381842708103E-2</v>
      </c>
      <c r="S926" s="41">
        <f>'Given Data '!C$21*'Given Data '!C$19*'Given Data '!C$9*Table10[[#This Row],[Column11]]^2</f>
        <v>555.89948559556194</v>
      </c>
      <c r="T926" s="41">
        <f>'Given Data '!C$22*'Given Data '!C$17*9.81</f>
        <v>102.35950200000001</v>
      </c>
      <c r="U926" s="41">
        <v>0</v>
      </c>
      <c r="V926" s="41">
        <f>'Given Data '!C$45-(Table10[[#This Row],[Column13]]+Table10[[#This Row],[Column14]]+Table10[[#This Row],[Column15]])</f>
        <v>49.642429727272543</v>
      </c>
      <c r="W926" s="41">
        <f>Table10[[#This Row],[Column16]]/'Given Data '!C$17</f>
        <v>9.5153303036691922E-2</v>
      </c>
      <c r="X926" s="41">
        <f>IF(L926=1,'Given Data '!C$55,IF(L926=2,'Given Data '!C$56,IF(L926=3,'Given Data '!C$57)))</f>
        <v>581.23604096253996</v>
      </c>
      <c r="Y926" s="41">
        <f>Table10[[#This Row],[Column19]]*Table10[[#This Row],[Column11]]^2/(2*1000)</f>
        <v>171.82034738811851</v>
      </c>
    </row>
    <row r="927" spans="7:25">
      <c r="G927" s="42">
        <v>6300</v>
      </c>
      <c r="H927" s="42">
        <v>17.5</v>
      </c>
      <c r="I927" s="41">
        <f>Table10[[#This Row],[Column2]]*746/1000</f>
        <v>13.055</v>
      </c>
      <c r="J927" s="37">
        <f>60*Table10[[#This Row],[Column3]]/(2*PI()*Table10[[#This Row],[Column1]])</f>
        <v>1.9788264591092321E-2</v>
      </c>
      <c r="K927" s="51">
        <v>470.5</v>
      </c>
      <c r="L927" s="41">
        <f>IF(Simulation!Q927&lt;='Given Data '!J$6,1,IF(AND(Simulation!Q927&gt;'Given Data '!J$6,Simulation!Q927&lt;='Given Data '!J$7),2,IF(Simulation!Q927&gt;'Given Data '!J$8,3)))</f>
        <v>3</v>
      </c>
      <c r="M927" s="41">
        <v>1</v>
      </c>
      <c r="N927" s="32">
        <f t="shared" si="39"/>
        <v>923</v>
      </c>
      <c r="O927" s="41">
        <f>O926+(Table10[[#This Row],[Column11]]-Q926)/R926</f>
        <v>53.191358639486772</v>
      </c>
      <c r="P927" s="41">
        <f>3.6*Table10[[#This Row],[Column11]]</f>
        <v>87.546997514730521</v>
      </c>
      <c r="Q927" s="41">
        <f t="shared" si="40"/>
        <v>24.318610420758478</v>
      </c>
      <c r="R927" s="36">
        <f>Table10[[#This Row],[Column16]]/Table10[[#This Row],[Column19]]</f>
        <v>8.5132055573709023E-2</v>
      </c>
      <c r="S927" s="41">
        <f>'Given Data '!C$21*'Given Data '!C$19*'Given Data '!C$9*Table10[[#This Row],[Column11]]^2</f>
        <v>556.06009638216892</v>
      </c>
      <c r="T927" s="41">
        <f>'Given Data '!C$22*'Given Data '!C$17*9.81</f>
        <v>102.35950200000001</v>
      </c>
      <c r="U927" s="41">
        <v>0</v>
      </c>
      <c r="V927" s="41">
        <f>'Given Data '!C$45-(Table10[[#This Row],[Column13]]+Table10[[#This Row],[Column14]]+Table10[[#This Row],[Column15]])</f>
        <v>49.481818940665562</v>
      </c>
      <c r="W927" s="41">
        <f>Table10[[#This Row],[Column16]]/'Given Data '!C$17</f>
        <v>9.484544850715064E-2</v>
      </c>
      <c r="X927" s="41">
        <f>IF(L927=1,'Given Data '!C$55,IF(L927=2,'Given Data '!C$56,IF(L927=3,'Given Data '!C$57)))</f>
        <v>581.23604096253996</v>
      </c>
      <c r="Y927" s="41">
        <f>Table10[[#This Row],[Column19]]*Table10[[#This Row],[Column11]]^2/(2*1000)</f>
        <v>171.86998981784578</v>
      </c>
    </row>
    <row r="928" spans="7:25">
      <c r="G928" s="42">
        <v>6300</v>
      </c>
      <c r="H928" s="42">
        <v>17.5</v>
      </c>
      <c r="I928" s="41">
        <f>Table10[[#This Row],[Column2]]*746/1000</f>
        <v>13.055</v>
      </c>
      <c r="J928" s="37">
        <f>60*Table10[[#This Row],[Column3]]/(2*PI()*Table10[[#This Row],[Column1]])</f>
        <v>1.9788264591092321E-2</v>
      </c>
      <c r="K928" s="51">
        <v>470.5</v>
      </c>
      <c r="L928" s="41">
        <f>IF(Simulation!Q928&lt;='Given Data '!J$6,1,IF(AND(Simulation!Q928&gt;'Given Data '!J$6,Simulation!Q928&lt;='Given Data '!J$7),2,IF(Simulation!Q928&gt;'Given Data '!J$8,3)))</f>
        <v>3</v>
      </c>
      <c r="M928" s="41">
        <v>1</v>
      </c>
      <c r="N928" s="32">
        <f t="shared" si="39"/>
        <v>924</v>
      </c>
      <c r="O928" s="41">
        <f>O927+(Table10[[#This Row],[Column11]]-Q927)/R927</f>
        <v>53.232476450801038</v>
      </c>
      <c r="P928" s="41">
        <f>3.6*Table10[[#This Row],[Column11]]</f>
        <v>87.559599112402879</v>
      </c>
      <c r="Q928" s="41">
        <f t="shared" si="40"/>
        <v>24.322110864556354</v>
      </c>
      <c r="R928" s="36">
        <f>Table10[[#This Row],[Column16]]/Table10[[#This Row],[Column19]]</f>
        <v>8.4856623317748084E-2</v>
      </c>
      <c r="S928" s="41">
        <f>'Given Data '!C$21*'Given Data '!C$19*'Given Data '!C$9*Table10[[#This Row],[Column11]]^2</f>
        <v>556.22018753617704</v>
      </c>
      <c r="T928" s="41">
        <f>'Given Data '!C$22*'Given Data '!C$17*9.81</f>
        <v>102.35950200000001</v>
      </c>
      <c r="U928" s="41">
        <v>0</v>
      </c>
      <c r="V928" s="41">
        <f>'Given Data '!C$45-(Table10[[#This Row],[Column13]]+Table10[[#This Row],[Column14]]+Table10[[#This Row],[Column15]])</f>
        <v>49.321727786657448</v>
      </c>
      <c r="W928" s="41">
        <f>Table10[[#This Row],[Column16]]/'Given Data '!C$17</f>
        <v>9.4538589995701527E-2</v>
      </c>
      <c r="X928" s="41">
        <f>IF(L928=1,'Given Data '!C$55,IF(L928=2,'Given Data '!C$56,IF(L928=3,'Given Data '!C$57)))</f>
        <v>581.23604096253996</v>
      </c>
      <c r="Y928" s="41">
        <f>Table10[[#This Row],[Column19]]*Table10[[#This Row],[Column11]]^2/(2*1000)</f>
        <v>171.91947163678645</v>
      </c>
    </row>
    <row r="929" spans="7:25">
      <c r="G929" s="42">
        <v>6300</v>
      </c>
      <c r="H929" s="42">
        <v>17.5</v>
      </c>
      <c r="I929" s="41">
        <f>Table10[[#This Row],[Column2]]*746/1000</f>
        <v>13.055</v>
      </c>
      <c r="J929" s="37">
        <f>60*Table10[[#This Row],[Column3]]/(2*PI()*Table10[[#This Row],[Column1]])</f>
        <v>1.9788264591092321E-2</v>
      </c>
      <c r="K929" s="51">
        <v>470.5</v>
      </c>
      <c r="L929" s="41">
        <f>IF(Simulation!Q929&lt;='Given Data '!J$6,1,IF(AND(Simulation!Q929&gt;'Given Data '!J$6,Simulation!Q929&lt;='Given Data '!J$7),2,IF(Simulation!Q929&gt;'Given Data '!J$8,3)))</f>
        <v>3</v>
      </c>
      <c r="M929" s="41">
        <v>1</v>
      </c>
      <c r="N929" s="32">
        <f t="shared" si="39"/>
        <v>925</v>
      </c>
      <c r="O929" s="41">
        <f>O928+(Table10[[#This Row],[Column11]]-Q928)/R928</f>
        <v>53.273588354850737</v>
      </c>
      <c r="P929" s="41">
        <f>3.6*Table10[[#This Row],[Column11]]</f>
        <v>87.572158134883836</v>
      </c>
      <c r="Q929" s="41">
        <f t="shared" si="40"/>
        <v>24.325599481912175</v>
      </c>
      <c r="R929" s="36">
        <f>Table10[[#This Row],[Column16]]/Table10[[#This Row],[Column19]]</f>
        <v>8.4582082182377269E-2</v>
      </c>
      <c r="S929" s="41">
        <f>'Given Data '!C$21*'Given Data '!C$19*'Given Data '!C$9*Table10[[#This Row],[Column11]]^2</f>
        <v>556.37976073878133</v>
      </c>
      <c r="T929" s="41">
        <f>'Given Data '!C$22*'Given Data '!C$17*9.81</f>
        <v>102.35950200000001</v>
      </c>
      <c r="U929" s="41">
        <v>0</v>
      </c>
      <c r="V929" s="41">
        <f>'Given Data '!C$45-(Table10[[#This Row],[Column13]]+Table10[[#This Row],[Column14]]+Table10[[#This Row],[Column15]])</f>
        <v>49.162154584053155</v>
      </c>
      <c r="W929" s="41">
        <f>Table10[[#This Row],[Column16]]/'Given Data '!C$17</f>
        <v>9.4232724279874169E-2</v>
      </c>
      <c r="X929" s="41">
        <f>IF(L929=1,'Given Data '!C$55,IF(L929=2,'Given Data '!C$56,IF(L929=3,'Given Data '!C$57)))</f>
        <v>581.23604096253996</v>
      </c>
      <c r="Y929" s="41">
        <f>Table10[[#This Row],[Column19]]*Table10[[#This Row],[Column11]]^2/(2*1000)</f>
        <v>171.96879336457309</v>
      </c>
    </row>
    <row r="930" spans="7:25">
      <c r="G930" s="42">
        <v>6400</v>
      </c>
      <c r="H930" s="42">
        <v>17.8</v>
      </c>
      <c r="I930" s="41">
        <f>Table10[[#This Row],[Column2]]*746/1000</f>
        <v>13.2788</v>
      </c>
      <c r="J930" s="37">
        <f>60*Table10[[#This Row],[Column3]]/(2*PI()*Table10[[#This Row],[Column1]])</f>
        <v>1.9812999921831186E-2</v>
      </c>
      <c r="K930" s="51">
        <v>470.5</v>
      </c>
      <c r="L930" s="41">
        <f>IF(Simulation!Q930&lt;='Given Data '!J$6,1,IF(AND(Simulation!Q930&gt;'Given Data '!J$6,Simulation!Q930&lt;='Given Data '!J$7),2,IF(Simulation!Q930&gt;'Given Data '!J$8,3)))</f>
        <v>3</v>
      </c>
      <c r="M930" s="41">
        <v>1</v>
      </c>
      <c r="N930" s="32">
        <f t="shared" si="39"/>
        <v>926</v>
      </c>
      <c r="O930" s="41">
        <f>O929+(Table10[[#This Row],[Column11]]-Q929)/R929</f>
        <v>53.314694373280823</v>
      </c>
      <c r="P930" s="41">
        <f>3.6*Table10[[#This Row],[Column11]]</f>
        <v>87.58467473234839</v>
      </c>
      <c r="Q930" s="41">
        <f t="shared" si="40"/>
        <v>24.329076314541219</v>
      </c>
      <c r="R930" s="36">
        <f>Table10[[#This Row],[Column16]]/Table10[[#This Row],[Column19]]</f>
        <v>8.4308429284507366E-2</v>
      </c>
      <c r="S930" s="41">
        <f>'Given Data '!C$21*'Given Data '!C$19*'Given Data '!C$9*Table10[[#This Row],[Column11]]^2</f>
        <v>556.53881766573716</v>
      </c>
      <c r="T930" s="41">
        <f>'Given Data '!C$22*'Given Data '!C$17*9.81</f>
        <v>102.35950200000001</v>
      </c>
      <c r="U930" s="41">
        <v>0</v>
      </c>
      <c r="V930" s="41">
        <f>'Given Data '!C$45-(Table10[[#This Row],[Column13]]+Table10[[#This Row],[Column14]]+Table10[[#This Row],[Column15]])</f>
        <v>49.003097657097328</v>
      </c>
      <c r="W930" s="41">
        <f>Table10[[#This Row],[Column16]]/'Given Data '!C$17</f>
        <v>9.3927848147624782E-2</v>
      </c>
      <c r="X930" s="41">
        <f>IF(L930=1,'Given Data '!C$55,IF(L930=2,'Given Data '!C$56,IF(L930=3,'Given Data '!C$57)))</f>
        <v>581.23604096253996</v>
      </c>
      <c r="Y930" s="41">
        <f>Table10[[#This Row],[Column19]]*Table10[[#This Row],[Column11]]^2/(2*1000)</f>
        <v>172.01795551915714</v>
      </c>
    </row>
    <row r="931" spans="7:25">
      <c r="G931" s="42">
        <v>6400</v>
      </c>
      <c r="H931" s="42">
        <v>17.8</v>
      </c>
      <c r="I931" s="41">
        <f>Table10[[#This Row],[Column2]]*746/1000</f>
        <v>13.2788</v>
      </c>
      <c r="J931" s="37">
        <f>60*Table10[[#This Row],[Column3]]/(2*PI()*Table10[[#This Row],[Column1]])</f>
        <v>1.9812999921831186E-2</v>
      </c>
      <c r="K931" s="51">
        <v>470.5</v>
      </c>
      <c r="L931" s="41">
        <f>IF(Simulation!Q931&lt;='Given Data '!J$6,1,IF(AND(Simulation!Q931&gt;'Given Data '!J$6,Simulation!Q931&lt;='Given Data '!J$7),2,IF(Simulation!Q931&gt;'Given Data '!J$8,3)))</f>
        <v>3</v>
      </c>
      <c r="M931" s="41">
        <v>1</v>
      </c>
      <c r="N931" s="32">
        <f t="shared" si="39"/>
        <v>927</v>
      </c>
      <c r="O931" s="41">
        <f>O930+(Table10[[#This Row],[Column11]]-Q930)/R930</f>
        <v>53.355794527648243</v>
      </c>
      <c r="P931" s="41">
        <f>3.6*Table10[[#This Row],[Column11]]</f>
        <v>87.597149054397434</v>
      </c>
      <c r="Q931" s="41">
        <f t="shared" si="40"/>
        <v>24.332541403999286</v>
      </c>
      <c r="R931" s="36">
        <f>Table10[[#This Row],[Column16]]/Table10[[#This Row],[Column19]]</f>
        <v>8.403566175037612E-2</v>
      </c>
      <c r="S931" s="41">
        <f>'Given Data '!C$21*'Given Data '!C$19*'Given Data '!C$9*Table10[[#This Row],[Column11]]^2</f>
        <v>556.69735998737872</v>
      </c>
      <c r="T931" s="41">
        <f>'Given Data '!C$22*'Given Data '!C$17*9.81</f>
        <v>102.35950200000001</v>
      </c>
      <c r="U931" s="41">
        <v>0</v>
      </c>
      <c r="V931" s="41">
        <f>'Given Data '!C$45-(Table10[[#This Row],[Column13]]+Table10[[#This Row],[Column14]]+Table10[[#This Row],[Column15]])</f>
        <v>48.844555335455766</v>
      </c>
      <c r="W931" s="41">
        <f>Table10[[#This Row],[Column16]]/'Given Data '!C$17</f>
        <v>9.3623958397300727E-2</v>
      </c>
      <c r="X931" s="41">
        <f>IF(L931=1,'Given Data '!C$55,IF(L931=2,'Given Data '!C$56,IF(L931=3,'Given Data '!C$57)))</f>
        <v>581.23604096253996</v>
      </c>
      <c r="Y931" s="41">
        <f>Table10[[#This Row],[Column19]]*Table10[[#This Row],[Column11]]^2/(2*1000)</f>
        <v>172.06695861681425</v>
      </c>
    </row>
    <row r="932" spans="7:25">
      <c r="G932" s="42">
        <v>6400</v>
      </c>
      <c r="H932" s="42">
        <v>17.8</v>
      </c>
      <c r="I932" s="41">
        <f>Table10[[#This Row],[Column2]]*746/1000</f>
        <v>13.2788</v>
      </c>
      <c r="J932" s="37">
        <f>60*Table10[[#This Row],[Column3]]/(2*PI()*Table10[[#This Row],[Column1]])</f>
        <v>1.9812999921831186E-2</v>
      </c>
      <c r="K932" s="51">
        <v>470.5</v>
      </c>
      <c r="L932" s="41">
        <f>IF(Simulation!Q932&lt;='Given Data '!J$6,1,IF(AND(Simulation!Q932&gt;'Given Data '!J$6,Simulation!Q932&lt;='Given Data '!J$7),2,IF(Simulation!Q932&gt;'Given Data '!J$8,3)))</f>
        <v>3</v>
      </c>
      <c r="M932" s="41">
        <v>1</v>
      </c>
      <c r="N932" s="32">
        <f t="shared" si="39"/>
        <v>928</v>
      </c>
      <c r="O932" s="41">
        <f>O931+(Table10[[#This Row],[Column11]]-Q931)/R931</f>
        <v>53.396888839422026</v>
      </c>
      <c r="P932" s="41">
        <f>3.6*Table10[[#This Row],[Column11]]</f>
        <v>87.609581250060145</v>
      </c>
      <c r="Q932" s="41">
        <f t="shared" si="40"/>
        <v>24.335994791683373</v>
      </c>
      <c r="R932" s="36">
        <f>Table10[[#This Row],[Column16]]/Table10[[#This Row],[Column19]]</f>
        <v>8.3763776715519642E-2</v>
      </c>
      <c r="S932" s="41">
        <f>'Given Data '!C$21*'Given Data '!C$19*'Given Data '!C$9*Table10[[#This Row],[Column11]]^2</f>
        <v>556.85538936863566</v>
      </c>
      <c r="T932" s="41">
        <f>'Given Data '!C$22*'Given Data '!C$17*9.81</f>
        <v>102.35950200000001</v>
      </c>
      <c r="U932" s="41">
        <v>0</v>
      </c>
      <c r="V932" s="41">
        <f>'Given Data '!C$45-(Table10[[#This Row],[Column13]]+Table10[[#This Row],[Column14]]+Table10[[#This Row],[Column15]])</f>
        <v>48.686525954198828</v>
      </c>
      <c r="W932" s="41">
        <f>Table10[[#This Row],[Column16]]/'Given Data '!C$17</f>
        <v>9.3321051837608679E-2</v>
      </c>
      <c r="X932" s="41">
        <f>IF(L932=1,'Given Data '!C$55,IF(L932=2,'Given Data '!C$56,IF(L932=3,'Given Data '!C$57)))</f>
        <v>581.23604096253996</v>
      </c>
      <c r="Y932" s="41">
        <f>Table10[[#This Row],[Column19]]*Table10[[#This Row],[Column11]]^2/(2*1000)</f>
        <v>172.11580317214967</v>
      </c>
    </row>
    <row r="933" spans="7:25">
      <c r="G933" s="42">
        <v>6500</v>
      </c>
      <c r="H933" s="42">
        <v>17.8</v>
      </c>
      <c r="I933" s="41">
        <f>Table10[[#This Row],[Column2]]*746/1000</f>
        <v>13.2788</v>
      </c>
      <c r="J933" s="37">
        <f>60*Table10[[#This Row],[Column3]]/(2*PI()*Table10[[#This Row],[Column1]])</f>
        <v>1.9508184538418398E-2</v>
      </c>
      <c r="K933" s="51">
        <v>470.5</v>
      </c>
      <c r="L933" s="41">
        <f>IF(Simulation!Q933&lt;='Given Data '!J$6,1,IF(AND(Simulation!Q933&gt;'Given Data '!J$6,Simulation!Q933&lt;='Given Data '!J$7),2,IF(Simulation!Q933&gt;'Given Data '!J$8,3)))</f>
        <v>3</v>
      </c>
      <c r="M933" s="41">
        <v>1</v>
      </c>
      <c r="N933" s="32">
        <f t="shared" si="39"/>
        <v>929</v>
      </c>
      <c r="O933" s="41">
        <f>O932+(Table10[[#This Row],[Column11]]-Q932)/R932</f>
        <v>53.437977329983944</v>
      </c>
      <c r="P933" s="41">
        <f>3.6*Table10[[#This Row],[Column11]]</f>
        <v>87.62197146779657</v>
      </c>
      <c r="Q933" s="41">
        <f t="shared" si="40"/>
        <v>24.339436518832379</v>
      </c>
      <c r="R933" s="36">
        <f>Table10[[#This Row],[Column16]]/Table10[[#This Row],[Column19]]</f>
        <v>8.3492771324740589E-2</v>
      </c>
      <c r="S933" s="41">
        <f>'Given Data '!C$21*'Given Data '!C$19*'Given Data '!C$9*Table10[[#This Row],[Column11]]^2</f>
        <v>557.01290746905158</v>
      </c>
      <c r="T933" s="41">
        <f>'Given Data '!C$22*'Given Data '!C$17*9.81</f>
        <v>102.35950200000001</v>
      </c>
      <c r="U933" s="41">
        <v>0</v>
      </c>
      <c r="V933" s="41">
        <f>'Given Data '!C$45-(Table10[[#This Row],[Column13]]+Table10[[#This Row],[Column14]]+Table10[[#This Row],[Column15]])</f>
        <v>48.5290078537829</v>
      </c>
      <c r="W933" s="41">
        <f>Table10[[#This Row],[Column16]]/'Given Data '!C$17</f>
        <v>9.3019125287579107E-2</v>
      </c>
      <c r="X933" s="41">
        <f>IF(L933=1,'Given Data '!C$55,IF(L933=2,'Given Data '!C$56,IF(L933=3,'Given Data '!C$57)))</f>
        <v>581.23604096253996</v>
      </c>
      <c r="Y933" s="41">
        <f>Table10[[#This Row],[Column19]]*Table10[[#This Row],[Column11]]^2/(2*1000)</f>
        <v>172.16448969810386</v>
      </c>
    </row>
    <row r="934" spans="7:25">
      <c r="G934" s="42">
        <v>6500</v>
      </c>
      <c r="H934" s="42">
        <v>17.8</v>
      </c>
      <c r="I934" s="41">
        <f>Table10[[#This Row],[Column2]]*746/1000</f>
        <v>13.2788</v>
      </c>
      <c r="J934" s="37">
        <f>60*Table10[[#This Row],[Column3]]/(2*PI()*Table10[[#This Row],[Column1]])</f>
        <v>1.9508184538418398E-2</v>
      </c>
      <c r="K934" s="51">
        <v>470.5</v>
      </c>
      <c r="L934" s="41">
        <f>IF(Simulation!Q934&lt;='Given Data '!J$6,1,IF(AND(Simulation!Q934&gt;'Given Data '!J$6,Simulation!Q934&lt;='Given Data '!J$7),2,IF(Simulation!Q934&gt;'Given Data '!J$8,3)))</f>
        <v>3</v>
      </c>
      <c r="M934" s="41">
        <v>1</v>
      </c>
      <c r="N934" s="32">
        <f t="shared" si="39"/>
        <v>930</v>
      </c>
      <c r="O934" s="41">
        <f>O933+(Table10[[#This Row],[Column11]]-Q933)/R933</f>
        <v>53.479060020628786</v>
      </c>
      <c r="P934" s="41">
        <f>3.6*Table10[[#This Row],[Column11]]</f>
        <v>87.634319855500067</v>
      </c>
      <c r="Q934" s="41">
        <f t="shared" si="40"/>
        <v>24.342866626527794</v>
      </c>
      <c r="R934" s="36">
        <f>Table10[[#This Row],[Column16]]/Table10[[#This Row],[Column19]]</f>
        <v>8.3222642732080299E-2</v>
      </c>
      <c r="S934" s="41">
        <f>'Given Data '!C$21*'Given Data '!C$19*'Given Data '!C$9*Table10[[#This Row],[Column11]]^2</f>
        <v>557.16991594280023</v>
      </c>
      <c r="T934" s="41">
        <f>'Given Data '!C$22*'Given Data '!C$17*9.81</f>
        <v>102.35950200000001</v>
      </c>
      <c r="U934" s="41">
        <v>0</v>
      </c>
      <c r="V934" s="41">
        <f>'Given Data '!C$45-(Table10[[#This Row],[Column13]]+Table10[[#This Row],[Column14]]+Table10[[#This Row],[Column15]])</f>
        <v>48.371999380034254</v>
      </c>
      <c r="W934" s="41">
        <f>Table10[[#This Row],[Column16]]/'Given Data '!C$17</f>
        <v>9.2718175576535333E-2</v>
      </c>
      <c r="X934" s="41">
        <f>IF(L934=1,'Given Data '!C$55,IF(L934=2,'Given Data '!C$56,IF(L934=3,'Given Data '!C$57)))</f>
        <v>581.23604096253996</v>
      </c>
      <c r="Y934" s="41">
        <f>Table10[[#This Row],[Column19]]*Table10[[#This Row],[Column11]]^2/(2*1000)</f>
        <v>172.21301870595767</v>
      </c>
    </row>
    <row r="935" spans="7:25">
      <c r="G935" s="42">
        <v>6500</v>
      </c>
      <c r="H935" s="42">
        <v>17.8</v>
      </c>
      <c r="I935" s="41">
        <f>Table10[[#This Row],[Column2]]*746/1000</f>
        <v>13.2788</v>
      </c>
      <c r="J935" s="37">
        <f>60*Table10[[#This Row],[Column3]]/(2*PI()*Table10[[#This Row],[Column1]])</f>
        <v>1.9508184538418398E-2</v>
      </c>
      <c r="K935" s="51">
        <v>470.5</v>
      </c>
      <c r="L935" s="41">
        <f>IF(Simulation!Q935&lt;='Given Data '!J$6,1,IF(AND(Simulation!Q935&gt;'Given Data '!J$6,Simulation!Q935&lt;='Given Data '!J$7),2,IF(Simulation!Q935&gt;'Given Data '!J$8,3)))</f>
        <v>3</v>
      </c>
      <c r="M935" s="41">
        <v>1</v>
      </c>
      <c r="N935" s="32">
        <f t="shared" si="39"/>
        <v>931</v>
      </c>
      <c r="O935" s="41">
        <f>O934+(Table10[[#This Row],[Column11]]-Q934)/R934</f>
        <v>53.520136932564881</v>
      </c>
      <c r="P935" s="41">
        <f>3.6*Table10[[#This Row],[Column11]]</f>
        <v>87.646626560499797</v>
      </c>
      <c r="Q935" s="41">
        <f t="shared" si="40"/>
        <v>24.346285155694389</v>
      </c>
      <c r="R935" s="36">
        <f>Table10[[#This Row],[Column16]]/Table10[[#This Row],[Column19]]</f>
        <v>8.2953388100786812E-2</v>
      </c>
      <c r="S935" s="41">
        <f>'Given Data '!C$21*'Given Data '!C$19*'Given Data '!C$9*Table10[[#This Row],[Column11]]^2</f>
        <v>557.32641643870409</v>
      </c>
      <c r="T935" s="41">
        <f>'Given Data '!C$22*'Given Data '!C$17*9.81</f>
        <v>102.35950200000001</v>
      </c>
      <c r="U935" s="41">
        <v>0</v>
      </c>
      <c r="V935" s="41">
        <f>'Given Data '!C$45-(Table10[[#This Row],[Column13]]+Table10[[#This Row],[Column14]]+Table10[[#This Row],[Column15]])</f>
        <v>48.215498884130398</v>
      </c>
      <c r="W935" s="41">
        <f>Table10[[#This Row],[Column16]]/'Given Data '!C$17</f>
        <v>9.2418199544057805E-2</v>
      </c>
      <c r="X935" s="41">
        <f>IF(L935=1,'Given Data '!C$55,IF(L935=2,'Given Data '!C$56,IF(L935=3,'Given Data '!C$57)))</f>
        <v>581.23604096253996</v>
      </c>
      <c r="Y935" s="41">
        <f>Table10[[#This Row],[Column19]]*Table10[[#This Row],[Column11]]^2/(2*1000)</f>
        <v>172.26139070533773</v>
      </c>
    </row>
    <row r="936" spans="7:25">
      <c r="G936" s="42">
        <v>6500</v>
      </c>
      <c r="H936" s="42">
        <v>17.8</v>
      </c>
      <c r="I936" s="41">
        <f>Table10[[#This Row],[Column2]]*746/1000</f>
        <v>13.2788</v>
      </c>
      <c r="J936" s="37">
        <f>60*Table10[[#This Row],[Column3]]/(2*PI()*Table10[[#This Row],[Column1]])</f>
        <v>1.9508184538418398E-2</v>
      </c>
      <c r="K936" s="51">
        <v>470.5</v>
      </c>
      <c r="L936" s="41">
        <f>IF(Simulation!Q936&lt;='Given Data '!J$6,1,IF(AND(Simulation!Q936&gt;'Given Data '!J$6,Simulation!Q936&lt;='Given Data '!J$7),2,IF(Simulation!Q936&gt;'Given Data '!J$8,3)))</f>
        <v>3</v>
      </c>
      <c r="M936" s="41">
        <v>1</v>
      </c>
      <c r="N936" s="32">
        <f t="shared" si="39"/>
        <v>932</v>
      </c>
      <c r="O936" s="41">
        <f>O935+(Table10[[#This Row],[Column11]]-Q935)/R935</f>
        <v>53.56120808691432</v>
      </c>
      <c r="P936" s="41">
        <f>3.6*Table10[[#This Row],[Column11]]</f>
        <v>87.658891729563194</v>
      </c>
      <c r="Q936" s="41">
        <f t="shared" si="40"/>
        <v>24.349692147100885</v>
      </c>
      <c r="R936" s="36">
        <f>Table10[[#This Row],[Column16]]/Table10[[#This Row],[Column19]]</f>
        <v>8.2685004603287218E-2</v>
      </c>
      <c r="S936" s="41">
        <f>'Given Data '!C$21*'Given Data '!C$19*'Given Data '!C$9*Table10[[#This Row],[Column11]]^2</f>
        <v>557.48241060025043</v>
      </c>
      <c r="T936" s="41">
        <f>'Given Data '!C$22*'Given Data '!C$17*9.81</f>
        <v>102.35950200000001</v>
      </c>
      <c r="U936" s="41">
        <v>0</v>
      </c>
      <c r="V936" s="41">
        <f>'Given Data '!C$45-(Table10[[#This Row],[Column13]]+Table10[[#This Row],[Column14]]+Table10[[#This Row],[Column15]])</f>
        <v>48.059504722584052</v>
      </c>
      <c r="W936" s="41">
        <f>Table10[[#This Row],[Column16]]/'Given Data '!C$17</f>
        <v>9.211919403995332E-2</v>
      </c>
      <c r="X936" s="41">
        <f>IF(L936=1,'Given Data '!C$55,IF(L936=2,'Given Data '!C$56,IF(L936=3,'Given Data '!C$57)))</f>
        <v>581.23604096253996</v>
      </c>
      <c r="Y936" s="41">
        <f>Table10[[#This Row],[Column19]]*Table10[[#This Row],[Column11]]^2/(2*1000)</f>
        <v>172.30960620422184</v>
      </c>
    </row>
    <row r="937" spans="7:25">
      <c r="G937" s="42">
        <v>6500</v>
      </c>
      <c r="H937" s="42">
        <v>17.8</v>
      </c>
      <c r="I937" s="41">
        <f>Table10[[#This Row],[Column2]]*746/1000</f>
        <v>13.2788</v>
      </c>
      <c r="J937" s="37">
        <f>60*Table10[[#This Row],[Column3]]/(2*PI()*Table10[[#This Row],[Column1]])</f>
        <v>1.9508184538418398E-2</v>
      </c>
      <c r="K937" s="51">
        <v>470.5</v>
      </c>
      <c r="L937" s="41">
        <f>IF(Simulation!Q937&lt;='Given Data '!J$6,1,IF(AND(Simulation!Q937&gt;'Given Data '!J$6,Simulation!Q937&lt;='Given Data '!J$7),2,IF(Simulation!Q937&gt;'Given Data '!J$8,3)))</f>
        <v>3</v>
      </c>
      <c r="M937" s="41">
        <v>1</v>
      </c>
      <c r="N937" s="32">
        <f t="shared" si="39"/>
        <v>933</v>
      </c>
      <c r="O937" s="41">
        <f>O936+(Table10[[#This Row],[Column11]]-Q936)/R936</f>
        <v>53.602273504713608</v>
      </c>
      <c r="P937" s="41">
        <f>3.6*Table10[[#This Row],[Column11]]</f>
        <v>87.671115508898367</v>
      </c>
      <c r="Q937" s="41">
        <f t="shared" si="40"/>
        <v>24.353087641360656</v>
      </c>
      <c r="R937" s="36">
        <f>Table10[[#This Row],[Column16]]/Table10[[#This Row],[Column19]]</f>
        <v>8.2417489421155607E-2</v>
      </c>
      <c r="S937" s="41">
        <f>'Given Data '!C$21*'Given Data '!C$19*'Given Data '!C$9*Table10[[#This Row],[Column11]]^2</f>
        <v>557.63790006560998</v>
      </c>
      <c r="T937" s="41">
        <f>'Given Data '!C$22*'Given Data '!C$17*9.81</f>
        <v>102.35950200000001</v>
      </c>
      <c r="U937" s="41">
        <v>0</v>
      </c>
      <c r="V937" s="41">
        <f>'Given Data '!C$45-(Table10[[#This Row],[Column13]]+Table10[[#This Row],[Column14]]+Table10[[#This Row],[Column15]])</f>
        <v>47.904015257224501</v>
      </c>
      <c r="W937" s="41">
        <f>Table10[[#This Row],[Column16]]/'Given Data '!C$17</f>
        <v>9.1821155924219383E-2</v>
      </c>
      <c r="X937" s="41">
        <f>IF(L937=1,'Given Data '!C$55,IF(L937=2,'Given Data '!C$56,IF(L937=3,'Given Data '!C$57)))</f>
        <v>581.23604096253996</v>
      </c>
      <c r="Y937" s="41">
        <f>Table10[[#This Row],[Column19]]*Table10[[#This Row],[Column11]]^2/(2*1000)</f>
        <v>172.35766570894444</v>
      </c>
    </row>
    <row r="938" spans="7:25">
      <c r="G938" s="42">
        <v>6500</v>
      </c>
      <c r="H938" s="42">
        <v>17.8</v>
      </c>
      <c r="I938" s="41">
        <f>Table10[[#This Row],[Column2]]*746/1000</f>
        <v>13.2788</v>
      </c>
      <c r="J938" s="37">
        <f>60*Table10[[#This Row],[Column3]]/(2*PI()*Table10[[#This Row],[Column1]])</f>
        <v>1.9508184538418398E-2</v>
      </c>
      <c r="K938" s="51">
        <v>470.5</v>
      </c>
      <c r="L938" s="41">
        <f>IF(Simulation!Q938&lt;='Given Data '!J$6,1,IF(AND(Simulation!Q938&gt;'Given Data '!J$6,Simulation!Q938&lt;='Given Data '!J$7),2,IF(Simulation!Q938&gt;'Given Data '!J$8,3)))</f>
        <v>3</v>
      </c>
      <c r="M938" s="41">
        <v>1</v>
      </c>
      <c r="N938" s="32">
        <f t="shared" si="39"/>
        <v>934</v>
      </c>
      <c r="O938" s="41">
        <f>O937+(Table10[[#This Row],[Column11]]-Q937)/R937</f>
        <v>53.643333206913937</v>
      </c>
      <c r="P938" s="41">
        <f>3.6*Table10[[#This Row],[Column11]]</f>
        <v>87.683298044156601</v>
      </c>
      <c r="Q938" s="41">
        <f t="shared" si="40"/>
        <v>24.356471678932387</v>
      </c>
      <c r="R938" s="36">
        <f>Table10[[#This Row],[Column16]]/Table10[[#This Row],[Column19]]</f>
        <v>8.2150839745085288E-2</v>
      </c>
      <c r="S938" s="41">
        <f>'Given Data '!C$21*'Given Data '!C$19*'Given Data '!C$9*Table10[[#This Row],[Column11]]^2</f>
        <v>557.79288646765303</v>
      </c>
      <c r="T938" s="41">
        <f>'Given Data '!C$22*'Given Data '!C$17*9.81</f>
        <v>102.35950200000001</v>
      </c>
      <c r="U938" s="41">
        <v>0</v>
      </c>
      <c r="V938" s="41">
        <f>'Given Data '!C$45-(Table10[[#This Row],[Column13]]+Table10[[#This Row],[Column14]]+Table10[[#This Row],[Column15]])</f>
        <v>47.74902885518145</v>
      </c>
      <c r="W938" s="41">
        <f>Table10[[#This Row],[Column16]]/'Given Data '!C$17</f>
        <v>9.1524082067013179E-2</v>
      </c>
      <c r="X938" s="41">
        <f>IF(L938=1,'Given Data '!C$55,IF(L938=2,'Given Data '!C$56,IF(L938=3,'Given Data '!C$57)))</f>
        <v>581.23604096253996</v>
      </c>
      <c r="Y938" s="41">
        <f>Table10[[#This Row],[Column19]]*Table10[[#This Row],[Column11]]^2/(2*1000)</f>
        <v>172.40556972420165</v>
      </c>
    </row>
    <row r="939" spans="7:25">
      <c r="G939" s="42">
        <v>6500</v>
      </c>
      <c r="H939" s="42">
        <v>17.8</v>
      </c>
      <c r="I939" s="41">
        <f>Table10[[#This Row],[Column2]]*746/1000</f>
        <v>13.2788</v>
      </c>
      <c r="J939" s="37">
        <f>60*Table10[[#This Row],[Column3]]/(2*PI()*Table10[[#This Row],[Column1]])</f>
        <v>1.9508184538418398E-2</v>
      </c>
      <c r="K939" s="51">
        <v>470.5</v>
      </c>
      <c r="L939" s="41">
        <f>IF(Simulation!Q939&lt;='Given Data '!J$6,1,IF(AND(Simulation!Q939&gt;'Given Data '!J$6,Simulation!Q939&lt;='Given Data '!J$7),2,IF(Simulation!Q939&gt;'Given Data '!J$8,3)))</f>
        <v>3</v>
      </c>
      <c r="M939" s="41">
        <v>1</v>
      </c>
      <c r="N939" s="32">
        <f t="shared" si="39"/>
        <v>935</v>
      </c>
      <c r="O939" s="41">
        <f>O938+(Table10[[#This Row],[Column11]]-Q938)/R938</f>
        <v>53.684387214381594</v>
      </c>
      <c r="P939" s="41">
        <f>3.6*Table10[[#This Row],[Column11]]</f>
        <v>87.695439480434729</v>
      </c>
      <c r="Q939" s="41">
        <f t="shared" si="40"/>
        <v>24.359844300120756</v>
      </c>
      <c r="R939" s="36">
        <f>Table10[[#This Row],[Column16]]/Table10[[#This Row],[Column19]]</f>
        <v>8.1885052774858899E-2</v>
      </c>
      <c r="S939" s="41">
        <f>'Given Data '!C$21*'Given Data '!C$19*'Given Data '!C$9*Table10[[#This Row],[Column11]]^2</f>
        <v>557.94737143396685</v>
      </c>
      <c r="T939" s="41">
        <f>'Given Data '!C$22*'Given Data '!C$17*9.81</f>
        <v>102.35950200000001</v>
      </c>
      <c r="U939" s="41">
        <v>0</v>
      </c>
      <c r="V939" s="41">
        <f>'Given Data '!C$45-(Table10[[#This Row],[Column13]]+Table10[[#This Row],[Column14]]+Table10[[#This Row],[Column15]])</f>
        <v>47.594543888867634</v>
      </c>
      <c r="W939" s="41">
        <f>Table10[[#This Row],[Column16]]/'Given Data '!C$17</f>
        <v>9.1227969348618251E-2</v>
      </c>
      <c r="X939" s="41">
        <f>IF(L939=1,'Given Data '!C$55,IF(L939=2,'Given Data '!C$56,IF(L939=3,'Given Data '!C$57)))</f>
        <v>581.23604096253996</v>
      </c>
      <c r="Y939" s="41">
        <f>Table10[[#This Row],[Column19]]*Table10[[#This Row],[Column11]]^2/(2*1000)</f>
        <v>172.45331875305686</v>
      </c>
    </row>
    <row r="940" spans="7:25">
      <c r="G940" s="42">
        <v>6500</v>
      </c>
      <c r="H940" s="42">
        <v>17.8</v>
      </c>
      <c r="I940" s="41">
        <f>Table10[[#This Row],[Column2]]*746/1000</f>
        <v>13.2788</v>
      </c>
      <c r="J940" s="37">
        <f>60*Table10[[#This Row],[Column3]]/(2*PI()*Table10[[#This Row],[Column1]])</f>
        <v>1.9508184538418398E-2</v>
      </c>
      <c r="K940" s="51">
        <v>470.5</v>
      </c>
      <c r="L940" s="41">
        <f>IF(Simulation!Q940&lt;='Given Data '!J$6,1,IF(AND(Simulation!Q940&gt;'Given Data '!J$6,Simulation!Q940&lt;='Given Data '!J$7),2,IF(Simulation!Q940&gt;'Given Data '!J$8,3)))</f>
        <v>3</v>
      </c>
      <c r="M940" s="41">
        <v>1</v>
      </c>
      <c r="N940" s="32">
        <f t="shared" si="39"/>
        <v>936</v>
      </c>
      <c r="O940" s="41">
        <f>O939+(Table10[[#This Row],[Column11]]-Q939)/R939</f>
        <v>53.725435547898371</v>
      </c>
      <c r="P940" s="41">
        <f>3.6*Table10[[#This Row],[Column11]]</f>
        <v>87.707539962277551</v>
      </c>
      <c r="Q940" s="41">
        <f t="shared" si="40"/>
        <v>24.363205545077097</v>
      </c>
      <c r="R940" s="36">
        <f>Table10[[#This Row],[Column16]]/Table10[[#This Row],[Column19]]</f>
        <v>8.1620125719318218E-2</v>
      </c>
      <c r="S940" s="41">
        <f>'Given Data '!C$21*'Given Data '!C$19*'Given Data '!C$9*Table10[[#This Row],[Column11]]^2</f>
        <v>558.10135658687318</v>
      </c>
      <c r="T940" s="41">
        <f>'Given Data '!C$22*'Given Data '!C$17*9.81</f>
        <v>102.35950200000001</v>
      </c>
      <c r="U940" s="41">
        <v>0</v>
      </c>
      <c r="V940" s="41">
        <f>'Given Data '!C$45-(Table10[[#This Row],[Column13]]+Table10[[#This Row],[Column14]]+Table10[[#This Row],[Column15]])</f>
        <v>47.440558735961304</v>
      </c>
      <c r="W940" s="41">
        <f>Table10[[#This Row],[Column16]]/'Given Data '!C$17</f>
        <v>9.0932814659410971E-2</v>
      </c>
      <c r="X940" s="41">
        <f>IF(L940=1,'Given Data '!C$55,IF(L940=2,'Given Data '!C$56,IF(L940=3,'Given Data '!C$57)))</f>
        <v>581.23604096253996</v>
      </c>
      <c r="Y940" s="41">
        <f>Table10[[#This Row],[Column19]]*Table10[[#This Row],[Column11]]^2/(2*1000)</f>
        <v>172.50091329694573</v>
      </c>
    </row>
    <row r="941" spans="7:25">
      <c r="G941" s="42">
        <v>6500</v>
      </c>
      <c r="H941" s="42">
        <v>17.8</v>
      </c>
      <c r="I941" s="41">
        <f>Table10[[#This Row],[Column2]]*746/1000</f>
        <v>13.2788</v>
      </c>
      <c r="J941" s="37">
        <f>60*Table10[[#This Row],[Column3]]/(2*PI()*Table10[[#This Row],[Column1]])</f>
        <v>1.9508184538418398E-2</v>
      </c>
      <c r="K941" s="51">
        <v>470.5</v>
      </c>
      <c r="L941" s="41">
        <f>IF(Simulation!Q941&lt;='Given Data '!J$6,1,IF(AND(Simulation!Q941&gt;'Given Data '!J$6,Simulation!Q941&lt;='Given Data '!J$7),2,IF(Simulation!Q941&gt;'Given Data '!J$8,3)))</f>
        <v>3</v>
      </c>
      <c r="M941" s="41">
        <v>1</v>
      </c>
      <c r="N941" s="32">
        <f t="shared" si="39"/>
        <v>937</v>
      </c>
      <c r="O941" s="41">
        <f>O940+(Table10[[#This Row],[Column11]]-Q940)/R940</f>
        <v>53.766478228161986</v>
      </c>
      <c r="P941" s="41">
        <f>3.6*Table10[[#This Row],[Column11]]</f>
        <v>87.719599633680261</v>
      </c>
      <c r="Q941" s="41">
        <f t="shared" si="40"/>
        <v>24.366555453800071</v>
      </c>
      <c r="R941" s="36">
        <f>Table10[[#This Row],[Column16]]/Table10[[#This Row],[Column19]]</f>
        <v>8.1356055796335841E-2</v>
      </c>
      <c r="S941" s="41">
        <f>'Given Data '!C$21*'Given Data '!C$19*'Given Data '!C$9*Table10[[#This Row],[Column11]]^2</f>
        <v>558.25484354344474</v>
      </c>
      <c r="T941" s="41">
        <f>'Given Data '!C$22*'Given Data '!C$17*9.81</f>
        <v>102.35950200000001</v>
      </c>
      <c r="U941" s="41">
        <v>0</v>
      </c>
      <c r="V941" s="41">
        <f>'Given Data '!C$45-(Table10[[#This Row],[Column13]]+Table10[[#This Row],[Column14]]+Table10[[#This Row],[Column15]])</f>
        <v>47.287071779389748</v>
      </c>
      <c r="W941" s="41">
        <f>Table10[[#This Row],[Column16]]/'Given Data '!C$17</f>
        <v>9.0638614899828912E-2</v>
      </c>
      <c r="X941" s="41">
        <f>IF(L941=1,'Given Data '!C$55,IF(L941=2,'Given Data '!C$56,IF(L941=3,'Given Data '!C$57)))</f>
        <v>581.23604096253996</v>
      </c>
      <c r="Y941" s="41">
        <f>Table10[[#This Row],[Column19]]*Table10[[#This Row],[Column11]]^2/(2*1000)</f>
        <v>172.54835385568165</v>
      </c>
    </row>
    <row r="942" spans="7:25">
      <c r="G942" s="42">
        <v>6500</v>
      </c>
      <c r="H942" s="42">
        <v>17.8</v>
      </c>
      <c r="I942" s="41">
        <f>Table10[[#This Row],[Column2]]*746/1000</f>
        <v>13.2788</v>
      </c>
      <c r="J942" s="37">
        <f>60*Table10[[#This Row],[Column3]]/(2*PI()*Table10[[#This Row],[Column1]])</f>
        <v>1.9508184538418398E-2</v>
      </c>
      <c r="K942" s="51">
        <v>470.5</v>
      </c>
      <c r="L942" s="41">
        <f>IF(Simulation!Q942&lt;='Given Data '!J$6,1,IF(AND(Simulation!Q942&gt;'Given Data '!J$6,Simulation!Q942&lt;='Given Data '!J$7),2,IF(Simulation!Q942&gt;'Given Data '!J$8,3)))</f>
        <v>3</v>
      </c>
      <c r="M942" s="41">
        <v>1</v>
      </c>
      <c r="N942" s="32">
        <f t="shared" si="39"/>
        <v>938</v>
      </c>
      <c r="O942" s="41">
        <f>O941+(Table10[[#This Row],[Column11]]-Q941)/R941</f>
        <v>53.807515275786507</v>
      </c>
      <c r="P942" s="41">
        <f>3.6*Table10[[#This Row],[Column11]]</f>
        <v>87.731618638090779</v>
      </c>
      <c r="Q942" s="41">
        <f t="shared" si="40"/>
        <v>24.369894066136329</v>
      </c>
      <c r="R942" s="36">
        <f>Table10[[#This Row],[Column16]]/Table10[[#This Row],[Column19]]</f>
        <v>8.1092840232785096E-2</v>
      </c>
      <c r="S942" s="41">
        <f>'Given Data '!C$21*'Given Data '!C$19*'Given Data '!C$9*Table10[[#This Row],[Column11]]^2</f>
        <v>558.4078339155227</v>
      </c>
      <c r="T942" s="41">
        <f>'Given Data '!C$22*'Given Data '!C$17*9.81</f>
        <v>102.35950200000001</v>
      </c>
      <c r="U942" s="41">
        <v>0</v>
      </c>
      <c r="V942" s="41">
        <f>'Given Data '!C$45-(Table10[[#This Row],[Column13]]+Table10[[#This Row],[Column14]]+Table10[[#This Row],[Column15]])</f>
        <v>47.134081407311783</v>
      </c>
      <c r="W942" s="41">
        <f>Table10[[#This Row],[Column16]]/'Given Data '!C$17</f>
        <v>9.0345366980337308E-2</v>
      </c>
      <c r="X942" s="41">
        <f>IF(L942=1,'Given Data '!C$55,IF(L942=2,'Given Data '!C$56,IF(L942=3,'Given Data '!C$57)))</f>
        <v>581.23604096253996</v>
      </c>
      <c r="Y942" s="41">
        <f>Table10[[#This Row],[Column19]]*Table10[[#This Row],[Column11]]^2/(2*1000)</f>
        <v>172.59564092746103</v>
      </c>
    </row>
    <row r="943" spans="7:25">
      <c r="G943" s="42">
        <v>6500</v>
      </c>
      <c r="H943" s="42">
        <v>17.8</v>
      </c>
      <c r="I943" s="41">
        <f>Table10[[#This Row],[Column2]]*746/1000</f>
        <v>13.2788</v>
      </c>
      <c r="J943" s="37">
        <f>60*Table10[[#This Row],[Column3]]/(2*PI()*Table10[[#This Row],[Column1]])</f>
        <v>1.9508184538418398E-2</v>
      </c>
      <c r="K943" s="51">
        <v>470.5</v>
      </c>
      <c r="L943" s="41">
        <f>IF(Simulation!Q943&lt;='Given Data '!J$6,1,IF(AND(Simulation!Q943&gt;'Given Data '!J$6,Simulation!Q943&lt;='Given Data '!J$7),2,IF(Simulation!Q943&gt;'Given Data '!J$8,3)))</f>
        <v>3</v>
      </c>
      <c r="M943" s="41">
        <v>1</v>
      </c>
      <c r="N943" s="32">
        <f t="shared" si="39"/>
        <v>939</v>
      </c>
      <c r="O943" s="41">
        <f>O942+(Table10[[#This Row],[Column11]]-Q942)/R942</f>
        <v>53.848546711302681</v>
      </c>
      <c r="P943" s="41">
        <f>3.6*Table10[[#This Row],[Column11]]</f>
        <v>87.743597118412197</v>
      </c>
      <c r="Q943" s="41">
        <f t="shared" si="40"/>
        <v>24.373221421781164</v>
      </c>
      <c r="R943" s="36">
        <f>Table10[[#This Row],[Column16]]/Table10[[#This Row],[Column19]]</f>
        <v>8.0830476264511383E-2</v>
      </c>
      <c r="S943" s="41">
        <f>'Given Data '!C$21*'Given Data '!C$19*'Given Data '!C$9*Table10[[#This Row],[Column11]]^2</f>
        <v>558.56032930973333</v>
      </c>
      <c r="T943" s="41">
        <f>'Given Data '!C$22*'Given Data '!C$17*9.81</f>
        <v>102.35950200000001</v>
      </c>
      <c r="U943" s="41">
        <v>0</v>
      </c>
      <c r="V943" s="41">
        <f>'Given Data '!C$45-(Table10[[#This Row],[Column13]]+Table10[[#This Row],[Column14]]+Table10[[#This Row],[Column15]])</f>
        <v>46.98158601310115</v>
      </c>
      <c r="W943" s="41">
        <f>Table10[[#This Row],[Column16]]/'Given Data '!C$17</f>
        <v>9.0053067821397229E-2</v>
      </c>
      <c r="X943" s="41">
        <f>IF(L943=1,'Given Data '!C$55,IF(L943=2,'Given Data '!C$56,IF(L943=3,'Given Data '!C$57)))</f>
        <v>581.23604096253996</v>
      </c>
      <c r="Y943" s="41">
        <f>Table10[[#This Row],[Column19]]*Table10[[#This Row],[Column11]]^2/(2*1000)</f>
        <v>172.6427750088684</v>
      </c>
    </row>
    <row r="944" spans="7:25">
      <c r="G944" s="42">
        <v>6500</v>
      </c>
      <c r="H944" s="42">
        <v>17.8</v>
      </c>
      <c r="I944" s="41">
        <f>Table10[[#This Row],[Column2]]*746/1000</f>
        <v>13.2788</v>
      </c>
      <c r="J944" s="37">
        <f>60*Table10[[#This Row],[Column3]]/(2*PI()*Table10[[#This Row],[Column1]])</f>
        <v>1.9508184538418398E-2</v>
      </c>
      <c r="K944" s="51">
        <v>470.5</v>
      </c>
      <c r="L944" s="41">
        <f>IF(Simulation!Q944&lt;='Given Data '!J$6,1,IF(AND(Simulation!Q944&gt;'Given Data '!J$6,Simulation!Q944&lt;='Given Data '!J$7),2,IF(Simulation!Q944&gt;'Given Data '!J$8,3)))</f>
        <v>3</v>
      </c>
      <c r="M944" s="41">
        <v>1</v>
      </c>
      <c r="N944" s="32">
        <f t="shared" si="39"/>
        <v>940</v>
      </c>
      <c r="O944" s="41">
        <f>O943+(Table10[[#This Row],[Column11]]-Q943)/R943</f>
        <v>53.889572555158352</v>
      </c>
      <c r="P944" s="41">
        <f>3.6*Table10[[#This Row],[Column11]]</f>
        <v>87.755535217005018</v>
      </c>
      <c r="Q944" s="41">
        <f t="shared" si="40"/>
        <v>24.376537560279171</v>
      </c>
      <c r="R944" s="36">
        <f>Table10[[#This Row],[Column16]]/Table10[[#This Row],[Column19]]</f>
        <v>8.0568961136303935E-2</v>
      </c>
      <c r="S944" s="41">
        <f>'Given Data '!C$21*'Given Data '!C$19*'Given Data '!C$9*Table10[[#This Row],[Column11]]^2</f>
        <v>558.71233132750444</v>
      </c>
      <c r="T944" s="41">
        <f>'Given Data '!C$22*'Given Data '!C$17*9.81</f>
        <v>102.35950200000001</v>
      </c>
      <c r="U944" s="41">
        <v>0</v>
      </c>
      <c r="V944" s="41">
        <f>'Given Data '!C$45-(Table10[[#This Row],[Column13]]+Table10[[#This Row],[Column14]]+Table10[[#This Row],[Column15]])</f>
        <v>46.82958399533004</v>
      </c>
      <c r="W944" s="41">
        <f>Table10[[#This Row],[Column16]]/'Given Data '!C$17</f>
        <v>8.9761714353433969E-2</v>
      </c>
      <c r="X944" s="41">
        <f>IF(L944=1,'Given Data '!C$55,IF(L944=2,'Given Data '!C$56,IF(L944=3,'Given Data '!C$57)))</f>
        <v>581.23604096253996</v>
      </c>
      <c r="Y944" s="41">
        <f>Table10[[#This Row],[Column19]]*Table10[[#This Row],[Column11]]^2/(2*1000)</f>
        <v>172.68975659488143</v>
      </c>
    </row>
    <row r="945" spans="7:25">
      <c r="G945" s="42">
        <v>6500</v>
      </c>
      <c r="H945" s="42">
        <v>17.8</v>
      </c>
      <c r="I945" s="41">
        <f>Table10[[#This Row],[Column2]]*746/1000</f>
        <v>13.2788</v>
      </c>
      <c r="J945" s="37">
        <f>60*Table10[[#This Row],[Column3]]/(2*PI()*Table10[[#This Row],[Column1]])</f>
        <v>1.9508184538418398E-2</v>
      </c>
      <c r="K945" s="51">
        <v>470.5</v>
      </c>
      <c r="L945" s="41">
        <f>IF(Simulation!Q945&lt;='Given Data '!J$6,1,IF(AND(Simulation!Q945&gt;'Given Data '!J$6,Simulation!Q945&lt;='Given Data '!J$7),2,IF(Simulation!Q945&gt;'Given Data '!J$8,3)))</f>
        <v>3</v>
      </c>
      <c r="M945" s="41">
        <v>1</v>
      </c>
      <c r="N945" s="32">
        <f t="shared" si="39"/>
        <v>941</v>
      </c>
      <c r="O945" s="41">
        <f>O944+(Table10[[#This Row],[Column11]]-Q944)/R944</f>
        <v>53.930592827718883</v>
      </c>
      <c r="P945" s="41">
        <f>3.6*Table10[[#This Row],[Column11]]</f>
        <v>87.767433075689652</v>
      </c>
      <c r="Q945" s="41">
        <f t="shared" si="40"/>
        <v>24.379842521024901</v>
      </c>
      <c r="R945" s="36">
        <f>Table10[[#This Row],[Column16]]/Table10[[#This Row],[Column19]]</f>
        <v>8.0308292101864617E-2</v>
      </c>
      <c r="S945" s="41">
        <f>'Given Data '!C$21*'Given Data '!C$19*'Given Data '!C$9*Table10[[#This Row],[Column11]]^2</f>
        <v>558.86384156508348</v>
      </c>
      <c r="T945" s="41">
        <f>'Given Data '!C$22*'Given Data '!C$17*9.81</f>
        <v>102.35950200000001</v>
      </c>
      <c r="U945" s="41">
        <v>0</v>
      </c>
      <c r="V945" s="41">
        <f>'Given Data '!C$45-(Table10[[#This Row],[Column13]]+Table10[[#This Row],[Column14]]+Table10[[#This Row],[Column15]])</f>
        <v>46.678073757751008</v>
      </c>
      <c r="W945" s="41">
        <f>Table10[[#This Row],[Column16]]/'Given Data '!C$17</f>
        <v>8.947130351680245E-2</v>
      </c>
      <c r="X945" s="41">
        <f>IF(L945=1,'Given Data '!C$55,IF(L945=2,'Given Data '!C$56,IF(L945=3,'Given Data '!C$57)))</f>
        <v>581.23604096253996</v>
      </c>
      <c r="Y945" s="41">
        <f>Table10[[#This Row],[Column19]]*Table10[[#This Row],[Column11]]^2/(2*1000)</f>
        <v>172.73658617887682</v>
      </c>
    </row>
    <row r="946" spans="7:25">
      <c r="G946" s="42">
        <v>7000</v>
      </c>
      <c r="H946" s="42">
        <v>12.45</v>
      </c>
      <c r="I946" s="41">
        <f>Table10[[#This Row],[Column2]]*746/1000</f>
        <v>9.2876999999999992</v>
      </c>
      <c r="J946" s="37">
        <f>60*Table10[[#This Row],[Column3]]/(2*PI()*Table10[[#This Row],[Column1]])</f>
        <v>1.2670143128182253E-2</v>
      </c>
      <c r="K946" s="51">
        <v>443.8</v>
      </c>
      <c r="L946" s="41">
        <f>IF(Simulation!Q946&lt;='Given Data '!J$6,1,IF(AND(Simulation!Q946&gt;'Given Data '!J$6,Simulation!Q946&lt;='Given Data '!J$7),2,IF(Simulation!Q946&gt;'Given Data '!J$8,3)))</f>
        <v>3</v>
      </c>
      <c r="M946" s="41">
        <v>1</v>
      </c>
      <c r="N946" s="32">
        <f t="shared" si="39"/>
        <v>942</v>
      </c>
      <c r="O946" s="41">
        <f>O945+(Table10[[#This Row],[Column11]]-Q945)/R945</f>
        <v>53.97160754926751</v>
      </c>
      <c r="P946" s="41">
        <f>3.6*Table10[[#This Row],[Column11]]</f>
        <v>87.779290835748625</v>
      </c>
      <c r="Q946" s="41">
        <f t="shared" si="40"/>
        <v>24.383136343263505</v>
      </c>
      <c r="R946" s="36">
        <f>Table10[[#This Row],[Column16]]/Table10[[#This Row],[Column19]]</f>
        <v>8.0048466423782189E-2</v>
      </c>
      <c r="S946" s="41">
        <f>'Given Data '!C$21*'Given Data '!C$19*'Given Data '!C$9*Table10[[#This Row],[Column11]]^2</f>
        <v>559.01486161355251</v>
      </c>
      <c r="T946" s="41">
        <f>'Given Data '!C$22*'Given Data '!C$17*9.81</f>
        <v>102.35950200000001</v>
      </c>
      <c r="U946" s="41">
        <v>0</v>
      </c>
      <c r="V946" s="41">
        <f>'Given Data '!C$45-(Table10[[#This Row],[Column13]]+Table10[[#This Row],[Column14]]+Table10[[#This Row],[Column15]])</f>
        <v>46.527053709281972</v>
      </c>
      <c r="W946" s="41">
        <f>Table10[[#This Row],[Column16]]/'Given Data '!C$17</f>
        <v>8.9181832261758395E-2</v>
      </c>
      <c r="X946" s="41">
        <f>IF(L946=1,'Given Data '!C$55,IF(L946=2,'Given Data '!C$56,IF(L946=3,'Given Data '!C$57)))</f>
        <v>581.23604096253996</v>
      </c>
      <c r="Y946" s="41">
        <f>Table10[[#This Row],[Column19]]*Table10[[#This Row],[Column11]]^2/(2*1000)</f>
        <v>172.78326425263455</v>
      </c>
    </row>
    <row r="947" spans="7:25">
      <c r="G947" s="42">
        <v>7000</v>
      </c>
      <c r="H947" s="42">
        <v>12.45</v>
      </c>
      <c r="I947" s="41">
        <f>Table10[[#This Row],[Column2]]*746/1000</f>
        <v>9.2876999999999992</v>
      </c>
      <c r="J947" s="37">
        <f>60*Table10[[#This Row],[Column3]]/(2*PI()*Table10[[#This Row],[Column1]])</f>
        <v>1.2670143128182253E-2</v>
      </c>
      <c r="K947" s="51">
        <v>443.8</v>
      </c>
      <c r="L947" s="41">
        <f>IF(Simulation!Q947&lt;='Given Data '!J$6,1,IF(AND(Simulation!Q947&gt;'Given Data '!J$6,Simulation!Q947&lt;='Given Data '!J$7),2,IF(Simulation!Q947&gt;'Given Data '!J$8,3)))</f>
        <v>3</v>
      </c>
      <c r="M947" s="41">
        <v>1</v>
      </c>
      <c r="N947" s="32">
        <f t="shared" si="39"/>
        <v>943</v>
      </c>
      <c r="O947" s="41">
        <f>O946+(Table10[[#This Row],[Column11]]-Q946)/R946</f>
        <v>54.012616740005704</v>
      </c>
      <c r="P947" s="41">
        <f>3.6*Table10[[#This Row],[Column11]]</f>
        <v>87.791108637928957</v>
      </c>
      <c r="Q947" s="41">
        <f t="shared" si="40"/>
        <v>24.386419066091378</v>
      </c>
      <c r="R947" s="36">
        <f>Table10[[#This Row],[Column16]]/Table10[[#This Row],[Column19]]</f>
        <v>7.9789481373500767E-2</v>
      </c>
      <c r="S947" s="41">
        <f>'Given Data '!C$21*'Given Data '!C$19*'Given Data '!C$9*Table10[[#This Row],[Column11]]^2</f>
        <v>559.16539305884658</v>
      </c>
      <c r="T947" s="41">
        <f>'Given Data '!C$22*'Given Data '!C$17*9.81</f>
        <v>102.35950200000001</v>
      </c>
      <c r="U947" s="41">
        <v>0</v>
      </c>
      <c r="V947" s="41">
        <f>'Given Data '!C$45-(Table10[[#This Row],[Column13]]+Table10[[#This Row],[Column14]]+Table10[[#This Row],[Column15]])</f>
        <v>46.376522263987908</v>
      </c>
      <c r="W947" s="41">
        <f>Table10[[#This Row],[Column16]]/'Given Data '!C$17</f>
        <v>8.8893297548423275E-2</v>
      </c>
      <c r="X947" s="41">
        <f>IF(L947=1,'Given Data '!C$55,IF(L947=2,'Given Data '!C$56,IF(L947=3,'Given Data '!C$57)))</f>
        <v>581.23604096253996</v>
      </c>
      <c r="Y947" s="41">
        <f>Table10[[#This Row],[Column19]]*Table10[[#This Row],[Column11]]^2/(2*1000)</f>
        <v>172.82979130634382</v>
      </c>
    </row>
    <row r="948" spans="7:25">
      <c r="G948" s="42">
        <v>7000</v>
      </c>
      <c r="H948" s="42">
        <v>12.45</v>
      </c>
      <c r="I948" s="41">
        <f>Table10[[#This Row],[Column2]]*746/1000</f>
        <v>9.2876999999999992</v>
      </c>
      <c r="J948" s="37">
        <f>60*Table10[[#This Row],[Column3]]/(2*PI()*Table10[[#This Row],[Column1]])</f>
        <v>1.2670143128182253E-2</v>
      </c>
      <c r="K948" s="51">
        <v>443.8</v>
      </c>
      <c r="L948" s="41">
        <f>IF(Simulation!Q948&lt;='Given Data '!J$6,1,IF(AND(Simulation!Q948&gt;'Given Data '!J$6,Simulation!Q948&lt;='Given Data '!J$7),2,IF(Simulation!Q948&gt;'Given Data '!J$8,3)))</f>
        <v>3</v>
      </c>
      <c r="M948" s="41">
        <v>1</v>
      </c>
      <c r="N948" s="32">
        <f t="shared" si="39"/>
        <v>944</v>
      </c>
      <c r="O948" s="41">
        <f>O947+(Table10[[#This Row],[Column11]]-Q947)/R947</f>
        <v>54.053620420053662</v>
      </c>
      <c r="P948" s="41">
        <f>3.6*Table10[[#This Row],[Column11]]</f>
        <v>87.802886622444518</v>
      </c>
      <c r="Q948" s="41">
        <f t="shared" si="40"/>
        <v>24.389690728456809</v>
      </c>
      <c r="R948" s="36">
        <f>Table10[[#This Row],[Column16]]/Table10[[#This Row],[Column19]]</f>
        <v>7.9531334231292605E-2</v>
      </c>
      <c r="S948" s="41">
        <f>'Given Data '!C$21*'Given Data '!C$19*'Given Data '!C$9*Table10[[#This Row],[Column11]]^2</f>
        <v>559.31543748176944</v>
      </c>
      <c r="T948" s="41">
        <f>'Given Data '!C$22*'Given Data '!C$17*9.81</f>
        <v>102.35950200000001</v>
      </c>
      <c r="U948" s="41">
        <v>0</v>
      </c>
      <c r="V948" s="41">
        <f>'Given Data '!C$45-(Table10[[#This Row],[Column13]]+Table10[[#This Row],[Column14]]+Table10[[#This Row],[Column15]])</f>
        <v>46.226477841065048</v>
      </c>
      <c r="W948" s="41">
        <f>Table10[[#This Row],[Column16]]/'Given Data '!C$17</f>
        <v>8.8605696346754026E-2</v>
      </c>
      <c r="X948" s="41">
        <f>IF(L948=1,'Given Data '!C$55,IF(L948=2,'Given Data '!C$56,IF(L948=3,'Given Data '!C$57)))</f>
        <v>581.23604096253996</v>
      </c>
      <c r="Y948" s="41">
        <f>Table10[[#This Row],[Column19]]*Table10[[#This Row],[Column11]]^2/(2*1000)</f>
        <v>172.87616782860781</v>
      </c>
    </row>
    <row r="949" spans="7:25">
      <c r="G949" s="42">
        <v>7000</v>
      </c>
      <c r="H949" s="42">
        <v>12.45</v>
      </c>
      <c r="I949" s="41">
        <f>Table10[[#This Row],[Column2]]*746/1000</f>
        <v>9.2876999999999992</v>
      </c>
      <c r="J949" s="37">
        <f>60*Table10[[#This Row],[Column3]]/(2*PI()*Table10[[#This Row],[Column1]])</f>
        <v>1.2670143128182253E-2</v>
      </c>
      <c r="K949" s="51">
        <v>443.8</v>
      </c>
      <c r="L949" s="41">
        <f>IF(Simulation!Q949&lt;='Given Data '!J$6,1,IF(AND(Simulation!Q949&gt;'Given Data '!J$6,Simulation!Q949&lt;='Given Data '!J$7),2,IF(Simulation!Q949&gt;'Given Data '!J$8,3)))</f>
        <v>3</v>
      </c>
      <c r="M949" s="41">
        <v>1</v>
      </c>
      <c r="N949" s="32">
        <f t="shared" si="39"/>
        <v>945</v>
      </c>
      <c r="O949" s="41">
        <f>O948+(Table10[[#This Row],[Column11]]-Q948)/R948</f>
        <v>54.09461860945062</v>
      </c>
      <c r="P949" s="41">
        <f>3.6*Table10[[#This Row],[Column11]]</f>
        <v>87.814624928978219</v>
      </c>
      <c r="Q949" s="41">
        <f t="shared" si="40"/>
        <v>24.392951369160617</v>
      </c>
      <c r="R949" s="36">
        <f>Table10[[#This Row],[Column16]]/Table10[[#This Row],[Column19]]</f>
        <v>7.927402228622886E-2</v>
      </c>
      <c r="S949" s="41">
        <f>'Given Data '!C$21*'Given Data '!C$19*'Given Data '!C$9*Table10[[#This Row],[Column11]]^2</f>
        <v>559.46499645801066</v>
      </c>
      <c r="T949" s="41">
        <f>'Given Data '!C$22*'Given Data '!C$17*9.81</f>
        <v>102.35950200000001</v>
      </c>
      <c r="U949" s="41">
        <v>0</v>
      </c>
      <c r="V949" s="41">
        <f>'Given Data '!C$45-(Table10[[#This Row],[Column13]]+Table10[[#This Row],[Column14]]+Table10[[#This Row],[Column15]])</f>
        <v>46.076918864823824</v>
      </c>
      <c r="W949" s="41">
        <f>Table10[[#This Row],[Column16]]/'Given Data '!C$17</f>
        <v>8.8319025636510368E-2</v>
      </c>
      <c r="X949" s="41">
        <f>IF(L949=1,'Given Data '!C$55,IF(L949=2,'Given Data '!C$56,IF(L949=3,'Given Data '!C$57)))</f>
        <v>581.23604096253996</v>
      </c>
      <c r="Y949" s="41">
        <f>Table10[[#This Row],[Column19]]*Table10[[#This Row],[Column11]]^2/(2*1000)</f>
        <v>172.92239430644892</v>
      </c>
    </row>
    <row r="950" spans="7:25">
      <c r="G950" s="42">
        <v>7000</v>
      </c>
      <c r="H950" s="42">
        <v>12.45</v>
      </c>
      <c r="I950" s="41">
        <f>Table10[[#This Row],[Column2]]*746/1000</f>
        <v>9.2876999999999992</v>
      </c>
      <c r="J950" s="37">
        <f>60*Table10[[#This Row],[Column3]]/(2*PI()*Table10[[#This Row],[Column1]])</f>
        <v>1.2670143128182253E-2</v>
      </c>
      <c r="K950" s="51">
        <v>443.8</v>
      </c>
      <c r="L950" s="41">
        <f>IF(Simulation!Q950&lt;='Given Data '!J$6,1,IF(AND(Simulation!Q950&gt;'Given Data '!J$6,Simulation!Q950&lt;='Given Data '!J$7),2,IF(Simulation!Q950&gt;'Given Data '!J$8,3)))</f>
        <v>3</v>
      </c>
      <c r="M950" s="41">
        <v>1</v>
      </c>
      <c r="N950" s="32">
        <f t="shared" si="39"/>
        <v>946</v>
      </c>
      <c r="O950" s="41">
        <f>O949+(Table10[[#This Row],[Column11]]-Q949)/R949</f>
        <v>54.135611328155143</v>
      </c>
      <c r="P950" s="41">
        <f>3.6*Table10[[#This Row],[Column11]]</f>
        <v>87.826323696684383</v>
      </c>
      <c r="Q950" s="41">
        <f t="shared" si="40"/>
        <v>24.396201026856772</v>
      </c>
      <c r="R950" s="36">
        <f>Table10[[#This Row],[Column16]]/Table10[[#This Row],[Column19]]</f>
        <v>7.9017542836152491E-2</v>
      </c>
      <c r="S950" s="41">
        <f>'Given Data '!C$21*'Given Data '!C$19*'Given Data '!C$9*Table10[[#This Row],[Column11]]^2</f>
        <v>559.6140715581613</v>
      </c>
      <c r="T950" s="41">
        <f>'Given Data '!C$22*'Given Data '!C$17*9.81</f>
        <v>102.35950200000001</v>
      </c>
      <c r="U950" s="41">
        <v>0</v>
      </c>
      <c r="V950" s="41">
        <f>'Given Data '!C$45-(Table10[[#This Row],[Column13]]+Table10[[#This Row],[Column14]]+Table10[[#This Row],[Column15]])</f>
        <v>45.927843764673185</v>
      </c>
      <c r="W950" s="41">
        <f>Table10[[#This Row],[Column16]]/'Given Data '!C$17</f>
        <v>8.8033282407224661E-2</v>
      </c>
      <c r="X950" s="41">
        <f>IF(L950=1,'Given Data '!C$55,IF(L950=2,'Given Data '!C$56,IF(L950=3,'Given Data '!C$57)))</f>
        <v>581.23604096253996</v>
      </c>
      <c r="Y950" s="41">
        <f>Table10[[#This Row],[Column19]]*Table10[[#This Row],[Column11]]^2/(2*1000)</f>
        <v>172.96847122531378</v>
      </c>
    </row>
    <row r="951" spans="7:25">
      <c r="G951" s="42">
        <v>7000</v>
      </c>
      <c r="H951" s="42">
        <v>12.45</v>
      </c>
      <c r="I951" s="41">
        <f>Table10[[#This Row],[Column2]]*746/1000</f>
        <v>9.2876999999999992</v>
      </c>
      <c r="J951" s="37">
        <f>60*Table10[[#This Row],[Column3]]/(2*PI()*Table10[[#This Row],[Column1]])</f>
        <v>1.2670143128182253E-2</v>
      </c>
      <c r="K951" s="51">
        <v>414.1</v>
      </c>
      <c r="L951" s="41">
        <f>IF(Simulation!Q951&lt;='Given Data '!J$6,1,IF(AND(Simulation!Q951&gt;'Given Data '!J$6,Simulation!Q951&lt;='Given Data '!J$7),2,IF(Simulation!Q951&gt;'Given Data '!J$8,3)))</f>
        <v>3</v>
      </c>
      <c r="M951" s="41">
        <v>1</v>
      </c>
      <c r="N951" s="32">
        <f t="shared" si="39"/>
        <v>947</v>
      </c>
      <c r="O951" s="41">
        <f>O950+(Table10[[#This Row],[Column11]]-Q950)/R950</f>
        <v>54.176598596045608</v>
      </c>
      <c r="P951" s="41">
        <f>3.6*Table10[[#This Row],[Column11]]</f>
        <v>87.837983064190965</v>
      </c>
      <c r="Q951" s="41">
        <f t="shared" si="40"/>
        <v>24.399439740053044</v>
      </c>
      <c r="R951" s="36">
        <f>Table10[[#This Row],[Column16]]/Table10[[#This Row],[Column19]]</f>
        <v>7.8761893187648382E-2</v>
      </c>
      <c r="S951" s="41">
        <f>'Given Data '!C$21*'Given Data '!C$19*'Given Data '!C$9*Table10[[#This Row],[Column11]]^2</f>
        <v>559.76266434773129</v>
      </c>
      <c r="T951" s="41">
        <f>'Given Data '!C$22*'Given Data '!C$17*9.81</f>
        <v>102.35950200000001</v>
      </c>
      <c r="U951" s="41">
        <v>0</v>
      </c>
      <c r="V951" s="41">
        <f>'Given Data '!C$45-(Table10[[#This Row],[Column13]]+Table10[[#This Row],[Column14]]+Table10[[#This Row],[Column15]])</f>
        <v>45.779250975103196</v>
      </c>
      <c r="W951" s="41">
        <f>Table10[[#This Row],[Column16]]/'Given Data '!C$17</f>
        <v>8.7748463658168699E-2</v>
      </c>
      <c r="X951" s="41">
        <f>IF(L951=1,'Given Data '!C$55,IF(L951=2,'Given Data '!C$56,IF(L951=3,'Given Data '!C$57)))</f>
        <v>581.23604096253996</v>
      </c>
      <c r="Y951" s="41">
        <f>Table10[[#This Row],[Column19]]*Table10[[#This Row],[Column11]]^2/(2*1000)</f>
        <v>173.01439906907848</v>
      </c>
    </row>
    <row r="952" spans="7:25">
      <c r="G952" s="42">
        <v>6900</v>
      </c>
      <c r="H952" s="42">
        <v>12.97</v>
      </c>
      <c r="I952" s="41">
        <f>Table10[[#This Row],[Column2]]*746/1000</f>
        <v>9.6756200000000003</v>
      </c>
      <c r="J952" s="37">
        <f>60*Table10[[#This Row],[Column3]]/(2*PI()*Table10[[#This Row],[Column1]])</f>
        <v>1.3390632612859169E-2</v>
      </c>
      <c r="K952" s="51">
        <v>414.1</v>
      </c>
      <c r="L952" s="41">
        <f>IF(Simulation!Q952&lt;='Given Data '!J$6,1,IF(AND(Simulation!Q952&gt;'Given Data '!J$6,Simulation!Q952&lt;='Given Data '!J$7),2,IF(Simulation!Q952&gt;'Given Data '!J$8,3)))</f>
        <v>3</v>
      </c>
      <c r="M952" s="41">
        <v>1</v>
      </c>
      <c r="N952" s="32">
        <f t="shared" si="39"/>
        <v>948</v>
      </c>
      <c r="O952" s="41">
        <f>O951+(Table10[[#This Row],[Column11]]-Q951)/R951</f>
        <v>54.217580432920656</v>
      </c>
      <c r="P952" s="41">
        <f>3.6*Table10[[#This Row],[Column11]]</f>
        <v>87.849603169601863</v>
      </c>
      <c r="Q952" s="41">
        <f t="shared" si="40"/>
        <v>24.40266754711163</v>
      </c>
      <c r="R952" s="36">
        <f>Table10[[#This Row],[Column16]]/Table10[[#This Row],[Column19]]</f>
        <v>7.8507070656015004E-2</v>
      </c>
      <c r="S952" s="41">
        <f>'Given Data '!C$21*'Given Data '!C$19*'Given Data '!C$9*Table10[[#This Row],[Column11]]^2</f>
        <v>559.91077638716592</v>
      </c>
      <c r="T952" s="41">
        <f>'Given Data '!C$22*'Given Data '!C$17*9.81</f>
        <v>102.35950200000001</v>
      </c>
      <c r="U952" s="41">
        <v>0</v>
      </c>
      <c r="V952" s="41">
        <f>'Given Data '!C$45-(Table10[[#This Row],[Column13]]+Table10[[#This Row],[Column14]]+Table10[[#This Row],[Column15]])</f>
        <v>45.631138935668559</v>
      </c>
      <c r="W952" s="41">
        <f>Table10[[#This Row],[Column16]]/'Given Data '!C$17</f>
        <v>8.7464566398321966E-2</v>
      </c>
      <c r="X952" s="41">
        <f>IF(L952=1,'Given Data '!C$55,IF(L952=2,'Given Data '!C$56,IF(L952=3,'Given Data '!C$57)))</f>
        <v>581.23604096253996</v>
      </c>
      <c r="Y952" s="41">
        <f>Table10[[#This Row],[Column19]]*Table10[[#This Row],[Column11]]^2/(2*1000)</f>
        <v>173.06017832005358</v>
      </c>
    </row>
    <row r="953" spans="7:25">
      <c r="G953" s="42">
        <v>6900</v>
      </c>
      <c r="H953" s="42">
        <v>12.97</v>
      </c>
      <c r="I953" s="41">
        <f>Table10[[#This Row],[Column2]]*746/1000</f>
        <v>9.6756200000000003</v>
      </c>
      <c r="J953" s="37">
        <f>60*Table10[[#This Row],[Column3]]/(2*PI()*Table10[[#This Row],[Column1]])</f>
        <v>1.3390632612859169E-2</v>
      </c>
      <c r="K953" s="51">
        <v>469.1</v>
      </c>
      <c r="L953" s="41">
        <f>IF(Simulation!Q953&lt;='Given Data '!J$6,1,IF(AND(Simulation!Q953&gt;'Given Data '!J$6,Simulation!Q953&lt;='Given Data '!J$7),2,IF(Simulation!Q953&gt;'Given Data '!J$8,3)))</f>
        <v>3</v>
      </c>
      <c r="M953" s="41">
        <v>1</v>
      </c>
      <c r="N953" s="32">
        <f t="shared" si="39"/>
        <v>949</v>
      </c>
      <c r="O953" s="41">
        <f>O952+(Table10[[#This Row],[Column11]]-Q952)/R952</f>
        <v>54.258556858499354</v>
      </c>
      <c r="P953" s="41">
        <f>3.6*Table10[[#This Row],[Column11]]</f>
        <v>87.86118415049917</v>
      </c>
      <c r="Q953" s="41">
        <f t="shared" si="40"/>
        <v>24.405884486249768</v>
      </c>
      <c r="R953" s="36">
        <f>Table10[[#This Row],[Column16]]/Table10[[#This Row],[Column19]]</f>
        <v>7.8253072565237766E-2</v>
      </c>
      <c r="S953" s="41">
        <f>'Given Data '!C$21*'Given Data '!C$19*'Given Data '!C$9*Table10[[#This Row],[Column11]]^2</f>
        <v>560.05840923186133</v>
      </c>
      <c r="T953" s="41">
        <f>'Given Data '!C$22*'Given Data '!C$17*9.81</f>
        <v>102.35950200000001</v>
      </c>
      <c r="U953" s="41">
        <v>0</v>
      </c>
      <c r="V953" s="41">
        <f>'Given Data '!C$45-(Table10[[#This Row],[Column13]]+Table10[[#This Row],[Column14]]+Table10[[#This Row],[Column15]])</f>
        <v>45.483506090973151</v>
      </c>
      <c r="W953" s="41">
        <f>Table10[[#This Row],[Column16]]/'Given Data '!C$17</f>
        <v>8.7181587646342124E-2</v>
      </c>
      <c r="X953" s="41">
        <f>IF(L953=1,'Given Data '!C$55,IF(L953=2,'Given Data '!C$56,IF(L953=3,'Given Data '!C$57)))</f>
        <v>581.23604096253996</v>
      </c>
      <c r="Y953" s="41">
        <f>Table10[[#This Row],[Column19]]*Table10[[#This Row],[Column11]]^2/(2*1000)</f>
        <v>173.1058094589892</v>
      </c>
    </row>
    <row r="954" spans="7:25">
      <c r="G954" s="42">
        <v>6900</v>
      </c>
      <c r="H954" s="42">
        <v>12.97</v>
      </c>
      <c r="I954" s="41">
        <f>Table10[[#This Row],[Column2]]*746/1000</f>
        <v>9.6756200000000003</v>
      </c>
      <c r="J954" s="37">
        <f>60*Table10[[#This Row],[Column3]]/(2*PI()*Table10[[#This Row],[Column1]])</f>
        <v>1.3390632612859169E-2</v>
      </c>
      <c r="K954" s="51">
        <v>469.1</v>
      </c>
      <c r="L954" s="41">
        <f>IF(Simulation!Q954&lt;='Given Data '!J$6,1,IF(AND(Simulation!Q954&gt;'Given Data '!J$6,Simulation!Q954&lt;='Given Data '!J$7),2,IF(Simulation!Q954&gt;'Given Data '!J$8,3)))</f>
        <v>3</v>
      </c>
      <c r="M954" s="41">
        <v>1</v>
      </c>
      <c r="N954" s="32">
        <f t="shared" si="39"/>
        <v>950</v>
      </c>
      <c r="O954" s="41">
        <f>O953+(Table10[[#This Row],[Column11]]-Q953)/R953</f>
        <v>54.299527892421793</v>
      </c>
      <c r="P954" s="41">
        <f>3.6*Table10[[#This Row],[Column11]]</f>
        <v>87.872726143945343</v>
      </c>
      <c r="Q954" s="41">
        <f t="shared" si="40"/>
        <v>24.409090595540373</v>
      </c>
      <c r="R954" s="36">
        <f>Table10[[#This Row],[Column16]]/Table10[[#This Row],[Column19]]</f>
        <v>7.7999896247958903E-2</v>
      </c>
      <c r="S954" s="41">
        <f>'Given Data '!C$21*'Given Data '!C$19*'Given Data '!C$9*Table10[[#This Row],[Column11]]^2</f>
        <v>560.20556443218197</v>
      </c>
      <c r="T954" s="41">
        <f>'Given Data '!C$22*'Given Data '!C$17*9.81</f>
        <v>102.35950200000001</v>
      </c>
      <c r="U954" s="41">
        <v>0</v>
      </c>
      <c r="V954" s="41">
        <f>'Given Data '!C$45-(Table10[[#This Row],[Column13]]+Table10[[#This Row],[Column14]]+Table10[[#This Row],[Column15]])</f>
        <v>45.336350890652511</v>
      </c>
      <c r="W954" s="41">
        <f>Table10[[#This Row],[Column16]]/'Given Data '!C$17</f>
        <v>8.6899524430531339E-2</v>
      </c>
      <c r="X954" s="41">
        <f>IF(L954=1,'Given Data '!C$55,IF(L954=2,'Given Data '!C$56,IF(L954=3,'Given Data '!C$57)))</f>
        <v>581.23604096253996</v>
      </c>
      <c r="Y954" s="41">
        <f>Table10[[#This Row],[Column19]]*Table10[[#This Row],[Column11]]^2/(2*1000)</f>
        <v>173.15129296508022</v>
      </c>
    </row>
    <row r="955" spans="7:25">
      <c r="G955" s="42">
        <v>6900</v>
      </c>
      <c r="H955" s="42">
        <v>12.97</v>
      </c>
      <c r="I955" s="41">
        <f>Table10[[#This Row],[Column2]]*746/1000</f>
        <v>9.6756200000000003</v>
      </c>
      <c r="J955" s="37">
        <f>60*Table10[[#This Row],[Column3]]/(2*PI()*Table10[[#This Row],[Column1]])</f>
        <v>1.3390632612859169E-2</v>
      </c>
      <c r="K955" s="51">
        <v>469.1</v>
      </c>
      <c r="L955" s="41">
        <f>IF(Simulation!Q955&lt;='Given Data '!J$6,1,IF(AND(Simulation!Q955&gt;'Given Data '!J$6,Simulation!Q955&lt;='Given Data '!J$7),2,IF(Simulation!Q955&gt;'Given Data '!J$8,3)))</f>
        <v>3</v>
      </c>
      <c r="M955" s="41">
        <v>1</v>
      </c>
      <c r="N955" s="32">
        <f t="shared" si="39"/>
        <v>951</v>
      </c>
      <c r="O955" s="41">
        <f>O954+(Table10[[#This Row],[Column11]]-Q954)/R954</f>
        <v>54.340493554249342</v>
      </c>
      <c r="P955" s="41">
        <f>3.6*Table10[[#This Row],[Column11]]</f>
        <v>87.884229286485549</v>
      </c>
      <c r="Q955" s="41">
        <f t="shared" si="40"/>
        <v>24.412285912912651</v>
      </c>
      <c r="R955" s="36">
        <f>Table10[[#This Row],[Column16]]/Table10[[#This Row],[Column19]]</f>
        <v>7.7747539045451314E-2</v>
      </c>
      <c r="S955" s="41">
        <f>'Given Data '!C$21*'Given Data '!C$19*'Given Data '!C$9*Table10[[#This Row],[Column11]]^2</f>
        <v>560.35224353347587</v>
      </c>
      <c r="T955" s="41">
        <f>'Given Data '!C$22*'Given Data '!C$17*9.81</f>
        <v>102.35950200000001</v>
      </c>
      <c r="U955" s="41">
        <v>0</v>
      </c>
      <c r="V955" s="41">
        <f>'Given Data '!C$45-(Table10[[#This Row],[Column13]]+Table10[[#This Row],[Column14]]+Table10[[#This Row],[Column15]])</f>
        <v>45.189671789358613</v>
      </c>
      <c r="W955" s="41">
        <f>Table10[[#This Row],[Column16]]/'Given Data '!C$17</f>
        <v>8.6618373788807212E-2</v>
      </c>
      <c r="X955" s="41">
        <f>IF(L955=1,'Given Data '!C$55,IF(L955=2,'Given Data '!C$56,IF(L955=3,'Given Data '!C$57)))</f>
        <v>581.23604096253996</v>
      </c>
      <c r="Y955" s="41">
        <f>Table10[[#This Row],[Column19]]*Table10[[#This Row],[Column11]]^2/(2*1000)</f>
        <v>173.19662931597085</v>
      </c>
    </row>
    <row r="956" spans="7:25">
      <c r="G956" s="42">
        <v>6900</v>
      </c>
      <c r="H956" s="42">
        <v>12.97</v>
      </c>
      <c r="I956" s="41">
        <f>Table10[[#This Row],[Column2]]*746/1000</f>
        <v>9.6756200000000003</v>
      </c>
      <c r="J956" s="37">
        <f>60*Table10[[#This Row],[Column3]]/(2*PI()*Table10[[#This Row],[Column1]])</f>
        <v>1.3390632612859169E-2</v>
      </c>
      <c r="K956" s="51">
        <v>469.1</v>
      </c>
      <c r="L956" s="41">
        <f>IF(Simulation!Q956&lt;='Given Data '!J$6,1,IF(AND(Simulation!Q956&gt;'Given Data '!J$6,Simulation!Q956&lt;='Given Data '!J$7),2,IF(Simulation!Q956&gt;'Given Data '!J$8,3)))</f>
        <v>3</v>
      </c>
      <c r="M956" s="41">
        <v>1</v>
      </c>
      <c r="N956" s="32">
        <f t="shared" si="39"/>
        <v>952</v>
      </c>
      <c r="O956" s="41">
        <f>O955+(Table10[[#This Row],[Column11]]-Q955)/R955</f>
        <v>54.381453863464913</v>
      </c>
      <c r="P956" s="41">
        <f>3.6*Table10[[#This Row],[Column11]]</f>
        <v>87.895693714149729</v>
      </c>
      <c r="Q956" s="41">
        <f t="shared" si="40"/>
        <v>24.415470476152702</v>
      </c>
      <c r="R956" s="36">
        <f>Table10[[#This Row],[Column16]]/Table10[[#This Row],[Column19]]</f>
        <v>7.7495998307589728E-2</v>
      </c>
      <c r="S956" s="41">
        <f>'Given Data '!C$21*'Given Data '!C$19*'Given Data '!C$9*Table10[[#This Row],[Column11]]^2</f>
        <v>560.49844807609134</v>
      </c>
      <c r="T956" s="41">
        <f>'Given Data '!C$22*'Given Data '!C$17*9.81</f>
        <v>102.35950200000001</v>
      </c>
      <c r="U956" s="41">
        <v>0</v>
      </c>
      <c r="V956" s="41">
        <f>'Given Data '!C$45-(Table10[[#This Row],[Column13]]+Table10[[#This Row],[Column14]]+Table10[[#This Row],[Column15]])</f>
        <v>45.043467246743148</v>
      </c>
      <c r="W956" s="41">
        <f>Table10[[#This Row],[Column16]]/'Given Data '!C$17</f>
        <v>8.6338132768670611E-2</v>
      </c>
      <c r="X956" s="41">
        <f>IF(L956=1,'Given Data '!C$55,IF(L956=2,'Given Data '!C$56,IF(L956=3,'Given Data '!C$57)))</f>
        <v>581.23604096253996</v>
      </c>
      <c r="Y956" s="41">
        <f>Table10[[#This Row],[Column19]]*Table10[[#This Row],[Column11]]^2/(2*1000)</f>
        <v>173.24181898776015</v>
      </c>
    </row>
    <row r="957" spans="7:25">
      <c r="G957" s="42">
        <v>6900</v>
      </c>
      <c r="H957" s="42">
        <v>12.97</v>
      </c>
      <c r="I957" s="41">
        <f>Table10[[#This Row],[Column2]]*746/1000</f>
        <v>9.6756200000000003</v>
      </c>
      <c r="J957" s="37">
        <f>60*Table10[[#This Row],[Column3]]/(2*PI()*Table10[[#This Row],[Column1]])</f>
        <v>1.3390632612859169E-2</v>
      </c>
      <c r="K957" s="51">
        <v>469.1</v>
      </c>
      <c r="L957" s="41">
        <f>IF(Simulation!Q957&lt;='Given Data '!J$6,1,IF(AND(Simulation!Q957&gt;'Given Data '!J$6,Simulation!Q957&lt;='Given Data '!J$7),2,IF(Simulation!Q957&gt;'Given Data '!J$8,3)))</f>
        <v>3</v>
      </c>
      <c r="M957" s="41">
        <v>1</v>
      </c>
      <c r="N957" s="32">
        <f t="shared" si="39"/>
        <v>953</v>
      </c>
      <c r="O957" s="41">
        <f>O956+(Table10[[#This Row],[Column11]]-Q956)/R956</f>
        <v>54.422408839473583</v>
      </c>
      <c r="P957" s="41">
        <f>3.6*Table10[[#This Row],[Column11]]</f>
        <v>87.907119562454966</v>
      </c>
      <c r="Q957" s="41">
        <f t="shared" si="40"/>
        <v>24.418644322904157</v>
      </c>
      <c r="R957" s="36">
        <f>Table10[[#This Row],[Column16]]/Table10[[#This Row],[Column19]]</f>
        <v>7.7245271392822223E-2</v>
      </c>
      <c r="S957" s="41">
        <f>'Given Data '!C$21*'Given Data '!C$19*'Given Data '!C$9*Table10[[#This Row],[Column11]]^2</f>
        <v>560.64417959539355</v>
      </c>
      <c r="T957" s="41">
        <f>'Given Data '!C$22*'Given Data '!C$17*9.81</f>
        <v>102.35950200000001</v>
      </c>
      <c r="U957" s="41">
        <v>0</v>
      </c>
      <c r="V957" s="41">
        <f>'Given Data '!C$45-(Table10[[#This Row],[Column13]]+Table10[[#This Row],[Column14]]+Table10[[#This Row],[Column15]])</f>
        <v>44.897735727440931</v>
      </c>
      <c r="W957" s="41">
        <f>Table10[[#This Row],[Column16]]/'Given Data '!C$17</f>
        <v>8.6058798427173969E-2</v>
      </c>
      <c r="X957" s="41">
        <f>IF(L957=1,'Given Data '!C$55,IF(L957=2,'Given Data '!C$56,IF(L957=3,'Given Data '!C$57)))</f>
        <v>581.23604096253996</v>
      </c>
      <c r="Y957" s="41">
        <f>Table10[[#This Row],[Column19]]*Table10[[#This Row],[Column11]]^2/(2*1000)</f>
        <v>173.28686245500691</v>
      </c>
    </row>
    <row r="958" spans="7:25">
      <c r="G958" s="42">
        <v>6900</v>
      </c>
      <c r="H958" s="42">
        <v>12.97</v>
      </c>
      <c r="I958" s="41">
        <f>Table10[[#This Row],[Column2]]*746/1000</f>
        <v>9.6756200000000003</v>
      </c>
      <c r="J958" s="37">
        <f>60*Table10[[#This Row],[Column3]]/(2*PI()*Table10[[#This Row],[Column1]])</f>
        <v>1.3390632612859169E-2</v>
      </c>
      <c r="K958" s="51">
        <v>469.1</v>
      </c>
      <c r="L958" s="41">
        <f>IF(Simulation!Q958&lt;='Given Data '!J$6,1,IF(AND(Simulation!Q958&gt;'Given Data '!J$6,Simulation!Q958&lt;='Given Data '!J$7),2,IF(Simulation!Q958&gt;'Given Data '!J$8,3)))</f>
        <v>3</v>
      </c>
      <c r="M958" s="41">
        <v>1</v>
      </c>
      <c r="N958" s="32">
        <f t="shared" si="39"/>
        <v>954</v>
      </c>
      <c r="O958" s="41">
        <f>O957+(Table10[[#This Row],[Column11]]-Q957)/R957</f>
        <v>54.463358501602706</v>
      </c>
      <c r="P958" s="41">
        <f>3.6*Table10[[#This Row],[Column11]]</f>
        <v>87.918506966407563</v>
      </c>
      <c r="Q958" s="41">
        <f t="shared" si="40"/>
        <v>24.421807490668765</v>
      </c>
      <c r="R958" s="36">
        <f>Table10[[#This Row],[Column16]]/Table10[[#This Row],[Column19]]</f>
        <v>7.6995355668143972E-2</v>
      </c>
      <c r="S958" s="41">
        <f>'Given Data '!C$21*'Given Data '!C$19*'Given Data '!C$9*Table10[[#This Row],[Column11]]^2</f>
        <v>560.78943962177982</v>
      </c>
      <c r="T958" s="41">
        <f>'Given Data '!C$22*'Given Data '!C$17*9.81</f>
        <v>102.35950200000001</v>
      </c>
      <c r="U958" s="41">
        <v>0</v>
      </c>
      <c r="V958" s="41">
        <f>'Given Data '!C$45-(Table10[[#This Row],[Column13]]+Table10[[#This Row],[Column14]]+Table10[[#This Row],[Column15]])</f>
        <v>44.752475701054664</v>
      </c>
      <c r="W958" s="41">
        <f>Table10[[#This Row],[Column16]]/'Given Data '!C$17</f>
        <v>8.578036783089199E-2</v>
      </c>
      <c r="X958" s="41">
        <f>IF(L958=1,'Given Data '!C$55,IF(L958=2,'Given Data '!C$56,IF(L958=3,'Given Data '!C$57)))</f>
        <v>581.23604096253996</v>
      </c>
      <c r="Y958" s="41">
        <f>Table10[[#This Row],[Column19]]*Table10[[#This Row],[Column11]]^2/(2*1000)</f>
        <v>173.33176019073434</v>
      </c>
    </row>
    <row r="959" spans="7:25">
      <c r="G959" s="42">
        <v>6800</v>
      </c>
      <c r="H959" s="42">
        <v>13.48</v>
      </c>
      <c r="I959" s="41">
        <f>Table10[[#This Row],[Column2]]*746/1000</f>
        <v>10.05608</v>
      </c>
      <c r="J959" s="37">
        <f>60*Table10[[#This Row],[Column3]]/(2*PI()*Table10[[#This Row],[Column1]])</f>
        <v>1.4121836824654826E-2</v>
      </c>
      <c r="K959" s="51">
        <v>457.1</v>
      </c>
      <c r="L959" s="41">
        <f>IF(Simulation!Q959&lt;='Given Data '!J$6,1,IF(AND(Simulation!Q959&gt;'Given Data '!J$6,Simulation!Q959&lt;='Given Data '!J$7),2,IF(Simulation!Q959&gt;'Given Data '!J$8,3)))</f>
        <v>3</v>
      </c>
      <c r="M959" s="41">
        <v>1</v>
      </c>
      <c r="N959" s="32">
        <f t="shared" si="39"/>
        <v>955</v>
      </c>
      <c r="O959" s="41">
        <f>O958+(Table10[[#This Row],[Column11]]-Q958)/R958</f>
        <v>54.504302869102467</v>
      </c>
      <c r="P959" s="41">
        <f>3.6*Table10[[#This Row],[Column11]]</f>
        <v>87.929856060505259</v>
      </c>
      <c r="Q959" s="41">
        <f t="shared" si="40"/>
        <v>24.424960016807017</v>
      </c>
      <c r="R959" s="36">
        <f>Table10[[#This Row],[Column16]]/Table10[[#This Row],[Column19]]</f>
        <v>7.6746248509068526E-2</v>
      </c>
      <c r="S959" s="41">
        <f>'Given Data '!C$21*'Given Data '!C$19*'Given Data '!C$9*Table10[[#This Row],[Column11]]^2</f>
        <v>560.93422968069626</v>
      </c>
      <c r="T959" s="41">
        <f>'Given Data '!C$22*'Given Data '!C$17*9.81</f>
        <v>102.35950200000001</v>
      </c>
      <c r="U959" s="41">
        <v>0</v>
      </c>
      <c r="V959" s="41">
        <f>'Given Data '!C$45-(Table10[[#This Row],[Column13]]+Table10[[#This Row],[Column14]]+Table10[[#This Row],[Column15]])</f>
        <v>44.607685642138222</v>
      </c>
      <c r="W959" s="41">
        <f>Table10[[#This Row],[Column16]]/'Given Data '!C$17</f>
        <v>8.5502838055889707E-2</v>
      </c>
      <c r="X959" s="41">
        <f>IF(L959=1,'Given Data '!C$55,IF(L959=2,'Given Data '!C$56,IF(L959=3,'Given Data '!C$57)))</f>
        <v>581.23604096253996</v>
      </c>
      <c r="Y959" s="41">
        <f>Table10[[#This Row],[Column19]]*Table10[[#This Row],[Column11]]^2/(2*1000)</f>
        <v>173.37651266643545</v>
      </c>
    </row>
    <row r="960" spans="7:25">
      <c r="G960" s="42">
        <v>6800</v>
      </c>
      <c r="H960" s="42">
        <v>13.48</v>
      </c>
      <c r="I960" s="41">
        <f>Table10[[#This Row],[Column2]]*746/1000</f>
        <v>10.05608</v>
      </c>
      <c r="J960" s="37">
        <f>60*Table10[[#This Row],[Column3]]/(2*PI()*Table10[[#This Row],[Column1]])</f>
        <v>1.4121836824654826E-2</v>
      </c>
      <c r="K960" s="51">
        <v>457.1</v>
      </c>
      <c r="L960" s="41">
        <f>IF(Simulation!Q960&lt;='Given Data '!J$6,1,IF(AND(Simulation!Q960&gt;'Given Data '!J$6,Simulation!Q960&lt;='Given Data '!J$7),2,IF(Simulation!Q960&gt;'Given Data '!J$8,3)))</f>
        <v>3</v>
      </c>
      <c r="M960" s="41">
        <v>1</v>
      </c>
      <c r="N960" s="32">
        <f t="shared" si="39"/>
        <v>956</v>
      </c>
      <c r="O960" s="41">
        <f>O959+(Table10[[#This Row],[Column11]]-Q959)/R959</f>
        <v>54.545241961146075</v>
      </c>
      <c r="P960" s="41">
        <f>3.6*Table10[[#This Row],[Column11]]</f>
        <v>87.941166978739432</v>
      </c>
      <c r="Q960" s="41">
        <f t="shared" si="40"/>
        <v>24.428101938538731</v>
      </c>
      <c r="R960" s="36">
        <f>Table10[[#This Row],[Column16]]/Table10[[#This Row],[Column19]]</f>
        <v>7.6497947299600952E-2</v>
      </c>
      <c r="S960" s="41">
        <f>'Given Data '!C$21*'Given Data '!C$19*'Given Data '!C$9*Table10[[#This Row],[Column11]]^2</f>
        <v>561.0785512926534</v>
      </c>
      <c r="T960" s="41">
        <f>'Given Data '!C$22*'Given Data '!C$17*9.81</f>
        <v>102.35950200000001</v>
      </c>
      <c r="U960" s="41">
        <v>0</v>
      </c>
      <c r="V960" s="41">
        <f>'Given Data '!C$45-(Table10[[#This Row],[Column13]]+Table10[[#This Row],[Column14]]+Table10[[#This Row],[Column15]])</f>
        <v>44.463364030181083</v>
      </c>
      <c r="W960" s="41">
        <f>Table10[[#This Row],[Column16]]/'Given Data '!C$17</f>
        <v>8.5226206187692555E-2</v>
      </c>
      <c r="X960" s="41">
        <f>IF(L960=1,'Given Data '!C$55,IF(L960=2,'Given Data '!C$56,IF(L960=3,'Given Data '!C$57)))</f>
        <v>581.23604096253996</v>
      </c>
      <c r="Y960" s="41">
        <f>Table10[[#This Row],[Column19]]*Table10[[#This Row],[Column11]]^2/(2*1000)</f>
        <v>173.42112035207762</v>
      </c>
    </row>
    <row r="961" spans="7:25">
      <c r="G961" s="42">
        <v>6800</v>
      </c>
      <c r="H961" s="42">
        <v>13.48</v>
      </c>
      <c r="I961" s="41">
        <f>Table10[[#This Row],[Column2]]*746/1000</f>
        <v>10.05608</v>
      </c>
      <c r="J961" s="37">
        <f>60*Table10[[#This Row],[Column3]]/(2*PI()*Table10[[#This Row],[Column1]])</f>
        <v>1.4121836824654826E-2</v>
      </c>
      <c r="K961" s="51">
        <v>457.1</v>
      </c>
      <c r="L961" s="41">
        <f>IF(Simulation!Q961&lt;='Given Data '!J$6,1,IF(AND(Simulation!Q961&gt;'Given Data '!J$6,Simulation!Q961&lt;='Given Data '!J$7),2,IF(Simulation!Q961&gt;'Given Data '!J$8,3)))</f>
        <v>3</v>
      </c>
      <c r="M961" s="41">
        <v>1</v>
      </c>
      <c r="N961" s="32">
        <f t="shared" si="39"/>
        <v>957</v>
      </c>
      <c r="O961" s="41">
        <f>O960+(Table10[[#This Row],[Column11]]-Q960)/R960</f>
        <v>54.586175796830211</v>
      </c>
      <c r="P961" s="41">
        <f>3.6*Table10[[#This Row],[Column11]]</f>
        <v>87.952439854597202</v>
      </c>
      <c r="Q961" s="41">
        <f t="shared" si="40"/>
        <v>24.431233292943666</v>
      </c>
      <c r="R961" s="36">
        <f>Table10[[#This Row],[Column16]]/Table10[[#This Row],[Column19]]</f>
        <v>7.6250449432209558E-2</v>
      </c>
      <c r="S961" s="41">
        <f>'Given Data '!C$21*'Given Data '!C$19*'Given Data '!C$9*Table10[[#This Row],[Column11]]^2</f>
        <v>561.22240597324264</v>
      </c>
      <c r="T961" s="41">
        <f>'Given Data '!C$22*'Given Data '!C$17*9.81</f>
        <v>102.35950200000001</v>
      </c>
      <c r="U961" s="41">
        <v>0</v>
      </c>
      <c r="V961" s="41">
        <f>'Given Data '!C$45-(Table10[[#This Row],[Column13]]+Table10[[#This Row],[Column14]]+Table10[[#This Row],[Column15]])</f>
        <v>44.31950934959184</v>
      </c>
      <c r="W961" s="41">
        <f>Table10[[#This Row],[Column16]]/'Given Data '!C$17</f>
        <v>8.4950469321254787E-2</v>
      </c>
      <c r="X961" s="41">
        <f>IF(L961=1,'Given Data '!C$55,IF(L961=2,'Given Data '!C$56,IF(L961=3,'Given Data '!C$57)))</f>
        <v>581.23604096253996</v>
      </c>
      <c r="Y961" s="41">
        <f>Table10[[#This Row],[Column19]]*Table10[[#This Row],[Column11]]^2/(2*1000)</f>
        <v>173.46558371610783</v>
      </c>
    </row>
    <row r="962" spans="7:25">
      <c r="G962" s="42">
        <v>6800</v>
      </c>
      <c r="H962" s="42">
        <v>13.48</v>
      </c>
      <c r="I962" s="41">
        <f>Table10[[#This Row],[Column2]]*746/1000</f>
        <v>10.05608</v>
      </c>
      <c r="J962" s="37">
        <f>60*Table10[[#This Row],[Column3]]/(2*PI()*Table10[[#This Row],[Column1]])</f>
        <v>1.4121836824654826E-2</v>
      </c>
      <c r="K962" s="51">
        <v>457.1</v>
      </c>
      <c r="L962" s="41">
        <f>IF(Simulation!Q962&lt;='Given Data '!J$6,1,IF(AND(Simulation!Q962&gt;'Given Data '!J$6,Simulation!Q962&lt;='Given Data '!J$7),2,IF(Simulation!Q962&gt;'Given Data '!J$8,3)))</f>
        <v>3</v>
      </c>
      <c r="M962" s="41">
        <v>1</v>
      </c>
      <c r="N962" s="32">
        <f t="shared" si="39"/>
        <v>958</v>
      </c>
      <c r="O962" s="41">
        <f>O961+(Table10[[#This Row],[Column11]]-Q961)/R961</f>
        <v>54.627104395175373</v>
      </c>
      <c r="P962" s="41">
        <f>3.6*Table10[[#This Row],[Column11]]</f>
        <v>87.96367482106362</v>
      </c>
      <c r="Q962" s="41">
        <f t="shared" si="40"/>
        <v>24.434354116962115</v>
      </c>
      <c r="R962" s="36">
        <f>Table10[[#This Row],[Column16]]/Table10[[#This Row],[Column19]]</f>
        <v>7.6003752307799433E-2</v>
      </c>
      <c r="S962" s="41">
        <f>'Given Data '!C$21*'Given Data '!C$19*'Given Data '!C$9*Table10[[#This Row],[Column11]]^2</f>
        <v>561.36579523315163</v>
      </c>
      <c r="T962" s="41">
        <f>'Given Data '!C$22*'Given Data '!C$17*9.81</f>
        <v>102.35950200000001</v>
      </c>
      <c r="U962" s="41">
        <v>0</v>
      </c>
      <c r="V962" s="41">
        <f>'Given Data '!C$45-(Table10[[#This Row],[Column13]]+Table10[[#This Row],[Column14]]+Table10[[#This Row],[Column15]])</f>
        <v>44.176120089682854</v>
      </c>
      <c r="W962" s="41">
        <f>Table10[[#This Row],[Column16]]/'Given Data '!C$17</f>
        <v>8.4675624560930113E-2</v>
      </c>
      <c r="X962" s="41">
        <f>IF(L962=1,'Given Data '!C$55,IF(L962=2,'Given Data '!C$56,IF(L962=3,'Given Data '!C$57)))</f>
        <v>581.23604096253996</v>
      </c>
      <c r="Y962" s="41">
        <f>Table10[[#This Row],[Column19]]*Table10[[#This Row],[Column11]]^2/(2*1000)</f>
        <v>173.50990322545744</v>
      </c>
    </row>
    <row r="963" spans="7:25">
      <c r="G963" s="42">
        <v>6800</v>
      </c>
      <c r="H963" s="42">
        <v>13.48</v>
      </c>
      <c r="I963" s="41">
        <f>Table10[[#This Row],[Column2]]*746/1000</f>
        <v>10.05608</v>
      </c>
      <c r="J963" s="37">
        <f>60*Table10[[#This Row],[Column3]]/(2*PI()*Table10[[#This Row],[Column1]])</f>
        <v>1.4121836824654826E-2</v>
      </c>
      <c r="K963" s="51">
        <v>457.1</v>
      </c>
      <c r="L963" s="41">
        <f>IF(Simulation!Q963&lt;='Given Data '!J$6,1,IF(AND(Simulation!Q963&gt;'Given Data '!J$6,Simulation!Q963&lt;='Given Data '!J$7),2,IF(Simulation!Q963&gt;'Given Data '!J$8,3)))</f>
        <v>3</v>
      </c>
      <c r="M963" s="41">
        <v>1</v>
      </c>
      <c r="N963" s="32">
        <f t="shared" si="39"/>
        <v>959</v>
      </c>
      <c r="O963" s="41">
        <f>O962+(Table10[[#This Row],[Column11]]-Q962)/R962</f>
        <v>54.668027775126284</v>
      </c>
      <c r="P963" s="41">
        <f>3.6*Table10[[#This Row],[Column11]]</f>
        <v>87.974872010623812</v>
      </c>
      <c r="Q963" s="41">
        <f t="shared" si="40"/>
        <v>24.437464447395502</v>
      </c>
      <c r="R963" s="36">
        <f>Table10[[#This Row],[Column16]]/Table10[[#This Row],[Column19]]</f>
        <v>7.5757853335684092E-2</v>
      </c>
      <c r="S963" s="41">
        <f>'Given Data '!C$21*'Given Data '!C$19*'Given Data '!C$9*Table10[[#This Row],[Column11]]^2</f>
        <v>561.50872057818071</v>
      </c>
      <c r="T963" s="41">
        <f>'Given Data '!C$22*'Given Data '!C$17*9.81</f>
        <v>102.35950200000001</v>
      </c>
      <c r="U963" s="41">
        <v>0</v>
      </c>
      <c r="V963" s="41">
        <f>'Given Data '!C$45-(Table10[[#This Row],[Column13]]+Table10[[#This Row],[Column14]]+Table10[[#This Row],[Column15]])</f>
        <v>44.03319474465377</v>
      </c>
      <c r="W963" s="41">
        <f>Table10[[#This Row],[Column16]]/'Given Data '!C$17</f>
        <v>8.4401669020440023E-2</v>
      </c>
      <c r="X963" s="41">
        <f>IF(L963=1,'Given Data '!C$55,IF(L963=2,'Given Data '!C$56,IF(L963=3,'Given Data '!C$57)))</f>
        <v>581.23604096253996</v>
      </c>
      <c r="Y963" s="41">
        <f>Table10[[#This Row],[Column19]]*Table10[[#This Row],[Column11]]^2/(2*1000)</f>
        <v>173.55407934554714</v>
      </c>
    </row>
    <row r="964" spans="7:25">
      <c r="G964" s="42">
        <v>6800</v>
      </c>
      <c r="H964" s="42">
        <v>13.48</v>
      </c>
      <c r="I964" s="41">
        <f>Table10[[#This Row],[Column2]]*746/1000</f>
        <v>10.05608</v>
      </c>
      <c r="J964" s="37">
        <f>60*Table10[[#This Row],[Column3]]/(2*PI()*Table10[[#This Row],[Column1]])</f>
        <v>1.4121836824654826E-2</v>
      </c>
      <c r="K964" s="51">
        <v>473.7</v>
      </c>
      <c r="L964" s="41">
        <f>IF(Simulation!Q964&lt;='Given Data '!J$6,1,IF(AND(Simulation!Q964&gt;'Given Data '!J$6,Simulation!Q964&lt;='Given Data '!J$7),2,IF(Simulation!Q964&gt;'Given Data '!J$8,3)))</f>
        <v>3</v>
      </c>
      <c r="M964" s="41">
        <v>1</v>
      </c>
      <c r="N964" s="32">
        <f t="shared" si="39"/>
        <v>960</v>
      </c>
      <c r="O964" s="41">
        <f>O963+(Table10[[#This Row],[Column11]]-Q963)/R963</f>
        <v>54.70894595555211</v>
      </c>
      <c r="P964" s="41">
        <f>3.6*Table10[[#This Row],[Column11]]</f>
        <v>87.986031555265072</v>
      </c>
      <c r="Q964" s="41">
        <f t="shared" si="40"/>
        <v>24.440564320906965</v>
      </c>
      <c r="R964" s="36">
        <f>Table10[[#This Row],[Column16]]/Table10[[#This Row],[Column19]]</f>
        <v>-0.84489485243972495</v>
      </c>
      <c r="S964" s="41">
        <f>'Given Data '!C$21*'Given Data '!C$19*'Given Data '!C$9*Table10[[#This Row],[Column11]]^2</f>
        <v>561.65118350925832</v>
      </c>
      <c r="T964" s="41">
        <f>'Given Data '!C$22*'Given Data '!C$17*9.81</f>
        <v>102.35950200000001</v>
      </c>
      <c r="U964" s="41">
        <f>'Given Data '!C$17*9.81*'Given Data '!C$27</f>
        <v>534.97407087527142</v>
      </c>
      <c r="V964" s="41">
        <f>'Given Data '!C$45-(Table10[[#This Row],[Column13]]+Table10[[#This Row],[Column14]]+Table10[[#This Row],[Column15]])</f>
        <v>-491.08333906169514</v>
      </c>
      <c r="W964" s="41">
        <f>Table10[[#This Row],[Column16]]/'Given Data '!C$17</f>
        <v>-0.94129562220715557</v>
      </c>
      <c r="X964" s="41">
        <f>IF(L964=1,'Given Data '!C$55,IF(L964=2,'Given Data '!C$56,IF(L964=3,'Given Data '!C$57)))</f>
        <v>581.23604096253996</v>
      </c>
      <c r="Y964" s="41">
        <f>Table10[[#This Row],[Column19]]*Table10[[#This Row],[Column11]]^2/(2*1000)</f>
        <v>173.59811254029179</v>
      </c>
    </row>
    <row r="965" spans="7:25">
      <c r="G965" s="42">
        <v>6700</v>
      </c>
      <c r="H965" s="42">
        <v>14</v>
      </c>
      <c r="I965" s="41">
        <f>Table10[[#This Row],[Column2]]*746/1000</f>
        <v>10.444000000000001</v>
      </c>
      <c r="J965" s="37">
        <f>60*Table10[[#This Row],[Column3]]/(2*PI()*Table10[[#This Row],[Column1]])</f>
        <v>1.4885500528224672E-2</v>
      </c>
      <c r="K965" s="51">
        <v>473.7</v>
      </c>
      <c r="L965" s="41">
        <f>IF(Simulation!Q965&lt;='Given Data '!J$6,1,IF(AND(Simulation!Q965&gt;'Given Data '!J$6,Simulation!Q965&lt;='Given Data '!J$7),2,IF(Simulation!Q965&gt;'Given Data '!J$8,3)))</f>
        <v>3</v>
      </c>
      <c r="M965" s="41">
        <v>1</v>
      </c>
      <c r="N965" s="32">
        <f t="shared" si="39"/>
        <v>961</v>
      </c>
      <c r="O965" s="41">
        <f>O964+(Table10[[#This Row],[Column11]]-Q964)/R964</f>
        <v>54.749890518119962</v>
      </c>
      <c r="P965" s="41">
        <f>3.6*Table10[[#This Row],[Column11]]</f>
        <v>87.861493694728779</v>
      </c>
      <c r="Q965" s="41">
        <f t="shared" si="40"/>
        <v>24.405970470757993</v>
      </c>
      <c r="R965" s="36">
        <f>Table10[[#This Row],[Column16]]/Table10[[#This Row],[Column19]]</f>
        <v>-0.84216131929889981</v>
      </c>
      <c r="S965" s="41">
        <f>'Given Data '!C$21*'Given Data '!C$19*'Given Data '!C$9*Table10[[#This Row],[Column11]]^2</f>
        <v>560.06235552864496</v>
      </c>
      <c r="T965" s="41">
        <f>'Given Data '!C$22*'Given Data '!C$17*9.81</f>
        <v>102.35950200000001</v>
      </c>
      <c r="U965" s="41">
        <f>'Given Data '!C$17*9.81*'Given Data '!C$27</f>
        <v>534.97407087527142</v>
      </c>
      <c r="V965" s="41">
        <f>'Given Data '!C$45-(Table10[[#This Row],[Column13]]+Table10[[#This Row],[Column14]]+Table10[[#This Row],[Column15]])</f>
        <v>-489.49451108108201</v>
      </c>
      <c r="W965" s="41">
        <f>Table10[[#This Row],[Column16]]/'Given Data '!C$17</f>
        <v>-0.93825019854149239</v>
      </c>
      <c r="X965" s="41">
        <f>IF(L965=1,'Given Data '!C$55,IF(L965=2,'Given Data '!C$56,IF(L965=3,'Given Data '!C$57)))</f>
        <v>581.23604096253996</v>
      </c>
      <c r="Y965" s="41">
        <f>Table10[[#This Row],[Column19]]*Table10[[#This Row],[Column11]]^2/(2*1000)</f>
        <v>173.10702920123009</v>
      </c>
    </row>
    <row r="966" spans="7:25">
      <c r="G966" s="42">
        <v>6700</v>
      </c>
      <c r="H966" s="42">
        <v>14</v>
      </c>
      <c r="I966" s="41">
        <f>Table10[[#This Row],[Column2]]*746/1000</f>
        <v>10.444000000000001</v>
      </c>
      <c r="J966" s="37">
        <f>60*Table10[[#This Row],[Column3]]/(2*PI()*Table10[[#This Row],[Column1]])</f>
        <v>1.4885500528224672E-2</v>
      </c>
      <c r="K966" s="51">
        <v>473.7</v>
      </c>
      <c r="L966" s="41">
        <f>IF(Simulation!Q966&lt;='Given Data '!J$6,1,IF(AND(Simulation!Q966&gt;'Given Data '!J$6,Simulation!Q966&lt;='Given Data '!J$7),2,IF(Simulation!Q966&gt;'Given Data '!J$8,3)))</f>
        <v>3</v>
      </c>
      <c r="M966" s="41">
        <v>1</v>
      </c>
      <c r="N966" s="32">
        <f t="shared" ref="N966:N1029" si="41">N965+1</f>
        <v>962</v>
      </c>
      <c r="O966" s="41">
        <f>O965+(Table10[[#This Row],[Column11]]-Q965)/R965</f>
        <v>54.790893105053101</v>
      </c>
      <c r="P966" s="41">
        <f>3.6*Table10[[#This Row],[Column11]]</f>
        <v>87.737182840986165</v>
      </c>
      <c r="Q966" s="41">
        <f t="shared" ref="Q966:Q1029" si="42">SQRT(2*R965+Q965^2)</f>
        <v>24.371439678051711</v>
      </c>
      <c r="R966" s="36">
        <f>Table10[[#This Row],[Column16]]/Table10[[#This Row],[Column19]]</f>
        <v>-0.83943663010286851</v>
      </c>
      <c r="S966" s="41">
        <f>'Given Data '!C$21*'Given Data '!C$19*'Given Data '!C$9*Table10[[#This Row],[Column11]]^2</f>
        <v>558.47866796749042</v>
      </c>
      <c r="T966" s="41">
        <f>'Given Data '!C$22*'Given Data '!C$17*9.81</f>
        <v>102.35950200000001</v>
      </c>
      <c r="U966" s="41">
        <f>'Given Data '!C$17*9.81*'Given Data '!C$27</f>
        <v>534.97407087527142</v>
      </c>
      <c r="V966" s="41">
        <f>'Given Data '!C$45-(Table10[[#This Row],[Column13]]+Table10[[#This Row],[Column14]]+Table10[[#This Row],[Column15]])</f>
        <v>-487.91082351992736</v>
      </c>
      <c r="W966" s="41">
        <f>Table10[[#This Row],[Column16]]/'Given Data '!C$17</f>
        <v>-0.93521462789658494</v>
      </c>
      <c r="X966" s="41">
        <f>IF(L966=1,'Given Data '!C$55,IF(L966=2,'Given Data '!C$56,IF(L966=3,'Given Data '!C$57)))</f>
        <v>581.23604096253996</v>
      </c>
      <c r="Y966" s="41">
        <f>Table10[[#This Row],[Column19]]*Table10[[#This Row],[Column11]]^2/(2*1000)</f>
        <v>172.617534690149</v>
      </c>
    </row>
    <row r="967" spans="7:25">
      <c r="G967" s="42">
        <v>6700</v>
      </c>
      <c r="H967" s="42">
        <v>14</v>
      </c>
      <c r="I967" s="41">
        <f>Table10[[#This Row],[Column2]]*746/1000</f>
        <v>10.444000000000001</v>
      </c>
      <c r="J967" s="37">
        <f>60*Table10[[#This Row],[Column3]]/(2*PI()*Table10[[#This Row],[Column1]])</f>
        <v>1.4885500528224672E-2</v>
      </c>
      <c r="K967" s="51">
        <v>473.7</v>
      </c>
      <c r="L967" s="41">
        <f>IF(Simulation!Q967&lt;='Given Data '!J$6,1,IF(AND(Simulation!Q967&gt;'Given Data '!J$6,Simulation!Q967&lt;='Given Data '!J$7),2,IF(Simulation!Q967&gt;'Given Data '!J$8,3)))</f>
        <v>3</v>
      </c>
      <c r="M967" s="41">
        <v>1</v>
      </c>
      <c r="N967" s="32">
        <f t="shared" si="41"/>
        <v>963</v>
      </c>
      <c r="O967" s="41">
        <f>O966+(Table10[[#This Row],[Column11]]-Q966)/R966</f>
        <v>54.831953774809051</v>
      </c>
      <c r="P967" s="41">
        <f>3.6*Table10[[#This Row],[Column11]]</f>
        <v>87.613098652087231</v>
      </c>
      <c r="Q967" s="41">
        <f t="shared" si="42"/>
        <v>24.336971847802008</v>
      </c>
      <c r="R967" s="36">
        <f>Table10[[#This Row],[Column16]]/Table10[[#This Row],[Column19]]</f>
        <v>-0.8367207562383473</v>
      </c>
      <c r="S967" s="41">
        <f>'Given Data '!C$21*'Given Data '!C$19*'Given Data '!C$9*Table10[[#This Row],[Column11]]^2</f>
        <v>556.90010419472264</v>
      </c>
      <c r="T967" s="41">
        <f>'Given Data '!C$22*'Given Data '!C$17*9.81</f>
        <v>102.35950200000001</v>
      </c>
      <c r="U967" s="41">
        <f>'Given Data '!C$17*9.81*'Given Data '!C$27</f>
        <v>534.97407087527142</v>
      </c>
      <c r="V967" s="41">
        <f>'Given Data '!C$45-(Table10[[#This Row],[Column13]]+Table10[[#This Row],[Column14]]+Table10[[#This Row],[Column15]])</f>
        <v>-486.33225974715947</v>
      </c>
      <c r="W967" s="41">
        <f>Table10[[#This Row],[Column16]]/'Given Data '!C$17</f>
        <v>-0.93218887839443265</v>
      </c>
      <c r="X967" s="41">
        <f>IF(L967=1,'Given Data '!C$55,IF(L967=2,'Given Data '!C$56,IF(L967=3,'Given Data '!C$57)))</f>
        <v>581.23604096253996</v>
      </c>
      <c r="Y967" s="41">
        <f>Table10[[#This Row],[Column19]]*Table10[[#This Row],[Column11]]^2/(2*1000)</f>
        <v>172.12962386662906</v>
      </c>
    </row>
    <row r="968" spans="7:25">
      <c r="G968" s="42">
        <v>6700</v>
      </c>
      <c r="H968" s="42">
        <v>14</v>
      </c>
      <c r="I968" s="41">
        <f>Table10[[#This Row],[Column2]]*746/1000</f>
        <v>10.444000000000001</v>
      </c>
      <c r="J968" s="37">
        <f>60*Table10[[#This Row],[Column3]]/(2*PI()*Table10[[#This Row],[Column1]])</f>
        <v>1.4885500528224672E-2</v>
      </c>
      <c r="K968" s="51">
        <v>473.7</v>
      </c>
      <c r="L968" s="41">
        <f>IF(Simulation!Q968&lt;='Given Data '!J$6,1,IF(AND(Simulation!Q968&gt;'Given Data '!J$6,Simulation!Q968&lt;='Given Data '!J$7),2,IF(Simulation!Q968&gt;'Given Data '!J$8,3)))</f>
        <v>3</v>
      </c>
      <c r="M968" s="41">
        <v>1</v>
      </c>
      <c r="N968" s="32">
        <f t="shared" si="41"/>
        <v>964</v>
      </c>
      <c r="O968" s="41">
        <f>O967+(Table10[[#This Row],[Column11]]-Q967)/R967</f>
        <v>54.873072585803122</v>
      </c>
      <c r="P968" s="41">
        <f>3.6*Table10[[#This Row],[Column11]]</f>
        <v>87.489240786617131</v>
      </c>
      <c r="Q968" s="41">
        <f t="shared" si="42"/>
        <v>24.302566885171426</v>
      </c>
      <c r="R968" s="36">
        <f>Table10[[#This Row],[Column16]]/Table10[[#This Row],[Column19]]</f>
        <v>-0.83401366918462783</v>
      </c>
      <c r="S968" s="41">
        <f>'Given Data '!C$21*'Given Data '!C$19*'Given Data '!C$9*Table10[[#This Row],[Column11]]^2</f>
        <v>555.32664763307764</v>
      </c>
      <c r="T968" s="41">
        <f>'Given Data '!C$22*'Given Data '!C$17*9.81</f>
        <v>102.35950200000001</v>
      </c>
      <c r="U968" s="41">
        <f>'Given Data '!C$17*9.81*'Given Data '!C$27</f>
        <v>534.97407087527142</v>
      </c>
      <c r="V968" s="41">
        <f>'Given Data '!C$45-(Table10[[#This Row],[Column13]]+Table10[[#This Row],[Column14]]+Table10[[#This Row],[Column15]])</f>
        <v>-484.75880318551458</v>
      </c>
      <c r="W968" s="41">
        <f>Table10[[#This Row],[Column16]]/'Given Data '!C$17</f>
        <v>-0.92917291826017245</v>
      </c>
      <c r="X968" s="41">
        <f>IF(L968=1,'Given Data '!C$55,IF(L968=2,'Given Data '!C$56,IF(L968=3,'Given Data '!C$57)))</f>
        <v>581.23604096253996</v>
      </c>
      <c r="Y968" s="41">
        <f>Table10[[#This Row],[Column19]]*Table10[[#This Row],[Column11]]^2/(2*1000)</f>
        <v>171.64329160688192</v>
      </c>
    </row>
    <row r="969" spans="7:25">
      <c r="G969" s="42">
        <v>6700</v>
      </c>
      <c r="H969" s="42">
        <v>14</v>
      </c>
      <c r="I969" s="41">
        <f>Table10[[#This Row],[Column2]]*746/1000</f>
        <v>10.444000000000001</v>
      </c>
      <c r="J969" s="37">
        <f>60*Table10[[#This Row],[Column3]]/(2*PI()*Table10[[#This Row],[Column1]])</f>
        <v>1.4885500528224672E-2</v>
      </c>
      <c r="K969" s="51">
        <v>473.7</v>
      </c>
      <c r="L969" s="41">
        <f>IF(Simulation!Q969&lt;='Given Data '!J$6,1,IF(AND(Simulation!Q969&gt;'Given Data '!J$6,Simulation!Q969&lt;='Given Data '!J$7),2,IF(Simulation!Q969&gt;'Given Data '!J$8,3)))</f>
        <v>3</v>
      </c>
      <c r="M969" s="41">
        <v>1</v>
      </c>
      <c r="N969" s="32">
        <f t="shared" si="41"/>
        <v>965</v>
      </c>
      <c r="O969" s="41">
        <f>O968+(Table10[[#This Row],[Column11]]-Q968)/R968</f>
        <v>54.914249596407927</v>
      </c>
      <c r="P969" s="41">
        <f>3.6*Table10[[#This Row],[Column11]]</f>
        <v>87.36560890369509</v>
      </c>
      <c r="Q969" s="41">
        <f t="shared" si="42"/>
        <v>24.268224695470856</v>
      </c>
      <c r="R969" s="36">
        <f>Table10[[#This Row],[Column16]]/Table10[[#This Row],[Column19]]</f>
        <v>-0.8313153405132736</v>
      </c>
      <c r="S969" s="41">
        <f>'Given Data '!C$21*'Given Data '!C$19*'Given Data '!C$9*Table10[[#This Row],[Column11]]^2</f>
        <v>553.758281758924</v>
      </c>
      <c r="T969" s="41">
        <f>'Given Data '!C$22*'Given Data '!C$17*9.81</f>
        <v>102.35950200000001</v>
      </c>
      <c r="U969" s="41">
        <f>'Given Data '!C$17*9.81*'Given Data '!C$27</f>
        <v>534.97407087527142</v>
      </c>
      <c r="V969" s="41">
        <f>'Given Data '!C$45-(Table10[[#This Row],[Column13]]+Table10[[#This Row],[Column14]]+Table10[[#This Row],[Column15]])</f>
        <v>-483.19043731136094</v>
      </c>
      <c r="W969" s="41">
        <f>Table10[[#This Row],[Column16]]/'Given Data '!C$17</f>
        <v>-0.92616671582174181</v>
      </c>
      <c r="X969" s="41">
        <f>IF(L969=1,'Given Data '!C$55,IF(L969=2,'Given Data '!C$56,IF(L969=3,'Given Data '!C$57)))</f>
        <v>581.23604096253996</v>
      </c>
      <c r="Y969" s="41">
        <f>Table10[[#This Row],[Column19]]*Table10[[#This Row],[Column11]]^2/(2*1000)</f>
        <v>171.1585328036964</v>
      </c>
    </row>
    <row r="970" spans="7:25">
      <c r="G970" s="42">
        <v>6700</v>
      </c>
      <c r="H970" s="42">
        <v>14</v>
      </c>
      <c r="I970" s="41">
        <f>Table10[[#This Row],[Column2]]*746/1000</f>
        <v>10.444000000000001</v>
      </c>
      <c r="J970" s="37">
        <f>60*Table10[[#This Row],[Column3]]/(2*PI()*Table10[[#This Row],[Column1]])</f>
        <v>1.4885500528224672E-2</v>
      </c>
      <c r="K970" s="51">
        <v>473.7</v>
      </c>
      <c r="L970" s="41">
        <f>IF(Simulation!Q970&lt;='Given Data '!J$6,1,IF(AND(Simulation!Q970&gt;'Given Data '!J$6,Simulation!Q970&lt;='Given Data '!J$7),2,IF(Simulation!Q970&gt;'Given Data '!J$8,3)))</f>
        <v>3</v>
      </c>
      <c r="M970" s="41">
        <v>1</v>
      </c>
      <c r="N970" s="32">
        <f t="shared" si="41"/>
        <v>966</v>
      </c>
      <c r="O970" s="41">
        <f>O969+(Table10[[#This Row],[Column11]]-Q969)/R969</f>
        <v>54.955484864952894</v>
      </c>
      <c r="P970" s="41">
        <f>3.6*Table10[[#This Row],[Column11]]</f>
        <v>87.24220266297327</v>
      </c>
      <c r="Q970" s="41">
        <f t="shared" si="42"/>
        <v>24.233945184159243</v>
      </c>
      <c r="R970" s="36">
        <f>Table10[[#This Row],[Column16]]/Table10[[#This Row],[Column19]]</f>
        <v>-0.82862574188782612</v>
      </c>
      <c r="S970" s="41">
        <f>'Given Data '!C$21*'Given Data '!C$19*'Given Data '!C$9*Table10[[#This Row],[Column11]]^2</f>
        <v>552.19499010209051</v>
      </c>
      <c r="T970" s="41">
        <f>'Given Data '!C$22*'Given Data '!C$17*9.81</f>
        <v>102.35950200000001</v>
      </c>
      <c r="U970" s="41">
        <f>'Given Data '!C$17*9.81*'Given Data '!C$27</f>
        <v>534.97407087527142</v>
      </c>
      <c r="V970" s="41">
        <f>'Given Data '!C$45-(Table10[[#This Row],[Column13]]+Table10[[#This Row],[Column14]]+Table10[[#This Row],[Column15]])</f>
        <v>-481.62714565452757</v>
      </c>
      <c r="W970" s="41">
        <f>Table10[[#This Row],[Column16]]/'Given Data '!C$17</f>
        <v>-0.92317023950955035</v>
      </c>
      <c r="X970" s="41">
        <f>IF(L970=1,'Given Data '!C$55,IF(L970=2,'Given Data '!C$56,IF(L970=3,'Given Data '!C$57)))</f>
        <v>581.23604096253996</v>
      </c>
      <c r="Y970" s="41">
        <f>Table10[[#This Row],[Column19]]*Table10[[#This Row],[Column11]]^2/(2*1000)</f>
        <v>170.67534236638502</v>
      </c>
    </row>
    <row r="971" spans="7:25">
      <c r="G971" s="42">
        <v>6600</v>
      </c>
      <c r="H971" s="42">
        <v>16.8</v>
      </c>
      <c r="I971" s="41">
        <f>Table10[[#This Row],[Column2]]*746/1000</f>
        <v>12.532800000000002</v>
      </c>
      <c r="J971" s="37">
        <f>60*Table10[[#This Row],[Column3]]/(2*PI()*Table10[[#This Row],[Column1]])</f>
        <v>1.8133246098019147E-2</v>
      </c>
      <c r="K971" s="51">
        <v>473.7</v>
      </c>
      <c r="L971" s="41">
        <f>IF(Simulation!Q971&lt;='Given Data '!J$6,1,IF(AND(Simulation!Q971&gt;'Given Data '!J$6,Simulation!Q971&lt;='Given Data '!J$7),2,IF(Simulation!Q971&gt;'Given Data '!J$8,3)))</f>
        <v>3</v>
      </c>
      <c r="M971" s="41">
        <v>1</v>
      </c>
      <c r="N971" s="32">
        <f t="shared" si="41"/>
        <v>967</v>
      </c>
      <c r="O971" s="41">
        <f>O970+(Table10[[#This Row],[Column11]]-Q970)/R970</f>
        <v>54.996778449723749</v>
      </c>
      <c r="P971" s="41">
        <f>3.6*Table10[[#This Row],[Column11]]</f>
        <v>87.119021724635815</v>
      </c>
      <c r="Q971" s="41">
        <f t="shared" si="42"/>
        <v>24.199728256843283</v>
      </c>
      <c r="R971" s="36">
        <f>Table10[[#This Row],[Column16]]/Table10[[#This Row],[Column19]]</f>
        <v>-0.82594484506350385</v>
      </c>
      <c r="S971" s="41">
        <f>'Given Data '!C$21*'Given Data '!C$19*'Given Data '!C$9*Table10[[#This Row],[Column11]]^2</f>
        <v>550.6367562456926</v>
      </c>
      <c r="T971" s="41">
        <f>'Given Data '!C$22*'Given Data '!C$17*9.81</f>
        <v>102.35950200000001</v>
      </c>
      <c r="U971" s="41">
        <f>'Given Data '!C$17*9.81*'Given Data '!C$27</f>
        <v>534.97407087527142</v>
      </c>
      <c r="V971" s="41">
        <f>'Given Data '!C$45-(Table10[[#This Row],[Column13]]+Table10[[#This Row],[Column14]]+Table10[[#This Row],[Column15]])</f>
        <v>-480.06891179812942</v>
      </c>
      <c r="W971" s="41">
        <f>Table10[[#This Row],[Column16]]/'Given Data '!C$17</f>
        <v>-0.92018345785614497</v>
      </c>
      <c r="X971" s="41">
        <f>IF(L971=1,'Given Data '!C$55,IF(L971=2,'Given Data '!C$56,IF(L971=3,'Given Data '!C$57)))</f>
        <v>581.23604096253996</v>
      </c>
      <c r="Y971" s="41">
        <f>Table10[[#This Row],[Column19]]*Table10[[#This Row],[Column11]]^2/(2*1000)</f>
        <v>170.1937152207305</v>
      </c>
    </row>
    <row r="972" spans="7:25">
      <c r="G972" s="42">
        <v>6600</v>
      </c>
      <c r="H972" s="42">
        <v>16.8</v>
      </c>
      <c r="I972" s="41">
        <f>Table10[[#This Row],[Column2]]*746/1000</f>
        <v>12.532800000000002</v>
      </c>
      <c r="J972" s="37">
        <f>60*Table10[[#This Row],[Column3]]/(2*PI()*Table10[[#This Row],[Column1]])</f>
        <v>1.8133246098019147E-2</v>
      </c>
      <c r="K972" s="51">
        <v>473.7</v>
      </c>
      <c r="L972" s="41">
        <f>IF(Simulation!Q972&lt;='Given Data '!J$6,1,IF(AND(Simulation!Q972&gt;'Given Data '!J$6,Simulation!Q972&lt;='Given Data '!J$7),2,IF(Simulation!Q972&gt;'Given Data '!J$8,3)))</f>
        <v>3</v>
      </c>
      <c r="M972" s="41">
        <v>1</v>
      </c>
      <c r="N972" s="32">
        <f t="shared" si="41"/>
        <v>968</v>
      </c>
      <c r="O972" s="41">
        <f>O971+(Table10[[#This Row],[Column11]]-Q971)/R971</f>
        <v>55.038130408962054</v>
      </c>
      <c r="P972" s="41">
        <f>3.6*Table10[[#This Row],[Column11]]</f>
        <v>86.996065749397658</v>
      </c>
      <c r="Q972" s="41">
        <f t="shared" si="42"/>
        <v>24.165573819277128</v>
      </c>
      <c r="R972" s="36">
        <f>Table10[[#This Row],[Column16]]/Table10[[#This Row],[Column19]]</f>
        <v>-0.82327262188690897</v>
      </c>
      <c r="S972" s="41">
        <f>'Given Data '!C$21*'Given Data '!C$19*'Given Data '!C$9*Table10[[#This Row],[Column11]]^2</f>
        <v>549.08356382596014</v>
      </c>
      <c r="T972" s="41">
        <f>'Given Data '!C$22*'Given Data '!C$17*9.81</f>
        <v>102.35950200000001</v>
      </c>
      <c r="U972" s="41">
        <f>'Given Data '!C$17*9.81*'Given Data '!C$27</f>
        <v>534.97407087527142</v>
      </c>
      <c r="V972" s="41">
        <f>'Given Data '!C$45-(Table10[[#This Row],[Column13]]+Table10[[#This Row],[Column14]]+Table10[[#This Row],[Column15]])</f>
        <v>-478.51571937839708</v>
      </c>
      <c r="W972" s="41">
        <f>Table10[[#This Row],[Column16]]/'Given Data '!C$17</f>
        <v>-0.91720633949588282</v>
      </c>
      <c r="X972" s="41">
        <f>IF(L972=1,'Given Data '!C$55,IF(L972=2,'Given Data '!C$56,IF(L972=3,'Given Data '!C$57)))</f>
        <v>581.23604096253996</v>
      </c>
      <c r="Y972" s="41">
        <f>Table10[[#This Row],[Column19]]*Table10[[#This Row],[Column11]]^2/(2*1000)</f>
        <v>169.71364630893234</v>
      </c>
    </row>
    <row r="973" spans="7:25">
      <c r="G973" s="42">
        <v>6600</v>
      </c>
      <c r="H973" s="42">
        <v>16.8</v>
      </c>
      <c r="I973" s="41">
        <f>Table10[[#This Row],[Column2]]*746/1000</f>
        <v>12.532800000000002</v>
      </c>
      <c r="J973" s="37">
        <f>60*Table10[[#This Row],[Column3]]/(2*PI()*Table10[[#This Row],[Column1]])</f>
        <v>1.8133246098019147E-2</v>
      </c>
      <c r="K973" s="51">
        <v>473.7</v>
      </c>
      <c r="L973" s="41">
        <f>IF(Simulation!Q973&lt;='Given Data '!J$6,1,IF(AND(Simulation!Q973&gt;'Given Data '!J$6,Simulation!Q973&lt;='Given Data '!J$7),2,IF(Simulation!Q973&gt;'Given Data '!J$8,3)))</f>
        <v>3</v>
      </c>
      <c r="M973" s="41">
        <v>1</v>
      </c>
      <c r="N973" s="32">
        <f t="shared" si="41"/>
        <v>969</v>
      </c>
      <c r="O973" s="41">
        <f>O972+(Table10[[#This Row],[Column11]]-Q972)/R972</f>
        <v>55.079540800864685</v>
      </c>
      <c r="P973" s="41">
        <f>3.6*Table10[[#This Row],[Column11]]</f>
        <v>86.873334398503502</v>
      </c>
      <c r="Q973" s="41">
        <f t="shared" si="42"/>
        <v>24.131481777362083</v>
      </c>
      <c r="R973" s="36">
        <f>Table10[[#This Row],[Column16]]/Table10[[#This Row],[Column19]]</f>
        <v>-0.82060904429572845</v>
      </c>
      <c r="S973" s="41">
        <f>'Given Data '!C$21*'Given Data '!C$19*'Given Data '!C$9*Table10[[#This Row],[Column11]]^2</f>
        <v>547.53539653206576</v>
      </c>
      <c r="T973" s="41">
        <f>'Given Data '!C$22*'Given Data '!C$17*9.81</f>
        <v>102.35950200000001</v>
      </c>
      <c r="U973" s="41">
        <f>'Given Data '!C$17*9.81*'Given Data '!C$27</f>
        <v>534.97407087527142</v>
      </c>
      <c r="V973" s="41">
        <f>'Given Data '!C$45-(Table10[[#This Row],[Column13]]+Table10[[#This Row],[Column14]]+Table10[[#This Row],[Column15]])</f>
        <v>-476.96755208450281</v>
      </c>
      <c r="W973" s="41">
        <f>Table10[[#This Row],[Column16]]/'Given Data '!C$17</f>
        <v>-0.91423885316459863</v>
      </c>
      <c r="X973" s="41">
        <f>IF(L973=1,'Given Data '!C$55,IF(L973=2,'Given Data '!C$56,IF(L973=3,'Given Data '!C$57)))</f>
        <v>581.23604096253996</v>
      </c>
      <c r="Y973" s="41">
        <f>Table10[[#This Row],[Column19]]*Table10[[#This Row],[Column11]]^2/(2*1000)</f>
        <v>169.2351305895539</v>
      </c>
    </row>
    <row r="974" spans="7:25">
      <c r="G974" s="42">
        <v>6600</v>
      </c>
      <c r="H974" s="42">
        <v>16.8</v>
      </c>
      <c r="I974" s="41">
        <f>Table10[[#This Row],[Column2]]*746/1000</f>
        <v>12.532800000000002</v>
      </c>
      <c r="J974" s="37">
        <f>60*Table10[[#This Row],[Column3]]/(2*PI()*Table10[[#This Row],[Column1]])</f>
        <v>1.8133246098019147E-2</v>
      </c>
      <c r="K974" s="51">
        <v>473.7</v>
      </c>
      <c r="L974" s="41">
        <f>IF(Simulation!Q974&lt;='Given Data '!J$6,1,IF(AND(Simulation!Q974&gt;'Given Data '!J$6,Simulation!Q974&lt;='Given Data '!J$7),2,IF(Simulation!Q974&gt;'Given Data '!J$8,3)))</f>
        <v>3</v>
      </c>
      <c r="M974" s="41">
        <v>1</v>
      </c>
      <c r="N974" s="32">
        <f t="shared" si="41"/>
        <v>970</v>
      </c>
      <c r="O974" s="41">
        <f>O973+(Table10[[#This Row],[Column11]]-Q973)/R973</f>
        <v>55.121009683583353</v>
      </c>
      <c r="P974" s="41">
        <f>3.6*Table10[[#This Row],[Column11]]</f>
        <v>86.750827333726704</v>
      </c>
      <c r="Q974" s="41">
        <f t="shared" si="42"/>
        <v>24.097452037146308</v>
      </c>
      <c r="R974" s="36">
        <f>Table10[[#This Row],[Column16]]/Table10[[#This Row],[Column19]]</f>
        <v>-0.81795408431844063</v>
      </c>
      <c r="S974" s="41">
        <f>'Given Data '!C$21*'Given Data '!C$19*'Given Data '!C$9*Table10[[#This Row],[Column11]]^2</f>
        <v>545.99223810595322</v>
      </c>
      <c r="T974" s="41">
        <f>'Given Data '!C$22*'Given Data '!C$17*9.81</f>
        <v>102.35950200000001</v>
      </c>
      <c r="U974" s="41">
        <f>'Given Data '!C$17*9.81*'Given Data '!C$27</f>
        <v>534.97407087527142</v>
      </c>
      <c r="V974" s="41">
        <f>'Given Data '!C$45-(Table10[[#This Row],[Column13]]+Table10[[#This Row],[Column14]]+Table10[[#This Row],[Column15]])</f>
        <v>-475.42439365839004</v>
      </c>
      <c r="W974" s="41">
        <f>Table10[[#This Row],[Column16]]/'Given Data '!C$17</f>
        <v>-0.91128096769927736</v>
      </c>
      <c r="X974" s="41">
        <f>IF(L974=1,'Given Data '!C$55,IF(L974=2,'Given Data '!C$56,IF(L974=3,'Given Data '!C$57)))</f>
        <v>581.23604096253996</v>
      </c>
      <c r="Y974" s="41">
        <f>Table10[[#This Row],[Column19]]*Table10[[#This Row],[Column11]]^2/(2*1000)</f>
        <v>168.75816303746942</v>
      </c>
    </row>
    <row r="975" spans="7:25">
      <c r="G975" s="42">
        <v>6600</v>
      </c>
      <c r="H975" s="42">
        <v>16.8</v>
      </c>
      <c r="I975" s="41">
        <f>Table10[[#This Row],[Column2]]*746/1000</f>
        <v>12.532800000000002</v>
      </c>
      <c r="J975" s="37">
        <f>60*Table10[[#This Row],[Column3]]/(2*PI()*Table10[[#This Row],[Column1]])</f>
        <v>1.8133246098019147E-2</v>
      </c>
      <c r="K975" s="51">
        <v>473.7</v>
      </c>
      <c r="L975" s="41">
        <f>IF(Simulation!Q975&lt;='Given Data '!J$6,1,IF(AND(Simulation!Q975&gt;'Given Data '!J$6,Simulation!Q975&lt;='Given Data '!J$7),2,IF(Simulation!Q975&gt;'Given Data '!J$8,3)))</f>
        <v>3</v>
      </c>
      <c r="M975" s="41">
        <v>1</v>
      </c>
      <c r="N975" s="32">
        <f t="shared" si="41"/>
        <v>971</v>
      </c>
      <c r="O975" s="41">
        <f>O974+(Table10[[#This Row],[Column11]]-Q974)/R974</f>
        <v>55.162537115224076</v>
      </c>
      <c r="P975" s="41">
        <f>3.6*Table10[[#This Row],[Column11]]</f>
        <v>86.628544217368287</v>
      </c>
      <c r="Q975" s="41">
        <f t="shared" si="42"/>
        <v>24.063484504824523</v>
      </c>
      <c r="R975" s="36">
        <f>Table10[[#This Row],[Column16]]/Table10[[#This Row],[Column19]]</f>
        <v>-0.81530771407402314</v>
      </c>
      <c r="S975" s="41">
        <f>'Given Data '!C$21*'Given Data '!C$19*'Given Data '!C$9*Table10[[#This Row],[Column11]]^2</f>
        <v>544.45407234216691</v>
      </c>
      <c r="T975" s="41">
        <f>'Given Data '!C$22*'Given Data '!C$17*9.81</f>
        <v>102.35950200000001</v>
      </c>
      <c r="U975" s="41">
        <f>'Given Data '!C$17*9.81*'Given Data '!C$27</f>
        <v>534.97407087527142</v>
      </c>
      <c r="V975" s="41">
        <f>'Given Data '!C$45-(Table10[[#This Row],[Column13]]+Table10[[#This Row],[Column14]]+Table10[[#This Row],[Column15]])</f>
        <v>-473.88622789460373</v>
      </c>
      <c r="W975" s="41">
        <f>Table10[[#This Row],[Column16]]/'Given Data '!C$17</f>
        <v>-0.90833265203772917</v>
      </c>
      <c r="X975" s="41">
        <f>IF(L975=1,'Given Data '!C$55,IF(L975=2,'Given Data '!C$56,IF(L975=3,'Given Data '!C$57)))</f>
        <v>581.23604096253996</v>
      </c>
      <c r="Y975" s="41">
        <f>Table10[[#This Row],[Column19]]*Table10[[#This Row],[Column11]]^2/(2*1000)</f>
        <v>168.282738643811</v>
      </c>
    </row>
    <row r="976" spans="7:25">
      <c r="G976" s="42">
        <v>6500</v>
      </c>
      <c r="H976" s="42">
        <v>18</v>
      </c>
      <c r="I976" s="41">
        <f>Table10[[#This Row],[Column2]]*746/1000</f>
        <v>13.428000000000001</v>
      </c>
      <c r="J976" s="37">
        <f>60*Table10[[#This Row],[Column3]]/(2*PI()*Table10[[#This Row],[Column1]])</f>
        <v>1.972737762311973E-2</v>
      </c>
      <c r="K976" s="51">
        <v>473.7</v>
      </c>
      <c r="L976" s="41">
        <f>IF(Simulation!Q976&lt;='Given Data '!J$6,1,IF(AND(Simulation!Q976&gt;'Given Data '!J$6,Simulation!Q976&lt;='Given Data '!J$7),2,IF(Simulation!Q976&gt;'Given Data '!J$8,3)))</f>
        <v>3</v>
      </c>
      <c r="M976" s="41">
        <v>1</v>
      </c>
      <c r="N976" s="32">
        <f t="shared" si="41"/>
        <v>972</v>
      </c>
      <c r="O976" s="41">
        <f>O975+(Table10[[#This Row],[Column11]]-Q975)/R975</f>
        <v>55.204123153846723</v>
      </c>
      <c r="P976" s="41">
        <f>3.6*Table10[[#This Row],[Column11]]</f>
        <v>86.506484712255713</v>
      </c>
      <c r="Q976" s="41">
        <f t="shared" si="42"/>
        <v>24.029579086737698</v>
      </c>
      <c r="R976" s="36">
        <f>Table10[[#This Row],[Column16]]/Table10[[#This Row],[Column19]]</f>
        <v>-0.81266990577165688</v>
      </c>
      <c r="S976" s="41">
        <f>'Given Data '!C$21*'Given Data '!C$19*'Given Data '!C$9*Table10[[#This Row],[Column11]]^2</f>
        <v>542.9208830876812</v>
      </c>
      <c r="T976" s="41">
        <f>'Given Data '!C$22*'Given Data '!C$17*9.81</f>
        <v>102.35950200000001</v>
      </c>
      <c r="U976" s="41">
        <f>'Given Data '!C$17*9.81*'Given Data '!C$27</f>
        <v>534.97407087527142</v>
      </c>
      <c r="V976" s="41">
        <f>'Given Data '!C$45-(Table10[[#This Row],[Column13]]+Table10[[#This Row],[Column14]]+Table10[[#This Row],[Column15]])</f>
        <v>-472.35303864011826</v>
      </c>
      <c r="W976" s="41">
        <f>Table10[[#This Row],[Column16]]/'Given Data '!C$17</f>
        <v>-0.90539387521825965</v>
      </c>
      <c r="X976" s="41">
        <f>IF(L976=1,'Given Data '!C$55,IF(L976=2,'Given Data '!C$56,IF(L976=3,'Given Data '!C$57)))</f>
        <v>581.23604096253996</v>
      </c>
      <c r="Y976" s="41">
        <f>Table10[[#This Row],[Column19]]*Table10[[#This Row],[Column11]]^2/(2*1000)</f>
        <v>167.80885241591636</v>
      </c>
    </row>
    <row r="977" spans="7:25">
      <c r="G977" s="42">
        <v>6500</v>
      </c>
      <c r="H977" s="42">
        <v>18</v>
      </c>
      <c r="I977" s="41">
        <f>Table10[[#This Row],[Column2]]*746/1000</f>
        <v>13.428000000000001</v>
      </c>
      <c r="J977" s="37">
        <f>60*Table10[[#This Row],[Column3]]/(2*PI()*Table10[[#This Row],[Column1]])</f>
        <v>1.972737762311973E-2</v>
      </c>
      <c r="K977" s="51">
        <v>473.7</v>
      </c>
      <c r="L977" s="41">
        <f>IF(Simulation!Q977&lt;='Given Data '!J$6,1,IF(AND(Simulation!Q977&gt;'Given Data '!J$6,Simulation!Q977&lt;='Given Data '!J$7),2,IF(Simulation!Q977&gt;'Given Data '!J$8,3)))</f>
        <v>3</v>
      </c>
      <c r="M977" s="41">
        <v>1</v>
      </c>
      <c r="N977" s="32">
        <f t="shared" si="41"/>
        <v>973</v>
      </c>
      <c r="O977" s="41">
        <f>O976+(Table10[[#This Row],[Column11]]-Q976)/R976</f>
        <v>55.245767857464472</v>
      </c>
      <c r="P977" s="41">
        <f>3.6*Table10[[#This Row],[Column11]]</f>
        <v>86.384648481741991</v>
      </c>
      <c r="Q977" s="41">
        <f t="shared" si="42"/>
        <v>23.995735689372776</v>
      </c>
      <c r="R977" s="36">
        <f>Table10[[#This Row],[Column16]]/Table10[[#This Row],[Column19]]</f>
        <v>-0.81004063171043628</v>
      </c>
      <c r="S977" s="41">
        <f>'Given Data '!C$21*'Given Data '!C$19*'Given Data '!C$9*Table10[[#This Row],[Column11]]^2</f>
        <v>541.39265424173198</v>
      </c>
      <c r="T977" s="41">
        <f>'Given Data '!C$22*'Given Data '!C$17*9.81</f>
        <v>102.35950200000001</v>
      </c>
      <c r="U977" s="41">
        <f>'Given Data '!C$17*9.81*'Given Data '!C$27</f>
        <v>534.97407087527142</v>
      </c>
      <c r="V977" s="41">
        <f>'Given Data '!C$45-(Table10[[#This Row],[Column13]]+Table10[[#This Row],[Column14]]+Table10[[#This Row],[Column15]])</f>
        <v>-470.82480979416891</v>
      </c>
      <c r="W977" s="41">
        <f>Table10[[#This Row],[Column16]]/'Given Data '!C$17</f>
        <v>-0.90246460637934656</v>
      </c>
      <c r="X977" s="41">
        <f>IF(L977=1,'Given Data '!C$55,IF(L977=2,'Given Data '!C$56,IF(L977=3,'Given Data '!C$57)))</f>
        <v>581.23604096253996</v>
      </c>
      <c r="Y977" s="41">
        <f>Table10[[#This Row],[Column19]]*Table10[[#This Row],[Column11]]^2/(2*1000)</f>
        <v>167.33649937727625</v>
      </c>
    </row>
    <row r="978" spans="7:25">
      <c r="G978" s="42">
        <v>6500</v>
      </c>
      <c r="H978" s="42">
        <v>18</v>
      </c>
      <c r="I978" s="41">
        <f>Table10[[#This Row],[Column2]]*746/1000</f>
        <v>13.428000000000001</v>
      </c>
      <c r="J978" s="37">
        <f>60*Table10[[#This Row],[Column3]]/(2*PI()*Table10[[#This Row],[Column1]])</f>
        <v>1.972737762311973E-2</v>
      </c>
      <c r="K978" s="51">
        <v>473.7</v>
      </c>
      <c r="L978" s="41">
        <f>IF(Simulation!Q978&lt;='Given Data '!J$6,1,IF(AND(Simulation!Q978&gt;'Given Data '!J$6,Simulation!Q978&lt;='Given Data '!J$7),2,IF(Simulation!Q978&gt;'Given Data '!J$8,3)))</f>
        <v>3</v>
      </c>
      <c r="M978" s="41">
        <v>1</v>
      </c>
      <c r="N978" s="32">
        <f t="shared" si="41"/>
        <v>974</v>
      </c>
      <c r="O978" s="41">
        <f>O977+(Table10[[#This Row],[Column11]]-Q977)/R977</f>
        <v>55.287471284043313</v>
      </c>
      <c r="P978" s="41">
        <f>3.6*Table10[[#This Row],[Column11]]</f>
        <v>86.263035189704496</v>
      </c>
      <c r="Q978" s="41">
        <f t="shared" si="42"/>
        <v>23.961954219362358</v>
      </c>
      <c r="R978" s="36">
        <f>Table10[[#This Row],[Column16]]/Table10[[#This Row],[Column19]]</f>
        <v>-0.80741986427907897</v>
      </c>
      <c r="S978" s="41">
        <f>'Given Data '!C$21*'Given Data '!C$19*'Given Data '!C$9*Table10[[#This Row],[Column11]]^2</f>
        <v>539.86936975564618</v>
      </c>
      <c r="T978" s="41">
        <f>'Given Data '!C$22*'Given Data '!C$17*9.81</f>
        <v>102.35950200000001</v>
      </c>
      <c r="U978" s="41">
        <f>'Given Data '!C$17*9.81*'Given Data '!C$27</f>
        <v>534.97407087527142</v>
      </c>
      <c r="V978" s="41">
        <f>'Given Data '!C$45-(Table10[[#This Row],[Column13]]+Table10[[#This Row],[Column14]]+Table10[[#This Row],[Column15]])</f>
        <v>-469.30152530808323</v>
      </c>
      <c r="W978" s="41">
        <f>Table10[[#This Row],[Column16]]/'Given Data '!C$17</f>
        <v>-0.8995448147593168</v>
      </c>
      <c r="X978" s="41">
        <f>IF(L978=1,'Given Data '!C$55,IF(L978=2,'Given Data '!C$56,IF(L978=3,'Given Data '!C$57)))</f>
        <v>581.23604096253996</v>
      </c>
      <c r="Y978" s="41">
        <f>Table10[[#This Row],[Column19]]*Table10[[#This Row],[Column11]]^2/(2*1000)</f>
        <v>166.86567456748207</v>
      </c>
    </row>
    <row r="979" spans="7:25">
      <c r="G979" s="42">
        <v>6500</v>
      </c>
      <c r="H979" s="42">
        <v>18</v>
      </c>
      <c r="I979" s="41">
        <f>Table10[[#This Row],[Column2]]*746/1000</f>
        <v>13.428000000000001</v>
      </c>
      <c r="J979" s="37">
        <f>60*Table10[[#This Row],[Column3]]/(2*PI()*Table10[[#This Row],[Column1]])</f>
        <v>1.972737762311973E-2</v>
      </c>
      <c r="K979" s="51">
        <v>473.7</v>
      </c>
      <c r="L979" s="41">
        <f>IF(Simulation!Q979&lt;='Given Data '!J$6,1,IF(AND(Simulation!Q979&gt;'Given Data '!J$6,Simulation!Q979&lt;='Given Data '!J$7),2,IF(Simulation!Q979&gt;'Given Data '!J$8,3)))</f>
        <v>3</v>
      </c>
      <c r="M979" s="41">
        <v>1</v>
      </c>
      <c r="N979" s="32">
        <f t="shared" si="41"/>
        <v>975</v>
      </c>
      <c r="O979" s="41">
        <f>O978+(Table10[[#This Row],[Column11]]-Q978)/R978</f>
        <v>55.329233491501576</v>
      </c>
      <c r="P979" s="41">
        <f>3.6*Table10[[#This Row],[Column11]]</f>
        <v>86.141644500543876</v>
      </c>
      <c r="Q979" s="41">
        <f t="shared" si="42"/>
        <v>23.928234583484411</v>
      </c>
      <c r="R979" s="36">
        <f>Table10[[#This Row],[Column16]]/Table10[[#This Row],[Column19]]</f>
        <v>-0.80480757595563313</v>
      </c>
      <c r="S979" s="41">
        <f>'Given Data '!C$21*'Given Data '!C$19*'Given Data '!C$9*Table10[[#This Row],[Column11]]^2</f>
        <v>538.35101363267381</v>
      </c>
      <c r="T979" s="41">
        <f>'Given Data '!C$22*'Given Data '!C$17*9.81</f>
        <v>102.35950200000001</v>
      </c>
      <c r="U979" s="41">
        <f>'Given Data '!C$17*9.81*'Given Data '!C$27</f>
        <v>534.97407087527142</v>
      </c>
      <c r="V979" s="41">
        <f>'Given Data '!C$45-(Table10[[#This Row],[Column13]]+Table10[[#This Row],[Column14]]+Table10[[#This Row],[Column15]])</f>
        <v>-467.78316918511086</v>
      </c>
      <c r="W979" s="41">
        <f>Table10[[#This Row],[Column16]]/'Given Data '!C$17</f>
        <v>-0.89663446969602045</v>
      </c>
      <c r="X979" s="41">
        <f>IF(L979=1,'Given Data '!C$55,IF(L979=2,'Given Data '!C$56,IF(L979=3,'Given Data '!C$57)))</f>
        <v>581.23604096253996</v>
      </c>
      <c r="Y979" s="41">
        <f>Table10[[#This Row],[Column19]]*Table10[[#This Row],[Column11]]^2/(2*1000)</f>
        <v>166.39637304217396</v>
      </c>
    </row>
    <row r="980" spans="7:25">
      <c r="G980" s="42">
        <v>6400</v>
      </c>
      <c r="H980" s="42">
        <v>17.8</v>
      </c>
      <c r="I980" s="41">
        <f>Table10[[#This Row],[Column2]]*746/1000</f>
        <v>13.2788</v>
      </c>
      <c r="J980" s="37">
        <f>60*Table10[[#This Row],[Column3]]/(2*PI()*Table10[[#This Row],[Column1]])</f>
        <v>1.9812999921831186E-2</v>
      </c>
      <c r="K980" s="51">
        <v>473.7</v>
      </c>
      <c r="L980" s="41">
        <f>IF(Simulation!Q980&lt;='Given Data '!J$6,1,IF(AND(Simulation!Q980&gt;'Given Data '!J$6,Simulation!Q980&lt;='Given Data '!J$7),2,IF(Simulation!Q980&gt;'Given Data '!J$8,3)))</f>
        <v>3</v>
      </c>
      <c r="M980" s="41">
        <v>1</v>
      </c>
      <c r="N980" s="32">
        <f t="shared" si="41"/>
        <v>976</v>
      </c>
      <c r="O980" s="41">
        <f>O979+(Table10[[#This Row],[Column11]]-Q979)/R979</f>
        <v>55.371054537709391</v>
      </c>
      <c r="P980" s="41">
        <f>3.6*Table10[[#This Row],[Column11]]</f>
        <v>86.020476079183098</v>
      </c>
      <c r="Q980" s="41">
        <f t="shared" si="42"/>
        <v>23.894576688661971</v>
      </c>
      <c r="R980" s="36">
        <f>Table10[[#This Row],[Column16]]/Table10[[#This Row],[Column19]]</f>
        <v>-0.80220373930719135</v>
      </c>
      <c r="S980" s="41">
        <f>'Given Data '!C$21*'Given Data '!C$19*'Given Data '!C$9*Table10[[#This Row],[Column11]]^2</f>
        <v>536.83756992782048</v>
      </c>
      <c r="T980" s="41">
        <f>'Given Data '!C$22*'Given Data '!C$17*9.81</f>
        <v>102.35950200000001</v>
      </c>
      <c r="U980" s="41">
        <f>'Given Data '!C$17*9.81*'Given Data '!C$27</f>
        <v>534.97407087527142</v>
      </c>
      <c r="V980" s="41">
        <f>'Given Data '!C$45-(Table10[[#This Row],[Column13]]+Table10[[#This Row],[Column14]]+Table10[[#This Row],[Column15]])</f>
        <v>-466.26972548025742</v>
      </c>
      <c r="W980" s="41">
        <f>Table10[[#This Row],[Column16]]/'Given Data '!C$17</f>
        <v>-0.89373354062651167</v>
      </c>
      <c r="X980" s="41">
        <f>IF(L980=1,'Given Data '!C$55,IF(L980=2,'Given Data '!C$56,IF(L980=3,'Given Data '!C$57)))</f>
        <v>581.23604096253996</v>
      </c>
      <c r="Y980" s="41">
        <f>Table10[[#This Row],[Column19]]*Table10[[#This Row],[Column11]]^2/(2*1000)</f>
        <v>165.92858987298888</v>
      </c>
    </row>
    <row r="981" spans="7:25">
      <c r="G981" s="42">
        <v>6400</v>
      </c>
      <c r="H981" s="42">
        <v>17.8</v>
      </c>
      <c r="I981" s="41">
        <f>Table10[[#This Row],[Column2]]*746/1000</f>
        <v>13.2788</v>
      </c>
      <c r="J981" s="37">
        <f>60*Table10[[#This Row],[Column3]]/(2*PI()*Table10[[#This Row],[Column1]])</f>
        <v>1.9812999921831186E-2</v>
      </c>
      <c r="K981" s="51">
        <v>473.7</v>
      </c>
      <c r="L981" s="41">
        <f>IF(Simulation!Q981&lt;='Given Data '!J$6,1,IF(AND(Simulation!Q981&gt;'Given Data '!J$6,Simulation!Q981&lt;='Given Data '!J$7),2,IF(Simulation!Q981&gt;'Given Data '!J$8,3)))</f>
        <v>3</v>
      </c>
      <c r="M981" s="41">
        <v>1</v>
      </c>
      <c r="N981" s="32">
        <f t="shared" si="41"/>
        <v>977</v>
      </c>
      <c r="O981" s="41">
        <f>O980+(Table10[[#This Row],[Column11]]-Q980)/R980</f>
        <v>55.412934480488182</v>
      </c>
      <c r="P981" s="41">
        <f>3.6*Table10[[#This Row],[Column11]]</f>
        <v>85.899529591066269</v>
      </c>
      <c r="Q981" s="41">
        <f t="shared" si="42"/>
        <v>23.860980441962852</v>
      </c>
      <c r="R981" s="36">
        <f>Table10[[#This Row],[Column16]]/Table10[[#This Row],[Column19]]</f>
        <v>-0.79960832698960127</v>
      </c>
      <c r="S981" s="41">
        <f>'Given Data '!C$21*'Given Data '!C$19*'Given Data '!C$9*Table10[[#This Row],[Column11]]^2</f>
        <v>535.32902274767912</v>
      </c>
      <c r="T981" s="41">
        <f>'Given Data '!C$22*'Given Data '!C$17*9.81</f>
        <v>102.35950200000001</v>
      </c>
      <c r="U981" s="41">
        <f>'Given Data '!C$17*9.81*'Given Data '!C$27</f>
        <v>534.97407087527142</v>
      </c>
      <c r="V981" s="41">
        <f>'Given Data '!C$45-(Table10[[#This Row],[Column13]]+Table10[[#This Row],[Column14]]+Table10[[#This Row],[Column15]])</f>
        <v>-464.76117830011594</v>
      </c>
      <c r="W981" s="41">
        <f>Table10[[#This Row],[Column16]]/'Given Data '!C$17</f>
        <v>-0.89084199708672618</v>
      </c>
      <c r="X981" s="41">
        <f>IF(L981=1,'Given Data '!C$55,IF(L981=2,'Given Data '!C$56,IF(L981=3,'Given Data '!C$57)))</f>
        <v>581.23604096253996</v>
      </c>
      <c r="Y981" s="41">
        <f>Table10[[#This Row],[Column19]]*Table10[[#This Row],[Column11]]^2/(2*1000)</f>
        <v>165.46232014750865</v>
      </c>
    </row>
    <row r="982" spans="7:25">
      <c r="G982" s="42">
        <v>6400</v>
      </c>
      <c r="H982" s="42">
        <v>17.8</v>
      </c>
      <c r="I982" s="41">
        <f>Table10[[#This Row],[Column2]]*746/1000</f>
        <v>13.2788</v>
      </c>
      <c r="J982" s="37">
        <f>60*Table10[[#This Row],[Column3]]/(2*PI()*Table10[[#This Row],[Column1]])</f>
        <v>1.9812999921831186E-2</v>
      </c>
      <c r="K982" s="51">
        <v>469.2</v>
      </c>
      <c r="L982" s="41">
        <f>IF(Simulation!Q982&lt;='Given Data '!J$6,1,IF(AND(Simulation!Q982&gt;'Given Data '!J$6,Simulation!Q982&lt;='Given Data '!J$7),2,IF(Simulation!Q982&gt;'Given Data '!J$8,3)))</f>
        <v>3</v>
      </c>
      <c r="M982" s="41">
        <v>1</v>
      </c>
      <c r="N982" s="32">
        <f t="shared" si="41"/>
        <v>978</v>
      </c>
      <c r="O982" s="41">
        <f>O981+(Table10[[#This Row],[Column11]]-Q981)/R981</f>
        <v>55.454873377610184</v>
      </c>
      <c r="P982" s="41">
        <f>3.6*Table10[[#This Row],[Column11]]</f>
        <v>85.778804702157629</v>
      </c>
      <c r="Q982" s="41">
        <f t="shared" si="42"/>
        <v>23.827445750599342</v>
      </c>
      <c r="R982" s="36">
        <f>Table10[[#This Row],[Column16]]/Table10[[#This Row],[Column19]]</f>
        <v>-0.79702131174717872</v>
      </c>
      <c r="S982" s="41">
        <f>'Given Data '!C$21*'Given Data '!C$19*'Given Data '!C$9*Table10[[#This Row],[Column11]]^2</f>
        <v>533.82535625026367</v>
      </c>
      <c r="T982" s="41">
        <f>'Given Data '!C$22*'Given Data '!C$17*9.81</f>
        <v>102.35950200000001</v>
      </c>
      <c r="U982" s="41">
        <f>'Given Data '!C$17*9.81*'Given Data '!C$27</f>
        <v>534.97407087527142</v>
      </c>
      <c r="V982" s="41">
        <f>'Given Data '!C$45-(Table10[[#This Row],[Column13]]+Table10[[#This Row],[Column14]]+Table10[[#This Row],[Column15]])</f>
        <v>-463.25751180270049</v>
      </c>
      <c r="W982" s="41">
        <f>Table10[[#This Row],[Column16]]/'Given Data '!C$17</f>
        <v>-0.8879598087111622</v>
      </c>
      <c r="X982" s="41">
        <f>IF(L982=1,'Given Data '!C$55,IF(L982=2,'Given Data '!C$56,IF(L982=3,'Given Data '!C$57)))</f>
        <v>581.23604096253996</v>
      </c>
      <c r="Y982" s="41">
        <f>Table10[[#This Row],[Column19]]*Table10[[#This Row],[Column11]]^2/(2*1000)</f>
        <v>164.99755896920857</v>
      </c>
    </row>
    <row r="983" spans="7:25">
      <c r="G983" s="42">
        <v>6400</v>
      </c>
      <c r="H983" s="42">
        <v>17.8</v>
      </c>
      <c r="I983" s="41">
        <f>Table10[[#This Row],[Column2]]*746/1000</f>
        <v>13.2788</v>
      </c>
      <c r="J983" s="37">
        <f>60*Table10[[#This Row],[Column3]]/(2*PI()*Table10[[#This Row],[Column1]])</f>
        <v>1.9812999921831186E-2</v>
      </c>
      <c r="K983" s="51">
        <v>469.2</v>
      </c>
      <c r="L983" s="41">
        <f>IF(Simulation!Q983&lt;='Given Data '!J$6,1,IF(AND(Simulation!Q983&gt;'Given Data '!J$6,Simulation!Q983&lt;='Given Data '!J$7),2,IF(Simulation!Q983&gt;'Given Data '!J$8,3)))</f>
        <v>3</v>
      </c>
      <c r="M983" s="41">
        <v>1</v>
      </c>
      <c r="N983" s="32">
        <f t="shared" si="41"/>
        <v>979</v>
      </c>
      <c r="O983" s="41">
        <f>O982+(Table10[[#This Row],[Column11]]-Q982)/R982</f>
        <v>55.496871286797905</v>
      </c>
      <c r="P983" s="41">
        <f>3.6*Table10[[#This Row],[Column11]]</f>
        <v>85.658301078940468</v>
      </c>
      <c r="Q983" s="41">
        <f t="shared" si="42"/>
        <v>23.793972521927905</v>
      </c>
      <c r="R983" s="36">
        <f>Table10[[#This Row],[Column16]]/Table10[[#This Row],[Column19]]</f>
        <v>-0.7944426664124199</v>
      </c>
      <c r="S983" s="41">
        <f>'Given Data '!C$21*'Given Data '!C$19*'Given Data '!C$9*Table10[[#This Row],[Column11]]^2</f>
        <v>532.32655464484196</v>
      </c>
      <c r="T983" s="41">
        <f>'Given Data '!C$22*'Given Data '!C$17*9.81</f>
        <v>102.35950200000001</v>
      </c>
      <c r="U983" s="41">
        <f>'Given Data '!C$17*9.81*'Given Data '!C$27</f>
        <v>534.97407087527142</v>
      </c>
      <c r="V983" s="41">
        <f>'Given Data '!C$45-(Table10[[#This Row],[Column13]]+Table10[[#This Row],[Column14]]+Table10[[#This Row],[Column15]])</f>
        <v>-461.75871019727879</v>
      </c>
      <c r="W983" s="41">
        <f>Table10[[#This Row],[Column16]]/'Given Data '!C$17</f>
        <v>-0.88508694523255982</v>
      </c>
      <c r="X983" s="41">
        <f>IF(L983=1,'Given Data '!C$55,IF(L983=2,'Given Data '!C$56,IF(L983=3,'Given Data '!C$57)))</f>
        <v>581.23604096253996</v>
      </c>
      <c r="Y983" s="41">
        <f>Table10[[#This Row],[Column19]]*Table10[[#This Row],[Column11]]^2/(2*1000)</f>
        <v>164.53430145740583</v>
      </c>
    </row>
    <row r="984" spans="7:25">
      <c r="G984" s="42">
        <v>6300</v>
      </c>
      <c r="H984" s="42">
        <v>17.5</v>
      </c>
      <c r="I984" s="41">
        <f>Table10[[#This Row],[Column2]]*746/1000</f>
        <v>13.055</v>
      </c>
      <c r="J984" s="37">
        <f>60*Table10[[#This Row],[Column3]]/(2*PI()*Table10[[#This Row],[Column1]])</f>
        <v>1.9788264591092321E-2</v>
      </c>
      <c r="K984" s="51">
        <v>469.2</v>
      </c>
      <c r="L984" s="41">
        <f>IF(Simulation!Q984&lt;='Given Data '!J$6,1,IF(AND(Simulation!Q984&gt;'Given Data '!J$6,Simulation!Q984&lt;='Given Data '!J$7),2,IF(Simulation!Q984&gt;'Given Data '!J$8,3)))</f>
        <v>3</v>
      </c>
      <c r="M984" s="41">
        <v>1</v>
      </c>
      <c r="N984" s="32">
        <f t="shared" si="41"/>
        <v>980</v>
      </c>
      <c r="O984" s="41">
        <f>O983+(Table10[[#This Row],[Column11]]-Q983)/R983</f>
        <v>55.538928265723627</v>
      </c>
      <c r="P984" s="41">
        <f>3.6*Table10[[#This Row],[Column11]]</f>
        <v>85.538018388416049</v>
      </c>
      <c r="Q984" s="41">
        <f t="shared" si="42"/>
        <v>23.760560663448903</v>
      </c>
      <c r="R984" s="36">
        <f>Table10[[#This Row],[Column16]]/Table10[[#This Row],[Column19]]</f>
        <v>-0.7918723639057198</v>
      </c>
      <c r="S984" s="41">
        <f>'Given Data '!C$21*'Given Data '!C$19*'Given Data '!C$9*Table10[[#This Row],[Column11]]^2</f>
        <v>530.83260219177134</v>
      </c>
      <c r="T984" s="41">
        <f>'Given Data '!C$22*'Given Data '!C$17*9.81</f>
        <v>102.35950200000001</v>
      </c>
      <c r="U984" s="41">
        <f>'Given Data '!C$17*9.81*'Given Data '!C$27</f>
        <v>534.97407087527142</v>
      </c>
      <c r="V984" s="41">
        <f>'Given Data '!C$45-(Table10[[#This Row],[Column13]]+Table10[[#This Row],[Column14]]+Table10[[#This Row],[Column15]])</f>
        <v>-460.26475774420828</v>
      </c>
      <c r="W984" s="41">
        <f>Table10[[#This Row],[Column16]]/'Given Data '!C$17</f>
        <v>-0.882223376481586</v>
      </c>
      <c r="X984" s="41">
        <f>IF(L984=1,'Given Data '!C$55,IF(L984=2,'Given Data '!C$56,IF(L984=3,'Given Data '!C$57)))</f>
        <v>581.23604096253996</v>
      </c>
      <c r="Y984" s="41">
        <f>Table10[[#This Row],[Column19]]*Table10[[#This Row],[Column11]]^2/(2*1000)</f>
        <v>164.07254274720856</v>
      </c>
    </row>
    <row r="985" spans="7:25">
      <c r="G985" s="42">
        <v>6200</v>
      </c>
      <c r="H985" s="42">
        <v>17.440000000000001</v>
      </c>
      <c r="I985" s="41">
        <f>Table10[[#This Row],[Column2]]*746/1000</f>
        <v>13.010240000000001</v>
      </c>
      <c r="J985" s="37">
        <f>60*Table10[[#This Row],[Column3]]/(2*PI()*Table10[[#This Row],[Column1]])</f>
        <v>2.0038490388502264E-2</v>
      </c>
      <c r="K985" s="51">
        <v>469.2</v>
      </c>
      <c r="L985" s="41">
        <f>IF(Simulation!Q985&lt;='Given Data '!J$6,1,IF(AND(Simulation!Q985&gt;'Given Data '!J$6,Simulation!Q985&lt;='Given Data '!J$7),2,IF(Simulation!Q985&gt;'Given Data '!J$8,3)))</f>
        <v>3</v>
      </c>
      <c r="M985" s="41">
        <v>1</v>
      </c>
      <c r="N985" s="32">
        <f t="shared" si="41"/>
        <v>981</v>
      </c>
      <c r="O985" s="41">
        <f>O984+(Table10[[#This Row],[Column11]]-Q984)/R984</f>
        <v>55.581044372008904</v>
      </c>
      <c r="P985" s="41">
        <f>3.6*Table10[[#This Row],[Column11]]</f>
        <v>85.417956298102595</v>
      </c>
      <c r="Q985" s="41">
        <f t="shared" si="42"/>
        <v>23.727210082806277</v>
      </c>
      <c r="R985" s="36">
        <f>Table10[[#This Row],[Column16]]/Table10[[#This Row],[Column19]]</f>
        <v>-0.78931037723508302</v>
      </c>
      <c r="S985" s="41">
        <f>'Given Data '!C$21*'Given Data '!C$19*'Given Data '!C$9*Table10[[#This Row],[Column11]]^2</f>
        <v>529.34348320233153</v>
      </c>
      <c r="T985" s="41">
        <f>'Given Data '!C$22*'Given Data '!C$17*9.81</f>
        <v>102.35950200000001</v>
      </c>
      <c r="U985" s="41">
        <f>'Given Data '!C$17*9.81*'Given Data '!C$27</f>
        <v>534.97407087527142</v>
      </c>
      <c r="V985" s="41">
        <f>'Given Data '!C$45-(Table10[[#This Row],[Column13]]+Table10[[#This Row],[Column14]]+Table10[[#This Row],[Column15]])</f>
        <v>-458.77563875476858</v>
      </c>
      <c r="W985" s="41">
        <f>Table10[[#This Row],[Column16]]/'Given Data '!C$17</f>
        <v>-0.87936907238651463</v>
      </c>
      <c r="X985" s="41">
        <f>IF(L985=1,'Given Data '!C$55,IF(L985=2,'Given Data '!C$56,IF(L985=3,'Given Data '!C$57)))</f>
        <v>581.23604096253996</v>
      </c>
      <c r="Y985" s="41">
        <f>Table10[[#This Row],[Column19]]*Table10[[#This Row],[Column11]]^2/(2*1000)</f>
        <v>163.61227798946427</v>
      </c>
    </row>
    <row r="986" spans="7:25">
      <c r="G986" s="42">
        <v>6200</v>
      </c>
      <c r="H986" s="42">
        <v>17.440000000000001</v>
      </c>
      <c r="I986" s="41">
        <f>Table10[[#This Row],[Column2]]*746/1000</f>
        <v>13.010240000000001</v>
      </c>
      <c r="J986" s="37">
        <f>60*Table10[[#This Row],[Column3]]/(2*PI()*Table10[[#This Row],[Column1]])</f>
        <v>2.0038490388502264E-2</v>
      </c>
      <c r="K986" s="51">
        <v>469.2</v>
      </c>
      <c r="L986" s="41">
        <f>IF(Simulation!Q986&lt;='Given Data '!J$6,1,IF(AND(Simulation!Q986&gt;'Given Data '!J$6,Simulation!Q986&lt;='Given Data '!J$7),2,IF(Simulation!Q986&gt;'Given Data '!J$8,3)))</f>
        <v>3</v>
      </c>
      <c r="M986" s="41">
        <v>1</v>
      </c>
      <c r="N986" s="32">
        <f t="shared" si="41"/>
        <v>982</v>
      </c>
      <c r="O986" s="41">
        <f>O985+(Table10[[#This Row],[Column11]]-Q985)/R985</f>
        <v>55.623219663224027</v>
      </c>
      <c r="P986" s="41">
        <f>3.6*Table10[[#This Row],[Column11]]</f>
        <v>85.298114476034172</v>
      </c>
      <c r="Q986" s="41">
        <f t="shared" si="42"/>
        <v>23.693920687787269</v>
      </c>
      <c r="R986" s="36">
        <f>Table10[[#This Row],[Column16]]/Table10[[#This Row],[Column19]]</f>
        <v>-0.78675667949584382</v>
      </c>
      <c r="S986" s="41">
        <f>'Given Data '!C$21*'Given Data '!C$19*'Given Data '!C$9*Table10[[#This Row],[Column11]]^2</f>
        <v>527.85918203856136</v>
      </c>
      <c r="T986" s="41">
        <f>'Given Data '!C$22*'Given Data '!C$17*9.81</f>
        <v>102.35950200000001</v>
      </c>
      <c r="U986" s="41">
        <f>'Given Data '!C$17*9.81*'Given Data '!C$27</f>
        <v>534.97407087527142</v>
      </c>
      <c r="V986" s="41">
        <f>'Given Data '!C$45-(Table10[[#This Row],[Column13]]+Table10[[#This Row],[Column14]]+Table10[[#This Row],[Column15]])</f>
        <v>-457.29133759099818</v>
      </c>
      <c r="W986" s="41">
        <f>Table10[[#This Row],[Column16]]/'Given Data '!C$17</f>
        <v>-0.87652400297291244</v>
      </c>
      <c r="X986" s="41">
        <f>IF(L986=1,'Given Data '!C$55,IF(L986=2,'Given Data '!C$56,IF(L986=3,'Given Data '!C$57)))</f>
        <v>581.23604096253996</v>
      </c>
      <c r="Y986" s="41">
        <f>Table10[[#This Row],[Column19]]*Table10[[#This Row],[Column11]]^2/(2*1000)</f>
        <v>163.15350235070949</v>
      </c>
    </row>
    <row r="987" spans="7:25">
      <c r="G987" s="42">
        <v>6100</v>
      </c>
      <c r="H987" s="42">
        <v>17.37</v>
      </c>
      <c r="I987" s="41">
        <f>Table10[[#This Row],[Column2]]*746/1000</f>
        <v>12.958020000000001</v>
      </c>
      <c r="J987" s="37">
        <f>60*Table10[[#This Row],[Column3]]/(2*PI()*Table10[[#This Row],[Column1]])</f>
        <v>2.0285241990330903E-2</v>
      </c>
      <c r="K987" s="51">
        <v>477</v>
      </c>
      <c r="L987" s="41">
        <f>IF(Simulation!Q987&lt;='Given Data '!J$6,1,IF(AND(Simulation!Q987&gt;'Given Data '!J$6,Simulation!Q987&lt;='Given Data '!J$7),2,IF(Simulation!Q987&gt;'Given Data '!J$8,3)))</f>
        <v>3</v>
      </c>
      <c r="M987" s="41">
        <v>1</v>
      </c>
      <c r="N987" s="32">
        <f t="shared" si="41"/>
        <v>983</v>
      </c>
      <c r="O987" s="41">
        <f>O986+(Table10[[#This Row],[Column11]]-Q986)/R986</f>
        <v>55.665454196887517</v>
      </c>
      <c r="P987" s="41">
        <f>3.6*Table10[[#This Row],[Column11]]</f>
        <v>85.17849259075966</v>
      </c>
      <c r="Q987" s="41">
        <f t="shared" si="42"/>
        <v>23.660692386322125</v>
      </c>
      <c r="R987" s="36">
        <f>Table10[[#This Row],[Column16]]/Table10[[#This Row],[Column19]]</f>
        <v>-0.7842112438703841</v>
      </c>
      <c r="S987" s="41">
        <f>'Given Data '!C$21*'Given Data '!C$19*'Given Data '!C$9*Table10[[#This Row],[Column11]]^2</f>
        <v>526.37968311309407</v>
      </c>
      <c r="T987" s="41">
        <f>'Given Data '!C$22*'Given Data '!C$17*9.81</f>
        <v>102.35950200000001</v>
      </c>
      <c r="U987" s="41">
        <f>'Given Data '!C$17*9.81*'Given Data '!C$27</f>
        <v>534.97407087527142</v>
      </c>
      <c r="V987" s="41">
        <f>'Given Data '!C$45-(Table10[[#This Row],[Column13]]+Table10[[#This Row],[Column14]]+Table10[[#This Row],[Column15]])</f>
        <v>-455.81183866553101</v>
      </c>
      <c r="W987" s="41">
        <f>Table10[[#This Row],[Column16]]/'Given Data '!C$17</f>
        <v>-0.87368813836332637</v>
      </c>
      <c r="X987" s="41">
        <f>IF(L987=1,'Given Data '!C$55,IF(L987=2,'Given Data '!C$56,IF(L987=3,'Given Data '!C$57)))</f>
        <v>581.23604096253996</v>
      </c>
      <c r="Y987" s="41">
        <f>Table10[[#This Row],[Column19]]*Table10[[#This Row],[Column11]]^2/(2*1000)</f>
        <v>162.69621101311847</v>
      </c>
    </row>
    <row r="988" spans="7:25">
      <c r="G988" s="42">
        <v>6100</v>
      </c>
      <c r="H988" s="42">
        <v>17.37</v>
      </c>
      <c r="I988" s="41">
        <f>Table10[[#This Row],[Column2]]*746/1000</f>
        <v>12.958020000000001</v>
      </c>
      <c r="J988" s="37">
        <f>60*Table10[[#This Row],[Column3]]/(2*PI()*Table10[[#This Row],[Column1]])</f>
        <v>2.0285241990330903E-2</v>
      </c>
      <c r="K988" s="51">
        <v>477</v>
      </c>
      <c r="L988" s="41">
        <f>IF(Simulation!Q988&lt;='Given Data '!J$6,1,IF(AND(Simulation!Q988&gt;'Given Data '!J$6,Simulation!Q988&lt;='Given Data '!J$7),2,IF(Simulation!Q988&gt;'Given Data '!J$8,3)))</f>
        <v>3</v>
      </c>
      <c r="M988" s="41">
        <v>1</v>
      </c>
      <c r="N988" s="32">
        <f t="shared" si="41"/>
        <v>984</v>
      </c>
      <c r="O988" s="41">
        <f>O987+(Table10[[#This Row],[Column11]]-Q987)/R987</f>
        <v>55.707748030465623</v>
      </c>
      <c r="P988" s="41">
        <f>3.6*Table10[[#This Row],[Column11]]</f>
        <v>85.059090311341663</v>
      </c>
      <c r="Q988" s="41">
        <f t="shared" si="42"/>
        <v>23.627525086483793</v>
      </c>
      <c r="R988" s="36">
        <f>Table10[[#This Row],[Column16]]/Table10[[#This Row],[Column19]]</f>
        <v>-0.78167404362784776</v>
      </c>
      <c r="S988" s="41">
        <f>'Given Data '!C$21*'Given Data '!C$19*'Given Data '!C$9*Table10[[#This Row],[Column11]]^2</f>
        <v>524.90497088899303</v>
      </c>
      <c r="T988" s="41">
        <f>'Given Data '!C$22*'Given Data '!C$17*9.81</f>
        <v>102.35950200000001</v>
      </c>
      <c r="U988" s="41">
        <f>'Given Data '!C$17*9.81*'Given Data '!C$27</f>
        <v>534.97407087527142</v>
      </c>
      <c r="V988" s="41">
        <f>'Given Data '!C$45-(Table10[[#This Row],[Column13]]+Table10[[#This Row],[Column14]]+Table10[[#This Row],[Column15]])</f>
        <v>-454.33712644142997</v>
      </c>
      <c r="W988" s="41">
        <f>Table10[[#This Row],[Column16]]/'Given Data '!C$17</f>
        <v>-0.87086144877696414</v>
      </c>
      <c r="X988" s="41">
        <f>IF(L988=1,'Given Data '!C$55,IF(L988=2,'Given Data '!C$56,IF(L988=3,'Given Data '!C$57)))</f>
        <v>581.23604096253996</v>
      </c>
      <c r="Y988" s="41">
        <f>Table10[[#This Row],[Column19]]*Table10[[#This Row],[Column11]]^2/(2*1000)</f>
        <v>162.24039917445293</v>
      </c>
    </row>
    <row r="989" spans="7:25">
      <c r="G989" s="42">
        <v>6000</v>
      </c>
      <c r="H989" s="42">
        <v>17.32</v>
      </c>
      <c r="I989" s="41">
        <f>Table10[[#This Row],[Column2]]*746/1000</f>
        <v>12.920719999999999</v>
      </c>
      <c r="J989" s="37">
        <f>60*Table10[[#This Row],[Column3]]/(2*PI()*Table10[[#This Row],[Column1]])</f>
        <v>2.0563964563063142E-2</v>
      </c>
      <c r="K989" s="51">
        <v>477</v>
      </c>
      <c r="L989" s="41">
        <f>IF(Simulation!Q989&lt;='Given Data '!J$6,1,IF(AND(Simulation!Q989&gt;'Given Data '!J$6,Simulation!Q989&lt;='Given Data '!J$7),2,IF(Simulation!Q989&gt;'Given Data '!J$8,3)))</f>
        <v>3</v>
      </c>
      <c r="M989" s="41">
        <v>1</v>
      </c>
      <c r="N989" s="32">
        <f t="shared" si="41"/>
        <v>985</v>
      </c>
      <c r="O989" s="41">
        <f>O988+(Table10[[#This Row],[Column11]]-Q988)/R988</f>
        <v>55.750101221371779</v>
      </c>
      <c r="P989" s="41">
        <f>3.6*Table10[[#This Row],[Column11]]</f>
        <v>84.939907307355497</v>
      </c>
      <c r="Q989" s="41">
        <f t="shared" si="42"/>
        <v>23.594418696487637</v>
      </c>
      <c r="R989" s="36">
        <f>Table10[[#This Row],[Column16]]/Table10[[#This Row],[Column19]]</f>
        <v>-0.77914505212386376</v>
      </c>
      <c r="S989" s="41">
        <f>'Given Data '!C$21*'Given Data '!C$19*'Given Data '!C$9*Table10[[#This Row],[Column11]]^2</f>
        <v>523.43502987958948</v>
      </c>
      <c r="T989" s="41">
        <f>'Given Data '!C$22*'Given Data '!C$17*9.81</f>
        <v>102.35950200000001</v>
      </c>
      <c r="U989" s="41">
        <f>'Given Data '!C$17*9.81*'Given Data '!C$27</f>
        <v>534.97407087527142</v>
      </c>
      <c r="V989" s="41">
        <f>'Given Data '!C$45-(Table10[[#This Row],[Column13]]+Table10[[#This Row],[Column14]]+Table10[[#This Row],[Column15]])</f>
        <v>-452.86718543202642</v>
      </c>
      <c r="W989" s="41">
        <f>Table10[[#This Row],[Column16]]/'Given Data '!C$17</f>
        <v>-0.86804390452938684</v>
      </c>
      <c r="X989" s="41">
        <f>IF(L989=1,'Given Data '!C$55,IF(L989=2,'Given Data '!C$56,IF(L989=3,'Given Data '!C$57)))</f>
        <v>581.23604096253996</v>
      </c>
      <c r="Y989" s="41">
        <f>Table10[[#This Row],[Column19]]*Table10[[#This Row],[Column11]]^2/(2*1000)</f>
        <v>161.78606204801153</v>
      </c>
    </row>
    <row r="990" spans="7:25">
      <c r="G990" s="42">
        <v>5900</v>
      </c>
      <c r="H990" s="42">
        <v>17.239999999999998</v>
      </c>
      <c r="I990" s="41">
        <f>Table10[[#This Row],[Column2]]*746/1000</f>
        <v>12.861039999999999</v>
      </c>
      <c r="J990" s="37">
        <f>60*Table10[[#This Row],[Column3]]/(2*PI()*Table10[[#This Row],[Column1]])</f>
        <v>2.0815912772568706E-2</v>
      </c>
      <c r="K990" s="51">
        <v>477</v>
      </c>
      <c r="L990" s="41">
        <f>IF(Simulation!Q990&lt;='Given Data '!J$6,1,IF(AND(Simulation!Q990&gt;'Given Data '!J$6,Simulation!Q990&lt;='Given Data '!J$7),2,IF(Simulation!Q990&gt;'Given Data '!J$8,3)))</f>
        <v>3</v>
      </c>
      <c r="M990" s="41">
        <v>1</v>
      </c>
      <c r="N990" s="32">
        <f t="shared" si="41"/>
        <v>986</v>
      </c>
      <c r="O990" s="41">
        <f>O989+(Table10[[#This Row],[Column11]]-Q989)/R989</f>
        <v>55.792513826966108</v>
      </c>
      <c r="P990" s="41">
        <f>3.6*Table10[[#This Row],[Column11]]</f>
        <v>84.820943248888085</v>
      </c>
      <c r="Q990" s="41">
        <f t="shared" si="42"/>
        <v>23.561373124691134</v>
      </c>
      <c r="R990" s="36">
        <f>Table10[[#This Row],[Column16]]/Table10[[#This Row],[Column19]]</f>
        <v>-0.77662424280026465</v>
      </c>
      <c r="S990" s="41">
        <f>'Given Data '!C$21*'Given Data '!C$19*'Given Data '!C$9*Table10[[#This Row],[Column11]]^2</f>
        <v>521.96984464831939</v>
      </c>
      <c r="T990" s="41">
        <f>'Given Data '!C$22*'Given Data '!C$17*9.81</f>
        <v>102.35950200000001</v>
      </c>
      <c r="U990" s="41">
        <f>'Given Data '!C$17*9.81*'Given Data '!C$27</f>
        <v>534.97407087527142</v>
      </c>
      <c r="V990" s="41">
        <f>'Given Data '!C$45-(Table10[[#This Row],[Column13]]+Table10[[#This Row],[Column14]]+Table10[[#This Row],[Column15]])</f>
        <v>-451.40200020075622</v>
      </c>
      <c r="W990" s="41">
        <f>Table10[[#This Row],[Column16]]/'Given Data '!C$17</f>
        <v>-0.86523547603219453</v>
      </c>
      <c r="X990" s="41">
        <f>IF(L990=1,'Given Data '!C$55,IF(L990=2,'Given Data '!C$56,IF(L990=3,'Given Data '!C$57)))</f>
        <v>581.23604096253996</v>
      </c>
      <c r="Y990" s="41">
        <f>Table10[[#This Row],[Column19]]*Table10[[#This Row],[Column11]]^2/(2*1000)</f>
        <v>161.33319486257949</v>
      </c>
    </row>
    <row r="991" spans="7:25">
      <c r="G991" s="42">
        <v>5800</v>
      </c>
      <c r="H991" s="42">
        <v>17.18</v>
      </c>
      <c r="I991" s="41">
        <f>Table10[[#This Row],[Column2]]*746/1000</f>
        <v>12.816280000000001</v>
      </c>
      <c r="J991" s="37">
        <f>60*Table10[[#This Row],[Column3]]/(2*PI()*Table10[[#This Row],[Column1]])</f>
        <v>2.1101113593618586E-2</v>
      </c>
      <c r="K991" s="51">
        <v>477</v>
      </c>
      <c r="L991" s="41">
        <f>IF(Simulation!Q991&lt;='Given Data '!J$6,1,IF(AND(Simulation!Q991&gt;'Given Data '!J$6,Simulation!Q991&lt;='Given Data '!J$7),2,IF(Simulation!Q991&gt;'Given Data '!J$8,3)))</f>
        <v>3</v>
      </c>
      <c r="M991" s="41">
        <v>1</v>
      </c>
      <c r="N991" s="32">
        <f t="shared" si="41"/>
        <v>987</v>
      </c>
      <c r="O991" s="41">
        <f>O990+(Table10[[#This Row],[Column11]]-Q990)/R990</f>
        <v>55.834985904554891</v>
      </c>
      <c r="P991" s="41">
        <f>3.6*Table10[[#This Row],[Column11]]</f>
        <v>84.70219780653693</v>
      </c>
      <c r="Q991" s="41">
        <f t="shared" si="42"/>
        <v>23.528388279593592</v>
      </c>
      <c r="R991" s="36">
        <f>Table10[[#This Row],[Column16]]/Table10[[#This Row],[Column19]]</f>
        <v>-0.77411158918480905</v>
      </c>
      <c r="S991" s="41">
        <f>'Given Data '!C$21*'Given Data '!C$19*'Given Data '!C$9*Table10[[#This Row],[Column11]]^2</f>
        <v>520.50939980856151</v>
      </c>
      <c r="T991" s="41">
        <f>'Given Data '!C$22*'Given Data '!C$17*9.81</f>
        <v>102.35950200000001</v>
      </c>
      <c r="U991" s="41">
        <f>'Given Data '!C$17*9.81*'Given Data '!C$27</f>
        <v>534.97407087527142</v>
      </c>
      <c r="V991" s="41">
        <f>'Given Data '!C$45-(Table10[[#This Row],[Column13]]+Table10[[#This Row],[Column14]]+Table10[[#This Row],[Column15]])</f>
        <v>-449.94155536099856</v>
      </c>
      <c r="W991" s="41">
        <f>Table10[[#This Row],[Column16]]/'Given Data '!C$17</f>
        <v>-0.86243613379271733</v>
      </c>
      <c r="X991" s="41">
        <f>IF(L991=1,'Given Data '!C$55,IF(L991=2,'Given Data '!C$56,IF(L991=3,'Given Data '!C$57)))</f>
        <v>581.23604096253996</v>
      </c>
      <c r="Y991" s="41">
        <f>Table10[[#This Row],[Column19]]*Table10[[#This Row],[Column11]]^2/(2*1000)</f>
        <v>160.88179286237875</v>
      </c>
    </row>
    <row r="992" spans="7:25">
      <c r="G992" s="42">
        <v>5800</v>
      </c>
      <c r="H992" s="42">
        <v>17.18</v>
      </c>
      <c r="I992" s="41">
        <f>Table10[[#This Row],[Column2]]*746/1000</f>
        <v>12.816280000000001</v>
      </c>
      <c r="J992" s="37">
        <f>60*Table10[[#This Row],[Column3]]/(2*PI()*Table10[[#This Row],[Column1]])</f>
        <v>2.1101113593618586E-2</v>
      </c>
      <c r="K992" s="51">
        <v>477</v>
      </c>
      <c r="L992" s="41">
        <f>IF(Simulation!Q992&lt;='Given Data '!J$6,1,IF(AND(Simulation!Q992&gt;'Given Data '!J$6,Simulation!Q992&lt;='Given Data '!J$7),2,IF(Simulation!Q992&gt;'Given Data '!J$8,3)))</f>
        <v>3</v>
      </c>
      <c r="M992" s="41">
        <v>1</v>
      </c>
      <c r="N992" s="32">
        <f t="shared" si="41"/>
        <v>988</v>
      </c>
      <c r="O992" s="41">
        <f>O991+(Table10[[#This Row],[Column11]]-Q991)/R991</f>
        <v>55.877517511390039</v>
      </c>
      <c r="P992" s="41">
        <f>3.6*Table10[[#This Row],[Column11]]</f>
        <v>84.583670651409065</v>
      </c>
      <c r="Q992" s="41">
        <f t="shared" si="42"/>
        <v>23.495464069835851</v>
      </c>
      <c r="R992" s="36">
        <f>Table10[[#This Row],[Column16]]/Table10[[#This Row],[Column19]]</f>
        <v>-0.7716070648908997</v>
      </c>
      <c r="S992" s="41">
        <f>'Given Data '!C$21*'Given Data '!C$19*'Given Data '!C$9*Table10[[#This Row],[Column11]]^2</f>
        <v>519.05368002347529</v>
      </c>
      <c r="T992" s="41">
        <f>'Given Data '!C$22*'Given Data '!C$17*9.81</f>
        <v>102.35950200000001</v>
      </c>
      <c r="U992" s="41">
        <f>'Given Data '!C$17*9.81*'Given Data '!C$27</f>
        <v>534.97407087527142</v>
      </c>
      <c r="V992" s="41">
        <f>'Given Data '!C$45-(Table10[[#This Row],[Column13]]+Table10[[#This Row],[Column14]]+Table10[[#This Row],[Column15]])</f>
        <v>-448.48583557591223</v>
      </c>
      <c r="W992" s="41">
        <f>Table10[[#This Row],[Column16]]/'Given Data '!C$17</f>
        <v>-0.85964584841370151</v>
      </c>
      <c r="X992" s="41">
        <f>IF(L992=1,'Given Data '!C$55,IF(L992=2,'Given Data '!C$56,IF(L992=3,'Given Data '!C$57)))</f>
        <v>581.23604096253996</v>
      </c>
      <c r="Y992" s="41">
        <f>Table10[[#This Row],[Column19]]*Table10[[#This Row],[Column11]]^2/(2*1000)</f>
        <v>160.43185130701772</v>
      </c>
    </row>
    <row r="993" spans="7:25">
      <c r="G993" s="42">
        <v>5800</v>
      </c>
      <c r="H993" s="42">
        <v>17.18</v>
      </c>
      <c r="I993" s="41">
        <f>Table10[[#This Row],[Column2]]*746/1000</f>
        <v>12.816280000000001</v>
      </c>
      <c r="J993" s="37">
        <f>60*Table10[[#This Row],[Column3]]/(2*PI()*Table10[[#This Row],[Column1]])</f>
        <v>2.1101113593618586E-2</v>
      </c>
      <c r="K993" s="51">
        <v>477</v>
      </c>
      <c r="L993" s="41">
        <f>IF(Simulation!Q993&lt;='Given Data '!J$6,1,IF(AND(Simulation!Q993&gt;'Given Data '!J$6,Simulation!Q993&lt;='Given Data '!J$7),2,IF(Simulation!Q993&gt;'Given Data '!J$8,3)))</f>
        <v>3</v>
      </c>
      <c r="M993" s="41">
        <v>1</v>
      </c>
      <c r="N993" s="32">
        <f t="shared" si="41"/>
        <v>989</v>
      </c>
      <c r="O993" s="41">
        <f>O992+(Table10[[#This Row],[Column11]]-Q992)/R992</f>
        <v>55.920108704668586</v>
      </c>
      <c r="P993" s="41">
        <f>3.6*Table10[[#This Row],[Column11]]</f>
        <v>84.465361455119975</v>
      </c>
      <c r="Q993" s="41">
        <f t="shared" si="42"/>
        <v>23.462600404199993</v>
      </c>
      <c r="R993" s="36">
        <f>Table10[[#This Row],[Column16]]/Table10[[#This Row],[Column19]]</f>
        <v>-0.76911064361731307</v>
      </c>
      <c r="S993" s="41">
        <f>'Given Data '!C$21*'Given Data '!C$19*'Given Data '!C$9*Table10[[#This Row],[Column11]]^2</f>
        <v>517.60267000584111</v>
      </c>
      <c r="T993" s="41">
        <f>'Given Data '!C$22*'Given Data '!C$17*9.81</f>
        <v>102.35950200000001</v>
      </c>
      <c r="U993" s="41">
        <f>'Given Data '!C$17*9.81*'Given Data '!C$27</f>
        <v>534.97407087527142</v>
      </c>
      <c r="V993" s="41">
        <f>'Given Data '!C$45-(Table10[[#This Row],[Column13]]+Table10[[#This Row],[Column14]]+Table10[[#This Row],[Column15]])</f>
        <v>-447.03482555827804</v>
      </c>
      <c r="W993" s="41">
        <f>Table10[[#This Row],[Column16]]/'Given Data '!C$17</f>
        <v>-0.85686459059300768</v>
      </c>
      <c r="X993" s="41">
        <f>IF(L993=1,'Given Data '!C$55,IF(L993=2,'Given Data '!C$56,IF(L993=3,'Given Data '!C$57)))</f>
        <v>581.23604096253996</v>
      </c>
      <c r="Y993" s="41">
        <f>Table10[[#This Row],[Column19]]*Table10[[#This Row],[Column11]]^2/(2*1000)</f>
        <v>159.98336547144183</v>
      </c>
    </row>
    <row r="994" spans="7:25">
      <c r="G994" s="42">
        <v>5600</v>
      </c>
      <c r="H994" s="42">
        <v>17.05</v>
      </c>
      <c r="I994" s="41">
        <f>Table10[[#This Row],[Column2]]*746/1000</f>
        <v>12.7193</v>
      </c>
      <c r="J994" s="37">
        <f>60*Table10[[#This Row],[Column3]]/(2*PI()*Table10[[#This Row],[Column1]])</f>
        <v>2.1689351439307978E-2</v>
      </c>
      <c r="K994" s="51">
        <v>477.2</v>
      </c>
      <c r="L994" s="41">
        <f>IF(Simulation!Q994&lt;='Given Data '!J$6,1,IF(AND(Simulation!Q994&gt;'Given Data '!J$6,Simulation!Q994&lt;='Given Data '!J$7),2,IF(Simulation!Q994&gt;'Given Data '!J$8,3)))</f>
        <v>3</v>
      </c>
      <c r="M994" s="41">
        <v>1</v>
      </c>
      <c r="N994" s="32">
        <f t="shared" si="41"/>
        <v>990</v>
      </c>
      <c r="O994" s="41">
        <f>O993+(Table10[[#This Row],[Column11]]-Q993)/R993</f>
        <v>55.962759541532144</v>
      </c>
      <c r="P994" s="41">
        <f>3.6*Table10[[#This Row],[Column11]]</f>
        <v>84.347269889792557</v>
      </c>
      <c r="Q994" s="41">
        <f t="shared" si="42"/>
        <v>23.429797191609044</v>
      </c>
      <c r="R994" s="36">
        <f>Table10[[#This Row],[Column16]]/Table10[[#This Row],[Column19]]</f>
        <v>-0.76662229914791724</v>
      </c>
      <c r="S994" s="41">
        <f>'Given Data '!C$21*'Given Data '!C$19*'Given Data '!C$9*Table10[[#This Row],[Column11]]^2</f>
        <v>516.15635451789842</v>
      </c>
      <c r="T994" s="41">
        <f>'Given Data '!C$22*'Given Data '!C$17*9.81</f>
        <v>102.35950200000001</v>
      </c>
      <c r="U994" s="41">
        <f>'Given Data '!C$17*9.81*'Given Data '!C$27</f>
        <v>534.97407087527142</v>
      </c>
      <c r="V994" s="41">
        <f>'Given Data '!C$45-(Table10[[#This Row],[Column13]]+Table10[[#This Row],[Column14]]+Table10[[#This Row],[Column15]])</f>
        <v>-445.58851007033536</v>
      </c>
      <c r="W994" s="41">
        <f>Table10[[#This Row],[Column16]]/'Given Data '!C$17</f>
        <v>-0.85409233112329708</v>
      </c>
      <c r="X994" s="41">
        <f>IF(L994=1,'Given Data '!C$55,IF(L994=2,'Given Data '!C$56,IF(L994=3,'Given Data '!C$57)))</f>
        <v>581.23604096253996</v>
      </c>
      <c r="Y994" s="41">
        <f>Table10[[#This Row],[Column19]]*Table10[[#This Row],[Column11]]^2/(2*1000)</f>
        <v>159.53633064588357</v>
      </c>
    </row>
    <row r="995" spans="7:25">
      <c r="G995" s="42">
        <v>5600</v>
      </c>
      <c r="H995" s="42">
        <v>17.05</v>
      </c>
      <c r="I995" s="41">
        <f>Table10[[#This Row],[Column2]]*746/1000</f>
        <v>12.7193</v>
      </c>
      <c r="J995" s="37">
        <f>60*Table10[[#This Row],[Column3]]/(2*PI()*Table10[[#This Row],[Column1]])</f>
        <v>2.1689351439307978E-2</v>
      </c>
      <c r="K995" s="51">
        <v>477.2</v>
      </c>
      <c r="L995" s="41">
        <f>IF(Simulation!Q995&lt;='Given Data '!J$6,1,IF(AND(Simulation!Q995&gt;'Given Data '!J$6,Simulation!Q995&lt;='Given Data '!J$7),2,IF(Simulation!Q995&gt;'Given Data '!J$8,3)))</f>
        <v>3</v>
      </c>
      <c r="M995" s="41">
        <v>1</v>
      </c>
      <c r="N995" s="32">
        <f t="shared" si="41"/>
        <v>991</v>
      </c>
      <c r="O995" s="41">
        <f>O994+(Table10[[#This Row],[Column11]]-Q994)/R994</f>
        <v>56.005470079066399</v>
      </c>
      <c r="P995" s="41">
        <f>3.6*Table10[[#This Row],[Column11]]</f>
        <v>84.229395628056082</v>
      </c>
      <c r="Q995" s="41">
        <f t="shared" si="42"/>
        <v>23.39705434112669</v>
      </c>
      <c r="R995" s="36">
        <f>Table10[[#This Row],[Column16]]/Table10[[#This Row],[Column19]]</f>
        <v>-0.76414200535139898</v>
      </c>
      <c r="S995" s="41">
        <f>'Given Data '!C$21*'Given Data '!C$19*'Given Data '!C$9*Table10[[#This Row],[Column11]]^2</f>
        <v>514.71471837118611</v>
      </c>
      <c r="T995" s="41">
        <f>'Given Data '!C$22*'Given Data '!C$17*9.81</f>
        <v>102.35950200000001</v>
      </c>
      <c r="U995" s="41">
        <f>'Given Data '!C$17*9.81*'Given Data '!C$27</f>
        <v>534.97407087527142</v>
      </c>
      <c r="V995" s="41">
        <f>'Given Data '!C$45-(Table10[[#This Row],[Column13]]+Table10[[#This Row],[Column14]]+Table10[[#This Row],[Column15]])</f>
        <v>-444.14687392362316</v>
      </c>
      <c r="W995" s="41">
        <f>Table10[[#This Row],[Column16]]/'Given Data '!C$17</f>
        <v>-0.85132904089172745</v>
      </c>
      <c r="X995" s="41">
        <f>IF(L995=1,'Given Data '!C$55,IF(L995=2,'Given Data '!C$56,IF(L995=3,'Given Data '!C$57)))</f>
        <v>581.23604096253996</v>
      </c>
      <c r="Y995" s="41">
        <f>Table10[[#This Row],[Column19]]*Table10[[#This Row],[Column11]]^2/(2*1000)</f>
        <v>159.09074213581326</v>
      </c>
    </row>
    <row r="996" spans="7:25">
      <c r="G996" s="42">
        <v>5700</v>
      </c>
      <c r="H996" s="42">
        <v>17.11</v>
      </c>
      <c r="I996" s="41">
        <f>Table10[[#This Row],[Column2]]*746/1000</f>
        <v>12.764059999999999</v>
      </c>
      <c r="J996" s="37">
        <f>60*Table10[[#This Row],[Column3]]/(2*PI()*Table10[[#This Row],[Column1]])</f>
        <v>2.1383823609700394E-2</v>
      </c>
      <c r="K996" s="51">
        <v>477.2</v>
      </c>
      <c r="L996" s="41">
        <f>IF(Simulation!Q996&lt;='Given Data '!J$6,1,IF(AND(Simulation!Q996&gt;'Given Data '!J$6,Simulation!Q996&lt;='Given Data '!J$7),2,IF(Simulation!Q996&gt;'Given Data '!J$8,3)))</f>
        <v>3</v>
      </c>
      <c r="M996" s="41">
        <v>1</v>
      </c>
      <c r="N996" s="32">
        <f t="shared" si="41"/>
        <v>992</v>
      </c>
      <c r="O996" s="41">
        <f>O995+(Table10[[#This Row],[Column11]]-Q995)/R995</f>
        <v>56.048240374300569</v>
      </c>
      <c r="P996" s="41">
        <f>3.6*Table10[[#This Row],[Column11]]</f>
        <v>84.111738343045118</v>
      </c>
      <c r="Q996" s="41">
        <f t="shared" si="42"/>
        <v>23.364371761956978</v>
      </c>
      <c r="R996" s="36">
        <f>Table10[[#This Row],[Column16]]/Table10[[#This Row],[Column19]]</f>
        <v>-0.76166973618098877</v>
      </c>
      <c r="S996" s="41">
        <f>'Given Data '!C$21*'Given Data '!C$19*'Given Data '!C$9*Table10[[#This Row],[Column11]]^2</f>
        <v>513.27774642638326</v>
      </c>
      <c r="T996" s="41">
        <f>'Given Data '!C$22*'Given Data '!C$17*9.81</f>
        <v>102.35950200000001</v>
      </c>
      <c r="U996" s="41">
        <f>'Given Data '!C$17*9.81*'Given Data '!C$27</f>
        <v>534.97407087527142</v>
      </c>
      <c r="V996" s="41">
        <f>'Given Data '!C$45-(Table10[[#This Row],[Column13]]+Table10[[#This Row],[Column14]]+Table10[[#This Row],[Column15]])</f>
        <v>-442.7099019788202</v>
      </c>
      <c r="W996" s="41">
        <f>Table10[[#This Row],[Column16]]/'Given Data '!C$17</f>
        <v>-0.8485746908796461</v>
      </c>
      <c r="X996" s="41">
        <f>IF(L996=1,'Given Data '!C$55,IF(L996=2,'Given Data '!C$56,IF(L996=3,'Given Data '!C$57)))</f>
        <v>581.23604096253996</v>
      </c>
      <c r="Y996" s="41">
        <f>Table10[[#This Row],[Column19]]*Table10[[#This Row],[Column11]]^2/(2*1000)</f>
        <v>158.64659526188967</v>
      </c>
    </row>
    <row r="997" spans="7:25">
      <c r="G997" s="42">
        <v>5700</v>
      </c>
      <c r="H997" s="42">
        <v>17.11</v>
      </c>
      <c r="I997" s="41">
        <f>Table10[[#This Row],[Column2]]*746/1000</f>
        <v>12.764059999999999</v>
      </c>
      <c r="J997" s="37">
        <f>60*Table10[[#This Row],[Column3]]/(2*PI()*Table10[[#This Row],[Column1]])</f>
        <v>2.1383823609700394E-2</v>
      </c>
      <c r="K997" s="51">
        <v>477.2</v>
      </c>
      <c r="L997" s="41">
        <f>IF(Simulation!Q997&lt;='Given Data '!J$6,1,IF(AND(Simulation!Q997&gt;'Given Data '!J$6,Simulation!Q997&lt;='Given Data '!J$7),2,IF(Simulation!Q997&gt;'Given Data '!J$8,3)))</f>
        <v>3</v>
      </c>
      <c r="M997" s="41">
        <v>1</v>
      </c>
      <c r="N997" s="32">
        <f t="shared" si="41"/>
        <v>993</v>
      </c>
      <c r="O997" s="41">
        <f>O996+(Table10[[#This Row],[Column11]]-Q996)/R996</f>
        <v>56.091070484206895</v>
      </c>
      <c r="P997" s="41">
        <f>3.6*Table10[[#This Row],[Column11]]</f>
        <v>83.994297708398491</v>
      </c>
      <c r="Q997" s="41">
        <f t="shared" si="42"/>
        <v>23.331749363444025</v>
      </c>
      <c r="R997" s="36">
        <f>Table10[[#This Row],[Column16]]/Table10[[#This Row],[Column19]]</f>
        <v>-0.75920546567418834</v>
      </c>
      <c r="S997" s="41">
        <f>'Given Data '!C$21*'Given Data '!C$19*'Given Data '!C$9*Table10[[#This Row],[Column11]]^2</f>
        <v>511.84542359314997</v>
      </c>
      <c r="T997" s="41">
        <f>'Given Data '!C$22*'Given Data '!C$17*9.81</f>
        <v>102.35950200000001</v>
      </c>
      <c r="U997" s="41">
        <f>'Given Data '!C$17*9.81*'Given Data '!C$27</f>
        <v>534.97407087527142</v>
      </c>
      <c r="V997" s="41">
        <f>'Given Data '!C$45-(Table10[[#This Row],[Column13]]+Table10[[#This Row],[Column14]]+Table10[[#This Row],[Column15]])</f>
        <v>-441.27757914558674</v>
      </c>
      <c r="W997" s="41">
        <f>Table10[[#This Row],[Column16]]/'Given Data '!C$17</f>
        <v>-0.84582925216228688</v>
      </c>
      <c r="X997" s="41">
        <f>IF(L997=1,'Given Data '!C$55,IF(L997=2,'Given Data '!C$56,IF(L997=3,'Given Data '!C$57)))</f>
        <v>581.23604096253996</v>
      </c>
      <c r="Y997" s="41">
        <f>Table10[[#This Row],[Column19]]*Table10[[#This Row],[Column11]]^2/(2*1000)</f>
        <v>158.20388535991086</v>
      </c>
    </row>
    <row r="998" spans="7:25">
      <c r="G998" s="42">
        <v>5800</v>
      </c>
      <c r="H998" s="42">
        <v>17.18</v>
      </c>
      <c r="I998" s="41">
        <f>Table10[[#This Row],[Column2]]*746/1000</f>
        <v>12.816280000000001</v>
      </c>
      <c r="J998" s="37">
        <f>60*Table10[[#This Row],[Column3]]/(2*PI()*Table10[[#This Row],[Column1]])</f>
        <v>2.1101113593618586E-2</v>
      </c>
      <c r="K998" s="51">
        <v>477.2</v>
      </c>
      <c r="L998" s="41">
        <f>IF(Simulation!Q998&lt;='Given Data '!J$6,1,IF(AND(Simulation!Q998&gt;'Given Data '!J$6,Simulation!Q998&lt;='Given Data '!J$7),2,IF(Simulation!Q998&gt;'Given Data '!J$8,3)))</f>
        <v>3</v>
      </c>
      <c r="M998" s="41">
        <v>1</v>
      </c>
      <c r="N998" s="32">
        <f t="shared" si="41"/>
        <v>994</v>
      </c>
      <c r="O998" s="41">
        <f>O997+(Table10[[#This Row],[Column11]]-Q997)/R997</f>
        <v>56.133960465700085</v>
      </c>
      <c r="P998" s="41">
        <f>3.6*Table10[[#This Row],[Column11]]</f>
        <v>83.877073398258247</v>
      </c>
      <c r="Q998" s="41">
        <f t="shared" si="42"/>
        <v>23.299187055071734</v>
      </c>
      <c r="R998" s="36">
        <f>Table10[[#This Row],[Column16]]/Table10[[#This Row],[Column19]]</f>
        <v>-0.75674916795249714</v>
      </c>
      <c r="S998" s="41">
        <f>'Given Data '!C$21*'Given Data '!C$19*'Given Data '!C$9*Table10[[#This Row],[Column11]]^2</f>
        <v>510.41773482996877</v>
      </c>
      <c r="T998" s="41">
        <f>'Given Data '!C$22*'Given Data '!C$17*9.81</f>
        <v>102.35950200000001</v>
      </c>
      <c r="U998" s="41">
        <f>'Given Data '!C$17*9.81*'Given Data '!C$27</f>
        <v>534.97407087527142</v>
      </c>
      <c r="V998" s="41">
        <f>'Given Data '!C$45-(Table10[[#This Row],[Column13]]+Table10[[#This Row],[Column14]]+Table10[[#This Row],[Column15]])</f>
        <v>-439.84989038240565</v>
      </c>
      <c r="W998" s="41">
        <f>Table10[[#This Row],[Column16]]/'Given Data '!C$17</f>
        <v>-0.84309269590846569</v>
      </c>
      <c r="X998" s="41">
        <f>IF(L998=1,'Given Data '!C$55,IF(L998=2,'Given Data '!C$56,IF(L998=3,'Given Data '!C$57)))</f>
        <v>581.23604096253996</v>
      </c>
      <c r="Y998" s="41">
        <f>Table10[[#This Row],[Column19]]*Table10[[#This Row],[Column11]]^2/(2*1000)</f>
        <v>157.76260778076525</v>
      </c>
    </row>
    <row r="999" spans="7:25">
      <c r="G999" s="42">
        <v>5900</v>
      </c>
      <c r="H999" s="42">
        <v>17.239999999999998</v>
      </c>
      <c r="I999" s="41">
        <f>Table10[[#This Row],[Column2]]*746/1000</f>
        <v>12.861039999999999</v>
      </c>
      <c r="J999" s="37">
        <f>60*Table10[[#This Row],[Column3]]/(2*PI()*Table10[[#This Row],[Column1]])</f>
        <v>2.0815912772568706E-2</v>
      </c>
      <c r="K999" s="51">
        <v>457.2</v>
      </c>
      <c r="L999" s="41">
        <f>IF(Simulation!Q999&lt;='Given Data '!J$6,1,IF(AND(Simulation!Q999&gt;'Given Data '!J$6,Simulation!Q999&lt;='Given Data '!J$7),2,IF(Simulation!Q999&gt;'Given Data '!J$8,3)))</f>
        <v>3</v>
      </c>
      <c r="M999" s="41">
        <v>1</v>
      </c>
      <c r="N999" s="32">
        <f t="shared" si="41"/>
        <v>995</v>
      </c>
      <c r="O999" s="41">
        <f>O998+(Table10[[#This Row],[Column11]]-Q998)/R998</f>
        <v>56.176910375636794</v>
      </c>
      <c r="P999" s="41">
        <f>3.6*Table10[[#This Row],[Column11]]</f>
        <v>83.760065087268586</v>
      </c>
      <c r="Q999" s="41">
        <f t="shared" si="42"/>
        <v>23.266684746463497</v>
      </c>
      <c r="R999" s="36">
        <f>Table10[[#This Row],[Column16]]/Table10[[#This Row],[Column19]]</f>
        <v>-0.7543008172211404</v>
      </c>
      <c r="S999" s="41">
        <f>'Given Data '!C$21*'Given Data '!C$19*'Given Data '!C$9*Table10[[#This Row],[Column11]]^2</f>
        <v>508.99466514398716</v>
      </c>
      <c r="T999" s="41">
        <f>'Given Data '!C$22*'Given Data '!C$17*9.81</f>
        <v>102.35950200000001</v>
      </c>
      <c r="U999" s="41">
        <f>'Given Data '!C$17*9.81*'Given Data '!C$27</f>
        <v>534.97407087527142</v>
      </c>
      <c r="V999" s="41">
        <f>'Given Data '!C$45-(Table10[[#This Row],[Column13]]+Table10[[#This Row],[Column14]]+Table10[[#This Row],[Column15]])</f>
        <v>-438.4268206964241</v>
      </c>
      <c r="W999" s="41">
        <f>Table10[[#This Row],[Column16]]/'Given Data '!C$17</f>
        <v>-0.84036499338027648</v>
      </c>
      <c r="X999" s="41">
        <f>IF(L999=1,'Given Data '!C$55,IF(L999=2,'Given Data '!C$56,IF(L999=3,'Given Data '!C$57)))</f>
        <v>581.23604096253996</v>
      </c>
      <c r="Y999" s="41">
        <f>Table10[[#This Row],[Column19]]*Table10[[#This Row],[Column11]]^2/(2*1000)</f>
        <v>157.3227578903828</v>
      </c>
    </row>
    <row r="1000" spans="7:25">
      <c r="G1000" s="42">
        <v>5900</v>
      </c>
      <c r="H1000" s="42">
        <v>17.239999999999998</v>
      </c>
      <c r="I1000" s="41">
        <f>Table10[[#This Row],[Column2]]*746/1000</f>
        <v>12.861039999999999</v>
      </c>
      <c r="J1000" s="37">
        <f>60*Table10[[#This Row],[Column3]]/(2*PI()*Table10[[#This Row],[Column1]])</f>
        <v>2.0815912772568706E-2</v>
      </c>
      <c r="K1000" s="51">
        <v>457.2</v>
      </c>
      <c r="L1000" s="41">
        <f>IF(Simulation!Q1000&lt;='Given Data '!J$6,1,IF(AND(Simulation!Q1000&gt;'Given Data '!J$6,Simulation!Q1000&lt;='Given Data '!J$7),2,IF(Simulation!Q1000&gt;'Given Data '!J$8,3)))</f>
        <v>3</v>
      </c>
      <c r="M1000" s="41">
        <v>1</v>
      </c>
      <c r="N1000" s="32">
        <f t="shared" si="41"/>
        <v>996</v>
      </c>
      <c r="O1000" s="41">
        <f>O999+(Table10[[#This Row],[Column11]]-Q999)/R999</f>
        <v>56.219920270815088</v>
      </c>
      <c r="P1000" s="41">
        <f>3.6*Table10[[#This Row],[Column11]]</f>
        <v>83.643272450574884</v>
      </c>
      <c r="Q1000" s="41">
        <f t="shared" si="42"/>
        <v>23.234242347381912</v>
      </c>
      <c r="R1000" s="36">
        <f>Table10[[#This Row],[Column16]]/Table10[[#This Row],[Column19]]</f>
        <v>-0.75186038776879849</v>
      </c>
      <c r="S1000" s="41">
        <f>'Given Data '!C$21*'Given Data '!C$19*'Given Data '!C$9*Table10[[#This Row],[Column11]]^2</f>
        <v>507.57619959085974</v>
      </c>
      <c r="T1000" s="41">
        <f>'Given Data '!C$22*'Given Data '!C$17*9.81</f>
        <v>102.35950200000001</v>
      </c>
      <c r="U1000" s="41">
        <f>'Given Data '!C$17*9.81*'Given Data '!C$27</f>
        <v>534.97407087527142</v>
      </c>
      <c r="V1000" s="41">
        <f>'Given Data '!C$45-(Table10[[#This Row],[Column13]]+Table10[[#This Row],[Column14]]+Table10[[#This Row],[Column15]])</f>
        <v>-437.00835514329651</v>
      </c>
      <c r="W1000" s="41">
        <f>Table10[[#This Row],[Column16]]/'Given Data '!C$17</f>
        <v>-0.83764611593279115</v>
      </c>
      <c r="X1000" s="41">
        <f>IF(L1000=1,'Given Data '!C$55,IF(L1000=2,'Given Data '!C$56,IF(L1000=3,'Given Data '!C$57)))</f>
        <v>581.23604096253996</v>
      </c>
      <c r="Y1000" s="41">
        <f>Table10[[#This Row],[Column19]]*Table10[[#This Row],[Column11]]^2/(2*1000)</f>
        <v>156.8843310696864</v>
      </c>
    </row>
    <row r="1001" spans="7:25">
      <c r="G1001" s="42">
        <v>6000</v>
      </c>
      <c r="H1001" s="42">
        <v>17.32</v>
      </c>
      <c r="I1001" s="41">
        <f>Table10[[#This Row],[Column2]]*746/1000</f>
        <v>12.920719999999999</v>
      </c>
      <c r="J1001" s="37">
        <f>60*Table10[[#This Row],[Column3]]/(2*PI()*Table10[[#This Row],[Column1]])</f>
        <v>2.0563964563063142E-2</v>
      </c>
      <c r="K1001" s="51">
        <v>469.1</v>
      </c>
      <c r="L1001" s="41">
        <f>IF(Simulation!Q1001&lt;='Given Data '!J$6,1,IF(AND(Simulation!Q1001&gt;'Given Data '!J$6,Simulation!Q1001&lt;='Given Data '!J$7),2,IF(Simulation!Q1001&gt;'Given Data '!J$8,3)))</f>
        <v>3</v>
      </c>
      <c r="M1001" s="41">
        <v>1</v>
      </c>
      <c r="N1001" s="32">
        <f t="shared" si="41"/>
        <v>997</v>
      </c>
      <c r="O1001" s="41">
        <f>O1000+(Table10[[#This Row],[Column11]]-Q1000)/R1000</f>
        <v>56.262990207973942</v>
      </c>
      <c r="P1001" s="41">
        <f>3.6*Table10[[#This Row],[Column11]]</f>
        <v>83.526695163822524</v>
      </c>
      <c r="Q1001" s="41">
        <f t="shared" si="42"/>
        <v>23.201859767728479</v>
      </c>
      <c r="R1001" s="36">
        <f>Table10[[#This Row],[Column16]]/Table10[[#This Row],[Column19]]</f>
        <v>-0.74942785396733802</v>
      </c>
      <c r="S1001" s="41">
        <f>'Given Data '!C$21*'Given Data '!C$19*'Given Data '!C$9*Table10[[#This Row],[Column11]]^2</f>
        <v>506.16232327459119</v>
      </c>
      <c r="T1001" s="41">
        <f>'Given Data '!C$22*'Given Data '!C$17*9.81</f>
        <v>102.35950200000001</v>
      </c>
      <c r="U1001" s="41">
        <f>'Given Data '!C$17*9.81*'Given Data '!C$27</f>
        <v>534.97407087527142</v>
      </c>
      <c r="V1001" s="41">
        <f>'Given Data '!C$45-(Table10[[#This Row],[Column13]]+Table10[[#This Row],[Column14]]+Table10[[#This Row],[Column15]])</f>
        <v>-435.59447882702807</v>
      </c>
      <c r="W1001" s="41">
        <f>Table10[[#This Row],[Column16]]/'Given Data '!C$17</f>
        <v>-0.83493603501375868</v>
      </c>
      <c r="X1001" s="41">
        <f>IF(L1001=1,'Given Data '!C$55,IF(L1001=2,'Given Data '!C$56,IF(L1001=3,'Given Data '!C$57)))</f>
        <v>581.23604096253996</v>
      </c>
      <c r="Y1001" s="41">
        <f>Table10[[#This Row],[Column19]]*Table10[[#This Row],[Column11]]^2/(2*1000)</f>
        <v>156.44732271454313</v>
      </c>
    </row>
    <row r="1002" spans="7:25">
      <c r="G1002" s="42">
        <v>6000</v>
      </c>
      <c r="H1002" s="42">
        <v>17.32</v>
      </c>
      <c r="I1002" s="41">
        <f>Table10[[#This Row],[Column2]]*746/1000</f>
        <v>12.920719999999999</v>
      </c>
      <c r="J1002" s="37">
        <f>60*Table10[[#This Row],[Column3]]/(2*PI()*Table10[[#This Row],[Column1]])</f>
        <v>2.0563964563063142E-2</v>
      </c>
      <c r="K1002" s="51">
        <v>469.1</v>
      </c>
      <c r="L1002" s="41">
        <f>IF(Simulation!Q1002&lt;='Given Data '!J$6,1,IF(AND(Simulation!Q1002&gt;'Given Data '!J$6,Simulation!Q1002&lt;='Given Data '!J$7),2,IF(Simulation!Q1002&gt;'Given Data '!J$8,3)))</f>
        <v>3</v>
      </c>
      <c r="M1002" s="41">
        <v>1</v>
      </c>
      <c r="N1002" s="32">
        <f t="shared" si="41"/>
        <v>998</v>
      </c>
      <c r="O1002" s="41">
        <f>O1001+(Table10[[#This Row],[Column11]]-Q1001)/R1001</f>
        <v>56.306120243792662</v>
      </c>
      <c r="P1002" s="41">
        <f>3.6*Table10[[#This Row],[Column11]]</f>
        <v>83.410332903155947</v>
      </c>
      <c r="Q1002" s="41">
        <f t="shared" si="42"/>
        <v>23.169536917543319</v>
      </c>
      <c r="R1002" s="36">
        <f>Table10[[#This Row],[Column16]]/Table10[[#This Row],[Column19]]</f>
        <v>-0.74700319027153939</v>
      </c>
      <c r="S1002" s="41">
        <f>'Given Data '!C$21*'Given Data '!C$19*'Given Data '!C$9*Table10[[#This Row],[Column11]]^2</f>
        <v>504.75302134737973</v>
      </c>
      <c r="T1002" s="41">
        <f>'Given Data '!C$22*'Given Data '!C$17*9.81</f>
        <v>102.35950200000001</v>
      </c>
      <c r="U1002" s="41">
        <f>'Given Data '!C$17*9.81*'Given Data '!C$27</f>
        <v>534.97407087527142</v>
      </c>
      <c r="V1002" s="41">
        <f>'Given Data '!C$45-(Table10[[#This Row],[Column13]]+Table10[[#This Row],[Column14]]+Table10[[#This Row],[Column15]])</f>
        <v>-434.1851768998165</v>
      </c>
      <c r="W1002" s="41">
        <f>Table10[[#This Row],[Column16]]/'Given Data '!C$17</f>
        <v>-0.8322347221633023</v>
      </c>
      <c r="X1002" s="41">
        <f>IF(L1002=1,'Given Data '!C$55,IF(L1002=2,'Given Data '!C$56,IF(L1002=3,'Given Data '!C$57)))</f>
        <v>581.23604096253996</v>
      </c>
      <c r="Y1002" s="41">
        <f>Table10[[#This Row],[Column19]]*Table10[[#This Row],[Column11]]^2/(2*1000)</f>
        <v>156.01172823571611</v>
      </c>
    </row>
    <row r="1003" spans="7:25">
      <c r="G1003" s="42">
        <v>6000</v>
      </c>
      <c r="H1003" s="42">
        <v>17.32</v>
      </c>
      <c r="I1003" s="41">
        <f>Table10[[#This Row],[Column2]]*746/1000</f>
        <v>12.920719999999999</v>
      </c>
      <c r="J1003" s="37">
        <f>60*Table10[[#This Row],[Column3]]/(2*PI()*Table10[[#This Row],[Column1]])</f>
        <v>2.0563964563063142E-2</v>
      </c>
      <c r="K1003" s="51">
        <v>414.1</v>
      </c>
      <c r="L1003" s="41">
        <f>IF(Simulation!Q1003&lt;='Given Data '!J$6,1,IF(AND(Simulation!Q1003&gt;'Given Data '!J$6,Simulation!Q1003&lt;='Given Data '!J$7),2,IF(Simulation!Q1003&gt;'Given Data '!J$8,3)))</f>
        <v>3</v>
      </c>
      <c r="M1003" s="41">
        <v>1</v>
      </c>
      <c r="N1003" s="32">
        <f t="shared" si="41"/>
        <v>999</v>
      </c>
      <c r="O1003" s="41">
        <f>O1002+(Table10[[#This Row],[Column11]]-Q1002)/R1002</f>
        <v>56.349310434890377</v>
      </c>
      <c r="P1003" s="41">
        <f>3.6*Table10[[#This Row],[Column11]]</f>
        <v>83.294185345217599</v>
      </c>
      <c r="Q1003" s="41">
        <f t="shared" si="42"/>
        <v>23.137273707004887</v>
      </c>
      <c r="R1003" s="36">
        <f>Table10[[#This Row],[Column16]]/Table10[[#This Row],[Column19]]</f>
        <v>-0.74458637121883375</v>
      </c>
      <c r="S1003" s="41">
        <f>'Given Data '!C$21*'Given Data '!C$19*'Given Data '!C$9*Table10[[#This Row],[Column11]]^2</f>
        <v>503.34827900946203</v>
      </c>
      <c r="T1003" s="41">
        <f>'Given Data '!C$22*'Given Data '!C$17*9.81</f>
        <v>102.35950200000001</v>
      </c>
      <c r="U1003" s="41">
        <f>'Given Data '!C$17*9.81*'Given Data '!C$27</f>
        <v>534.97407087527142</v>
      </c>
      <c r="V1003" s="41">
        <f>'Given Data '!C$45-(Table10[[#This Row],[Column13]]+Table10[[#This Row],[Column14]]+Table10[[#This Row],[Column15]])</f>
        <v>-432.78043456189903</v>
      </c>
      <c r="W1003" s="41">
        <f>Table10[[#This Row],[Column16]]/'Given Data '!C$17</f>
        <v>-0.82954214901362633</v>
      </c>
      <c r="X1003" s="41">
        <f>IF(L1003=1,'Given Data '!C$55,IF(L1003=2,'Given Data '!C$56,IF(L1003=3,'Given Data '!C$57)))</f>
        <v>581.23604096253996</v>
      </c>
      <c r="Y1003" s="41">
        <f>Table10[[#This Row],[Column19]]*Table10[[#This Row],[Column11]]^2/(2*1000)</f>
        <v>155.5775430588163</v>
      </c>
    </row>
    <row r="1004" spans="7:25">
      <c r="G1004" s="42">
        <v>6100</v>
      </c>
      <c r="H1004" s="42">
        <v>17.37</v>
      </c>
      <c r="I1004" s="41">
        <f>Table10[[#This Row],[Column2]]*746/1000</f>
        <v>12.958020000000001</v>
      </c>
      <c r="J1004" s="37">
        <f>60*Table10[[#This Row],[Column3]]/(2*PI()*Table10[[#This Row],[Column1]])</f>
        <v>2.0285241990330903E-2</v>
      </c>
      <c r="K1004" s="51">
        <v>443.8</v>
      </c>
      <c r="L1004" s="41">
        <f>IF(Simulation!Q1004&lt;='Given Data '!J$6,1,IF(AND(Simulation!Q1004&gt;'Given Data '!J$6,Simulation!Q1004&lt;='Given Data '!J$7),2,IF(Simulation!Q1004&gt;'Given Data '!J$8,3)))</f>
        <v>3</v>
      </c>
      <c r="M1004" s="41">
        <v>1</v>
      </c>
      <c r="N1004" s="32">
        <f t="shared" si="41"/>
        <v>1000</v>
      </c>
      <c r="O1004" s="41">
        <f>O1003+(Table10[[#This Row],[Column11]]-Q1003)/R1003</f>
        <v>56.392560837825485</v>
      </c>
      <c r="P1004" s="41">
        <f>3.6*Table10[[#This Row],[Column11]]</f>
        <v>83.178252167146852</v>
      </c>
      <c r="Q1004" s="41">
        <f t="shared" si="42"/>
        <v>23.105070046429681</v>
      </c>
      <c r="R1004" s="36">
        <f>Table10[[#This Row],[Column16]]/Table10[[#This Row],[Column19]]</f>
        <v>-0.74217737142902962</v>
      </c>
      <c r="S1004" s="41">
        <f>'Given Data '!C$21*'Given Data '!C$19*'Given Data '!C$9*Table10[[#This Row],[Column11]]^2</f>
        <v>501.94808150895682</v>
      </c>
      <c r="T1004" s="41">
        <f>'Given Data '!C$22*'Given Data '!C$17*9.81</f>
        <v>102.35950200000001</v>
      </c>
      <c r="U1004" s="41">
        <f>'Given Data '!C$17*9.81*'Given Data '!C$27</f>
        <v>534.97407087527142</v>
      </c>
      <c r="V1004" s="41">
        <f>'Given Data '!C$45-(Table10[[#This Row],[Column13]]+Table10[[#This Row],[Column14]]+Table10[[#This Row],[Column15]])</f>
        <v>-431.3802370613937</v>
      </c>
      <c r="W1004" s="41">
        <f>Table10[[#This Row],[Column16]]/'Given Data '!C$17</f>
        <v>-0.82685828728871147</v>
      </c>
      <c r="X1004" s="41">
        <f>IF(L1004=1,'Given Data '!C$55,IF(L1004=2,'Given Data '!C$56,IF(L1004=3,'Given Data '!C$57)))</f>
        <v>581.23604096253996</v>
      </c>
      <c r="Y1004" s="41">
        <f>Table10[[#This Row],[Column19]]*Table10[[#This Row],[Column11]]^2/(2*1000)</f>
        <v>155.14476262425441</v>
      </c>
    </row>
    <row r="1005" spans="7:25">
      <c r="G1005" s="42">
        <v>6100</v>
      </c>
      <c r="H1005" s="42">
        <v>17.37</v>
      </c>
      <c r="I1005" s="41">
        <f>Table10[[#This Row],[Column2]]*746/1000</f>
        <v>12.958020000000001</v>
      </c>
      <c r="J1005" s="37">
        <f>60*Table10[[#This Row],[Column3]]/(2*PI()*Table10[[#This Row],[Column1]])</f>
        <v>2.0285241990330903E-2</v>
      </c>
      <c r="K1005" s="51">
        <v>443.8</v>
      </c>
      <c r="L1005" s="41">
        <f>IF(Simulation!Q1005&lt;='Given Data '!J$6,1,IF(AND(Simulation!Q1005&gt;'Given Data '!J$6,Simulation!Q1005&lt;='Given Data '!J$7),2,IF(Simulation!Q1005&gt;'Given Data '!J$8,3)))</f>
        <v>3</v>
      </c>
      <c r="M1005" s="41">
        <v>1</v>
      </c>
      <c r="N1005" s="32">
        <f t="shared" si="41"/>
        <v>1001</v>
      </c>
      <c r="O1005" s="41">
        <f>O1004+(Table10[[#This Row],[Column11]]-Q1004)/R1004</f>
        <v>56.435871509095136</v>
      </c>
      <c r="P1005" s="41">
        <f>3.6*Table10[[#This Row],[Column11]]</f>
        <v>83.062533046579006</v>
      </c>
      <c r="Q1005" s="41">
        <f t="shared" si="42"/>
        <v>23.072925846271946</v>
      </c>
      <c r="R1005" s="36">
        <f>Table10[[#This Row],[Column16]]/Table10[[#This Row],[Column19]]</f>
        <v>-0.73977616560405191</v>
      </c>
      <c r="S1005" s="41">
        <f>'Given Data '!C$21*'Given Data '!C$19*'Given Data '!C$9*Table10[[#This Row],[Column11]]^2</f>
        <v>500.55241414171053</v>
      </c>
      <c r="T1005" s="41">
        <f>'Given Data '!C$22*'Given Data '!C$17*9.81</f>
        <v>102.35950200000001</v>
      </c>
      <c r="U1005" s="41">
        <f>'Given Data '!C$17*9.81*'Given Data '!C$27</f>
        <v>534.97407087527142</v>
      </c>
      <c r="V1005" s="41">
        <f>'Given Data '!C$45-(Table10[[#This Row],[Column13]]+Table10[[#This Row],[Column14]]+Table10[[#This Row],[Column15]])</f>
        <v>-429.98456969414747</v>
      </c>
      <c r="W1005" s="41">
        <f>Table10[[#This Row],[Column16]]/'Given Data '!C$17</f>
        <v>-0.82418310880402412</v>
      </c>
      <c r="X1005" s="41">
        <f>IF(L1005=1,'Given Data '!C$55,IF(L1005=2,'Given Data '!C$56,IF(L1005=3,'Given Data '!C$57)))</f>
        <v>581.23604096253996</v>
      </c>
      <c r="Y1005" s="41">
        <f>Table10[[#This Row],[Column19]]*Table10[[#This Row],[Column11]]^2/(2*1000)</f>
        <v>154.71338238719304</v>
      </c>
    </row>
    <row r="1006" spans="7:25">
      <c r="G1006" s="42">
        <v>6200</v>
      </c>
      <c r="H1006" s="42">
        <v>17.440000000000001</v>
      </c>
      <c r="I1006" s="41">
        <f>Table10[[#This Row],[Column2]]*746/1000</f>
        <v>13.010240000000001</v>
      </c>
      <c r="J1006" s="37">
        <f>60*Table10[[#This Row],[Column3]]/(2*PI()*Table10[[#This Row],[Column1]])</f>
        <v>2.0038490388502264E-2</v>
      </c>
      <c r="K1006" s="51">
        <v>470.5</v>
      </c>
      <c r="L1006" s="41">
        <f>IF(Simulation!Q1006&lt;='Given Data '!J$6,1,IF(AND(Simulation!Q1006&gt;'Given Data '!J$6,Simulation!Q1006&lt;='Given Data '!J$7),2,IF(Simulation!Q1006&gt;'Given Data '!J$8,3)))</f>
        <v>3</v>
      </c>
      <c r="M1006" s="41">
        <v>1</v>
      </c>
      <c r="N1006" s="32">
        <f t="shared" si="41"/>
        <v>1002</v>
      </c>
      <c r="O1006" s="41">
        <f>O1005+(Table10[[#This Row],[Column11]]-Q1005)/R1005</f>
        <v>56.479242505134664</v>
      </c>
      <c r="P1006" s="41">
        <f>3.6*Table10[[#This Row],[Column11]]</f>
        <v>82.947027661644242</v>
      </c>
      <c r="Q1006" s="41">
        <f t="shared" si="42"/>
        <v>23.040841017123398</v>
      </c>
      <c r="R1006" s="36">
        <f>Table10[[#This Row],[Column16]]/Table10[[#This Row],[Column19]]</f>
        <v>-0.7373827285276725</v>
      </c>
      <c r="S1006" s="41">
        <f>'Given Data '!C$21*'Given Data '!C$19*'Given Data '!C$9*Table10[[#This Row],[Column11]]^2</f>
        <v>499.16126225114272</v>
      </c>
      <c r="T1006" s="41">
        <f>'Given Data '!C$22*'Given Data '!C$17*9.81</f>
        <v>102.35950200000001</v>
      </c>
      <c r="U1006" s="41">
        <f>'Given Data '!C$17*9.81*'Given Data '!C$27</f>
        <v>534.97407087527142</v>
      </c>
      <c r="V1006" s="41">
        <f>'Given Data '!C$45-(Table10[[#This Row],[Column13]]+Table10[[#This Row],[Column14]]+Table10[[#This Row],[Column15]])</f>
        <v>-428.59341780357977</v>
      </c>
      <c r="W1006" s="41">
        <f>Table10[[#This Row],[Column16]]/'Given Data '!C$17</f>
        <v>-0.82151658546621631</v>
      </c>
      <c r="X1006" s="41">
        <f>IF(L1006=1,'Given Data '!C$55,IF(L1006=2,'Given Data '!C$56,IF(L1006=3,'Given Data '!C$57)))</f>
        <v>581.23604096253996</v>
      </c>
      <c r="Y1006" s="41">
        <f>Table10[[#This Row],[Column19]]*Table10[[#This Row],[Column11]]^2/(2*1000)</f>
        <v>154.28339781749889</v>
      </c>
    </row>
    <row r="1007" spans="7:25">
      <c r="G1007" s="42">
        <v>6200</v>
      </c>
      <c r="H1007" s="42">
        <v>17.440000000000001</v>
      </c>
      <c r="I1007" s="41">
        <f>Table10[[#This Row],[Column2]]*746/1000</f>
        <v>13.010240000000001</v>
      </c>
      <c r="J1007" s="37">
        <f>60*Table10[[#This Row],[Column3]]/(2*PI()*Table10[[#This Row],[Column1]])</f>
        <v>2.0038490388502264E-2</v>
      </c>
      <c r="K1007" s="51">
        <v>470.5</v>
      </c>
      <c r="L1007" s="41">
        <f>IF(Simulation!Q1007&lt;='Given Data '!J$6,1,IF(AND(Simulation!Q1007&gt;'Given Data '!J$6,Simulation!Q1007&lt;='Given Data '!J$7),2,IF(Simulation!Q1007&gt;'Given Data '!J$8,3)))</f>
        <v>3</v>
      </c>
      <c r="M1007" s="41">
        <v>1</v>
      </c>
      <c r="N1007" s="32">
        <f t="shared" si="41"/>
        <v>1003</v>
      </c>
      <c r="O1007" s="41">
        <f>O1006+(Table10[[#This Row],[Column11]]-Q1006)/R1006</f>
        <v>56.522673882317072</v>
      </c>
      <c r="P1007" s="41">
        <f>3.6*Table10[[#This Row],[Column11]]</f>
        <v>82.831735690966525</v>
      </c>
      <c r="Q1007" s="41">
        <f t="shared" si="42"/>
        <v>23.008815469712921</v>
      </c>
      <c r="R1007" s="36">
        <f>Table10[[#This Row],[Column16]]/Table10[[#This Row],[Column19]]</f>
        <v>-0.73499703506524616</v>
      </c>
      <c r="S1007" s="41">
        <f>'Given Data '!C$21*'Given Data '!C$19*'Given Data '!C$9*Table10[[#This Row],[Column11]]^2</f>
        <v>497.77461122809206</v>
      </c>
      <c r="T1007" s="41">
        <f>'Given Data '!C$22*'Given Data '!C$17*9.81</f>
        <v>102.35950200000001</v>
      </c>
      <c r="U1007" s="41">
        <f>'Given Data '!C$17*9.81*'Given Data '!C$27</f>
        <v>534.97407087527142</v>
      </c>
      <c r="V1007" s="41">
        <f>'Given Data '!C$45-(Table10[[#This Row],[Column13]]+Table10[[#This Row],[Column14]]+Table10[[#This Row],[Column15]])</f>
        <v>-427.20676678052882</v>
      </c>
      <c r="W1007" s="41">
        <f>Table10[[#This Row],[Column16]]/'Given Data '!C$17</f>
        <v>-0.81885868927283123</v>
      </c>
      <c r="X1007" s="41">
        <f>IF(L1007=1,'Given Data '!C$55,IF(L1007=2,'Given Data '!C$56,IF(L1007=3,'Given Data '!C$57)))</f>
        <v>581.23604096253996</v>
      </c>
      <c r="Y1007" s="41">
        <f>Table10[[#This Row],[Column19]]*Table10[[#This Row],[Column11]]^2/(2*1000)</f>
        <v>153.8548043996953</v>
      </c>
    </row>
    <row r="1008" spans="7:25">
      <c r="G1008" s="42">
        <v>6300</v>
      </c>
      <c r="H1008" s="42">
        <v>17.5</v>
      </c>
      <c r="I1008" s="41">
        <f>Table10[[#This Row],[Column2]]*746/1000</f>
        <v>13.055</v>
      </c>
      <c r="J1008" s="37">
        <f>60*Table10[[#This Row],[Column3]]/(2*PI()*Table10[[#This Row],[Column1]])</f>
        <v>1.9788264591092321E-2</v>
      </c>
      <c r="K1008" s="51">
        <v>470.5</v>
      </c>
      <c r="L1008" s="41">
        <f>IF(Simulation!Q1008&lt;='Given Data '!J$6,1,IF(AND(Simulation!Q1008&gt;'Given Data '!J$6,Simulation!Q1008&lt;='Given Data '!J$7),2,IF(Simulation!Q1008&gt;'Given Data '!J$8,3)))</f>
        <v>3</v>
      </c>
      <c r="M1008" s="41">
        <v>1</v>
      </c>
      <c r="N1008" s="32">
        <f t="shared" si="41"/>
        <v>1004</v>
      </c>
      <c r="O1008" s="41">
        <f>O1007+(Table10[[#This Row],[Column11]]-Q1007)/R1007</f>
        <v>56.566165696952474</v>
      </c>
      <c r="P1008" s="41">
        <f>3.6*Table10[[#This Row],[Column11]]</f>
        <v>82.716656813662667</v>
      </c>
      <c r="Q1008" s="41">
        <f t="shared" si="42"/>
        <v>22.976849114906294</v>
      </c>
      <c r="R1008" s="36">
        <f>Table10[[#This Row],[Column16]]/Table10[[#This Row],[Column19]]</f>
        <v>-0.73261906016344902</v>
      </c>
      <c r="S1008" s="41">
        <f>'Given Data '!C$21*'Given Data '!C$19*'Given Data '!C$9*Table10[[#This Row],[Column11]]^2</f>
        <v>496.39244651066309</v>
      </c>
      <c r="T1008" s="41">
        <f>'Given Data '!C$22*'Given Data '!C$17*9.81</f>
        <v>102.35950200000001</v>
      </c>
      <c r="U1008" s="41">
        <f>'Given Data '!C$17*9.81*'Given Data '!C$27</f>
        <v>534.97407087527142</v>
      </c>
      <c r="V1008" s="41">
        <f>'Given Data '!C$45-(Table10[[#This Row],[Column13]]+Table10[[#This Row],[Column14]]+Table10[[#This Row],[Column15]])</f>
        <v>-425.82460206309997</v>
      </c>
      <c r="W1008" s="41">
        <f>Table10[[#This Row],[Column16]]/'Given Data '!C$17</f>
        <v>-0.81620939231201228</v>
      </c>
      <c r="X1008" s="41">
        <f>IF(L1008=1,'Given Data '!C$55,IF(L1008=2,'Given Data '!C$56,IF(L1008=3,'Given Data '!C$57)))</f>
        <v>581.23604096253996</v>
      </c>
      <c r="Y1008" s="41">
        <f>Table10[[#This Row],[Column19]]*Table10[[#This Row],[Column11]]^2/(2*1000)</f>
        <v>153.42759763291477</v>
      </c>
    </row>
    <row r="1009" spans="7:25">
      <c r="G1009" s="42">
        <v>6400</v>
      </c>
      <c r="H1009" s="42">
        <v>17.8</v>
      </c>
      <c r="I1009" s="41">
        <f>Table10[[#This Row],[Column2]]*746/1000</f>
        <v>13.2788</v>
      </c>
      <c r="J1009" s="37">
        <f>60*Table10[[#This Row],[Column3]]/(2*PI()*Table10[[#This Row],[Column1]])</f>
        <v>1.9812999921831186E-2</v>
      </c>
      <c r="K1009" s="51">
        <v>470.5</v>
      </c>
      <c r="L1009" s="41">
        <f>IF(Simulation!Q1009&lt;='Given Data '!J$6,1,IF(AND(Simulation!Q1009&gt;'Given Data '!J$6,Simulation!Q1009&lt;='Given Data '!J$7),2,IF(Simulation!Q1009&gt;'Given Data '!J$8,3)))</f>
        <v>3</v>
      </c>
      <c r="M1009" s="41">
        <v>1</v>
      </c>
      <c r="N1009" s="32">
        <f t="shared" si="41"/>
        <v>1005</v>
      </c>
      <c r="O1009" s="41">
        <f>O1008+(Table10[[#This Row],[Column11]]-Q1008)/R1008</f>
        <v>56.609718005287569</v>
      </c>
      <c r="P1009" s="41">
        <f>3.6*Table10[[#This Row],[Column11]]</f>
        <v>82.601790709341202</v>
      </c>
      <c r="Q1009" s="41">
        <f t="shared" si="42"/>
        <v>22.944941863705889</v>
      </c>
      <c r="R1009" s="36">
        <f>Table10[[#This Row],[Column16]]/Table10[[#This Row],[Column19]]</f>
        <v>-0.7302487788500116</v>
      </c>
      <c r="S1009" s="41">
        <f>'Given Data '!C$21*'Given Data '!C$19*'Given Data '!C$9*Table10[[#This Row],[Column11]]^2</f>
        <v>495.01475358407316</v>
      </c>
      <c r="T1009" s="41">
        <f>'Given Data '!C$22*'Given Data '!C$17*9.81</f>
        <v>102.35950200000001</v>
      </c>
      <c r="U1009" s="41">
        <f>'Given Data '!C$17*9.81*'Given Data '!C$27</f>
        <v>534.97407087527142</v>
      </c>
      <c r="V1009" s="41">
        <f>'Given Data '!C$45-(Table10[[#This Row],[Column13]]+Table10[[#This Row],[Column14]]+Table10[[#This Row],[Column15]])</f>
        <v>-424.44690913651016</v>
      </c>
      <c r="W1009" s="41">
        <f>Table10[[#This Row],[Column16]]/'Given Data '!C$17</f>
        <v>-0.81356866676220529</v>
      </c>
      <c r="X1009" s="41">
        <f>IF(L1009=1,'Given Data '!C$55,IF(L1009=2,'Given Data '!C$56,IF(L1009=3,'Given Data '!C$57)))</f>
        <v>581.23604096253996</v>
      </c>
      <c r="Y1009" s="41">
        <f>Table10[[#This Row],[Column19]]*Table10[[#This Row],[Column11]]^2/(2*1000)</f>
        <v>153.00177303085161</v>
      </c>
    </row>
    <row r="1010" spans="7:25">
      <c r="G1010" s="42">
        <v>6400</v>
      </c>
      <c r="H1010" s="42">
        <v>17.8</v>
      </c>
      <c r="I1010" s="41">
        <f>Table10[[#This Row],[Column2]]*746/1000</f>
        <v>13.2788</v>
      </c>
      <c r="J1010" s="37">
        <f>60*Table10[[#This Row],[Column3]]/(2*PI()*Table10[[#This Row],[Column1]])</f>
        <v>1.9812999921831186E-2</v>
      </c>
      <c r="K1010" s="51">
        <v>483</v>
      </c>
      <c r="L1010" s="41">
        <f>IF(Simulation!Q1010&lt;='Given Data '!J$6,1,IF(AND(Simulation!Q1010&gt;'Given Data '!J$6,Simulation!Q1010&lt;='Given Data '!J$7),2,IF(Simulation!Q1010&gt;'Given Data '!J$8,3)))</f>
        <v>3</v>
      </c>
      <c r="M1010" s="41">
        <v>1</v>
      </c>
      <c r="N1010" s="32">
        <f t="shared" si="41"/>
        <v>1006</v>
      </c>
      <c r="O1010" s="41">
        <f>O1009+(Table10[[#This Row],[Column11]]-Q1009)/R1009</f>
        <v>56.653330863505069</v>
      </c>
      <c r="P1010" s="41">
        <f>3.6*Table10[[#This Row],[Column11]]</f>
        <v>82.487137058101439</v>
      </c>
      <c r="Q1010" s="41">
        <f t="shared" si="42"/>
        <v>22.913093627250401</v>
      </c>
      <c r="R1010" s="36">
        <f>Table10[[#This Row],[Column16]]/Table10[[#This Row],[Column19]]</f>
        <v>-0.72788616623345936</v>
      </c>
      <c r="S1010" s="41">
        <f>'Given Data '!C$21*'Given Data '!C$19*'Given Data '!C$9*Table10[[#This Row],[Column11]]^2</f>
        <v>493.64151798050023</v>
      </c>
      <c r="T1010" s="41">
        <f>'Given Data '!C$22*'Given Data '!C$17*9.81</f>
        <v>102.35950200000001</v>
      </c>
      <c r="U1010" s="41">
        <f>'Given Data '!C$17*9.81*'Given Data '!C$27</f>
        <v>534.97407087527142</v>
      </c>
      <c r="V1010" s="41">
        <f>'Given Data '!C$45-(Table10[[#This Row],[Column13]]+Table10[[#This Row],[Column14]]+Table10[[#This Row],[Column15]])</f>
        <v>-423.07367353293716</v>
      </c>
      <c r="W1010" s="41">
        <f>Table10[[#This Row],[Column16]]/'Given Data '!C$17</f>
        <v>-0.81093648489186931</v>
      </c>
      <c r="X1010" s="41">
        <f>IF(L1010=1,'Given Data '!C$55,IF(L1010=2,'Given Data '!C$56,IF(L1010=3,'Given Data '!C$57)))</f>
        <v>581.23604096253996</v>
      </c>
      <c r="Y1010" s="41">
        <f>Table10[[#This Row],[Column19]]*Table10[[#This Row],[Column11]]^2/(2*1000)</f>
        <v>152.57732612171506</v>
      </c>
    </row>
    <row r="1011" spans="7:25">
      <c r="G1011" s="42">
        <v>6500</v>
      </c>
      <c r="H1011" s="42">
        <v>18</v>
      </c>
      <c r="I1011" s="41">
        <f>Table10[[#This Row],[Column2]]*746/1000</f>
        <v>13.428000000000001</v>
      </c>
      <c r="J1011" s="37">
        <f>60*Table10[[#This Row],[Column3]]/(2*PI()*Table10[[#This Row],[Column1]])</f>
        <v>1.972737762311973E-2</v>
      </c>
      <c r="K1011" s="51">
        <v>483</v>
      </c>
      <c r="L1011" s="41">
        <f>IF(Simulation!Q1011&lt;='Given Data '!J$6,1,IF(AND(Simulation!Q1011&gt;'Given Data '!J$6,Simulation!Q1011&lt;='Given Data '!J$7),2,IF(Simulation!Q1011&gt;'Given Data '!J$8,3)))</f>
        <v>3</v>
      </c>
      <c r="M1011" s="41">
        <v>1</v>
      </c>
      <c r="N1011" s="32">
        <f t="shared" si="41"/>
        <v>1007</v>
      </c>
      <c r="O1011" s="41">
        <f>O1010+(Table10[[#This Row],[Column11]]-Q1010)/R1010</f>
        <v>56.697004327723178</v>
      </c>
      <c r="P1011" s="41">
        <f>3.6*Table10[[#This Row],[Column11]]</f>
        <v>82.372695540532362</v>
      </c>
      <c r="Q1011" s="41">
        <f t="shared" si="42"/>
        <v>22.881304316814546</v>
      </c>
      <c r="R1011" s="36">
        <f>Table10[[#This Row],[Column16]]/Table10[[#This Row],[Column19]]</f>
        <v>-0.725531197502851</v>
      </c>
      <c r="S1011" s="41">
        <f>'Given Data '!C$21*'Given Data '!C$19*'Given Data '!C$9*Table10[[#This Row],[Column11]]^2</f>
        <v>492.27272527893075</v>
      </c>
      <c r="T1011" s="41">
        <f>'Given Data '!C$22*'Given Data '!C$17*9.81</f>
        <v>102.35950200000001</v>
      </c>
      <c r="U1011" s="41">
        <f>'Given Data '!C$17*9.81*'Given Data '!C$27</f>
        <v>534.97407087527142</v>
      </c>
      <c r="V1011" s="41">
        <f>'Given Data '!C$45-(Table10[[#This Row],[Column13]]+Table10[[#This Row],[Column14]]+Table10[[#This Row],[Column15]])</f>
        <v>-421.70488083136775</v>
      </c>
      <c r="W1011" s="41">
        <f>Table10[[#This Row],[Column16]]/'Given Data '!C$17</f>
        <v>-0.80831281905918562</v>
      </c>
      <c r="X1011" s="41">
        <f>IF(L1011=1,'Given Data '!C$55,IF(L1011=2,'Given Data '!C$56,IF(L1011=3,'Given Data '!C$57)))</f>
        <v>581.23604096253996</v>
      </c>
      <c r="Y1011" s="41">
        <f>Table10[[#This Row],[Column19]]*Table10[[#This Row],[Column11]]^2/(2*1000)</f>
        <v>152.15425244818215</v>
      </c>
    </row>
    <row r="1012" spans="7:25">
      <c r="G1012" s="42">
        <v>6500</v>
      </c>
      <c r="H1012" s="42">
        <v>18</v>
      </c>
      <c r="I1012" s="41">
        <f>Table10[[#This Row],[Column2]]*746/1000</f>
        <v>13.428000000000001</v>
      </c>
      <c r="J1012" s="37">
        <f>60*Table10[[#This Row],[Column3]]/(2*PI()*Table10[[#This Row],[Column1]])</f>
        <v>1.972737762311973E-2</v>
      </c>
      <c r="K1012" s="51">
        <v>483</v>
      </c>
      <c r="L1012" s="41">
        <f>IF(Simulation!Q1012&lt;='Given Data '!J$6,1,IF(AND(Simulation!Q1012&gt;'Given Data '!J$6,Simulation!Q1012&lt;='Given Data '!J$7),2,IF(Simulation!Q1012&gt;'Given Data '!J$8,3)))</f>
        <v>3</v>
      </c>
      <c r="M1012" s="41">
        <v>1</v>
      </c>
      <c r="N1012" s="32">
        <f t="shared" si="41"/>
        <v>1008</v>
      </c>
      <c r="O1012" s="41">
        <f>O1011+(Table10[[#This Row],[Column11]]-Q1011)/R1011</f>
        <v>56.740738453995043</v>
      </c>
      <c r="P1012" s="41">
        <f>3.6*Table10[[#This Row],[Column11]]</f>
        <v>82.258465837711597</v>
      </c>
      <c r="Q1012" s="41">
        <f t="shared" si="42"/>
        <v>22.849573843808777</v>
      </c>
      <c r="R1012" s="36">
        <f>Table10[[#This Row],[Column16]]/Table10[[#This Row],[Column19]]</f>
        <v>-0.72318384792751611</v>
      </c>
      <c r="S1012" s="41">
        <f>'Given Data '!C$21*'Given Data '!C$19*'Given Data '!C$9*Table10[[#This Row],[Column11]]^2</f>
        <v>490.90836110500811</v>
      </c>
      <c r="T1012" s="41">
        <f>'Given Data '!C$22*'Given Data '!C$17*9.81</f>
        <v>102.35950200000001</v>
      </c>
      <c r="U1012" s="41">
        <f>'Given Data '!C$17*9.81*'Given Data '!C$27</f>
        <v>534.97407087527142</v>
      </c>
      <c r="V1012" s="41">
        <f>'Given Data '!C$45-(Table10[[#This Row],[Column13]]+Table10[[#This Row],[Column14]]+Table10[[#This Row],[Column15]])</f>
        <v>-420.34051665744505</v>
      </c>
      <c r="W1012" s="41">
        <f>Table10[[#This Row],[Column16]]/'Given Data '!C$17</f>
        <v>-0.80569764171176517</v>
      </c>
      <c r="X1012" s="41">
        <f>IF(L1012=1,'Given Data '!C$55,IF(L1012=2,'Given Data '!C$56,IF(L1012=3,'Given Data '!C$57)))</f>
        <v>581.23604096253996</v>
      </c>
      <c r="Y1012" s="41">
        <f>Table10[[#This Row],[Column19]]*Table10[[#This Row],[Column11]]^2/(2*1000)</f>
        <v>151.73254756735076</v>
      </c>
    </row>
    <row r="1013" spans="7:25">
      <c r="G1013" s="42">
        <v>6600</v>
      </c>
      <c r="H1013" s="42">
        <v>16.8</v>
      </c>
      <c r="I1013" s="41">
        <f>Table10[[#This Row],[Column2]]*746/1000</f>
        <v>12.532800000000002</v>
      </c>
      <c r="J1013" s="37">
        <f>60*Table10[[#This Row],[Column3]]/(2*PI()*Table10[[#This Row],[Column1]])</f>
        <v>1.8133246098019147E-2</v>
      </c>
      <c r="K1013" s="51">
        <v>483</v>
      </c>
      <c r="L1013" s="41">
        <f>IF(Simulation!Q1013&lt;='Given Data '!J$6,1,IF(AND(Simulation!Q1013&gt;'Given Data '!J$6,Simulation!Q1013&lt;='Given Data '!J$7),2,IF(Simulation!Q1013&gt;'Given Data '!J$8,3)))</f>
        <v>3</v>
      </c>
      <c r="M1013" s="41">
        <v>1</v>
      </c>
      <c r="N1013" s="32">
        <f t="shared" si="41"/>
        <v>1009</v>
      </c>
      <c r="O1013" s="41">
        <f>O1012+(Table10[[#This Row],[Column11]]-Q1012)/R1012</f>
        <v>56.784533298308197</v>
      </c>
      <c r="P1013" s="41">
        <f>3.6*Table10[[#This Row],[Column11]]</f>
        <v>82.144447631204415</v>
      </c>
      <c r="Q1013" s="41">
        <f t="shared" si="42"/>
        <v>22.817902119779003</v>
      </c>
      <c r="R1013" s="36">
        <f>Table10[[#This Row],[Column16]]/Table10[[#This Row],[Column19]]</f>
        <v>-0.72084409285679796</v>
      </c>
      <c r="S1013" s="41">
        <f>'Given Data '!C$21*'Given Data '!C$19*'Given Data '!C$9*Table10[[#This Row],[Column11]]^2</f>
        <v>489.54841113088173</v>
      </c>
      <c r="T1013" s="41">
        <f>'Given Data '!C$22*'Given Data '!C$17*9.81</f>
        <v>102.35950200000001</v>
      </c>
      <c r="U1013" s="41">
        <f>'Given Data '!C$17*9.81*'Given Data '!C$27</f>
        <v>534.97407087527142</v>
      </c>
      <c r="V1013" s="41">
        <f>'Given Data '!C$45-(Table10[[#This Row],[Column13]]+Table10[[#This Row],[Column14]]+Table10[[#This Row],[Column15]])</f>
        <v>-418.98056668331878</v>
      </c>
      <c r="W1013" s="41">
        <f>Table10[[#This Row],[Column16]]/'Given Data '!C$17</f>
        <v>-0.80309092538636173</v>
      </c>
      <c r="X1013" s="41">
        <f>IF(L1013=1,'Given Data '!C$55,IF(L1013=2,'Given Data '!C$56,IF(L1013=3,'Given Data '!C$57)))</f>
        <v>581.23604096253996</v>
      </c>
      <c r="Y1013" s="41">
        <f>Table10[[#This Row],[Column19]]*Table10[[#This Row],[Column11]]^2/(2*1000)</f>
        <v>151.3122070506933</v>
      </c>
    </row>
    <row r="1014" spans="7:25">
      <c r="G1014" s="42">
        <v>5200</v>
      </c>
      <c r="H1014" s="42">
        <v>15.92</v>
      </c>
      <c r="I1014" s="41">
        <f>Table10[[#This Row],[Column2]]*746/1000</f>
        <v>11.87632</v>
      </c>
      <c r="J1014" s="37">
        <f>60*Table10[[#This Row],[Column3]]/(2*PI()*Table10[[#This Row],[Column1]])</f>
        <v>2.1809711927782367E-2</v>
      </c>
      <c r="K1014" s="51">
        <v>483</v>
      </c>
      <c r="L1014" s="41">
        <f>IF(Simulation!Q1014&lt;='Given Data '!J$6,1,IF(AND(Simulation!Q1014&gt;'Given Data '!J$6,Simulation!Q1014&lt;='Given Data '!J$7),2,IF(Simulation!Q1014&gt;'Given Data '!J$8,3)))</f>
        <v>3</v>
      </c>
      <c r="M1014" s="41">
        <v>1</v>
      </c>
      <c r="N1014" s="32">
        <f t="shared" si="41"/>
        <v>1010</v>
      </c>
      <c r="O1014" s="41">
        <f>O1013+(Table10[[#This Row],[Column11]]-Q1013)/R1013</f>
        <v>56.828388916584011</v>
      </c>
      <c r="P1014" s="41">
        <f>3.6*Table10[[#This Row],[Column11]]</f>
        <v>82.030640603062679</v>
      </c>
      <c r="Q1014" s="41">
        <f t="shared" si="42"/>
        <v>22.7862890564063</v>
      </c>
      <c r="R1014" s="36">
        <f>Table10[[#This Row],[Column16]]/Table10[[#This Row],[Column19]]</f>
        <v>-0.71851190771979201</v>
      </c>
      <c r="S1014" s="41">
        <f>'Given Data '!C$21*'Given Data '!C$19*'Given Data '!C$9*Table10[[#This Row],[Column11]]^2</f>
        <v>488.1928610750569</v>
      </c>
      <c r="T1014" s="41">
        <f>'Given Data '!C$22*'Given Data '!C$17*9.81</f>
        <v>102.35950200000001</v>
      </c>
      <c r="U1014" s="41">
        <f>'Given Data '!C$17*9.81*'Given Data '!C$27</f>
        <v>534.97407087527142</v>
      </c>
      <c r="V1014" s="41">
        <f>'Given Data '!C$45-(Table10[[#This Row],[Column13]]+Table10[[#This Row],[Column14]]+Table10[[#This Row],[Column15]])</f>
        <v>-417.62501662749378</v>
      </c>
      <c r="W1014" s="41">
        <f>Table10[[#This Row],[Column16]]/'Given Data '!C$17</f>
        <v>-0.80049264270858089</v>
      </c>
      <c r="X1014" s="41">
        <f>IF(L1014=1,'Given Data '!C$55,IF(L1014=2,'Given Data '!C$56,IF(L1014=3,'Given Data '!C$57)))</f>
        <v>581.23604096253996</v>
      </c>
      <c r="Y1014" s="41">
        <f>Table10[[#This Row],[Column19]]*Table10[[#This Row],[Column11]]^2/(2*1000)</f>
        <v>150.89322648400997</v>
      </c>
    </row>
    <row r="1015" spans="7:25">
      <c r="G1015" s="42">
        <v>5200</v>
      </c>
      <c r="H1015" s="42">
        <v>15.92</v>
      </c>
      <c r="I1015" s="41">
        <f>Table10[[#This Row],[Column2]]*746/1000</f>
        <v>11.87632</v>
      </c>
      <c r="J1015" s="37">
        <f>60*Table10[[#This Row],[Column3]]/(2*PI()*Table10[[#This Row],[Column1]])</f>
        <v>2.1809711927782367E-2</v>
      </c>
      <c r="K1015" s="51">
        <v>479.7</v>
      </c>
      <c r="L1015" s="41">
        <f>IF(Simulation!Q1015&lt;='Given Data '!J$6,1,IF(AND(Simulation!Q1015&gt;'Given Data '!J$6,Simulation!Q1015&lt;='Given Data '!J$7),2,IF(Simulation!Q1015&gt;'Given Data '!J$8,3)))</f>
        <v>3</v>
      </c>
      <c r="M1015" s="41">
        <v>1</v>
      </c>
      <c r="N1015" s="32">
        <f t="shared" si="41"/>
        <v>1011</v>
      </c>
      <c r="O1015" s="41">
        <f>O1014+(Table10[[#This Row],[Column11]]-Q1014)/R1014</f>
        <v>56.872305364677146</v>
      </c>
      <c r="P1015" s="41">
        <f>3.6*Table10[[#This Row],[Column11]]</f>
        <v>81.917044435823854</v>
      </c>
      <c r="Q1015" s="41">
        <f t="shared" si="42"/>
        <v>22.754734565506624</v>
      </c>
      <c r="R1015" s="36">
        <f>Table10[[#This Row],[Column16]]/Table10[[#This Row],[Column19]]</f>
        <v>-0.71618726802509125</v>
      </c>
      <c r="S1015" s="41">
        <f>'Given Data '!C$21*'Given Data '!C$19*'Given Data '!C$9*Table10[[#This Row],[Column11]]^2</f>
        <v>486.84169670224458</v>
      </c>
      <c r="T1015" s="41">
        <f>'Given Data '!C$22*'Given Data '!C$17*9.81</f>
        <v>102.35950200000001</v>
      </c>
      <c r="U1015" s="41">
        <f>'Given Data '!C$17*9.81*'Given Data '!C$27</f>
        <v>534.97407087527142</v>
      </c>
      <c r="V1015" s="41">
        <f>'Given Data '!C$45-(Table10[[#This Row],[Column13]]+Table10[[#This Row],[Column14]]+Table10[[#This Row],[Column15]])</f>
        <v>-416.27385225468151</v>
      </c>
      <c r="W1015" s="41">
        <f>Table10[[#This Row],[Column16]]/'Given Data '!C$17</f>
        <v>-0.79790276639259639</v>
      </c>
      <c r="X1015" s="41">
        <f>IF(L1015=1,'Given Data '!C$55,IF(L1015=2,'Given Data '!C$56,IF(L1015=3,'Given Data '!C$57)))</f>
        <v>581.23604096253996</v>
      </c>
      <c r="Y1015" s="41">
        <f>Table10[[#This Row],[Column19]]*Table10[[#This Row],[Column11]]^2/(2*1000)</f>
        <v>150.47560146738246</v>
      </c>
    </row>
    <row r="1016" spans="7:25">
      <c r="G1016" s="42">
        <v>5300</v>
      </c>
      <c r="H1016" s="42">
        <v>16.25</v>
      </c>
      <c r="I1016" s="41">
        <f>Table10[[#This Row],[Column2]]*746/1000</f>
        <v>12.1225</v>
      </c>
      <c r="J1016" s="37">
        <f>60*Table10[[#This Row],[Column3]]/(2*PI()*Table10[[#This Row],[Column1]])</f>
        <v>2.1841763746771711E-2</v>
      </c>
      <c r="K1016" s="51">
        <v>482.7</v>
      </c>
      <c r="L1016" s="41">
        <f>IF(Simulation!Q1016&lt;='Given Data '!J$6,1,IF(AND(Simulation!Q1016&gt;'Given Data '!J$6,Simulation!Q1016&lt;='Given Data '!J$7),2,IF(Simulation!Q1016&gt;'Given Data '!J$8,3)))</f>
        <v>3</v>
      </c>
      <c r="M1016" s="41">
        <v>1</v>
      </c>
      <c r="N1016" s="32">
        <f t="shared" si="41"/>
        <v>1012</v>
      </c>
      <c r="O1016" s="41">
        <f>O1015+(Table10[[#This Row],[Column11]]-Q1015)/R1015</f>
        <v>56.916282698375007</v>
      </c>
      <c r="P1016" s="41">
        <f>3.6*Table10[[#This Row],[Column11]]</f>
        <v>81.803658812509894</v>
      </c>
      <c r="Q1016" s="41">
        <f t="shared" si="42"/>
        <v>22.723238559030527</v>
      </c>
      <c r="R1016" s="36">
        <f>Table10[[#This Row],[Column16]]/Table10[[#This Row],[Column19]]</f>
        <v>-0.71387014936052506</v>
      </c>
      <c r="S1016" s="41">
        <f>'Given Data '!C$21*'Given Data '!C$19*'Given Data '!C$9*Table10[[#This Row],[Column11]]^2</f>
        <v>485.49490382321181</v>
      </c>
      <c r="T1016" s="41">
        <f>'Given Data '!C$22*'Given Data '!C$17*9.81</f>
        <v>102.35950200000001</v>
      </c>
      <c r="U1016" s="41">
        <f>'Given Data '!C$17*9.81*'Given Data '!C$27</f>
        <v>534.97407087527142</v>
      </c>
      <c r="V1016" s="41">
        <f>'Given Data '!C$45-(Table10[[#This Row],[Column13]]+Table10[[#This Row],[Column14]]+Table10[[#This Row],[Column15]])</f>
        <v>-414.9270593756487</v>
      </c>
      <c r="W1016" s="41">
        <f>Table10[[#This Row],[Column16]]/'Given Data '!C$17</f>
        <v>-0.79532126924085922</v>
      </c>
      <c r="X1016" s="41">
        <f>IF(L1016=1,'Given Data '!C$55,IF(L1016=2,'Given Data '!C$56,IF(L1016=3,'Given Data '!C$57)))</f>
        <v>581.23604096253996</v>
      </c>
      <c r="Y1016" s="41">
        <f>Table10[[#This Row],[Column19]]*Table10[[#This Row],[Column11]]^2/(2*1000)</f>
        <v>150.05932761512778</v>
      </c>
    </row>
    <row r="1017" spans="7:25">
      <c r="G1017" s="42">
        <v>5300</v>
      </c>
      <c r="H1017" s="42">
        <v>16.25</v>
      </c>
      <c r="I1017" s="41">
        <f>Table10[[#This Row],[Column2]]*746/1000</f>
        <v>12.1225</v>
      </c>
      <c r="J1017" s="37">
        <f>60*Table10[[#This Row],[Column3]]/(2*PI()*Table10[[#This Row],[Column1]])</f>
        <v>2.1841763746771711E-2</v>
      </c>
      <c r="K1017" s="51">
        <v>492.1</v>
      </c>
      <c r="L1017" s="41">
        <f>IF(Simulation!Q1017&lt;='Given Data '!J$6,1,IF(AND(Simulation!Q1017&gt;'Given Data '!J$6,Simulation!Q1017&lt;='Given Data '!J$7),2,IF(Simulation!Q1017&gt;'Given Data '!J$8,3)))</f>
        <v>3</v>
      </c>
      <c r="M1017" s="41">
        <v>1</v>
      </c>
      <c r="N1017" s="32">
        <f t="shared" si="41"/>
        <v>1013</v>
      </c>
      <c r="O1017" s="41">
        <f>O1016+(Table10[[#This Row],[Column11]]-Q1016)/R1016</f>
        <v>56.960320973397174</v>
      </c>
      <c r="P1017" s="41">
        <f>3.6*Table10[[#This Row],[Column11]]</f>
        <v>81.69048341662635</v>
      </c>
      <c r="Q1017" s="41">
        <f t="shared" si="42"/>
        <v>22.691800949062873</v>
      </c>
      <c r="R1017" s="36">
        <f>Table10[[#This Row],[Column16]]/Table10[[#This Row],[Column19]]</f>
        <v>-0.71156052739290609</v>
      </c>
      <c r="S1017" s="41">
        <f>'Given Data '!C$21*'Given Data '!C$19*'Given Data '!C$9*Table10[[#This Row],[Column11]]^2</f>
        <v>484.1524682946328</v>
      </c>
      <c r="T1017" s="41">
        <f>'Given Data '!C$22*'Given Data '!C$17*9.81</f>
        <v>102.35950200000001</v>
      </c>
      <c r="U1017" s="41">
        <f>'Given Data '!C$17*9.81*'Given Data '!C$27</f>
        <v>534.97407087527142</v>
      </c>
      <c r="V1017" s="41">
        <f>'Given Data '!C$45-(Table10[[#This Row],[Column13]]+Table10[[#This Row],[Column14]]+Table10[[#This Row],[Column15]])</f>
        <v>-413.58462384706968</v>
      </c>
      <c r="W1017" s="41">
        <f>Table10[[#This Row],[Column16]]/'Given Data '!C$17</f>
        <v>-0.7927481241438149</v>
      </c>
      <c r="X1017" s="41">
        <f>IF(L1017=1,'Given Data '!C$55,IF(L1017=2,'Given Data '!C$56,IF(L1017=3,'Given Data '!C$57)))</f>
        <v>581.23604096253996</v>
      </c>
      <c r="Y1017" s="41">
        <f>Table10[[#This Row],[Column19]]*Table10[[#This Row],[Column11]]^2/(2*1000)</f>
        <v>149.64440055575216</v>
      </c>
    </row>
    <row r="1018" spans="7:25">
      <c r="G1018" s="42">
        <v>5300</v>
      </c>
      <c r="H1018" s="42">
        <v>16.25</v>
      </c>
      <c r="I1018" s="41">
        <f>Table10[[#This Row],[Column2]]*746/1000</f>
        <v>12.1225</v>
      </c>
      <c r="J1018" s="37">
        <f>60*Table10[[#This Row],[Column3]]/(2*PI()*Table10[[#This Row],[Column1]])</f>
        <v>2.1841763746771711E-2</v>
      </c>
      <c r="K1018" s="51">
        <v>494.5</v>
      </c>
      <c r="L1018" s="41">
        <f>IF(Simulation!Q1018&lt;='Given Data '!J$6,1,IF(AND(Simulation!Q1018&gt;'Given Data '!J$6,Simulation!Q1018&lt;='Given Data '!J$7),2,IF(Simulation!Q1018&gt;'Given Data '!J$8,3)))</f>
        <v>3</v>
      </c>
      <c r="M1018" s="41">
        <v>1</v>
      </c>
      <c r="N1018" s="32">
        <f t="shared" si="41"/>
        <v>1014</v>
      </c>
      <c r="O1018" s="41">
        <f>O1017+(Table10[[#This Row],[Column11]]-Q1017)/R1017</f>
        <v>57.004420245394869</v>
      </c>
      <c r="P1018" s="41">
        <f>3.6*Table10[[#This Row],[Column11]]</f>
        <v>81.577517932161186</v>
      </c>
      <c r="Q1018" s="41">
        <f t="shared" si="42"/>
        <v>22.660421647822552</v>
      </c>
      <c r="R1018" s="36">
        <f>Table10[[#This Row],[Column16]]/Table10[[#This Row],[Column19]]</f>
        <v>-0.70925837786777257</v>
      </c>
      <c r="S1018" s="41">
        <f>'Given Data '!C$21*'Given Data '!C$19*'Given Data '!C$9*Table10[[#This Row],[Column11]]^2</f>
        <v>482.81437601894055</v>
      </c>
      <c r="T1018" s="41">
        <f>'Given Data '!C$22*'Given Data '!C$17*9.81</f>
        <v>102.35950200000001</v>
      </c>
      <c r="U1018" s="41">
        <f>'Given Data '!C$17*9.81*'Given Data '!C$27</f>
        <v>534.97407087527142</v>
      </c>
      <c r="V1018" s="41">
        <f>'Given Data '!C$45-(Table10[[#This Row],[Column13]]+Table10[[#This Row],[Column14]]+Table10[[#This Row],[Column15]])</f>
        <v>-412.24653157137732</v>
      </c>
      <c r="W1018" s="41">
        <f>Table10[[#This Row],[Column16]]/'Given Data '!C$17</f>
        <v>-0.79018330407961757</v>
      </c>
      <c r="X1018" s="41">
        <f>IF(L1018=1,'Given Data '!C$55,IF(L1018=2,'Given Data '!C$56,IF(L1018=3,'Given Data '!C$57)))</f>
        <v>581.23604096253996</v>
      </c>
      <c r="Y1018" s="41">
        <f>Table10[[#This Row],[Column19]]*Table10[[#This Row],[Column11]]^2/(2*1000)</f>
        <v>149.23081593190511</v>
      </c>
    </row>
    <row r="1019" spans="7:25">
      <c r="G1019" s="42">
        <v>5400</v>
      </c>
      <c r="H1019" s="42">
        <v>16.579999999999998</v>
      </c>
      <c r="I1019" s="41">
        <f>Table10[[#This Row],[Column2]]*746/1000</f>
        <v>12.368679999999998</v>
      </c>
      <c r="J1019" s="37">
        <f>60*Table10[[#This Row],[Column3]]/(2*PI()*Table10[[#This Row],[Column1]])</f>
        <v>2.187262846135404E-2</v>
      </c>
      <c r="K1019" s="51">
        <v>494.6</v>
      </c>
      <c r="L1019" s="41">
        <f>IF(Simulation!Q1019&lt;='Given Data '!J$6,1,IF(AND(Simulation!Q1019&gt;'Given Data '!J$6,Simulation!Q1019&lt;='Given Data '!J$7),2,IF(Simulation!Q1019&gt;'Given Data '!J$8,3)))</f>
        <v>3</v>
      </c>
      <c r="M1019" s="41">
        <v>1</v>
      </c>
      <c r="N1019" s="32">
        <f t="shared" si="41"/>
        <v>1015</v>
      </c>
      <c r="O1019" s="41">
        <f>O1018+(Table10[[#This Row],[Column11]]-Q1018)/R1018</f>
        <v>57.048580569950389</v>
      </c>
      <c r="P1019" s="41">
        <f>3.6*Table10[[#This Row],[Column11]]</f>
        <v>81.464762043583889</v>
      </c>
      <c r="Q1019" s="41">
        <f t="shared" si="42"/>
        <v>22.629100567662192</v>
      </c>
      <c r="R1019" s="36">
        <f>Table10[[#This Row],[Column16]]/Table10[[#This Row],[Column19]]</f>
        <v>-0.70696367660913484</v>
      </c>
      <c r="S1019" s="41">
        <f>'Given Data '!C$21*'Given Data '!C$19*'Given Data '!C$9*Table10[[#This Row],[Column11]]^2</f>
        <v>481.48061294417818</v>
      </c>
      <c r="T1019" s="41">
        <f>'Given Data '!C$22*'Given Data '!C$17*9.81</f>
        <v>102.35950200000001</v>
      </c>
      <c r="U1019" s="41">
        <f>'Given Data '!C$17*9.81*'Given Data '!C$27</f>
        <v>534.97407087527142</v>
      </c>
      <c r="V1019" s="41">
        <f>'Given Data '!C$45-(Table10[[#This Row],[Column13]]+Table10[[#This Row],[Column14]]+Table10[[#This Row],[Column15]])</f>
        <v>-410.91276849661494</v>
      </c>
      <c r="W1019" s="41">
        <f>Table10[[#This Row],[Column16]]/'Given Data '!C$17</f>
        <v>-0.78762678211384662</v>
      </c>
      <c r="X1019" s="41">
        <f>IF(L1019=1,'Given Data '!C$55,IF(L1019=2,'Given Data '!C$56,IF(L1019=3,'Given Data '!C$57)))</f>
        <v>581.23604096253996</v>
      </c>
      <c r="Y1019" s="41">
        <f>Table10[[#This Row],[Column19]]*Table10[[#This Row],[Column11]]^2/(2*1000)</f>
        <v>148.81856940033367</v>
      </c>
    </row>
    <row r="1020" spans="7:25">
      <c r="G1020" s="42">
        <v>5400</v>
      </c>
      <c r="H1020" s="42">
        <v>16.579999999999998</v>
      </c>
      <c r="I1020" s="41">
        <f>Table10[[#This Row],[Column2]]*746/1000</f>
        <v>12.368679999999998</v>
      </c>
      <c r="J1020" s="37">
        <f>60*Table10[[#This Row],[Column3]]/(2*PI()*Table10[[#This Row],[Column1]])</f>
        <v>2.187262846135404E-2</v>
      </c>
      <c r="K1020" s="51">
        <v>494.6</v>
      </c>
      <c r="L1020" s="41">
        <f>IF(Simulation!Q1020&lt;='Given Data '!J$6,1,IF(AND(Simulation!Q1020&gt;'Given Data '!J$6,Simulation!Q1020&lt;='Given Data '!J$7),2,IF(Simulation!Q1020&gt;'Given Data '!J$8,3)))</f>
        <v>3</v>
      </c>
      <c r="M1020" s="41">
        <v>1</v>
      </c>
      <c r="N1020" s="32">
        <f t="shared" si="41"/>
        <v>1016</v>
      </c>
      <c r="O1020" s="41">
        <f>O1019+(Table10[[#This Row],[Column11]]-Q1019)/R1019</f>
        <v>57.092802002576541</v>
      </c>
      <c r="P1020" s="41">
        <f>3.6*Table10[[#This Row],[Column11]]</f>
        <v>81.352215435844386</v>
      </c>
      <c r="Q1020" s="41">
        <f t="shared" si="42"/>
        <v>22.597837621067885</v>
      </c>
      <c r="R1020" s="36">
        <f>Table10[[#This Row],[Column16]]/Table10[[#This Row],[Column19]]</f>
        <v>-0.70467639951922201</v>
      </c>
      <c r="S1020" s="41">
        <f>'Given Data '!C$21*'Given Data '!C$19*'Given Data '!C$9*Table10[[#This Row],[Column11]]^2</f>
        <v>480.15116506385277</v>
      </c>
      <c r="T1020" s="41">
        <f>'Given Data '!C$22*'Given Data '!C$17*9.81</f>
        <v>102.35950200000001</v>
      </c>
      <c r="U1020" s="41">
        <f>'Given Data '!C$17*9.81*'Given Data '!C$27</f>
        <v>534.97407087527142</v>
      </c>
      <c r="V1020" s="41">
        <f>'Given Data '!C$45-(Table10[[#This Row],[Column13]]+Table10[[#This Row],[Column14]]+Table10[[#This Row],[Column15]])</f>
        <v>-409.58332061628971</v>
      </c>
      <c r="W1020" s="41">
        <f>Table10[[#This Row],[Column16]]/'Given Data '!C$17</f>
        <v>-0.78507853139922501</v>
      </c>
      <c r="X1020" s="41">
        <f>IF(L1020=1,'Given Data '!C$55,IF(L1020=2,'Given Data '!C$56,IF(L1020=3,'Given Data '!C$57)))</f>
        <v>581.23604096253996</v>
      </c>
      <c r="Y1020" s="41">
        <f>Table10[[#This Row],[Column19]]*Table10[[#This Row],[Column11]]^2/(2*1000)</f>
        <v>148.40765663183709</v>
      </c>
    </row>
    <row r="1021" spans="7:25">
      <c r="G1021" s="42">
        <v>5400</v>
      </c>
      <c r="H1021" s="42">
        <v>16.579999999999998</v>
      </c>
      <c r="I1021" s="41">
        <f>Table10[[#This Row],[Column2]]*746/1000</f>
        <v>12.368679999999998</v>
      </c>
      <c r="J1021" s="37">
        <f>60*Table10[[#This Row],[Column3]]/(2*PI()*Table10[[#This Row],[Column1]])</f>
        <v>2.187262846135404E-2</v>
      </c>
      <c r="K1021" s="51">
        <v>494.6</v>
      </c>
      <c r="L1021" s="41">
        <f>IF(Simulation!Q1021&lt;='Given Data '!J$6,1,IF(AND(Simulation!Q1021&gt;'Given Data '!J$6,Simulation!Q1021&lt;='Given Data '!J$7),2,IF(Simulation!Q1021&gt;'Given Data '!J$8,3)))</f>
        <v>3</v>
      </c>
      <c r="M1021" s="41">
        <v>1</v>
      </c>
      <c r="N1021" s="32">
        <f t="shared" si="41"/>
        <v>1017</v>
      </c>
      <c r="O1021" s="41">
        <f>O1020+(Table10[[#This Row],[Column11]]-Q1020)/R1020</f>
        <v>57.1370845987161</v>
      </c>
      <c r="P1021" s="41">
        <f>3.6*Table10[[#This Row],[Column11]]</f>
        <v>81.239877794372021</v>
      </c>
      <c r="Q1021" s="41">
        <f t="shared" si="42"/>
        <v>22.566632720658895</v>
      </c>
      <c r="R1021" s="36">
        <f>Table10[[#This Row],[Column16]]/Table10[[#This Row],[Column19]]</f>
        <v>-0.70239652257822605</v>
      </c>
      <c r="S1021" s="41">
        <f>'Given Data '!C$21*'Given Data '!C$19*'Given Data '!C$9*Table10[[#This Row],[Column11]]^2</f>
        <v>478.82601841678661</v>
      </c>
      <c r="T1021" s="41">
        <f>'Given Data '!C$22*'Given Data '!C$17*9.81</f>
        <v>102.35950200000001</v>
      </c>
      <c r="U1021" s="41">
        <f>'Given Data '!C$17*9.81*'Given Data '!C$27</f>
        <v>534.97407087527142</v>
      </c>
      <c r="V1021" s="41">
        <f>'Given Data '!C$45-(Table10[[#This Row],[Column13]]+Table10[[#This Row],[Column14]]+Table10[[#This Row],[Column15]])</f>
        <v>-408.25817396922344</v>
      </c>
      <c r="W1021" s="41">
        <f>Table10[[#This Row],[Column16]]/'Given Data '!C$17</f>
        <v>-0.78253852517533384</v>
      </c>
      <c r="X1021" s="41">
        <f>IF(L1021=1,'Given Data '!C$55,IF(L1021=2,'Given Data '!C$56,IF(L1021=3,'Given Data '!C$57)))</f>
        <v>581.23604096253996</v>
      </c>
      <c r="Y1021" s="41">
        <f>Table10[[#This Row],[Column19]]*Table10[[#This Row],[Column11]]^2/(2*1000)</f>
        <v>147.99807331122079</v>
      </c>
    </row>
    <row r="1022" spans="7:25">
      <c r="G1022" s="42">
        <v>5500</v>
      </c>
      <c r="H1022" s="42">
        <v>16.940000000000001</v>
      </c>
      <c r="I1022" s="41">
        <f>Table10[[#This Row],[Column2]]*746/1000</f>
        <v>12.637240000000002</v>
      </c>
      <c r="J1022" s="37">
        <f>60*Table10[[#This Row],[Column3]]/(2*PI()*Table10[[#This Row],[Column1]])</f>
        <v>2.1941227778603172E-2</v>
      </c>
      <c r="K1022" s="51">
        <v>494.6</v>
      </c>
      <c r="L1022" s="41">
        <f>IF(Simulation!Q1022&lt;='Given Data '!J$6,1,IF(AND(Simulation!Q1022&gt;'Given Data '!J$6,Simulation!Q1022&lt;='Given Data '!J$7),2,IF(Simulation!Q1022&gt;'Given Data '!J$8,3)))</f>
        <v>3</v>
      </c>
      <c r="M1022" s="41">
        <v>1</v>
      </c>
      <c r="N1022" s="32">
        <f t="shared" si="41"/>
        <v>1018</v>
      </c>
      <c r="O1022" s="41">
        <f>O1021+(Table10[[#This Row],[Column11]]-Q1021)/R1021</f>
        <v>57.181428413741259</v>
      </c>
      <c r="P1022" s="41">
        <f>3.6*Table10[[#This Row],[Column11]]</f>
        <v>81.127748805074546</v>
      </c>
      <c r="Q1022" s="41">
        <f t="shared" si="42"/>
        <v>22.535485779187372</v>
      </c>
      <c r="R1022" s="36">
        <f>Table10[[#This Row],[Column16]]/Table10[[#This Row],[Column19]]</f>
        <v>-0.70012402184405342</v>
      </c>
      <c r="S1022" s="41">
        <f>'Given Data '!C$21*'Given Data '!C$19*'Given Data '!C$9*Table10[[#This Row],[Column11]]^2</f>
        <v>477.5051590869715</v>
      </c>
      <c r="T1022" s="41">
        <f>'Given Data '!C$22*'Given Data '!C$17*9.81</f>
        <v>102.35950200000001</v>
      </c>
      <c r="U1022" s="41">
        <f>'Given Data '!C$17*9.81*'Given Data '!C$27</f>
        <v>534.97407087527142</v>
      </c>
      <c r="V1022" s="41">
        <f>'Given Data '!C$45-(Table10[[#This Row],[Column13]]+Table10[[#This Row],[Column14]]+Table10[[#This Row],[Column15]])</f>
        <v>-406.93731463940844</v>
      </c>
      <c r="W1022" s="41">
        <f>Table10[[#This Row],[Column16]]/'Given Data '!C$17</f>
        <v>-0.78000673676833565</v>
      </c>
      <c r="X1022" s="41">
        <f>IF(L1022=1,'Given Data '!C$55,IF(L1022=2,'Given Data '!C$56,IF(L1022=3,'Given Data '!C$57)))</f>
        <v>581.23604096253996</v>
      </c>
      <c r="Y1022" s="41">
        <f>Table10[[#This Row],[Column19]]*Table10[[#This Row],[Column11]]^2/(2*1000)</f>
        <v>147.58981513725161</v>
      </c>
    </row>
    <row r="1023" spans="7:25">
      <c r="G1023" s="42">
        <v>5500</v>
      </c>
      <c r="H1023" s="42">
        <v>16.940000000000001</v>
      </c>
      <c r="I1023" s="41">
        <f>Table10[[#This Row],[Column2]]*746/1000</f>
        <v>12.637240000000002</v>
      </c>
      <c r="J1023" s="37">
        <f>60*Table10[[#This Row],[Column3]]/(2*PI()*Table10[[#This Row],[Column1]])</f>
        <v>2.1941227778603172E-2</v>
      </c>
      <c r="K1023" s="51">
        <v>494.6</v>
      </c>
      <c r="L1023" s="41">
        <f>IF(Simulation!Q1023&lt;='Given Data '!J$6,1,IF(AND(Simulation!Q1023&gt;'Given Data '!J$6,Simulation!Q1023&lt;='Given Data '!J$7),2,IF(Simulation!Q1023&gt;'Given Data '!J$8,3)))</f>
        <v>3</v>
      </c>
      <c r="M1023" s="41">
        <v>1</v>
      </c>
      <c r="N1023" s="32">
        <f t="shared" si="41"/>
        <v>1019</v>
      </c>
      <c r="O1023" s="41">
        <f>O1022+(Table10[[#This Row],[Column11]]-Q1022)/R1022</f>
        <v>57.225833502953044</v>
      </c>
      <c r="P1023" s="41">
        <f>3.6*Table10[[#This Row],[Column11]]</f>
        <v>81.015828154337072</v>
      </c>
      <c r="Q1023" s="41">
        <f t="shared" si="42"/>
        <v>22.504396709538074</v>
      </c>
      <c r="R1023" s="36">
        <f>Table10[[#This Row],[Column16]]/Table10[[#This Row],[Column19]]</f>
        <v>-0.69785887345206998</v>
      </c>
      <c r="S1023" s="41">
        <f>'Given Data '!C$21*'Given Data '!C$19*'Given Data '!C$9*Table10[[#This Row],[Column11]]^2</f>
        <v>476.18857320342244</v>
      </c>
      <c r="T1023" s="41">
        <f>'Given Data '!C$22*'Given Data '!C$17*9.81</f>
        <v>102.35950200000001</v>
      </c>
      <c r="U1023" s="41">
        <f>'Given Data '!C$17*9.81*'Given Data '!C$27</f>
        <v>534.97407087527142</v>
      </c>
      <c r="V1023" s="41">
        <f>'Given Data '!C$45-(Table10[[#This Row],[Column13]]+Table10[[#This Row],[Column14]]+Table10[[#This Row],[Column15]])</f>
        <v>-405.62072875585932</v>
      </c>
      <c r="W1023" s="41">
        <f>Table10[[#This Row],[Column16]]/'Given Data '!C$17</f>
        <v>-0.77748313959069082</v>
      </c>
      <c r="X1023" s="41">
        <f>IF(L1023=1,'Given Data '!C$55,IF(L1023=2,'Given Data '!C$56,IF(L1023=3,'Given Data '!C$57)))</f>
        <v>581.23604096253996</v>
      </c>
      <c r="Y1023" s="41">
        <f>Table10[[#This Row],[Column19]]*Table10[[#This Row],[Column11]]^2/(2*1000)</f>
        <v>147.18287782261217</v>
      </c>
    </row>
    <row r="1024" spans="7:25">
      <c r="G1024" s="42">
        <v>5500</v>
      </c>
      <c r="H1024" s="42">
        <v>16.940000000000001</v>
      </c>
      <c r="I1024" s="41">
        <f>Table10[[#This Row],[Column2]]*746/1000</f>
        <v>12.637240000000002</v>
      </c>
      <c r="J1024" s="37">
        <f>60*Table10[[#This Row],[Column3]]/(2*PI()*Table10[[#This Row],[Column1]])</f>
        <v>2.1941227778603172E-2</v>
      </c>
      <c r="K1024" s="51">
        <v>494.6</v>
      </c>
      <c r="L1024" s="41">
        <f>IF(Simulation!Q1024&lt;='Given Data '!J$6,1,IF(AND(Simulation!Q1024&gt;'Given Data '!J$6,Simulation!Q1024&lt;='Given Data '!J$7),2,IF(Simulation!Q1024&gt;'Given Data '!J$8,3)))</f>
        <v>3</v>
      </c>
      <c r="M1024" s="41">
        <v>1</v>
      </c>
      <c r="N1024" s="32">
        <f t="shared" si="41"/>
        <v>1020</v>
      </c>
      <c r="O1024" s="41">
        <f>O1023+(Table10[[#This Row],[Column11]]-Q1023)/R1023</f>
        <v>57.270299921580758</v>
      </c>
      <c r="P1024" s="41">
        <f>3.6*Table10[[#This Row],[Column11]]</f>
        <v>80.904115529021126</v>
      </c>
      <c r="Q1024" s="41">
        <f t="shared" si="42"/>
        <v>22.47336542472809</v>
      </c>
      <c r="R1024" s="36">
        <f>Table10[[#This Row],[Column16]]/Table10[[#This Row],[Column19]]</f>
        <v>-0.69560105361485358</v>
      </c>
      <c r="S1024" s="41">
        <f>'Given Data '!C$21*'Given Data '!C$19*'Given Data '!C$9*Table10[[#This Row],[Column11]]^2</f>
        <v>474.8762469400321</v>
      </c>
      <c r="T1024" s="41">
        <f>'Given Data '!C$22*'Given Data '!C$17*9.81</f>
        <v>102.35950200000001</v>
      </c>
      <c r="U1024" s="41">
        <f>'Given Data '!C$17*9.81*'Given Data '!C$27</f>
        <v>534.97407087527142</v>
      </c>
      <c r="V1024" s="41">
        <f>'Given Data '!C$45-(Table10[[#This Row],[Column13]]+Table10[[#This Row],[Column14]]+Table10[[#This Row],[Column15]])</f>
        <v>-404.30840249246899</v>
      </c>
      <c r="W1024" s="41">
        <f>Table10[[#This Row],[Column16]]/'Given Data '!C$17</f>
        <v>-0.77496770714088081</v>
      </c>
      <c r="X1024" s="41">
        <f>IF(L1024=1,'Given Data '!C$55,IF(L1024=2,'Given Data '!C$56,IF(L1024=3,'Given Data '!C$57)))</f>
        <v>581.23604096253996</v>
      </c>
      <c r="Y1024" s="41">
        <f>Table10[[#This Row],[Column19]]*Table10[[#This Row],[Column11]]^2/(2*1000)</f>
        <v>146.77725709385632</v>
      </c>
    </row>
    <row r="1025" spans="7:25">
      <c r="G1025" s="42">
        <v>5600</v>
      </c>
      <c r="H1025" s="42">
        <v>17.05</v>
      </c>
      <c r="I1025" s="41">
        <f>Table10[[#This Row],[Column2]]*746/1000</f>
        <v>12.7193</v>
      </c>
      <c r="J1025" s="37">
        <f>60*Table10[[#This Row],[Column3]]/(2*PI()*Table10[[#This Row],[Column1]])</f>
        <v>2.1689351439307978E-2</v>
      </c>
      <c r="K1025" s="51">
        <v>494.6</v>
      </c>
      <c r="L1025" s="41">
        <f>IF(Simulation!Q1025&lt;='Given Data '!J$6,1,IF(AND(Simulation!Q1025&gt;'Given Data '!J$6,Simulation!Q1025&lt;='Given Data '!J$7),2,IF(Simulation!Q1025&gt;'Given Data '!J$8,3)))</f>
        <v>3</v>
      </c>
      <c r="M1025" s="41">
        <v>1</v>
      </c>
      <c r="N1025" s="39">
        <f t="shared" si="41"/>
        <v>1021</v>
      </c>
      <c r="O1025" s="41">
        <f>O1024+(Table10[[#This Row],[Column11]]-Q1024)/R1024</f>
        <v>57.314827724781438</v>
      </c>
      <c r="P1025" s="41">
        <f>3.6*Table10[[#This Row],[Column11]]</f>
        <v>80.792610616463563</v>
      </c>
      <c r="Q1025" s="41">
        <f t="shared" si="42"/>
        <v>22.442391837906545</v>
      </c>
      <c r="R1025" s="36">
        <f>-1.2*Table10[[#This Row],[Column16]]/Table10[[#This Row],[Column19]]</f>
        <v>0.83202064634633055</v>
      </c>
      <c r="S1025" s="41">
        <f>'Given Data '!C$21*'Given Data '!C$19*'Given Data '!C$9*Table10[[#This Row],[Column11]]^2</f>
        <v>473.56816651542539</v>
      </c>
      <c r="T1025" s="41">
        <f>'Given Data '!C$22*'Given Data '!C$17*9.81</f>
        <v>102.35950200000001</v>
      </c>
      <c r="U1025" s="41">
        <f>'Given Data '!C$17*9.81*'Given Data '!C$27</f>
        <v>534.97407087527142</v>
      </c>
      <c r="V1025" s="41">
        <f>'Given Data '!C$45-(Table10[[#This Row],[Column13]]+Table10[[#This Row],[Column14]]+Table10[[#This Row],[Column15]])</f>
        <v>-403.00032206786227</v>
      </c>
      <c r="W1025" s="41">
        <f>Table10[[#This Row],[Column16]]/'Given Data '!C$17</f>
        <v>-0.77246041300312862</v>
      </c>
      <c r="X1025" s="41">
        <f>IF(L1025=1,'Given Data '!C$55,IF(L1025=2,'Given Data '!C$56,IF(L1025=3,'Given Data '!C$57)))</f>
        <v>581.23604096253996</v>
      </c>
      <c r="Y1025" s="41">
        <f>Table10[[#This Row],[Column19]]*Table10[[#This Row],[Column11]]^2/(2*1000)</f>
        <v>146.37294869136386</v>
      </c>
    </row>
    <row r="1026" spans="7:25">
      <c r="G1026" s="42">
        <v>5600</v>
      </c>
      <c r="H1026" s="42">
        <v>17.05</v>
      </c>
      <c r="I1026" s="41">
        <f>Table10[[#This Row],[Column2]]*746/1000</f>
        <v>12.7193</v>
      </c>
      <c r="J1026" s="37">
        <f>60*Table10[[#This Row],[Column3]]/(2*PI()*Table10[[#This Row],[Column1]])</f>
        <v>2.1689351439307978E-2</v>
      </c>
      <c r="K1026" s="51">
        <v>494.6</v>
      </c>
      <c r="L1026" s="41">
        <f>IF(Simulation!Q1026&lt;='Given Data '!J$6,1,IF(AND(Simulation!Q1026&gt;'Given Data '!J$6,Simulation!Q1026&lt;='Given Data '!J$7),2,IF(Simulation!Q1026&gt;'Given Data '!J$8,3)))</f>
        <v>3</v>
      </c>
      <c r="M1026" s="41">
        <v>1</v>
      </c>
      <c r="N1026" s="39">
        <f t="shared" si="41"/>
        <v>1022</v>
      </c>
      <c r="O1026" s="41">
        <f>O1025+(Table10[[#This Row],[Column11]]-Q1025)/R1025</f>
        <v>57.359349511760101</v>
      </c>
      <c r="P1026" s="41">
        <f>3.6*Table10[[#This Row],[Column11]]</f>
        <v>80.925965581986105</v>
      </c>
      <c r="Q1026" s="41">
        <f t="shared" si="42"/>
        <v>22.479434883885027</v>
      </c>
      <c r="R1026" s="36">
        <f>-1.2*Table10[[#This Row],[Column16]]/Table10[[#This Row],[Column19]]</f>
        <v>0.8352509029929247</v>
      </c>
      <c r="S1026" s="41">
        <f>'Given Data '!C$21*'Given Data '!C$19*'Given Data '!C$9*Table10[[#This Row],[Column11]]^2</f>
        <v>475.1327845025582</v>
      </c>
      <c r="T1026" s="41">
        <f>'Given Data '!C$22*'Given Data '!C$17*9.81</f>
        <v>102.35950200000001</v>
      </c>
      <c r="U1026" s="41">
        <f>'Given Data '!C$17*9.81*'Given Data '!C$27</f>
        <v>534.97407087527142</v>
      </c>
      <c r="V1026" s="41">
        <f>'Given Data '!C$45-(Table10[[#This Row],[Column13]]+Table10[[#This Row],[Column14]]+Table10[[#This Row],[Column15]])</f>
        <v>-404.56494005499508</v>
      </c>
      <c r="W1026" s="41">
        <f>Table10[[#This Row],[Column16]]/'Given Data '!C$17</f>
        <v>-0.77545943159033759</v>
      </c>
      <c r="X1026" s="41">
        <f>IF(L1026=1,'Given Data '!C$55,IF(L1026=2,'Given Data '!C$56,IF(L1026=3,'Given Data '!C$57)))</f>
        <v>581.23604096253996</v>
      </c>
      <c r="Y1026" s="41">
        <f>Table10[[#This Row],[Column19]]*Table10[[#This Row],[Column11]]^2/(2*1000)</f>
        <v>146.85654907784533</v>
      </c>
    </row>
    <row r="1027" spans="7:25">
      <c r="G1027" s="42">
        <v>5700</v>
      </c>
      <c r="H1027" s="42">
        <v>17.11</v>
      </c>
      <c r="I1027" s="41">
        <f>Table10[[#This Row],[Column2]]*746/1000</f>
        <v>12.764059999999999</v>
      </c>
      <c r="J1027" s="37">
        <f>60*Table10[[#This Row],[Column3]]/(2*PI()*Table10[[#This Row],[Column1]])</f>
        <v>2.1383823609700394E-2</v>
      </c>
      <c r="K1027" s="51">
        <v>494.6</v>
      </c>
      <c r="L1027" s="41">
        <f>IF(Simulation!Q1027&lt;='Given Data '!J$6,1,IF(AND(Simulation!Q1027&gt;'Given Data '!J$6,Simulation!Q1027&lt;='Given Data '!J$7),2,IF(Simulation!Q1027&gt;'Given Data '!J$8,3)))</f>
        <v>3</v>
      </c>
      <c r="M1027" s="41">
        <v>1</v>
      </c>
      <c r="N1027" s="39">
        <f t="shared" si="41"/>
        <v>1023</v>
      </c>
      <c r="O1027" s="41">
        <f>O1026+(Table10[[#This Row],[Column11]]-Q1026)/R1026</f>
        <v>57.40379791178222</v>
      </c>
      <c r="P1027" s="41">
        <f>3.6*Table10[[#This Row],[Column11]]</f>
        <v>81.059617620504326</v>
      </c>
      <c r="Q1027" s="41">
        <f t="shared" si="42"/>
        <v>22.516560450140091</v>
      </c>
      <c r="R1027" s="36">
        <f>-1.2*Table10[[#This Row],[Column16]]/Table10[[#This Row],[Column19]]</f>
        <v>0.83849370086436525</v>
      </c>
      <c r="S1027" s="41">
        <f>'Given Data '!C$21*'Given Data '!C$19*'Given Data '!C$9*Table10[[#This Row],[Column11]]^2</f>
        <v>476.7034769995899</v>
      </c>
      <c r="T1027" s="41">
        <f>'Given Data '!C$22*'Given Data '!C$17*9.81</f>
        <v>102.35950200000001</v>
      </c>
      <c r="U1027" s="41">
        <f>'Given Data '!C$17*9.81*'Given Data '!C$27</f>
        <v>534.97407087527142</v>
      </c>
      <c r="V1027" s="41">
        <f>'Given Data '!C$45-(Table10[[#This Row],[Column13]]+Table10[[#This Row],[Column14]]+Table10[[#This Row],[Column15]])</f>
        <v>-406.13563255202666</v>
      </c>
      <c r="W1027" s="41">
        <f>Table10[[#This Row],[Column16]]/'Given Data '!C$17</f>
        <v>-0.77847009363827924</v>
      </c>
      <c r="X1027" s="41">
        <f>IF(L1027=1,'Given Data '!C$55,IF(L1027=2,'Given Data '!C$56,IF(L1027=3,'Given Data '!C$57)))</f>
        <v>581.23604096253996</v>
      </c>
      <c r="Y1027" s="41">
        <f>Table10[[#This Row],[Column19]]*Table10[[#This Row],[Column11]]^2/(2*1000)</f>
        <v>147.34202700591135</v>
      </c>
    </row>
    <row r="1028" spans="7:25">
      <c r="G1028" s="42">
        <v>5700</v>
      </c>
      <c r="H1028" s="42">
        <v>17.11</v>
      </c>
      <c r="I1028" s="41">
        <f>Table10[[#This Row],[Column2]]*746/1000</f>
        <v>12.764059999999999</v>
      </c>
      <c r="J1028" s="37">
        <f>60*Table10[[#This Row],[Column3]]/(2*PI()*Table10[[#This Row],[Column1]])</f>
        <v>2.1383823609700394E-2</v>
      </c>
      <c r="K1028" s="51">
        <v>494.6</v>
      </c>
      <c r="L1028" s="41">
        <f>IF(Simulation!Q1028&lt;='Given Data '!J$6,1,IF(AND(Simulation!Q1028&gt;'Given Data '!J$6,Simulation!Q1028&lt;='Given Data '!J$7),2,IF(Simulation!Q1028&gt;'Given Data '!J$8,3)))</f>
        <v>3</v>
      </c>
      <c r="M1028" s="41">
        <v>1</v>
      </c>
      <c r="N1028" s="39">
        <f t="shared" si="41"/>
        <v>1024</v>
      </c>
      <c r="O1028" s="41">
        <f>O1027+(Table10[[#This Row],[Column11]]-Q1027)/R1027</f>
        <v>57.448173003741132</v>
      </c>
      <c r="P1028" s="41">
        <f>3.6*Table10[[#This Row],[Column11]]</f>
        <v>81.193567266802489</v>
      </c>
      <c r="Q1028" s="41">
        <f t="shared" si="42"/>
        <v>22.553768685222913</v>
      </c>
      <c r="R1028" s="36">
        <f>-1.2*Table10[[#This Row],[Column16]]/Table10[[#This Row],[Column19]]</f>
        <v>0.84174908865100118</v>
      </c>
      <c r="S1028" s="41">
        <f>'Given Data '!C$21*'Given Data '!C$19*'Given Data '!C$9*Table10[[#This Row],[Column11]]^2</f>
        <v>478.2802675903414</v>
      </c>
      <c r="T1028" s="41">
        <f>'Given Data '!C$22*'Given Data '!C$17*9.81</f>
        <v>102.35950200000001</v>
      </c>
      <c r="U1028" s="41">
        <f>'Given Data '!C$17*9.81*'Given Data '!C$27</f>
        <v>534.97407087527142</v>
      </c>
      <c r="V1028" s="41">
        <f>'Given Data '!C$45-(Table10[[#This Row],[Column13]]+Table10[[#This Row],[Column14]]+Table10[[#This Row],[Column15]])</f>
        <v>-407.71242314277833</v>
      </c>
      <c r="W1028" s="41">
        <f>Table10[[#This Row],[Column16]]/'Given Data '!C$17</f>
        <v>-0.78149244435180143</v>
      </c>
      <c r="X1028" s="41">
        <f>IF(L1028=1,'Given Data '!C$55,IF(L1028=2,'Given Data '!C$56,IF(L1028=3,'Given Data '!C$57)))</f>
        <v>581.23604096253996</v>
      </c>
      <c r="Y1028" s="41">
        <f>Table10[[#This Row],[Column19]]*Table10[[#This Row],[Column11]]^2/(2*1000)</f>
        <v>147.82938976497377</v>
      </c>
    </row>
    <row r="1029" spans="7:25">
      <c r="G1029" s="42">
        <v>5700</v>
      </c>
      <c r="H1029" s="42">
        <v>17.11</v>
      </c>
      <c r="I1029" s="41">
        <f>Table10[[#This Row],[Column2]]*746/1000</f>
        <v>12.764059999999999</v>
      </c>
      <c r="J1029" s="37">
        <f>60*Table10[[#This Row],[Column3]]/(2*PI()*Table10[[#This Row],[Column1]])</f>
        <v>2.1383823609700394E-2</v>
      </c>
      <c r="K1029" s="51">
        <v>494.6</v>
      </c>
      <c r="L1029" s="41">
        <f>IF(Simulation!Q1029&lt;='Given Data '!J$6,1,IF(AND(Simulation!Q1029&gt;'Given Data '!J$6,Simulation!Q1029&lt;='Given Data '!J$7),2,IF(Simulation!Q1029&gt;'Given Data '!J$8,3)))</f>
        <v>3</v>
      </c>
      <c r="M1029" s="41">
        <v>1</v>
      </c>
      <c r="N1029" s="39">
        <f t="shared" si="41"/>
        <v>1025</v>
      </c>
      <c r="O1029" s="41">
        <f>O1028+(Table10[[#This Row],[Column11]]-Q1028)/R1028</f>
        <v>57.492474866653367</v>
      </c>
      <c r="P1029" s="41">
        <f>3.6*Table10[[#This Row],[Column11]]</f>
        <v>81.327815056637391</v>
      </c>
      <c r="Q1029" s="41">
        <f t="shared" si="42"/>
        <v>22.591059737954829</v>
      </c>
      <c r="R1029" s="36">
        <f>-1.2*Table10[[#This Row],[Column16]]/Table10[[#This Row],[Column19]]</f>
        <v>0.84501711523221623</v>
      </c>
      <c r="S1029" s="41">
        <f>'Given Data '!C$21*'Given Data '!C$19*'Given Data '!C$9*Table10[[#This Row],[Column11]]^2</f>
        <v>479.86317995019613</v>
      </c>
      <c r="T1029" s="41">
        <f>'Given Data '!C$22*'Given Data '!C$17*9.81</f>
        <v>102.35950200000001</v>
      </c>
      <c r="U1029" s="41">
        <f>'Given Data '!C$17*9.81*'Given Data '!C$27</f>
        <v>534.97407087527142</v>
      </c>
      <c r="V1029" s="41">
        <f>'Given Data '!C$45-(Table10[[#This Row],[Column13]]+Table10[[#This Row],[Column14]]+Table10[[#This Row],[Column15]])</f>
        <v>-409.29533550263318</v>
      </c>
      <c r="W1029" s="41">
        <f>Table10[[#This Row],[Column16]]/'Given Data '!C$17</f>
        <v>-0.78452652911125553</v>
      </c>
      <c r="X1029" s="41">
        <f>IF(L1029=1,'Given Data '!C$55,IF(L1029=2,'Given Data '!C$56,IF(L1029=3,'Given Data '!C$57)))</f>
        <v>581.23604096253996</v>
      </c>
      <c r="Y1029" s="41">
        <f>Table10[[#This Row],[Column19]]*Table10[[#This Row],[Column11]]^2/(2*1000)</f>
        <v>148.31864467274511</v>
      </c>
    </row>
    <row r="1030" spans="7:25">
      <c r="G1030" s="42">
        <v>5700</v>
      </c>
      <c r="H1030" s="42">
        <v>17.11</v>
      </c>
      <c r="I1030" s="41">
        <f>Table10[[#This Row],[Column2]]*746/1000</f>
        <v>12.764059999999999</v>
      </c>
      <c r="J1030" s="37">
        <f>60*Table10[[#This Row],[Column3]]/(2*PI()*Table10[[#This Row],[Column1]])</f>
        <v>2.1383823609700394E-2</v>
      </c>
      <c r="K1030" s="51">
        <v>494.6</v>
      </c>
      <c r="L1030" s="41">
        <f>IF(Simulation!Q1030&lt;='Given Data '!J$6,1,IF(AND(Simulation!Q1030&gt;'Given Data '!J$6,Simulation!Q1030&lt;='Given Data '!J$7),2,IF(Simulation!Q1030&gt;'Given Data '!J$8,3)))</f>
        <v>3</v>
      </c>
      <c r="M1030" s="41">
        <v>1</v>
      </c>
      <c r="N1030" s="39">
        <f t="shared" ref="N1030:N1093" si="43">N1029+1</f>
        <v>1026</v>
      </c>
      <c r="O1030" s="41">
        <f>O1029+(Table10[[#This Row],[Column11]]-Q1029)/R1029</f>
        <v>57.536703579657512</v>
      </c>
      <c r="P1030" s="41">
        <f>3.6*Table10[[#This Row],[Column11]]</f>
        <v>81.462361526740892</v>
      </c>
      <c r="Q1030" s="41">
        <f t="shared" ref="Q1030:Q1093" si="44">SQRT(2*R1029+Q1029^2)</f>
        <v>22.628433757428024</v>
      </c>
      <c r="R1030" s="36">
        <f>-1.2*Table10[[#This Row],[Column16]]/Table10[[#This Row],[Column19]]</f>
        <v>0.84829782967716572</v>
      </c>
      <c r="S1030" s="41">
        <f>'Given Data '!C$21*'Given Data '!C$19*'Given Data '!C$9*Table10[[#This Row],[Column11]]^2</f>
        <v>481.45223784645543</v>
      </c>
      <c r="T1030" s="41">
        <f>'Given Data '!C$22*'Given Data '!C$17*9.81</f>
        <v>102.35950200000001</v>
      </c>
      <c r="U1030" s="41">
        <f>'Given Data '!C$17*9.81*'Given Data '!C$27</f>
        <v>534.97407087527142</v>
      </c>
      <c r="V1030" s="41">
        <f>'Given Data '!C$45-(Table10[[#This Row],[Column13]]+Table10[[#This Row],[Column14]]+Table10[[#This Row],[Column15]])</f>
        <v>-410.88439339889237</v>
      </c>
      <c r="W1030" s="41">
        <f>Table10[[#This Row],[Column16]]/'Given Data '!C$17</f>
        <v>-0.7875723934731792</v>
      </c>
      <c r="X1030" s="41">
        <f>IF(L1030=1,'Given Data '!C$55,IF(L1030=2,'Given Data '!C$56,IF(L1030=3,'Given Data '!C$57)))</f>
        <v>581.23604096253996</v>
      </c>
      <c r="Y1030" s="41">
        <f>Table10[[#This Row],[Column19]]*Table10[[#This Row],[Column11]]^2/(2*1000)</f>
        <v>148.80979907534828</v>
      </c>
    </row>
    <row r="1031" spans="7:25">
      <c r="G1031" s="42">
        <v>5800</v>
      </c>
      <c r="H1031" s="42">
        <v>17.18</v>
      </c>
      <c r="I1031" s="41">
        <f>Table10[[#This Row],[Column2]]*746/1000</f>
        <v>12.816280000000001</v>
      </c>
      <c r="J1031" s="37">
        <f>60*Table10[[#This Row],[Column3]]/(2*PI()*Table10[[#This Row],[Column1]])</f>
        <v>2.1101113593618586E-2</v>
      </c>
      <c r="K1031" s="51">
        <v>494.6</v>
      </c>
      <c r="L1031" s="41">
        <f>IF(Simulation!Q1031&lt;='Given Data '!J$6,1,IF(AND(Simulation!Q1031&gt;'Given Data '!J$6,Simulation!Q1031&lt;='Given Data '!J$7),2,IF(Simulation!Q1031&gt;'Given Data '!J$8,3)))</f>
        <v>3</v>
      </c>
      <c r="M1031" s="41">
        <v>1</v>
      </c>
      <c r="N1031" s="39">
        <f t="shared" si="43"/>
        <v>1027</v>
      </c>
      <c r="O1031" s="41">
        <f>O1030+(Table10[[#This Row],[Column11]]-Q1030)/R1030</f>
        <v>57.580859222013046</v>
      </c>
      <c r="P1031" s="41">
        <f>3.6*Table10[[#This Row],[Column11]]</f>
        <v>81.597207214822404</v>
      </c>
      <c r="Q1031" s="41">
        <f t="shared" si="44"/>
        <v>22.665890893006225</v>
      </c>
      <c r="R1031" s="36">
        <f>-1.2*Table10[[#This Row],[Column16]]/Table10[[#This Row],[Column19]]</f>
        <v>0.85159128124551242</v>
      </c>
      <c r="S1031" s="41">
        <f>'Given Data '!C$21*'Given Data '!C$19*'Given Data '!C$9*Table10[[#This Row],[Column11]]^2</f>
        <v>483.04746513869509</v>
      </c>
      <c r="T1031" s="41">
        <f>'Given Data '!C$22*'Given Data '!C$17*9.81</f>
        <v>102.35950200000001</v>
      </c>
      <c r="U1031" s="41">
        <f>'Given Data '!C$17*9.81*'Given Data '!C$27</f>
        <v>534.97407087527142</v>
      </c>
      <c r="V1031" s="41">
        <f>'Given Data '!C$45-(Table10[[#This Row],[Column13]]+Table10[[#This Row],[Column14]]+Table10[[#This Row],[Column15]])</f>
        <v>-412.47962069113214</v>
      </c>
      <c r="W1031" s="41">
        <f>Table10[[#This Row],[Column16]]/'Given Data '!C$17</f>
        <v>-0.79063008317098027</v>
      </c>
      <c r="X1031" s="41">
        <f>IF(L1031=1,'Given Data '!C$55,IF(L1031=2,'Given Data '!C$56,IF(L1031=3,'Given Data '!C$57)))</f>
        <v>581.23604096253996</v>
      </c>
      <c r="Y1031" s="41">
        <f>Table10[[#This Row],[Column19]]*Table10[[#This Row],[Column11]]^2/(2*1000)</f>
        <v>149.30286034742696</v>
      </c>
    </row>
    <row r="1032" spans="7:25">
      <c r="G1032" s="42">
        <v>5800</v>
      </c>
      <c r="H1032" s="42">
        <v>17.18</v>
      </c>
      <c r="I1032" s="41">
        <f>Table10[[#This Row],[Column2]]*746/1000</f>
        <v>12.816280000000001</v>
      </c>
      <c r="J1032" s="37">
        <f>60*Table10[[#This Row],[Column3]]/(2*PI()*Table10[[#This Row],[Column1]])</f>
        <v>2.1101113593618586E-2</v>
      </c>
      <c r="K1032" s="51">
        <v>494.6</v>
      </c>
      <c r="L1032" s="41">
        <f>IF(Simulation!Q1032&lt;='Given Data '!J$6,1,IF(AND(Simulation!Q1032&gt;'Given Data '!J$6,Simulation!Q1032&lt;='Given Data '!J$7),2,IF(Simulation!Q1032&gt;'Given Data '!J$8,3)))</f>
        <v>3</v>
      </c>
      <c r="M1032" s="41">
        <v>1</v>
      </c>
      <c r="N1032" s="39">
        <f t="shared" si="43"/>
        <v>1028</v>
      </c>
      <c r="O1032" s="41">
        <f>O1031+(Table10[[#This Row],[Column11]]-Q1031)/R1031</f>
        <v>57.624941873099218</v>
      </c>
      <c r="P1032" s="41">
        <f>3.6*Table10[[#This Row],[Column11]]</f>
        <v>81.732352659571418</v>
      </c>
      <c r="Q1032" s="41">
        <f t="shared" si="44"/>
        <v>22.703431294325394</v>
      </c>
      <c r="R1032" s="36">
        <f>-1.2*Table10[[#This Row],[Column16]]/Table10[[#This Row],[Column19]]</f>
        <v>0.85489751938816527</v>
      </c>
      <c r="S1032" s="41">
        <f>'Given Data '!C$21*'Given Data '!C$19*'Given Data '!C$9*Table10[[#This Row],[Column11]]^2</f>
        <v>484.64888577912427</v>
      </c>
      <c r="T1032" s="41">
        <f>'Given Data '!C$22*'Given Data '!C$17*9.81</f>
        <v>102.35950200000001</v>
      </c>
      <c r="U1032" s="41">
        <f>'Given Data '!C$17*9.81*'Given Data '!C$27</f>
        <v>534.97407087527142</v>
      </c>
      <c r="V1032" s="41">
        <f>'Given Data '!C$45-(Table10[[#This Row],[Column13]]+Table10[[#This Row],[Column14]]+Table10[[#This Row],[Column15]])</f>
        <v>-414.08104133156121</v>
      </c>
      <c r="W1032" s="41">
        <f>Table10[[#This Row],[Column16]]/'Given Data '!C$17</f>
        <v>-0.7936996441156221</v>
      </c>
      <c r="X1032" s="41">
        <f>IF(L1032=1,'Given Data '!C$55,IF(L1032=2,'Given Data '!C$56,IF(L1032=3,'Given Data '!C$57)))</f>
        <v>581.23604096253996</v>
      </c>
      <c r="Y1032" s="41">
        <f>Table10[[#This Row],[Column19]]*Table10[[#This Row],[Column11]]^2/(2*1000)</f>
        <v>149.79783589225636</v>
      </c>
    </row>
    <row r="1033" spans="7:25">
      <c r="G1033" s="42">
        <v>5800</v>
      </c>
      <c r="H1033" s="42">
        <v>17.18</v>
      </c>
      <c r="I1033" s="41">
        <f>Table10[[#This Row],[Column2]]*746/1000</f>
        <v>12.816280000000001</v>
      </c>
      <c r="J1033" s="37">
        <f>60*Table10[[#This Row],[Column3]]/(2*PI()*Table10[[#This Row],[Column1]])</f>
        <v>2.1101113593618586E-2</v>
      </c>
      <c r="K1033" s="51">
        <v>494.6</v>
      </c>
      <c r="L1033" s="41">
        <f>IF(Simulation!Q1033&lt;='Given Data '!J$6,1,IF(AND(Simulation!Q1033&gt;'Given Data '!J$6,Simulation!Q1033&lt;='Given Data '!J$7),2,IF(Simulation!Q1033&gt;'Given Data '!J$8,3)))</f>
        <v>3</v>
      </c>
      <c r="M1033" s="41">
        <v>1</v>
      </c>
      <c r="N1033" s="39">
        <f t="shared" si="43"/>
        <v>1029</v>
      </c>
      <c r="O1033" s="41">
        <f>O1032+(Table10[[#This Row],[Column11]]-Q1032)/R1032</f>
        <v>57.668951612413878</v>
      </c>
      <c r="P1033" s="41">
        <f>3.6*Table10[[#This Row],[Column11]]</f>
        <v>81.867798400659908</v>
      </c>
      <c r="Q1033" s="41">
        <f t="shared" si="44"/>
        <v>22.741055111294418</v>
      </c>
      <c r="R1033" s="36">
        <f>-1.2*Table10[[#This Row],[Column16]]/Table10[[#This Row],[Column19]]</f>
        <v>0.85821659374802295</v>
      </c>
      <c r="S1033" s="41">
        <f>'Given Data '!C$21*'Given Data '!C$19*'Given Data '!C$9*Table10[[#This Row],[Column11]]^2</f>
        <v>486.25652381294429</v>
      </c>
      <c r="T1033" s="41">
        <f>'Given Data '!C$22*'Given Data '!C$17*9.81</f>
        <v>102.35950200000001</v>
      </c>
      <c r="U1033" s="41">
        <f>'Given Data '!C$17*9.81*'Given Data '!C$27</f>
        <v>534.97407087527142</v>
      </c>
      <c r="V1033" s="41">
        <f>'Given Data '!C$45-(Table10[[#This Row],[Column13]]+Table10[[#This Row],[Column14]]+Table10[[#This Row],[Column15]])</f>
        <v>-415.68867936538118</v>
      </c>
      <c r="W1033" s="41">
        <f>Table10[[#This Row],[Column16]]/'Given Data '!C$17</f>
        <v>-0.79678112239631438</v>
      </c>
      <c r="X1033" s="41">
        <f>IF(L1033=1,'Given Data '!C$55,IF(L1033=2,'Given Data '!C$56,IF(L1033=3,'Given Data '!C$57)))</f>
        <v>581.23604096253996</v>
      </c>
      <c r="Y1033" s="41">
        <f>Table10[[#This Row],[Column19]]*Table10[[#This Row],[Column11]]^2/(2*1000)</f>
        <v>150.29473314185424</v>
      </c>
    </row>
    <row r="1034" spans="7:25">
      <c r="G1034" s="42">
        <v>5900</v>
      </c>
      <c r="H1034" s="42">
        <v>17.239999999999998</v>
      </c>
      <c r="I1034" s="41">
        <f>Table10[[#This Row],[Column2]]*746/1000</f>
        <v>12.861039999999999</v>
      </c>
      <c r="J1034" s="37">
        <f>60*Table10[[#This Row],[Column3]]/(2*PI()*Table10[[#This Row],[Column1]])</f>
        <v>2.0815912772568706E-2</v>
      </c>
      <c r="K1034" s="51">
        <v>494.6</v>
      </c>
      <c r="L1034" s="41">
        <f>IF(Simulation!Q1034&lt;='Given Data '!J$6,1,IF(AND(Simulation!Q1034&gt;'Given Data '!J$6,Simulation!Q1034&lt;='Given Data '!J$7),2,IF(Simulation!Q1034&gt;'Given Data '!J$8,3)))</f>
        <v>3</v>
      </c>
      <c r="M1034" s="41">
        <v>1</v>
      </c>
      <c r="N1034" s="39">
        <f t="shared" si="43"/>
        <v>1030</v>
      </c>
      <c r="O1034" s="41">
        <f>O1033+(Table10[[#This Row],[Column11]]-Q1033)/R1033</f>
        <v>57.712888519572381</v>
      </c>
      <c r="P1034" s="41">
        <f>3.6*Table10[[#This Row],[Column11]]</f>
        <v>82.003544978744927</v>
      </c>
      <c r="Q1034" s="41">
        <f t="shared" si="44"/>
        <v>22.778762494095812</v>
      </c>
      <c r="R1034" s="36">
        <f>-1.2*Table10[[#This Row],[Column16]]/Table10[[#This Row],[Column19]]</f>
        <v>0.86154855416071918</v>
      </c>
      <c r="S1034" s="41">
        <f>'Given Data '!C$21*'Given Data '!C$19*'Given Data '!C$9*Table10[[#This Row],[Column11]]^2</f>
        <v>487.87040337871048</v>
      </c>
      <c r="T1034" s="41">
        <f>'Given Data '!C$22*'Given Data '!C$17*9.81</f>
        <v>102.35950200000001</v>
      </c>
      <c r="U1034" s="41">
        <f>'Given Data '!C$17*9.81*'Given Data '!C$27</f>
        <v>534.97407087527142</v>
      </c>
      <c r="V1034" s="41">
        <f>'Given Data '!C$45-(Table10[[#This Row],[Column13]]+Table10[[#This Row],[Column14]]+Table10[[#This Row],[Column15]])</f>
        <v>-417.30255893114736</v>
      </c>
      <c r="W1034" s="41">
        <f>Table10[[#This Row],[Column16]]/'Given Data '!C$17</f>
        <v>-0.79987456428120474</v>
      </c>
      <c r="X1034" s="41">
        <f>IF(L1034=1,'Given Data '!C$55,IF(L1034=2,'Given Data '!C$56,IF(L1034=3,'Given Data '!C$57)))</f>
        <v>581.23604096253996</v>
      </c>
      <c r="Y1034" s="41">
        <f>Table10[[#This Row],[Column19]]*Table10[[#This Row],[Column11]]^2/(2*1000)</f>
        <v>150.79355955709266</v>
      </c>
    </row>
    <row r="1035" spans="7:25">
      <c r="G1035" s="42">
        <v>5900</v>
      </c>
      <c r="H1035" s="42">
        <v>17.239999999999998</v>
      </c>
      <c r="I1035" s="41">
        <f>Table10[[#This Row],[Column2]]*746/1000</f>
        <v>12.861039999999999</v>
      </c>
      <c r="J1035" s="37">
        <f>60*Table10[[#This Row],[Column3]]/(2*PI()*Table10[[#This Row],[Column1]])</f>
        <v>2.0815912772568706E-2</v>
      </c>
      <c r="K1035" s="51">
        <v>494.6</v>
      </c>
      <c r="L1035" s="41">
        <f>IF(Simulation!Q1035&lt;='Given Data '!J$6,1,IF(AND(Simulation!Q1035&gt;'Given Data '!J$6,Simulation!Q1035&lt;='Given Data '!J$7),2,IF(Simulation!Q1035&gt;'Given Data '!J$8,3)))</f>
        <v>3</v>
      </c>
      <c r="M1035" s="41">
        <v>1</v>
      </c>
      <c r="N1035" s="39">
        <f t="shared" si="43"/>
        <v>1031</v>
      </c>
      <c r="O1035" s="41">
        <f>O1034+(Table10[[#This Row],[Column11]]-Q1034)/R1034</f>
        <v>57.756752674306419</v>
      </c>
      <c r="P1035" s="41">
        <f>3.6*Table10[[#This Row],[Column11]]</f>
        <v>82.139592935471057</v>
      </c>
      <c r="Q1035" s="41">
        <f t="shared" si="44"/>
        <v>22.816553593186406</v>
      </c>
      <c r="R1035" s="36">
        <f>-1.2*Table10[[#This Row],[Column16]]/Table10[[#This Row],[Column19]]</f>
        <v>0.86489345065537049</v>
      </c>
      <c r="S1035" s="41">
        <f>'Given Data '!C$21*'Given Data '!C$19*'Given Data '!C$9*Table10[[#This Row],[Column11]]^2</f>
        <v>489.49054870869423</v>
      </c>
      <c r="T1035" s="41">
        <f>'Given Data '!C$22*'Given Data '!C$17*9.81</f>
        <v>102.35950200000001</v>
      </c>
      <c r="U1035" s="41">
        <f>'Given Data '!C$17*9.81*'Given Data '!C$27</f>
        <v>534.97407087527142</v>
      </c>
      <c r="V1035" s="41">
        <f>'Given Data '!C$45-(Table10[[#This Row],[Column13]]+Table10[[#This Row],[Column14]]+Table10[[#This Row],[Column15]])</f>
        <v>-418.92270426113123</v>
      </c>
      <c r="W1035" s="41">
        <f>Table10[[#This Row],[Column16]]/'Given Data '!C$17</f>
        <v>-0.80298001621807369</v>
      </c>
      <c r="X1035" s="41">
        <f>IF(L1035=1,'Given Data '!C$55,IF(L1035=2,'Given Data '!C$56,IF(L1035=3,'Given Data '!C$57)))</f>
        <v>581.23604096253996</v>
      </c>
      <c r="Y1035" s="41">
        <f>Table10[[#This Row],[Column19]]*Table10[[#This Row],[Column11]]^2/(2*1000)</f>
        <v>151.29432262781003</v>
      </c>
    </row>
    <row r="1036" spans="7:25">
      <c r="G1036" s="42">
        <v>5900</v>
      </c>
      <c r="H1036" s="42">
        <v>17.239999999999998</v>
      </c>
      <c r="I1036" s="41">
        <f>Table10[[#This Row],[Column2]]*746/1000</f>
        <v>12.861039999999999</v>
      </c>
      <c r="J1036" s="37">
        <f>60*Table10[[#This Row],[Column3]]/(2*PI()*Table10[[#This Row],[Column1]])</f>
        <v>2.0815912772568706E-2</v>
      </c>
      <c r="K1036" s="51">
        <v>494.6</v>
      </c>
      <c r="L1036" s="41">
        <f>IF(Simulation!Q1036&lt;='Given Data '!J$6,1,IF(AND(Simulation!Q1036&gt;'Given Data '!J$6,Simulation!Q1036&lt;='Given Data '!J$7),2,IF(Simulation!Q1036&gt;'Given Data '!J$8,3)))</f>
        <v>3</v>
      </c>
      <c r="M1036" s="41">
        <v>1</v>
      </c>
      <c r="N1036" s="39">
        <f t="shared" si="43"/>
        <v>1032</v>
      </c>
      <c r="O1036" s="41">
        <f>O1035+(Table10[[#This Row],[Column11]]-Q1035)/R1035</f>
        <v>57.800544156462912</v>
      </c>
      <c r="P1036" s="41">
        <f>3.6*Table10[[#This Row],[Column11]]</f>
        <v>82.275942813472966</v>
      </c>
      <c r="Q1036" s="41">
        <f t="shared" si="44"/>
        <v>22.854428559298047</v>
      </c>
      <c r="R1036" s="36">
        <f>-1.2*Table10[[#This Row],[Column16]]/Table10[[#This Row],[Column19]]</f>
        <v>0.86825133345532668</v>
      </c>
      <c r="S1036" s="41">
        <f>'Given Data '!C$21*'Given Data '!C$19*'Given Data '!C$9*Table10[[#This Row],[Column11]]^2</f>
        <v>491.1169841292467</v>
      </c>
      <c r="T1036" s="41">
        <f>'Given Data '!C$22*'Given Data '!C$17*9.81</f>
        <v>102.35950200000001</v>
      </c>
      <c r="U1036" s="41">
        <f>'Given Data '!C$17*9.81*'Given Data '!C$27</f>
        <v>534.97407087527142</v>
      </c>
      <c r="V1036" s="41">
        <f>'Given Data '!C$45-(Table10[[#This Row],[Column13]]+Table10[[#This Row],[Column14]]+Table10[[#This Row],[Column15]])</f>
        <v>-420.54913968168353</v>
      </c>
      <c r="W1036" s="41">
        <f>Table10[[#This Row],[Column16]]/'Given Data '!C$17</f>
        <v>-0.80609752483502994</v>
      </c>
      <c r="X1036" s="41">
        <f>IF(L1036=1,'Given Data '!C$55,IF(L1036=2,'Given Data '!C$56,IF(L1036=3,'Given Data '!C$57)))</f>
        <v>581.23604096253996</v>
      </c>
      <c r="Y1036" s="41">
        <f>Table10[[#This Row],[Column19]]*Table10[[#This Row],[Column11]]^2/(2*1000)</f>
        <v>151.79702987292339</v>
      </c>
    </row>
    <row r="1037" spans="7:25">
      <c r="G1037" s="42">
        <v>5900</v>
      </c>
      <c r="H1037" s="42">
        <v>17.239999999999998</v>
      </c>
      <c r="I1037" s="41">
        <f>Table10[[#This Row],[Column2]]*746/1000</f>
        <v>12.861039999999999</v>
      </c>
      <c r="J1037" s="37">
        <f>60*Table10[[#This Row],[Column3]]/(2*PI()*Table10[[#This Row],[Column1]])</f>
        <v>2.0815912772568706E-2</v>
      </c>
      <c r="K1037" s="51">
        <v>494.6</v>
      </c>
      <c r="L1037" s="41">
        <f>IF(Simulation!Q1037&lt;='Given Data '!J$6,1,IF(AND(Simulation!Q1037&gt;'Given Data '!J$6,Simulation!Q1037&lt;='Given Data '!J$7),2,IF(Simulation!Q1037&gt;'Given Data '!J$8,3)))</f>
        <v>3</v>
      </c>
      <c r="M1037" s="41">
        <v>1</v>
      </c>
      <c r="N1037" s="39">
        <f t="shared" si="43"/>
        <v>1033</v>
      </c>
      <c r="O1037" s="41">
        <f>O1036+(Table10[[#This Row],[Column11]]-Q1036)/R1036</f>
        <v>57.844263046002858</v>
      </c>
      <c r="P1037" s="41">
        <f>3.6*Table10[[#This Row],[Column11]]</f>
        <v>82.412595156377861</v>
      </c>
      <c r="Q1037" s="41">
        <f t="shared" si="44"/>
        <v>22.892387543438293</v>
      </c>
      <c r="R1037" s="36">
        <f>-1.2*Table10[[#This Row],[Column16]]/Table10[[#This Row],[Column19]]</f>
        <v>0.87162225297892781</v>
      </c>
      <c r="S1037" s="41">
        <f>'Given Data '!C$21*'Given Data '!C$19*'Given Data '!C$9*Table10[[#This Row],[Column11]]^2</f>
        <v>492.74973406116436</v>
      </c>
      <c r="T1037" s="41">
        <f>'Given Data '!C$22*'Given Data '!C$17*9.81</f>
        <v>102.35950200000001</v>
      </c>
      <c r="U1037" s="41">
        <f>'Given Data '!C$17*9.81*'Given Data '!C$27</f>
        <v>534.97407087527142</v>
      </c>
      <c r="V1037" s="41">
        <f>'Given Data '!C$45-(Table10[[#This Row],[Column13]]+Table10[[#This Row],[Column14]]+Table10[[#This Row],[Column15]])</f>
        <v>-422.18188961360124</v>
      </c>
      <c r="W1037" s="41">
        <f>Table10[[#This Row],[Column16]]/'Given Data '!C$17</f>
        <v>-0.80922713694121484</v>
      </c>
      <c r="X1037" s="41">
        <f>IF(L1037=1,'Given Data '!C$55,IF(L1037=2,'Given Data '!C$56,IF(L1037=3,'Given Data '!C$57)))</f>
        <v>581.23604096253996</v>
      </c>
      <c r="Y1037" s="41">
        <f>Table10[[#This Row],[Column19]]*Table10[[#This Row],[Column11]]^2/(2*1000)</f>
        <v>152.30168884054137</v>
      </c>
    </row>
    <row r="1038" spans="7:25">
      <c r="G1038" s="42">
        <v>6000</v>
      </c>
      <c r="H1038" s="42">
        <v>17.32</v>
      </c>
      <c r="I1038" s="41">
        <f>Table10[[#This Row],[Column2]]*746/1000</f>
        <v>12.920719999999999</v>
      </c>
      <c r="J1038" s="37">
        <f>60*Table10[[#This Row],[Column3]]/(2*PI()*Table10[[#This Row],[Column1]])</f>
        <v>2.0563964563063142E-2</v>
      </c>
      <c r="K1038" s="51">
        <v>494.6</v>
      </c>
      <c r="L1038" s="41">
        <f>IF(Simulation!Q1038&lt;='Given Data '!J$6,1,IF(AND(Simulation!Q1038&gt;'Given Data '!J$6,Simulation!Q1038&lt;='Given Data '!J$7),2,IF(Simulation!Q1038&gt;'Given Data '!J$8,3)))</f>
        <v>3</v>
      </c>
      <c r="M1038" s="41">
        <v>1</v>
      </c>
      <c r="N1038" s="39">
        <f t="shared" si="43"/>
        <v>1034</v>
      </c>
      <c r="O1038" s="41">
        <f>O1037+(Table10[[#This Row],[Column11]]-Q1037)/R1037</f>
        <v>57.887909423000238</v>
      </c>
      <c r="P1038" s="41">
        <f>3.6*Table10[[#This Row],[Column11]]</f>
        <v>82.549550508808025</v>
      </c>
      <c r="Q1038" s="41">
        <f t="shared" si="44"/>
        <v>22.930430696891118</v>
      </c>
      <c r="R1038" s="36">
        <f>-1.2*Table10[[#This Row],[Column16]]/Table10[[#This Row],[Column19]]</f>
        <v>0.87500625984025848</v>
      </c>
      <c r="S1038" s="41">
        <f>'Given Data '!C$21*'Given Data '!C$19*'Given Data '!C$9*Table10[[#This Row],[Column11]]^2</f>
        <v>494.38882302005578</v>
      </c>
      <c r="T1038" s="41">
        <f>'Given Data '!C$22*'Given Data '!C$17*9.81</f>
        <v>102.35950200000001</v>
      </c>
      <c r="U1038" s="41">
        <f>'Given Data '!C$17*9.81*'Given Data '!C$27</f>
        <v>534.97407087527142</v>
      </c>
      <c r="V1038" s="41">
        <f>'Given Data '!C$45-(Table10[[#This Row],[Column13]]+Table10[[#This Row],[Column14]]+Table10[[#This Row],[Column15]])</f>
        <v>-423.82097857249278</v>
      </c>
      <c r="W1038" s="41">
        <f>Table10[[#This Row],[Column16]]/'Given Data '!C$17</f>
        <v>-0.81236889952750135</v>
      </c>
      <c r="X1038" s="41">
        <f>IF(L1038=1,'Given Data '!C$55,IF(L1038=2,'Given Data '!C$56,IF(L1038=3,'Given Data '!C$57)))</f>
        <v>581.23604096253996</v>
      </c>
      <c r="Y1038" s="41">
        <f>Table10[[#This Row],[Column19]]*Table10[[#This Row],[Column11]]^2/(2*1000)</f>
        <v>152.80830710807768</v>
      </c>
    </row>
    <row r="1039" spans="7:25">
      <c r="G1039" s="42">
        <v>6000</v>
      </c>
      <c r="H1039" s="42">
        <v>17.32</v>
      </c>
      <c r="I1039" s="41">
        <f>Table10[[#This Row],[Column2]]*746/1000</f>
        <v>12.920719999999999</v>
      </c>
      <c r="J1039" s="37">
        <f>60*Table10[[#This Row],[Column3]]/(2*PI()*Table10[[#This Row],[Column1]])</f>
        <v>2.0563964563063142E-2</v>
      </c>
      <c r="K1039" s="51">
        <v>494.6</v>
      </c>
      <c r="L1039" s="41">
        <f>IF(Simulation!Q1039&lt;='Given Data '!J$6,1,IF(AND(Simulation!Q1039&gt;'Given Data '!J$6,Simulation!Q1039&lt;='Given Data '!J$7),2,IF(Simulation!Q1039&gt;'Given Data '!J$8,3)))</f>
        <v>3</v>
      </c>
      <c r="M1039" s="41">
        <v>1</v>
      </c>
      <c r="N1039" s="39">
        <f t="shared" si="43"/>
        <v>1035</v>
      </c>
      <c r="O1039" s="41">
        <f>O1038+(Table10[[#This Row],[Column11]]-Q1038)/R1038</f>
        <v>57.931483367640872</v>
      </c>
      <c r="P1039" s="41">
        <f>3.6*Table10[[#This Row],[Column11]]</f>
        <v>82.686809416383383</v>
      </c>
      <c r="Q1039" s="41">
        <f t="shared" si="44"/>
        <v>22.968558171217605</v>
      </c>
      <c r="R1039" s="36">
        <f>-1.2*Table10[[#This Row],[Column16]]/Table10[[#This Row],[Column19]]</f>
        <v>0.8784034048499072</v>
      </c>
      <c r="S1039" s="41">
        <f>'Given Data '!C$21*'Given Data '!C$19*'Given Data '!C$9*Table10[[#This Row],[Column11]]^2</f>
        <v>496.03427561670924</v>
      </c>
      <c r="T1039" s="41">
        <f>'Given Data '!C$22*'Given Data '!C$17*9.81</f>
        <v>102.35950200000001</v>
      </c>
      <c r="U1039" s="41">
        <f>'Given Data '!C$17*9.81*'Given Data '!C$27</f>
        <v>534.97407087527142</v>
      </c>
      <c r="V1039" s="41">
        <f>'Given Data '!C$45-(Table10[[#This Row],[Column13]]+Table10[[#This Row],[Column14]]+Table10[[#This Row],[Column15]])</f>
        <v>-425.46643116914606</v>
      </c>
      <c r="W1039" s="41">
        <f>Table10[[#This Row],[Column16]]/'Given Data '!C$17</f>
        <v>-0.81552285976720018</v>
      </c>
      <c r="X1039" s="41">
        <f>IF(L1039=1,'Given Data '!C$55,IF(L1039=2,'Given Data '!C$56,IF(L1039=3,'Given Data '!C$57)))</f>
        <v>581.23604096253996</v>
      </c>
      <c r="Y1039" s="41">
        <f>Table10[[#This Row],[Column19]]*Table10[[#This Row],[Column11]]^2/(2*1000)</f>
        <v>153.31689228236468</v>
      </c>
    </row>
    <row r="1040" spans="7:25">
      <c r="G1040" s="42">
        <v>6000</v>
      </c>
      <c r="H1040" s="42">
        <v>17.32</v>
      </c>
      <c r="I1040" s="41">
        <f>Table10[[#This Row],[Column2]]*746/1000</f>
        <v>12.920719999999999</v>
      </c>
      <c r="J1040" s="37">
        <f>60*Table10[[#This Row],[Column3]]/(2*PI()*Table10[[#This Row],[Column1]])</f>
        <v>2.0563964563063142E-2</v>
      </c>
      <c r="K1040" s="51">
        <v>494.6</v>
      </c>
      <c r="L1040" s="41">
        <f>IF(Simulation!Q1040&lt;='Given Data '!J$6,1,IF(AND(Simulation!Q1040&gt;'Given Data '!J$6,Simulation!Q1040&lt;='Given Data '!J$7),2,IF(Simulation!Q1040&gt;'Given Data '!J$8,3)))</f>
        <v>3</v>
      </c>
      <c r="M1040" s="41">
        <v>1</v>
      </c>
      <c r="N1040" s="39">
        <f t="shared" si="43"/>
        <v>1036</v>
      </c>
      <c r="O1040" s="41">
        <f>O1039+(Table10[[#This Row],[Column11]]-Q1039)/R1039</f>
        <v>57.974984960221299</v>
      </c>
      <c r="P1040" s="41">
        <f>3.6*Table10[[#This Row],[Column11]]</f>
        <v>82.824372425723936</v>
      </c>
      <c r="Q1040" s="41">
        <f t="shared" si="44"/>
        <v>23.006770118256647</v>
      </c>
      <c r="R1040" s="36">
        <f>-1.2*Table10[[#This Row],[Column16]]/Table10[[#This Row],[Column19]]</f>
        <v>0.88181373901573334</v>
      </c>
      <c r="S1040" s="41">
        <f>'Given Data '!C$21*'Given Data '!C$19*'Given Data '!C$9*Table10[[#This Row],[Column11]]^2</f>
        <v>497.68611655746253</v>
      </c>
      <c r="T1040" s="41">
        <f>'Given Data '!C$22*'Given Data '!C$17*9.81</f>
        <v>102.35950200000001</v>
      </c>
      <c r="U1040" s="41">
        <f>'Given Data '!C$17*9.81*'Given Data '!C$27</f>
        <v>534.97407087527142</v>
      </c>
      <c r="V1040" s="41">
        <f>'Given Data '!C$45-(Table10[[#This Row],[Column13]]+Table10[[#This Row],[Column14]]+Table10[[#This Row],[Column15]])</f>
        <v>-427.11827210989941</v>
      </c>
      <c r="W1040" s="41">
        <f>Table10[[#This Row],[Column16]]/'Given Data '!C$17</f>
        <v>-0.81868906501677052</v>
      </c>
      <c r="X1040" s="41">
        <f>IF(L1040=1,'Given Data '!C$55,IF(L1040=2,'Given Data '!C$56,IF(L1040=3,'Given Data '!C$57)))</f>
        <v>581.23604096253996</v>
      </c>
      <c r="Y1040" s="41">
        <f>Table10[[#This Row],[Column19]]*Table10[[#This Row],[Column11]]^2/(2*1000)</f>
        <v>153.82745199976767</v>
      </c>
    </row>
    <row r="1041" spans="7:25">
      <c r="G1041" s="42">
        <v>6100</v>
      </c>
      <c r="H1041" s="42">
        <v>17.37</v>
      </c>
      <c r="I1041" s="41">
        <f>Table10[[#This Row],[Column2]]*746/1000</f>
        <v>12.958020000000001</v>
      </c>
      <c r="J1041" s="37">
        <f>60*Table10[[#This Row],[Column3]]/(2*PI()*Table10[[#This Row],[Column1]])</f>
        <v>2.0285241990330903E-2</v>
      </c>
      <c r="K1041" s="51">
        <v>494.6</v>
      </c>
      <c r="L1041" s="41">
        <f>IF(Simulation!Q1041&lt;='Given Data '!J$6,1,IF(AND(Simulation!Q1041&gt;'Given Data '!J$6,Simulation!Q1041&lt;='Given Data '!J$7),2,IF(Simulation!Q1041&gt;'Given Data '!J$8,3)))</f>
        <v>3</v>
      </c>
      <c r="M1041" s="41">
        <v>1</v>
      </c>
      <c r="N1041" s="39">
        <f t="shared" si="43"/>
        <v>1037</v>
      </c>
      <c r="O1041" s="41">
        <f>O1040+(Table10[[#This Row],[Column11]]-Q1040)/R1040</f>
        <v>58.01841428114767</v>
      </c>
      <c r="P1041" s="41">
        <f>3.6*Table10[[#This Row],[Column11]]</f>
        <v>82.962240084452318</v>
      </c>
      <c r="Q1041" s="41">
        <f t="shared" si="44"/>
        <v>23.045066690125644</v>
      </c>
      <c r="R1041" s="36">
        <f>-1.2*Table10[[#This Row],[Column16]]/Table10[[#This Row],[Column19]]</f>
        <v>0.88523731354362778</v>
      </c>
      <c r="S1041" s="41">
        <f>'Given Data '!C$21*'Given Data '!C$19*'Given Data '!C$9*Table10[[#This Row],[Column11]]^2</f>
        <v>499.34437064457381</v>
      </c>
      <c r="T1041" s="41">
        <f>'Given Data '!C$22*'Given Data '!C$17*9.81</f>
        <v>102.35950200000001</v>
      </c>
      <c r="U1041" s="41">
        <f>'Given Data '!C$17*9.81*'Given Data '!C$27</f>
        <v>534.97407087527142</v>
      </c>
      <c r="V1041" s="41">
        <f>'Given Data '!C$45-(Table10[[#This Row],[Column13]]+Table10[[#This Row],[Column14]]+Table10[[#This Row],[Column15]])</f>
        <v>-428.77652619701075</v>
      </c>
      <c r="W1041" s="41">
        <f>Table10[[#This Row],[Column16]]/'Given Data '!C$17</f>
        <v>-0.82186756281652784</v>
      </c>
      <c r="X1041" s="41">
        <f>IF(L1041=1,'Given Data '!C$55,IF(L1041=2,'Given Data '!C$56,IF(L1041=3,'Given Data '!C$57)))</f>
        <v>581.23604096253996</v>
      </c>
      <c r="Y1041" s="41">
        <f>Table10[[#This Row],[Column19]]*Table10[[#This Row],[Column11]]^2/(2*1000)</f>
        <v>154.3399939262996</v>
      </c>
    </row>
    <row r="1042" spans="7:25">
      <c r="G1042" s="42">
        <v>6100</v>
      </c>
      <c r="H1042" s="42">
        <v>17.37</v>
      </c>
      <c r="I1042" s="41">
        <f>Table10[[#This Row],[Column2]]*746/1000</f>
        <v>12.958020000000001</v>
      </c>
      <c r="J1042" s="37">
        <f>60*Table10[[#This Row],[Column3]]/(2*PI()*Table10[[#This Row],[Column1]])</f>
        <v>2.0285241990330903E-2</v>
      </c>
      <c r="K1042" s="51">
        <v>494.6</v>
      </c>
      <c r="L1042" s="41">
        <f>IF(Simulation!Q1042&lt;='Given Data '!J$6,1,IF(AND(Simulation!Q1042&gt;'Given Data '!J$6,Simulation!Q1042&lt;='Given Data '!J$7),2,IF(Simulation!Q1042&gt;'Given Data '!J$8,3)))</f>
        <v>3</v>
      </c>
      <c r="M1042" s="41">
        <v>1</v>
      </c>
      <c r="N1042" s="39">
        <f t="shared" si="43"/>
        <v>1038</v>
      </c>
      <c r="O1042" s="41">
        <f>O1041+(Table10[[#This Row],[Column11]]-Q1041)/R1041</f>
        <v>58.061771410934632</v>
      </c>
      <c r="P1042" s="41">
        <f>3.6*Table10[[#This Row],[Column11]]</f>
        <v>83.100412941196382</v>
      </c>
      <c r="Q1042" s="41">
        <f t="shared" si="44"/>
        <v>23.083448039221217</v>
      </c>
      <c r="R1042" s="36">
        <f>-1.2*Table10[[#This Row],[Column16]]/Table10[[#This Row],[Column19]]</f>
        <v>0.88867417983828634</v>
      </c>
      <c r="S1042" s="41">
        <f>'Given Data '!C$21*'Given Data '!C$19*'Given Data '!C$9*Table10[[#This Row],[Column11]]^2</f>
        <v>501.00906277659459</v>
      </c>
      <c r="T1042" s="41">
        <f>'Given Data '!C$22*'Given Data '!C$17*9.81</f>
        <v>102.35950200000001</v>
      </c>
      <c r="U1042" s="41">
        <f>'Given Data '!C$17*9.81*'Given Data '!C$27</f>
        <v>534.97407087527142</v>
      </c>
      <c r="V1042" s="41">
        <f>'Given Data '!C$45-(Table10[[#This Row],[Column13]]+Table10[[#This Row],[Column14]]+Table10[[#This Row],[Column15]])</f>
        <v>-430.44121832903147</v>
      </c>
      <c r="W1042" s="41">
        <f>Table10[[#This Row],[Column16]]/'Given Data '!C$17</f>
        <v>-0.82505840089136007</v>
      </c>
      <c r="X1042" s="41">
        <f>IF(L1042=1,'Given Data '!C$55,IF(L1042=2,'Given Data '!C$56,IF(L1042=3,'Given Data '!C$57)))</f>
        <v>581.23604096253996</v>
      </c>
      <c r="Y1042" s="41">
        <f>Table10[[#This Row],[Column19]]*Table10[[#This Row],[Column11]]^2/(2*1000)</f>
        <v>154.85452575773604</v>
      </c>
    </row>
    <row r="1043" spans="7:25">
      <c r="G1043" s="42">
        <v>6100</v>
      </c>
      <c r="H1043" s="42">
        <v>17.37</v>
      </c>
      <c r="I1043" s="41">
        <f>Table10[[#This Row],[Column2]]*746/1000</f>
        <v>12.958020000000001</v>
      </c>
      <c r="J1043" s="37">
        <f>60*Table10[[#This Row],[Column3]]/(2*PI()*Table10[[#This Row],[Column1]])</f>
        <v>2.0285241990330903E-2</v>
      </c>
      <c r="K1043" s="51">
        <v>494.6</v>
      </c>
      <c r="L1043" s="41">
        <f>IF(Simulation!Q1043&lt;='Given Data '!J$6,1,IF(AND(Simulation!Q1043&gt;'Given Data '!J$6,Simulation!Q1043&lt;='Given Data '!J$7),2,IF(Simulation!Q1043&gt;'Given Data '!J$8,3)))</f>
        <v>3</v>
      </c>
      <c r="M1043" s="41">
        <v>1</v>
      </c>
      <c r="N1043" s="39">
        <f t="shared" si="43"/>
        <v>1039</v>
      </c>
      <c r="O1043" s="41">
        <f>O1042+(Table10[[#This Row],[Column11]]-Q1042)/R1042</f>
        <v>58.105056430204215</v>
      </c>
      <c r="P1043" s="41">
        <f>3.6*Table10[[#This Row],[Column11]]</f>
        <v>83.238891545591642</v>
      </c>
      <c r="Q1043" s="41">
        <f t="shared" si="44"/>
        <v>23.121914318219901</v>
      </c>
      <c r="R1043" s="36">
        <f>-1.2*Table10[[#This Row],[Column16]]/Table10[[#This Row],[Column19]]</f>
        <v>0.89212438950397799</v>
      </c>
      <c r="S1043" s="41">
        <f>'Given Data '!C$21*'Given Data '!C$19*'Given Data '!C$9*Table10[[#This Row],[Column11]]^2</f>
        <v>502.68021794874238</v>
      </c>
      <c r="T1043" s="41">
        <f>'Given Data '!C$22*'Given Data '!C$17*9.81</f>
        <v>102.35950200000001</v>
      </c>
      <c r="U1043" s="41">
        <f>'Given Data '!C$17*9.81*'Given Data '!C$27</f>
        <v>534.97407087527142</v>
      </c>
      <c r="V1043" s="41">
        <f>'Given Data '!C$45-(Table10[[#This Row],[Column13]]+Table10[[#This Row],[Column14]]+Table10[[#This Row],[Column15]])</f>
        <v>-432.11237350117926</v>
      </c>
      <c r="W1043" s="41">
        <f>Table10[[#This Row],[Column16]]/'Given Data '!C$17</f>
        <v>-0.8282616271514428</v>
      </c>
      <c r="X1043" s="41">
        <f>IF(L1043=1,'Given Data '!C$55,IF(L1043=2,'Given Data '!C$56,IF(L1043=3,'Given Data '!C$57)))</f>
        <v>581.23604096253996</v>
      </c>
      <c r="Y1043" s="41">
        <f>Table10[[#This Row],[Column19]]*Table10[[#This Row],[Column11]]^2/(2*1000)</f>
        <v>155.37105521973089</v>
      </c>
    </row>
    <row r="1044" spans="7:25">
      <c r="G1044" s="42">
        <v>6100</v>
      </c>
      <c r="H1044" s="42">
        <v>17.37</v>
      </c>
      <c r="I1044" s="41">
        <f>Table10[[#This Row],[Column2]]*746/1000</f>
        <v>12.958020000000001</v>
      </c>
      <c r="J1044" s="37">
        <f>60*Table10[[#This Row],[Column3]]/(2*PI()*Table10[[#This Row],[Column1]])</f>
        <v>2.0285241990330903E-2</v>
      </c>
      <c r="K1044" s="51">
        <v>494.6</v>
      </c>
      <c r="L1044" s="41">
        <f>IF(Simulation!Q1044&lt;='Given Data '!J$6,1,IF(AND(Simulation!Q1044&gt;'Given Data '!J$6,Simulation!Q1044&lt;='Given Data '!J$7),2,IF(Simulation!Q1044&gt;'Given Data '!J$8,3)))</f>
        <v>3</v>
      </c>
      <c r="M1044" s="41">
        <v>1</v>
      </c>
      <c r="N1044" s="39">
        <f t="shared" si="43"/>
        <v>1040</v>
      </c>
      <c r="O1044" s="41">
        <f>O1043+(Table10[[#This Row],[Column11]]-Q1043)/R1043</f>
        <v>58.148269419684738</v>
      </c>
      <c r="P1044" s="41">
        <f>3.6*Table10[[#This Row],[Column11]]</f>
        <v>83.377676448283879</v>
      </c>
      <c r="Q1044" s="41">
        <f t="shared" si="44"/>
        <v>23.160465680078854</v>
      </c>
      <c r="R1044" s="36">
        <f>-1.2*Table10[[#This Row],[Column16]]/Table10[[#This Row],[Column19]]</f>
        <v>0.89558799434532288</v>
      </c>
      <c r="S1044" s="41">
        <f>'Given Data '!C$21*'Given Data '!C$19*'Given Data '!C$9*Table10[[#This Row],[Column11]]^2</f>
        <v>504.35786125327729</v>
      </c>
      <c r="T1044" s="41">
        <f>'Given Data '!C$22*'Given Data '!C$17*9.81</f>
        <v>102.35950200000001</v>
      </c>
      <c r="U1044" s="41">
        <f>'Given Data '!C$17*9.81*'Given Data '!C$27</f>
        <v>534.97407087527142</v>
      </c>
      <c r="V1044" s="41">
        <f>'Given Data '!C$45-(Table10[[#This Row],[Column13]]+Table10[[#This Row],[Column14]]+Table10[[#This Row],[Column15]])</f>
        <v>-433.79001680571423</v>
      </c>
      <c r="W1044" s="41">
        <f>Table10[[#This Row],[Column16]]/'Given Data '!C$17</f>
        <v>-0.83147728969296009</v>
      </c>
      <c r="X1044" s="41">
        <f>IF(L1044=1,'Given Data '!C$55,IF(L1044=2,'Given Data '!C$56,IF(L1044=3,'Given Data '!C$57)))</f>
        <v>581.23604096253996</v>
      </c>
      <c r="Y1044" s="41">
        <f>Table10[[#This Row],[Column19]]*Table10[[#This Row],[Column11]]^2/(2*1000)</f>
        <v>155.88959006793229</v>
      </c>
    </row>
    <row r="1045" spans="7:25">
      <c r="G1045" s="42">
        <v>6200</v>
      </c>
      <c r="H1045" s="42">
        <v>17.440000000000001</v>
      </c>
      <c r="I1045" s="41">
        <f>Table10[[#This Row],[Column2]]*746/1000</f>
        <v>13.010240000000001</v>
      </c>
      <c r="J1045" s="37">
        <f>60*Table10[[#This Row],[Column3]]/(2*PI()*Table10[[#This Row],[Column1]])</f>
        <v>2.0038490388502264E-2</v>
      </c>
      <c r="K1045" s="51">
        <v>494.6</v>
      </c>
      <c r="L1045" s="41">
        <f>IF(Simulation!Q1045&lt;='Given Data '!J$6,1,IF(AND(Simulation!Q1045&gt;'Given Data '!J$6,Simulation!Q1045&lt;='Given Data '!J$7),2,IF(Simulation!Q1045&gt;'Given Data '!J$8,3)))</f>
        <v>3</v>
      </c>
      <c r="M1045" s="41">
        <v>1</v>
      </c>
      <c r="N1045" s="39">
        <f t="shared" si="43"/>
        <v>1041</v>
      </c>
      <c r="O1045" s="41">
        <f>O1044+(Table10[[#This Row],[Column11]]-Q1044)/R1044</f>
        <v>58.191410460209681</v>
      </c>
      <c r="P1045" s="41">
        <f>3.6*Table10[[#This Row],[Column11]]</f>
        <v>83.516768200931608</v>
      </c>
      <c r="Q1045" s="41">
        <f t="shared" si="44"/>
        <v>23.199102278036559</v>
      </c>
      <c r="R1045" s="36">
        <f>-1.2*Table10[[#This Row],[Column16]]/Table10[[#This Row],[Column19]]</f>
        <v>0.89906504636806739</v>
      </c>
      <c r="S1045" s="41">
        <f>'Given Data '!C$21*'Given Data '!C$19*'Given Data '!C$9*Table10[[#This Row],[Column11]]^2</f>
        <v>506.04201787987802</v>
      </c>
      <c r="T1045" s="41">
        <f>'Given Data '!C$22*'Given Data '!C$17*9.81</f>
        <v>102.35950200000001</v>
      </c>
      <c r="U1045" s="41">
        <f>'Given Data '!C$17*9.81*'Given Data '!C$27</f>
        <v>534.97407087527142</v>
      </c>
      <c r="V1045" s="41">
        <f>'Given Data '!C$45-(Table10[[#This Row],[Column13]]+Table10[[#This Row],[Column14]]+Table10[[#This Row],[Column15]])</f>
        <v>-435.47417343231496</v>
      </c>
      <c r="W1045" s="41">
        <f>Table10[[#This Row],[Column16]]/'Given Data '!C$17</f>
        <v>-0.83470543679882492</v>
      </c>
      <c r="X1045" s="41">
        <f>IF(L1045=1,'Given Data '!C$55,IF(L1045=2,'Given Data '!C$56,IF(L1045=3,'Given Data '!C$57)))</f>
        <v>581.23604096253996</v>
      </c>
      <c r="Y1045" s="41">
        <f>Table10[[#This Row],[Column19]]*Table10[[#This Row],[Column11]]^2/(2*1000)</f>
        <v>156.41013808809913</v>
      </c>
    </row>
    <row r="1046" spans="7:25">
      <c r="G1046" s="42">
        <v>6800</v>
      </c>
      <c r="H1046" s="42">
        <v>13.48</v>
      </c>
      <c r="I1046" s="41">
        <f>Table10[[#This Row],[Column2]]*746/1000</f>
        <v>10.05608</v>
      </c>
      <c r="J1046" s="37">
        <f>60*Table10[[#This Row],[Column3]]/(2*PI()*Table10[[#This Row],[Column1]])</f>
        <v>1.4121836824654826E-2</v>
      </c>
      <c r="K1046" s="51">
        <v>494.6</v>
      </c>
      <c r="L1046" s="41">
        <f>IF(Simulation!Q1046&lt;='Given Data '!J$6,1,IF(AND(Simulation!Q1046&gt;'Given Data '!J$6,Simulation!Q1046&lt;='Given Data '!J$7),2,IF(Simulation!Q1046&gt;'Given Data '!J$8,3)))</f>
        <v>3</v>
      </c>
      <c r="M1046" s="41">
        <v>1</v>
      </c>
      <c r="N1046" s="39">
        <f t="shared" si="43"/>
        <v>1042</v>
      </c>
      <c r="O1046" s="41">
        <f>O1045+(Table10[[#This Row],[Column11]]-Q1045)/R1045</f>
        <v>58.234479632716614</v>
      </c>
      <c r="P1046" s="41">
        <f>3.6*Table10[[#This Row],[Column11]]</f>
        <v>83.656167356208726</v>
      </c>
      <c r="Q1046" s="41">
        <f t="shared" si="44"/>
        <v>23.237824265613536</v>
      </c>
      <c r="R1046" s="36">
        <f>-1.2*Table10[[#This Row],[Column16]]/Table10[[#This Row],[Column19]]</f>
        <v>0.90255559777986749</v>
      </c>
      <c r="S1046" s="41">
        <f>'Given Data '!C$21*'Given Data '!C$19*'Given Data '!C$9*Table10[[#This Row],[Column11]]^2</f>
        <v>507.73271311602036</v>
      </c>
      <c r="T1046" s="41">
        <f>'Given Data '!C$22*'Given Data '!C$17*9.81</f>
        <v>102.35950200000001</v>
      </c>
      <c r="U1046" s="41">
        <f>'Given Data '!C$17*9.81*'Given Data '!C$27</f>
        <v>534.97407087527142</v>
      </c>
      <c r="V1046" s="41">
        <f>'Given Data '!C$45-(Table10[[#This Row],[Column13]]+Table10[[#This Row],[Column14]]+Table10[[#This Row],[Column15]])</f>
        <v>-437.1648686684573</v>
      </c>
      <c r="W1046" s="41">
        <f>Table10[[#This Row],[Column16]]/'Given Data '!C$17</f>
        <v>-0.83794611693940557</v>
      </c>
      <c r="X1046" s="41">
        <f>IF(L1046=1,'Given Data '!C$55,IF(L1046=2,'Given Data '!C$56,IF(L1046=3,'Given Data '!C$57)))</f>
        <v>581.23604096253996</v>
      </c>
      <c r="Y1046" s="41">
        <f>Table10[[#This Row],[Column19]]*Table10[[#This Row],[Column11]]^2/(2*1000)</f>
        <v>156.93270709621794</v>
      </c>
    </row>
    <row r="1047" spans="7:25">
      <c r="G1047" s="42">
        <v>6800</v>
      </c>
      <c r="H1047" s="42">
        <v>13.48</v>
      </c>
      <c r="I1047" s="41">
        <f>Table10[[#This Row],[Column2]]*746/1000</f>
        <v>10.05608</v>
      </c>
      <c r="J1047" s="37">
        <f>60*Table10[[#This Row],[Column3]]/(2*PI()*Table10[[#This Row],[Column1]])</f>
        <v>1.4121836824654826E-2</v>
      </c>
      <c r="K1047" s="51">
        <v>494.6</v>
      </c>
      <c r="L1047" s="41">
        <f>IF(Simulation!Q1047&lt;='Given Data '!J$6,1,IF(AND(Simulation!Q1047&gt;'Given Data '!J$6,Simulation!Q1047&lt;='Given Data '!J$7),2,IF(Simulation!Q1047&gt;'Given Data '!J$8,3)))</f>
        <v>3</v>
      </c>
      <c r="M1047" s="41">
        <v>1</v>
      </c>
      <c r="N1047" s="39">
        <f t="shared" si="43"/>
        <v>1043</v>
      </c>
      <c r="O1047" s="41">
        <f>O1046+(Table10[[#This Row],[Column11]]-Q1046)/R1046</f>
        <v>58.27747701824606</v>
      </c>
      <c r="P1047" s="41">
        <f>3.6*Table10[[#This Row],[Column11]]</f>
        <v>83.795874467806925</v>
      </c>
      <c r="Q1047" s="41">
        <f t="shared" si="44"/>
        <v>23.276631796613035</v>
      </c>
      <c r="R1047" s="36">
        <f>-1.2*Table10[[#This Row],[Column16]]/Table10[[#This Row],[Column19]]</f>
        <v>0.90605970099107025</v>
      </c>
      <c r="S1047" s="41">
        <f>'Given Data '!C$21*'Given Data '!C$19*'Given Data '!C$9*Table10[[#This Row],[Column11]]^2</f>
        <v>509.42997234735674</v>
      </c>
      <c r="T1047" s="41">
        <f>'Given Data '!C$22*'Given Data '!C$17*9.81</f>
        <v>102.35950200000001</v>
      </c>
      <c r="U1047" s="41">
        <f>'Given Data '!C$17*9.81*'Given Data '!C$27</f>
        <v>534.97407087527142</v>
      </c>
      <c r="V1047" s="41">
        <f>'Given Data '!C$45-(Table10[[#This Row],[Column13]]+Table10[[#This Row],[Column14]]+Table10[[#This Row],[Column15]])</f>
        <v>-438.86212789979368</v>
      </c>
      <c r="W1047" s="41">
        <f>Table10[[#This Row],[Column16]]/'Given Data '!C$17</f>
        <v>-0.84119937877325268</v>
      </c>
      <c r="X1047" s="41">
        <f>IF(L1047=1,'Given Data '!C$55,IF(L1047=2,'Given Data '!C$56,IF(L1047=3,'Given Data '!C$57)))</f>
        <v>581.23604096253996</v>
      </c>
      <c r="Y1047" s="41">
        <f>Table10[[#This Row],[Column19]]*Table10[[#This Row],[Column11]]^2/(2*1000)</f>
        <v>157.4573049386201</v>
      </c>
    </row>
    <row r="1048" spans="7:25">
      <c r="G1048" s="42">
        <v>6800</v>
      </c>
      <c r="H1048" s="42">
        <v>13.48</v>
      </c>
      <c r="I1048" s="41">
        <f>Table10[[#This Row],[Column2]]*746/1000</f>
        <v>10.05608</v>
      </c>
      <c r="J1048" s="37">
        <f>60*Table10[[#This Row],[Column3]]/(2*PI()*Table10[[#This Row],[Column1]])</f>
        <v>1.4121836824654826E-2</v>
      </c>
      <c r="K1048" s="51">
        <v>494.6</v>
      </c>
      <c r="L1048" s="41">
        <f>IF(Simulation!Q1048&lt;='Given Data '!J$6,1,IF(AND(Simulation!Q1048&gt;'Given Data '!J$6,Simulation!Q1048&lt;='Given Data '!J$7),2,IF(Simulation!Q1048&gt;'Given Data '!J$8,3)))</f>
        <v>3</v>
      </c>
      <c r="M1048" s="41">
        <v>1</v>
      </c>
      <c r="N1048" s="39">
        <f t="shared" si="43"/>
        <v>1044</v>
      </c>
      <c r="O1048" s="41">
        <f>O1047+(Table10[[#This Row],[Column11]]-Q1047)/R1047</f>
        <v>58.320402697940438</v>
      </c>
      <c r="P1048" s="41">
        <f>3.6*Table10[[#This Row],[Column11]]</f>
        <v>83.935890090438349</v>
      </c>
      <c r="Q1048" s="41">
        <f t="shared" si="44"/>
        <v>23.315525025121762</v>
      </c>
      <c r="R1048" s="36">
        <f>-1.2*Table10[[#This Row],[Column16]]/Table10[[#This Row],[Column19]]</f>
        <v>0.90957740861550207</v>
      </c>
      <c r="S1048" s="41">
        <f>'Given Data '!C$21*'Given Data '!C$19*'Given Data '!C$9*Table10[[#This Row],[Column11]]^2</f>
        <v>511.13382105809723</v>
      </c>
      <c r="T1048" s="41">
        <f>'Given Data '!C$22*'Given Data '!C$17*9.81</f>
        <v>102.35950200000001</v>
      </c>
      <c r="U1048" s="41">
        <f>'Given Data '!C$17*9.81*'Given Data '!C$27</f>
        <v>534.97407087527142</v>
      </c>
      <c r="V1048" s="41">
        <f>'Given Data '!C$45-(Table10[[#This Row],[Column13]]+Table10[[#This Row],[Column14]]+Table10[[#This Row],[Column15]])</f>
        <v>-440.56597661053411</v>
      </c>
      <c r="W1048" s="41">
        <f>Table10[[#This Row],[Column16]]/'Given Data '!C$17</f>
        <v>-0.84446527114782943</v>
      </c>
      <c r="X1048" s="41">
        <f>IF(L1048=1,'Given Data '!C$55,IF(L1048=2,'Given Data '!C$56,IF(L1048=3,'Given Data '!C$57)))</f>
        <v>581.23604096253996</v>
      </c>
      <c r="Y1048" s="41">
        <f>Table10[[#This Row],[Column19]]*Table10[[#This Row],[Column11]]^2/(2*1000)</f>
        <v>157.98393949209984</v>
      </c>
    </row>
    <row r="1049" spans="7:25">
      <c r="G1049" s="42">
        <v>6800</v>
      </c>
      <c r="H1049" s="42">
        <v>13.48</v>
      </c>
      <c r="I1049" s="41">
        <f>Table10[[#This Row],[Column2]]*746/1000</f>
        <v>10.05608</v>
      </c>
      <c r="J1049" s="37">
        <f>60*Table10[[#This Row],[Column3]]/(2*PI()*Table10[[#This Row],[Column1]])</f>
        <v>1.4121836824654826E-2</v>
      </c>
      <c r="K1049" s="51">
        <v>494.6</v>
      </c>
      <c r="L1049" s="41">
        <f>IF(Simulation!Q1049&lt;='Given Data '!J$6,1,IF(AND(Simulation!Q1049&gt;'Given Data '!J$6,Simulation!Q1049&lt;='Given Data '!J$7),2,IF(Simulation!Q1049&gt;'Given Data '!J$8,3)))</f>
        <v>3</v>
      </c>
      <c r="M1049" s="41">
        <v>1</v>
      </c>
      <c r="N1049" s="39">
        <f t="shared" si="43"/>
        <v>1045</v>
      </c>
      <c r="O1049" s="41">
        <f>O1048+(Table10[[#This Row],[Column11]]-Q1048)/R1048</f>
        <v>58.363256753042954</v>
      </c>
      <c r="P1049" s="41">
        <f>3.6*Table10[[#This Row],[Column11]]</f>
        <v>84.076214779838054</v>
      </c>
      <c r="Q1049" s="41">
        <f t="shared" si="44"/>
        <v>23.354504105510571</v>
      </c>
      <c r="R1049" s="36">
        <f>-1.2*Table10[[#This Row],[Column16]]/Table10[[#This Row],[Column19]]</f>
        <v>0.91310877347125974</v>
      </c>
      <c r="S1049" s="41">
        <f>'Given Data '!C$21*'Given Data '!C$19*'Given Data '!C$9*Table10[[#This Row],[Column11]]^2</f>
        <v>512.84428483139288</v>
      </c>
      <c r="T1049" s="41">
        <f>'Given Data '!C$22*'Given Data '!C$17*9.81</f>
        <v>102.35950200000001</v>
      </c>
      <c r="U1049" s="41">
        <f>'Given Data '!C$17*9.81*'Given Data '!C$27</f>
        <v>534.97407087527142</v>
      </c>
      <c r="V1049" s="41">
        <f>'Given Data '!C$45-(Table10[[#This Row],[Column13]]+Table10[[#This Row],[Column14]]+Table10[[#This Row],[Column15]])</f>
        <v>-442.27644038382982</v>
      </c>
      <c r="W1049" s="41">
        <f>Table10[[#This Row],[Column16]]/'Given Data '!C$17</f>
        <v>-0.84774384310024686</v>
      </c>
      <c r="X1049" s="41">
        <f>IF(L1049=1,'Given Data '!C$55,IF(L1049=2,'Given Data '!C$56,IF(L1049=3,'Given Data '!C$57)))</f>
        <v>581.23604096253996</v>
      </c>
      <c r="Y1049" s="41">
        <f>Table10[[#This Row],[Column19]]*Table10[[#This Row],[Column11]]^2/(2*1000)</f>
        <v>158.51261866403249</v>
      </c>
    </row>
    <row r="1050" spans="7:25">
      <c r="G1050" s="42">
        <v>6800</v>
      </c>
      <c r="H1050" s="42">
        <v>13.48</v>
      </c>
      <c r="I1050" s="41">
        <f>Table10[[#This Row],[Column2]]*746/1000</f>
        <v>10.05608</v>
      </c>
      <c r="J1050" s="37">
        <f>60*Table10[[#This Row],[Column3]]/(2*PI()*Table10[[#This Row],[Column1]])</f>
        <v>1.4121836824654826E-2</v>
      </c>
      <c r="K1050" s="51">
        <v>494.6</v>
      </c>
      <c r="L1050" s="41">
        <f>IF(Simulation!Q1050&lt;='Given Data '!J$6,1,IF(AND(Simulation!Q1050&gt;'Given Data '!J$6,Simulation!Q1050&lt;='Given Data '!J$7),2,IF(Simulation!Q1050&gt;'Given Data '!J$8,3)))</f>
        <v>3</v>
      </c>
      <c r="M1050" s="41">
        <v>1</v>
      </c>
      <c r="N1050" s="32">
        <f t="shared" si="43"/>
        <v>1046</v>
      </c>
      <c r="O1050" s="41">
        <f>O1049+(Table10[[#This Row],[Column11]]-Q1049)/R1049</f>
        <v>58.406039264896506</v>
      </c>
      <c r="P1050" s="41">
        <f>3.6*Table10[[#This Row],[Column11]]</f>
        <v>84.21684909276668</v>
      </c>
      <c r="Q1050" s="41">
        <f t="shared" si="44"/>
        <v>23.393569192435187</v>
      </c>
      <c r="R1050" s="36">
        <f>Table10[[#This Row],[Column16]]/Table10[[#This Row],[Column19]]</f>
        <v>-0.76387820715125065</v>
      </c>
      <c r="S1050" s="41">
        <f>'Given Data '!C$21*'Given Data '!C$19*'Given Data '!C$9*Table10[[#This Row],[Column11]]^2</f>
        <v>514.56138934971898</v>
      </c>
      <c r="T1050" s="41">
        <f>'Given Data '!C$22*'Given Data '!C$17*9.81</f>
        <v>102.35950200000001</v>
      </c>
      <c r="U1050" s="41">
        <f>'Given Data '!C$17*9.81*'Given Data '!C$27</f>
        <v>534.97407087527142</v>
      </c>
      <c r="V1050" s="41">
        <f>'Given Data '!C$45-(Table10[[#This Row],[Column13]]+Table10[[#This Row],[Column14]]+Table10[[#This Row],[Column15]])</f>
        <v>-443.99354490215592</v>
      </c>
      <c r="W1050" s="41">
        <f>Table10[[#This Row],[Column16]]/'Given Data '!C$17</f>
        <v>-0.8510351438579975</v>
      </c>
      <c r="X1050" s="41">
        <f>IF(L1050=1,'Given Data '!C$55,IF(L1050=2,'Given Data '!C$56,IF(L1050=3,'Given Data '!C$57)))</f>
        <v>581.23604096253996</v>
      </c>
      <c r="Y1050" s="41">
        <f>Table10[[#This Row],[Column19]]*Table10[[#This Row],[Column11]]^2/(2*1000)</f>
        <v>159.0433503924931</v>
      </c>
    </row>
    <row r="1051" spans="7:25">
      <c r="G1051" s="42">
        <v>6800</v>
      </c>
      <c r="H1051" s="42">
        <v>13.48</v>
      </c>
      <c r="I1051" s="41">
        <f>Table10[[#This Row],[Column2]]*746/1000</f>
        <v>10.05608</v>
      </c>
      <c r="J1051" s="37">
        <f>60*Table10[[#This Row],[Column3]]/(2*PI()*Table10[[#This Row],[Column1]])</f>
        <v>1.4121836824654826E-2</v>
      </c>
      <c r="K1051" s="51">
        <v>494.6</v>
      </c>
      <c r="L1051" s="41">
        <f>IF(Simulation!Q1051&lt;='Given Data '!J$6,1,IF(AND(Simulation!Q1051&gt;'Given Data '!J$6,Simulation!Q1051&lt;='Given Data '!J$7),2,IF(Simulation!Q1051&gt;'Given Data '!J$8,3)))</f>
        <v>3</v>
      </c>
      <c r="M1051" s="41">
        <v>1</v>
      </c>
      <c r="N1051" s="32">
        <f t="shared" si="43"/>
        <v>1047</v>
      </c>
      <c r="O1051" s="41">
        <f>O1050+(Table10[[#This Row],[Column11]]-Q1050)/R1050</f>
        <v>58.44881593058664</v>
      </c>
      <c r="P1051" s="41">
        <f>3.6*Table10[[#This Row],[Column11]]</f>
        <v>84.09921490706364</v>
      </c>
      <c r="Q1051" s="41">
        <f t="shared" si="44"/>
        <v>23.360893029739898</v>
      </c>
      <c r="R1051" s="36">
        <f>Table10[[#This Row],[Column16]]/Table10[[#This Row],[Column19]]</f>
        <v>-0.76140679146115275</v>
      </c>
      <c r="S1051" s="41">
        <f>'Given Data '!C$21*'Given Data '!C$19*'Given Data '!C$9*Table10[[#This Row],[Column11]]^2</f>
        <v>513.12491347843388</v>
      </c>
      <c r="T1051" s="41">
        <f>'Given Data '!C$22*'Given Data '!C$17*9.81</f>
        <v>102.35950200000001</v>
      </c>
      <c r="U1051" s="41">
        <f>'Given Data '!C$17*9.81*'Given Data '!C$27</f>
        <v>534.97407087527142</v>
      </c>
      <c r="V1051" s="41">
        <f>'Given Data '!C$45-(Table10[[#This Row],[Column13]]+Table10[[#This Row],[Column14]]+Table10[[#This Row],[Column15]])</f>
        <v>-442.55706903087071</v>
      </c>
      <c r="W1051" s="41">
        <f>Table10[[#This Row],[Column16]]/'Given Data '!C$17</f>
        <v>-0.84828174470658158</v>
      </c>
      <c r="X1051" s="41">
        <f>IF(L1051=1,'Given Data '!C$55,IF(L1051=2,'Given Data '!C$56,IF(L1051=3,'Given Data '!C$57)))</f>
        <v>581.23604096253996</v>
      </c>
      <c r="Y1051" s="41">
        <f>Table10[[#This Row],[Column19]]*Table10[[#This Row],[Column11]]^2/(2*1000)</f>
        <v>158.59935684759094</v>
      </c>
    </row>
    <row r="1052" spans="7:25">
      <c r="G1052" s="42">
        <v>6800</v>
      </c>
      <c r="H1052" s="42">
        <v>13.48</v>
      </c>
      <c r="I1052" s="41">
        <f>Table10[[#This Row],[Column2]]*746/1000</f>
        <v>10.05608</v>
      </c>
      <c r="J1052" s="37">
        <f>60*Table10[[#This Row],[Column3]]/(2*PI()*Table10[[#This Row],[Column1]])</f>
        <v>1.4121836824654826E-2</v>
      </c>
      <c r="K1052" s="51">
        <v>494.6</v>
      </c>
      <c r="L1052" s="41">
        <f>IF(Simulation!Q1052&lt;='Given Data '!J$6,1,IF(AND(Simulation!Q1052&gt;'Given Data '!J$6,Simulation!Q1052&lt;='Given Data '!J$7),2,IF(Simulation!Q1052&gt;'Given Data '!J$8,3)))</f>
        <v>3</v>
      </c>
      <c r="M1052" s="41">
        <v>1</v>
      </c>
      <c r="N1052" s="32">
        <f t="shared" si="43"/>
        <v>1048</v>
      </c>
      <c r="O1052" s="41">
        <f>O1051+(Table10[[#This Row],[Column11]]-Q1051)/R1051</f>
        <v>58.49165241701585</v>
      </c>
      <c r="P1052" s="41">
        <f>3.6*Table10[[#This Row],[Column11]]</f>
        <v>83.981797336981316</v>
      </c>
      <c r="Q1052" s="41">
        <f t="shared" si="44"/>
        <v>23.328277038050366</v>
      </c>
      <c r="R1052" s="36">
        <f>Table10[[#This Row],[Column16]]/Table10[[#This Row],[Column19]]</f>
        <v>-0.75894337167335479</v>
      </c>
      <c r="S1052" s="41">
        <f>'Given Data '!C$21*'Given Data '!C$19*'Given Data '!C$9*Table10[[#This Row],[Column11]]^2</f>
        <v>511.69308511374544</v>
      </c>
      <c r="T1052" s="41">
        <f>'Given Data '!C$22*'Given Data '!C$17*9.81</f>
        <v>102.35950200000001</v>
      </c>
      <c r="U1052" s="41">
        <f>'Given Data '!C$17*9.81*'Given Data '!C$27</f>
        <v>534.97407087527142</v>
      </c>
      <c r="V1052" s="41">
        <f>'Given Data '!C$45-(Table10[[#This Row],[Column13]]+Table10[[#This Row],[Column14]]+Table10[[#This Row],[Column15]])</f>
        <v>-441.12524066618221</v>
      </c>
      <c r="W1052" s="41">
        <f>Table10[[#This Row],[Column16]]/'Given Data '!C$17</f>
        <v>-0.84553725377351818</v>
      </c>
      <c r="X1052" s="41">
        <f>IF(L1052=1,'Given Data '!C$55,IF(L1052=2,'Given Data '!C$56,IF(L1052=3,'Given Data '!C$57)))</f>
        <v>581.23604096253996</v>
      </c>
      <c r="Y1052" s="41">
        <f>Table10[[#This Row],[Column19]]*Table10[[#This Row],[Column11]]^2/(2*1000)</f>
        <v>158.1567997785601</v>
      </c>
    </row>
    <row r="1053" spans="7:25">
      <c r="G1053" s="42">
        <v>6700</v>
      </c>
      <c r="H1053" s="42">
        <v>14</v>
      </c>
      <c r="I1053" s="41">
        <f>Table10[[#This Row],[Column2]]*746/1000</f>
        <v>10.444000000000001</v>
      </c>
      <c r="J1053" s="37">
        <f>60*Table10[[#This Row],[Column3]]/(2*PI()*Table10[[#This Row],[Column1]])</f>
        <v>1.4885500528224672E-2</v>
      </c>
      <c r="K1053" s="51">
        <v>494.6</v>
      </c>
      <c r="L1053" s="41">
        <f>IF(Simulation!Q1053&lt;='Given Data '!J$6,1,IF(AND(Simulation!Q1053&gt;'Given Data '!J$6,Simulation!Q1053&lt;='Given Data '!J$7),2,IF(Simulation!Q1053&gt;'Given Data '!J$8,3)))</f>
        <v>3</v>
      </c>
      <c r="M1053" s="41">
        <v>1</v>
      </c>
      <c r="N1053" s="32">
        <f t="shared" si="43"/>
        <v>1049</v>
      </c>
      <c r="O1053" s="41">
        <f>O1052+(Table10[[#This Row],[Column11]]-Q1052)/R1052</f>
        <v>58.534548781092688</v>
      </c>
      <c r="P1053" s="41">
        <f>3.6*Table10[[#This Row],[Column11]]</f>
        <v>83.864596056715314</v>
      </c>
      <c r="Q1053" s="41">
        <f t="shared" si="44"/>
        <v>23.295721126865363</v>
      </c>
      <c r="R1053" s="36">
        <f>Table10[[#This Row],[Column16]]/Table10[[#This Row],[Column19]]</f>
        <v>-0.75648792191828973</v>
      </c>
      <c r="S1053" s="41">
        <f>'Given Data '!C$21*'Given Data '!C$19*'Given Data '!C$9*Table10[[#This Row],[Column11]]^2</f>
        <v>510.26588921932887</v>
      </c>
      <c r="T1053" s="41">
        <f>'Given Data '!C$22*'Given Data '!C$17*9.81</f>
        <v>102.35950200000001</v>
      </c>
      <c r="U1053" s="41">
        <f>'Given Data '!C$17*9.81*'Given Data '!C$27</f>
        <v>534.97407087527142</v>
      </c>
      <c r="V1053" s="41">
        <f>'Given Data '!C$45-(Table10[[#This Row],[Column13]]+Table10[[#This Row],[Column14]]+Table10[[#This Row],[Column15]])</f>
        <v>-439.69804477176581</v>
      </c>
      <c r="W1053" s="41">
        <f>Table10[[#This Row],[Column16]]/'Given Data '!C$17</f>
        <v>-0.84280164223757603</v>
      </c>
      <c r="X1053" s="41">
        <f>IF(L1053=1,'Given Data '!C$55,IF(L1053=2,'Given Data '!C$56,IF(L1053=3,'Given Data '!C$57)))</f>
        <v>581.23604096253996</v>
      </c>
      <c r="Y1053" s="41">
        <f>Table10[[#This Row],[Column19]]*Table10[[#This Row],[Column11]]^2/(2*1000)</f>
        <v>157.7156745378939</v>
      </c>
    </row>
    <row r="1054" spans="7:25">
      <c r="G1054" s="42">
        <v>6700</v>
      </c>
      <c r="H1054" s="42">
        <v>14</v>
      </c>
      <c r="I1054" s="41">
        <f>Table10[[#This Row],[Column2]]*746/1000</f>
        <v>10.444000000000001</v>
      </c>
      <c r="J1054" s="37">
        <f>60*Table10[[#This Row],[Column3]]/(2*PI()*Table10[[#This Row],[Column1]])</f>
        <v>1.4885500528224672E-2</v>
      </c>
      <c r="K1054" s="51">
        <v>494.6</v>
      </c>
      <c r="L1054" s="41">
        <f>IF(Simulation!Q1054&lt;='Given Data '!J$6,1,IF(AND(Simulation!Q1054&gt;'Given Data '!J$6,Simulation!Q1054&lt;='Given Data '!J$7),2,IF(Simulation!Q1054&gt;'Given Data '!J$8,3)))</f>
        <v>3</v>
      </c>
      <c r="M1054" s="41">
        <v>1</v>
      </c>
      <c r="N1054" s="32">
        <f t="shared" si="43"/>
        <v>1050</v>
      </c>
      <c r="O1054" s="41">
        <f>O1053+(Table10[[#This Row],[Column11]]-Q1053)/R1053</f>
        <v>58.577505079667588</v>
      </c>
      <c r="P1054" s="41">
        <f>3.6*Table10[[#This Row],[Column11]]</f>
        <v>83.747610740963282</v>
      </c>
      <c r="Q1054" s="41">
        <f t="shared" si="44"/>
        <v>23.263225205823133</v>
      </c>
      <c r="R1054" s="36">
        <f>Table10[[#This Row],[Column16]]/Table10[[#This Row],[Column19]]</f>
        <v>-0.75404041641008768</v>
      </c>
      <c r="S1054" s="41">
        <f>'Given Data '!C$21*'Given Data '!C$19*'Given Data '!C$9*Table10[[#This Row],[Column11]]^2</f>
        <v>508.84331080750746</v>
      </c>
      <c r="T1054" s="41">
        <f>'Given Data '!C$22*'Given Data '!C$17*9.81</f>
        <v>102.35950200000001</v>
      </c>
      <c r="U1054" s="41">
        <f>'Given Data '!C$17*9.81*'Given Data '!C$27</f>
        <v>534.97407087527142</v>
      </c>
      <c r="V1054" s="41">
        <f>'Given Data '!C$45-(Table10[[#This Row],[Column13]]+Table10[[#This Row],[Column14]]+Table10[[#This Row],[Column15]])</f>
        <v>-438.2754663599444</v>
      </c>
      <c r="W1054" s="41">
        <f>Table10[[#This Row],[Column16]]/'Given Data '!C$17</f>
        <v>-0.84007488137076991</v>
      </c>
      <c r="X1054" s="41">
        <f>IF(L1054=1,'Given Data '!C$55,IF(L1054=2,'Given Data '!C$56,IF(L1054=3,'Given Data '!C$57)))</f>
        <v>581.23604096253996</v>
      </c>
      <c r="Y1054" s="41">
        <f>Table10[[#This Row],[Column19]]*Table10[[#This Row],[Column11]]^2/(2*1000)</f>
        <v>157.27597649312213</v>
      </c>
    </row>
    <row r="1055" spans="7:25">
      <c r="G1055" s="42">
        <v>6700</v>
      </c>
      <c r="H1055" s="42">
        <v>14</v>
      </c>
      <c r="I1055" s="41">
        <f>Table10[[#This Row],[Column2]]*746/1000</f>
        <v>10.444000000000001</v>
      </c>
      <c r="J1055" s="37">
        <f>60*Table10[[#This Row],[Column3]]/(2*PI()*Table10[[#This Row],[Column1]])</f>
        <v>1.4885500528224672E-2</v>
      </c>
      <c r="K1055" s="51">
        <v>494.6</v>
      </c>
      <c r="L1055" s="41">
        <f>IF(Simulation!Q1055&lt;='Given Data '!J$6,1,IF(AND(Simulation!Q1055&gt;'Given Data '!J$6,Simulation!Q1055&lt;='Given Data '!J$7),2,IF(Simulation!Q1055&gt;'Given Data '!J$8,3)))</f>
        <v>3</v>
      </c>
      <c r="M1055" s="41">
        <v>1</v>
      </c>
      <c r="N1055" s="32">
        <f t="shared" si="43"/>
        <v>1051</v>
      </c>
      <c r="O1055" s="41">
        <f>O1054+(Table10[[#This Row],[Column11]]-Q1054)/R1054</f>
        <v>58.620521369532369</v>
      </c>
      <c r="P1055" s="41">
        <f>3.6*Table10[[#This Row],[Column11]]</f>
        <v>83.630841064923885</v>
      </c>
      <c r="Q1055" s="41">
        <f t="shared" si="44"/>
        <v>23.230789184701077</v>
      </c>
      <c r="R1055" s="36">
        <f>Table10[[#This Row],[Column16]]/Table10[[#This Row],[Column19]]</f>
        <v>-0.75160082944630491</v>
      </c>
      <c r="S1055" s="41">
        <f>'Given Data '!C$21*'Given Data '!C$19*'Given Data '!C$9*Table10[[#This Row],[Column11]]^2</f>
        <v>507.42533493909468</v>
      </c>
      <c r="T1055" s="41">
        <f>'Given Data '!C$22*'Given Data '!C$17*9.81</f>
        <v>102.35950200000001</v>
      </c>
      <c r="U1055" s="41">
        <f>'Given Data '!C$17*9.81*'Given Data '!C$27</f>
        <v>534.97407087527142</v>
      </c>
      <c r="V1055" s="41">
        <f>'Given Data '!C$45-(Table10[[#This Row],[Column13]]+Table10[[#This Row],[Column14]]+Table10[[#This Row],[Column15]])</f>
        <v>-436.85749049153151</v>
      </c>
      <c r="W1055" s="41">
        <f>Table10[[#This Row],[Column16]]/'Given Data '!C$17</f>
        <v>-0.83735694253806037</v>
      </c>
      <c r="X1055" s="41">
        <f>IF(L1055=1,'Given Data '!C$55,IF(L1055=2,'Given Data '!C$56,IF(L1055=3,'Given Data '!C$57)))</f>
        <v>581.23604096253996</v>
      </c>
      <c r="Y1055" s="41">
        <f>Table10[[#This Row],[Column19]]*Table10[[#This Row],[Column11]]^2/(2*1000)</f>
        <v>156.8377010267622</v>
      </c>
    </row>
    <row r="1056" spans="7:25">
      <c r="G1056" s="42">
        <v>6700</v>
      </c>
      <c r="H1056" s="42">
        <v>14</v>
      </c>
      <c r="I1056" s="41">
        <f>Table10[[#This Row],[Column2]]*746/1000</f>
        <v>10.444000000000001</v>
      </c>
      <c r="J1056" s="37">
        <f>60*Table10[[#This Row],[Column3]]/(2*PI()*Table10[[#This Row],[Column1]])</f>
        <v>1.4885500528224672E-2</v>
      </c>
      <c r="K1056" s="51">
        <v>494.6</v>
      </c>
      <c r="L1056" s="41">
        <f>IF(Simulation!Q1056&lt;='Given Data '!J$6,1,IF(AND(Simulation!Q1056&gt;'Given Data '!J$6,Simulation!Q1056&lt;='Given Data '!J$7),2,IF(Simulation!Q1056&gt;'Given Data '!J$8,3)))</f>
        <v>3</v>
      </c>
      <c r="M1056" s="41">
        <v>1</v>
      </c>
      <c r="N1056" s="32">
        <f t="shared" si="43"/>
        <v>1052</v>
      </c>
      <c r="O1056" s="41">
        <f>O1055+(Table10[[#This Row],[Column11]]-Q1055)/R1055</f>
        <v>58.663597707419655</v>
      </c>
      <c r="P1056" s="41">
        <f>3.6*Table10[[#This Row],[Column11]]</f>
        <v>83.514286704295756</v>
      </c>
      <c r="Q1056" s="41">
        <f t="shared" si="44"/>
        <v>23.198412973415486</v>
      </c>
      <c r="R1056" s="36">
        <f>Table10[[#This Row],[Column16]]/Table10[[#This Row],[Column19]]</f>
        <v>-0.74916913540765573</v>
      </c>
      <c r="S1056" s="41">
        <f>'Given Data '!C$21*'Given Data '!C$19*'Given Data '!C$9*Table10[[#This Row],[Column11]]^2</f>
        <v>506.01194672323777</v>
      </c>
      <c r="T1056" s="41">
        <f>'Given Data '!C$22*'Given Data '!C$17*9.81</f>
        <v>102.35950200000001</v>
      </c>
      <c r="U1056" s="41">
        <f>'Given Data '!C$17*9.81*'Given Data '!C$27</f>
        <v>534.97407087527142</v>
      </c>
      <c r="V1056" s="41">
        <f>'Given Data '!C$45-(Table10[[#This Row],[Column13]]+Table10[[#This Row],[Column14]]+Table10[[#This Row],[Column15]])</f>
        <v>-435.44410227567482</v>
      </c>
      <c r="W1056" s="41">
        <f>Table10[[#This Row],[Column16]]/'Given Data '!C$17</f>
        <v>-0.83464779719705351</v>
      </c>
      <c r="X1056" s="41">
        <f>IF(L1056=1,'Given Data '!C$55,IF(L1056=2,'Given Data '!C$56,IF(L1056=3,'Given Data '!C$57)))</f>
        <v>581.23604096253996</v>
      </c>
      <c r="Y1056" s="41">
        <f>Table10[[#This Row],[Column19]]*Table10[[#This Row],[Column11]]^2/(2*1000)</f>
        <v>156.40084353627066</v>
      </c>
    </row>
    <row r="1057" spans="7:25">
      <c r="G1057" s="42">
        <v>6700</v>
      </c>
      <c r="H1057" s="42">
        <v>14</v>
      </c>
      <c r="I1057" s="41">
        <f>Table10[[#This Row],[Column2]]*746/1000</f>
        <v>10.444000000000001</v>
      </c>
      <c r="J1057" s="37">
        <f>60*Table10[[#This Row],[Column3]]/(2*PI()*Table10[[#This Row],[Column1]])</f>
        <v>1.4885500528224672E-2</v>
      </c>
      <c r="K1057" s="51">
        <v>494.6</v>
      </c>
      <c r="L1057" s="41">
        <f>IF(Simulation!Q1057&lt;='Given Data '!J$6,1,IF(AND(Simulation!Q1057&gt;'Given Data '!J$6,Simulation!Q1057&lt;='Given Data '!J$7),2,IF(Simulation!Q1057&gt;'Given Data '!J$8,3)))</f>
        <v>3</v>
      </c>
      <c r="M1057" s="41">
        <v>1</v>
      </c>
      <c r="N1057" s="32">
        <f t="shared" si="43"/>
        <v>1053</v>
      </c>
      <c r="O1057" s="41">
        <f>O1056+(Table10[[#This Row],[Column11]]-Q1056)/R1056</f>
        <v>58.706734150002369</v>
      </c>
      <c r="P1057" s="41">
        <f>3.6*Table10[[#This Row],[Column11]]</f>
        <v>83.397947335276442</v>
      </c>
      <c r="Q1057" s="41">
        <f t="shared" si="44"/>
        <v>23.166096482021235</v>
      </c>
      <c r="R1057" s="36">
        <f>Table10[[#This Row],[Column16]]/Table10[[#This Row],[Column19]]</f>
        <v>-0.74674530875773948</v>
      </c>
      <c r="S1057" s="41">
        <f>'Given Data '!C$21*'Given Data '!C$19*'Given Data '!C$9*Table10[[#This Row],[Column11]]^2</f>
        <v>504.60313131726105</v>
      </c>
      <c r="T1057" s="41">
        <f>'Given Data '!C$22*'Given Data '!C$17*9.81</f>
        <v>102.35950200000001</v>
      </c>
      <c r="U1057" s="41">
        <f>'Given Data '!C$17*9.81*'Given Data '!C$27</f>
        <v>534.97407087527142</v>
      </c>
      <c r="V1057" s="41">
        <f>'Given Data '!C$45-(Table10[[#This Row],[Column13]]+Table10[[#This Row],[Column14]]+Table10[[#This Row],[Column15]])</f>
        <v>-434.03528686969798</v>
      </c>
      <c r="W1057" s="41">
        <f>Table10[[#This Row],[Column16]]/'Given Data '!C$17</f>
        <v>-0.83194741689769791</v>
      </c>
      <c r="X1057" s="41">
        <f>IF(L1057=1,'Given Data '!C$55,IF(L1057=2,'Given Data '!C$56,IF(L1057=3,'Given Data '!C$57)))</f>
        <v>581.23604096253996</v>
      </c>
      <c r="Y1057" s="41">
        <f>Table10[[#This Row],[Column19]]*Table10[[#This Row],[Column11]]^2/(2*1000)</f>
        <v>155.965399433995</v>
      </c>
    </row>
    <row r="1058" spans="7:25">
      <c r="G1058" s="42">
        <v>6700</v>
      </c>
      <c r="H1058" s="42">
        <v>14</v>
      </c>
      <c r="I1058" s="41">
        <f>Table10[[#This Row],[Column2]]*746/1000</f>
        <v>10.444000000000001</v>
      </c>
      <c r="J1058" s="37">
        <f>60*Table10[[#This Row],[Column3]]/(2*PI()*Table10[[#This Row],[Column1]])</f>
        <v>1.4885500528224672E-2</v>
      </c>
      <c r="K1058" s="51">
        <v>494.6</v>
      </c>
      <c r="L1058" s="41">
        <f>IF(Simulation!Q1058&lt;='Given Data '!J$6,1,IF(AND(Simulation!Q1058&gt;'Given Data '!J$6,Simulation!Q1058&lt;='Given Data '!J$7),2,IF(Simulation!Q1058&gt;'Given Data '!J$8,3)))</f>
        <v>3</v>
      </c>
      <c r="M1058" s="41">
        <v>1</v>
      </c>
      <c r="N1058" s="32">
        <f t="shared" si="43"/>
        <v>1054</v>
      </c>
      <c r="O1058" s="41">
        <f>O1057+(Table10[[#This Row],[Column11]]-Q1057)/R1057</f>
        <v>58.749930753893182</v>
      </c>
      <c r="P1058" s="41">
        <f>3.6*Table10[[#This Row],[Column11]]</f>
        <v>83.281822634561408</v>
      </c>
      <c r="Q1058" s="41">
        <f t="shared" si="44"/>
        <v>23.133839620711502</v>
      </c>
      <c r="R1058" s="36">
        <f>Table10[[#This Row],[Column16]]/Table10[[#This Row],[Column19]]</f>
        <v>-0.74432932404277674</v>
      </c>
      <c r="S1058" s="41">
        <f>'Given Data '!C$21*'Given Data '!C$19*'Given Data '!C$9*Table10[[#This Row],[Column11]]^2</f>
        <v>503.19887392651003</v>
      </c>
      <c r="T1058" s="41">
        <f>'Given Data '!C$22*'Given Data '!C$17*9.81</f>
        <v>102.35950200000001</v>
      </c>
      <c r="U1058" s="41">
        <f>'Given Data '!C$17*9.81*'Given Data '!C$27</f>
        <v>534.97407087527142</v>
      </c>
      <c r="V1058" s="41">
        <f>'Given Data '!C$45-(Table10[[#This Row],[Column13]]+Table10[[#This Row],[Column14]]+Table10[[#This Row],[Column15]])</f>
        <v>-432.63102947894708</v>
      </c>
      <c r="W1058" s="41">
        <f>Table10[[#This Row],[Column16]]/'Given Data '!C$17</f>
        <v>-0.82925577328199007</v>
      </c>
      <c r="X1058" s="41">
        <f>IF(L1058=1,'Given Data '!C$55,IF(L1058=2,'Given Data '!C$56,IF(L1058=3,'Given Data '!C$57)))</f>
        <v>581.23604096253996</v>
      </c>
      <c r="Y1058" s="41">
        <f>Table10[[#This Row],[Column19]]*Table10[[#This Row],[Column11]]^2/(2*1000)</f>
        <v>155.53136414712537</v>
      </c>
    </row>
    <row r="1059" spans="7:25">
      <c r="G1059" s="42">
        <v>6700</v>
      </c>
      <c r="H1059" s="42">
        <v>14</v>
      </c>
      <c r="I1059" s="41">
        <f>Table10[[#This Row],[Column2]]*746/1000</f>
        <v>10.444000000000001</v>
      </c>
      <c r="J1059" s="37">
        <f>60*Table10[[#This Row],[Column3]]/(2*PI()*Table10[[#This Row],[Column1]])</f>
        <v>1.4885500528224672E-2</v>
      </c>
      <c r="K1059" s="51">
        <v>494.6</v>
      </c>
      <c r="L1059" s="41">
        <f>IF(Simulation!Q1059&lt;='Given Data '!J$6,1,IF(AND(Simulation!Q1059&gt;'Given Data '!J$6,Simulation!Q1059&lt;='Given Data '!J$7),2,IF(Simulation!Q1059&gt;'Given Data '!J$8,3)))</f>
        <v>3</v>
      </c>
      <c r="M1059" s="41">
        <v>1</v>
      </c>
      <c r="N1059" s="32">
        <f t="shared" si="43"/>
        <v>1055</v>
      </c>
      <c r="O1059" s="41">
        <f>O1058+(Table10[[#This Row],[Column11]]-Q1058)/R1058</f>
        <v>58.793187575644005</v>
      </c>
      <c r="P1059" s="41">
        <f>3.6*Table10[[#This Row],[Column11]]</f>
        <v>83.165912279342891</v>
      </c>
      <c r="Q1059" s="41">
        <f t="shared" si="44"/>
        <v>23.10164229981747</v>
      </c>
      <c r="R1059" s="36">
        <f>Table10[[#This Row],[Column16]]/Table10[[#This Row],[Column19]]</f>
        <v>-0.74192115589133867</v>
      </c>
      <c r="S1059" s="41">
        <f>'Given Data '!C$21*'Given Data '!C$19*'Given Data '!C$9*Table10[[#This Row],[Column11]]^2</f>
        <v>501.79915980419628</v>
      </c>
      <c r="T1059" s="41">
        <f>'Given Data '!C$22*'Given Data '!C$17*9.81</f>
        <v>102.35950200000001</v>
      </c>
      <c r="U1059" s="41">
        <f>'Given Data '!C$17*9.81*'Given Data '!C$27</f>
        <v>534.97407087527142</v>
      </c>
      <c r="V1059" s="41">
        <f>'Given Data '!C$45-(Table10[[#This Row],[Column13]]+Table10[[#This Row],[Column14]]+Table10[[#This Row],[Column15]])</f>
        <v>-431.2313153566331</v>
      </c>
      <c r="W1059" s="41">
        <f>Table10[[#This Row],[Column16]]/'Given Data '!C$17</f>
        <v>-0.8265728380836731</v>
      </c>
      <c r="X1059" s="41">
        <f>IF(L1059=1,'Given Data '!C$55,IF(L1059=2,'Given Data '!C$56,IF(L1059=3,'Given Data '!C$57)))</f>
        <v>581.23604096253996</v>
      </c>
      <c r="Y1059" s="41">
        <f>Table10[[#This Row],[Column19]]*Table10[[#This Row],[Column11]]^2/(2*1000)</f>
        <v>155.09873311764645</v>
      </c>
    </row>
    <row r="1060" spans="7:25">
      <c r="G1060" s="42">
        <v>6600</v>
      </c>
      <c r="H1060" s="42">
        <v>16.8</v>
      </c>
      <c r="I1060" s="41">
        <f>Table10[[#This Row],[Column2]]*746/1000</f>
        <v>12.532800000000002</v>
      </c>
      <c r="J1060" s="37">
        <f>60*Table10[[#This Row],[Column3]]/(2*PI()*Table10[[#This Row],[Column1]])</f>
        <v>1.8133246098019147E-2</v>
      </c>
      <c r="K1060" s="51">
        <v>494.6</v>
      </c>
      <c r="L1060" s="41">
        <f>IF(Simulation!Q1060&lt;='Given Data '!J$6,1,IF(AND(Simulation!Q1060&gt;'Given Data '!J$6,Simulation!Q1060&lt;='Given Data '!J$7),2,IF(Simulation!Q1060&gt;'Given Data '!J$8,3)))</f>
        <v>3</v>
      </c>
      <c r="M1060" s="41">
        <v>1</v>
      </c>
      <c r="N1060" s="32">
        <f t="shared" si="43"/>
        <v>1056</v>
      </c>
      <c r="O1060" s="41">
        <f>O1059+(Table10[[#This Row],[Column11]]-Q1059)/R1059</f>
        <v>58.836504671745423</v>
      </c>
      <c r="P1060" s="41">
        <f>3.6*Table10[[#This Row],[Column11]]</f>
        <v>83.050215947308985</v>
      </c>
      <c r="Q1060" s="41">
        <f t="shared" si="44"/>
        <v>23.069504429808049</v>
      </c>
      <c r="R1060" s="36">
        <f>Table10[[#This Row],[Column16]]/Table10[[#This Row],[Column19]]</f>
        <v>-0.7395207790140832</v>
      </c>
      <c r="S1060" s="41">
        <f>'Given Data '!C$21*'Given Data '!C$19*'Given Data '!C$9*Table10[[#This Row],[Column11]]^2</f>
        <v>500.40397425124218</v>
      </c>
      <c r="T1060" s="41">
        <f>'Given Data '!C$22*'Given Data '!C$17*9.81</f>
        <v>102.35950200000001</v>
      </c>
      <c r="U1060" s="41">
        <f>'Given Data '!C$17*9.81*'Given Data '!C$27</f>
        <v>534.97407087527142</v>
      </c>
      <c r="V1060" s="41">
        <f>'Given Data '!C$45-(Table10[[#This Row],[Column13]]+Table10[[#This Row],[Column14]]+Table10[[#This Row],[Column15]])</f>
        <v>-429.83612980367911</v>
      </c>
      <c r="W1060" s="41">
        <f>Table10[[#This Row],[Column16]]/'Given Data '!C$17</f>
        <v>-0.82389858312794284</v>
      </c>
      <c r="X1060" s="41">
        <f>IF(L1060=1,'Given Data '!C$55,IF(L1060=2,'Given Data '!C$56,IF(L1060=3,'Given Data '!C$57)))</f>
        <v>581.23604096253996</v>
      </c>
      <c r="Y1060" s="41">
        <f>Table10[[#This Row],[Column19]]*Table10[[#This Row],[Column11]]^2/(2*1000)</f>
        <v>154.66750180228979</v>
      </c>
    </row>
    <row r="1061" spans="7:25">
      <c r="G1061" s="42">
        <v>6600</v>
      </c>
      <c r="H1061" s="42">
        <v>16.8</v>
      </c>
      <c r="I1061" s="41">
        <f>Table10[[#This Row],[Column2]]*746/1000</f>
        <v>12.532800000000002</v>
      </c>
      <c r="J1061" s="37">
        <f>60*Table10[[#This Row],[Column3]]/(2*PI()*Table10[[#This Row],[Column1]])</f>
        <v>1.8133246098019147E-2</v>
      </c>
      <c r="K1061" s="51">
        <v>494.6</v>
      </c>
      <c r="L1061" s="41">
        <f>IF(Simulation!Q1061&lt;='Given Data '!J$6,1,IF(AND(Simulation!Q1061&gt;'Given Data '!J$6,Simulation!Q1061&lt;='Given Data '!J$7),2,IF(Simulation!Q1061&gt;'Given Data '!J$8,3)))</f>
        <v>3</v>
      </c>
      <c r="M1061" s="41">
        <v>1</v>
      </c>
      <c r="N1061" s="32">
        <f t="shared" si="43"/>
        <v>1057</v>
      </c>
      <c r="O1061" s="41">
        <f>O1060+(Table10[[#This Row],[Column11]]-Q1060)/R1060</f>
        <v>58.879882098626162</v>
      </c>
      <c r="P1061" s="41">
        <f>3.6*Table10[[#This Row],[Column11]]</f>
        <v>82.934733316642479</v>
      </c>
      <c r="Q1061" s="41">
        <f t="shared" si="44"/>
        <v>23.037425921289579</v>
      </c>
      <c r="R1061" s="36">
        <f>Table10[[#This Row],[Column16]]/Table10[[#This Row],[Column19]]</f>
        <v>-0.73712816820348748</v>
      </c>
      <c r="S1061" s="41">
        <f>'Given Data '!C$21*'Given Data '!C$19*'Given Data '!C$9*Table10[[#This Row],[Column11]]^2</f>
        <v>499.01330261612725</v>
      </c>
      <c r="T1061" s="41">
        <f>'Given Data '!C$22*'Given Data '!C$17*9.81</f>
        <v>102.35950200000001</v>
      </c>
      <c r="U1061" s="41">
        <f>'Given Data '!C$17*9.81*'Given Data '!C$27</f>
        <v>534.97407087527142</v>
      </c>
      <c r="V1061" s="41">
        <f>'Given Data '!C$45-(Table10[[#This Row],[Column13]]+Table10[[#This Row],[Column14]]+Table10[[#This Row],[Column15]])</f>
        <v>-428.4454581685643</v>
      </c>
      <c r="W1061" s="41">
        <f>Table10[[#This Row],[Column16]]/'Given Data '!C$17</f>
        <v>-0.82123298033115</v>
      </c>
      <c r="X1061" s="41">
        <f>IF(L1061=1,'Given Data '!C$55,IF(L1061=2,'Given Data '!C$56,IF(L1061=3,'Given Data '!C$57)))</f>
        <v>581.23604096253996</v>
      </c>
      <c r="Y1061" s="41">
        <f>Table10[[#This Row],[Column19]]*Table10[[#This Row],[Column11]]^2/(2*1000)</f>
        <v>154.23766567248612</v>
      </c>
    </row>
    <row r="1062" spans="7:25">
      <c r="G1062" s="42">
        <v>6600</v>
      </c>
      <c r="H1062" s="42">
        <v>16.8</v>
      </c>
      <c r="I1062" s="41">
        <f>Table10[[#This Row],[Column2]]*746/1000</f>
        <v>12.532800000000002</v>
      </c>
      <c r="J1062" s="37">
        <f>60*Table10[[#This Row],[Column3]]/(2*PI()*Table10[[#This Row],[Column1]])</f>
        <v>1.8133246098019147E-2</v>
      </c>
      <c r="K1062" s="51">
        <v>494.6</v>
      </c>
      <c r="L1062" s="41">
        <f>IF(Simulation!Q1062&lt;='Given Data '!J$6,1,IF(AND(Simulation!Q1062&gt;'Given Data '!J$6,Simulation!Q1062&lt;='Given Data '!J$7),2,IF(Simulation!Q1062&gt;'Given Data '!J$8,3)))</f>
        <v>3</v>
      </c>
      <c r="M1062" s="41">
        <v>1</v>
      </c>
      <c r="N1062" s="32">
        <f t="shared" si="43"/>
        <v>1058</v>
      </c>
      <c r="O1062" s="41">
        <f>O1061+(Table10[[#This Row],[Column11]]-Q1061)/R1061</f>
        <v>58.923319912652538</v>
      </c>
      <c r="P1062" s="41">
        <f>3.6*Table10[[#This Row],[Column11]]</f>
        <v>82.819464066019975</v>
      </c>
      <c r="Q1062" s="41">
        <f t="shared" si="44"/>
        <v>23.00540668500555</v>
      </c>
      <c r="R1062" s="36">
        <f>Table10[[#This Row],[Column16]]/Table10[[#This Row],[Column19]]</f>
        <v>-0.73474329833358354</v>
      </c>
      <c r="S1062" s="41">
        <f>'Given Data '!C$21*'Given Data '!C$19*'Given Data '!C$9*Table10[[#This Row],[Column11]]^2</f>
        <v>497.62713029473355</v>
      </c>
      <c r="T1062" s="41">
        <f>'Given Data '!C$22*'Given Data '!C$17*9.81</f>
        <v>102.35950200000001</v>
      </c>
      <c r="U1062" s="41">
        <f>'Given Data '!C$17*9.81*'Given Data '!C$27</f>
        <v>534.97407087527142</v>
      </c>
      <c r="V1062" s="41">
        <f>'Given Data '!C$45-(Table10[[#This Row],[Column13]]+Table10[[#This Row],[Column14]]+Table10[[#This Row],[Column15]])</f>
        <v>-427.05928584717049</v>
      </c>
      <c r="W1062" s="41">
        <f>Table10[[#This Row],[Column16]]/'Given Data '!C$17</f>
        <v>-0.81857600170050504</v>
      </c>
      <c r="X1062" s="41">
        <f>IF(L1062=1,'Given Data '!C$55,IF(L1062=2,'Given Data '!C$56,IF(L1062=3,'Given Data '!C$57)))</f>
        <v>581.23604096253996</v>
      </c>
      <c r="Y1062" s="41">
        <f>Table10[[#This Row],[Column19]]*Table10[[#This Row],[Column11]]^2/(2*1000)</f>
        <v>153.80922021431755</v>
      </c>
    </row>
    <row r="1063" spans="7:25">
      <c r="G1063" s="42">
        <v>6600</v>
      </c>
      <c r="H1063" s="42">
        <v>16.8</v>
      </c>
      <c r="I1063" s="41">
        <f>Table10[[#This Row],[Column2]]*746/1000</f>
        <v>12.532800000000002</v>
      </c>
      <c r="J1063" s="37">
        <f>60*Table10[[#This Row],[Column3]]/(2*PI()*Table10[[#This Row],[Column1]])</f>
        <v>1.8133246098019147E-2</v>
      </c>
      <c r="K1063" s="51">
        <v>494.6</v>
      </c>
      <c r="L1063" s="41">
        <f>IF(Simulation!Q1063&lt;='Given Data '!J$6,1,IF(AND(Simulation!Q1063&gt;'Given Data '!J$6,Simulation!Q1063&lt;='Given Data '!J$7),2,IF(Simulation!Q1063&gt;'Given Data '!J$8,3)))</f>
        <v>3</v>
      </c>
      <c r="M1063" s="41">
        <v>1</v>
      </c>
      <c r="N1063" s="32">
        <f t="shared" si="43"/>
        <v>1059</v>
      </c>
      <c r="O1063" s="41">
        <f>O1062+(Table10[[#This Row],[Column11]]-Q1062)/R1062</f>
        <v>58.966818170127944</v>
      </c>
      <c r="P1063" s="41">
        <f>3.6*Table10[[#This Row],[Column11]]</f>
        <v>82.704407874610709</v>
      </c>
      <c r="Q1063" s="41">
        <f t="shared" si="44"/>
        <v>22.973446631836307</v>
      </c>
      <c r="R1063" s="36">
        <f>Table10[[#This Row],[Column16]]/Table10[[#This Row],[Column19]]</f>
        <v>-0.73236614435969571</v>
      </c>
      <c r="S1063" s="41">
        <f>'Given Data '!C$21*'Given Data '!C$19*'Given Data '!C$9*Table10[[#This Row],[Column11]]^2</f>
        <v>496.24544273019279</v>
      </c>
      <c r="T1063" s="41">
        <f>'Given Data '!C$22*'Given Data '!C$17*9.81</f>
        <v>102.35950200000001</v>
      </c>
      <c r="U1063" s="41">
        <f>'Given Data '!C$17*9.81*'Given Data '!C$27</f>
        <v>534.97407087527142</v>
      </c>
      <c r="V1063" s="41">
        <f>'Given Data '!C$45-(Table10[[#This Row],[Column13]]+Table10[[#This Row],[Column14]]+Table10[[#This Row],[Column15]])</f>
        <v>-425.67759828262956</v>
      </c>
      <c r="W1063" s="41">
        <f>Table10[[#This Row],[Column16]]/'Given Data '!C$17</f>
        <v>-0.8159276193337861</v>
      </c>
      <c r="X1063" s="41">
        <f>IF(L1063=1,'Given Data '!C$55,IF(L1063=2,'Given Data '!C$56,IF(L1063=3,'Given Data '!C$57)))</f>
        <v>581.23604096253996</v>
      </c>
      <c r="Y1063" s="41">
        <f>Table10[[#This Row],[Column19]]*Table10[[#This Row],[Column11]]^2/(2*1000)</f>
        <v>153.3821609284704</v>
      </c>
    </row>
    <row r="1064" spans="7:25">
      <c r="G1064" s="42">
        <v>6600</v>
      </c>
      <c r="H1064" s="42">
        <v>16.8</v>
      </c>
      <c r="I1064" s="41">
        <f>Table10[[#This Row],[Column2]]*746/1000</f>
        <v>12.532800000000002</v>
      </c>
      <c r="J1064" s="37">
        <f>60*Table10[[#This Row],[Column3]]/(2*PI()*Table10[[#This Row],[Column1]])</f>
        <v>1.8133246098019147E-2</v>
      </c>
      <c r="K1064" s="51">
        <v>494.6</v>
      </c>
      <c r="L1064" s="41">
        <f>IF(Simulation!Q1064&lt;='Given Data '!J$6,1,IF(AND(Simulation!Q1064&gt;'Given Data '!J$6,Simulation!Q1064&lt;='Given Data '!J$7),2,IF(Simulation!Q1064&gt;'Given Data '!J$8,3)))</f>
        <v>3</v>
      </c>
      <c r="M1064" s="41">
        <v>1</v>
      </c>
      <c r="N1064" s="32">
        <f t="shared" si="43"/>
        <v>1060</v>
      </c>
      <c r="O1064" s="41">
        <f>O1063+(Table10[[#This Row],[Column11]]-Q1063)/R1063</f>
        <v>59.010376927292285</v>
      </c>
      <c r="P1064" s="41">
        <f>3.6*Table10[[#This Row],[Column11]]</f>
        <v>82.58956442207554</v>
      </c>
      <c r="Q1064" s="41">
        <f t="shared" si="44"/>
        <v>22.94154567279876</v>
      </c>
      <c r="R1064" s="36">
        <f>Table10[[#This Row],[Column16]]/Table10[[#This Row],[Column19]]</f>
        <v>-0.7299966813181763</v>
      </c>
      <c r="S1064" s="41">
        <f>'Given Data '!C$21*'Given Data '!C$19*'Given Data '!C$9*Table10[[#This Row],[Column11]]^2</f>
        <v>494.86822541273295</v>
      </c>
      <c r="T1064" s="41">
        <f>'Given Data '!C$22*'Given Data '!C$17*9.81</f>
        <v>102.35950200000001</v>
      </c>
      <c r="U1064" s="41">
        <f>'Given Data '!C$17*9.81*'Given Data '!C$27</f>
        <v>534.97407087527142</v>
      </c>
      <c r="V1064" s="41">
        <f>'Given Data '!C$45-(Table10[[#This Row],[Column13]]+Table10[[#This Row],[Column14]]+Table10[[#This Row],[Column15]])</f>
        <v>-424.30038096516978</v>
      </c>
      <c r="W1064" s="41">
        <f>Table10[[#This Row],[Column16]]/'Given Data '!C$17</f>
        <v>-0.81328780541904455</v>
      </c>
      <c r="X1064" s="41">
        <f>IF(L1064=1,'Given Data '!C$55,IF(L1064=2,'Given Data '!C$56,IF(L1064=3,'Given Data '!C$57)))</f>
        <v>581.23604096253996</v>
      </c>
      <c r="Y1064" s="41">
        <f>Table10[[#This Row],[Column19]]*Table10[[#This Row],[Column11]]^2/(2*1000)</f>
        <v>152.95648333018778</v>
      </c>
    </row>
    <row r="1065" spans="7:25">
      <c r="G1065" s="42">
        <v>6600</v>
      </c>
      <c r="H1065" s="42">
        <v>16.8</v>
      </c>
      <c r="I1065" s="41">
        <f>Table10[[#This Row],[Column2]]*746/1000</f>
        <v>12.532800000000002</v>
      </c>
      <c r="J1065" s="37">
        <f>60*Table10[[#This Row],[Column3]]/(2*PI()*Table10[[#This Row],[Column1]])</f>
        <v>1.8133246098019147E-2</v>
      </c>
      <c r="K1065" s="51">
        <v>494.6</v>
      </c>
      <c r="L1065" s="41">
        <f>IF(Simulation!Q1065&lt;='Given Data '!J$6,1,IF(AND(Simulation!Q1065&gt;'Given Data '!J$6,Simulation!Q1065&lt;='Given Data '!J$7),2,IF(Simulation!Q1065&gt;'Given Data '!J$8,3)))</f>
        <v>3</v>
      </c>
      <c r="M1065" s="41">
        <v>1</v>
      </c>
      <c r="N1065" s="32">
        <f t="shared" si="43"/>
        <v>1061</v>
      </c>
      <c r="O1065" s="41">
        <f>O1064+(Table10[[#This Row],[Column11]]-Q1064)/R1064</f>
        <v>59.053996240321432</v>
      </c>
      <c r="P1065" s="41">
        <f>3.6*Table10[[#This Row],[Column11]]</f>
        <v>82.474933388565987</v>
      </c>
      <c r="Q1065" s="41">
        <f t="shared" si="44"/>
        <v>22.909703719046107</v>
      </c>
      <c r="R1065" s="36">
        <f>Table10[[#This Row],[Column16]]/Table10[[#This Row],[Column19]]</f>
        <v>-0.72763488432614354</v>
      </c>
      <c r="S1065" s="41">
        <f>'Given Data '!C$21*'Given Data '!C$19*'Given Data '!C$9*Table10[[#This Row],[Column11]]^2</f>
        <v>493.4954638795266</v>
      </c>
      <c r="T1065" s="41">
        <f>'Given Data '!C$22*'Given Data '!C$17*9.81</f>
        <v>102.35950200000001</v>
      </c>
      <c r="U1065" s="41">
        <f>'Given Data '!C$17*9.81*'Given Data '!C$27</f>
        <v>534.97407087527142</v>
      </c>
      <c r="V1065" s="41">
        <f>'Given Data '!C$45-(Table10[[#This Row],[Column13]]+Table10[[#This Row],[Column14]]+Table10[[#This Row],[Column15]])</f>
        <v>-422.92761943196342</v>
      </c>
      <c r="W1065" s="41">
        <f>Table10[[#This Row],[Column16]]/'Given Data '!C$17</f>
        <v>-0.81065653223431289</v>
      </c>
      <c r="X1065" s="41">
        <f>IF(L1065=1,'Given Data '!C$55,IF(L1065=2,'Given Data '!C$56,IF(L1065=3,'Given Data '!C$57)))</f>
        <v>581.23604096253996</v>
      </c>
      <c r="Y1065" s="41">
        <f>Table10[[#This Row],[Column19]]*Table10[[#This Row],[Column11]]^2/(2*1000)</f>
        <v>152.53218294922254</v>
      </c>
    </row>
    <row r="1066" spans="7:25">
      <c r="G1066" s="42">
        <v>6600</v>
      </c>
      <c r="H1066" s="42">
        <v>16.8</v>
      </c>
      <c r="I1066" s="41">
        <f>Table10[[#This Row],[Column2]]*746/1000</f>
        <v>12.532800000000002</v>
      </c>
      <c r="J1066" s="37">
        <f>60*Table10[[#This Row],[Column3]]/(2*PI()*Table10[[#This Row],[Column1]])</f>
        <v>1.8133246098019147E-2</v>
      </c>
      <c r="K1066" s="51">
        <v>494.6</v>
      </c>
      <c r="L1066" s="41">
        <f>IF(Simulation!Q1066&lt;='Given Data '!J$6,1,IF(AND(Simulation!Q1066&gt;'Given Data '!J$6,Simulation!Q1066&lt;='Given Data '!J$7),2,IF(Simulation!Q1066&gt;'Given Data '!J$8,3)))</f>
        <v>3</v>
      </c>
      <c r="M1066" s="41">
        <v>1</v>
      </c>
      <c r="N1066" s="32">
        <f t="shared" si="43"/>
        <v>1062</v>
      </c>
      <c r="O1066" s="41">
        <f>O1065+(Table10[[#This Row],[Column11]]-Q1065)/R1065</f>
        <v>59.097676165326675</v>
      </c>
      <c r="P1066" s="41">
        <f>3.6*Table10[[#This Row],[Column11]]</f>
        <v>82.360514454723159</v>
      </c>
      <c r="Q1066" s="41">
        <f t="shared" si="44"/>
        <v>22.877920681867543</v>
      </c>
      <c r="R1066" s="36">
        <f>Table10[[#This Row],[Column16]]/Table10[[#This Row],[Column19]]</f>
        <v>-0.72528072858122128</v>
      </c>
      <c r="S1066" s="41">
        <f>'Given Data '!C$21*'Given Data '!C$19*'Given Data '!C$9*Table10[[#This Row],[Column11]]^2</f>
        <v>492.12714371453865</v>
      </c>
      <c r="T1066" s="41">
        <f>'Given Data '!C$22*'Given Data '!C$17*9.81</f>
        <v>102.35950200000001</v>
      </c>
      <c r="U1066" s="41">
        <f>'Given Data '!C$17*9.81*'Given Data '!C$27</f>
        <v>534.97407087527142</v>
      </c>
      <c r="V1066" s="41">
        <f>'Given Data '!C$45-(Table10[[#This Row],[Column13]]+Table10[[#This Row],[Column14]]+Table10[[#This Row],[Column15]])</f>
        <v>-421.55929926697559</v>
      </c>
      <c r="W1066" s="41">
        <f>Table10[[#This Row],[Column16]]/'Given Data '!C$17</f>
        <v>-0.80803377214731475</v>
      </c>
      <c r="X1066" s="41">
        <f>IF(L1066=1,'Given Data '!C$55,IF(L1066=2,'Given Data '!C$56,IF(L1066=3,'Given Data '!C$57)))</f>
        <v>581.23604096253996</v>
      </c>
      <c r="Y1066" s="41">
        <f>Table10[[#This Row],[Column19]]*Table10[[#This Row],[Column11]]^2/(2*1000)</f>
        <v>152.10925532979056</v>
      </c>
    </row>
    <row r="1067" spans="7:25">
      <c r="G1067" s="42">
        <v>6500</v>
      </c>
      <c r="H1067" s="42">
        <v>18</v>
      </c>
      <c r="I1067" s="41">
        <f>Table10[[#This Row],[Column2]]*746/1000</f>
        <v>13.428000000000001</v>
      </c>
      <c r="J1067" s="37">
        <f>60*Table10[[#This Row],[Column3]]/(2*PI()*Table10[[#This Row],[Column1]])</f>
        <v>1.972737762311973E-2</v>
      </c>
      <c r="K1067" s="51">
        <v>494.6</v>
      </c>
      <c r="L1067" s="41">
        <f>IF(Simulation!Q1067&lt;='Given Data '!J$6,1,IF(AND(Simulation!Q1067&gt;'Given Data '!J$6,Simulation!Q1067&lt;='Given Data '!J$7),2,IF(Simulation!Q1067&gt;'Given Data '!J$8,3)))</f>
        <v>3</v>
      </c>
      <c r="M1067" s="41">
        <v>1</v>
      </c>
      <c r="N1067" s="32">
        <f t="shared" si="43"/>
        <v>1063</v>
      </c>
      <c r="O1067" s="41">
        <f>O1066+(Table10[[#This Row],[Column11]]-Q1066)/R1066</f>
        <v>59.14141675835419</v>
      </c>
      <c r="P1067" s="41">
        <f>3.6*Table10[[#This Row],[Column11]]</f>
        <v>82.246307301676694</v>
      </c>
      <c r="Q1067" s="41">
        <f t="shared" si="44"/>
        <v>22.846196472687971</v>
      </c>
      <c r="R1067" s="36">
        <f>Table10[[#This Row],[Column16]]/Table10[[#This Row],[Column19]]</f>
        <v>-0.7229341893612774</v>
      </c>
      <c r="S1067" s="41">
        <f>'Given Data '!C$21*'Given Data '!C$19*'Given Data '!C$9*Table10[[#This Row],[Column11]]^2</f>
        <v>490.76325054837508</v>
      </c>
      <c r="T1067" s="41">
        <f>'Given Data '!C$22*'Given Data '!C$17*9.81</f>
        <v>102.35950200000001</v>
      </c>
      <c r="U1067" s="41">
        <f>'Given Data '!C$17*9.81*'Given Data '!C$27</f>
        <v>534.97407087527142</v>
      </c>
      <c r="V1067" s="41">
        <f>'Given Data '!C$45-(Table10[[#This Row],[Column13]]+Table10[[#This Row],[Column14]]+Table10[[#This Row],[Column15]])</f>
        <v>-420.19540610081208</v>
      </c>
      <c r="W1067" s="41">
        <f>Table10[[#This Row],[Column16]]/'Given Data '!C$17</f>
        <v>-0.80541949761517329</v>
      </c>
      <c r="X1067" s="41">
        <f>IF(L1067=1,'Given Data '!C$55,IF(L1067=2,'Given Data '!C$56,IF(L1067=3,'Given Data '!C$57)))</f>
        <v>581.23604096253996</v>
      </c>
      <c r="Y1067" s="41">
        <f>Table10[[#This Row],[Column19]]*Table10[[#This Row],[Column11]]^2/(2*1000)</f>
        <v>151.68769603052363</v>
      </c>
    </row>
    <row r="1068" spans="7:25">
      <c r="G1068" s="42">
        <v>6500</v>
      </c>
      <c r="H1068" s="42">
        <v>18</v>
      </c>
      <c r="I1068" s="41">
        <f>Table10[[#This Row],[Column2]]*746/1000</f>
        <v>13.428000000000001</v>
      </c>
      <c r="J1068" s="37">
        <f>60*Table10[[#This Row],[Column3]]/(2*PI()*Table10[[#This Row],[Column1]])</f>
        <v>1.972737762311973E-2</v>
      </c>
      <c r="K1068" s="51">
        <v>494.6</v>
      </c>
      <c r="L1068" s="41">
        <f>IF(Simulation!Q1068&lt;='Given Data '!J$6,1,IF(AND(Simulation!Q1068&gt;'Given Data '!J$6,Simulation!Q1068&lt;='Given Data '!J$7),2,IF(Simulation!Q1068&gt;'Given Data '!J$8,3)))</f>
        <v>3</v>
      </c>
      <c r="M1068" s="41">
        <v>1</v>
      </c>
      <c r="N1068" s="32">
        <f t="shared" si="43"/>
        <v>1064</v>
      </c>
      <c r="O1068" s="41">
        <f>O1067+(Table10[[#This Row],[Column11]]-Q1067)/R1067</f>
        <v>59.185218075384498</v>
      </c>
      <c r="P1068" s="41">
        <f>3.6*Table10[[#This Row],[Column11]]</f>
        <v>82.132311611043761</v>
      </c>
      <c r="Q1068" s="41">
        <f t="shared" si="44"/>
        <v>22.81453100306771</v>
      </c>
      <c r="R1068" s="36">
        <f>Table10[[#This Row],[Column16]]/Table10[[#This Row],[Column19]]</f>
        <v>-0.72059524202416336</v>
      </c>
      <c r="S1068" s="41">
        <f>'Given Data '!C$21*'Given Data '!C$19*'Given Data '!C$9*Table10[[#This Row],[Column11]]^2</f>
        <v>489.40377005813122</v>
      </c>
      <c r="T1068" s="41">
        <f>'Given Data '!C$22*'Given Data '!C$17*9.81</f>
        <v>102.35950200000001</v>
      </c>
      <c r="U1068" s="41">
        <f>'Given Data '!C$17*9.81*'Given Data '!C$27</f>
        <v>534.97407087527142</v>
      </c>
      <c r="V1068" s="41">
        <f>'Given Data '!C$45-(Table10[[#This Row],[Column13]]+Table10[[#This Row],[Column14]]+Table10[[#This Row],[Column15]])</f>
        <v>-418.83592561056798</v>
      </c>
      <c r="W1068" s="41">
        <f>Table10[[#This Row],[Column16]]/'Given Data '!C$17</f>
        <v>-0.80281368118412133</v>
      </c>
      <c r="X1068" s="41">
        <f>IF(L1068=1,'Given Data '!C$55,IF(L1068=2,'Given Data '!C$56,IF(L1068=3,'Given Data '!C$57)))</f>
        <v>581.23604096253996</v>
      </c>
      <c r="Y1068" s="41">
        <f>Table10[[#This Row],[Column19]]*Table10[[#This Row],[Column11]]^2/(2*1000)</f>
        <v>151.26750062442281</v>
      </c>
    </row>
    <row r="1069" spans="7:25">
      <c r="G1069" s="42">
        <v>6500</v>
      </c>
      <c r="H1069" s="42">
        <v>18</v>
      </c>
      <c r="I1069" s="41">
        <f>Table10[[#This Row],[Column2]]*746/1000</f>
        <v>13.428000000000001</v>
      </c>
      <c r="J1069" s="37">
        <f>60*Table10[[#This Row],[Column3]]/(2*PI()*Table10[[#This Row],[Column1]])</f>
        <v>1.972737762311973E-2</v>
      </c>
      <c r="K1069" s="51">
        <v>494.6</v>
      </c>
      <c r="L1069" s="41">
        <f>IF(Simulation!Q1069&lt;='Given Data '!J$6,1,IF(AND(Simulation!Q1069&gt;'Given Data '!J$6,Simulation!Q1069&lt;='Given Data '!J$7),2,IF(Simulation!Q1069&gt;'Given Data '!J$8,3)))</f>
        <v>3</v>
      </c>
      <c r="M1069" s="41">
        <v>1</v>
      </c>
      <c r="N1069" s="32">
        <f t="shared" si="43"/>
        <v>1065</v>
      </c>
      <c r="O1069" s="41">
        <f>O1068+(Table10[[#This Row],[Column11]]-Q1068)/R1068</f>
        <v>59.229080172331884</v>
      </c>
      <c r="P1069" s="41">
        <f>3.6*Table10[[#This Row],[Column11]]</f>
        <v>82.018527064927994</v>
      </c>
      <c r="Q1069" s="41">
        <f t="shared" si="44"/>
        <v>22.782924184702221</v>
      </c>
      <c r="R1069" s="36">
        <f>Table10[[#This Row],[Column16]]/Table10[[#This Row],[Column19]]</f>
        <v>-0.71826386200745906</v>
      </c>
      <c r="S1069" s="41">
        <f>'Given Data '!C$21*'Given Data '!C$19*'Given Data '!C$9*Table10[[#This Row],[Column11]]^2</f>
        <v>488.04868796724276</v>
      </c>
      <c r="T1069" s="41">
        <f>'Given Data '!C$22*'Given Data '!C$17*9.81</f>
        <v>102.35950200000001</v>
      </c>
      <c r="U1069" s="41">
        <f>'Given Data '!C$17*9.81*'Given Data '!C$27</f>
        <v>534.97407087527142</v>
      </c>
      <c r="V1069" s="41">
        <f>'Given Data '!C$45-(Table10[[#This Row],[Column13]]+Table10[[#This Row],[Column14]]+Table10[[#This Row],[Column15]])</f>
        <v>-417.48084351967964</v>
      </c>
      <c r="W1069" s="41">
        <f>Table10[[#This Row],[Column16]]/'Given Data '!C$17</f>
        <v>-0.80021629548921736</v>
      </c>
      <c r="X1069" s="41">
        <f>IF(L1069=1,'Given Data '!C$55,IF(L1069=2,'Given Data '!C$56,IF(L1069=3,'Given Data '!C$57)))</f>
        <v>581.23604096253996</v>
      </c>
      <c r="Y1069" s="41">
        <f>Table10[[#This Row],[Column19]]*Table10[[#This Row],[Column11]]^2/(2*1000)</f>
        <v>150.8486646988122</v>
      </c>
    </row>
    <row r="1070" spans="7:25">
      <c r="G1070" s="42">
        <v>6500</v>
      </c>
      <c r="H1070" s="42">
        <v>18</v>
      </c>
      <c r="I1070" s="41">
        <f>Table10[[#This Row],[Column2]]*746/1000</f>
        <v>13.428000000000001</v>
      </c>
      <c r="J1070" s="37">
        <f>60*Table10[[#This Row],[Column3]]/(2*PI()*Table10[[#This Row],[Column1]])</f>
        <v>1.972737762311973E-2</v>
      </c>
      <c r="K1070" s="51">
        <v>494.6</v>
      </c>
      <c r="L1070" s="41">
        <f>IF(Simulation!Q1070&lt;='Given Data '!J$6,1,IF(AND(Simulation!Q1070&gt;'Given Data '!J$6,Simulation!Q1070&lt;='Given Data '!J$7),2,IF(Simulation!Q1070&gt;'Given Data '!J$8,3)))</f>
        <v>3</v>
      </c>
      <c r="M1070" s="41">
        <v>1</v>
      </c>
      <c r="N1070" s="32">
        <f t="shared" si="43"/>
        <v>1066</v>
      </c>
      <c r="O1070" s="41">
        <f>O1069+(Table10[[#This Row],[Column11]]-Q1069)/R1069</f>
        <v>59.27300310504387</v>
      </c>
      <c r="P1070" s="41">
        <f>3.6*Table10[[#This Row],[Column11]]</f>
        <v>81.904953345918543</v>
      </c>
      <c r="Q1070" s="41">
        <f t="shared" si="44"/>
        <v>22.751375929421815</v>
      </c>
      <c r="R1070" s="36">
        <f>Table10[[#This Row],[Column16]]/Table10[[#This Row],[Column19]]</f>
        <v>-0.71594002482821129</v>
      </c>
      <c r="S1070" s="41">
        <f>'Given Data '!C$21*'Given Data '!C$19*'Given Data '!C$9*Table10[[#This Row],[Column11]]^2</f>
        <v>486.69799004533508</v>
      </c>
      <c r="T1070" s="41">
        <f>'Given Data '!C$22*'Given Data '!C$17*9.81</f>
        <v>102.35950200000001</v>
      </c>
      <c r="U1070" s="41">
        <f>'Given Data '!C$17*9.81*'Given Data '!C$27</f>
        <v>534.97407087527142</v>
      </c>
      <c r="V1070" s="41">
        <f>'Given Data '!C$45-(Table10[[#This Row],[Column13]]+Table10[[#This Row],[Column14]]+Table10[[#This Row],[Column15]])</f>
        <v>-416.13014559777207</v>
      </c>
      <c r="W1070" s="41">
        <f>Table10[[#This Row],[Column16]]/'Given Data '!C$17</f>
        <v>-0.79762731325405312</v>
      </c>
      <c r="X1070" s="41">
        <f>IF(L1070=1,'Given Data '!C$55,IF(L1070=2,'Given Data '!C$56,IF(L1070=3,'Given Data '!C$57)))</f>
        <v>581.23604096253996</v>
      </c>
      <c r="Y1070" s="41">
        <f>Table10[[#This Row],[Column19]]*Table10[[#This Row],[Column11]]^2/(2*1000)</f>
        <v>150.43118385529255</v>
      </c>
    </row>
    <row r="1071" spans="7:25">
      <c r="G1071" s="42">
        <v>6500</v>
      </c>
      <c r="H1071" s="42">
        <v>18</v>
      </c>
      <c r="I1071" s="41">
        <f>Table10[[#This Row],[Column2]]*746/1000</f>
        <v>13.428000000000001</v>
      </c>
      <c r="J1071" s="37">
        <f>60*Table10[[#This Row],[Column3]]/(2*PI()*Table10[[#This Row],[Column1]])</f>
        <v>1.972737762311973E-2</v>
      </c>
      <c r="K1071" s="51">
        <v>494.6</v>
      </c>
      <c r="L1071" s="41">
        <f>IF(Simulation!Q1071&lt;='Given Data '!J$6,1,IF(AND(Simulation!Q1071&gt;'Given Data '!J$6,Simulation!Q1071&lt;='Given Data '!J$7),2,IF(Simulation!Q1071&gt;'Given Data '!J$8,3)))</f>
        <v>3</v>
      </c>
      <c r="M1071" s="41">
        <v>1</v>
      </c>
      <c r="N1071" s="32">
        <f t="shared" si="43"/>
        <v>1067</v>
      </c>
      <c r="O1071" s="41">
        <f>O1070+(Table10[[#This Row],[Column11]]-Q1070)/R1070</f>
        <v>59.316986929300654</v>
      </c>
      <c r="P1071" s="41">
        <f>3.6*Table10[[#This Row],[Column11]]</f>
        <v>81.791590137088932</v>
      </c>
      <c r="Q1071" s="41">
        <f t="shared" si="44"/>
        <v>22.719886149191371</v>
      </c>
      <c r="R1071" s="36">
        <f>Table10[[#This Row],[Column16]]/Table10[[#This Row],[Column19]]</f>
        <v>-0.71362370608267678</v>
      </c>
      <c r="S1071" s="41">
        <f>'Given Data '!C$21*'Given Data '!C$19*'Given Data '!C$9*Table10[[#This Row],[Column11]]^2</f>
        <v>485.35166210807347</v>
      </c>
      <c r="T1071" s="41">
        <f>'Given Data '!C$22*'Given Data '!C$17*9.81</f>
        <v>102.35950200000001</v>
      </c>
      <c r="U1071" s="41">
        <f>'Given Data '!C$17*9.81*'Given Data '!C$27</f>
        <v>534.97407087527142</v>
      </c>
      <c r="V1071" s="41">
        <f>'Given Data '!C$45-(Table10[[#This Row],[Column13]]+Table10[[#This Row],[Column14]]+Table10[[#This Row],[Column15]])</f>
        <v>-414.78381766051029</v>
      </c>
      <c r="W1071" s="41">
        <f>Table10[[#This Row],[Column16]]/'Given Data '!C$17</f>
        <v>-0.79504670729046845</v>
      </c>
      <c r="X1071" s="41">
        <f>IF(L1071=1,'Given Data '!C$55,IF(L1071=2,'Given Data '!C$56,IF(L1071=3,'Given Data '!C$57)))</f>
        <v>581.23604096253996</v>
      </c>
      <c r="Y1071" s="41">
        <f>Table10[[#This Row],[Column19]]*Table10[[#This Row],[Column11]]^2/(2*1000)</f>
        <v>150.01505370969474</v>
      </c>
    </row>
    <row r="1072" spans="7:25">
      <c r="G1072" s="42">
        <v>6400</v>
      </c>
      <c r="H1072" s="42">
        <v>17.8</v>
      </c>
      <c r="I1072" s="41">
        <f>Table10[[#This Row],[Column2]]*746/1000</f>
        <v>13.2788</v>
      </c>
      <c r="J1072" s="37">
        <f>60*Table10[[#This Row],[Column3]]/(2*PI()*Table10[[#This Row],[Column1]])</f>
        <v>1.9812999921831186E-2</v>
      </c>
      <c r="K1072" s="51">
        <v>478.3</v>
      </c>
      <c r="L1072" s="41">
        <f>IF(Simulation!Q1072&lt;='Given Data '!J$6,1,IF(AND(Simulation!Q1072&gt;'Given Data '!J$6,Simulation!Q1072&lt;='Given Data '!J$7),2,IF(Simulation!Q1072&gt;'Given Data '!J$8,3)))</f>
        <v>3</v>
      </c>
      <c r="M1072" s="41">
        <v>1</v>
      </c>
      <c r="N1072" s="32">
        <f t="shared" si="43"/>
        <v>1068</v>
      </c>
      <c r="O1072" s="41">
        <f>O1071+(Table10[[#This Row],[Column11]]-Q1071)/R1071</f>
        <v>59.361031700814564</v>
      </c>
      <c r="P1072" s="41">
        <f>3.6*Table10[[#This Row],[Column11]]</f>
        <v>81.678437121996168</v>
      </c>
      <c r="Q1072" s="41">
        <f t="shared" si="44"/>
        <v>22.688454756110048</v>
      </c>
      <c r="R1072" s="36">
        <f>Table10[[#This Row],[Column16]]/Table10[[#This Row],[Column19]]</f>
        <v>-0.71131488144606958</v>
      </c>
      <c r="S1072" s="41">
        <f>'Given Data '!C$21*'Given Data '!C$19*'Given Data '!C$9*Table10[[#This Row],[Column11]]^2</f>
        <v>484.00969001701492</v>
      </c>
      <c r="T1072" s="41">
        <f>'Given Data '!C$22*'Given Data '!C$17*9.81</f>
        <v>102.35950200000001</v>
      </c>
      <c r="U1072" s="41">
        <f>'Given Data '!C$17*9.81*'Given Data '!C$27</f>
        <v>534.97407087527142</v>
      </c>
      <c r="V1072" s="41">
        <f>'Given Data '!C$45-(Table10[[#This Row],[Column13]]+Table10[[#This Row],[Column14]]+Table10[[#This Row],[Column15]])</f>
        <v>-413.44184556945197</v>
      </c>
      <c r="W1072" s="41">
        <f>Table10[[#This Row],[Column16]]/'Given Data '!C$17</f>
        <v>-0.79247445049826903</v>
      </c>
      <c r="X1072" s="41">
        <f>IF(L1072=1,'Given Data '!C$55,IF(L1072=2,'Given Data '!C$56,IF(L1072=3,'Given Data '!C$57)))</f>
        <v>581.23604096253996</v>
      </c>
      <c r="Y1072" s="41">
        <f>Table10[[#This Row],[Column19]]*Table10[[#This Row],[Column11]]^2/(2*1000)</f>
        <v>149.60026989203425</v>
      </c>
    </row>
    <row r="1073" spans="7:25">
      <c r="G1073" s="42">
        <v>6400</v>
      </c>
      <c r="H1073" s="42">
        <v>17.8</v>
      </c>
      <c r="I1073" s="41">
        <f>Table10[[#This Row],[Column2]]*746/1000</f>
        <v>13.2788</v>
      </c>
      <c r="J1073" s="37">
        <f>60*Table10[[#This Row],[Column3]]/(2*PI()*Table10[[#This Row],[Column1]])</f>
        <v>1.9812999921831186E-2</v>
      </c>
      <c r="K1073" s="51">
        <v>492.3</v>
      </c>
      <c r="L1073" s="41">
        <f>IF(Simulation!Q1073&lt;='Given Data '!J$6,1,IF(AND(Simulation!Q1073&gt;'Given Data '!J$6,Simulation!Q1073&lt;='Given Data '!J$7),2,IF(Simulation!Q1073&gt;'Given Data '!J$8,3)))</f>
        <v>3</v>
      </c>
      <c r="M1073" s="41">
        <v>1</v>
      </c>
      <c r="N1073" s="32">
        <f t="shared" si="43"/>
        <v>1069</v>
      </c>
      <c r="O1073" s="41">
        <f>O1072+(Table10[[#This Row],[Column11]]-Q1072)/R1072</f>
        <v>59.405137475229509</v>
      </c>
      <c r="P1073" s="41">
        <f>3.6*Table10[[#This Row],[Column11]]</f>
        <v>81.565493984679577</v>
      </c>
      <c r="Q1073" s="41">
        <f t="shared" si="44"/>
        <v>22.657081662410992</v>
      </c>
      <c r="R1073" s="36">
        <f>Table10[[#This Row],[Column16]]/Table10[[#This Row],[Column19]]</f>
        <v>-0.70901352667230022</v>
      </c>
      <c r="S1073" s="41">
        <f>'Given Data '!C$21*'Given Data '!C$19*'Given Data '!C$9*Table10[[#This Row],[Column11]]^2</f>
        <v>482.67205967945904</v>
      </c>
      <c r="T1073" s="41">
        <f>'Given Data '!C$22*'Given Data '!C$17*9.81</f>
        <v>102.35950200000001</v>
      </c>
      <c r="U1073" s="41">
        <f>'Given Data '!C$17*9.81*'Given Data '!C$27</f>
        <v>534.97407087527142</v>
      </c>
      <c r="V1073" s="41">
        <f>'Given Data '!C$45-(Table10[[#This Row],[Column13]]+Table10[[#This Row],[Column14]]+Table10[[#This Row],[Column15]])</f>
        <v>-412.10421523189598</v>
      </c>
      <c r="W1073" s="41">
        <f>Table10[[#This Row],[Column16]]/'Given Data '!C$17</f>
        <v>-0.78991051586493632</v>
      </c>
      <c r="X1073" s="41">
        <f>IF(L1073=1,'Given Data '!C$55,IF(L1073=2,'Given Data '!C$56,IF(L1073=3,'Given Data '!C$57)))</f>
        <v>581.23604096253996</v>
      </c>
      <c r="Y1073" s="41">
        <f>Table10[[#This Row],[Column19]]*Table10[[#This Row],[Column11]]^2/(2*1000)</f>
        <v>149.1868280464648</v>
      </c>
    </row>
    <row r="1074" spans="7:25">
      <c r="G1074" s="42">
        <v>6400</v>
      </c>
      <c r="H1074" s="42">
        <v>17.8</v>
      </c>
      <c r="I1074" s="41">
        <f>Table10[[#This Row],[Column2]]*746/1000</f>
        <v>13.2788</v>
      </c>
      <c r="J1074" s="37">
        <f>60*Table10[[#This Row],[Column3]]/(2*PI()*Table10[[#This Row],[Column1]])</f>
        <v>1.9812999921831186E-2</v>
      </c>
      <c r="K1074" s="51">
        <v>482.7</v>
      </c>
      <c r="L1074" s="41">
        <f>IF(Simulation!Q1074&lt;='Given Data '!J$6,1,IF(AND(Simulation!Q1074&gt;'Given Data '!J$6,Simulation!Q1074&lt;='Given Data '!J$7),2,IF(Simulation!Q1074&gt;'Given Data '!J$8,3)))</f>
        <v>3</v>
      </c>
      <c r="M1074" s="41">
        <v>1</v>
      </c>
      <c r="N1074" s="32">
        <f t="shared" si="43"/>
        <v>1070</v>
      </c>
      <c r="O1074" s="41">
        <f>O1073+(Table10[[#This Row],[Column11]]-Q1073)/R1073</f>
        <v>59.449304308120404</v>
      </c>
      <c r="P1074" s="41">
        <f>3.6*Table10[[#This Row],[Column11]]</f>
        <v>81.452760409659874</v>
      </c>
      <c r="Q1074" s="41">
        <f t="shared" si="44"/>
        <v>22.625766780461074</v>
      </c>
      <c r="R1074" s="36">
        <f>Table10[[#This Row],[Column16]]/Table10[[#This Row],[Column19]]</f>
        <v>-0.7067196175937257</v>
      </c>
      <c r="S1074" s="41">
        <f>'Given Data '!C$21*'Given Data '!C$19*'Given Data '!C$9*Table10[[#This Row],[Column11]]^2</f>
        <v>481.33875704830041</v>
      </c>
      <c r="T1074" s="41">
        <f>'Given Data '!C$22*'Given Data '!C$17*9.81</f>
        <v>102.35950200000001</v>
      </c>
      <c r="U1074" s="41">
        <f>'Given Data '!C$17*9.81*'Given Data '!C$27</f>
        <v>534.97407087527142</v>
      </c>
      <c r="V1074" s="41">
        <f>'Given Data '!C$45-(Table10[[#This Row],[Column13]]+Table10[[#This Row],[Column14]]+Table10[[#This Row],[Column15]])</f>
        <v>-410.77091260073735</v>
      </c>
      <c r="W1074" s="41">
        <f>Table10[[#This Row],[Column16]]/'Given Data '!C$17</f>
        <v>-0.78735487646534918</v>
      </c>
      <c r="X1074" s="41">
        <f>IF(L1074=1,'Given Data '!C$55,IF(L1074=2,'Given Data '!C$56,IF(L1074=3,'Given Data '!C$57)))</f>
        <v>581.23604096253996</v>
      </c>
      <c r="Y1074" s="41">
        <f>Table10[[#This Row],[Column19]]*Table10[[#This Row],[Column11]]^2/(2*1000)</f>
        <v>148.7747238312329</v>
      </c>
    </row>
    <row r="1075" spans="7:25">
      <c r="G1075" s="42">
        <v>6300</v>
      </c>
      <c r="H1075" s="42">
        <v>17.5</v>
      </c>
      <c r="I1075" s="41">
        <f>Table10[[#This Row],[Column2]]*746/1000</f>
        <v>13.055</v>
      </c>
      <c r="J1075" s="37">
        <f>60*Table10[[#This Row],[Column3]]/(2*PI()*Table10[[#This Row],[Column1]])</f>
        <v>1.9788264591092321E-2</v>
      </c>
      <c r="K1075" s="51">
        <v>482.7</v>
      </c>
      <c r="L1075" s="41">
        <f>IF(Simulation!Q1075&lt;='Given Data '!J$6,1,IF(AND(Simulation!Q1075&gt;'Given Data '!J$6,Simulation!Q1075&lt;='Given Data '!J$7),2,IF(Simulation!Q1075&gt;'Given Data '!J$8,3)))</f>
        <v>3</v>
      </c>
      <c r="M1075" s="41">
        <v>1</v>
      </c>
      <c r="N1075" s="32">
        <f t="shared" si="43"/>
        <v>1071</v>
      </c>
      <c r="O1075" s="41">
        <f>O1074+(Table10[[#This Row],[Column11]]-Q1074)/R1074</f>
        <v>59.49353225499263</v>
      </c>
      <c r="P1075" s="41">
        <f>3.6*Table10[[#This Row],[Column11]]</f>
        <v>81.340236081938087</v>
      </c>
      <c r="Q1075" s="41">
        <f t="shared" si="44"/>
        <v>22.594510022760581</v>
      </c>
      <c r="R1075" s="36">
        <f>Table10[[#This Row],[Column16]]/Table10[[#This Row],[Column19]]</f>
        <v>-0.70443313012089304</v>
      </c>
      <c r="S1075" s="41">
        <f>'Given Data '!C$21*'Given Data '!C$19*'Given Data '!C$9*Table10[[#This Row],[Column11]]^2</f>
        <v>480.00976812188077</v>
      </c>
      <c r="T1075" s="41">
        <f>'Given Data '!C$22*'Given Data '!C$17*9.81</f>
        <v>102.35950200000001</v>
      </c>
      <c r="U1075" s="41">
        <f>'Given Data '!C$17*9.81*'Given Data '!C$27</f>
        <v>534.97407087527142</v>
      </c>
      <c r="V1075" s="41">
        <f>'Given Data '!C$45-(Table10[[#This Row],[Column13]]+Table10[[#This Row],[Column14]]+Table10[[#This Row],[Column15]])</f>
        <v>-409.44192367431765</v>
      </c>
      <c r="W1075" s="41">
        <f>Table10[[#This Row],[Column16]]/'Given Data '!C$17</f>
        <v>-0.78480750546149702</v>
      </c>
      <c r="X1075" s="41">
        <f>IF(L1075=1,'Given Data '!C$55,IF(L1075=2,'Given Data '!C$56,IF(L1075=3,'Given Data '!C$57)))</f>
        <v>581.23604096253996</v>
      </c>
      <c r="Y1075" s="41">
        <f>Table10[[#This Row],[Column19]]*Table10[[#This Row],[Column11]]^2/(2*1000)</f>
        <v>148.36395291863212</v>
      </c>
    </row>
    <row r="1076" spans="7:25">
      <c r="G1076" s="42">
        <v>6200</v>
      </c>
      <c r="H1076" s="42">
        <v>17.5</v>
      </c>
      <c r="I1076" s="41">
        <f>Table10[[#This Row],[Column2]]*746/1000</f>
        <v>13.055</v>
      </c>
      <c r="J1076" s="37">
        <f>60*Table10[[#This Row],[Column3]]/(2*PI()*Table10[[#This Row],[Column1]])</f>
        <v>2.0107430149013162E-2</v>
      </c>
      <c r="K1076" s="51">
        <v>478.1</v>
      </c>
      <c r="L1076" s="41">
        <f>IF(Simulation!Q1076&lt;='Given Data '!J$6,1,IF(AND(Simulation!Q1076&gt;'Given Data '!J$6,Simulation!Q1076&lt;='Given Data '!J$7),2,IF(Simulation!Q1076&gt;'Given Data '!J$8,3)))</f>
        <v>3</v>
      </c>
      <c r="M1076" s="41">
        <v>1</v>
      </c>
      <c r="N1076" s="32">
        <f t="shared" si="43"/>
        <v>1072</v>
      </c>
      <c r="O1076" s="41">
        <f>O1075+(Table10[[#This Row],[Column11]]-Q1075)/R1075</f>
        <v>59.53782137128146</v>
      </c>
      <c r="P1076" s="41">
        <f>3.6*Table10[[#This Row],[Column11]]</f>
        <v>81.227920686994636</v>
      </c>
      <c r="Q1076" s="41">
        <f t="shared" si="44"/>
        <v>22.563311301942953</v>
      </c>
      <c r="R1076" s="36">
        <f>Table10[[#This Row],[Column16]]/Table10[[#This Row],[Column19]]</f>
        <v>-0.70215404024228811</v>
      </c>
      <c r="S1076" s="41">
        <f>'Given Data '!C$21*'Given Data '!C$19*'Given Data '!C$9*Table10[[#This Row],[Column11]]^2</f>
        <v>478.6850789438426</v>
      </c>
      <c r="T1076" s="41">
        <f>'Given Data '!C$22*'Given Data '!C$17*9.81</f>
        <v>102.35950200000001</v>
      </c>
      <c r="U1076" s="41">
        <f>'Given Data '!C$17*9.81*'Given Data '!C$27</f>
        <v>534.97407087527142</v>
      </c>
      <c r="V1076" s="41">
        <f>'Given Data '!C$45-(Table10[[#This Row],[Column13]]+Table10[[#This Row],[Column14]]+Table10[[#This Row],[Column15]])</f>
        <v>-408.11723449627948</v>
      </c>
      <c r="W1076" s="41">
        <f>Table10[[#This Row],[Column16]]/'Given Data '!C$17</f>
        <v>-0.78226837610220135</v>
      </c>
      <c r="X1076" s="41">
        <f>IF(L1076=1,'Given Data '!C$55,IF(L1076=2,'Given Data '!C$56,IF(L1076=3,'Given Data '!C$57)))</f>
        <v>581.23604096253996</v>
      </c>
      <c r="Y1076" s="41">
        <f>Table10[[#This Row],[Column19]]*Table10[[#This Row],[Column11]]^2/(2*1000)</f>
        <v>147.95451099495784</v>
      </c>
    </row>
    <row r="1077" spans="7:25">
      <c r="G1077" s="42">
        <v>6200</v>
      </c>
      <c r="H1077" s="42">
        <v>17.5</v>
      </c>
      <c r="I1077" s="41">
        <f>Table10[[#This Row],[Column2]]*746/1000</f>
        <v>13.055</v>
      </c>
      <c r="J1077" s="37">
        <f>60*Table10[[#This Row],[Column3]]/(2*PI()*Table10[[#This Row],[Column1]])</f>
        <v>2.0107430149013162E-2</v>
      </c>
      <c r="K1077" s="51">
        <v>483</v>
      </c>
      <c r="L1077" s="41">
        <f>IF(Simulation!Q1077&lt;='Given Data '!J$6,1,IF(AND(Simulation!Q1077&gt;'Given Data '!J$6,Simulation!Q1077&lt;='Given Data '!J$7),2,IF(Simulation!Q1077&gt;'Given Data '!J$8,3)))</f>
        <v>3</v>
      </c>
      <c r="M1077" s="41">
        <v>1</v>
      </c>
      <c r="N1077" s="32">
        <f t="shared" si="43"/>
        <v>1073</v>
      </c>
      <c r="O1077" s="41">
        <f>O1076+(Table10[[#This Row],[Column11]]-Q1076)/R1076</f>
        <v>59.582171712351524</v>
      </c>
      <c r="P1077" s="41">
        <f>3.6*Table10[[#This Row],[Column11]]</f>
        <v>81.115813910788134</v>
      </c>
      <c r="Q1077" s="41">
        <f t="shared" si="44"/>
        <v>22.532170530774483</v>
      </c>
      <c r="R1077" s="36">
        <f>Table10[[#This Row],[Column16]]/Table10[[#This Row],[Column19]]</f>
        <v>-0.69988232402408102</v>
      </c>
      <c r="S1077" s="41">
        <f>'Given Data '!C$21*'Given Data '!C$19*'Given Data '!C$9*Table10[[#This Row],[Column11]]^2</f>
        <v>477.36467560298166</v>
      </c>
      <c r="T1077" s="41">
        <f>'Given Data '!C$22*'Given Data '!C$17*9.81</f>
        <v>102.35950200000001</v>
      </c>
      <c r="U1077" s="41">
        <f>'Given Data '!C$17*9.81*'Given Data '!C$27</f>
        <v>534.97407087527142</v>
      </c>
      <c r="V1077" s="41">
        <f>'Given Data '!C$45-(Table10[[#This Row],[Column13]]+Table10[[#This Row],[Column14]]+Table10[[#This Row],[Column15]])</f>
        <v>-406.79683115541843</v>
      </c>
      <c r="W1077" s="41">
        <f>Table10[[#This Row],[Column16]]/'Given Data '!C$17</f>
        <v>-0.77973746172283143</v>
      </c>
      <c r="X1077" s="41">
        <f>IF(L1077=1,'Given Data '!C$55,IF(L1077=2,'Given Data '!C$56,IF(L1077=3,'Given Data '!C$57)))</f>
        <v>581.23604096253996</v>
      </c>
      <c r="Y1077" s="41">
        <f>Table10[[#This Row],[Column19]]*Table10[[#This Row],[Column11]]^2/(2*1000)</f>
        <v>147.54639376046157</v>
      </c>
    </row>
    <row r="1078" spans="7:25">
      <c r="G1078" s="42">
        <v>6100</v>
      </c>
      <c r="H1078" s="42">
        <v>17.37</v>
      </c>
      <c r="I1078" s="41">
        <f>Table10[[#This Row],[Column2]]*746/1000</f>
        <v>12.958020000000001</v>
      </c>
      <c r="J1078" s="37">
        <f>60*Table10[[#This Row],[Column3]]/(2*PI()*Table10[[#This Row],[Column1]])</f>
        <v>2.0285241990330903E-2</v>
      </c>
      <c r="K1078" s="51">
        <v>483</v>
      </c>
      <c r="L1078" s="41">
        <f>IF(Simulation!Q1078&lt;='Given Data '!J$6,1,IF(AND(Simulation!Q1078&gt;'Given Data '!J$6,Simulation!Q1078&lt;='Given Data '!J$7),2,IF(Simulation!Q1078&gt;'Given Data '!J$8,3)))</f>
        <v>3</v>
      </c>
      <c r="M1078" s="41">
        <v>1</v>
      </c>
      <c r="N1078" s="32">
        <f t="shared" si="43"/>
        <v>1074</v>
      </c>
      <c r="O1078" s="41">
        <f>O1077+(Table10[[#This Row],[Column11]]-Q1077)/R1077</f>
        <v>59.626583333496242</v>
      </c>
      <c r="P1078" s="41">
        <f>3.6*Table10[[#This Row],[Column11]]</f>
        <v>81.00391543975455</v>
      </c>
      <c r="Q1078" s="41">
        <f t="shared" si="44"/>
        <v>22.501087622154042</v>
      </c>
      <c r="R1078" s="36">
        <f>Table10[[#This Row],[Column16]]/Table10[[#This Row],[Column19]]</f>
        <v>-0.69761795760987755</v>
      </c>
      <c r="S1078" s="41">
        <f>'Given Data '!C$21*'Given Data '!C$19*'Given Data '!C$9*Table10[[#This Row],[Column11]]^2</f>
        <v>476.0485442331015</v>
      </c>
      <c r="T1078" s="41">
        <f>'Given Data '!C$22*'Given Data '!C$17*9.81</f>
        <v>102.35950200000001</v>
      </c>
      <c r="U1078" s="41">
        <f>'Given Data '!C$17*9.81*'Given Data '!C$27</f>
        <v>534.97407087527142</v>
      </c>
      <c r="V1078" s="41">
        <f>'Given Data '!C$45-(Table10[[#This Row],[Column13]]+Table10[[#This Row],[Column14]]+Table10[[#This Row],[Column15]])</f>
        <v>-405.48069978553826</v>
      </c>
      <c r="W1078" s="41">
        <f>Table10[[#This Row],[Column16]]/'Given Data '!C$17</f>
        <v>-0.77721473574502742</v>
      </c>
      <c r="X1078" s="41">
        <f>IF(L1078=1,'Given Data '!C$55,IF(L1078=2,'Given Data '!C$56,IF(L1078=3,'Given Data '!C$57)))</f>
        <v>581.23604096253996</v>
      </c>
      <c r="Y1078" s="41">
        <f>Table10[[#This Row],[Column19]]*Table10[[#This Row],[Column11]]^2/(2*1000)</f>
        <v>147.13959692930612</v>
      </c>
    </row>
    <row r="1079" spans="7:25">
      <c r="G1079" s="42">
        <v>6000</v>
      </c>
      <c r="H1079" s="42">
        <v>17.32</v>
      </c>
      <c r="I1079" s="41">
        <f>Table10[[#This Row],[Column2]]*746/1000</f>
        <v>12.920719999999999</v>
      </c>
      <c r="J1079" s="37">
        <f>60*Table10[[#This Row],[Column3]]/(2*PI()*Table10[[#This Row],[Column1]])</f>
        <v>2.0563964563063142E-2</v>
      </c>
      <c r="K1079" s="51">
        <v>483</v>
      </c>
      <c r="L1079" s="41">
        <f>IF(Simulation!Q1079&lt;='Given Data '!J$6,1,IF(AND(Simulation!Q1079&gt;'Given Data '!J$6,Simulation!Q1079&lt;='Given Data '!J$7),2,IF(Simulation!Q1079&gt;'Given Data '!J$8,3)))</f>
        <v>3</v>
      </c>
      <c r="M1079" s="41">
        <v>1</v>
      </c>
      <c r="N1079" s="32">
        <f t="shared" si="43"/>
        <v>1075</v>
      </c>
      <c r="O1079" s="41">
        <f>O1078+(Table10[[#This Row],[Column11]]-Q1078)/R1078</f>
        <v>59.671056289937241</v>
      </c>
      <c r="P1079" s="41">
        <f>3.6*Table10[[#This Row],[Column11]]</f>
        <v>80.892224960806075</v>
      </c>
      <c r="Q1079" s="41">
        <f t="shared" si="44"/>
        <v>22.470062489112799</v>
      </c>
      <c r="R1079" s="36">
        <f>Table10[[#This Row],[Column16]]/Table10[[#This Row],[Column19]]</f>
        <v>-0.69536091722046733</v>
      </c>
      <c r="S1079" s="41">
        <f>'Given Data '!C$21*'Given Data '!C$19*'Given Data '!C$9*Table10[[#This Row],[Column11]]^2</f>
        <v>474.73667101286787</v>
      </c>
      <c r="T1079" s="41">
        <f>'Given Data '!C$22*'Given Data '!C$17*9.81</f>
        <v>102.35950200000001</v>
      </c>
      <c r="U1079" s="41">
        <f>'Given Data '!C$17*9.81*'Given Data '!C$27</f>
        <v>534.97407087527142</v>
      </c>
      <c r="V1079" s="41">
        <f>'Given Data '!C$45-(Table10[[#This Row],[Column13]]+Table10[[#This Row],[Column14]]+Table10[[#This Row],[Column15]])</f>
        <v>-404.16882656530493</v>
      </c>
      <c r="W1079" s="41">
        <f>Table10[[#This Row],[Column16]]/'Given Data '!C$17</f>
        <v>-0.77470017167641969</v>
      </c>
      <c r="X1079" s="41">
        <f>IF(L1079=1,'Given Data '!C$55,IF(L1079=2,'Given Data '!C$56,IF(L1079=3,'Given Data '!C$57)))</f>
        <v>581.23604096253996</v>
      </c>
      <c r="Y1079" s="41">
        <f>Table10[[#This Row],[Column19]]*Table10[[#This Row],[Column11]]^2/(2*1000)</f>
        <v>146.73411622952059</v>
      </c>
    </row>
    <row r="1080" spans="7:25">
      <c r="G1080" s="42">
        <v>6000</v>
      </c>
      <c r="H1080" s="42">
        <v>17.32</v>
      </c>
      <c r="I1080" s="41">
        <f>Table10[[#This Row],[Column2]]*746/1000</f>
        <v>12.920719999999999</v>
      </c>
      <c r="J1080" s="37">
        <f>60*Table10[[#This Row],[Column3]]/(2*PI()*Table10[[#This Row],[Column1]])</f>
        <v>2.0563964563063142E-2</v>
      </c>
      <c r="K1080" s="51">
        <v>483</v>
      </c>
      <c r="L1080" s="41">
        <f>IF(Simulation!Q1080&lt;='Given Data '!J$6,1,IF(AND(Simulation!Q1080&gt;'Given Data '!J$6,Simulation!Q1080&lt;='Given Data '!J$7),2,IF(Simulation!Q1080&gt;'Given Data '!J$8,3)))</f>
        <v>3</v>
      </c>
      <c r="M1080" s="41">
        <v>1</v>
      </c>
      <c r="N1080" s="32">
        <f t="shared" si="43"/>
        <v>1076</v>
      </c>
      <c r="O1080" s="41">
        <f>O1079+(Table10[[#This Row],[Column11]]-Q1079)/R1079</f>
        <v>59.715590636823819</v>
      </c>
      <c r="P1080" s="41">
        <f>3.6*Table10[[#This Row],[Column11]]</f>
        <v>80.780742161330153</v>
      </c>
      <c r="Q1080" s="41">
        <f t="shared" si="44"/>
        <v>22.439095044813932</v>
      </c>
      <c r="R1080" s="36">
        <f>Table10[[#This Row],[Column16]]/Table10[[#This Row],[Column19]]</f>
        <v>-0.69311117915357234</v>
      </c>
      <c r="S1080" s="41">
        <f>'Given Data '!C$21*'Given Data '!C$19*'Given Data '!C$9*Table10[[#This Row],[Column11]]^2</f>
        <v>473.4290421656633</v>
      </c>
      <c r="T1080" s="41">
        <f>'Given Data '!C$22*'Given Data '!C$17*9.81</f>
        <v>102.35950200000001</v>
      </c>
      <c r="U1080" s="41">
        <f>'Given Data '!C$17*9.81*'Given Data '!C$27</f>
        <v>534.97407087527142</v>
      </c>
      <c r="V1080" s="41">
        <f>'Given Data '!C$45-(Table10[[#This Row],[Column13]]+Table10[[#This Row],[Column14]]+Table10[[#This Row],[Column15]])</f>
        <v>-402.86119771810013</v>
      </c>
      <c r="W1080" s="41">
        <f>Table10[[#This Row],[Column16]]/'Given Data '!C$17</f>
        <v>-0.77219374311034883</v>
      </c>
      <c r="X1080" s="41">
        <f>IF(L1080=1,'Given Data '!C$55,IF(L1080=2,'Given Data '!C$56,IF(L1080=3,'Given Data '!C$57)))</f>
        <v>581.23604096253996</v>
      </c>
      <c r="Y1080" s="41">
        <f>Table10[[#This Row],[Column19]]*Table10[[#This Row],[Column11]]^2/(2*1000)</f>
        <v>146.3299474029553</v>
      </c>
    </row>
    <row r="1081" spans="7:25">
      <c r="G1081" s="42">
        <v>5900</v>
      </c>
      <c r="H1081" s="42">
        <v>17.239999999999998</v>
      </c>
      <c r="I1081" s="41">
        <f>Table10[[#This Row],[Column2]]*746/1000</f>
        <v>12.861039999999999</v>
      </c>
      <c r="J1081" s="37">
        <f>60*Table10[[#This Row],[Column3]]/(2*PI()*Table10[[#This Row],[Column1]])</f>
        <v>2.0815912772568706E-2</v>
      </c>
      <c r="K1081" s="51">
        <v>470.5</v>
      </c>
      <c r="L1081" s="41">
        <f>IF(Simulation!Q1081&lt;='Given Data '!J$6,1,IF(AND(Simulation!Q1081&gt;'Given Data '!J$6,Simulation!Q1081&lt;='Given Data '!J$7),2,IF(Simulation!Q1081&gt;'Given Data '!J$8,3)))</f>
        <v>3</v>
      </c>
      <c r="M1081" s="41">
        <v>1</v>
      </c>
      <c r="N1081" s="32">
        <f t="shared" si="43"/>
        <v>1077</v>
      </c>
      <c r="O1081" s="41">
        <f>O1080+(Table10[[#This Row],[Column11]]-Q1080)/R1080</f>
        <v>59.760186429232377</v>
      </c>
      <c r="P1081" s="41">
        <f>3.6*Table10[[#This Row],[Column11]]</f>
        <v>80.669466729188457</v>
      </c>
      <c r="Q1081" s="41">
        <f t="shared" si="44"/>
        <v>22.40818520255235</v>
      </c>
      <c r="R1081" s="36">
        <f>Table10[[#This Row],[Column16]]/Table10[[#This Row],[Column19]]</f>
        <v>-0.69086871978360243</v>
      </c>
      <c r="S1081" s="41">
        <f>'Given Data '!C$21*'Given Data '!C$19*'Given Data '!C$9*Table10[[#This Row],[Column11]]^2</f>
        <v>472.12564395944258</v>
      </c>
      <c r="T1081" s="41">
        <f>'Given Data '!C$22*'Given Data '!C$17*9.81</f>
        <v>102.35950200000001</v>
      </c>
      <c r="U1081" s="41">
        <f>'Given Data '!C$17*9.81*'Given Data '!C$27</f>
        <v>534.97407087527142</v>
      </c>
      <c r="V1081" s="41">
        <f>'Given Data '!C$45-(Table10[[#This Row],[Column13]]+Table10[[#This Row],[Column14]]+Table10[[#This Row],[Column15]])</f>
        <v>-401.55779951187947</v>
      </c>
      <c r="W1081" s="41">
        <f>Table10[[#This Row],[Column16]]/'Given Data '!C$17</f>
        <v>-0.76969542372559363</v>
      </c>
      <c r="X1081" s="41">
        <f>IF(L1081=1,'Given Data '!C$55,IF(L1081=2,'Given Data '!C$56,IF(L1081=3,'Given Data '!C$57)))</f>
        <v>581.23604096253996</v>
      </c>
      <c r="Y1081" s="41">
        <f>Table10[[#This Row],[Column19]]*Table10[[#This Row],[Column11]]^2/(2*1000)</f>
        <v>145.92708620523723</v>
      </c>
    </row>
    <row r="1082" spans="7:25">
      <c r="G1082" s="42">
        <v>5900</v>
      </c>
      <c r="H1082" s="42">
        <v>17.239999999999998</v>
      </c>
      <c r="I1082" s="41">
        <f>Table10[[#This Row],[Column2]]*746/1000</f>
        <v>12.861039999999999</v>
      </c>
      <c r="J1082" s="37">
        <f>60*Table10[[#This Row],[Column3]]/(2*PI()*Table10[[#This Row],[Column1]])</f>
        <v>2.0815912772568706E-2</v>
      </c>
      <c r="K1082" s="51">
        <v>470.5</v>
      </c>
      <c r="L1082" s="41">
        <f>IF(Simulation!Q1082&lt;='Given Data '!J$6,1,IF(AND(Simulation!Q1082&gt;'Given Data '!J$6,Simulation!Q1082&lt;='Given Data '!J$7),2,IF(Simulation!Q1082&gt;'Given Data '!J$8,3)))</f>
        <v>3</v>
      </c>
      <c r="M1082" s="41">
        <v>1</v>
      </c>
      <c r="N1082" s="32">
        <f t="shared" si="43"/>
        <v>1078</v>
      </c>
      <c r="O1082" s="41">
        <f>O1081+(Table10[[#This Row],[Column11]]-Q1081)/R1081</f>
        <v>59.804843722165842</v>
      </c>
      <c r="P1082" s="41">
        <f>3.6*Table10[[#This Row],[Column11]]</f>
        <v>80.558398352715855</v>
      </c>
      <c r="Q1082" s="41">
        <f t="shared" si="44"/>
        <v>22.377332875754405</v>
      </c>
      <c r="R1082" s="36">
        <f>Table10[[#This Row],[Column16]]/Table10[[#This Row],[Column19]]</f>
        <v>-0.68863351556140262</v>
      </c>
      <c r="S1082" s="41">
        <f>'Given Data '!C$21*'Given Data '!C$19*'Given Data '!C$9*Table10[[#This Row],[Column11]]^2</f>
        <v>470.82646270658842</v>
      </c>
      <c r="T1082" s="41">
        <f>'Given Data '!C$22*'Given Data '!C$17*9.81</f>
        <v>102.35950200000001</v>
      </c>
      <c r="U1082" s="41">
        <f>'Given Data '!C$17*9.81*'Given Data '!C$27</f>
        <v>534.97407087527142</v>
      </c>
      <c r="V1082" s="41">
        <f>'Given Data '!C$45-(Table10[[#This Row],[Column13]]+Table10[[#This Row],[Column14]]+Table10[[#This Row],[Column15]])</f>
        <v>-400.2586182590253</v>
      </c>
      <c r="W1082" s="41">
        <f>Table10[[#This Row],[Column16]]/'Given Data '!C$17</f>
        <v>-0.76720518728608855</v>
      </c>
      <c r="X1082" s="41">
        <f>IF(L1082=1,'Given Data '!C$55,IF(L1082=2,'Given Data '!C$56,IF(L1082=3,'Given Data '!C$57)))</f>
        <v>581.23604096253996</v>
      </c>
      <c r="Y1082" s="41">
        <f>Table10[[#This Row],[Column19]]*Table10[[#This Row],[Column11]]^2/(2*1000)</f>
        <v>145.52552840572534</v>
      </c>
    </row>
    <row r="1083" spans="7:25">
      <c r="G1083" s="42">
        <v>5800</v>
      </c>
      <c r="H1083" s="42">
        <v>17.18</v>
      </c>
      <c r="I1083" s="41">
        <f>Table10[[#This Row],[Column2]]*746/1000</f>
        <v>12.816280000000001</v>
      </c>
      <c r="J1083" s="37">
        <f>60*Table10[[#This Row],[Column3]]/(2*PI()*Table10[[#This Row],[Column1]])</f>
        <v>2.1101113593618586E-2</v>
      </c>
      <c r="K1083" s="51">
        <v>470.5</v>
      </c>
      <c r="L1083" s="41">
        <f>IF(Simulation!Q1083&lt;='Given Data '!J$6,1,IF(AND(Simulation!Q1083&gt;'Given Data '!J$6,Simulation!Q1083&lt;='Given Data '!J$7),2,IF(Simulation!Q1083&gt;'Given Data '!J$8,3)))</f>
        <v>3</v>
      </c>
      <c r="M1083" s="41">
        <v>1</v>
      </c>
      <c r="N1083" s="32">
        <f t="shared" si="43"/>
        <v>1079</v>
      </c>
      <c r="O1083" s="41">
        <f>O1082+(Table10[[#This Row],[Column11]]-Q1082)/R1082</f>
        <v>59.849562570553118</v>
      </c>
      <c r="P1083" s="41">
        <f>3.6*Table10[[#This Row],[Column11]]</f>
        <v>80.447536720719427</v>
      </c>
      <c r="Q1083" s="41">
        <f t="shared" si="44"/>
        <v>22.346537977977619</v>
      </c>
      <c r="R1083" s="36">
        <f>Table10[[#This Row],[Column16]]/Table10[[#This Row],[Column19]]</f>
        <v>-0.68640554301400836</v>
      </c>
      <c r="S1083" s="41">
        <f>'Given Data '!C$21*'Given Data '!C$19*'Given Data '!C$9*Table10[[#This Row],[Column11]]^2</f>
        <v>469.53148476376776</v>
      </c>
      <c r="T1083" s="41">
        <f>'Given Data '!C$22*'Given Data '!C$17*9.81</f>
        <v>102.35950200000001</v>
      </c>
      <c r="U1083" s="41">
        <f>'Given Data '!C$17*9.81*'Given Data '!C$27</f>
        <v>534.97407087527142</v>
      </c>
      <c r="V1083" s="41">
        <f>'Given Data '!C$45-(Table10[[#This Row],[Column13]]+Table10[[#This Row],[Column14]]+Table10[[#This Row],[Column15]])</f>
        <v>-398.96364031620465</v>
      </c>
      <c r="W1083" s="41">
        <f>Table10[[#This Row],[Column16]]/'Given Data '!C$17</f>
        <v>-0.76472300764065215</v>
      </c>
      <c r="X1083" s="41">
        <f>IF(L1083=1,'Given Data '!C$55,IF(L1083=2,'Given Data '!C$56,IF(L1083=3,'Given Data '!C$57)))</f>
        <v>581.23604096253996</v>
      </c>
      <c r="Y1083" s="41">
        <f>Table10[[#This Row],[Column19]]*Table10[[#This Row],[Column11]]^2/(2*1000)</f>
        <v>145.12526978746629</v>
      </c>
    </row>
    <row r="1084" spans="7:25">
      <c r="G1084" s="42">
        <v>5700</v>
      </c>
      <c r="H1084" s="42">
        <v>17.11</v>
      </c>
      <c r="I1084" s="41">
        <f>Table10[[#This Row],[Column2]]*746/1000</f>
        <v>12.764059999999999</v>
      </c>
      <c r="J1084" s="37">
        <f>60*Table10[[#This Row],[Column3]]/(2*PI()*Table10[[#This Row],[Column1]])</f>
        <v>2.1383823609700394E-2</v>
      </c>
      <c r="K1084" s="51">
        <v>483</v>
      </c>
      <c r="L1084" s="41">
        <f>IF(Simulation!Q1084&lt;='Given Data '!J$6,1,IF(AND(Simulation!Q1084&gt;'Given Data '!J$6,Simulation!Q1084&lt;='Given Data '!J$7),2,IF(Simulation!Q1084&gt;'Given Data '!J$8,3)))</f>
        <v>3</v>
      </c>
      <c r="M1084" s="41">
        <v>1</v>
      </c>
      <c r="N1084" s="32">
        <f t="shared" si="43"/>
        <v>1080</v>
      </c>
      <c r="O1084" s="41">
        <f>O1083+(Table10[[#This Row],[Column11]]-Q1083)/R1083</f>
        <v>59.894343029248496</v>
      </c>
      <c r="P1084" s="41">
        <f>3.6*Table10[[#This Row],[Column11]]</f>
        <v>80.336881522477441</v>
      </c>
      <c r="Q1084" s="41">
        <f t="shared" si="44"/>
        <v>22.315800422910399</v>
      </c>
      <c r="R1084" s="36">
        <f>Table10[[#This Row],[Column16]]/Table10[[#This Row],[Column19]]</f>
        <v>-0.68418477874439876</v>
      </c>
      <c r="S1084" s="41">
        <f>'Given Data '!C$21*'Given Data '!C$19*'Given Data '!C$9*Table10[[#This Row],[Column11]]^2</f>
        <v>468.24069653178879</v>
      </c>
      <c r="T1084" s="41">
        <f>'Given Data '!C$22*'Given Data '!C$17*9.81</f>
        <v>102.35950200000001</v>
      </c>
      <c r="U1084" s="41">
        <f>'Given Data '!C$17*9.81*'Given Data '!C$27</f>
        <v>534.97407087527142</v>
      </c>
      <c r="V1084" s="41">
        <f>'Given Data '!C$45-(Table10[[#This Row],[Column13]]+Table10[[#This Row],[Column14]]+Table10[[#This Row],[Column15]])</f>
        <v>-397.67285208422572</v>
      </c>
      <c r="W1084" s="41">
        <f>Table10[[#This Row],[Column16]]/'Given Data '!C$17</f>
        <v>-0.76224885872271131</v>
      </c>
      <c r="X1084" s="41">
        <f>IF(L1084=1,'Given Data '!C$55,IF(L1084=2,'Given Data '!C$56,IF(L1084=3,'Given Data '!C$57)))</f>
        <v>581.23604096253996</v>
      </c>
      <c r="Y1084" s="41">
        <f>Table10[[#This Row],[Column19]]*Table10[[#This Row],[Column11]]^2/(2*1000)</f>
        <v>144.72630614715007</v>
      </c>
    </row>
    <row r="1085" spans="7:25">
      <c r="G1085" s="42">
        <v>5700</v>
      </c>
      <c r="H1085" s="42">
        <v>17.11</v>
      </c>
      <c r="I1085" s="41">
        <f>Table10[[#This Row],[Column2]]*746/1000</f>
        <v>12.764059999999999</v>
      </c>
      <c r="J1085" s="37">
        <f>60*Table10[[#This Row],[Column3]]/(2*PI()*Table10[[#This Row],[Column1]])</f>
        <v>2.1383823609700394E-2</v>
      </c>
      <c r="K1085" s="51">
        <v>483</v>
      </c>
      <c r="L1085" s="41">
        <f>IF(Simulation!Q1085&lt;='Given Data '!J$6,1,IF(AND(Simulation!Q1085&gt;'Given Data '!J$6,Simulation!Q1085&lt;='Given Data '!J$7),2,IF(Simulation!Q1085&gt;'Given Data '!J$8,3)))</f>
        <v>3</v>
      </c>
      <c r="M1085" s="41">
        <v>1</v>
      </c>
      <c r="N1085" s="32">
        <f t="shared" si="43"/>
        <v>1081</v>
      </c>
      <c r="O1085" s="41">
        <f>O1084+(Table10[[#This Row],[Column11]]-Q1084)/R1084</f>
        <v>59.939185153031119</v>
      </c>
      <c r="P1085" s="41">
        <f>3.6*Table10[[#This Row],[Column11]]</f>
        <v>80.226432447738333</v>
      </c>
      <c r="Q1085" s="41">
        <f t="shared" si="44"/>
        <v>22.285120124371758</v>
      </c>
      <c r="R1085" s="36">
        <f>Table10[[#This Row],[Column16]]/Table10[[#This Row],[Column19]]</f>
        <v>-0.68197119943125029</v>
      </c>
      <c r="S1085" s="41">
        <f>'Given Data '!C$21*'Given Data '!C$19*'Given Data '!C$9*Table10[[#This Row],[Column11]]^2</f>
        <v>466.9540844554578</v>
      </c>
      <c r="T1085" s="41">
        <f>'Given Data '!C$22*'Given Data '!C$17*9.81</f>
        <v>102.35950200000001</v>
      </c>
      <c r="U1085" s="41">
        <f>'Given Data '!C$17*9.81*'Given Data '!C$27</f>
        <v>534.97407087527142</v>
      </c>
      <c r="V1085" s="41">
        <f>'Given Data '!C$45-(Table10[[#This Row],[Column13]]+Table10[[#This Row],[Column14]]+Table10[[#This Row],[Column15]])</f>
        <v>-396.38624000789468</v>
      </c>
      <c r="W1085" s="41">
        <f>Table10[[#This Row],[Column16]]/'Given Data '!C$17</f>
        <v>-0.75978271455002711</v>
      </c>
      <c r="X1085" s="41">
        <f>IF(L1085=1,'Given Data '!C$55,IF(L1085=2,'Given Data '!C$56,IF(L1085=3,'Given Data '!C$57)))</f>
        <v>581.23604096253996</v>
      </c>
      <c r="Y1085" s="41">
        <f>Table10[[#This Row],[Column19]]*Table10[[#This Row],[Column11]]^2/(2*1000)</f>
        <v>144.32863329506583</v>
      </c>
    </row>
    <row r="1086" spans="7:25">
      <c r="G1086" s="42">
        <v>5600</v>
      </c>
      <c r="H1086" s="42">
        <v>17.05</v>
      </c>
      <c r="I1086" s="41">
        <f>Table10[[#This Row],[Column2]]*746/1000</f>
        <v>12.7193</v>
      </c>
      <c r="J1086" s="37">
        <f>60*Table10[[#This Row],[Column3]]/(2*PI()*Table10[[#This Row],[Column1]])</f>
        <v>2.1689351439307978E-2</v>
      </c>
      <c r="K1086" s="51">
        <v>479.6</v>
      </c>
      <c r="L1086" s="41">
        <f>IF(Simulation!Q1086&lt;='Given Data '!J$6,1,IF(AND(Simulation!Q1086&gt;'Given Data '!J$6,Simulation!Q1086&lt;='Given Data '!J$7),2,IF(Simulation!Q1086&gt;'Given Data '!J$8,3)))</f>
        <v>3</v>
      </c>
      <c r="M1086" s="41">
        <v>1</v>
      </c>
      <c r="N1086" s="32">
        <f t="shared" si="43"/>
        <v>1082</v>
      </c>
      <c r="O1086" s="41">
        <f>O1085+(Table10[[#This Row],[Column11]]-Q1085)/R1085</f>
        <v>59.984088996604378</v>
      </c>
      <c r="P1086" s="41">
        <f>3.6*Table10[[#This Row],[Column11]]</f>
        <v>80.116189186719708</v>
      </c>
      <c r="Q1086" s="41">
        <f t="shared" si="44"/>
        <v>22.25449699631103</v>
      </c>
      <c r="R1086" s="36">
        <f>Table10[[#This Row],[Column16]]/Table10[[#This Row],[Column19]]</f>
        <v>-0.67976478182869216</v>
      </c>
      <c r="S1086" s="41">
        <f>'Given Data '!C$21*'Given Data '!C$19*'Given Data '!C$9*Table10[[#This Row],[Column11]]^2</f>
        <v>465.67163502343681</v>
      </c>
      <c r="T1086" s="41">
        <f>'Given Data '!C$22*'Given Data '!C$17*9.81</f>
        <v>102.35950200000001</v>
      </c>
      <c r="U1086" s="41">
        <f>'Given Data '!C$17*9.81*'Given Data '!C$27</f>
        <v>534.97407087527142</v>
      </c>
      <c r="V1086" s="41">
        <f>'Given Data '!C$45-(Table10[[#This Row],[Column13]]+Table10[[#This Row],[Column14]]+Table10[[#This Row],[Column15]])</f>
        <v>-395.10379057587375</v>
      </c>
      <c r="W1086" s="41">
        <f>Table10[[#This Row],[Column16]]/'Given Data '!C$17</f>
        <v>-0.75732454922442294</v>
      </c>
      <c r="X1086" s="41">
        <f>IF(L1086=1,'Given Data '!C$55,IF(L1086=2,'Given Data '!C$56,IF(L1086=3,'Given Data '!C$57)))</f>
        <v>581.23604096253996</v>
      </c>
      <c r="Y1086" s="41">
        <f>Table10[[#This Row],[Column19]]*Table10[[#This Row],[Column11]]^2/(2*1000)</f>
        <v>143.93224705505796</v>
      </c>
    </row>
    <row r="1087" spans="7:25">
      <c r="G1087" s="42">
        <v>5500</v>
      </c>
      <c r="H1087" s="42">
        <v>16.940000000000001</v>
      </c>
      <c r="I1087" s="41">
        <f>Table10[[#This Row],[Column2]]*746/1000</f>
        <v>12.637240000000002</v>
      </c>
      <c r="J1087" s="37">
        <f>60*Table10[[#This Row],[Column3]]/(2*PI()*Table10[[#This Row],[Column1]])</f>
        <v>2.1941227778603172E-2</v>
      </c>
      <c r="K1087" s="51">
        <v>494.6</v>
      </c>
      <c r="L1087" s="41">
        <f>IF(Simulation!Q1087&lt;='Given Data '!J$6,1,IF(AND(Simulation!Q1087&gt;'Given Data '!J$6,Simulation!Q1087&lt;='Given Data '!J$7),2,IF(Simulation!Q1087&gt;'Given Data '!J$8,3)))</f>
        <v>3</v>
      </c>
      <c r="M1087" s="41">
        <v>1</v>
      </c>
      <c r="N1087" s="32">
        <f t="shared" si="43"/>
        <v>1083</v>
      </c>
      <c r="O1087" s="41">
        <f>O1086+(Table10[[#This Row],[Column11]]-Q1086)/R1086</f>
        <v>60.029054614595367</v>
      </c>
      <c r="P1087" s="41">
        <f>3.6*Table10[[#This Row],[Column11]]</f>
        <v>80.006151430107337</v>
      </c>
      <c r="Q1087" s="41">
        <f t="shared" si="44"/>
        <v>22.223930952807592</v>
      </c>
      <c r="R1087" s="36">
        <f>Table10[[#This Row],[Column16]]/Table10[[#This Row],[Column19]]</f>
        <v>-0.67756550276606164</v>
      </c>
      <c r="S1087" s="41">
        <f>'Given Data '!C$21*'Given Data '!C$19*'Given Data '!C$9*Table10[[#This Row],[Column11]]^2</f>
        <v>464.39333476810185</v>
      </c>
      <c r="T1087" s="41">
        <f>'Given Data '!C$22*'Given Data '!C$17*9.81</f>
        <v>102.35950200000001</v>
      </c>
      <c r="U1087" s="41">
        <f>'Given Data '!C$17*9.81*'Given Data '!C$27</f>
        <v>534.97407087527142</v>
      </c>
      <c r="V1087" s="41">
        <f>'Given Data '!C$45-(Table10[[#This Row],[Column13]]+Table10[[#This Row],[Column14]]+Table10[[#This Row],[Column15]])</f>
        <v>-393.82549032053862</v>
      </c>
      <c r="W1087" s="41">
        <f>Table10[[#This Row],[Column16]]/'Given Data '!C$17</f>
        <v>-0.75487433693151096</v>
      </c>
      <c r="X1087" s="41">
        <f>IF(L1087=1,'Given Data '!C$55,IF(L1087=2,'Given Data '!C$56,IF(L1087=3,'Given Data '!C$57)))</f>
        <v>581.23604096253996</v>
      </c>
      <c r="Y1087" s="41">
        <f>Table10[[#This Row],[Column19]]*Table10[[#This Row],[Column11]]^2/(2*1000)</f>
        <v>143.5371432644821</v>
      </c>
    </row>
    <row r="1088" spans="7:25">
      <c r="G1088" s="42">
        <v>5400</v>
      </c>
      <c r="H1088" s="42">
        <v>16.579999999999998</v>
      </c>
      <c r="I1088" s="41">
        <f>Table10[[#This Row],[Column2]]*746/1000</f>
        <v>12.368679999999998</v>
      </c>
      <c r="J1088" s="37">
        <f>60*Table10[[#This Row],[Column3]]/(2*PI()*Table10[[#This Row],[Column1]])</f>
        <v>2.187262846135404E-2</v>
      </c>
      <c r="K1088" s="51">
        <v>494.6</v>
      </c>
      <c r="L1088" s="41">
        <f>IF(Simulation!Q1088&lt;='Given Data '!J$6,1,IF(AND(Simulation!Q1088&gt;'Given Data '!J$6,Simulation!Q1088&lt;='Given Data '!J$7),2,IF(Simulation!Q1088&gt;'Given Data '!J$8,3)))</f>
        <v>3</v>
      </c>
      <c r="M1088" s="41">
        <v>1</v>
      </c>
      <c r="N1088" s="32">
        <f t="shared" si="43"/>
        <v>1084</v>
      </c>
      <c r="O1088" s="41">
        <f>O1087+(Table10[[#This Row],[Column11]]-Q1087)/R1087</f>
        <v>60.074082061554314</v>
      </c>
      <c r="P1088" s="41">
        <f>3.6*Table10[[#This Row],[Column11]]</f>
        <v>79.896318869054085</v>
      </c>
      <c r="Q1088" s="41">
        <f t="shared" si="44"/>
        <v>22.193421908070579</v>
      </c>
      <c r="R1088" s="36">
        <f>Table10[[#This Row],[Column16]]/Table10[[#This Row],[Column19]]</f>
        <v>-0.67537333914766262</v>
      </c>
      <c r="S1088" s="41">
        <f>'Given Data '!C$21*'Given Data '!C$19*'Given Data '!C$9*Table10[[#This Row],[Column11]]^2</f>
        <v>463.11917026540129</v>
      </c>
      <c r="T1088" s="41">
        <f>'Given Data '!C$22*'Given Data '!C$17*9.81</f>
        <v>102.35950200000001</v>
      </c>
      <c r="U1088" s="41">
        <f>'Given Data '!C$17*9.81*'Given Data '!C$27</f>
        <v>534.97407087527142</v>
      </c>
      <c r="V1088" s="41">
        <f>'Given Data '!C$45-(Table10[[#This Row],[Column13]]+Table10[[#This Row],[Column14]]+Table10[[#This Row],[Column15]])</f>
        <v>-392.55132581783823</v>
      </c>
      <c r="W1088" s="41">
        <f>Table10[[#This Row],[Column16]]/'Given Data '!C$17</f>
        <v>-0.75243205194042329</v>
      </c>
      <c r="X1088" s="41">
        <f>IF(L1088=1,'Given Data '!C$55,IF(L1088=2,'Given Data '!C$56,IF(L1088=3,'Given Data '!C$57)))</f>
        <v>581.23604096253996</v>
      </c>
      <c r="Y1088" s="41">
        <f>Table10[[#This Row],[Column19]]*Table10[[#This Row],[Column11]]^2/(2*1000)</f>
        <v>143.14331777416155</v>
      </c>
    </row>
    <row r="1089" spans="7:25">
      <c r="G1089" s="42">
        <v>5400</v>
      </c>
      <c r="H1089" s="42">
        <v>16.579999999999998</v>
      </c>
      <c r="I1089" s="41">
        <f>Table10[[#This Row],[Column2]]*746/1000</f>
        <v>12.368679999999998</v>
      </c>
      <c r="J1089" s="37">
        <f>60*Table10[[#This Row],[Column3]]/(2*PI()*Table10[[#This Row],[Column1]])</f>
        <v>2.187262846135404E-2</v>
      </c>
      <c r="K1089" s="51">
        <v>494.6</v>
      </c>
      <c r="L1089" s="41">
        <f>IF(Simulation!Q1089&lt;='Given Data '!J$6,1,IF(AND(Simulation!Q1089&gt;'Given Data '!J$6,Simulation!Q1089&lt;='Given Data '!J$7),2,IF(Simulation!Q1089&gt;'Given Data '!J$8,3)))</f>
        <v>3</v>
      </c>
      <c r="M1089" s="41">
        <v>1</v>
      </c>
      <c r="N1089" s="32">
        <f t="shared" si="43"/>
        <v>1085</v>
      </c>
      <c r="O1089" s="41">
        <f>O1088+(Table10[[#This Row],[Column11]]-Q1088)/R1088</f>
        <v>60.119171391953984</v>
      </c>
      <c r="P1089" s="41">
        <f>3.6*Table10[[#This Row],[Column11]]</f>
        <v>79.786691195179046</v>
      </c>
      <c r="Q1089" s="41">
        <f t="shared" si="44"/>
        <v>22.162969776438622</v>
      </c>
      <c r="R1089" s="36">
        <f>Table10[[#This Row],[Column16]]/Table10[[#This Row],[Column19]]</f>
        <v>-0.67318826795252029</v>
      </c>
      <c r="S1089" s="41">
        <f>'Given Data '!C$21*'Given Data '!C$19*'Given Data '!C$9*Table10[[#This Row],[Column11]]^2</f>
        <v>461.84912813471544</v>
      </c>
      <c r="T1089" s="41">
        <f>'Given Data '!C$22*'Given Data '!C$17*9.81</f>
        <v>102.35950200000001</v>
      </c>
      <c r="U1089" s="41">
        <f>'Given Data '!C$17*9.81*'Given Data '!C$27</f>
        <v>534.97407087527142</v>
      </c>
      <c r="V1089" s="41">
        <f>'Given Data '!C$45-(Table10[[#This Row],[Column13]]+Table10[[#This Row],[Column14]]+Table10[[#This Row],[Column15]])</f>
        <v>-391.28128368715238</v>
      </c>
      <c r="W1089" s="41">
        <f>Table10[[#This Row],[Column16]]/'Given Data '!C$17</f>
        <v>-0.749997668603539</v>
      </c>
      <c r="X1089" s="41">
        <f>IF(L1089=1,'Given Data '!C$55,IF(L1089=2,'Given Data '!C$56,IF(L1089=3,'Given Data '!C$57)))</f>
        <v>581.23604096253996</v>
      </c>
      <c r="Y1089" s="41">
        <f>Table10[[#This Row],[Column19]]*Table10[[#This Row],[Column11]]^2/(2*1000)</f>
        <v>142.75076644834368</v>
      </c>
    </row>
    <row r="1090" spans="7:25">
      <c r="G1090" s="42">
        <v>5300</v>
      </c>
      <c r="H1090" s="42">
        <v>16.25</v>
      </c>
      <c r="I1090" s="41">
        <f>Table10[[#This Row],[Column2]]*746/1000</f>
        <v>12.1225</v>
      </c>
      <c r="J1090" s="37">
        <f>60*Table10[[#This Row],[Column3]]/(2*PI()*Table10[[#This Row],[Column1]])</f>
        <v>2.1841763746771711E-2</v>
      </c>
      <c r="K1090" s="51">
        <v>478.3</v>
      </c>
      <c r="L1090" s="41">
        <f>IF(Simulation!Q1090&lt;='Given Data '!J$6,1,IF(AND(Simulation!Q1090&gt;'Given Data '!J$6,Simulation!Q1090&lt;='Given Data '!J$7),2,IF(Simulation!Q1090&gt;'Given Data '!J$8,3)))</f>
        <v>3</v>
      </c>
      <c r="M1090" s="41">
        <v>1</v>
      </c>
      <c r="N1090" s="32">
        <f t="shared" si="43"/>
        <v>1086</v>
      </c>
      <c r="O1090" s="41">
        <f>O1089+(Table10[[#This Row],[Column11]]-Q1089)/R1089</f>
        <v>60.164322660189121</v>
      </c>
      <c r="P1090" s="41">
        <f>3.6*Table10[[#This Row],[Column11]]</f>
        <v>79.67726810056638</v>
      </c>
      <c r="Q1090" s="41">
        <f t="shared" si="44"/>
        <v>22.132574472379549</v>
      </c>
      <c r="R1090" s="36">
        <f>Table10[[#This Row],[Column16]]/Table10[[#This Row],[Column19]]</f>
        <v>-0.67101026623414162</v>
      </c>
      <c r="S1090" s="41">
        <f>'Given Data '!C$21*'Given Data '!C$19*'Given Data '!C$9*Table10[[#This Row],[Column11]]^2</f>
        <v>460.58319503871536</v>
      </c>
      <c r="T1090" s="41">
        <f>'Given Data '!C$22*'Given Data '!C$17*9.81</f>
        <v>102.35950200000001</v>
      </c>
      <c r="U1090" s="41">
        <f>'Given Data '!C$17*9.81*'Given Data '!C$27</f>
        <v>534.97407087527142</v>
      </c>
      <c r="V1090" s="41">
        <f>'Given Data '!C$45-(Table10[[#This Row],[Column13]]+Table10[[#This Row],[Column14]]+Table10[[#This Row],[Column15]])</f>
        <v>-390.01535059115236</v>
      </c>
      <c r="W1090" s="41">
        <f>Table10[[#This Row],[Column16]]/'Given Data '!C$17</f>
        <v>-0.74757116135621771</v>
      </c>
      <c r="X1090" s="41">
        <f>IF(L1090=1,'Given Data '!C$55,IF(L1090=2,'Given Data '!C$56,IF(L1090=3,'Given Data '!C$57)))</f>
        <v>581.23604096253996</v>
      </c>
      <c r="Y1090" s="41">
        <f>Table10[[#This Row],[Column19]]*Table10[[#This Row],[Column11]]^2/(2*1000)</f>
        <v>142.35948516465658</v>
      </c>
    </row>
    <row r="1091" spans="7:25">
      <c r="G1091" s="42">
        <v>5200</v>
      </c>
      <c r="H1091" s="42">
        <v>15.92</v>
      </c>
      <c r="I1091" s="41">
        <f>Table10[[#This Row],[Column2]]*746/1000</f>
        <v>11.87632</v>
      </c>
      <c r="J1091" s="37">
        <f>60*Table10[[#This Row],[Column3]]/(2*PI()*Table10[[#This Row],[Column1]])</f>
        <v>2.1809711927782367E-2</v>
      </c>
      <c r="K1091" s="51">
        <v>494.6</v>
      </c>
      <c r="L1091" s="41">
        <f>IF(Simulation!Q1091&lt;='Given Data '!J$6,1,IF(AND(Simulation!Q1091&gt;'Given Data '!J$6,Simulation!Q1091&lt;='Given Data '!J$7),2,IF(Simulation!Q1091&gt;'Given Data '!J$8,3)))</f>
        <v>3</v>
      </c>
      <c r="M1091" s="41">
        <v>1</v>
      </c>
      <c r="N1091" s="32">
        <f t="shared" si="43"/>
        <v>1087</v>
      </c>
      <c r="O1091" s="41">
        <f>O1090+(Table10[[#This Row],[Column11]]-Q1090)/R1090</f>
        <v>60.209535920575888</v>
      </c>
      <c r="P1091" s="41">
        <f>3.6*Table10[[#This Row],[Column11]]</f>
        <v>79.568049277764388</v>
      </c>
      <c r="Q1091" s="41">
        <f t="shared" si="44"/>
        <v>22.102235910490108</v>
      </c>
      <c r="R1091" s="36">
        <f>Table10[[#This Row],[Column16]]/Table10[[#This Row],[Column19]]</f>
        <v>-0.66883931112027295</v>
      </c>
      <c r="S1091" s="41">
        <f>'Given Data '!C$21*'Given Data '!C$19*'Given Data '!C$9*Table10[[#This Row],[Column11]]^2</f>
        <v>459.32135768322297</v>
      </c>
      <c r="T1091" s="41">
        <f>'Given Data '!C$22*'Given Data '!C$17*9.81</f>
        <v>102.35950200000001</v>
      </c>
      <c r="U1091" s="41">
        <f>'Given Data '!C$17*9.81*'Given Data '!C$27</f>
        <v>534.97407087527142</v>
      </c>
      <c r="V1091" s="41">
        <f>'Given Data '!C$45-(Table10[[#This Row],[Column13]]+Table10[[#This Row],[Column14]]+Table10[[#This Row],[Column15]])</f>
        <v>-388.75351323565997</v>
      </c>
      <c r="W1091" s="41">
        <f>Table10[[#This Row],[Column16]]/'Given Data '!C$17</f>
        <v>-0.74515250471652827</v>
      </c>
      <c r="X1091" s="41">
        <f>IF(L1091=1,'Given Data '!C$55,IF(L1091=2,'Given Data '!C$56,IF(L1091=3,'Given Data '!C$57)))</f>
        <v>581.23604096253996</v>
      </c>
      <c r="Y1091" s="41">
        <f>Table10[[#This Row],[Column19]]*Table10[[#This Row],[Column11]]^2/(2*1000)</f>
        <v>141.96946981406541</v>
      </c>
    </row>
    <row r="1092" spans="7:25">
      <c r="G1092" s="42">
        <v>5100</v>
      </c>
      <c r="H1092" s="42">
        <v>15.59</v>
      </c>
      <c r="I1092" s="41">
        <f>Table10[[#This Row],[Column2]]*746/1000</f>
        <v>11.630139999999999</v>
      </c>
      <c r="J1092" s="37">
        <f>60*Table10[[#This Row],[Column3]]/(2*PI()*Table10[[#This Row],[Column1]])</f>
        <v>2.1776403174715003E-2</v>
      </c>
      <c r="K1092" s="51">
        <v>494.6</v>
      </c>
      <c r="L1092" s="41">
        <f>IF(Simulation!Q1092&lt;='Given Data '!J$6,1,IF(AND(Simulation!Q1092&gt;'Given Data '!J$6,Simulation!Q1092&lt;='Given Data '!J$7),2,IF(Simulation!Q1092&gt;'Given Data '!J$8,3)))</f>
        <v>3</v>
      </c>
      <c r="M1092" s="41">
        <v>1</v>
      </c>
      <c r="N1092" s="32">
        <f t="shared" si="43"/>
        <v>1088</v>
      </c>
      <c r="O1092" s="41">
        <f>O1091+(Table10[[#This Row],[Column11]]-Q1091)/R1091</f>
        <v>60.254811227351269</v>
      </c>
      <c r="P1092" s="41">
        <f>3.6*Table10[[#This Row],[Column11]]</f>
        <v>79.459034419784544</v>
      </c>
      <c r="Q1092" s="41">
        <f t="shared" si="44"/>
        <v>22.071954005495705</v>
      </c>
      <c r="R1092" s="36">
        <f>Table10[[#This Row],[Column16]]/Table10[[#This Row],[Column19]]</f>
        <v>-0.66667537981266123</v>
      </c>
      <c r="S1092" s="41">
        <f>'Given Data '!C$21*'Given Data '!C$19*'Given Data '!C$9*Table10[[#This Row],[Column11]]^2</f>
        <v>458.06360281707185</v>
      </c>
      <c r="T1092" s="41">
        <f>'Given Data '!C$22*'Given Data '!C$17*9.81</f>
        <v>102.35950200000001</v>
      </c>
      <c r="U1092" s="41">
        <f>'Given Data '!C$17*9.81*'Given Data '!C$27</f>
        <v>534.97407087527142</v>
      </c>
      <c r="V1092" s="41">
        <f>'Given Data '!C$45-(Table10[[#This Row],[Column13]]+Table10[[#This Row],[Column14]]+Table10[[#This Row],[Column15]])</f>
        <v>-387.49575836950885</v>
      </c>
      <c r="W1092" s="41">
        <f>Table10[[#This Row],[Column16]]/'Given Data '!C$17</f>
        <v>-0.74274167328498364</v>
      </c>
      <c r="X1092" s="41">
        <f>IF(L1092=1,'Given Data '!C$55,IF(L1092=2,'Given Data '!C$56,IF(L1092=3,'Given Data '!C$57)))</f>
        <v>581.23604096253996</v>
      </c>
      <c r="Y1092" s="41">
        <f>Table10[[#This Row],[Column19]]*Table10[[#This Row],[Column11]]^2/(2*1000)</f>
        <v>141.58071630082972</v>
      </c>
    </row>
    <row r="1093" spans="7:25">
      <c r="G1093" s="42">
        <v>5000</v>
      </c>
      <c r="H1093" s="42">
        <v>15.26</v>
      </c>
      <c r="I1093" s="41">
        <f>Table10[[#This Row],[Column2]]*746/1000</f>
        <v>11.383959999999998</v>
      </c>
      <c r="J1093" s="37">
        <f>60*Table10[[#This Row],[Column3]]/(2*PI()*Table10[[#This Row],[Column1]])</f>
        <v>2.174176207152495E-2</v>
      </c>
      <c r="K1093" s="51">
        <v>479.7</v>
      </c>
      <c r="L1093" s="41">
        <f>IF(Simulation!Q1093&lt;='Given Data '!J$6,1,IF(AND(Simulation!Q1093&gt;'Given Data '!J$6,Simulation!Q1093&lt;='Given Data '!J$7),2,IF(Simulation!Q1093&gt;'Given Data '!J$8,3)))</f>
        <v>3</v>
      </c>
      <c r="M1093" s="41">
        <v>1</v>
      </c>
      <c r="N1093" s="32">
        <f t="shared" si="43"/>
        <v>1089</v>
      </c>
      <c r="O1093" s="41">
        <f>O1092+(Table10[[#This Row],[Column11]]-Q1092)/R1092</f>
        <v>60.300148634672489</v>
      </c>
      <c r="P1093" s="41">
        <f>3.6*Table10[[#This Row],[Column11]]</f>
        <v>79.350223220100389</v>
      </c>
      <c r="Q1093" s="41">
        <f t="shared" si="44"/>
        <v>22.041728672250109</v>
      </c>
      <c r="R1093" s="36">
        <f>Table10[[#This Row],[Column16]]/Table10[[#This Row],[Column19]]</f>
        <v>-0.66451844958681305</v>
      </c>
      <c r="S1093" s="41">
        <f>'Given Data '!C$21*'Given Data '!C$19*'Given Data '!C$9*Table10[[#This Row],[Column11]]^2</f>
        <v>456.80991723196763</v>
      </c>
      <c r="T1093" s="41">
        <f>'Given Data '!C$22*'Given Data '!C$17*9.81</f>
        <v>102.35950200000001</v>
      </c>
      <c r="U1093" s="41">
        <f>'Given Data '!C$17*9.81*'Given Data '!C$27</f>
        <v>534.97407087527142</v>
      </c>
      <c r="V1093" s="41">
        <f>'Given Data '!C$45-(Table10[[#This Row],[Column13]]+Table10[[#This Row],[Column14]]+Table10[[#This Row],[Column15]])</f>
        <v>-386.2420727844044</v>
      </c>
      <c r="W1093" s="41">
        <f>Table10[[#This Row],[Column16]]/'Given Data '!C$17</f>
        <v>-0.74033864174427244</v>
      </c>
      <c r="X1093" s="41">
        <f>IF(L1093=1,'Given Data '!C$55,IF(L1093=2,'Given Data '!C$56,IF(L1093=3,'Given Data '!C$57)))</f>
        <v>581.23604096253996</v>
      </c>
      <c r="Y1093" s="41">
        <f>Table10[[#This Row],[Column19]]*Table10[[#This Row],[Column11]]^2/(2*1000)</f>
        <v>141.19322054246018</v>
      </c>
    </row>
    <row r="1094" spans="7:25">
      <c r="G1094" s="42">
        <v>6500</v>
      </c>
      <c r="H1094" s="42">
        <v>18</v>
      </c>
      <c r="I1094" s="41">
        <f>Table10[[#This Row],[Column2]]*746/1000</f>
        <v>13.428000000000001</v>
      </c>
      <c r="J1094" s="37">
        <f>60*Table10[[#This Row],[Column3]]/(2*PI()*Table10[[#This Row],[Column1]])</f>
        <v>1.972737762311973E-2</v>
      </c>
      <c r="K1094" s="51">
        <v>479.7</v>
      </c>
      <c r="L1094" s="41">
        <f>IF(Simulation!Q1094&lt;='Given Data '!J$6,1,IF(AND(Simulation!Q1094&gt;'Given Data '!J$6,Simulation!Q1094&lt;='Given Data '!J$7),2,IF(Simulation!Q1094&gt;'Given Data '!J$8,3)))</f>
        <v>3</v>
      </c>
      <c r="M1094" s="41">
        <v>1</v>
      </c>
      <c r="N1094" s="32">
        <f t="shared" ref="N1094:N1157" si="45">N1093+1</f>
        <v>1090</v>
      </c>
      <c r="O1094" s="41">
        <f>O1093+(Table10[[#This Row],[Column11]]-Q1093)/R1093</f>
        <v>60.345548196616463</v>
      </c>
      <c r="P1094" s="41">
        <f>3.6*Table10[[#This Row],[Column11]]</f>
        <v>79.241615372646649</v>
      </c>
      <c r="Q1094" s="41">
        <f t="shared" ref="Q1094:Q1157" si="46">SQRT(2*R1093+Q1093^2)</f>
        <v>22.01155982573518</v>
      </c>
      <c r="R1094" s="36">
        <f>Table10[[#This Row],[Column16]]/Table10[[#This Row],[Column19]]</f>
        <v>-0.66236849779175822</v>
      </c>
      <c r="S1094" s="41">
        <f>'Given Data '!C$21*'Given Data '!C$19*'Given Data '!C$9*Table10[[#This Row],[Column11]]^2</f>
        <v>455.56028776234956</v>
      </c>
      <c r="T1094" s="41">
        <f>'Given Data '!C$22*'Given Data '!C$17*9.81</f>
        <v>102.35950200000001</v>
      </c>
      <c r="U1094" s="41">
        <f>'Given Data '!C$17*9.81*'Given Data '!C$27</f>
        <v>534.97407087527142</v>
      </c>
      <c r="V1094" s="41">
        <f>'Given Data '!C$45-(Table10[[#This Row],[Column13]]+Table10[[#This Row],[Column14]]+Table10[[#This Row],[Column15]])</f>
        <v>-384.99244331478644</v>
      </c>
      <c r="W1094" s="41">
        <f>Table10[[#This Row],[Column16]]/'Given Data '!C$17</f>
        <v>-0.73794338485899524</v>
      </c>
      <c r="X1094" s="41">
        <f>IF(L1094=1,'Given Data '!C$55,IF(L1094=2,'Given Data '!C$56,IF(L1094=3,'Given Data '!C$57)))</f>
        <v>581.23604096253996</v>
      </c>
      <c r="Y1094" s="41">
        <f>Table10[[#This Row],[Column19]]*Table10[[#This Row],[Column11]]^2/(2*1000)</f>
        <v>140.80697846967578</v>
      </c>
    </row>
    <row r="1095" spans="7:25">
      <c r="G1095" s="42">
        <v>6300</v>
      </c>
      <c r="H1095" s="42">
        <v>17.5</v>
      </c>
      <c r="I1095" s="41">
        <f>Table10[[#This Row],[Column2]]*746/1000</f>
        <v>13.055</v>
      </c>
      <c r="J1095" s="37">
        <f>60*Table10[[#This Row],[Column3]]/(2*PI()*Table10[[#This Row],[Column1]])</f>
        <v>1.9788264591092321E-2</v>
      </c>
      <c r="K1095" s="51">
        <v>479.7</v>
      </c>
      <c r="L1095" s="41">
        <f>IF(Simulation!Q1095&lt;='Given Data '!J$6,1,IF(AND(Simulation!Q1095&gt;'Given Data '!J$6,Simulation!Q1095&lt;='Given Data '!J$7),2,IF(Simulation!Q1095&gt;'Given Data '!J$8,3)))</f>
        <v>3</v>
      </c>
      <c r="M1095" s="41">
        <v>1</v>
      </c>
      <c r="N1095" s="32">
        <f t="shared" si="45"/>
        <v>1091</v>
      </c>
      <c r="O1095" s="41">
        <f>O1094+(Table10[[#This Row],[Column11]]-Q1094)/R1094</f>
        <v>60.391009967179201</v>
      </c>
      <c r="P1095" s="41">
        <f>3.6*Table10[[#This Row],[Column11]]</f>
        <v>79.133210571818111</v>
      </c>
      <c r="Q1095" s="41">
        <f t="shared" si="46"/>
        <v>21.981447381060587</v>
      </c>
      <c r="R1095" s="36">
        <f>Table10[[#This Row],[Column16]]/Table10[[#This Row],[Column19]]</f>
        <v>-0.66022550184980833</v>
      </c>
      <c r="S1095" s="41">
        <f>'Given Data '!C$21*'Given Data '!C$19*'Given Data '!C$9*Table10[[#This Row],[Column11]]^2</f>
        <v>454.31470128525183</v>
      </c>
      <c r="T1095" s="41">
        <f>'Given Data '!C$22*'Given Data '!C$17*9.81</f>
        <v>102.35950200000001</v>
      </c>
      <c r="U1095" s="41">
        <f>'Given Data '!C$17*9.81*'Given Data '!C$27</f>
        <v>534.97407087527142</v>
      </c>
      <c r="V1095" s="41">
        <f>'Given Data '!C$45-(Table10[[#This Row],[Column13]]+Table10[[#This Row],[Column14]]+Table10[[#This Row],[Column15]])</f>
        <v>-383.74685683768871</v>
      </c>
      <c r="W1095" s="41">
        <f>Table10[[#This Row],[Column16]]/'Given Data '!C$17</f>
        <v>-0.73555587747539564</v>
      </c>
      <c r="X1095" s="41">
        <f>IF(L1095=1,'Given Data '!C$55,IF(L1095=2,'Given Data '!C$56,IF(L1095=3,'Given Data '!C$57)))</f>
        <v>581.23604096253996</v>
      </c>
      <c r="Y1095" s="41">
        <f>Table10[[#This Row],[Column19]]*Table10[[#This Row],[Column11]]^2/(2*1000)</f>
        <v>140.421986026361</v>
      </c>
    </row>
    <row r="1096" spans="7:25">
      <c r="G1096" s="42">
        <v>6200</v>
      </c>
      <c r="H1096" s="42">
        <v>17.440000000000001</v>
      </c>
      <c r="I1096" s="41">
        <f>Table10[[#This Row],[Column2]]*746/1000</f>
        <v>13.010240000000001</v>
      </c>
      <c r="J1096" s="37">
        <f>60*Table10[[#This Row],[Column3]]/(2*PI()*Table10[[#This Row],[Column1]])</f>
        <v>2.0038490388502264E-2</v>
      </c>
      <c r="K1096" s="51">
        <v>479.7</v>
      </c>
      <c r="L1096" s="41">
        <f>IF(Simulation!Q1096&lt;='Given Data '!J$6,1,IF(AND(Simulation!Q1096&gt;'Given Data '!J$6,Simulation!Q1096&lt;='Given Data '!J$7),2,IF(Simulation!Q1096&gt;'Given Data '!J$8,3)))</f>
        <v>3</v>
      </c>
      <c r="M1096" s="41">
        <v>1</v>
      </c>
      <c r="N1096" s="32">
        <f t="shared" si="45"/>
        <v>1092</v>
      </c>
      <c r="O1096" s="41">
        <f>O1095+(Table10[[#This Row],[Column11]]-Q1095)/R1095</f>
        <v>60.436534000275216</v>
      </c>
      <c r="P1096" s="41">
        <f>3.6*Table10[[#This Row],[Column11]]</f>
        <v>79.025008512468759</v>
      </c>
      <c r="Q1096" s="41">
        <f t="shared" si="46"/>
        <v>21.951391253463544</v>
      </c>
      <c r="R1096" s="36">
        <f>Table10[[#This Row],[Column16]]/Table10[[#This Row],[Column19]]</f>
        <v>-0.65808943925632335</v>
      </c>
      <c r="S1096" s="41">
        <f>'Given Data '!C$21*'Given Data '!C$19*'Given Data '!C$9*Table10[[#This Row],[Column11]]^2</f>
        <v>453.0731447201664</v>
      </c>
      <c r="T1096" s="41">
        <f>'Given Data '!C$22*'Given Data '!C$17*9.81</f>
        <v>102.35950200000001</v>
      </c>
      <c r="U1096" s="41">
        <f>'Given Data '!C$17*9.81*'Given Data '!C$27</f>
        <v>534.97407087527142</v>
      </c>
      <c r="V1096" s="41">
        <f>'Given Data '!C$45-(Table10[[#This Row],[Column13]]+Table10[[#This Row],[Column14]]+Table10[[#This Row],[Column15]])</f>
        <v>-382.50530027260334</v>
      </c>
      <c r="W1096" s="41">
        <f>Table10[[#This Row],[Column16]]/'Given Data '!C$17</f>
        <v>-0.73317609452110044</v>
      </c>
      <c r="X1096" s="41">
        <f>IF(L1096=1,'Given Data '!C$55,IF(L1096=2,'Given Data '!C$56,IF(L1096=3,'Given Data '!C$57)))</f>
        <v>581.23604096253996</v>
      </c>
      <c r="Y1096" s="41">
        <f>Table10[[#This Row],[Column19]]*Table10[[#This Row],[Column11]]^2/(2*1000)</f>
        <v>140.03823916952334</v>
      </c>
    </row>
    <row r="1097" spans="7:25">
      <c r="G1097" s="42">
        <v>6100</v>
      </c>
      <c r="H1097" s="42">
        <v>17.37</v>
      </c>
      <c r="I1097" s="41">
        <f>Table10[[#This Row],[Column2]]*746/1000</f>
        <v>12.958020000000001</v>
      </c>
      <c r="J1097" s="37">
        <f>60*Table10[[#This Row],[Column3]]/(2*PI()*Table10[[#This Row],[Column1]])</f>
        <v>2.0285241990330903E-2</v>
      </c>
      <c r="K1097" s="51">
        <v>467.5</v>
      </c>
      <c r="L1097" s="41">
        <f>IF(Simulation!Q1097&lt;='Given Data '!J$6,1,IF(AND(Simulation!Q1097&gt;'Given Data '!J$6,Simulation!Q1097&lt;='Given Data '!J$7),2,IF(Simulation!Q1097&gt;'Given Data '!J$8,3)))</f>
        <v>3</v>
      </c>
      <c r="M1097" s="41">
        <v>1</v>
      </c>
      <c r="N1097" s="32">
        <f t="shared" si="45"/>
        <v>1093</v>
      </c>
      <c r="O1097" s="41">
        <f>O1096+(Table10[[#This Row],[Column11]]-Q1096)/R1096</f>
        <v>60.482120349736974</v>
      </c>
      <c r="P1097" s="41">
        <f>3.6*Table10[[#This Row],[Column11]]</f>
        <v>78.917008889910662</v>
      </c>
      <c r="Q1097" s="41">
        <f t="shared" si="46"/>
        <v>21.921391358308515</v>
      </c>
      <c r="R1097" s="36">
        <f>Table10[[#This Row],[Column16]]/Table10[[#This Row],[Column19]]</f>
        <v>-0.65596028757947311</v>
      </c>
      <c r="S1097" s="41">
        <f>'Given Data '!C$21*'Given Data '!C$19*'Given Data '!C$9*Table10[[#This Row],[Column11]]^2</f>
        <v>451.83560502890509</v>
      </c>
      <c r="T1097" s="41">
        <f>'Given Data '!C$22*'Given Data '!C$17*9.81</f>
        <v>102.35950200000001</v>
      </c>
      <c r="U1097" s="41">
        <f>'Given Data '!C$17*9.81*'Given Data '!C$27</f>
        <v>534.97407087527142</v>
      </c>
      <c r="V1097" s="41">
        <f>'Given Data '!C$45-(Table10[[#This Row],[Column13]]+Table10[[#This Row],[Column14]]+Table10[[#This Row],[Column15]])</f>
        <v>-381.26776058134215</v>
      </c>
      <c r="W1097" s="41">
        <f>Table10[[#This Row],[Column16]]/'Given Data '!C$17</f>
        <v>-0.73080401100485348</v>
      </c>
      <c r="X1097" s="41">
        <f>IF(L1097=1,'Given Data '!C$55,IF(L1097=2,'Given Data '!C$56,IF(L1097=3,'Given Data '!C$57)))</f>
        <v>581.23604096253996</v>
      </c>
      <c r="Y1097" s="41">
        <f>Table10[[#This Row],[Column19]]*Table10[[#This Row],[Column11]]^2/(2*1000)</f>
        <v>139.65573386925075</v>
      </c>
    </row>
    <row r="1098" spans="7:25">
      <c r="G1098" s="42">
        <v>5900</v>
      </c>
      <c r="H1098" s="42">
        <v>17.239999999999998</v>
      </c>
      <c r="I1098" s="41">
        <f>Table10[[#This Row],[Column2]]*746/1000</f>
        <v>12.861039999999999</v>
      </c>
      <c r="J1098" s="37">
        <f>60*Table10[[#This Row],[Column3]]/(2*PI()*Table10[[#This Row],[Column1]])</f>
        <v>2.0815912772568706E-2</v>
      </c>
      <c r="K1098" s="51">
        <v>479.7</v>
      </c>
      <c r="L1098" s="41">
        <f>IF(Simulation!Q1098&lt;='Given Data '!J$6,1,IF(AND(Simulation!Q1098&gt;'Given Data '!J$6,Simulation!Q1098&lt;='Given Data '!J$7),2,IF(Simulation!Q1098&gt;'Given Data '!J$8,3)))</f>
        <v>3</v>
      </c>
      <c r="M1098" s="41">
        <v>1</v>
      </c>
      <c r="N1098" s="32">
        <f t="shared" si="45"/>
        <v>1094</v>
      </c>
      <c r="O1098" s="41">
        <f>O1097+(Table10[[#This Row],[Column11]]-Q1097)/R1097</f>
        <v>60.527769069314289</v>
      </c>
      <c r="P1098" s="41">
        <f>3.6*Table10[[#This Row],[Column11]]</f>
        <v>78.809211399913011</v>
      </c>
      <c r="Q1098" s="41">
        <f t="shared" si="46"/>
        <v>21.891447611086946</v>
      </c>
      <c r="R1098" s="36">
        <f>Table10[[#This Row],[Column16]]/Table10[[#This Row],[Column19]]</f>
        <v>-0.65383802446000172</v>
      </c>
      <c r="S1098" s="41">
        <f>'Given Data '!C$21*'Given Data '!C$19*'Given Data '!C$9*Table10[[#This Row],[Column11]]^2</f>
        <v>450.60206921546285</v>
      </c>
      <c r="T1098" s="41">
        <f>'Given Data '!C$22*'Given Data '!C$17*9.81</f>
        <v>102.35950200000001</v>
      </c>
      <c r="U1098" s="41">
        <f>'Given Data '!C$17*9.81*'Given Data '!C$27</f>
        <v>534.97407087527142</v>
      </c>
      <c r="V1098" s="41">
        <f>'Given Data '!C$45-(Table10[[#This Row],[Column13]]+Table10[[#This Row],[Column14]]+Table10[[#This Row],[Column15]])</f>
        <v>-380.03422476789979</v>
      </c>
      <c r="W1098" s="41">
        <f>Table10[[#This Row],[Column16]]/'Given Data '!C$17</f>
        <v>-0.7284396020162538</v>
      </c>
      <c r="X1098" s="41">
        <f>IF(L1098=1,'Given Data '!C$55,IF(L1098=2,'Given Data '!C$56,IF(L1098=3,'Given Data '!C$57)))</f>
        <v>581.23604096253996</v>
      </c>
      <c r="Y1098" s="41">
        <f>Table10[[#This Row],[Column19]]*Table10[[#This Row],[Column11]]^2/(2*1000)</f>
        <v>139.2744661086694</v>
      </c>
    </row>
    <row r="1099" spans="7:25">
      <c r="G1099" s="42">
        <v>5800</v>
      </c>
      <c r="H1099" s="42">
        <v>17.18</v>
      </c>
      <c r="I1099" s="41">
        <f>Table10[[#This Row],[Column2]]*746/1000</f>
        <v>12.816280000000001</v>
      </c>
      <c r="J1099" s="37">
        <f>60*Table10[[#This Row],[Column3]]/(2*PI()*Table10[[#This Row],[Column1]])</f>
        <v>2.1101113593618586E-2</v>
      </c>
      <c r="K1099" s="51">
        <v>470.5</v>
      </c>
      <c r="L1099" s="41">
        <f>IF(Simulation!Q1099&lt;='Given Data '!J$6,1,IF(AND(Simulation!Q1099&gt;'Given Data '!J$6,Simulation!Q1099&lt;='Given Data '!J$7),2,IF(Simulation!Q1099&gt;'Given Data '!J$8,3)))</f>
        <v>3</v>
      </c>
      <c r="M1099" s="41">
        <v>1</v>
      </c>
      <c r="N1099" s="32">
        <f t="shared" si="45"/>
        <v>1095</v>
      </c>
      <c r="O1099" s="41">
        <f>O1098+(Table10[[#This Row],[Column11]]-Q1098)/R1098</f>
        <v>60.573480212673751</v>
      </c>
      <c r="P1099" s="41">
        <f>3.6*Table10[[#This Row],[Column11]]</f>
        <v>78.70161573870115</v>
      </c>
      <c r="Q1099" s="41">
        <f t="shared" si="46"/>
        <v>21.861559927416987</v>
      </c>
      <c r="R1099" s="36">
        <f>Table10[[#This Row],[Column16]]/Table10[[#This Row],[Column19]]</f>
        <v>-0.65172262761099453</v>
      </c>
      <c r="S1099" s="41">
        <f>'Given Data '!C$21*'Given Data '!C$19*'Given Data '!C$9*Table10[[#This Row],[Column11]]^2</f>
        <v>449.37252432588122</v>
      </c>
      <c r="T1099" s="41">
        <f>'Given Data '!C$22*'Given Data '!C$17*9.81</f>
        <v>102.35950200000001</v>
      </c>
      <c r="U1099" s="41">
        <f>'Given Data '!C$17*9.81*'Given Data '!C$27</f>
        <v>534.97407087527142</v>
      </c>
      <c r="V1099" s="41">
        <f>'Given Data '!C$45-(Table10[[#This Row],[Column13]]+Table10[[#This Row],[Column14]]+Table10[[#This Row],[Column15]])</f>
        <v>-378.80467987831821</v>
      </c>
      <c r="W1099" s="41">
        <f>Table10[[#This Row],[Column16]]/'Given Data '!C$17</f>
        <v>-0.72608284272549539</v>
      </c>
      <c r="X1099" s="41">
        <f>IF(L1099=1,'Given Data '!C$55,IF(L1099=2,'Given Data '!C$56,IF(L1099=3,'Given Data '!C$57)))</f>
        <v>581.23604096253996</v>
      </c>
      <c r="Y1099" s="41">
        <f>Table10[[#This Row],[Column19]]*Table10[[#This Row],[Column11]]^2/(2*1000)</f>
        <v>138.89443188390146</v>
      </c>
    </row>
    <row r="1100" spans="7:25">
      <c r="G1100" s="42">
        <v>4300</v>
      </c>
      <c r="H1100" s="42">
        <v>12.63</v>
      </c>
      <c r="I1100" s="41">
        <f>Table10[[#This Row],[Column2]]*746/1000</f>
        <v>9.4219800000000014</v>
      </c>
      <c r="J1100" s="37">
        <f>60*Table10[[#This Row],[Column3]]/(2*PI()*Table10[[#This Row],[Column1]])</f>
        <v>2.0924018940181068E-2</v>
      </c>
      <c r="K1100" s="51">
        <v>470.5</v>
      </c>
      <c r="L1100" s="41">
        <f>IF(Simulation!Q1100&lt;='Given Data '!J$6,1,IF(AND(Simulation!Q1100&gt;'Given Data '!J$6,Simulation!Q1100&lt;='Given Data '!J$7),2,IF(Simulation!Q1100&gt;'Given Data '!J$8,3)))</f>
        <v>3</v>
      </c>
      <c r="M1100" s="41">
        <v>1</v>
      </c>
      <c r="N1100" s="32">
        <f t="shared" si="45"/>
        <v>1096</v>
      </c>
      <c r="O1100" s="41">
        <f>O1099+(Table10[[#This Row],[Column11]]-Q1099)/R1099</f>
        <v>60.619253833398126</v>
      </c>
      <c r="P1100" s="41">
        <f>3.6*Table10[[#This Row],[Column11]]</f>
        <v>78.594221602955628</v>
      </c>
      <c r="Q1100" s="41">
        <f t="shared" si="46"/>
        <v>21.831728223043228</v>
      </c>
      <c r="R1100" s="36">
        <f>Table10[[#This Row],[Column16]]/Table10[[#This Row],[Column19]]</f>
        <v>-0.64961407481764255</v>
      </c>
      <c r="S1100" s="41">
        <f>'Given Data '!C$21*'Given Data '!C$19*'Given Data '!C$9*Table10[[#This Row],[Column11]]^2</f>
        <v>448.14695744811274</v>
      </c>
      <c r="T1100" s="41">
        <f>'Given Data '!C$22*'Given Data '!C$17*9.81</f>
        <v>102.35950200000001</v>
      </c>
      <c r="U1100" s="41">
        <f>'Given Data '!C$17*9.81*'Given Data '!C$27</f>
        <v>534.97407087527142</v>
      </c>
      <c r="V1100" s="41">
        <f>'Given Data '!C$45-(Table10[[#This Row],[Column13]]+Table10[[#This Row],[Column14]]+Table10[[#This Row],[Column15]])</f>
        <v>-377.5791130005498</v>
      </c>
      <c r="W1100" s="41">
        <f>Table10[[#This Row],[Column16]]/'Given Data '!C$17</f>
        <v>-0.72373370838310513</v>
      </c>
      <c r="X1100" s="41">
        <f>IF(L1100=1,'Given Data '!C$55,IF(L1100=2,'Given Data '!C$56,IF(L1100=3,'Given Data '!C$57)))</f>
        <v>581.23604096253996</v>
      </c>
      <c r="Y1100" s="41">
        <f>Table10[[#This Row],[Column19]]*Table10[[#This Row],[Column11]]^2/(2*1000)</f>
        <v>138.51562720402316</v>
      </c>
    </row>
    <row r="1101" spans="7:25">
      <c r="G1101" s="42">
        <v>4400</v>
      </c>
      <c r="H1101" s="42">
        <v>13.22</v>
      </c>
      <c r="I1101" s="41">
        <f>Table10[[#This Row],[Column2]]*746/1000</f>
        <v>9.8621200000000009</v>
      </c>
      <c r="J1101" s="37">
        <f>60*Table10[[#This Row],[Column3]]/(2*PI()*Table10[[#This Row],[Column1]])</f>
        <v>2.1403706554983314E-2</v>
      </c>
      <c r="K1101" s="51">
        <v>470.5</v>
      </c>
      <c r="L1101" s="41">
        <f>IF(Simulation!Q1101&lt;='Given Data '!J$6,1,IF(AND(Simulation!Q1101&gt;'Given Data '!J$6,Simulation!Q1101&lt;='Given Data '!J$7),2,IF(Simulation!Q1101&gt;'Given Data '!J$8,3)))</f>
        <v>3</v>
      </c>
      <c r="M1101" s="41">
        <v>1</v>
      </c>
      <c r="N1101" s="32">
        <f t="shared" si="45"/>
        <v>1097</v>
      </c>
      <c r="O1101" s="41">
        <f>O1100+(Table10[[#This Row],[Column11]]-Q1100)/R1100</f>
        <v>60.665089984985798</v>
      </c>
      <c r="P1101" s="41">
        <f>3.6*Table10[[#This Row],[Column11]]</f>
        <v>78.487028689811055</v>
      </c>
      <c r="Q1101" s="41">
        <f t="shared" si="46"/>
        <v>21.801952413836403</v>
      </c>
      <c r="R1101" s="36">
        <f>Table10[[#This Row],[Column16]]/Table10[[#This Row],[Column19]]</f>
        <v>-0.64751234393700896</v>
      </c>
      <c r="S1101" s="41">
        <f>'Given Data '!C$21*'Given Data '!C$19*'Given Data '!C$9*Table10[[#This Row],[Column11]]^2</f>
        <v>446.92535571188472</v>
      </c>
      <c r="T1101" s="41">
        <f>'Given Data '!C$22*'Given Data '!C$17*9.81</f>
        <v>102.35950200000001</v>
      </c>
      <c r="U1101" s="41">
        <f>'Given Data '!C$17*9.81*'Given Data '!C$27</f>
        <v>534.97407087527142</v>
      </c>
      <c r="V1101" s="41">
        <f>'Given Data '!C$45-(Table10[[#This Row],[Column13]]+Table10[[#This Row],[Column14]]+Table10[[#This Row],[Column15]])</f>
        <v>-376.3575112643216</v>
      </c>
      <c r="W1101" s="41">
        <f>Table10[[#This Row],[Column16]]/'Given Data '!C$17</f>
        <v>-0.7213921743196825</v>
      </c>
      <c r="X1101" s="41">
        <f>IF(L1101=1,'Given Data '!C$55,IF(L1101=2,'Given Data '!C$56,IF(L1101=3,'Given Data '!C$57)))</f>
        <v>581.23604096253996</v>
      </c>
      <c r="Y1101" s="41">
        <f>Table10[[#This Row],[Column19]]*Table10[[#This Row],[Column11]]^2/(2*1000)</f>
        <v>138.13804809102263</v>
      </c>
    </row>
    <row r="1102" spans="7:25">
      <c r="G1102" s="42">
        <v>4500</v>
      </c>
      <c r="H1102" s="42">
        <v>13.81</v>
      </c>
      <c r="I1102" s="41">
        <f>Table10[[#This Row],[Column2]]*746/1000</f>
        <v>10.30226</v>
      </c>
      <c r="J1102" s="37">
        <f>60*Table10[[#This Row],[Column3]]/(2*PI()*Table10[[#This Row],[Column1]])</f>
        <v>2.1862074720238798E-2</v>
      </c>
      <c r="K1102" s="51">
        <v>470.5</v>
      </c>
      <c r="L1102" s="41">
        <f>IF(Simulation!Q1102&lt;='Given Data '!J$6,1,IF(AND(Simulation!Q1102&gt;'Given Data '!J$6,Simulation!Q1102&lt;='Given Data '!J$7),2,IF(Simulation!Q1102&gt;'Given Data '!J$8,3)))</f>
        <v>3</v>
      </c>
      <c r="M1102" s="41">
        <v>1</v>
      </c>
      <c r="N1102" s="32">
        <f t="shared" si="45"/>
        <v>1098</v>
      </c>
      <c r="O1102" s="41">
        <f>O1101+(Table10[[#This Row],[Column11]]-Q1101)/R1101</f>
        <v>60.710988720850153</v>
      </c>
      <c r="P1102" s="41">
        <f>3.6*Table10[[#This Row],[Column11]]</f>
        <v>78.380036696855257</v>
      </c>
      <c r="Q1102" s="41">
        <f t="shared" si="46"/>
        <v>21.772232415793127</v>
      </c>
      <c r="R1102" s="36">
        <f>Table10[[#This Row],[Column16]]/Table10[[#This Row],[Column19]]</f>
        <v>-0.64541741289779819</v>
      </c>
      <c r="S1102" s="41">
        <f>'Given Data '!C$21*'Given Data '!C$19*'Given Data '!C$9*Table10[[#This Row],[Column11]]^2</f>
        <v>445.70770628856434</v>
      </c>
      <c r="T1102" s="41">
        <f>'Given Data '!C$22*'Given Data '!C$17*9.81</f>
        <v>102.35950200000001</v>
      </c>
      <c r="U1102" s="41">
        <f>'Given Data '!C$17*9.81*'Given Data '!C$27</f>
        <v>534.97407087527142</v>
      </c>
      <c r="V1102" s="41">
        <f>'Given Data '!C$45-(Table10[[#This Row],[Column13]]+Table10[[#This Row],[Column14]]+Table10[[#This Row],[Column15]])</f>
        <v>-375.13986184100122</v>
      </c>
      <c r="W1102" s="41">
        <f>Table10[[#This Row],[Column16]]/'Given Data '!C$17</f>
        <v>-0.71905821594564256</v>
      </c>
      <c r="X1102" s="41">
        <f>IF(L1102=1,'Given Data '!C$55,IF(L1102=2,'Given Data '!C$56,IF(L1102=3,'Given Data '!C$57)))</f>
        <v>581.23604096253996</v>
      </c>
      <c r="Y1102" s="41">
        <f>Table10[[#This Row],[Column19]]*Table10[[#This Row],[Column11]]^2/(2*1000)</f>
        <v>137.76169057975832</v>
      </c>
    </row>
    <row r="1103" spans="7:25">
      <c r="G1103" s="42">
        <v>4600</v>
      </c>
      <c r="H1103" s="42">
        <v>14.1</v>
      </c>
      <c r="I1103" s="41">
        <f>Table10[[#This Row],[Column2]]*746/1000</f>
        <v>10.518600000000001</v>
      </c>
      <c r="J1103" s="37">
        <f>60*Table10[[#This Row],[Column3]]/(2*PI()*Table10[[#This Row],[Column1]])</f>
        <v>2.1835919796605357E-2</v>
      </c>
      <c r="K1103" s="51">
        <v>470.5</v>
      </c>
      <c r="L1103" s="41">
        <f>IF(Simulation!Q1103&lt;='Given Data '!J$6,1,IF(AND(Simulation!Q1103&gt;'Given Data '!J$6,Simulation!Q1103&lt;='Given Data '!J$7),2,IF(Simulation!Q1103&gt;'Given Data '!J$8,3)))</f>
        <v>3</v>
      </c>
      <c r="M1103" s="41">
        <v>1</v>
      </c>
      <c r="N1103" s="32">
        <f t="shared" si="45"/>
        <v>1099</v>
      </c>
      <c r="O1103" s="41">
        <f>O1102+(Table10[[#This Row],[Column11]]-Q1102)/R1102</f>
        <v>60.756950094319031</v>
      </c>
      <c r="P1103" s="41">
        <f>3.6*Table10[[#This Row],[Column11]]</f>
        <v>78.273245322128219</v>
      </c>
      <c r="Q1103" s="41">
        <f t="shared" si="46"/>
        <v>21.742568145035616</v>
      </c>
      <c r="R1103" s="36">
        <f>Table10[[#This Row],[Column16]]/Table10[[#This Row],[Column19]]</f>
        <v>-0.64332925970012234</v>
      </c>
      <c r="S1103" s="41">
        <f>'Given Data '!C$21*'Given Data '!C$19*'Given Data '!C$9*Table10[[#This Row],[Column11]]^2</f>
        <v>444.49399639102393</v>
      </c>
      <c r="T1103" s="41">
        <f>'Given Data '!C$22*'Given Data '!C$17*9.81</f>
        <v>102.35950200000001</v>
      </c>
      <c r="U1103" s="41">
        <f>'Given Data '!C$17*9.81*'Given Data '!C$27</f>
        <v>534.97407087527142</v>
      </c>
      <c r="V1103" s="41">
        <f>'Given Data '!C$45-(Table10[[#This Row],[Column13]]+Table10[[#This Row],[Column14]]+Table10[[#This Row],[Column15]])</f>
        <v>-373.92615194346081</v>
      </c>
      <c r="W1103" s="41">
        <f>Table10[[#This Row],[Column16]]/'Given Data '!C$17</f>
        <v>-0.7167318087509551</v>
      </c>
      <c r="X1103" s="41">
        <f>IF(L1103=1,'Given Data '!C$55,IF(L1103=2,'Given Data '!C$56,IF(L1103=3,'Given Data '!C$57)))</f>
        <v>581.23604096253996</v>
      </c>
      <c r="Y1103" s="41">
        <f>Table10[[#This Row],[Column19]]*Table10[[#This Row],[Column11]]^2/(2*1000)</f>
        <v>137.38655071791732</v>
      </c>
    </row>
    <row r="1104" spans="7:25">
      <c r="G1104" s="42">
        <v>4700</v>
      </c>
      <c r="H1104" s="42">
        <v>14.39</v>
      </c>
      <c r="I1104" s="41">
        <f>Table10[[#This Row],[Column2]]*746/1000</f>
        <v>10.73494</v>
      </c>
      <c r="J1104" s="37">
        <f>60*Table10[[#This Row],[Column3]]/(2*PI()*Table10[[#This Row],[Column1]])</f>
        <v>2.1810877848445674E-2</v>
      </c>
      <c r="K1104" s="51">
        <v>470.5</v>
      </c>
      <c r="L1104" s="41">
        <f>IF(Simulation!Q1104&lt;='Given Data '!J$6,1,IF(AND(Simulation!Q1104&gt;'Given Data '!J$6,Simulation!Q1104&lt;='Given Data '!J$7),2,IF(Simulation!Q1104&gt;'Given Data '!J$8,3)))</f>
        <v>3</v>
      </c>
      <c r="M1104" s="41">
        <v>1</v>
      </c>
      <c r="N1104" s="32">
        <f t="shared" si="45"/>
        <v>1100</v>
      </c>
      <c r="O1104" s="41">
        <f>O1103+(Table10[[#This Row],[Column11]]-Q1103)/R1103</f>
        <v>60.8029741586341</v>
      </c>
      <c r="P1104" s="41">
        <f>3.6*Table10[[#This Row],[Column11]]</f>
        <v>78.166654264121092</v>
      </c>
      <c r="Q1104" s="41">
        <f t="shared" si="46"/>
        <v>21.712959517811413</v>
      </c>
      <c r="R1104" s="36">
        <f>Table10[[#This Row],[Column16]]/Table10[[#This Row],[Column19]]</f>
        <v>-0.64124786241527099</v>
      </c>
      <c r="S1104" s="41">
        <f>'Given Data '!C$21*'Given Data '!C$19*'Given Data '!C$9*Table10[[#This Row],[Column11]]^2</f>
        <v>443.28421327350662</v>
      </c>
      <c r="T1104" s="41">
        <f>'Given Data '!C$22*'Given Data '!C$17*9.81</f>
        <v>102.35950200000001</v>
      </c>
      <c r="U1104" s="41">
        <f>'Given Data '!C$17*9.81*'Given Data '!C$27</f>
        <v>534.97407087527142</v>
      </c>
      <c r="V1104" s="41">
        <f>'Given Data '!C$45-(Table10[[#This Row],[Column13]]+Table10[[#This Row],[Column14]]+Table10[[#This Row],[Column15]])</f>
        <v>-372.71636882594362</v>
      </c>
      <c r="W1104" s="41">
        <f>Table10[[#This Row],[Column16]]/'Given Data '!C$17</f>
        <v>-0.71441292830488889</v>
      </c>
      <c r="X1104" s="41">
        <f>IF(L1104=1,'Given Data '!C$55,IF(L1104=2,'Given Data '!C$56,IF(L1104=3,'Given Data '!C$57)))</f>
        <v>581.23604096253996</v>
      </c>
      <c r="Y1104" s="41">
        <f>Table10[[#This Row],[Column19]]*Table10[[#This Row],[Column11]]^2/(2*1000)</f>
        <v>137.01262456597388</v>
      </c>
    </row>
    <row r="1105" spans="7:25">
      <c r="G1105" s="42">
        <v>4700</v>
      </c>
      <c r="H1105" s="42">
        <v>14.39</v>
      </c>
      <c r="I1105" s="41">
        <f>Table10[[#This Row],[Column2]]*746/1000</f>
        <v>10.73494</v>
      </c>
      <c r="J1105" s="37">
        <f>60*Table10[[#This Row],[Column3]]/(2*PI()*Table10[[#This Row],[Column1]])</f>
        <v>2.1810877848445674E-2</v>
      </c>
      <c r="K1105" s="51">
        <v>470.5</v>
      </c>
      <c r="L1105" s="41">
        <f>IF(Simulation!Q1105&lt;='Given Data '!J$6,1,IF(AND(Simulation!Q1105&gt;'Given Data '!J$6,Simulation!Q1105&lt;='Given Data '!J$7),2,IF(Simulation!Q1105&gt;'Given Data '!J$8,3)))</f>
        <v>3</v>
      </c>
      <c r="M1105" s="41">
        <v>1</v>
      </c>
      <c r="N1105" s="32">
        <f t="shared" si="45"/>
        <v>1101</v>
      </c>
      <c r="O1105" s="41">
        <f>O1104+(Table10[[#This Row],[Column11]]-Q1104)/R1104</f>
        <v>60.849060966950283</v>
      </c>
      <c r="P1105" s="41">
        <f>3.6*Table10[[#This Row],[Column11]]</f>
        <v>78.06026322177523</v>
      </c>
      <c r="Q1105" s="41">
        <f t="shared" si="46"/>
        <v>21.68340645049312</v>
      </c>
      <c r="R1105" s="36">
        <f>Table10[[#This Row],[Column16]]/Table10[[#This Row],[Column19]]</f>
        <v>1.2016420055610879</v>
      </c>
      <c r="S1105" s="41">
        <f>'Given Data '!C$21*'Given Data '!C$19*'Given Data '!C$9*Table10[[#This Row],[Column11]]^2</f>
        <v>442.07834423149279</v>
      </c>
      <c r="T1105" s="41">
        <f>'Given Data '!C$22*'Given Data '!C$17*9.81</f>
        <v>102.35950200000001</v>
      </c>
      <c r="U1105">
        <f>-'Given Data '!C$17*9.81*'Given Data '!C$27</f>
        <v>-534.97407087527142</v>
      </c>
      <c r="V1105" s="41">
        <f>'Given Data '!C$45-(Table10[[#This Row],[Column13]]+Table10[[#This Row],[Column14]]+Table10[[#This Row],[Column15]])</f>
        <v>698.43764196661311</v>
      </c>
      <c r="W1105" s="41">
        <f>Table10[[#This Row],[Column16]]/'Given Data '!C$17</f>
        <v>1.3387468938042457</v>
      </c>
      <c r="X1105" s="41">
        <f>IF(L1105=1,'Given Data '!C$55,IF(L1105=2,'Given Data '!C$56,IF(L1105=3,'Given Data '!C$57)))</f>
        <v>581.23604096253996</v>
      </c>
      <c r="Y1105" s="41">
        <f>Table10[[#This Row],[Column19]]*Table10[[#This Row],[Column11]]^2/(2*1000)</f>
        <v>136.63990819714792</v>
      </c>
    </row>
    <row r="1106" spans="7:25">
      <c r="G1106" s="42">
        <v>4800</v>
      </c>
      <c r="H1106" s="42">
        <v>14.68</v>
      </c>
      <c r="I1106" s="41">
        <f>Table10[[#This Row],[Column2]]*746/1000</f>
        <v>10.951280000000001</v>
      </c>
      <c r="J1106" s="37">
        <f>60*Table10[[#This Row],[Column3]]/(2*PI()*Table10[[#This Row],[Column1]])</f>
        <v>2.1786879314792649E-2</v>
      </c>
      <c r="K1106" s="51">
        <v>470.5</v>
      </c>
      <c r="L1106" s="41">
        <f>IF(Simulation!Q1106&lt;='Given Data '!J$6,1,IF(AND(Simulation!Q1106&gt;'Given Data '!J$6,Simulation!Q1106&lt;='Given Data '!J$7),2,IF(Simulation!Q1106&gt;'Given Data '!J$8,3)))</f>
        <v>3</v>
      </c>
      <c r="M1106" s="41">
        <v>1</v>
      </c>
      <c r="N1106" s="32">
        <f t="shared" si="45"/>
        <v>1102</v>
      </c>
      <c r="O1106" s="41">
        <f>O1105+(Table10[[#This Row],[Column11]]-Q1105)/R1105</f>
        <v>60.895120398516298</v>
      </c>
      <c r="P1106" s="41">
        <f>3.6*Table10[[#This Row],[Column11]]</f>
        <v>78.259512233574384</v>
      </c>
      <c r="Q1106" s="41">
        <f t="shared" si="46"/>
        <v>21.738753398215106</v>
      </c>
      <c r="R1106" s="36">
        <f>Table10[[#This Row],[Column16]]/Table10[[#This Row],[Column19]]</f>
        <v>1.197754269429042</v>
      </c>
      <c r="S1106" s="41">
        <f>'Given Data '!C$21*'Given Data '!C$19*'Given Data '!C$9*Table10[[#This Row],[Column11]]^2</f>
        <v>444.3380365891901</v>
      </c>
      <c r="T1106" s="41">
        <f>'Given Data '!C$22*'Given Data '!C$17*9.81</f>
        <v>102.35950200000001</v>
      </c>
      <c r="U1106" s="41">
        <f>-'Given Data '!C$17*9.81*'Given Data '!C$27</f>
        <v>-534.97407087527142</v>
      </c>
      <c r="V1106" s="41">
        <f>'Given Data '!C$45-(Table10[[#This Row],[Column13]]+Table10[[#This Row],[Column14]]+Table10[[#This Row],[Column15]])</f>
        <v>696.17794960891581</v>
      </c>
      <c r="W1106" s="41">
        <f>Table10[[#This Row],[Column16]]/'Given Data '!C$17</f>
        <v>1.3344155749533568</v>
      </c>
      <c r="X1106" s="41">
        <f>IF(L1106=1,'Given Data '!C$55,IF(L1106=2,'Given Data '!C$56,IF(L1106=3,'Given Data '!C$57)))</f>
        <v>581.23604096253996</v>
      </c>
      <c r="Y1106" s="41">
        <f>Table10[[#This Row],[Column19]]*Table10[[#This Row],[Column11]]^2/(2*1000)</f>
        <v>137.33834583911454</v>
      </c>
    </row>
    <row r="1107" spans="7:25">
      <c r="G1107" s="42">
        <v>4900</v>
      </c>
      <c r="H1107" s="42">
        <v>14.97</v>
      </c>
      <c r="I1107" s="41">
        <f>Table10[[#This Row],[Column2]]*746/1000</f>
        <v>11.167620000000001</v>
      </c>
      <c r="J1107" s="37">
        <f>60*Table10[[#This Row],[Column3]]/(2*PI()*Table10[[#This Row],[Column1]])</f>
        <v>2.1763860313125459E-2</v>
      </c>
      <c r="K1107" s="51">
        <v>470.5</v>
      </c>
      <c r="L1107" s="41">
        <f>IF(Simulation!Q1107&lt;='Given Data '!J$6,1,IF(AND(Simulation!Q1107&gt;'Given Data '!J$6,Simulation!Q1107&lt;='Given Data '!J$7),2,IF(Simulation!Q1107&gt;'Given Data '!J$8,3)))</f>
        <v>3</v>
      </c>
      <c r="M1107" s="41">
        <v>1</v>
      </c>
      <c r="N1107" s="32">
        <f t="shared" si="45"/>
        <v>1103</v>
      </c>
      <c r="O1107" s="41">
        <f>O1106+(Table10[[#This Row],[Column11]]-Q1106)/R1106</f>
        <v>60.941063048286793</v>
      </c>
      <c r="P1107" s="41">
        <f>3.6*Table10[[#This Row],[Column11]]</f>
        <v>78.457613051255763</v>
      </c>
      <c r="Q1107" s="41">
        <f t="shared" si="46"/>
        <v>21.793781403126602</v>
      </c>
      <c r="R1107" s="36">
        <f>Table10[[#This Row],[Column16]]/Table10[[#This Row],[Column19]]</f>
        <v>1.193879111495963</v>
      </c>
      <c r="S1107" s="41">
        <f>'Given Data '!C$21*'Given Data '!C$19*'Given Data '!C$9*Table10[[#This Row],[Column11]]^2</f>
        <v>446.59041804431757</v>
      </c>
      <c r="T1107" s="41">
        <f>'Given Data '!C$22*'Given Data '!C$17*9.81</f>
        <v>102.35950200000001</v>
      </c>
      <c r="U1107" s="41">
        <f>-'Given Data '!C$17*9.81*'Given Data '!C$27</f>
        <v>-534.97407087527142</v>
      </c>
      <c r="V1107" s="41">
        <f>'Given Data '!C$45-(Table10[[#This Row],[Column13]]+Table10[[#This Row],[Column14]]+Table10[[#This Row],[Column15]])</f>
        <v>693.92556815378839</v>
      </c>
      <c r="W1107" s="41">
        <f>Table10[[#This Row],[Column16]]/'Given Data '!C$17</f>
        <v>1.3300982694481385</v>
      </c>
      <c r="X1107" s="41">
        <f>IF(L1107=1,'Given Data '!C$55,IF(L1107=2,'Given Data '!C$56,IF(L1107=3,'Given Data '!C$57)))</f>
        <v>581.23604096253996</v>
      </c>
      <c r="Y1107" s="41">
        <f>Table10[[#This Row],[Column19]]*Table10[[#This Row],[Column11]]^2/(2*1000)</f>
        <v>138.03452378872345</v>
      </c>
    </row>
    <row r="1108" spans="7:25">
      <c r="G1108" s="42">
        <v>5000</v>
      </c>
      <c r="H1108" s="42">
        <v>15.26</v>
      </c>
      <c r="I1108" s="41">
        <f>Table10[[#This Row],[Column2]]*746/1000</f>
        <v>11.383959999999998</v>
      </c>
      <c r="J1108" s="37">
        <f>60*Table10[[#This Row],[Column3]]/(2*PI()*Table10[[#This Row],[Column1]])</f>
        <v>2.174176207152495E-2</v>
      </c>
      <c r="K1108" s="51">
        <v>469.1</v>
      </c>
      <c r="L1108" s="41">
        <f>IF(Simulation!Q1108&lt;='Given Data '!J$6,1,IF(AND(Simulation!Q1108&gt;'Given Data '!J$6,Simulation!Q1108&lt;='Given Data '!J$7),2,IF(Simulation!Q1108&gt;'Given Data '!J$8,3)))</f>
        <v>3</v>
      </c>
      <c r="M1108" s="41">
        <v>1</v>
      </c>
      <c r="N1108" s="32">
        <f t="shared" si="45"/>
        <v>1104</v>
      </c>
      <c r="O1108" s="41">
        <f>O1107+(Table10[[#This Row],[Column11]]-Q1107)/R1107</f>
        <v>60.98689017363013</v>
      </c>
      <c r="P1108" s="41">
        <f>3.6*Table10[[#This Row],[Column11]]</f>
        <v>78.65457642293012</v>
      </c>
      <c r="Q1108" s="41">
        <f t="shared" si="46"/>
        <v>21.848493450813923</v>
      </c>
      <c r="R1108" s="36">
        <f>Table10[[#This Row],[Column16]]/Table10[[#This Row],[Column19]]</f>
        <v>1.1900164910669357</v>
      </c>
      <c r="S1108" s="41">
        <f>'Given Data '!C$21*'Given Data '!C$19*'Given Data '!C$9*Table10[[#This Row],[Column11]]^2</f>
        <v>448.83551225022643</v>
      </c>
      <c r="T1108" s="41">
        <f>'Given Data '!C$22*'Given Data '!C$17*9.81</f>
        <v>102.35950200000001</v>
      </c>
      <c r="U1108" s="41">
        <f>-'Given Data '!C$17*9.81*'Given Data '!C$27</f>
        <v>-534.97407087527142</v>
      </c>
      <c r="V1108" s="41">
        <f>'Given Data '!C$45-(Table10[[#This Row],[Column13]]+Table10[[#This Row],[Column14]]+Table10[[#This Row],[Column15]])</f>
        <v>691.68047394787948</v>
      </c>
      <c r="W1108" s="41">
        <f>Table10[[#This Row],[Column16]]/'Given Data '!C$17</f>
        <v>1.3257949319504694</v>
      </c>
      <c r="X1108" s="41">
        <f>IF(L1108=1,'Given Data '!C$55,IF(L1108=2,'Given Data '!C$56,IF(L1108=3,'Given Data '!C$57)))</f>
        <v>581.23604096253996</v>
      </c>
      <c r="Y1108" s="41">
        <f>Table10[[#This Row],[Column19]]*Table10[[#This Row],[Column11]]^2/(2*1000)</f>
        <v>138.72844935687723</v>
      </c>
    </row>
    <row r="1109" spans="7:25">
      <c r="G1109" s="42">
        <v>5000</v>
      </c>
      <c r="H1109" s="42">
        <v>15.26</v>
      </c>
      <c r="I1109" s="41">
        <f>Table10[[#This Row],[Column2]]*746/1000</f>
        <v>11.383959999999998</v>
      </c>
      <c r="J1109" s="37">
        <f>60*Table10[[#This Row],[Column3]]/(2*PI()*Table10[[#This Row],[Column1]])</f>
        <v>2.174176207152495E-2</v>
      </c>
      <c r="K1109" s="51">
        <v>469.1</v>
      </c>
      <c r="L1109" s="41">
        <f>IF(Simulation!Q1109&lt;='Given Data '!J$6,1,IF(AND(Simulation!Q1109&gt;'Given Data '!J$6,Simulation!Q1109&lt;='Given Data '!J$7),2,IF(Simulation!Q1109&gt;'Given Data '!J$8,3)))</f>
        <v>3</v>
      </c>
      <c r="M1109" s="41">
        <v>1</v>
      </c>
      <c r="N1109" s="32">
        <f t="shared" si="45"/>
        <v>1105</v>
      </c>
      <c r="O1109" s="41">
        <f>O1108+(Table10[[#This Row],[Column11]]-Q1108)/R1108</f>
        <v>61.032603011232531</v>
      </c>
      <c r="P1109" s="41">
        <f>3.6*Table10[[#This Row],[Column11]]</f>
        <v>78.850412933091278</v>
      </c>
      <c r="Q1109" s="41">
        <f t="shared" si="46"/>
        <v>21.902892481414245</v>
      </c>
      <c r="R1109" s="36">
        <f>Table10[[#This Row],[Column16]]/Table10[[#This Row],[Column19]]</f>
        <v>1.1861663675787086</v>
      </c>
      <c r="S1109" s="41">
        <f>'Given Data '!C$21*'Given Data '!C$19*'Given Data '!C$9*Table10[[#This Row],[Column11]]^2</f>
        <v>451.07334278374037</v>
      </c>
      <c r="T1109" s="41">
        <f>'Given Data '!C$22*'Given Data '!C$17*9.81</f>
        <v>102.35950200000001</v>
      </c>
      <c r="U1109" s="41">
        <f>-'Given Data '!C$17*9.81*'Given Data '!C$27</f>
        <v>-534.97407087527142</v>
      </c>
      <c r="V1109" s="41">
        <f>'Given Data '!C$45-(Table10[[#This Row],[Column13]]+Table10[[#This Row],[Column14]]+Table10[[#This Row],[Column15]])</f>
        <v>689.44264341436553</v>
      </c>
      <c r="W1109" s="41">
        <f>Table10[[#This Row],[Column16]]/'Given Data '!C$17</f>
        <v>1.3215055172689147</v>
      </c>
      <c r="X1109" s="41">
        <f>IF(L1109=1,'Given Data '!C$55,IF(L1109=2,'Given Data '!C$56,IF(L1109=3,'Given Data '!C$57)))</f>
        <v>581.23604096253996</v>
      </c>
      <c r="Y1109" s="41">
        <f>Table10[[#This Row],[Column19]]*Table10[[#This Row],[Column11]]^2/(2*1000)</f>
        <v>139.42012983082512</v>
      </c>
    </row>
    <row r="1110" spans="7:25">
      <c r="G1110" s="42">
        <v>5100</v>
      </c>
      <c r="H1110" s="42">
        <v>15.59</v>
      </c>
      <c r="I1110" s="41">
        <f>Table10[[#This Row],[Column2]]*746/1000</f>
        <v>11.630139999999999</v>
      </c>
      <c r="J1110" s="37">
        <f>60*Table10[[#This Row],[Column3]]/(2*PI()*Table10[[#This Row],[Column1]])</f>
        <v>2.1776403174715003E-2</v>
      </c>
      <c r="K1110" s="51">
        <v>483</v>
      </c>
      <c r="L1110" s="41">
        <f>IF(Simulation!Q1110&lt;='Given Data '!J$6,1,IF(AND(Simulation!Q1110&gt;'Given Data '!J$6,Simulation!Q1110&lt;='Given Data '!J$7),2,IF(Simulation!Q1110&gt;'Given Data '!J$8,3)))</f>
        <v>3</v>
      </c>
      <c r="M1110" s="41">
        <v>1</v>
      </c>
      <c r="N1110" s="32">
        <f t="shared" si="45"/>
        <v>1106</v>
      </c>
      <c r="O1110" s="41">
        <f>O1109+(Table10[[#This Row],[Column11]]-Q1109)/R1109</f>
        <v>61.078202777566467</v>
      </c>
      <c r="P1110" s="41">
        <f>3.6*Table10[[#This Row],[Column11]]</f>
        <v>79.045133006192415</v>
      </c>
      <c r="Q1110" s="41">
        <f t="shared" si="46"/>
        <v>21.956981390609005</v>
      </c>
      <c r="R1110" s="36">
        <f>Table10[[#This Row],[Column16]]/Table10[[#This Row],[Column19]]</f>
        <v>1.182328700599266</v>
      </c>
      <c r="S1110" s="41">
        <f>'Given Data '!C$21*'Given Data '!C$19*'Given Data '!C$9*Table10[[#This Row],[Column11]]^2</f>
        <v>453.30393314540441</v>
      </c>
      <c r="T1110" s="41">
        <f>'Given Data '!C$22*'Given Data '!C$17*9.81</f>
        <v>102.35950200000001</v>
      </c>
      <c r="U1110" s="41">
        <f>-'Given Data '!C$17*9.81*'Given Data '!C$27</f>
        <v>-534.97407087527142</v>
      </c>
      <c r="V1110" s="41">
        <f>'Given Data '!C$45-(Table10[[#This Row],[Column13]]+Table10[[#This Row],[Column14]]+Table10[[#This Row],[Column15]])</f>
        <v>687.21205305270155</v>
      </c>
      <c r="W1110" s="41">
        <f>Table10[[#This Row],[Column16]]/'Given Data '!C$17</f>
        <v>1.3172299803582479</v>
      </c>
      <c r="X1110" s="41">
        <f>IF(L1110=1,'Given Data '!C$55,IF(L1110=2,'Given Data '!C$56,IF(L1110=3,'Given Data '!C$57)))</f>
        <v>581.23604096253996</v>
      </c>
      <c r="Y1110" s="41">
        <f>Table10[[#This Row],[Column19]]*Table10[[#This Row],[Column11]]^2/(2*1000)</f>
        <v>140.10957247423951</v>
      </c>
    </row>
    <row r="1111" spans="7:25">
      <c r="G1111" s="42">
        <v>5100</v>
      </c>
      <c r="H1111" s="42">
        <v>15.59</v>
      </c>
      <c r="I1111" s="41">
        <f>Table10[[#This Row],[Column2]]*746/1000</f>
        <v>11.630139999999999</v>
      </c>
      <c r="J1111" s="37">
        <f>60*Table10[[#This Row],[Column3]]/(2*PI()*Table10[[#This Row],[Column1]])</f>
        <v>2.1776403174715003E-2</v>
      </c>
      <c r="K1111" s="51">
        <v>483</v>
      </c>
      <c r="L1111" s="41">
        <f>IF(Simulation!Q1111&lt;='Given Data '!J$6,1,IF(AND(Simulation!Q1111&gt;'Given Data '!J$6,Simulation!Q1111&lt;='Given Data '!J$7),2,IF(Simulation!Q1111&gt;'Given Data '!J$8,3)))</f>
        <v>3</v>
      </c>
      <c r="M1111" s="41">
        <v>1</v>
      </c>
      <c r="N1111" s="32">
        <f t="shared" si="45"/>
        <v>1107</v>
      </c>
      <c r="O1111" s="41">
        <f>O1110+(Table10[[#This Row],[Column11]]-Q1110)/R1110</f>
        <v>61.123690669345507</v>
      </c>
      <c r="P1111" s="41">
        <f>3.6*Table10[[#This Row],[Column11]]</f>
        <v>79.238746910120824</v>
      </c>
      <c r="Q1111" s="41">
        <f t="shared" si="46"/>
        <v>22.010763030589118</v>
      </c>
      <c r="R1111" s="36">
        <f>Table10[[#This Row],[Column16]]/Table10[[#This Row],[Column19]]</f>
        <v>1.1785034498274038</v>
      </c>
      <c r="S1111" s="41">
        <f>'Given Data '!C$21*'Given Data '!C$19*'Given Data '!C$9*Table10[[#This Row],[Column11]]^2</f>
        <v>455.52730675973038</v>
      </c>
      <c r="T1111" s="41">
        <f>'Given Data '!C$22*'Given Data '!C$17*9.81</f>
        <v>102.35950200000001</v>
      </c>
      <c r="U1111" s="41">
        <f>-'Given Data '!C$17*9.81*'Given Data '!C$27</f>
        <v>-534.97407087527142</v>
      </c>
      <c r="V1111" s="41">
        <f>'Given Data '!C$45-(Table10[[#This Row],[Column13]]+Table10[[#This Row],[Column14]]+Table10[[#This Row],[Column15]])</f>
        <v>684.98867943837558</v>
      </c>
      <c r="W1111" s="41">
        <f>Table10[[#This Row],[Column16]]/'Given Data '!C$17</f>
        <v>1.3129682763189809</v>
      </c>
      <c r="X1111" s="41">
        <f>IF(L1111=1,'Given Data '!C$55,IF(L1111=2,'Given Data '!C$56,IF(L1111=3,'Given Data '!C$57)))</f>
        <v>581.23604096253996</v>
      </c>
      <c r="Y1111" s="41">
        <f>Table10[[#This Row],[Column19]]*Table10[[#This Row],[Column11]]^2/(2*1000)</f>
        <v>140.79678452729217</v>
      </c>
    </row>
    <row r="1112" spans="7:25">
      <c r="G1112" s="42">
        <v>5200</v>
      </c>
      <c r="H1112" s="42">
        <v>15.92</v>
      </c>
      <c r="I1112" s="41">
        <f>Table10[[#This Row],[Column2]]*746/1000</f>
        <v>11.87632</v>
      </c>
      <c r="J1112" s="37">
        <f>60*Table10[[#This Row],[Column3]]/(2*PI()*Table10[[#This Row],[Column1]])</f>
        <v>2.1809711927782367E-2</v>
      </c>
      <c r="K1112" s="51">
        <v>483</v>
      </c>
      <c r="L1112" s="41">
        <f>IF(Simulation!Q1112&lt;='Given Data '!J$6,1,IF(AND(Simulation!Q1112&gt;'Given Data '!J$6,Simulation!Q1112&lt;='Given Data '!J$7),2,IF(Simulation!Q1112&gt;'Given Data '!J$8,3)))</f>
        <v>3</v>
      </c>
      <c r="M1112" s="41">
        <v>1</v>
      </c>
      <c r="N1112" s="32">
        <f t="shared" si="45"/>
        <v>1108</v>
      </c>
      <c r="O1112" s="41">
        <f>O1111+(Table10[[#This Row],[Column11]]-Q1111)/R1111</f>
        <v>61.169067863966177</v>
      </c>
      <c r="P1112" s="41">
        <f>3.6*Table10[[#This Row],[Column11]]</f>
        <v>79.431264759575058</v>
      </c>
      <c r="Q1112" s="41">
        <f t="shared" si="46"/>
        <v>22.06424021099307</v>
      </c>
      <c r="R1112" s="36">
        <f>Table10[[#This Row],[Column16]]/Table10[[#This Row],[Column19]]</f>
        <v>1.1746905750923073</v>
      </c>
      <c r="S1112" s="41">
        <f>'Given Data '!C$21*'Given Data '!C$19*'Given Data '!C$9*Table10[[#This Row],[Column11]]^2</f>
        <v>457.74348697544394</v>
      </c>
      <c r="T1112" s="41">
        <f>'Given Data '!C$22*'Given Data '!C$17*9.81</f>
        <v>102.35950200000001</v>
      </c>
      <c r="U1112" s="41">
        <f>-'Given Data '!C$17*9.81*'Given Data '!C$27</f>
        <v>-534.97407087527142</v>
      </c>
      <c r="V1112" s="41">
        <f>'Given Data '!C$45-(Table10[[#This Row],[Column13]]+Table10[[#This Row],[Column14]]+Table10[[#This Row],[Column15]])</f>
        <v>682.77249922266196</v>
      </c>
      <c r="W1112" s="41">
        <f>Table10[[#This Row],[Column16]]/'Given Data '!C$17</f>
        <v>1.3087203603968909</v>
      </c>
      <c r="X1112" s="41">
        <f>IF(L1112=1,'Given Data '!C$55,IF(L1112=2,'Given Data '!C$56,IF(L1112=3,'Given Data '!C$57)))</f>
        <v>581.23604096253996</v>
      </c>
      <c r="Y1112" s="41">
        <f>Table10[[#This Row],[Column19]]*Table10[[#This Row],[Column11]]^2/(2*1000)</f>
        <v>141.48177320673057</v>
      </c>
    </row>
    <row r="1113" spans="7:25">
      <c r="G1113" s="42">
        <v>5200</v>
      </c>
      <c r="H1113" s="42">
        <v>15.92</v>
      </c>
      <c r="I1113" s="41">
        <f>Table10[[#This Row],[Column2]]*746/1000</f>
        <v>11.87632</v>
      </c>
      <c r="J1113" s="37">
        <f>60*Table10[[#This Row],[Column3]]/(2*PI()*Table10[[#This Row],[Column1]])</f>
        <v>2.1809711927782367E-2</v>
      </c>
      <c r="K1113" s="51">
        <v>483</v>
      </c>
      <c r="L1113" s="41">
        <f>IF(Simulation!Q1113&lt;='Given Data '!J$6,1,IF(AND(Simulation!Q1113&gt;'Given Data '!J$6,Simulation!Q1113&lt;='Given Data '!J$7),2,IF(Simulation!Q1113&gt;'Given Data '!J$8,3)))</f>
        <v>3</v>
      </c>
      <c r="M1113" s="41">
        <v>1</v>
      </c>
      <c r="N1113" s="32">
        <f t="shared" si="45"/>
        <v>1109</v>
      </c>
      <c r="O1113" s="41">
        <f>O1112+(Table10[[#This Row],[Column11]]-Q1112)/R1112</f>
        <v>61.21433551993718</v>
      </c>
      <c r="P1113" s="41">
        <f>3.6*Table10[[#This Row],[Column11]]</f>
        <v>79.622696519347443</v>
      </c>
      <c r="Q1113" s="41">
        <f t="shared" si="46"/>
        <v>22.117415699818732</v>
      </c>
      <c r="R1113" s="36">
        <f>Table10[[#This Row],[Column16]]/Table10[[#This Row],[Column19]]</f>
        <v>1.1708900363531283</v>
      </c>
      <c r="S1113" s="41">
        <f>'Given Data '!C$21*'Given Data '!C$19*'Given Data '!C$9*Table10[[#This Row],[Column11]]^2</f>
        <v>459.95249706572918</v>
      </c>
      <c r="T1113" s="41">
        <f>'Given Data '!C$22*'Given Data '!C$17*9.81</f>
        <v>102.35950200000001</v>
      </c>
      <c r="U1113" s="41">
        <f>-'Given Data '!C$17*9.81*'Given Data '!C$27</f>
        <v>-534.97407087527142</v>
      </c>
      <c r="V1113" s="41">
        <f>'Given Data '!C$45-(Table10[[#This Row],[Column13]]+Table10[[#This Row],[Column14]]+Table10[[#This Row],[Column15]])</f>
        <v>680.56348913237673</v>
      </c>
      <c r="W1113" s="41">
        <f>Table10[[#This Row],[Column16]]/'Given Data '!C$17</f>
        <v>1.3044861879825509</v>
      </c>
      <c r="X1113" s="41">
        <f>IF(L1113=1,'Given Data '!C$55,IF(L1113=2,'Given Data '!C$56,IF(L1113=3,'Given Data '!C$57)))</f>
        <v>581.23604096253996</v>
      </c>
      <c r="Y1113" s="41">
        <f>Table10[[#This Row],[Column19]]*Table10[[#This Row],[Column11]]^2/(2*1000)</f>
        <v>142.16454570595323</v>
      </c>
    </row>
    <row r="1114" spans="7:25">
      <c r="G1114" s="42">
        <v>5200</v>
      </c>
      <c r="H1114" s="42">
        <v>15.92</v>
      </c>
      <c r="I1114" s="41">
        <f>Table10[[#This Row],[Column2]]*746/1000</f>
        <v>11.87632</v>
      </c>
      <c r="J1114" s="37">
        <f>60*Table10[[#This Row],[Column3]]/(2*PI()*Table10[[#This Row],[Column1]])</f>
        <v>2.1809711927782367E-2</v>
      </c>
      <c r="K1114" s="51">
        <v>470.5</v>
      </c>
      <c r="L1114" s="41">
        <f>IF(Simulation!Q1114&lt;='Given Data '!J$6,1,IF(AND(Simulation!Q1114&gt;'Given Data '!J$6,Simulation!Q1114&lt;='Given Data '!J$7),2,IF(Simulation!Q1114&gt;'Given Data '!J$8,3)))</f>
        <v>3</v>
      </c>
      <c r="M1114" s="41">
        <v>1</v>
      </c>
      <c r="N1114" s="32">
        <f t="shared" si="45"/>
        <v>1110</v>
      </c>
      <c r="O1114" s="41">
        <f>O1113+(Table10[[#This Row],[Column11]]-Q1113)/R1113</f>
        <v>61.259494777296496</v>
      </c>
      <c r="P1114" s="41">
        <f>3.6*Table10[[#This Row],[Column11]]</f>
        <v>79.813052007515509</v>
      </c>
      <c r="Q1114" s="41">
        <f t="shared" si="46"/>
        <v>22.170292224309861</v>
      </c>
      <c r="R1114" s="36">
        <f>Table10[[#This Row],[Column16]]/Table10[[#This Row],[Column19]]</f>
        <v>1.1671017936985644</v>
      </c>
      <c r="S1114" s="41">
        <f>'Given Data '!C$21*'Given Data '!C$19*'Given Data '!C$9*Table10[[#This Row],[Column11]]^2</f>
        <v>462.15436022847331</v>
      </c>
      <c r="T1114" s="41">
        <f>'Given Data '!C$22*'Given Data '!C$17*9.81</f>
        <v>102.35950200000001</v>
      </c>
      <c r="U1114" s="41">
        <f>-'Given Data '!C$17*9.81*'Given Data '!C$27</f>
        <v>-534.97407087527142</v>
      </c>
      <c r="V1114" s="41">
        <f>'Given Data '!C$45-(Table10[[#This Row],[Column13]]+Table10[[#This Row],[Column14]]+Table10[[#This Row],[Column15]])</f>
        <v>678.36162596963266</v>
      </c>
      <c r="W1114" s="41">
        <f>Table10[[#This Row],[Column16]]/'Given Data '!C$17</f>
        <v>1.3002657146108616</v>
      </c>
      <c r="X1114" s="41">
        <f>IF(L1114=1,'Given Data '!C$55,IF(L1114=2,'Given Data '!C$56,IF(L1114=3,'Given Data '!C$57)))</f>
        <v>581.23604096253996</v>
      </c>
      <c r="Y1114" s="41">
        <f>Table10[[#This Row],[Column19]]*Table10[[#This Row],[Column11]]^2/(2*1000)</f>
        <v>142.8451091950856</v>
      </c>
    </row>
    <row r="1115" spans="7:25">
      <c r="G1115" s="42">
        <v>5300</v>
      </c>
      <c r="H1115" s="42">
        <v>16.25</v>
      </c>
      <c r="I1115" s="41">
        <f>Table10[[#This Row],[Column2]]*746/1000</f>
        <v>12.1225</v>
      </c>
      <c r="J1115" s="37">
        <f>60*Table10[[#This Row],[Column3]]/(2*PI()*Table10[[#This Row],[Column1]])</f>
        <v>2.1841763746771711E-2</v>
      </c>
      <c r="K1115" s="51">
        <v>470.5</v>
      </c>
      <c r="L1115" s="41">
        <f>IF(Simulation!Q1115&lt;='Given Data '!J$6,1,IF(AND(Simulation!Q1115&gt;'Given Data '!J$6,Simulation!Q1115&lt;='Given Data '!J$7),2,IF(Simulation!Q1115&gt;'Given Data '!J$8,3)))</f>
        <v>3</v>
      </c>
      <c r="M1115" s="41">
        <v>1</v>
      </c>
      <c r="N1115" s="32">
        <f t="shared" si="45"/>
        <v>1111</v>
      </c>
      <c r="O1115" s="41">
        <f>O1114+(Table10[[#This Row],[Column11]]-Q1114)/R1114</f>
        <v>61.304546758016727</v>
      </c>
      <c r="P1115" s="41">
        <f>3.6*Table10[[#This Row],[Column11]]</f>
        <v>80.002340898545228</v>
      </c>
      <c r="Q1115" s="41">
        <f t="shared" si="46"/>
        <v>22.222872471818118</v>
      </c>
      <c r="R1115" s="36">
        <f>Table10[[#This Row],[Column16]]/Table10[[#This Row],[Column19]]</f>
        <v>1.1633258073464405</v>
      </c>
      <c r="S1115" s="41">
        <f>'Given Data '!C$21*'Given Data '!C$19*'Given Data '!C$9*Table10[[#This Row],[Column11]]^2</f>
        <v>464.34909958651036</v>
      </c>
      <c r="T1115" s="41">
        <f>'Given Data '!C$22*'Given Data '!C$17*9.81</f>
        <v>102.35950200000001</v>
      </c>
      <c r="U1115" s="41">
        <f>-'Given Data '!C$17*9.81*'Given Data '!C$27</f>
        <v>-534.97407087527142</v>
      </c>
      <c r="V1115" s="41">
        <f>'Given Data '!C$45-(Table10[[#This Row],[Column13]]+Table10[[#This Row],[Column14]]+Table10[[#This Row],[Column15]])</f>
        <v>676.1668866115956</v>
      </c>
      <c r="W1115" s="41">
        <f>Table10[[#This Row],[Column16]]/'Given Data '!C$17</f>
        <v>1.2960588959605825</v>
      </c>
      <c r="X1115" s="41">
        <f>IF(L1115=1,'Given Data '!C$55,IF(L1115=2,'Given Data '!C$56,IF(L1115=3,'Given Data '!C$57)))</f>
        <v>581.23604096253996</v>
      </c>
      <c r="Y1115" s="41">
        <f>Table10[[#This Row],[Column19]]*Table10[[#This Row],[Column11]]^2/(2*1000)</f>
        <v>143.52347082105524</v>
      </c>
    </row>
    <row r="1116" spans="7:25">
      <c r="G1116" s="42">
        <v>5400</v>
      </c>
      <c r="H1116" s="42">
        <v>16.579999999999998</v>
      </c>
      <c r="I1116" s="41">
        <f>Table10[[#This Row],[Column2]]*746/1000</f>
        <v>12.368679999999998</v>
      </c>
      <c r="J1116" s="37">
        <f>60*Table10[[#This Row],[Column3]]/(2*PI()*Table10[[#This Row],[Column1]])</f>
        <v>2.187262846135404E-2</v>
      </c>
      <c r="K1116" s="51">
        <v>470.5</v>
      </c>
      <c r="L1116" s="41">
        <f>IF(Simulation!Q1116&lt;='Given Data '!J$6,1,IF(AND(Simulation!Q1116&gt;'Given Data '!J$6,Simulation!Q1116&lt;='Given Data '!J$7),2,IF(Simulation!Q1116&gt;'Given Data '!J$8,3)))</f>
        <v>3</v>
      </c>
      <c r="M1116" s="41">
        <v>1</v>
      </c>
      <c r="N1116" s="32">
        <f t="shared" si="45"/>
        <v>1112</v>
      </c>
      <c r="O1116" s="41">
        <f>O1115+(Table10[[#This Row],[Column11]]-Q1115)/R1115</f>
        <v>61.349492566399121</v>
      </c>
      <c r="P1116" s="41">
        <f>3.6*Table10[[#This Row],[Column11]]</f>
        <v>80.190572726309057</v>
      </c>
      <c r="Q1116" s="41">
        <f t="shared" si="46"/>
        <v>22.275159090641406</v>
      </c>
      <c r="R1116" s="36">
        <f>Table10[[#This Row],[Column16]]/Table10[[#This Row],[Column19]]</f>
        <v>1.1595620376432916</v>
      </c>
      <c r="S1116" s="41">
        <f>'Given Data '!C$21*'Given Data '!C$19*'Given Data '!C$9*Table10[[#This Row],[Column11]]^2</f>
        <v>466.53673818786348</v>
      </c>
      <c r="T1116" s="41">
        <f>'Given Data '!C$22*'Given Data '!C$17*9.81</f>
        <v>102.35950200000001</v>
      </c>
      <c r="U1116" s="41">
        <f>-'Given Data '!C$17*9.81*'Given Data '!C$27</f>
        <v>-534.97407087527142</v>
      </c>
      <c r="V1116" s="41">
        <f>'Given Data '!C$45-(Table10[[#This Row],[Column13]]+Table10[[#This Row],[Column14]]+Table10[[#This Row],[Column15]])</f>
        <v>673.97924801024249</v>
      </c>
      <c r="W1116" s="41">
        <f>Table10[[#This Row],[Column16]]/'Given Data '!C$17</f>
        <v>1.2918656878538699</v>
      </c>
      <c r="X1116" s="41">
        <f>IF(L1116=1,'Given Data '!C$55,IF(L1116=2,'Given Data '!C$56,IF(L1116=3,'Given Data '!C$57)))</f>
        <v>581.23604096253996</v>
      </c>
      <c r="Y1116" s="41">
        <f>Table10[[#This Row],[Column19]]*Table10[[#This Row],[Column11]]^2/(2*1000)</f>
        <v>144.19963770766685</v>
      </c>
    </row>
    <row r="1117" spans="7:25">
      <c r="G1117" s="42">
        <v>5400</v>
      </c>
      <c r="H1117" s="42">
        <v>16.579999999999998</v>
      </c>
      <c r="I1117" s="41">
        <f>Table10[[#This Row],[Column2]]*746/1000</f>
        <v>12.368679999999998</v>
      </c>
      <c r="J1117" s="37">
        <f>60*Table10[[#This Row],[Column3]]/(2*PI()*Table10[[#This Row],[Column1]])</f>
        <v>2.187262846135404E-2</v>
      </c>
      <c r="K1117" s="51">
        <v>470.5</v>
      </c>
      <c r="L1117" s="41">
        <f>IF(Simulation!Q1117&lt;='Given Data '!J$6,1,IF(AND(Simulation!Q1117&gt;'Given Data '!J$6,Simulation!Q1117&lt;='Given Data '!J$7),2,IF(Simulation!Q1117&gt;'Given Data '!J$8,3)))</f>
        <v>3</v>
      </c>
      <c r="M1117" s="41">
        <v>1</v>
      </c>
      <c r="N1117" s="32">
        <f t="shared" si="45"/>
        <v>1113</v>
      </c>
      <c r="O1117" s="41">
        <f>O1116+(Table10[[#This Row],[Column11]]-Q1116)/R1116</f>
        <v>61.39433328945664</v>
      </c>
      <c r="P1117" s="41">
        <f>3.6*Table10[[#This Row],[Column11]]</f>
        <v>80.377756887021775</v>
      </c>
      <c r="Q1117" s="41">
        <f t="shared" si="46"/>
        <v>22.327154690839382</v>
      </c>
      <c r="R1117" s="36">
        <f>Table10[[#This Row],[Column16]]/Table10[[#This Row],[Column19]]</f>
        <v>1.1558104450639448</v>
      </c>
      <c r="S1117" s="41">
        <f>'Given Data '!C$21*'Given Data '!C$19*'Given Data '!C$9*Table10[[#This Row],[Column11]]^2</f>
        <v>468.7172990059874</v>
      </c>
      <c r="T1117" s="41">
        <f>'Given Data '!C$22*'Given Data '!C$17*9.81</f>
        <v>102.35950200000001</v>
      </c>
      <c r="U1117" s="41">
        <f>-'Given Data '!C$17*9.81*'Given Data '!C$27</f>
        <v>-534.97407087527142</v>
      </c>
      <c r="V1117" s="41">
        <f>'Given Data '!C$45-(Table10[[#This Row],[Column13]]+Table10[[#This Row],[Column14]]+Table10[[#This Row],[Column15]])</f>
        <v>671.79868719211856</v>
      </c>
      <c r="W1117" s="41">
        <f>Table10[[#This Row],[Column16]]/'Given Data '!C$17</f>
        <v>1.2876860462558097</v>
      </c>
      <c r="X1117" s="41">
        <f>IF(L1117=1,'Given Data '!C$55,IF(L1117=2,'Given Data '!C$56,IF(L1117=3,'Given Data '!C$57)))</f>
        <v>581.23604096253996</v>
      </c>
      <c r="Y1117" s="41">
        <f>Table10[[#This Row],[Column19]]*Table10[[#This Row],[Column11]]^2/(2*1000)</f>
        <v>144.87361695567711</v>
      </c>
    </row>
    <row r="1118" spans="7:25">
      <c r="G1118" s="42">
        <v>5500</v>
      </c>
      <c r="H1118" s="42">
        <v>16.940000000000001</v>
      </c>
      <c r="I1118" s="41">
        <f>Table10[[#This Row],[Column2]]*746/1000</f>
        <v>12.637240000000002</v>
      </c>
      <c r="J1118" s="37">
        <f>60*Table10[[#This Row],[Column3]]/(2*PI()*Table10[[#This Row],[Column1]])</f>
        <v>2.1941227778603172E-2</v>
      </c>
      <c r="K1118" s="51">
        <v>470.5</v>
      </c>
      <c r="L1118" s="41">
        <f>IF(Simulation!Q1118&lt;='Given Data '!J$6,1,IF(AND(Simulation!Q1118&gt;'Given Data '!J$6,Simulation!Q1118&lt;='Given Data '!J$7),2,IF(Simulation!Q1118&gt;'Given Data '!J$8,3)))</f>
        <v>3</v>
      </c>
      <c r="M1118" s="41">
        <v>1</v>
      </c>
      <c r="N1118" s="32">
        <f t="shared" si="45"/>
        <v>1114</v>
      </c>
      <c r="O1118" s="41">
        <f>O1117+(Table10[[#This Row],[Column11]]-Q1117)/R1117</f>
        <v>61.439069997286452</v>
      </c>
      <c r="P1118" s="41">
        <f>3.6*Table10[[#This Row],[Column11]]</f>
        <v>80.563902642096693</v>
      </c>
      <c r="Q1118" s="41">
        <f t="shared" si="46"/>
        <v>22.378861845026858</v>
      </c>
      <c r="R1118" s="36">
        <f>Table10[[#This Row],[Column16]]/Table10[[#This Row],[Column19]]</f>
        <v>1.1520709902111055</v>
      </c>
      <c r="S1118" s="41">
        <f>'Given Data '!C$21*'Given Data '!C$19*'Given Data '!C$9*Table10[[#This Row],[Column11]]^2</f>
        <v>470.89080494000984</v>
      </c>
      <c r="T1118" s="41">
        <f>'Given Data '!C$22*'Given Data '!C$17*9.81</f>
        <v>102.35950200000001</v>
      </c>
      <c r="U1118" s="41">
        <f>-'Given Data '!C$17*9.81*'Given Data '!C$27</f>
        <v>-534.97407087527142</v>
      </c>
      <c r="V1118" s="41">
        <f>'Given Data '!C$45-(Table10[[#This Row],[Column13]]+Table10[[#This Row],[Column14]]+Table10[[#This Row],[Column15]])</f>
        <v>669.62518125809606</v>
      </c>
      <c r="W1118" s="41">
        <f>Table10[[#This Row],[Column16]]/'Given Data '!C$17</f>
        <v>1.2835199272739568</v>
      </c>
      <c r="X1118" s="41">
        <f>IF(L1118=1,'Given Data '!C$55,IF(L1118=2,'Given Data '!C$56,IF(L1118=3,'Given Data '!C$57)))</f>
        <v>581.23604096253996</v>
      </c>
      <c r="Y1118" s="41">
        <f>Table10[[#This Row],[Column19]]*Table10[[#This Row],[Column11]]^2/(2*1000)</f>
        <v>145.54541564286922</v>
      </c>
    </row>
    <row r="1119" spans="7:25">
      <c r="G1119" s="42">
        <v>5600</v>
      </c>
      <c r="H1119" s="42">
        <v>17.05</v>
      </c>
      <c r="I1119" s="41">
        <f>Table10[[#This Row],[Column2]]*746/1000</f>
        <v>12.7193</v>
      </c>
      <c r="J1119" s="37">
        <f>60*Table10[[#This Row],[Column3]]/(2*PI()*Table10[[#This Row],[Column1]])</f>
        <v>2.1689351439307978E-2</v>
      </c>
      <c r="K1119" s="51">
        <v>470.5</v>
      </c>
      <c r="L1119" s="41">
        <f>IF(Simulation!Q1119&lt;='Given Data '!J$6,1,IF(AND(Simulation!Q1119&gt;'Given Data '!J$6,Simulation!Q1119&lt;='Given Data '!J$7),2,IF(Simulation!Q1119&gt;'Given Data '!J$8,3)))</f>
        <v>3</v>
      </c>
      <c r="M1119" s="41">
        <v>1</v>
      </c>
      <c r="N1119" s="32">
        <f t="shared" si="45"/>
        <v>1115</v>
      </c>
      <c r="O1119" s="41">
        <f>O1118+(Table10[[#This Row],[Column11]]-Q1118)/R1118</f>
        <v>61.483703743432201</v>
      </c>
      <c r="P1119" s="41">
        <f>3.6*Table10[[#This Row],[Column11]]</f>
        <v>80.74901912092497</v>
      </c>
      <c r="Q1119" s="41">
        <f t="shared" si="46"/>
        <v>22.430283089145824</v>
      </c>
      <c r="R1119" s="36">
        <f>Table10[[#This Row],[Column16]]/Table10[[#This Row],[Column19]]</f>
        <v>1.1483436338149431</v>
      </c>
      <c r="S1119" s="41">
        <f>'Given Data '!C$21*'Given Data '!C$19*'Given Data '!C$9*Table10[[#This Row],[Column11]]^2</f>
        <v>473.0572788149716</v>
      </c>
      <c r="T1119" s="41">
        <f>'Given Data '!C$22*'Given Data '!C$17*9.81</f>
        <v>102.35950200000001</v>
      </c>
      <c r="U1119" s="41">
        <f>-'Given Data '!C$17*9.81*'Given Data '!C$27</f>
        <v>-534.97407087527142</v>
      </c>
      <c r="V1119" s="41">
        <f>'Given Data '!C$45-(Table10[[#This Row],[Column13]]+Table10[[#This Row],[Column14]]+Table10[[#This Row],[Column15]])</f>
        <v>667.45870738313431</v>
      </c>
      <c r="W1119" s="41">
        <f>Table10[[#This Row],[Column16]]/'Given Data '!C$17</f>
        <v>1.2793672871578736</v>
      </c>
      <c r="X1119" s="41">
        <f>IF(L1119=1,'Given Data '!C$55,IF(L1119=2,'Given Data '!C$56,IF(L1119=3,'Given Data '!C$57)))</f>
        <v>581.23604096253996</v>
      </c>
      <c r="Y1119" s="41">
        <f>Table10[[#This Row],[Column19]]*Table10[[#This Row],[Column11]]^2/(2*1000)</f>
        <v>146.21504082412733</v>
      </c>
    </row>
    <row r="1120" spans="7:25">
      <c r="G1120" s="42">
        <v>5600</v>
      </c>
      <c r="H1120" s="42">
        <v>17.05</v>
      </c>
      <c r="I1120" s="41">
        <f>Table10[[#This Row],[Column2]]*746/1000</f>
        <v>12.7193</v>
      </c>
      <c r="J1120" s="37">
        <f>60*Table10[[#This Row],[Column3]]/(2*PI()*Table10[[#This Row],[Column1]])</f>
        <v>2.1689351439307978E-2</v>
      </c>
      <c r="K1120" s="51">
        <v>443.8</v>
      </c>
      <c r="L1120" s="41">
        <f>IF(Simulation!Q1120&lt;='Given Data '!J$6,1,IF(AND(Simulation!Q1120&gt;'Given Data '!J$6,Simulation!Q1120&lt;='Given Data '!J$7),2,IF(Simulation!Q1120&gt;'Given Data '!J$8,3)))</f>
        <v>3</v>
      </c>
      <c r="M1120" s="41">
        <v>1</v>
      </c>
      <c r="N1120" s="32">
        <f t="shared" si="45"/>
        <v>1116</v>
      </c>
      <c r="O1120" s="41">
        <f>O1119+(Table10[[#This Row],[Column11]]-Q1119)/R1119</f>
        <v>61.528235565236365</v>
      </c>
      <c r="P1120" s="41">
        <f>3.6*Table10[[#This Row],[Column11]]</f>
        <v>80.933115323580552</v>
      </c>
      <c r="Q1120" s="41">
        <f t="shared" si="46"/>
        <v>22.48142092321682</v>
      </c>
      <c r="R1120" s="36">
        <f>Table10[[#This Row],[Column16]]/Table10[[#This Row],[Column19]]</f>
        <v>1.1446283367326793</v>
      </c>
      <c r="S1120" s="41">
        <f>'Given Data '!C$21*'Given Data '!C$19*'Given Data '!C$9*Table10[[#This Row],[Column11]]^2</f>
        <v>475.2167433820664</v>
      </c>
      <c r="T1120" s="41">
        <f>'Given Data '!C$22*'Given Data '!C$17*9.81</f>
        <v>102.35950200000001</v>
      </c>
      <c r="U1120" s="41">
        <f>-'Given Data '!C$17*9.81*'Given Data '!C$27</f>
        <v>-534.97407087527142</v>
      </c>
      <c r="V1120" s="41">
        <f>'Given Data '!C$45-(Table10[[#This Row],[Column13]]+Table10[[#This Row],[Column14]]+Table10[[#This Row],[Column15]])</f>
        <v>665.29924281603951</v>
      </c>
      <c r="W1120" s="41">
        <f>Table10[[#This Row],[Column16]]/'Given Data '!C$17</f>
        <v>1.2752280822986706</v>
      </c>
      <c r="X1120" s="41">
        <f>IF(L1120=1,'Given Data '!C$55,IF(L1120=2,'Given Data '!C$56,IF(L1120=3,'Given Data '!C$57)))</f>
        <v>581.23604096253996</v>
      </c>
      <c r="Y1120" s="41">
        <f>Table10[[#This Row],[Column19]]*Table10[[#This Row],[Column11]]^2/(2*1000)</f>
        <v>146.88249953151043</v>
      </c>
    </row>
    <row r="1121" spans="7:25">
      <c r="G1121" s="42">
        <v>5700</v>
      </c>
      <c r="H1121" s="42">
        <v>17.11</v>
      </c>
      <c r="I1121" s="41">
        <f>Table10[[#This Row],[Column2]]*746/1000</f>
        <v>12.764059999999999</v>
      </c>
      <c r="J1121" s="37">
        <f>60*Table10[[#This Row],[Column3]]/(2*PI()*Table10[[#This Row],[Column1]])</f>
        <v>2.1383823609700394E-2</v>
      </c>
      <c r="K1121" s="51">
        <v>443.8</v>
      </c>
      <c r="L1121" s="41">
        <f>IF(Simulation!Q1121&lt;='Given Data '!J$6,1,IF(AND(Simulation!Q1121&gt;'Given Data '!J$6,Simulation!Q1121&lt;='Given Data '!J$7),2,IF(Simulation!Q1121&gt;'Given Data '!J$8,3)))</f>
        <v>3</v>
      </c>
      <c r="M1121" s="41">
        <v>1</v>
      </c>
      <c r="N1121" s="32">
        <f t="shared" si="45"/>
        <v>1117</v>
      </c>
      <c r="O1121" s="41">
        <f>O1120+(Table10[[#This Row],[Column11]]-Q1120)/R1120</f>
        <v>61.572666484183095</v>
      </c>
      <c r="P1121" s="41">
        <f>3.6*Table10[[#This Row],[Column11]]</f>
        <v>81.116200123453154</v>
      </c>
      <c r="Q1121" s="41">
        <f t="shared" si="46"/>
        <v>22.532277812070319</v>
      </c>
      <c r="R1121" s="36">
        <f>Table10[[#This Row],[Column16]]/Table10[[#This Row],[Column19]]</f>
        <v>1.1409250599481753</v>
      </c>
      <c r="S1121" s="41">
        <f>'Given Data '!C$21*'Given Data '!C$19*'Given Data '!C$9*Table10[[#This Row],[Column11]]^2</f>
        <v>477.36922131887991</v>
      </c>
      <c r="T1121" s="41">
        <f>'Given Data '!C$22*'Given Data '!C$17*9.81</f>
        <v>102.35950200000001</v>
      </c>
      <c r="U1121" s="41">
        <f>-'Given Data '!C$17*9.81*'Given Data '!C$27</f>
        <v>-534.97407087527142</v>
      </c>
      <c r="V1121" s="41">
        <f>'Given Data '!C$45-(Table10[[#This Row],[Column13]]+Table10[[#This Row],[Column14]]+Table10[[#This Row],[Column15]])</f>
        <v>663.146764879226</v>
      </c>
      <c r="W1121" s="41">
        <f>Table10[[#This Row],[Column16]]/'Given Data '!C$17</f>
        <v>1.2711022692285483</v>
      </c>
      <c r="X1121" s="41">
        <f>IF(L1121=1,'Given Data '!C$55,IF(L1121=2,'Given Data '!C$56,IF(L1121=3,'Given Data '!C$57)))</f>
        <v>581.23604096253996</v>
      </c>
      <c r="Y1121" s="41">
        <f>Table10[[#This Row],[Column19]]*Table10[[#This Row],[Column11]]^2/(2*1000)</f>
        <v>147.54779877432648</v>
      </c>
    </row>
    <row r="1122" spans="7:25">
      <c r="G1122" s="42">
        <v>5700</v>
      </c>
      <c r="H1122" s="42">
        <v>17.11</v>
      </c>
      <c r="I1122" s="41">
        <f>Table10[[#This Row],[Column2]]*746/1000</f>
        <v>12.764059999999999</v>
      </c>
      <c r="J1122" s="37">
        <f>60*Table10[[#This Row],[Column3]]/(2*PI()*Table10[[#This Row],[Column1]])</f>
        <v>2.1383823609700394E-2</v>
      </c>
      <c r="K1122" s="51">
        <v>443.8</v>
      </c>
      <c r="L1122" s="41">
        <f>IF(Simulation!Q1122&lt;='Given Data '!J$6,1,IF(AND(Simulation!Q1122&gt;'Given Data '!J$6,Simulation!Q1122&lt;='Given Data '!J$7),2,IF(Simulation!Q1122&gt;'Given Data '!J$8,3)))</f>
        <v>3</v>
      </c>
      <c r="M1122" s="41">
        <v>1</v>
      </c>
      <c r="N1122" s="32">
        <f t="shared" si="45"/>
        <v>1118</v>
      </c>
      <c r="O1122" s="41">
        <f>O1121+(Table10[[#This Row],[Column11]]-Q1121)/R1121</f>
        <v>61.616997506231769</v>
      </c>
      <c r="P1122" s="41">
        <f>3.6*Table10[[#This Row],[Column11]]</f>
        <v>81.29828226981158</v>
      </c>
      <c r="Q1122" s="41">
        <f t="shared" si="46"/>
        <v>22.58285618605877</v>
      </c>
      <c r="R1122" s="36">
        <f>Table10[[#This Row],[Column16]]/Table10[[#This Row],[Column19]]</f>
        <v>1.1372337645715245</v>
      </c>
      <c r="S1122" s="41">
        <f>'Given Data '!C$21*'Given Data '!C$19*'Given Data '!C$9*Table10[[#This Row],[Column11]]^2</f>
        <v>479.51473522962777</v>
      </c>
      <c r="T1122" s="41">
        <f>'Given Data '!C$22*'Given Data '!C$17*9.81</f>
        <v>102.35950200000001</v>
      </c>
      <c r="U1122" s="41">
        <f>-'Given Data '!C$17*9.81*'Given Data '!C$27</f>
        <v>-534.97407087527142</v>
      </c>
      <c r="V1122" s="41">
        <f>'Given Data '!C$45-(Table10[[#This Row],[Column13]]+Table10[[#This Row],[Column14]]+Table10[[#This Row],[Column15]])</f>
        <v>661.00125096847819</v>
      </c>
      <c r="W1122" s="41">
        <f>Table10[[#This Row],[Column16]]/'Given Data '!C$17</f>
        <v>1.2669898046203412</v>
      </c>
      <c r="X1122" s="41">
        <f>IF(L1122=1,'Given Data '!C$55,IF(L1122=2,'Given Data '!C$56,IF(L1122=3,'Given Data '!C$57)))</f>
        <v>581.23604096253996</v>
      </c>
      <c r="Y1122" s="41">
        <f>Table10[[#This Row],[Column19]]*Table10[[#This Row],[Column11]]^2/(2*1000)</f>
        <v>148.21094553920574</v>
      </c>
    </row>
    <row r="1123" spans="7:25">
      <c r="G1123" s="42">
        <v>5800</v>
      </c>
      <c r="H1123" s="42">
        <v>17.18</v>
      </c>
      <c r="I1123" s="41">
        <f>Table10[[#This Row],[Column2]]*746/1000</f>
        <v>12.816280000000001</v>
      </c>
      <c r="J1123" s="37">
        <f>60*Table10[[#This Row],[Column3]]/(2*PI()*Table10[[#This Row],[Column1]])</f>
        <v>2.1101113593618586E-2</v>
      </c>
      <c r="K1123" s="51">
        <v>414.1</v>
      </c>
      <c r="L1123" s="41">
        <f>IF(Simulation!Q1123&lt;='Given Data '!J$6,1,IF(AND(Simulation!Q1123&gt;'Given Data '!J$6,Simulation!Q1123&lt;='Given Data '!J$7),2,IF(Simulation!Q1123&gt;'Given Data '!J$8,3)))</f>
        <v>3</v>
      </c>
      <c r="M1123" s="41">
        <v>1</v>
      </c>
      <c r="N1123" s="32">
        <f t="shared" si="45"/>
        <v>1119</v>
      </c>
      <c r="O1123" s="41">
        <f>O1122+(Table10[[#This Row],[Column11]]-Q1122)/R1122</f>
        <v>61.661229622141647</v>
      </c>
      <c r="P1123" s="41">
        <f>3.6*Table10[[#This Row],[Column11]]</f>
        <v>81.479370390299721</v>
      </c>
      <c r="Q1123" s="41">
        <f t="shared" si="46"/>
        <v>22.633158441749924</v>
      </c>
      <c r="R1123" s="36">
        <f>Table10[[#This Row],[Column16]]/Table10[[#This Row],[Column19]]</f>
        <v>1.1335544118386427</v>
      </c>
      <c r="S1123" s="41">
        <f>'Given Data '!C$21*'Given Data '!C$19*'Given Data '!C$9*Table10[[#This Row],[Column11]]^2</f>
        <v>481.65330764539272</v>
      </c>
      <c r="T1123" s="41">
        <f>'Given Data '!C$22*'Given Data '!C$17*9.81</f>
        <v>102.35950200000001</v>
      </c>
      <c r="U1123" s="41">
        <f>-'Given Data '!C$17*9.81*'Given Data '!C$27</f>
        <v>-534.97407087527142</v>
      </c>
      <c r="V1123" s="41">
        <f>'Given Data '!C$45-(Table10[[#This Row],[Column13]]+Table10[[#This Row],[Column14]]+Table10[[#This Row],[Column15]])</f>
        <v>658.86267855271319</v>
      </c>
      <c r="W1123" s="41">
        <f>Table10[[#This Row],[Column16]]/'Given Data '!C$17</f>
        <v>1.2628906452870621</v>
      </c>
      <c r="X1123" s="41">
        <f>IF(L1123=1,'Given Data '!C$55,IF(L1123=2,'Given Data '!C$56,IF(L1123=3,'Given Data '!C$57)))</f>
        <v>581.23604096253996</v>
      </c>
      <c r="Y1123" s="41">
        <f>Table10[[#This Row],[Column19]]*Table10[[#This Row],[Column11]]^2/(2*1000)</f>
        <v>148.87194679017421</v>
      </c>
    </row>
    <row r="1124" spans="7:25">
      <c r="G1124" s="42">
        <v>5800</v>
      </c>
      <c r="H1124" s="42">
        <v>17.18</v>
      </c>
      <c r="I1124" s="41">
        <f>Table10[[#This Row],[Column2]]*746/1000</f>
        <v>12.816280000000001</v>
      </c>
      <c r="J1124" s="37">
        <f>60*Table10[[#This Row],[Column3]]/(2*PI()*Table10[[#This Row],[Column1]])</f>
        <v>2.1101113593618586E-2</v>
      </c>
      <c r="K1124" s="51">
        <v>269.2</v>
      </c>
      <c r="L1124" s="41">
        <f>IF(Simulation!Q1124&lt;='Given Data '!J$6,1,IF(AND(Simulation!Q1124&gt;'Given Data '!J$6,Simulation!Q1124&lt;='Given Data '!J$7),2,IF(Simulation!Q1124&gt;'Given Data '!J$8,3)))</f>
        <v>3</v>
      </c>
      <c r="M1124" s="41">
        <v>1</v>
      </c>
      <c r="N1124" s="32">
        <f t="shared" si="45"/>
        <v>1120</v>
      </c>
      <c r="O1124" s="41">
        <f>O1123+(Table10[[#This Row],[Column11]]-Q1123)/R1123</f>
        <v>61.70536380778784</v>
      </c>
      <c r="P1124" s="41">
        <f>3.6*Table10[[#This Row],[Column11]]</f>
        <v>81.659472993367459</v>
      </c>
      <c r="Q1124" s="41">
        <f t="shared" si="46"/>
        <v>22.68318694260207</v>
      </c>
      <c r="R1124" s="36">
        <f>Table10[[#This Row],[Column16]]/Table10[[#This Row],[Column19]]</f>
        <v>1.1298869631108603</v>
      </c>
      <c r="S1124" s="41">
        <f>'Given Data '!C$21*'Given Data '!C$19*'Given Data '!C$9*Table10[[#This Row],[Column11]]^2</f>
        <v>483.78496102436208</v>
      </c>
      <c r="T1124" s="41">
        <f>'Given Data '!C$22*'Given Data '!C$17*9.81</f>
        <v>102.35950200000001</v>
      </c>
      <c r="U1124" s="41">
        <f>-'Given Data '!C$17*9.81*'Given Data '!C$27</f>
        <v>-534.97407087527142</v>
      </c>
      <c r="V1124" s="41">
        <f>'Given Data '!C$45-(Table10[[#This Row],[Column13]]+Table10[[#This Row],[Column14]]+Table10[[#This Row],[Column15]])</f>
        <v>656.73102517374389</v>
      </c>
      <c r="W1124" s="41">
        <f>Table10[[#This Row],[Column16]]/'Given Data '!C$17</f>
        <v>1.2588047481814491</v>
      </c>
      <c r="X1124" s="41">
        <f>IF(L1124=1,'Given Data '!C$55,IF(L1124=2,'Given Data '!C$56,IF(L1124=3,'Given Data '!C$57)))</f>
        <v>581.23604096253996</v>
      </c>
      <c r="Y1124" s="41">
        <f>Table10[[#This Row],[Column19]]*Table10[[#This Row],[Column11]]^2/(2*1000)</f>
        <v>149.53080946872691</v>
      </c>
    </row>
    <row r="1125" spans="7:25">
      <c r="G1125" s="42">
        <v>5900</v>
      </c>
      <c r="H1125" s="42">
        <v>17.239999999999998</v>
      </c>
      <c r="I1125" s="41">
        <f>Table10[[#This Row],[Column2]]*746/1000</f>
        <v>12.861039999999999</v>
      </c>
      <c r="J1125" s="37">
        <f>60*Table10[[#This Row],[Column3]]/(2*PI()*Table10[[#This Row],[Column1]])</f>
        <v>2.0815912772568706E-2</v>
      </c>
      <c r="K1125" s="51">
        <v>269.2</v>
      </c>
      <c r="L1125" s="41">
        <f>IF(Simulation!Q1125&lt;='Given Data '!J$6,1,IF(AND(Simulation!Q1125&gt;'Given Data '!J$6,Simulation!Q1125&lt;='Given Data '!J$7),2,IF(Simulation!Q1125&gt;'Given Data '!J$8,3)))</f>
        <v>3</v>
      </c>
      <c r="M1125" s="41">
        <v>1</v>
      </c>
      <c r="N1125" s="32">
        <f t="shared" si="45"/>
        <v>1121</v>
      </c>
      <c r="O1125" s="41">
        <f>O1124+(Table10[[#This Row],[Column11]]-Q1124)/R1124</f>
        <v>61.749401024468924</v>
      </c>
      <c r="P1125" s="41">
        <f>3.6*Table10[[#This Row],[Column11]]</f>
        <v>81.838598470638175</v>
      </c>
      <c r="Q1125" s="41">
        <f t="shared" si="46"/>
        <v>22.732944019621716</v>
      </c>
      <c r="R1125" s="36">
        <f>Table10[[#This Row],[Column16]]/Table10[[#This Row],[Column19]]</f>
        <v>1.1262313798745185</v>
      </c>
      <c r="S1125" s="41">
        <f>'Given Data '!C$21*'Given Data '!C$19*'Given Data '!C$9*Table10[[#This Row],[Column11]]^2</f>
        <v>485.90971775206242</v>
      </c>
      <c r="T1125" s="41">
        <f>'Given Data '!C$22*'Given Data '!C$17*9.81</f>
        <v>102.35950200000001</v>
      </c>
      <c r="U1125" s="41">
        <f>-'Given Data '!C$17*9.81*'Given Data '!C$27</f>
        <v>-534.97407087527142</v>
      </c>
      <c r="V1125" s="41">
        <f>'Given Data '!C$45-(Table10[[#This Row],[Column13]]+Table10[[#This Row],[Column14]]+Table10[[#This Row],[Column15]])</f>
        <v>654.60626844604349</v>
      </c>
      <c r="W1125" s="41">
        <f>Table10[[#This Row],[Column16]]/'Given Data '!C$17</f>
        <v>1.2547320703955136</v>
      </c>
      <c r="X1125" s="41">
        <f>IF(L1125=1,'Given Data '!C$55,IF(L1125=2,'Given Data '!C$56,IF(L1125=3,'Given Data '!C$57)))</f>
        <v>581.23604096253996</v>
      </c>
      <c r="Y1125" s="41">
        <f>Table10[[#This Row],[Column19]]*Table10[[#This Row],[Column11]]^2/(2*1000)</f>
        <v>150.18754049390063</v>
      </c>
    </row>
    <row r="1126" spans="7:25">
      <c r="G1126" s="42">
        <v>5900</v>
      </c>
      <c r="H1126" s="42">
        <v>17.239999999999998</v>
      </c>
      <c r="I1126" s="41">
        <f>Table10[[#This Row],[Column2]]*746/1000</f>
        <v>12.861039999999999</v>
      </c>
      <c r="J1126" s="37">
        <f>60*Table10[[#This Row],[Column3]]/(2*PI()*Table10[[#This Row],[Column1]])</f>
        <v>2.0815912772568706E-2</v>
      </c>
      <c r="K1126" s="51">
        <v>269.2</v>
      </c>
      <c r="L1126" s="41">
        <f>IF(Simulation!Q1126&lt;='Given Data '!J$6,1,IF(AND(Simulation!Q1126&gt;'Given Data '!J$6,Simulation!Q1126&lt;='Given Data '!J$7),2,IF(Simulation!Q1126&gt;'Given Data '!J$8,3)))</f>
        <v>3</v>
      </c>
      <c r="M1126" s="41">
        <v>1</v>
      </c>
      <c r="N1126" s="32">
        <f t="shared" si="45"/>
        <v>1122</v>
      </c>
      <c r="O1126" s="41">
        <f>O1125+(Table10[[#This Row],[Column11]]-Q1125)/R1125</f>
        <v>61.793342219206451</v>
      </c>
      <c r="P1126" s="41">
        <f>3.6*Table10[[#This Row],[Column11]]</f>
        <v>82.016755099215487</v>
      </c>
      <c r="Q1126" s="41">
        <f t="shared" si="46"/>
        <v>22.7824319720043</v>
      </c>
      <c r="R1126" s="36">
        <f>Table10[[#This Row],[Column16]]/Table10[[#This Row],[Column19]]</f>
        <v>1.1225876237405628</v>
      </c>
      <c r="S1126" s="41">
        <f>'Given Data '!C$21*'Given Data '!C$19*'Given Data '!C$9*Table10[[#This Row],[Column11]]^2</f>
        <v>488.02760014159571</v>
      </c>
      <c r="T1126" s="41">
        <f>'Given Data '!C$22*'Given Data '!C$17*9.81</f>
        <v>102.35950200000001</v>
      </c>
      <c r="U1126" s="41">
        <f>-'Given Data '!C$17*9.81*'Given Data '!C$27</f>
        <v>-534.97407087527142</v>
      </c>
      <c r="V1126" s="41">
        <f>'Given Data '!C$45-(Table10[[#This Row],[Column13]]+Table10[[#This Row],[Column14]]+Table10[[#This Row],[Column15]])</f>
        <v>652.48838605651019</v>
      </c>
      <c r="W1126" s="41">
        <f>Table10[[#This Row],[Column16]]/'Given Data '!C$17</f>
        <v>1.2506725691600893</v>
      </c>
      <c r="X1126" s="41">
        <f>IF(L1126=1,'Given Data '!C$55,IF(L1126=2,'Given Data '!C$56,IF(L1126=3,'Given Data '!C$57)))</f>
        <v>581.23604096253996</v>
      </c>
      <c r="Y1126" s="41">
        <f>Table10[[#This Row],[Column19]]*Table10[[#This Row],[Column11]]^2/(2*1000)</f>
        <v>150.84214676234669</v>
      </c>
    </row>
    <row r="1127" spans="7:25">
      <c r="G1127" s="42">
        <v>6000</v>
      </c>
      <c r="H1127" s="42">
        <v>17.32</v>
      </c>
      <c r="I1127" s="41">
        <f>Table10[[#This Row],[Column2]]*746/1000</f>
        <v>12.920719999999999</v>
      </c>
      <c r="J1127" s="37">
        <f>60*Table10[[#This Row],[Column3]]/(2*PI()*Table10[[#This Row],[Column1]])</f>
        <v>2.0563964563063142E-2</v>
      </c>
      <c r="K1127" s="51">
        <v>269.2</v>
      </c>
      <c r="L1127" s="41">
        <f>IF(Simulation!Q1127&lt;='Given Data '!J$6,1,IF(AND(Simulation!Q1127&gt;'Given Data '!J$6,Simulation!Q1127&lt;='Given Data '!J$7),2,IF(Simulation!Q1127&gt;'Given Data '!J$8,3)))</f>
        <v>3</v>
      </c>
      <c r="M1127" s="41">
        <v>1</v>
      </c>
      <c r="N1127" s="32">
        <f t="shared" si="45"/>
        <v>1123</v>
      </c>
      <c r="O1127" s="41">
        <f>O1126+(Table10[[#This Row],[Column11]]-Q1126)/R1126</f>
        <v>61.837188325036628</v>
      </c>
      <c r="P1127" s="41">
        <f>3.6*Table10[[#This Row],[Column11]]</f>
        <v>82.193951043930511</v>
      </c>
      <c r="Q1127" s="41">
        <f t="shared" si="46"/>
        <v>22.831653067758474</v>
      </c>
      <c r="R1127" s="36">
        <f>Table10[[#This Row],[Column16]]/Table10[[#This Row],[Column19]]</f>
        <v>1.1189556564441421</v>
      </c>
      <c r="S1127" s="41">
        <f>'Given Data '!C$21*'Given Data '!C$19*'Given Data '!C$9*Table10[[#This Row],[Column11]]^2</f>
        <v>490.13863043387283</v>
      </c>
      <c r="T1127" s="41">
        <f>'Given Data '!C$22*'Given Data '!C$17*9.81</f>
        <v>102.35950200000001</v>
      </c>
      <c r="U1127" s="41">
        <f>-'Given Data '!C$17*9.81*'Given Data '!C$27</f>
        <v>-534.97407087527142</v>
      </c>
      <c r="V1127" s="41">
        <f>'Given Data '!C$45-(Table10[[#This Row],[Column13]]+Table10[[#This Row],[Column14]]+Table10[[#This Row],[Column15]])</f>
        <v>650.37735576423313</v>
      </c>
      <c r="W1127" s="41">
        <f>Table10[[#This Row],[Column16]]/'Given Data '!C$17</f>
        <v>1.246626201844383</v>
      </c>
      <c r="X1127" s="41">
        <f>IF(L1127=1,'Given Data '!C$55,IF(L1127=2,'Given Data '!C$56,IF(L1127=3,'Given Data '!C$57)))</f>
        <v>581.23604096253996</v>
      </c>
      <c r="Y1127" s="41">
        <f>Table10[[#This Row],[Column19]]*Table10[[#This Row],[Column11]]^2/(2*1000)</f>
        <v>151.4946351484032</v>
      </c>
    </row>
    <row r="1128" spans="7:25">
      <c r="G1128" s="42">
        <v>6000</v>
      </c>
      <c r="H1128" s="42">
        <v>17.32</v>
      </c>
      <c r="I1128" s="41">
        <f>Table10[[#This Row],[Column2]]*746/1000</f>
        <v>12.920719999999999</v>
      </c>
      <c r="J1128" s="37">
        <f>60*Table10[[#This Row],[Column3]]/(2*PI()*Table10[[#This Row],[Column1]])</f>
        <v>2.0563964563063142E-2</v>
      </c>
      <c r="K1128" s="51">
        <v>504.4</v>
      </c>
      <c r="L1128" s="41">
        <f>IF(Simulation!Q1128&lt;='Given Data '!J$6,1,IF(AND(Simulation!Q1128&gt;'Given Data '!J$6,Simulation!Q1128&lt;='Given Data '!J$7),2,IF(Simulation!Q1128&gt;'Given Data '!J$8,3)))</f>
        <v>3</v>
      </c>
      <c r="M1128" s="41">
        <v>1</v>
      </c>
      <c r="N1128" s="32">
        <f t="shared" si="45"/>
        <v>1124</v>
      </c>
      <c r="O1128" s="41">
        <f>O1127+(Table10[[#This Row],[Column11]]-Q1127)/R1127</f>
        <v>61.880940261294356</v>
      </c>
      <c r="P1128" s="41">
        <f>3.6*Table10[[#This Row],[Column11]]</f>
        <v>82.370194359531993</v>
      </c>
      <c r="Q1128" s="41">
        <f t="shared" si="46"/>
        <v>22.880609544314442</v>
      </c>
      <c r="R1128" s="36">
        <f>Table10[[#This Row],[Column16]]/Table10[[#This Row],[Column19]]</f>
        <v>1.1153354398442044</v>
      </c>
      <c r="S1128" s="41">
        <f>'Given Data '!C$21*'Given Data '!C$19*'Given Data '!C$9*Table10[[#This Row],[Column11]]^2</f>
        <v>492.24283079784743</v>
      </c>
      <c r="T1128" s="41">
        <f>'Given Data '!C$22*'Given Data '!C$17*9.81</f>
        <v>102.35950200000001</v>
      </c>
      <c r="U1128" s="41">
        <f>-'Given Data '!C$17*9.81*'Given Data '!C$27</f>
        <v>-534.97407087527142</v>
      </c>
      <c r="V1128" s="41">
        <f>'Given Data '!C$45-(Table10[[#This Row],[Column13]]+Table10[[#This Row],[Column14]]+Table10[[#This Row],[Column15]])</f>
        <v>648.27315540025847</v>
      </c>
      <c r="W1128" s="41">
        <f>Table10[[#This Row],[Column16]]/'Given Data '!C$17</f>
        <v>1.2425929259555279</v>
      </c>
      <c r="X1128" s="41">
        <f>IF(L1128=1,'Given Data '!C$55,IF(L1128=2,'Given Data '!C$56,IF(L1128=3,'Given Data '!C$57)))</f>
        <v>581.23604096253996</v>
      </c>
      <c r="Y1128" s="41">
        <f>Table10[[#This Row],[Column19]]*Table10[[#This Row],[Column11]]^2/(2*1000)</f>
        <v>152.1450125041674</v>
      </c>
    </row>
    <row r="1129" spans="7:25">
      <c r="G1129" s="42">
        <v>6100</v>
      </c>
      <c r="H1129" s="42">
        <v>17.37</v>
      </c>
      <c r="I1129" s="41">
        <f>Table10[[#This Row],[Column2]]*746/1000</f>
        <v>12.958020000000001</v>
      </c>
      <c r="J1129" s="37">
        <f>60*Table10[[#This Row],[Column3]]/(2*PI()*Table10[[#This Row],[Column1]])</f>
        <v>2.0285241990330903E-2</v>
      </c>
      <c r="K1129" s="51">
        <v>470.5</v>
      </c>
      <c r="L1129" s="41">
        <f>IF(Simulation!Q1129&lt;='Given Data '!J$6,1,IF(AND(Simulation!Q1129&gt;'Given Data '!J$6,Simulation!Q1129&lt;='Given Data '!J$7),2,IF(Simulation!Q1129&gt;'Given Data '!J$8,3)))</f>
        <v>3</v>
      </c>
      <c r="M1129" s="41">
        <v>1</v>
      </c>
      <c r="N1129" s="32">
        <f t="shared" si="45"/>
        <v>1125</v>
      </c>
      <c r="O1129" s="41">
        <f>O1128+(Table10[[#This Row],[Column11]]-Q1128)/R1128</f>
        <v>61.924598933889989</v>
      </c>
      <c r="P1129" s="41">
        <f>3.6*Table10[[#This Row],[Column11]]</f>
        <v>82.545492992820854</v>
      </c>
      <c r="Q1129" s="41">
        <f t="shared" si="46"/>
        <v>22.929303609116904</v>
      </c>
      <c r="R1129" s="36">
        <f>Table10[[#This Row],[Column16]]/Table10[[#This Row],[Column19]]</f>
        <v>1.1117269359230981</v>
      </c>
      <c r="S1129" s="41">
        <f>'Given Data '!C$21*'Given Data '!C$19*'Given Data '!C$9*Table10[[#This Row],[Column11]]^2</f>
        <v>494.34022333074904</v>
      </c>
      <c r="T1129" s="41">
        <f>'Given Data '!C$22*'Given Data '!C$17*9.81</f>
        <v>102.35950200000001</v>
      </c>
      <c r="U1129" s="41">
        <f>-'Given Data '!C$17*9.81*'Given Data '!C$27</f>
        <v>-534.97407087527142</v>
      </c>
      <c r="V1129" s="41">
        <f>'Given Data '!C$45-(Table10[[#This Row],[Column13]]+Table10[[#This Row],[Column14]]+Table10[[#This Row],[Column15]])</f>
        <v>646.17576286735687</v>
      </c>
      <c r="W1129" s="41">
        <f>Table10[[#This Row],[Column16]]/'Given Data '!C$17</f>
        <v>1.2385726991381358</v>
      </c>
      <c r="X1129" s="41">
        <f>IF(L1129=1,'Given Data '!C$55,IF(L1129=2,'Given Data '!C$56,IF(L1129=3,'Given Data '!C$57)))</f>
        <v>581.23604096253996</v>
      </c>
      <c r="Y1129" s="41">
        <f>Table10[[#This Row],[Column19]]*Table10[[#This Row],[Column11]]^2/(2*1000)</f>
        <v>152.79328565956763</v>
      </c>
    </row>
    <row r="1130" spans="7:25">
      <c r="G1130" s="42">
        <v>6100</v>
      </c>
      <c r="H1130" s="42">
        <v>17.37</v>
      </c>
      <c r="I1130" s="41">
        <f>Table10[[#This Row],[Column2]]*746/1000</f>
        <v>12.958020000000001</v>
      </c>
      <c r="J1130" s="37">
        <f>60*Table10[[#This Row],[Column3]]/(2*PI()*Table10[[#This Row],[Column1]])</f>
        <v>2.0285241990330903E-2</v>
      </c>
      <c r="K1130" s="51">
        <v>470.5</v>
      </c>
      <c r="L1130" s="41">
        <f>IF(Simulation!Q1130&lt;='Given Data '!J$6,1,IF(AND(Simulation!Q1130&gt;'Given Data '!J$6,Simulation!Q1130&lt;='Given Data '!J$7),2,IF(Simulation!Q1130&gt;'Given Data '!J$8,3)))</f>
        <v>3</v>
      </c>
      <c r="M1130" s="41">
        <v>1</v>
      </c>
      <c r="N1130" s="32">
        <f t="shared" si="45"/>
        <v>1126</v>
      </c>
      <c r="O1130" s="41">
        <f>O1129+(Table10[[#This Row],[Column11]]-Q1129)/R1129</f>
        <v>61.968165235578901</v>
      </c>
      <c r="P1130" s="41">
        <f>3.6*Table10[[#This Row],[Column11]]</f>
        <v>82.719854784730884</v>
      </c>
      <c r="Q1130" s="41">
        <f t="shared" si="46"/>
        <v>22.977737440203022</v>
      </c>
      <c r="R1130" s="36">
        <f>Table10[[#This Row],[Column16]]/Table10[[#This Row],[Column19]]</f>
        <v>1.1081301067861715</v>
      </c>
      <c r="S1130" s="41">
        <f>'Given Data '!C$21*'Given Data '!C$19*'Given Data '!C$9*Table10[[#This Row],[Column11]]^2</f>
        <v>496.43083005831494</v>
      </c>
      <c r="T1130" s="41">
        <f>'Given Data '!C$22*'Given Data '!C$17*9.81</f>
        <v>102.35950200000001</v>
      </c>
      <c r="U1130" s="41">
        <f>-'Given Data '!C$17*9.81*'Given Data '!C$27</f>
        <v>-534.97407087527142</v>
      </c>
      <c r="V1130" s="41">
        <f>'Given Data '!C$45-(Table10[[#This Row],[Column13]]+Table10[[#This Row],[Column14]]+Table10[[#This Row],[Column15]])</f>
        <v>644.08515613979102</v>
      </c>
      <c r="W1130" s="41">
        <f>Table10[[#This Row],[Column16]]/'Given Data '!C$17</f>
        <v>1.2345654791738532</v>
      </c>
      <c r="X1130" s="41">
        <f>IF(L1130=1,'Given Data '!C$55,IF(L1130=2,'Given Data '!C$56,IF(L1130=3,'Given Data '!C$57)))</f>
        <v>581.23604096253996</v>
      </c>
      <c r="Y1130" s="41">
        <f>Table10[[#This Row],[Column19]]*Table10[[#This Row],[Column11]]^2/(2*1000)</f>
        <v>153.43946142243504</v>
      </c>
    </row>
    <row r="1131" spans="7:25">
      <c r="G1131" s="42">
        <v>6200</v>
      </c>
      <c r="H1131" s="42">
        <v>17.440000000000001</v>
      </c>
      <c r="I1131" s="41">
        <f>Table10[[#This Row],[Column2]]*746/1000</f>
        <v>13.010240000000001</v>
      </c>
      <c r="J1131" s="37">
        <f>60*Table10[[#This Row],[Column3]]/(2*PI()*Table10[[#This Row],[Column1]])</f>
        <v>2.0038490388502264E-2</v>
      </c>
      <c r="K1131" s="51">
        <v>470.5</v>
      </c>
      <c r="L1131" s="41">
        <f>IF(Simulation!Q1131&lt;='Given Data '!J$6,1,IF(AND(Simulation!Q1131&gt;'Given Data '!J$6,Simulation!Q1131&lt;='Given Data '!J$7),2,IF(Simulation!Q1131&gt;'Given Data '!J$8,3)))</f>
        <v>3</v>
      </c>
      <c r="M1131" s="41">
        <v>1</v>
      </c>
      <c r="N1131" s="32">
        <f t="shared" si="45"/>
        <v>1127</v>
      </c>
      <c r="O1131" s="41">
        <f>O1130+(Table10[[#This Row],[Column11]]-Q1130)/R1130</f>
        <v>62.011640046224201</v>
      </c>
      <c r="P1131" s="41">
        <f>3.6*Table10[[#This Row],[Column11]]</f>
        <v>82.893287472357272</v>
      </c>
      <c r="Q1131" s="41">
        <f t="shared" si="46"/>
        <v>23.025913186765909</v>
      </c>
      <c r="R1131" s="36">
        <f>Table10[[#This Row],[Column16]]/Table10[[#This Row],[Column19]]</f>
        <v>1.1045449146613768</v>
      </c>
      <c r="S1131" s="41">
        <f>'Given Data '!C$21*'Given Data '!C$19*'Given Data '!C$9*Table10[[#This Row],[Column11]]^2</f>
        <v>498.51467293502077</v>
      </c>
      <c r="T1131" s="41">
        <f>'Given Data '!C$22*'Given Data '!C$17*9.81</f>
        <v>102.35950200000001</v>
      </c>
      <c r="U1131" s="41">
        <f>-'Given Data '!C$17*9.81*'Given Data '!C$27</f>
        <v>-534.97407087527142</v>
      </c>
      <c r="V1131" s="41">
        <f>'Given Data '!C$45-(Table10[[#This Row],[Column13]]+Table10[[#This Row],[Column14]]+Table10[[#This Row],[Column15]])</f>
        <v>642.00131326308519</v>
      </c>
      <c r="W1131" s="41">
        <f>Table10[[#This Row],[Column16]]/'Given Data '!C$17</f>
        <v>1.2305712239809188</v>
      </c>
      <c r="X1131" s="41">
        <f>IF(L1131=1,'Given Data '!C$55,IF(L1131=2,'Given Data '!C$56,IF(L1131=3,'Given Data '!C$57)))</f>
        <v>581.23604096253996</v>
      </c>
      <c r="Y1131" s="41">
        <f>Table10[[#This Row],[Column19]]*Table10[[#This Row],[Column11]]^2/(2*1000)</f>
        <v>154.08354657857484</v>
      </c>
    </row>
    <row r="1132" spans="7:25">
      <c r="G1132" s="42">
        <v>6200</v>
      </c>
      <c r="H1132" s="42">
        <v>17.440000000000001</v>
      </c>
      <c r="I1132" s="41">
        <f>Table10[[#This Row],[Column2]]*746/1000</f>
        <v>13.010240000000001</v>
      </c>
      <c r="J1132" s="37">
        <f>60*Table10[[#This Row],[Column3]]/(2*PI()*Table10[[#This Row],[Column1]])</f>
        <v>2.0038490388502264E-2</v>
      </c>
      <c r="K1132" s="51">
        <v>470.5</v>
      </c>
      <c r="L1132" s="41">
        <f>IF(Simulation!Q1132&lt;='Given Data '!J$6,1,IF(AND(Simulation!Q1132&gt;'Given Data '!J$6,Simulation!Q1132&lt;='Given Data '!J$7),2,IF(Simulation!Q1132&gt;'Given Data '!J$8,3)))</f>
        <v>3</v>
      </c>
      <c r="M1132" s="41">
        <v>1</v>
      </c>
      <c r="N1132" s="32">
        <f t="shared" si="45"/>
        <v>1128</v>
      </c>
      <c r="O1132" s="41">
        <f>O1131+(Table10[[#This Row],[Column11]]-Q1131)/R1131</f>
        <v>62.055024233052727</v>
      </c>
      <c r="P1132" s="41">
        <f>3.6*Table10[[#This Row],[Column11]]</f>
        <v>83.065798690934685</v>
      </c>
      <c r="Q1132" s="41">
        <f t="shared" si="46"/>
        <v>23.073832969704078</v>
      </c>
      <c r="R1132" s="36">
        <f>Table10[[#This Row],[Column16]]/Table10[[#This Row],[Column19]]</f>
        <v>1.1009713218988708</v>
      </c>
      <c r="S1132" s="41">
        <f>'Given Data '!C$21*'Given Data '!C$19*'Given Data '!C$9*Table10[[#This Row],[Column11]]^2</f>
        <v>500.59177384431217</v>
      </c>
      <c r="T1132" s="41">
        <f>'Given Data '!C$22*'Given Data '!C$17*9.81</f>
        <v>102.35950200000001</v>
      </c>
      <c r="U1132" s="41">
        <f>-'Given Data '!C$17*9.81*'Given Data '!C$27</f>
        <v>-534.97407087527142</v>
      </c>
      <c r="V1132" s="41">
        <f>'Given Data '!C$45-(Table10[[#This Row],[Column13]]+Table10[[#This Row],[Column14]]+Table10[[#This Row],[Column15]])</f>
        <v>639.92421235379379</v>
      </c>
      <c r="W1132" s="41">
        <f>Table10[[#This Row],[Column16]]/'Given Data '!C$17</f>
        <v>1.2265898916137197</v>
      </c>
      <c r="X1132" s="41">
        <f>IF(L1132=1,'Given Data '!C$55,IF(L1132=2,'Given Data '!C$56,IF(L1132=3,'Given Data '!C$57)))</f>
        <v>581.23604096253996</v>
      </c>
      <c r="Y1132" s="41">
        <f>Table10[[#This Row],[Column19]]*Table10[[#This Row],[Column11]]^2/(2*1000)</f>
        <v>154.72554789183792</v>
      </c>
    </row>
    <row r="1133" spans="7:25">
      <c r="G1133" s="42">
        <v>6300</v>
      </c>
      <c r="H1133" s="42">
        <v>17.5</v>
      </c>
      <c r="I1133" s="41">
        <f>Table10[[#This Row],[Column2]]*746/1000</f>
        <v>13.055</v>
      </c>
      <c r="J1133" s="37">
        <f>60*Table10[[#This Row],[Column3]]/(2*PI()*Table10[[#This Row],[Column1]])</f>
        <v>1.9788264591092321E-2</v>
      </c>
      <c r="K1133" s="51">
        <v>470.5</v>
      </c>
      <c r="L1133" s="41">
        <f>IF(Simulation!Q1133&lt;='Given Data '!J$6,1,IF(AND(Simulation!Q1133&gt;'Given Data '!J$6,Simulation!Q1133&lt;='Given Data '!J$7),2,IF(Simulation!Q1133&gt;'Given Data '!J$8,3)))</f>
        <v>3</v>
      </c>
      <c r="M1133" s="41">
        <v>1</v>
      </c>
      <c r="N1133" s="32">
        <f t="shared" si="45"/>
        <v>1129</v>
      </c>
      <c r="O1133" s="41">
        <f>O1132+(Table10[[#This Row],[Column11]]-Q1132)/R1132</f>
        <v>62.098318650904588</v>
      </c>
      <c r="P1133" s="41">
        <f>3.6*Table10[[#This Row],[Column11]]</f>
        <v>83.237395975766233</v>
      </c>
      <c r="Q1133" s="41">
        <f t="shared" si="46"/>
        <v>23.121498882157287</v>
      </c>
      <c r="R1133" s="36">
        <f>Table10[[#This Row],[Column16]]/Table10[[#This Row],[Column19]]</f>
        <v>1.0974092909706212</v>
      </c>
      <c r="S1133" s="41">
        <f>'Given Data '!C$21*'Given Data '!C$19*'Given Data '!C$9*Table10[[#This Row],[Column11]]^2</f>
        <v>502.66215459883398</v>
      </c>
      <c r="T1133" s="41">
        <f>'Given Data '!C$22*'Given Data '!C$17*9.81</f>
        <v>102.35950200000001</v>
      </c>
      <c r="U1133" s="41">
        <f>-'Given Data '!C$17*9.81*'Given Data '!C$27</f>
        <v>-534.97407087527142</v>
      </c>
      <c r="V1133" s="41">
        <f>'Given Data '!C$45-(Table10[[#This Row],[Column13]]+Table10[[#This Row],[Column14]]+Table10[[#This Row],[Column15]])</f>
        <v>637.85383159927198</v>
      </c>
      <c r="W1133" s="41">
        <f>Table10[[#This Row],[Column16]]/'Given Data '!C$17</f>
        <v>1.2226214402623525</v>
      </c>
      <c r="X1133" s="41">
        <f>IF(L1133=1,'Given Data '!C$55,IF(L1133=2,'Given Data '!C$56,IF(L1133=3,'Given Data '!C$57)))</f>
        <v>581.23604096253996</v>
      </c>
      <c r="Y1133" s="41">
        <f>Table10[[#This Row],[Column19]]*Table10[[#This Row],[Column11]]^2/(2*1000)</f>
        <v>155.3654721041917</v>
      </c>
    </row>
    <row r="1134" spans="7:25">
      <c r="G1134" s="42">
        <v>6300</v>
      </c>
      <c r="H1134" s="42">
        <v>17.5</v>
      </c>
      <c r="I1134" s="41">
        <f>Table10[[#This Row],[Column2]]*746/1000</f>
        <v>13.055</v>
      </c>
      <c r="J1134" s="37">
        <f>60*Table10[[#This Row],[Column3]]/(2*PI()*Table10[[#This Row],[Column1]])</f>
        <v>1.9788264591092321E-2</v>
      </c>
      <c r="K1134" s="51">
        <v>443.8</v>
      </c>
      <c r="L1134" s="41">
        <f>IF(Simulation!Q1134&lt;='Given Data '!J$6,1,IF(AND(Simulation!Q1134&gt;'Given Data '!J$6,Simulation!Q1134&lt;='Given Data '!J$7),2,IF(Simulation!Q1134&gt;'Given Data '!J$8,3)))</f>
        <v>3</v>
      </c>
      <c r="M1134" s="41">
        <v>1</v>
      </c>
      <c r="N1134" s="32">
        <f t="shared" si="45"/>
        <v>1130</v>
      </c>
      <c r="O1134" s="41">
        <f>O1133+(Table10[[#This Row],[Column11]]-Q1133)/R1133</f>
        <v>62.141524142476413</v>
      </c>
      <c r="P1134" s="41">
        <f>3.6*Table10[[#This Row],[Column11]]</f>
        <v>83.408086764104979</v>
      </c>
      <c r="Q1134" s="41">
        <f t="shared" si="46"/>
        <v>23.16891299002916</v>
      </c>
      <c r="R1134" s="36">
        <f>Table10[[#This Row],[Column16]]/Table10[[#This Row],[Column19]]</f>
        <v>1.0938587844700123</v>
      </c>
      <c r="S1134" s="41">
        <f>'Given Data '!C$21*'Given Data '!C$19*'Given Data '!C$9*Table10[[#This Row],[Column11]]^2</f>
        <v>504.72583694065969</v>
      </c>
      <c r="T1134" s="41">
        <f>'Given Data '!C$22*'Given Data '!C$17*9.81</f>
        <v>102.35950200000001</v>
      </c>
      <c r="U1134" s="41">
        <f>-'Given Data '!C$17*9.81*'Given Data '!C$27</f>
        <v>-534.97407087527142</v>
      </c>
      <c r="V1134" s="41">
        <f>'Given Data '!C$45-(Table10[[#This Row],[Column13]]+Table10[[#This Row],[Column14]]+Table10[[#This Row],[Column15]])</f>
        <v>635.79014925744627</v>
      </c>
      <c r="W1134" s="41">
        <f>Table10[[#This Row],[Column16]]/'Given Data '!C$17</f>
        <v>1.2186658282521827</v>
      </c>
      <c r="X1134" s="41">
        <f>IF(L1134=1,'Given Data '!C$55,IF(L1134=2,'Given Data '!C$56,IF(L1134=3,'Given Data '!C$57)))</f>
        <v>581.23604096253996</v>
      </c>
      <c r="Y1134" s="41">
        <f>Table10[[#This Row],[Column19]]*Table10[[#This Row],[Column11]]^2/(2*1000)</f>
        <v>156.00332593579103</v>
      </c>
    </row>
    <row r="1135" spans="7:25">
      <c r="G1135" s="42">
        <v>6400</v>
      </c>
      <c r="H1135" s="42">
        <v>17.8</v>
      </c>
      <c r="I1135" s="41">
        <f>Table10[[#This Row],[Column2]]*746/1000</f>
        <v>13.2788</v>
      </c>
      <c r="J1135" s="37">
        <f>60*Table10[[#This Row],[Column3]]/(2*PI()*Table10[[#This Row],[Column1]])</f>
        <v>1.9812999921831186E-2</v>
      </c>
      <c r="K1135" s="51">
        <v>443.8</v>
      </c>
      <c r="L1135" s="41">
        <f>IF(Simulation!Q1135&lt;='Given Data '!J$6,1,IF(AND(Simulation!Q1135&gt;'Given Data '!J$6,Simulation!Q1135&lt;='Given Data '!J$7),2,IF(Simulation!Q1135&gt;'Given Data '!J$8,3)))</f>
        <v>3</v>
      </c>
      <c r="M1135" s="41">
        <v>1</v>
      </c>
      <c r="N1135" s="32">
        <f t="shared" si="45"/>
        <v>1131</v>
      </c>
      <c r="O1135" s="41">
        <f>O1134+(Table10[[#This Row],[Column11]]-Q1134)/R1134</f>
        <v>62.184641538558502</v>
      </c>
      <c r="P1135" s="41">
        <f>3.6*Table10[[#This Row],[Column11]]</f>
        <v>83.577878396989277</v>
      </c>
      <c r="Q1135" s="41">
        <f t="shared" si="46"/>
        <v>23.216077332497022</v>
      </c>
      <c r="R1135" s="36">
        <f>Table10[[#This Row],[Column16]]/Table10[[#This Row],[Column19]]</f>
        <v>1.090319765111452</v>
      </c>
      <c r="S1135" s="41">
        <f>'Given Data '!C$21*'Given Data '!C$19*'Given Data '!C$9*Table10[[#This Row],[Column11]]^2</f>
        <v>506.78284254151902</v>
      </c>
      <c r="T1135" s="41">
        <f>'Given Data '!C$22*'Given Data '!C$17*9.81</f>
        <v>102.35950200000001</v>
      </c>
      <c r="U1135" s="41">
        <f>-'Given Data '!C$17*9.81*'Given Data '!C$27</f>
        <v>-534.97407087527142</v>
      </c>
      <c r="V1135" s="41">
        <f>'Given Data '!C$45-(Table10[[#This Row],[Column13]]+Table10[[#This Row],[Column14]]+Table10[[#This Row],[Column15]])</f>
        <v>633.73314365658689</v>
      </c>
      <c r="W1135" s="41">
        <f>Table10[[#This Row],[Column16]]/'Given Data '!C$17</f>
        <v>1.2147230140434089</v>
      </c>
      <c r="X1135" s="41">
        <f>IF(L1135=1,'Given Data '!C$55,IF(L1135=2,'Given Data '!C$56,IF(L1135=3,'Given Data '!C$57)))</f>
        <v>581.23604096253996</v>
      </c>
      <c r="Y1135" s="41">
        <f>Table10[[#This Row],[Column19]]*Table10[[#This Row],[Column11]]^2/(2*1000)</f>
        <v>156.63911608504847</v>
      </c>
    </row>
    <row r="1136" spans="7:25">
      <c r="G1136" s="42">
        <v>6400</v>
      </c>
      <c r="H1136" s="42">
        <v>17.8</v>
      </c>
      <c r="I1136" s="41">
        <f>Table10[[#This Row],[Column2]]*746/1000</f>
        <v>13.2788</v>
      </c>
      <c r="J1136" s="37">
        <f>60*Table10[[#This Row],[Column3]]/(2*PI()*Table10[[#This Row],[Column1]])</f>
        <v>1.9812999921831186E-2</v>
      </c>
      <c r="K1136" s="51">
        <v>443.8</v>
      </c>
      <c r="L1136" s="41">
        <f>IF(Simulation!Q1136&lt;='Given Data '!J$6,1,IF(AND(Simulation!Q1136&gt;'Given Data '!J$6,Simulation!Q1136&lt;='Given Data '!J$7),2,IF(Simulation!Q1136&gt;'Given Data '!J$8,3)))</f>
        <v>3</v>
      </c>
      <c r="M1136" s="41">
        <v>1</v>
      </c>
      <c r="N1136" s="32">
        <f t="shared" si="45"/>
        <v>1132</v>
      </c>
      <c r="O1136" s="41">
        <f>O1135+(Table10[[#This Row],[Column11]]-Q1135)/R1135</f>
        <v>62.227671658266082</v>
      </c>
      <c r="P1136" s="41">
        <f>3.6*Table10[[#This Row],[Column11]]</f>
        <v>83.746778121033515</v>
      </c>
      <c r="Q1136" s="41">
        <f t="shared" si="46"/>
        <v>23.26299392250931</v>
      </c>
      <c r="R1136" s="36">
        <f>Table10[[#This Row],[Column16]]/Table10[[#This Row],[Column19]]</f>
        <v>1.0867921957299806</v>
      </c>
      <c r="S1136" s="41">
        <f>'Given Data '!C$21*'Given Data '!C$19*'Given Data '!C$9*Table10[[#This Row],[Column11]]^2</f>
        <v>508.83319300302622</v>
      </c>
      <c r="T1136" s="41">
        <f>'Given Data '!C$22*'Given Data '!C$17*9.81</f>
        <v>102.35950200000001</v>
      </c>
      <c r="U1136" s="41">
        <f>-'Given Data '!C$17*9.81*'Given Data '!C$27</f>
        <v>-534.97407087527142</v>
      </c>
      <c r="V1136" s="41">
        <f>'Given Data '!C$45-(Table10[[#This Row],[Column13]]+Table10[[#This Row],[Column14]]+Table10[[#This Row],[Column15]])</f>
        <v>631.68279319507974</v>
      </c>
      <c r="W1136" s="41">
        <f>Table10[[#This Row],[Column16]]/'Given Data '!C$17</f>
        <v>1.2107929562306257</v>
      </c>
      <c r="X1136" s="41">
        <f>IF(L1136=1,'Given Data '!C$55,IF(L1136=2,'Given Data '!C$56,IF(L1136=3,'Given Data '!C$57)))</f>
        <v>581.23604096253996</v>
      </c>
      <c r="Y1136" s="41">
        <f>Table10[[#This Row],[Column19]]*Table10[[#This Row],[Column11]]^2/(2*1000)</f>
        <v>157.27284922870507</v>
      </c>
    </row>
    <row r="1137" spans="7:25">
      <c r="G1137" s="42">
        <v>6400</v>
      </c>
      <c r="H1137" s="42">
        <v>17.8</v>
      </c>
      <c r="I1137" s="41">
        <f>Table10[[#This Row],[Column2]]*746/1000</f>
        <v>13.2788</v>
      </c>
      <c r="J1137" s="37">
        <f>60*Table10[[#This Row],[Column3]]/(2*PI()*Table10[[#This Row],[Column1]])</f>
        <v>1.9812999921831186E-2</v>
      </c>
      <c r="K1137" s="51">
        <v>443.8</v>
      </c>
      <c r="L1137" s="41">
        <f>IF(Simulation!Q1137&lt;='Given Data '!J$6,1,IF(AND(Simulation!Q1137&gt;'Given Data '!J$6,Simulation!Q1137&lt;='Given Data '!J$7),2,IF(Simulation!Q1137&gt;'Given Data '!J$8,3)))</f>
        <v>3</v>
      </c>
      <c r="M1137" s="41">
        <v>1</v>
      </c>
      <c r="N1137" s="32">
        <f t="shared" si="45"/>
        <v>1133</v>
      </c>
      <c r="O1137" s="41">
        <f>O1136+(Table10[[#This Row],[Column11]]-Q1136)/R1136</f>
        <v>62.270615309264855</v>
      </c>
      <c r="P1137" s="41">
        <f>3.6*Table10[[#This Row],[Column11]]</f>
        <v>83.914793090175337</v>
      </c>
      <c r="Q1137" s="41">
        <f t="shared" si="46"/>
        <v>23.309664747270926</v>
      </c>
      <c r="R1137" s="36">
        <f>Table10[[#This Row],[Column16]]/Table10[[#This Row],[Column19]]</f>
        <v>1.0832760392808791</v>
      </c>
      <c r="S1137" s="41">
        <f>'Given Data '!C$21*'Given Data '!C$19*'Given Data '!C$9*Table10[[#This Row],[Column11]]^2</f>
        <v>510.87690985690676</v>
      </c>
      <c r="T1137" s="41">
        <f>'Given Data '!C$22*'Given Data '!C$17*9.81</f>
        <v>102.35950200000001</v>
      </c>
      <c r="U1137" s="41">
        <f>-'Given Data '!C$17*9.81*'Given Data '!C$27</f>
        <v>-534.97407087527142</v>
      </c>
      <c r="V1137" s="41">
        <f>'Given Data '!C$45-(Table10[[#This Row],[Column13]]+Table10[[#This Row],[Column14]]+Table10[[#This Row],[Column15]])</f>
        <v>629.63907634119914</v>
      </c>
      <c r="W1137" s="41">
        <f>Table10[[#This Row],[Column16]]/'Given Data '!C$17</f>
        <v>1.2068756135423877</v>
      </c>
      <c r="X1137" s="41">
        <f>IF(L1137=1,'Given Data '!C$55,IF(L1137=2,'Given Data '!C$56,IF(L1137=3,'Given Data '!C$57)))</f>
        <v>581.23604096253996</v>
      </c>
      <c r="Y1137" s="41">
        <f>Table10[[#This Row],[Column19]]*Table10[[#This Row],[Column11]]^2/(2*1000)</f>
        <v>157.90453202190014</v>
      </c>
    </row>
    <row r="1138" spans="7:25">
      <c r="G1138" s="42">
        <v>6400</v>
      </c>
      <c r="H1138" s="42">
        <v>17.8</v>
      </c>
      <c r="I1138" s="41">
        <f>Table10[[#This Row],[Column2]]*746/1000</f>
        <v>13.2788</v>
      </c>
      <c r="J1138" s="37">
        <f>60*Table10[[#This Row],[Column3]]/(2*PI()*Table10[[#This Row],[Column1]])</f>
        <v>1.9812999921831186E-2</v>
      </c>
      <c r="K1138" s="51">
        <v>443.8</v>
      </c>
      <c r="L1138" s="41">
        <f>IF(Simulation!Q1138&lt;='Given Data '!J$6,1,IF(AND(Simulation!Q1138&gt;'Given Data '!J$6,Simulation!Q1138&lt;='Given Data '!J$7),2,IF(Simulation!Q1138&gt;'Given Data '!J$8,3)))</f>
        <v>3</v>
      </c>
      <c r="M1138" s="41">
        <v>1</v>
      </c>
      <c r="N1138" s="32">
        <f t="shared" si="45"/>
        <v>1134</v>
      </c>
      <c r="O1138" s="41">
        <f>O1137+(Table10[[#This Row],[Column11]]-Q1137)/R1137</f>
        <v>62.313473287990966</v>
      </c>
      <c r="P1138" s="41">
        <f>3.6*Table10[[#This Row],[Column11]]</f>
        <v>84.081930367380949</v>
      </c>
      <c r="Q1138" s="41">
        <f t="shared" si="46"/>
        <v>23.356091768716929</v>
      </c>
      <c r="R1138" s="36">
        <f>Table10[[#This Row],[Column16]]/Table10[[#This Row],[Column19]]</f>
        <v>1.0797712588392825</v>
      </c>
      <c r="S1138" s="41">
        <f>'Given Data '!C$21*'Given Data '!C$19*'Given Data '!C$9*Table10[[#This Row],[Column11]]^2</f>
        <v>512.9140145652234</v>
      </c>
      <c r="T1138" s="41">
        <f>'Given Data '!C$22*'Given Data '!C$17*9.81</f>
        <v>102.35950200000001</v>
      </c>
      <c r="U1138" s="41">
        <f>-'Given Data '!C$17*9.81*'Given Data '!C$27</f>
        <v>-534.97407087527142</v>
      </c>
      <c r="V1138" s="41">
        <f>'Given Data '!C$45-(Table10[[#This Row],[Column13]]+Table10[[#This Row],[Column14]]+Table10[[#This Row],[Column15]])</f>
        <v>627.60197163288251</v>
      </c>
      <c r="W1138" s="41">
        <f>Table10[[#This Row],[Column16]]/'Given Data '!C$17</f>
        <v>1.2029709448407784</v>
      </c>
      <c r="X1138" s="41">
        <f>IF(L1138=1,'Given Data '!C$55,IF(L1138=2,'Given Data '!C$56,IF(L1138=3,'Given Data '!C$57)))</f>
        <v>581.23604096253996</v>
      </c>
      <c r="Y1138" s="41">
        <f>Table10[[#This Row],[Column19]]*Table10[[#This Row],[Column11]]^2/(2*1000)</f>
        <v>158.53417109824136</v>
      </c>
    </row>
    <row r="1139" spans="7:25">
      <c r="G1139" s="42">
        <v>6400</v>
      </c>
      <c r="H1139" s="42">
        <v>17.8</v>
      </c>
      <c r="I1139" s="41">
        <f>Table10[[#This Row],[Column2]]*746/1000</f>
        <v>13.2788</v>
      </c>
      <c r="J1139" s="37">
        <f>60*Table10[[#This Row],[Column3]]/(2*PI()*Table10[[#This Row],[Column1]])</f>
        <v>1.9812999921831186E-2</v>
      </c>
      <c r="K1139" s="51">
        <v>443.8</v>
      </c>
      <c r="L1139" s="41">
        <f>IF(Simulation!Q1139&lt;='Given Data '!J$6,1,IF(AND(Simulation!Q1139&gt;'Given Data '!J$6,Simulation!Q1139&lt;='Given Data '!J$7),2,IF(Simulation!Q1139&gt;'Given Data '!J$8,3)))</f>
        <v>3</v>
      </c>
      <c r="M1139" s="41">
        <v>1</v>
      </c>
      <c r="N1139" s="32">
        <f t="shared" si="45"/>
        <v>1135</v>
      </c>
      <c r="O1139" s="41">
        <f>O1138+(Table10[[#This Row],[Column11]]-Q1138)/R1138</f>
        <v>62.356246379865588</v>
      </c>
      <c r="P1139" s="41">
        <f>3.6*Table10[[#This Row],[Column11]]</f>
        <v>84.248196926309419</v>
      </c>
      <c r="Q1139" s="41">
        <f t="shared" si="46"/>
        <v>23.402276923974838</v>
      </c>
      <c r="R1139" s="36">
        <f>Table10[[#This Row],[Column16]]/Table10[[#This Row],[Column19]]</f>
        <v>1.0762778175997896</v>
      </c>
      <c r="S1139" s="41">
        <f>'Given Data '!C$21*'Given Data '!C$19*'Given Data '!C$9*Table10[[#This Row],[Column11]]^2</f>
        <v>514.94452852060147</v>
      </c>
      <c r="T1139" s="41">
        <f>'Given Data '!C$22*'Given Data '!C$17*9.81</f>
        <v>102.35950200000001</v>
      </c>
      <c r="U1139" s="41">
        <f>-'Given Data '!C$17*9.81*'Given Data '!C$27</f>
        <v>-534.97407087527142</v>
      </c>
      <c r="V1139" s="41">
        <f>'Given Data '!C$45-(Table10[[#This Row],[Column13]]+Table10[[#This Row],[Column14]]+Table10[[#This Row],[Column15]])</f>
        <v>625.57145767750444</v>
      </c>
      <c r="W1139" s="41">
        <f>Table10[[#This Row],[Column16]]/'Given Data '!C$17</f>
        <v>1.1990789091209759</v>
      </c>
      <c r="X1139" s="41">
        <f>IF(L1139=1,'Given Data '!C$55,IF(L1139=2,'Given Data '!C$56,IF(L1139=3,'Given Data '!C$57)))</f>
        <v>581.23604096253996</v>
      </c>
      <c r="Y1139" s="41">
        <f>Table10[[#This Row],[Column19]]*Table10[[#This Row],[Column11]]^2/(2*1000)</f>
        <v>159.16177306987424</v>
      </c>
    </row>
    <row r="1140" spans="7:25">
      <c r="G1140" s="42">
        <v>6400</v>
      </c>
      <c r="H1140" s="42">
        <v>17.8</v>
      </c>
      <c r="I1140" s="41">
        <f>Table10[[#This Row],[Column2]]*746/1000</f>
        <v>13.2788</v>
      </c>
      <c r="J1140" s="37">
        <f>60*Table10[[#This Row],[Column3]]/(2*PI()*Table10[[#This Row],[Column1]])</f>
        <v>1.9812999921831186E-2</v>
      </c>
      <c r="K1140" s="51">
        <v>443.8</v>
      </c>
      <c r="L1140" s="41">
        <f>IF(Simulation!Q1140&lt;='Given Data '!J$6,1,IF(AND(Simulation!Q1140&gt;'Given Data '!J$6,Simulation!Q1140&lt;='Given Data '!J$7),2,IF(Simulation!Q1140&gt;'Given Data '!J$8,3)))</f>
        <v>3</v>
      </c>
      <c r="M1140" s="41">
        <v>1</v>
      </c>
      <c r="N1140" s="32">
        <f t="shared" si="45"/>
        <v>1136</v>
      </c>
      <c r="O1140" s="41">
        <f>O1139+(Table10[[#This Row],[Column11]]-Q1139)/R1139</f>
        <v>62.3989353595043</v>
      </c>
      <c r="P1140" s="41">
        <f>3.6*Table10[[#This Row],[Column11]]</f>
        <v>84.413599652937449</v>
      </c>
      <c r="Q1140" s="41">
        <f t="shared" si="46"/>
        <v>23.448222125815956</v>
      </c>
      <c r="R1140" s="36">
        <f>Table10[[#This Row],[Column16]]/Table10[[#This Row],[Column19]]</f>
        <v>1.0727956788760786</v>
      </c>
      <c r="S1140" s="41">
        <f>'Given Data '!C$21*'Given Data '!C$19*'Given Data '!C$9*Table10[[#This Row],[Column11]]^2</f>
        <v>516.9684730464536</v>
      </c>
      <c r="T1140" s="41">
        <f>'Given Data '!C$22*'Given Data '!C$17*9.81</f>
        <v>102.35950200000001</v>
      </c>
      <c r="U1140" s="41">
        <f>-'Given Data '!C$17*9.81*'Given Data '!C$27</f>
        <v>-534.97407087527142</v>
      </c>
      <c r="V1140" s="41">
        <f>'Given Data '!C$45-(Table10[[#This Row],[Column13]]+Table10[[#This Row],[Column14]]+Table10[[#This Row],[Column15]])</f>
        <v>623.54751315165231</v>
      </c>
      <c r="W1140" s="41">
        <f>Table10[[#This Row],[Column16]]/'Given Data '!C$17</f>
        <v>1.1951994655108245</v>
      </c>
      <c r="X1140" s="41">
        <f>IF(L1140=1,'Given Data '!C$55,IF(L1140=2,'Given Data '!C$56,IF(L1140=3,'Given Data '!C$57)))</f>
        <v>581.23604096253996</v>
      </c>
      <c r="Y1140" s="41">
        <f>Table10[[#This Row],[Column19]]*Table10[[#This Row],[Column11]]^2/(2*1000)</f>
        <v>159.78734452755177</v>
      </c>
    </row>
    <row r="1141" spans="7:25">
      <c r="G1141" s="42">
        <v>6400</v>
      </c>
      <c r="H1141" s="42">
        <v>17.8</v>
      </c>
      <c r="I1141" s="41">
        <f>Table10[[#This Row],[Column2]]*746/1000</f>
        <v>13.2788</v>
      </c>
      <c r="J1141" s="37">
        <f>60*Table10[[#This Row],[Column3]]/(2*PI()*Table10[[#This Row],[Column1]])</f>
        <v>1.9812999921831186E-2</v>
      </c>
      <c r="K1141" s="51">
        <v>443.8</v>
      </c>
      <c r="L1141" s="41">
        <f>IF(Simulation!Q1141&lt;='Given Data '!J$6,1,IF(AND(Simulation!Q1141&gt;'Given Data '!J$6,Simulation!Q1141&lt;='Given Data '!J$7),2,IF(Simulation!Q1141&gt;'Given Data '!J$8,3)))</f>
        <v>3</v>
      </c>
      <c r="M1141" s="41">
        <v>1</v>
      </c>
      <c r="N1141" s="32">
        <f t="shared" si="45"/>
        <v>1137</v>
      </c>
      <c r="O1141" s="41">
        <f>O1140+(Table10[[#This Row],[Column11]]-Q1140)/R1140</f>
        <v>62.441540990921361</v>
      </c>
      <c r="P1141" s="41">
        <f>3.6*Table10[[#This Row],[Column11]]</f>
        <v>84.57814534714548</v>
      </c>
      <c r="Q1141" s="41">
        <f t="shared" si="46"/>
        <v>23.493929263095968</v>
      </c>
      <c r="R1141" s="36">
        <f>Table10[[#This Row],[Column16]]/Table10[[#This Row],[Column19]]</f>
        <v>1.0693248061005207</v>
      </c>
      <c r="S1141" s="41">
        <f>'Given Data '!C$21*'Given Data '!C$19*'Given Data '!C$9*Table10[[#This Row],[Column11]]^2</f>
        <v>518.9858693972036</v>
      </c>
      <c r="T1141" s="41">
        <f>'Given Data '!C$22*'Given Data '!C$17*9.81</f>
        <v>102.35950200000001</v>
      </c>
      <c r="U1141" s="41">
        <f>-'Given Data '!C$17*9.81*'Given Data '!C$27</f>
        <v>-534.97407087527142</v>
      </c>
      <c r="V1141" s="41">
        <f>'Given Data '!C$45-(Table10[[#This Row],[Column13]]+Table10[[#This Row],[Column14]]+Table10[[#This Row],[Column15]])</f>
        <v>621.53011680090231</v>
      </c>
      <c r="W1141" s="41">
        <f>Table10[[#This Row],[Column16]]/'Given Data '!C$17</f>
        <v>1.1913325732704036</v>
      </c>
      <c r="X1141" s="41">
        <f>IF(L1141=1,'Given Data '!C$55,IF(L1141=2,'Given Data '!C$56,IF(L1141=3,'Given Data '!C$57)))</f>
        <v>581.23604096253996</v>
      </c>
      <c r="Y1141" s="41">
        <f>Table10[[#This Row],[Column19]]*Table10[[#This Row],[Column11]]^2/(2*1000)</f>
        <v>160.41089204070337</v>
      </c>
    </row>
    <row r="1142" spans="7:25">
      <c r="G1142" s="42">
        <v>6300</v>
      </c>
      <c r="H1142" s="42">
        <v>17.5</v>
      </c>
      <c r="I1142" s="41">
        <f>Table10[[#This Row],[Column2]]*746/1000</f>
        <v>13.055</v>
      </c>
      <c r="J1142" s="37">
        <f>60*Table10[[#This Row],[Column3]]/(2*PI()*Table10[[#This Row],[Column1]])</f>
        <v>1.9788264591092321E-2</v>
      </c>
      <c r="K1142" s="51">
        <v>469.2</v>
      </c>
      <c r="L1142" s="41">
        <f>IF(Simulation!Q1142&lt;='Given Data '!J$6,1,IF(AND(Simulation!Q1142&gt;'Given Data '!J$6,Simulation!Q1142&lt;='Given Data '!J$7),2,IF(Simulation!Q1142&gt;'Given Data '!J$8,3)))</f>
        <v>3</v>
      </c>
      <c r="M1142" s="41">
        <v>1</v>
      </c>
      <c r="N1142" s="32">
        <f t="shared" si="45"/>
        <v>1138</v>
      </c>
      <c r="O1142" s="41">
        <f>O1141+(Table10[[#This Row],[Column11]]-Q1141)/R1141</f>
        <v>62.484064027729097</v>
      </c>
      <c r="P1142" s="41">
        <f>3.6*Table10[[#This Row],[Column11]]</f>
        <v>84.741840724266737</v>
      </c>
      <c r="Q1142" s="41">
        <f t="shared" si="46"/>
        <v>23.539400201185202</v>
      </c>
      <c r="R1142" s="36">
        <f>Table10[[#This Row],[Column16]]/Table10[[#This Row],[Column19]]</f>
        <v>1.0658651628237958</v>
      </c>
      <c r="S1142" s="41">
        <f>'Given Data '!C$21*'Given Data '!C$19*'Given Data '!C$9*Table10[[#This Row],[Column11]]^2</f>
        <v>520.99673875850976</v>
      </c>
      <c r="T1142" s="41">
        <f>'Given Data '!C$22*'Given Data '!C$17*9.81</f>
        <v>102.35950200000001</v>
      </c>
      <c r="U1142" s="41">
        <f>-'Given Data '!C$17*9.81*'Given Data '!C$27</f>
        <v>-534.97407087527142</v>
      </c>
      <c r="V1142" s="41">
        <f>'Given Data '!C$45-(Table10[[#This Row],[Column13]]+Table10[[#This Row],[Column14]]+Table10[[#This Row],[Column15]])</f>
        <v>619.51924743959614</v>
      </c>
      <c r="W1142" s="41">
        <f>Table10[[#This Row],[Column16]]/'Given Data '!C$17</f>
        <v>1.1874781917916009</v>
      </c>
      <c r="X1142" s="41">
        <f>IF(L1142=1,'Given Data '!C$55,IF(L1142=2,'Given Data '!C$56,IF(L1142=3,'Given Data '!C$57)))</f>
        <v>581.23604096253996</v>
      </c>
      <c r="Y1142" s="41">
        <f>Table10[[#This Row],[Column19]]*Table10[[#This Row],[Column11]]^2/(2*1000)</f>
        <v>161.03242215750424</v>
      </c>
    </row>
    <row r="1143" spans="7:25">
      <c r="G1143" s="42">
        <v>6300</v>
      </c>
      <c r="H1143" s="42">
        <v>17.5</v>
      </c>
      <c r="I1143" s="41">
        <f>Table10[[#This Row],[Column2]]*746/1000</f>
        <v>13.055</v>
      </c>
      <c r="J1143" s="37">
        <f>60*Table10[[#This Row],[Column3]]/(2*PI()*Table10[[#This Row],[Column1]])</f>
        <v>1.9788264591092321E-2</v>
      </c>
      <c r="K1143" s="51">
        <v>469.2</v>
      </c>
      <c r="L1143" s="41">
        <f>IF(Simulation!Q1143&lt;='Given Data '!J$6,1,IF(AND(Simulation!Q1143&gt;'Given Data '!J$6,Simulation!Q1143&lt;='Given Data '!J$7),2,IF(Simulation!Q1143&gt;'Given Data '!J$8,3)))</f>
        <v>3</v>
      </c>
      <c r="M1143" s="41">
        <v>1</v>
      </c>
      <c r="N1143" s="32">
        <f t="shared" si="45"/>
        <v>1139</v>
      </c>
      <c r="O1143" s="41">
        <f>O1142+(Table10[[#This Row],[Column11]]-Q1142)/R1142</f>
        <v>62.52650521333247</v>
      </c>
      <c r="P1143" s="41">
        <f>3.6*Table10[[#This Row],[Column11]]</f>
        <v>84.904692416599588</v>
      </c>
      <c r="Q1143" s="41">
        <f t="shared" si="46"/>
        <v>23.584636782388774</v>
      </c>
      <c r="R1143" s="36">
        <f>Table10[[#This Row],[Column16]]/Table10[[#This Row],[Column19]]</f>
        <v>1.0624167127145105</v>
      </c>
      <c r="S1143" s="41">
        <f>'Given Data '!C$21*'Given Data '!C$19*'Given Data '!C$9*Table10[[#This Row],[Column11]]^2</f>
        <v>523.00110224748755</v>
      </c>
      <c r="T1143" s="41">
        <f>'Given Data '!C$22*'Given Data '!C$17*9.81</f>
        <v>102.35950200000001</v>
      </c>
      <c r="U1143" s="41">
        <f>-'Given Data '!C$17*9.81*'Given Data '!C$27</f>
        <v>-534.97407087527142</v>
      </c>
      <c r="V1143" s="41">
        <f>'Given Data '!C$45-(Table10[[#This Row],[Column13]]+Table10[[#This Row],[Column14]]+Table10[[#This Row],[Column15]])</f>
        <v>617.51488395061835</v>
      </c>
      <c r="W1143" s="41">
        <f>Table10[[#This Row],[Column16]]/'Given Data '!C$17</f>
        <v>1.1836362805976852</v>
      </c>
      <c r="X1143" s="41">
        <f>IF(L1143=1,'Given Data '!C$55,IF(L1143=2,'Given Data '!C$56,IF(L1143=3,'Given Data '!C$57)))</f>
        <v>581.23604096253996</v>
      </c>
      <c r="Y1143" s="41">
        <f>Table10[[#This Row],[Column19]]*Table10[[#This Row],[Column11]]^2/(2*1000)</f>
        <v>161.65194140494384</v>
      </c>
    </row>
    <row r="1144" spans="7:25">
      <c r="G1144" s="42">
        <v>6300</v>
      </c>
      <c r="H1144" s="42">
        <v>17.5</v>
      </c>
      <c r="I1144" s="41">
        <f>Table10[[#This Row],[Column2]]*746/1000</f>
        <v>13.055</v>
      </c>
      <c r="J1144" s="37">
        <f>60*Table10[[#This Row],[Column3]]/(2*PI()*Table10[[#This Row],[Column1]])</f>
        <v>1.9788264591092321E-2</v>
      </c>
      <c r="K1144" s="51">
        <v>469.2</v>
      </c>
      <c r="L1144" s="41">
        <f>IF(Simulation!Q1144&lt;='Given Data '!J$6,1,IF(AND(Simulation!Q1144&gt;'Given Data '!J$6,Simulation!Q1144&lt;='Given Data '!J$7),2,IF(Simulation!Q1144&gt;'Given Data '!J$8,3)))</f>
        <v>3</v>
      </c>
      <c r="M1144" s="41">
        <v>1</v>
      </c>
      <c r="N1144" s="32">
        <f t="shared" si="45"/>
        <v>1140</v>
      </c>
      <c r="O1144" s="41">
        <f>O1143+(Table10[[#This Row],[Column11]]-Q1143)/R1143</f>
        <v>62.568865281119031</v>
      </c>
      <c r="P1144" s="41">
        <f>3.6*Table10[[#This Row],[Column11]]</f>
        <v>85.06670697488498</v>
      </c>
      <c r="Q1144" s="41">
        <f t="shared" si="46"/>
        <v>23.629640826356937</v>
      </c>
      <c r="R1144" s="36">
        <f>Table10[[#This Row],[Column16]]/Table10[[#This Row],[Column19]]</f>
        <v>1.0589794195588167</v>
      </c>
      <c r="S1144" s="41">
        <f>'Given Data '!C$21*'Given Data '!C$19*'Given Data '!C$9*Table10[[#This Row],[Column11]]^2</f>
        <v>524.99898091293073</v>
      </c>
      <c r="T1144" s="41">
        <f>'Given Data '!C$22*'Given Data '!C$17*9.81</f>
        <v>102.35950200000001</v>
      </c>
      <c r="U1144" s="41">
        <f>-'Given Data '!C$17*9.81*'Given Data '!C$27</f>
        <v>-534.97407087527142</v>
      </c>
      <c r="V1144" s="41">
        <f>'Given Data '!C$45-(Table10[[#This Row],[Column13]]+Table10[[#This Row],[Column14]]+Table10[[#This Row],[Column15]])</f>
        <v>615.51700528517517</v>
      </c>
      <c r="W1144" s="41">
        <f>Table10[[#This Row],[Column16]]/'Given Data '!C$17</f>
        <v>1.1798067993428822</v>
      </c>
      <c r="X1144" s="41">
        <f>IF(L1144=1,'Given Data '!C$55,IF(L1144=2,'Given Data '!C$56,IF(L1144=3,'Given Data '!C$57)))</f>
        <v>581.23604096253996</v>
      </c>
      <c r="Y1144" s="41">
        <f>Table10[[#This Row],[Column19]]*Table10[[#This Row],[Column11]]^2/(2*1000)</f>
        <v>162.26945628889447</v>
      </c>
    </row>
    <row r="1145" spans="7:25">
      <c r="G1145" s="42">
        <v>6300</v>
      </c>
      <c r="H1145" s="42">
        <v>17.5</v>
      </c>
      <c r="I1145" s="41">
        <f>Table10[[#This Row],[Column2]]*746/1000</f>
        <v>13.055</v>
      </c>
      <c r="J1145" s="37">
        <f>60*Table10[[#This Row],[Column3]]/(2*PI()*Table10[[#This Row],[Column1]])</f>
        <v>1.9788264591092321E-2</v>
      </c>
      <c r="K1145" s="51">
        <v>457.1</v>
      </c>
      <c r="L1145" s="41">
        <f>IF(Simulation!Q1145&lt;='Given Data '!J$6,1,IF(AND(Simulation!Q1145&gt;'Given Data '!J$6,Simulation!Q1145&lt;='Given Data '!J$7),2,IF(Simulation!Q1145&gt;'Given Data '!J$8,3)))</f>
        <v>3</v>
      </c>
      <c r="M1145" s="41">
        <v>1</v>
      </c>
      <c r="N1145" s="32">
        <f t="shared" si="45"/>
        <v>1141</v>
      </c>
      <c r="O1145" s="41">
        <f>O1144+(Table10[[#This Row],[Column11]]-Q1144)/R1144</f>
        <v>62.611144954644367</v>
      </c>
      <c r="P1145" s="41">
        <f>3.6*Table10[[#This Row],[Column11]]</f>
        <v>85.227890869749373</v>
      </c>
      <c r="Q1145" s="41">
        <f t="shared" si="46"/>
        <v>23.674414130485935</v>
      </c>
      <c r="R1145" s="36">
        <f>Table10[[#This Row],[Column16]]/Table10[[#This Row],[Column19]]</f>
        <v>1.0555532472600304</v>
      </c>
      <c r="S1145" s="41">
        <f>'Given Data '!C$21*'Given Data '!C$19*'Given Data '!C$9*Table10[[#This Row],[Column11]]^2</f>
        <v>526.99039573553284</v>
      </c>
      <c r="T1145" s="41">
        <f>'Given Data '!C$22*'Given Data '!C$17*9.81</f>
        <v>102.35950200000001</v>
      </c>
      <c r="U1145" s="41">
        <f>-'Given Data '!C$17*9.81*'Given Data '!C$27</f>
        <v>-534.97407087527142</v>
      </c>
      <c r="V1145" s="41">
        <f>'Given Data '!C$45-(Table10[[#This Row],[Column13]]+Table10[[#This Row],[Column14]]+Table10[[#This Row],[Column15]])</f>
        <v>613.52559046257306</v>
      </c>
      <c r="W1145" s="41">
        <f>Table10[[#This Row],[Column16]]/'Given Data '!C$17</f>
        <v>1.1759897078119512</v>
      </c>
      <c r="X1145" s="41">
        <f>IF(L1145=1,'Given Data '!C$55,IF(L1145=2,'Given Data '!C$56,IF(L1145=3,'Given Data '!C$57)))</f>
        <v>581.23604096253996</v>
      </c>
      <c r="Y1145" s="41">
        <f>Table10[[#This Row],[Column19]]*Table10[[#This Row],[Column11]]^2/(2*1000)</f>
        <v>162.88497329417962</v>
      </c>
    </row>
    <row r="1146" spans="7:25">
      <c r="G1146" s="42">
        <v>6300</v>
      </c>
      <c r="H1146" s="42">
        <v>17.5</v>
      </c>
      <c r="I1146" s="41">
        <f>Table10[[#This Row],[Column2]]*746/1000</f>
        <v>13.055</v>
      </c>
      <c r="J1146" s="37">
        <f>60*Table10[[#This Row],[Column3]]/(2*PI()*Table10[[#This Row],[Column1]])</f>
        <v>1.9788264591092321E-2</v>
      </c>
      <c r="K1146" s="51">
        <v>457.1</v>
      </c>
      <c r="L1146" s="41">
        <f>IF(Simulation!Q1146&lt;='Given Data '!J$6,1,IF(AND(Simulation!Q1146&gt;'Given Data '!J$6,Simulation!Q1146&lt;='Given Data '!J$7),2,IF(Simulation!Q1146&gt;'Given Data '!J$8,3)))</f>
        <v>3</v>
      </c>
      <c r="M1146" s="41">
        <v>1</v>
      </c>
      <c r="N1146" s="32">
        <f t="shared" si="45"/>
        <v>1142</v>
      </c>
      <c r="O1146" s="41">
        <f>O1145+(Table10[[#This Row],[Column11]]-Q1145)/R1145</f>
        <v>62.653344947813167</v>
      </c>
      <c r="P1146" s="41">
        <f>3.6*Table10[[#This Row],[Column11]]</f>
        <v>85.388250493114626</v>
      </c>
      <c r="Q1146" s="41">
        <f t="shared" si="46"/>
        <v>23.718958470309616</v>
      </c>
      <c r="R1146" s="36">
        <f>Table10[[#This Row],[Column16]]/Table10[[#This Row],[Column19]]</f>
        <v>1.0521381598382531</v>
      </c>
      <c r="S1146" s="41">
        <f>'Given Data '!C$21*'Given Data '!C$19*'Given Data '!C$9*Table10[[#This Row],[Column11]]^2</f>
        <v>528.97536762810762</v>
      </c>
      <c r="T1146" s="41">
        <f>'Given Data '!C$22*'Given Data '!C$17*9.81</f>
        <v>102.35950200000001</v>
      </c>
      <c r="U1146" s="41">
        <f>-'Given Data '!C$17*9.81*'Given Data '!C$27</f>
        <v>-534.97407087527142</v>
      </c>
      <c r="V1146" s="41">
        <f>'Given Data '!C$45-(Table10[[#This Row],[Column13]]+Table10[[#This Row],[Column14]]+Table10[[#This Row],[Column15]])</f>
        <v>611.54061856999829</v>
      </c>
      <c r="W1146" s="41">
        <f>Table10[[#This Row],[Column16]]/'Given Data '!C$17</f>
        <v>1.1721849659197605</v>
      </c>
      <c r="X1146" s="41">
        <f>IF(L1146=1,'Given Data '!C$55,IF(L1146=2,'Given Data '!C$56,IF(L1146=3,'Given Data '!C$57)))</f>
        <v>581.23604096253996</v>
      </c>
      <c r="Y1146" s="41">
        <f>Table10[[#This Row],[Column19]]*Table10[[#This Row],[Column11]]^2/(2*1000)</f>
        <v>163.4984988846422</v>
      </c>
    </row>
    <row r="1147" spans="7:25">
      <c r="G1147" s="42">
        <v>6300</v>
      </c>
      <c r="H1147" s="42">
        <v>17.5</v>
      </c>
      <c r="I1147" s="41">
        <f>Table10[[#This Row],[Column2]]*746/1000</f>
        <v>13.055</v>
      </c>
      <c r="J1147" s="37">
        <f>60*Table10[[#This Row],[Column3]]/(2*PI()*Table10[[#This Row],[Column1]])</f>
        <v>1.9788264591092321E-2</v>
      </c>
      <c r="K1147" s="51">
        <v>457.1</v>
      </c>
      <c r="L1147" s="41">
        <f>IF(Simulation!Q1147&lt;='Given Data '!J$6,1,IF(AND(Simulation!Q1147&gt;'Given Data '!J$6,Simulation!Q1147&lt;='Given Data '!J$7),2,IF(Simulation!Q1147&gt;'Given Data '!J$8,3)))</f>
        <v>3</v>
      </c>
      <c r="M1147" s="41">
        <v>1</v>
      </c>
      <c r="N1147" s="32">
        <f t="shared" si="45"/>
        <v>1143</v>
      </c>
      <c r="O1147" s="41">
        <f>O1146+(Table10[[#This Row],[Column11]]-Q1146)/R1146</f>
        <v>62.695465965056023</v>
      </c>
      <c r="P1147" s="41">
        <f>3.6*Table10[[#This Row],[Column11]]</f>
        <v>85.547792159575323</v>
      </c>
      <c r="Q1147" s="41">
        <f t="shared" si="46"/>
        <v>23.763275599882032</v>
      </c>
      <c r="R1147" s="36">
        <f>Table10[[#This Row],[Column16]]/Table10[[#This Row],[Column19]]</f>
        <v>1.0487341214299941</v>
      </c>
      <c r="S1147" s="41">
        <f>'Given Data '!C$21*'Given Data '!C$19*'Given Data '!C$9*Table10[[#This Row],[Column11]]^2</f>
        <v>530.95391743580853</v>
      </c>
      <c r="T1147" s="41">
        <f>'Given Data '!C$22*'Given Data '!C$17*9.81</f>
        <v>102.35950200000001</v>
      </c>
      <c r="U1147" s="41">
        <f>-'Given Data '!C$17*9.81*'Given Data '!C$27</f>
        <v>-534.97407087527142</v>
      </c>
      <c r="V1147" s="41">
        <f>'Given Data '!C$45-(Table10[[#This Row],[Column13]]+Table10[[#This Row],[Column14]]+Table10[[#This Row],[Column15]])</f>
        <v>609.56206876229737</v>
      </c>
      <c r="W1147" s="41">
        <f>Table10[[#This Row],[Column16]]/'Given Data '!C$17</f>
        <v>1.1683925337108687</v>
      </c>
      <c r="X1147" s="41">
        <f>IF(L1147=1,'Given Data '!C$55,IF(L1147=2,'Given Data '!C$56,IF(L1147=3,'Given Data '!C$57)))</f>
        <v>581.23604096253996</v>
      </c>
      <c r="Y1147" s="41">
        <f>Table10[[#This Row],[Column19]]*Table10[[#This Row],[Column11]]^2/(2*1000)</f>
        <v>164.11003950321219</v>
      </c>
    </row>
    <row r="1148" spans="7:25">
      <c r="G1148" s="42">
        <v>6300</v>
      </c>
      <c r="H1148" s="42">
        <v>17.5</v>
      </c>
      <c r="I1148" s="41">
        <f>Table10[[#This Row],[Column2]]*746/1000</f>
        <v>13.055</v>
      </c>
      <c r="J1148" s="37">
        <f>60*Table10[[#This Row],[Column3]]/(2*PI()*Table10[[#This Row],[Column1]])</f>
        <v>1.9788264591092321E-2</v>
      </c>
      <c r="K1148" s="51">
        <v>504.4</v>
      </c>
      <c r="L1148" s="41">
        <f>IF(Simulation!Q1148&lt;='Given Data '!J$6,1,IF(AND(Simulation!Q1148&gt;'Given Data '!J$6,Simulation!Q1148&lt;='Given Data '!J$7),2,IF(Simulation!Q1148&gt;'Given Data '!J$8,3)))</f>
        <v>3</v>
      </c>
      <c r="M1148" s="41">
        <v>1</v>
      </c>
      <c r="N1148" s="32">
        <f t="shared" si="45"/>
        <v>1144</v>
      </c>
      <c r="O1148" s="41">
        <f>O1147+(Table10[[#This Row],[Column11]]-Q1147)/R1147</f>
        <v>62.737508701502129</v>
      </c>
      <c r="P1148" s="41">
        <f>3.6*Table10[[#This Row],[Column11]]</f>
        <v>85.706522107744874</v>
      </c>
      <c r="Q1148" s="41">
        <f t="shared" si="46"/>
        <v>23.807367252151355</v>
      </c>
      <c r="R1148" s="36">
        <f>Table10[[#This Row],[Column16]]/Table10[[#This Row],[Column19]]</f>
        <v>1.0453410962877938</v>
      </c>
      <c r="S1148" s="41">
        <f>'Given Data '!C$21*'Given Data '!C$19*'Given Data '!C$9*Table10[[#This Row],[Column11]]^2</f>
        <v>532.9260659363473</v>
      </c>
      <c r="T1148" s="41">
        <f>'Given Data '!C$22*'Given Data '!C$17*9.81</f>
        <v>102.35950200000001</v>
      </c>
      <c r="U1148" s="41">
        <f>-'Given Data '!C$17*9.81*'Given Data '!C$27</f>
        <v>-534.97407087527142</v>
      </c>
      <c r="V1148" s="41">
        <f>'Given Data '!C$45-(Table10[[#This Row],[Column13]]+Table10[[#This Row],[Column14]]+Table10[[#This Row],[Column15]])</f>
        <v>607.58992026175861</v>
      </c>
      <c r="W1148" s="41">
        <f>Table10[[#This Row],[Column16]]/'Given Data '!C$17</f>
        <v>1.1646123713591048</v>
      </c>
      <c r="X1148" s="41">
        <f>IF(L1148=1,'Given Data '!C$55,IF(L1148=2,'Given Data '!C$56,IF(L1148=3,'Given Data '!C$57)))</f>
        <v>581.23604096253996</v>
      </c>
      <c r="Y1148" s="41">
        <f>Table10[[#This Row],[Column19]]*Table10[[#This Row],[Column11]]^2/(2*1000)</f>
        <v>164.71960157197452</v>
      </c>
    </row>
    <row r="1149" spans="7:25">
      <c r="G1149" s="42">
        <v>6300</v>
      </c>
      <c r="H1149" s="42">
        <v>17.5</v>
      </c>
      <c r="I1149" s="41">
        <f>Table10[[#This Row],[Column2]]*746/1000</f>
        <v>13.055</v>
      </c>
      <c r="J1149" s="37">
        <f>60*Table10[[#This Row],[Column3]]/(2*PI()*Table10[[#This Row],[Column1]])</f>
        <v>1.9788264591092321E-2</v>
      </c>
      <c r="K1149" s="51">
        <v>504.4</v>
      </c>
      <c r="L1149" s="41">
        <f>IF(Simulation!Q1149&lt;='Given Data '!J$6,1,IF(AND(Simulation!Q1149&gt;'Given Data '!J$6,Simulation!Q1149&lt;='Given Data '!J$7),2,IF(Simulation!Q1149&gt;'Given Data '!J$8,3)))</f>
        <v>3</v>
      </c>
      <c r="M1149" s="41">
        <v>1</v>
      </c>
      <c r="N1149" s="32">
        <f t="shared" si="45"/>
        <v>1145</v>
      </c>
      <c r="O1149" s="41">
        <f>O1148+(Table10[[#This Row],[Column11]]-Q1148)/R1148</f>
        <v>62.779473843147947</v>
      </c>
      <c r="P1149" s="41">
        <f>3.6*Table10[[#This Row],[Column11]]</f>
        <v>85.864446501570967</v>
      </c>
      <c r="Q1149" s="41">
        <f t="shared" si="46"/>
        <v>23.851235139325269</v>
      </c>
      <c r="R1149" s="36">
        <f>Table10[[#This Row],[Column16]]/Table10[[#This Row],[Column19]]</f>
        <v>1.0419590487798482</v>
      </c>
      <c r="S1149" s="41">
        <f>'Given Data '!C$21*'Given Data '!C$19*'Given Data '!C$9*Table10[[#This Row],[Column11]]^2</f>
        <v>534.89183384021283</v>
      </c>
      <c r="T1149" s="41">
        <f>'Given Data '!C$22*'Given Data '!C$17*9.81</f>
        <v>102.35950200000001</v>
      </c>
      <c r="U1149" s="41">
        <f>-'Given Data '!C$17*9.81*'Given Data '!C$27</f>
        <v>-534.97407087527142</v>
      </c>
      <c r="V1149" s="41">
        <f>'Given Data '!C$45-(Table10[[#This Row],[Column13]]+Table10[[#This Row],[Column14]]+Table10[[#This Row],[Column15]])</f>
        <v>605.62415235789308</v>
      </c>
      <c r="W1149" s="41">
        <f>Table10[[#This Row],[Column16]]/'Given Data '!C$17</f>
        <v>1.1608444391671484</v>
      </c>
      <c r="X1149" s="41">
        <f>IF(L1149=1,'Given Data '!C$55,IF(L1149=2,'Given Data '!C$56,IF(L1149=3,'Given Data '!C$57)))</f>
        <v>581.23604096253996</v>
      </c>
      <c r="Y1149" s="41">
        <f>Table10[[#This Row],[Column19]]*Table10[[#This Row],[Column11]]^2/(2*1000)</f>
        <v>165.32719149223632</v>
      </c>
    </row>
    <row r="1150" spans="7:25">
      <c r="G1150" s="42">
        <v>6300</v>
      </c>
      <c r="H1150" s="42">
        <v>17.5</v>
      </c>
      <c r="I1150" s="41">
        <f>Table10[[#This Row],[Column2]]*746/1000</f>
        <v>13.055</v>
      </c>
      <c r="J1150" s="37">
        <f>60*Table10[[#This Row],[Column3]]/(2*PI()*Table10[[#This Row],[Column1]])</f>
        <v>1.9788264591092321E-2</v>
      </c>
      <c r="K1150" s="51">
        <v>504.4</v>
      </c>
      <c r="L1150" s="41">
        <f>IF(Simulation!Q1150&lt;='Given Data '!J$6,1,IF(AND(Simulation!Q1150&gt;'Given Data '!J$6,Simulation!Q1150&lt;='Given Data '!J$7),2,IF(Simulation!Q1150&gt;'Given Data '!J$8,3)))</f>
        <v>3</v>
      </c>
      <c r="M1150" s="41">
        <v>1</v>
      </c>
      <c r="N1150" s="32">
        <f t="shared" si="45"/>
        <v>1146</v>
      </c>
      <c r="O1150" s="41">
        <f>O1149+(Table10[[#This Row],[Column11]]-Q1149)/R1149</f>
        <v>62.821362067021973</v>
      </c>
      <c r="P1150" s="41">
        <f>3.6*Table10[[#This Row],[Column11]]</f>
        <v>86.021571431621254</v>
      </c>
      <c r="Q1150" s="41">
        <f t="shared" si="46"/>
        <v>23.894880953228125</v>
      </c>
      <c r="R1150" s="36">
        <f>Table10[[#This Row],[Column16]]/Table10[[#This Row],[Column19]]</f>
        <v>1.0385879433896354</v>
      </c>
      <c r="S1150" s="41">
        <f>'Given Data '!C$21*'Given Data '!C$19*'Given Data '!C$9*Table10[[#This Row],[Column11]]^2</f>
        <v>536.85124179088768</v>
      </c>
      <c r="T1150" s="41">
        <f>'Given Data '!C$22*'Given Data '!C$17*9.81</f>
        <v>102.35950200000001</v>
      </c>
      <c r="U1150" s="41">
        <f>-'Given Data '!C$17*9.81*'Given Data '!C$27</f>
        <v>-534.97407087527142</v>
      </c>
      <c r="V1150" s="41">
        <f>'Given Data '!C$45-(Table10[[#This Row],[Column13]]+Table10[[#This Row],[Column14]]+Table10[[#This Row],[Column15]])</f>
        <v>603.66474440721822</v>
      </c>
      <c r="W1150" s="41">
        <f>Table10[[#This Row],[Column16]]/'Given Data '!C$17</f>
        <v>1.1570886975661157</v>
      </c>
      <c r="X1150" s="41">
        <f>IF(L1150=1,'Given Data '!C$55,IF(L1150=2,'Given Data '!C$56,IF(L1150=3,'Given Data '!C$57)))</f>
        <v>581.23604096253996</v>
      </c>
      <c r="Y1150" s="41">
        <f>Table10[[#This Row],[Column19]]*Table10[[#This Row],[Column11]]^2/(2*1000)</f>
        <v>165.93281564459423</v>
      </c>
    </row>
    <row r="1151" spans="7:25">
      <c r="G1151" s="42">
        <v>6300</v>
      </c>
      <c r="H1151" s="42">
        <v>17.5</v>
      </c>
      <c r="I1151" s="41">
        <f>Table10[[#This Row],[Column2]]*746/1000</f>
        <v>13.055</v>
      </c>
      <c r="J1151" s="37">
        <f>60*Table10[[#This Row],[Column3]]/(2*PI()*Table10[[#This Row],[Column1]])</f>
        <v>1.9788264591092321E-2</v>
      </c>
      <c r="K1151" s="51">
        <v>504.4</v>
      </c>
      <c r="L1151" s="41">
        <f>IF(Simulation!Q1151&lt;='Given Data '!J$6,1,IF(AND(Simulation!Q1151&gt;'Given Data '!J$6,Simulation!Q1151&lt;='Given Data '!J$7),2,IF(Simulation!Q1151&gt;'Given Data '!J$8,3)))</f>
        <v>3</v>
      </c>
      <c r="M1151" s="41">
        <v>1</v>
      </c>
      <c r="N1151" s="32">
        <f t="shared" si="45"/>
        <v>1147</v>
      </c>
      <c r="O1151" s="41">
        <f>O1150+(Table10[[#This Row],[Column11]]-Q1150)/R1150</f>
        <v>62.863174041345722</v>
      </c>
      <c r="P1151" s="41">
        <f>3.6*Table10[[#This Row],[Column11]]</f>
        <v>86.177902916340315</v>
      </c>
      <c r="Q1151" s="41">
        <f t="shared" si="46"/>
        <v>23.938306365650089</v>
      </c>
      <c r="R1151" s="36">
        <f>Table10[[#This Row],[Column16]]/Table10[[#This Row],[Column19]]</f>
        <v>1.0352277447155402</v>
      </c>
      <c r="S1151" s="41">
        <f>'Given Data '!C$21*'Given Data '!C$19*'Given Data '!C$9*Table10[[#This Row],[Column11]]^2</f>
        <v>538.80431036506627</v>
      </c>
      <c r="T1151" s="41">
        <f>'Given Data '!C$22*'Given Data '!C$17*9.81</f>
        <v>102.35950200000001</v>
      </c>
      <c r="U1151" s="41">
        <f>-'Given Data '!C$17*9.81*'Given Data '!C$27</f>
        <v>-534.97407087527142</v>
      </c>
      <c r="V1151" s="41">
        <f>'Given Data '!C$45-(Table10[[#This Row],[Column13]]+Table10[[#This Row],[Column14]]+Table10[[#This Row],[Column15]])</f>
        <v>601.71167583303964</v>
      </c>
      <c r="W1151" s="41">
        <f>Table10[[#This Row],[Column16]]/'Given Data '!C$17</f>
        <v>1.1533451071151397</v>
      </c>
      <c r="X1151" s="41">
        <f>IF(L1151=1,'Given Data '!C$55,IF(L1151=2,'Given Data '!C$56,IF(L1151=3,'Given Data '!C$57)))</f>
        <v>581.23604096253996</v>
      </c>
      <c r="Y1151" s="41">
        <f>Table10[[#This Row],[Column19]]*Table10[[#This Row],[Column11]]^2/(2*1000)</f>
        <v>166.5364803890015</v>
      </c>
    </row>
    <row r="1152" spans="7:25">
      <c r="G1152" s="42">
        <v>6200</v>
      </c>
      <c r="H1152" s="42">
        <v>17.440000000000001</v>
      </c>
      <c r="I1152" s="41">
        <f>Table10[[#This Row],[Column2]]*746/1000</f>
        <v>13.010240000000001</v>
      </c>
      <c r="J1152" s="37">
        <f>60*Table10[[#This Row],[Column3]]/(2*PI()*Table10[[#This Row],[Column1]])</f>
        <v>2.0038490388502264E-2</v>
      </c>
      <c r="K1152" s="51">
        <v>504.4</v>
      </c>
      <c r="L1152" s="41">
        <f>IF(Simulation!Q1152&lt;='Given Data '!J$6,1,IF(AND(Simulation!Q1152&gt;'Given Data '!J$6,Simulation!Q1152&lt;='Given Data '!J$7),2,IF(Simulation!Q1152&gt;'Given Data '!J$8,3)))</f>
        <v>3</v>
      </c>
      <c r="M1152" s="41">
        <v>1</v>
      </c>
      <c r="N1152" s="32">
        <f t="shared" si="45"/>
        <v>1148</v>
      </c>
      <c r="O1152" s="41">
        <f>O1151+(Table10[[#This Row],[Column11]]-Q1151)/R1151</f>
        <v>62.904910425691035</v>
      </c>
      <c r="P1152" s="41">
        <f>3.6*Table10[[#This Row],[Column11]]</f>
        <v>86.333446903278485</v>
      </c>
      <c r="Q1152" s="41">
        <f t="shared" si="46"/>
        <v>23.981513028688468</v>
      </c>
      <c r="R1152" s="36">
        <f>Table10[[#This Row],[Column16]]/Table10[[#This Row],[Column19]]</f>
        <v>1.0318784174704867</v>
      </c>
      <c r="S1152" s="41">
        <f>'Given Data '!C$21*'Given Data '!C$19*'Given Data '!C$9*Table10[[#This Row],[Column11]]^2</f>
        <v>540.75106007286922</v>
      </c>
      <c r="T1152" s="41">
        <f>'Given Data '!C$22*'Given Data '!C$17*9.81</f>
        <v>102.35950200000001</v>
      </c>
      <c r="U1152" s="41">
        <f>-'Given Data '!C$17*9.81*'Given Data '!C$27</f>
        <v>-534.97407087527142</v>
      </c>
      <c r="V1152" s="41">
        <f>'Given Data '!C$45-(Table10[[#This Row],[Column13]]+Table10[[#This Row],[Column14]]+Table10[[#This Row],[Column15]])</f>
        <v>599.76492612523668</v>
      </c>
      <c r="W1152" s="41">
        <f>Table10[[#This Row],[Column16]]/'Given Data '!C$17</f>
        <v>1.1496136285009615</v>
      </c>
      <c r="X1152" s="41">
        <f>IF(L1152=1,'Given Data '!C$55,IF(L1152=2,'Given Data '!C$56,IF(L1152=3,'Given Data '!C$57)))</f>
        <v>581.23604096253996</v>
      </c>
      <c r="Y1152" s="41">
        <f>Table10[[#This Row],[Column19]]*Table10[[#This Row],[Column11]]^2/(2*1000)</f>
        <v>167.13819206483453</v>
      </c>
    </row>
    <row r="1153" spans="7:25">
      <c r="G1153" s="42">
        <v>6200</v>
      </c>
      <c r="H1153" s="42">
        <v>17.440000000000001</v>
      </c>
      <c r="I1153" s="41">
        <f>Table10[[#This Row],[Column2]]*746/1000</f>
        <v>13.010240000000001</v>
      </c>
      <c r="J1153" s="37">
        <f>60*Table10[[#This Row],[Column3]]/(2*PI()*Table10[[#This Row],[Column1]])</f>
        <v>2.0038490388502264E-2</v>
      </c>
      <c r="K1153" s="51">
        <v>504.4</v>
      </c>
      <c r="L1153" s="41">
        <f>IF(Simulation!Q1153&lt;='Given Data '!J$6,1,IF(AND(Simulation!Q1153&gt;'Given Data '!J$6,Simulation!Q1153&lt;='Given Data '!J$7),2,IF(Simulation!Q1153&gt;'Given Data '!J$8,3)))</f>
        <v>3</v>
      </c>
      <c r="M1153" s="41">
        <v>1</v>
      </c>
      <c r="N1153" s="32">
        <f t="shared" si="45"/>
        <v>1149</v>
      </c>
      <c r="O1153" s="41">
        <f>O1152+(Table10[[#This Row],[Column11]]-Q1152)/R1152</f>
        <v>62.946571871133777</v>
      </c>
      <c r="P1153" s="41">
        <f>3.6*Table10[[#This Row],[Column11]]</f>
        <v>86.488209270293254</v>
      </c>
      <c r="Q1153" s="41">
        <f t="shared" si="46"/>
        <v>24.02450257508146</v>
      </c>
      <c r="R1153" s="36">
        <f>Table10[[#This Row],[Column16]]/Table10[[#This Row],[Column19]]</f>
        <v>1.0285399264815627</v>
      </c>
      <c r="S1153" s="41">
        <f>'Given Data '!C$21*'Given Data '!C$19*'Given Data '!C$9*Table10[[#This Row],[Column11]]^2</f>
        <v>542.69151135806055</v>
      </c>
      <c r="T1153" s="41">
        <f>'Given Data '!C$22*'Given Data '!C$17*9.81</f>
        <v>102.35950200000001</v>
      </c>
      <c r="U1153" s="41">
        <f>-'Given Data '!C$17*9.81*'Given Data '!C$27</f>
        <v>-534.97407087527142</v>
      </c>
      <c r="V1153" s="41">
        <f>'Given Data '!C$45-(Table10[[#This Row],[Column13]]+Table10[[#This Row],[Column14]]+Table10[[#This Row],[Column15]])</f>
        <v>597.82447484004535</v>
      </c>
      <c r="W1153" s="41">
        <f>Table10[[#This Row],[Column16]]/'Given Data '!C$17</f>
        <v>1.1458942225375119</v>
      </c>
      <c r="X1153" s="41">
        <f>IF(L1153=1,'Given Data '!C$55,IF(L1153=2,'Given Data '!C$56,IF(L1153=3,'Given Data '!C$57)))</f>
        <v>581.23604096253996</v>
      </c>
      <c r="Y1153" s="41">
        <f>Table10[[#This Row],[Column19]]*Table10[[#This Row],[Column11]]^2/(2*1000)</f>
        <v>167.73795699095976</v>
      </c>
    </row>
    <row r="1154" spans="7:25">
      <c r="G1154" s="42">
        <v>6200</v>
      </c>
      <c r="H1154" s="42">
        <v>17.440000000000001</v>
      </c>
      <c r="I1154" s="41">
        <f>Table10[[#This Row],[Column2]]*746/1000</f>
        <v>13.010240000000001</v>
      </c>
      <c r="J1154" s="37">
        <f>60*Table10[[#This Row],[Column3]]/(2*PI()*Table10[[#This Row],[Column1]])</f>
        <v>2.0038490388502264E-2</v>
      </c>
      <c r="K1154" s="51">
        <v>504.4</v>
      </c>
      <c r="L1154" s="41">
        <f>IF(Simulation!Q1154&lt;='Given Data '!J$6,1,IF(AND(Simulation!Q1154&gt;'Given Data '!J$6,Simulation!Q1154&lt;='Given Data '!J$7),2,IF(Simulation!Q1154&gt;'Given Data '!J$8,3)))</f>
        <v>3</v>
      </c>
      <c r="M1154" s="41">
        <v>1</v>
      </c>
      <c r="N1154" s="32">
        <f t="shared" si="45"/>
        <v>1150</v>
      </c>
      <c r="O1154" s="41">
        <f>O1153+(Table10[[#This Row],[Column11]]-Q1153)/R1153</f>
        <v>62.988159020404098</v>
      </c>
      <c r="P1154" s="41">
        <f>3.6*Table10[[#This Row],[Column11]]</f>
        <v>86.642195826724318</v>
      </c>
      <c r="Q1154" s="41">
        <f t="shared" si="46"/>
        <v>24.067276618534532</v>
      </c>
      <c r="R1154" s="36">
        <f>Table10[[#This Row],[Column16]]/Table10[[#This Row],[Column19]]</f>
        <v>1.0252122366896541</v>
      </c>
      <c r="S1154" s="41">
        <f>'Given Data '!C$21*'Given Data '!C$19*'Given Data '!C$9*Table10[[#This Row],[Column11]]^2</f>
        <v>544.62568459826093</v>
      </c>
      <c r="T1154" s="41">
        <f>'Given Data '!C$22*'Given Data '!C$17*9.81</f>
        <v>102.35950200000001</v>
      </c>
      <c r="U1154" s="41">
        <f>-'Given Data '!C$17*9.81*'Given Data '!C$27</f>
        <v>-534.97407087527142</v>
      </c>
      <c r="V1154" s="41">
        <f>'Given Data '!C$45-(Table10[[#This Row],[Column13]]+Table10[[#This Row],[Column14]]+Table10[[#This Row],[Column15]])</f>
        <v>595.89030159984497</v>
      </c>
      <c r="W1154" s="41">
        <f>Table10[[#This Row],[Column16]]/'Given Data '!C$17</f>
        <v>1.1421868501655037</v>
      </c>
      <c r="X1154" s="41">
        <f>IF(L1154=1,'Given Data '!C$55,IF(L1154=2,'Given Data '!C$56,IF(L1154=3,'Given Data '!C$57)))</f>
        <v>581.23604096253996</v>
      </c>
      <c r="Y1154" s="41">
        <f>Table10[[#This Row],[Column19]]*Table10[[#This Row],[Column11]]^2/(2*1000)</f>
        <v>168.33578146579984</v>
      </c>
    </row>
    <row r="1155" spans="7:25">
      <c r="G1155" s="42">
        <v>6200</v>
      </c>
      <c r="H1155" s="42">
        <v>17.440000000000001</v>
      </c>
      <c r="I1155" s="41">
        <f>Table10[[#This Row],[Column2]]*746/1000</f>
        <v>13.010240000000001</v>
      </c>
      <c r="J1155" s="37">
        <f>60*Table10[[#This Row],[Column3]]/(2*PI()*Table10[[#This Row],[Column1]])</f>
        <v>2.0038490388502264E-2</v>
      </c>
      <c r="K1155" s="51">
        <v>504.4</v>
      </c>
      <c r="L1155" s="41">
        <f>IF(Simulation!Q1155&lt;='Given Data '!J$6,1,IF(AND(Simulation!Q1155&gt;'Given Data '!J$6,Simulation!Q1155&lt;='Given Data '!J$7),2,IF(Simulation!Q1155&gt;'Given Data '!J$8,3)))</f>
        <v>3</v>
      </c>
      <c r="M1155" s="41">
        <v>1</v>
      </c>
      <c r="N1155" s="32">
        <f t="shared" si="45"/>
        <v>1151</v>
      </c>
      <c r="O1155" s="41">
        <f>O1154+(Table10[[#This Row],[Column11]]-Q1154)/R1154</f>
        <v>63.029672508033237</v>
      </c>
      <c r="P1155" s="41">
        <f>3.6*Table10[[#This Row],[Column11]]</f>
        <v>86.795412314542517</v>
      </c>
      <c r="Q1155" s="41">
        <f t="shared" si="46"/>
        <v>24.109836754039588</v>
      </c>
      <c r="R1155" s="36">
        <f>Table10[[#This Row],[Column16]]/Table10[[#This Row],[Column19]]</f>
        <v>1.0218953131490756</v>
      </c>
      <c r="S1155" s="41">
        <f>'Given Data '!C$21*'Given Data '!C$19*'Given Data '!C$9*Table10[[#This Row],[Column11]]^2</f>
        <v>546.55360010516222</v>
      </c>
      <c r="T1155" s="41">
        <f>'Given Data '!C$22*'Given Data '!C$17*9.81</f>
        <v>102.35950200000001</v>
      </c>
      <c r="U1155" s="41">
        <f>-'Given Data '!C$17*9.81*'Given Data '!C$27</f>
        <v>-534.97407087527142</v>
      </c>
      <c r="V1155" s="41">
        <f>'Given Data '!C$45-(Table10[[#This Row],[Column13]]+Table10[[#This Row],[Column14]]+Table10[[#This Row],[Column15]])</f>
        <v>593.96238609294369</v>
      </c>
      <c r="W1155" s="41">
        <f>Table10[[#This Row],[Column16]]/'Given Data '!C$17</f>
        <v>1.1384914724520205</v>
      </c>
      <c r="X1155" s="41">
        <f>IF(L1155=1,'Given Data '!C$55,IF(L1155=2,'Given Data '!C$56,IF(L1155=3,'Given Data '!C$57)))</f>
        <v>581.23604096253996</v>
      </c>
      <c r="Y1155" s="41">
        <f>Table10[[#This Row],[Column19]]*Table10[[#This Row],[Column11]]^2/(2*1000)</f>
        <v>168.93167176739968</v>
      </c>
    </row>
    <row r="1156" spans="7:25">
      <c r="G1156" s="42">
        <v>6200</v>
      </c>
      <c r="H1156" s="42">
        <v>17.440000000000001</v>
      </c>
      <c r="I1156" s="41">
        <f>Table10[[#This Row],[Column2]]*746/1000</f>
        <v>13.010240000000001</v>
      </c>
      <c r="J1156" s="37">
        <f>60*Table10[[#This Row],[Column3]]/(2*PI()*Table10[[#This Row],[Column1]])</f>
        <v>2.0038490388502264E-2</v>
      </c>
      <c r="K1156" s="51">
        <v>504.4</v>
      </c>
      <c r="L1156" s="41">
        <f>IF(Simulation!Q1156&lt;='Given Data '!J$6,1,IF(AND(Simulation!Q1156&gt;'Given Data '!J$6,Simulation!Q1156&lt;='Given Data '!J$7),2,IF(Simulation!Q1156&gt;'Given Data '!J$8,3)))</f>
        <v>3</v>
      </c>
      <c r="M1156" s="41">
        <v>1</v>
      </c>
      <c r="N1156" s="32">
        <f t="shared" si="45"/>
        <v>1152</v>
      </c>
      <c r="O1156" s="41">
        <f>O1155+(Table10[[#This Row],[Column11]]-Q1155)/R1155</f>
        <v>63.071112960497118</v>
      </c>
      <c r="P1156" s="41">
        <f>3.6*Table10[[#This Row],[Column11]]</f>
        <v>86.947864409473922</v>
      </c>
      <c r="Q1156" s="41">
        <f t="shared" si="46"/>
        <v>24.152184558187201</v>
      </c>
      <c r="R1156" s="36">
        <f>Table10[[#This Row],[Column16]]/Table10[[#This Row],[Column19]]</f>
        <v>1.0185891210272024</v>
      </c>
      <c r="S1156" s="41">
        <f>'Given Data '!C$21*'Given Data '!C$19*'Given Data '!C$9*Table10[[#This Row],[Column11]]^2</f>
        <v>548.47527812474129</v>
      </c>
      <c r="T1156" s="41">
        <f>'Given Data '!C$22*'Given Data '!C$17*9.81</f>
        <v>102.35950200000001</v>
      </c>
      <c r="U1156" s="41">
        <f>-'Given Data '!C$17*9.81*'Given Data '!C$27</f>
        <v>-534.97407087527142</v>
      </c>
      <c r="V1156" s="41">
        <f>'Given Data '!C$45-(Table10[[#This Row],[Column13]]+Table10[[#This Row],[Column14]]+Table10[[#This Row],[Column15]])</f>
        <v>592.04070807336461</v>
      </c>
      <c r="W1156" s="41">
        <f>Table10[[#This Row],[Column16]]/'Given Data '!C$17</f>
        <v>1.1348080505901068</v>
      </c>
      <c r="X1156" s="41">
        <f>IF(L1156=1,'Given Data '!C$55,IF(L1156=2,'Given Data '!C$56,IF(L1156=3,'Given Data '!C$57)))</f>
        <v>581.23604096253996</v>
      </c>
      <c r="Y1156" s="41">
        <f>Table10[[#This Row],[Column19]]*Table10[[#This Row],[Column11]]^2/(2*1000)</f>
        <v>169.5256341534926</v>
      </c>
    </row>
    <row r="1157" spans="7:25">
      <c r="G1157" s="42">
        <v>6100</v>
      </c>
      <c r="H1157" s="42">
        <v>17.37</v>
      </c>
      <c r="I1157" s="41">
        <f>Table10[[#This Row],[Column2]]*746/1000</f>
        <v>12.958020000000001</v>
      </c>
      <c r="J1157" s="37">
        <f>60*Table10[[#This Row],[Column3]]/(2*PI()*Table10[[#This Row],[Column1]])</f>
        <v>2.0285241990330903E-2</v>
      </c>
      <c r="K1157" s="51">
        <v>504.4</v>
      </c>
      <c r="L1157" s="41">
        <f>IF(Simulation!Q1157&lt;='Given Data '!J$6,1,IF(AND(Simulation!Q1157&gt;'Given Data '!J$6,Simulation!Q1157&lt;='Given Data '!J$7),2,IF(Simulation!Q1157&gt;'Given Data '!J$8,3)))</f>
        <v>3</v>
      </c>
      <c r="M1157" s="41">
        <v>1</v>
      </c>
      <c r="N1157" s="32">
        <f t="shared" si="45"/>
        <v>1153</v>
      </c>
      <c r="O1157" s="41">
        <f>O1156+(Table10[[#This Row],[Column11]]-Q1156)/R1156</f>
        <v>63.112480996356659</v>
      </c>
      <c r="P1157" s="41">
        <f>3.6*Table10[[#This Row],[Column11]]</f>
        <v>87.099557722099192</v>
      </c>
      <c r="Q1157" s="41">
        <f t="shared" si="46"/>
        <v>24.194321589471997</v>
      </c>
      <c r="R1157" s="36">
        <f>Table10[[#This Row],[Column16]]/Table10[[#This Row],[Column19]]</f>
        <v>1.0152936256041067</v>
      </c>
      <c r="S1157" s="41">
        <f>'Given Data '!C$21*'Given Data '!C$19*'Given Data '!C$9*Table10[[#This Row],[Column11]]^2</f>
        <v>550.39073883747164</v>
      </c>
      <c r="T1157" s="41">
        <f>'Given Data '!C$22*'Given Data '!C$17*9.81</f>
        <v>102.35950200000001</v>
      </c>
      <c r="U1157" s="41">
        <f>-'Given Data '!C$17*9.81*'Given Data '!C$27</f>
        <v>-534.97407087527142</v>
      </c>
      <c r="V1157" s="41">
        <f>'Given Data '!C$45-(Table10[[#This Row],[Column13]]+Table10[[#This Row],[Column14]]+Table10[[#This Row],[Column15]])</f>
        <v>590.12524736063426</v>
      </c>
      <c r="W1157" s="41">
        <f>Table10[[#This Row],[Column16]]/'Given Data '!C$17</f>
        <v>1.1311365458983615</v>
      </c>
      <c r="X1157" s="41">
        <f>IF(L1157=1,'Given Data '!C$55,IF(L1157=2,'Given Data '!C$56,IF(L1157=3,'Given Data '!C$57)))</f>
        <v>581.23604096253996</v>
      </c>
      <c r="Y1157" s="41">
        <f>Table10[[#This Row],[Column19]]*Table10[[#This Row],[Column11]]^2/(2*1000)</f>
        <v>170.117674861566</v>
      </c>
    </row>
    <row r="1158" spans="7:25">
      <c r="G1158" s="42">
        <v>6100</v>
      </c>
      <c r="H1158" s="42">
        <v>17.37</v>
      </c>
      <c r="I1158" s="41">
        <f>Table10[[#This Row],[Column2]]*746/1000</f>
        <v>12.958020000000001</v>
      </c>
      <c r="J1158" s="37">
        <f>60*Table10[[#This Row],[Column3]]/(2*PI()*Table10[[#This Row],[Column1]])</f>
        <v>2.0285241990330903E-2</v>
      </c>
      <c r="K1158" s="51">
        <v>504.4</v>
      </c>
      <c r="L1158" s="41">
        <f>IF(Simulation!Q1158&lt;='Given Data '!J$6,1,IF(AND(Simulation!Q1158&gt;'Given Data '!J$6,Simulation!Q1158&lt;='Given Data '!J$7),2,IF(Simulation!Q1158&gt;'Given Data '!J$8,3)))</f>
        <v>3</v>
      </c>
      <c r="M1158" s="41">
        <v>1</v>
      </c>
      <c r="N1158" s="32">
        <f t="shared" ref="N1158:N1221" si="47">N1157+1</f>
        <v>1154</v>
      </c>
      <c r="O1158" s="41">
        <f>O1157+(Table10[[#This Row],[Column11]]-Q1157)/R1157</f>
        <v>63.153777226395036</v>
      </c>
      <c r="P1158" s="41">
        <f>3.6*Table10[[#This Row],[Column11]]</f>
        <v>87.250497798929189</v>
      </c>
      <c r="Q1158" s="41">
        <f t="shared" ref="Q1158:Q1221" si="48">SQRT(2*R1157+Q1157^2)</f>
        <v>24.236249388591439</v>
      </c>
      <c r="R1158" s="36">
        <f>Table10[[#This Row],[Column16]]/Table10[[#This Row],[Column19]]</f>
        <v>1.0120087922721914</v>
      </c>
      <c r="S1158" s="41">
        <f>'Given Data '!C$21*'Given Data '!C$19*'Given Data '!C$9*Table10[[#This Row],[Column11]]^2</f>
        <v>552.30000235853583</v>
      </c>
      <c r="T1158" s="41">
        <f>'Given Data '!C$22*'Given Data '!C$17*9.81</f>
        <v>102.35950200000001</v>
      </c>
      <c r="U1158" s="41">
        <f>-'Given Data '!C$17*9.81*'Given Data '!C$27</f>
        <v>-534.97407087527142</v>
      </c>
      <c r="V1158" s="41">
        <f>'Given Data '!C$45-(Table10[[#This Row],[Column13]]+Table10[[#This Row],[Column14]]+Table10[[#This Row],[Column15]])</f>
        <v>588.21598383957007</v>
      </c>
      <c r="W1158" s="41">
        <f>Table10[[#This Row],[Column16]]/'Given Data '!C$17</f>
        <v>1.1274769198205326</v>
      </c>
      <c r="X1158" s="41">
        <f>IF(L1158=1,'Given Data '!C$55,IF(L1158=2,'Given Data '!C$56,IF(L1158=3,'Given Data '!C$57)))</f>
        <v>581.23604096253996</v>
      </c>
      <c r="Y1158" s="41">
        <f>Table10[[#This Row],[Column19]]*Table10[[#This Row],[Column11]]^2/(2*1000)</f>
        <v>170.70780010892659</v>
      </c>
    </row>
    <row r="1159" spans="7:25">
      <c r="G1159" s="42">
        <v>6100</v>
      </c>
      <c r="H1159" s="42">
        <v>17.37</v>
      </c>
      <c r="I1159" s="41">
        <f>Table10[[#This Row],[Column2]]*746/1000</f>
        <v>12.958020000000001</v>
      </c>
      <c r="J1159" s="37">
        <f>60*Table10[[#This Row],[Column3]]/(2*PI()*Table10[[#This Row],[Column1]])</f>
        <v>2.0285241990330903E-2</v>
      </c>
      <c r="K1159" s="51">
        <v>504.4</v>
      </c>
      <c r="L1159" s="41">
        <f>IF(Simulation!Q1159&lt;='Given Data '!J$6,1,IF(AND(Simulation!Q1159&gt;'Given Data '!J$6,Simulation!Q1159&lt;='Given Data '!J$7),2,IF(Simulation!Q1159&gt;'Given Data '!J$8,3)))</f>
        <v>3</v>
      </c>
      <c r="M1159" s="41">
        <v>1</v>
      </c>
      <c r="N1159" s="32">
        <f t="shared" si="47"/>
        <v>1155</v>
      </c>
      <c r="O1159" s="41">
        <f>O1158+(Table10[[#This Row],[Column11]]-Q1158)/R1158</f>
        <v>63.195002253751845</v>
      </c>
      <c r="P1159" s="41">
        <f>3.6*Table10[[#This Row],[Column11]]</f>
        <v>87.400690123457494</v>
      </c>
      <c r="Q1159" s="41">
        <f t="shared" si="48"/>
        <v>24.277969478738193</v>
      </c>
      <c r="R1159" s="36">
        <f>Table10[[#This Row],[Column16]]/Table10[[#This Row],[Column19]]</f>
        <v>1.0087345865358273</v>
      </c>
      <c r="S1159" s="41">
        <f>'Given Data '!C$21*'Given Data '!C$19*'Given Data '!C$9*Table10[[#This Row],[Column11]]^2</f>
        <v>554.20308873803697</v>
      </c>
      <c r="T1159" s="41">
        <f>'Given Data '!C$22*'Given Data '!C$17*9.81</f>
        <v>102.35950200000001</v>
      </c>
      <c r="U1159" s="41">
        <f>-'Given Data '!C$17*9.81*'Given Data '!C$27</f>
        <v>-534.97407087527142</v>
      </c>
      <c r="V1159" s="41">
        <f>'Given Data '!C$45-(Table10[[#This Row],[Column13]]+Table10[[#This Row],[Column14]]+Table10[[#This Row],[Column15]])</f>
        <v>586.31289746006894</v>
      </c>
      <c r="W1159" s="41">
        <f>Table10[[#This Row],[Column16]]/'Given Data '!C$17</f>
        <v>1.1238291339251096</v>
      </c>
      <c r="X1159" s="41">
        <f>IF(L1159=1,'Given Data '!C$55,IF(L1159=2,'Given Data '!C$56,IF(L1159=3,'Given Data '!C$57)))</f>
        <v>581.23604096253996</v>
      </c>
      <c r="Y1159" s="41">
        <f>Table10[[#This Row],[Column19]]*Table10[[#This Row],[Column11]]^2/(2*1000)</f>
        <v>171.29601609276614</v>
      </c>
    </row>
    <row r="1160" spans="7:25">
      <c r="G1160" s="42">
        <v>6100</v>
      </c>
      <c r="H1160" s="42">
        <v>17.37</v>
      </c>
      <c r="I1160" s="41">
        <f>Table10[[#This Row],[Column2]]*746/1000</f>
        <v>12.958020000000001</v>
      </c>
      <c r="J1160" s="37">
        <f>60*Table10[[#This Row],[Column3]]/(2*PI()*Table10[[#This Row],[Column1]])</f>
        <v>2.0285241990330903E-2</v>
      </c>
      <c r="K1160" s="51">
        <v>504.4</v>
      </c>
      <c r="L1160" s="41">
        <f>IF(Simulation!Q1160&lt;='Given Data '!J$6,1,IF(AND(Simulation!Q1160&gt;'Given Data '!J$6,Simulation!Q1160&lt;='Given Data '!J$7),2,IF(Simulation!Q1160&gt;'Given Data '!J$8,3)))</f>
        <v>3</v>
      </c>
      <c r="M1160" s="41">
        <v>1</v>
      </c>
      <c r="N1160" s="32">
        <f t="shared" si="47"/>
        <v>1156</v>
      </c>
      <c r="O1160" s="41">
        <f>O1159+(Table10[[#This Row],[Column11]]-Q1159)/R1159</f>
        <v>63.236156674054371</v>
      </c>
      <c r="P1160" s="41">
        <f>3.6*Table10[[#This Row],[Column11]]</f>
        <v>87.550140117190267</v>
      </c>
      <c r="Q1160" s="41">
        <f t="shared" si="48"/>
        <v>24.319483365886185</v>
      </c>
      <c r="R1160" s="36">
        <f>Table10[[#This Row],[Column16]]/Table10[[#This Row],[Column19]]</f>
        <v>1.0054709740109904</v>
      </c>
      <c r="S1160" s="41">
        <f>'Given Data '!C$21*'Given Data '!C$19*'Given Data '!C$9*Table10[[#This Row],[Column11]]^2</f>
        <v>556.10001796120901</v>
      </c>
      <c r="T1160" s="41">
        <f>'Given Data '!C$22*'Given Data '!C$17*9.81</f>
        <v>102.35950200000001</v>
      </c>
      <c r="U1160" s="41">
        <f>-'Given Data '!C$17*9.81*'Given Data '!C$27</f>
        <v>-534.97407087527142</v>
      </c>
      <c r="V1160" s="41">
        <f>'Given Data '!C$45-(Table10[[#This Row],[Column13]]+Table10[[#This Row],[Column14]]+Table10[[#This Row],[Column15]])</f>
        <v>584.4159682368969</v>
      </c>
      <c r="W1160" s="41">
        <f>Table10[[#This Row],[Column16]]/'Given Data '!C$17</f>
        <v>1.120193149904922</v>
      </c>
      <c r="X1160" s="41">
        <f>IF(L1160=1,'Given Data '!C$55,IF(L1160=2,'Given Data '!C$56,IF(L1160=3,'Given Data '!C$57)))</f>
        <v>581.23604096253996</v>
      </c>
      <c r="Y1160" s="41">
        <f>Table10[[#This Row],[Column19]]*Table10[[#This Row],[Column11]]^2/(2*1000)</f>
        <v>171.8823289902262</v>
      </c>
    </row>
    <row r="1161" spans="7:25">
      <c r="G1161" s="42">
        <v>6100</v>
      </c>
      <c r="H1161" s="42">
        <v>17.37</v>
      </c>
      <c r="I1161" s="41">
        <f>Table10[[#This Row],[Column2]]*746/1000</f>
        <v>12.958020000000001</v>
      </c>
      <c r="J1161" s="37">
        <f>60*Table10[[#This Row],[Column3]]/(2*PI()*Table10[[#This Row],[Column1]])</f>
        <v>2.0285241990330903E-2</v>
      </c>
      <c r="K1161" s="51">
        <v>504.4</v>
      </c>
      <c r="L1161" s="41">
        <f>IF(Simulation!Q1161&lt;='Given Data '!J$6,1,IF(AND(Simulation!Q1161&gt;'Given Data '!J$6,Simulation!Q1161&lt;='Given Data '!J$7),2,IF(Simulation!Q1161&gt;'Given Data '!J$8,3)))</f>
        <v>3</v>
      </c>
      <c r="M1161" s="41">
        <v>1</v>
      </c>
      <c r="N1161" s="32">
        <f t="shared" si="47"/>
        <v>1157</v>
      </c>
      <c r="O1161" s="41">
        <f>O1160+(Table10[[#This Row],[Column11]]-Q1160)/R1160</f>
        <v>63.277241075545945</v>
      </c>
      <c r="P1161" s="41">
        <f>3.6*Table10[[#This Row],[Column11]]</f>
        <v>87.698853140654094</v>
      </c>
      <c r="Q1161" s="41">
        <f t="shared" si="48"/>
        <v>24.36079253907058</v>
      </c>
      <c r="R1161" s="36">
        <f>Table10[[#This Row],[Column16]]/Table10[[#This Row],[Column19]]</f>
        <v>1.0022179204249013</v>
      </c>
      <c r="S1161" s="41">
        <f>'Given Data '!C$21*'Given Data '!C$19*'Given Data '!C$9*Table10[[#This Row],[Column11]]^2</f>
        <v>557.99080994862641</v>
      </c>
      <c r="T1161" s="41">
        <f>'Given Data '!C$22*'Given Data '!C$17*9.81</f>
        <v>102.35950200000001</v>
      </c>
      <c r="U1161" s="41">
        <f>-'Given Data '!C$17*9.81*'Given Data '!C$27</f>
        <v>-534.97407087527142</v>
      </c>
      <c r="V1161" s="41">
        <f>'Given Data '!C$45-(Table10[[#This Row],[Column13]]+Table10[[#This Row],[Column14]]+Table10[[#This Row],[Column15]])</f>
        <v>582.5251762494795</v>
      </c>
      <c r="W1161" s="41">
        <f>Table10[[#This Row],[Column16]]/'Given Data '!C$17</f>
        <v>1.1165689295767369</v>
      </c>
      <c r="X1161" s="41">
        <f>IF(L1161=1,'Given Data '!C$55,IF(L1161=2,'Given Data '!C$56,IF(L1161=3,'Given Data '!C$57)))</f>
        <v>581.23604096253996</v>
      </c>
      <c r="Y1161" s="41">
        <f>Table10[[#This Row],[Column19]]*Table10[[#This Row],[Column11]]^2/(2*1000)</f>
        <v>172.46674495846312</v>
      </c>
    </row>
    <row r="1162" spans="7:25">
      <c r="G1162" s="42">
        <v>6000</v>
      </c>
      <c r="H1162" s="42">
        <v>17.32</v>
      </c>
      <c r="I1162" s="41">
        <f>Table10[[#This Row],[Column2]]*746/1000</f>
        <v>12.920719999999999</v>
      </c>
      <c r="J1162" s="37">
        <f>60*Table10[[#This Row],[Column3]]/(2*PI()*Table10[[#This Row],[Column1]])</f>
        <v>2.0563964563063142E-2</v>
      </c>
      <c r="K1162" s="51">
        <v>504.4</v>
      </c>
      <c r="L1162" s="41">
        <f>IF(Simulation!Q1162&lt;='Given Data '!J$6,1,IF(AND(Simulation!Q1162&gt;'Given Data '!J$6,Simulation!Q1162&lt;='Given Data '!J$7),2,IF(Simulation!Q1162&gt;'Given Data '!J$8,3)))</f>
        <v>3</v>
      </c>
      <c r="M1162" s="41">
        <v>1</v>
      </c>
      <c r="N1162" s="32">
        <f t="shared" si="47"/>
        <v>1158</v>
      </c>
      <c r="O1162" s="41">
        <f>O1161+(Table10[[#This Row],[Column11]]-Q1161)/R1161</f>
        <v>63.318256039211526</v>
      </c>
      <c r="P1162" s="41">
        <f>3.6*Table10[[#This Row],[Column11]]</f>
        <v>87.846834494382492</v>
      </c>
      <c r="Q1162" s="41">
        <f t="shared" si="48"/>
        <v>24.401898470661802</v>
      </c>
      <c r="R1162" s="36">
        <f>Table10[[#This Row],[Column16]]/Table10[[#This Row],[Column19]]</f>
        <v>0.99897539161566518</v>
      </c>
      <c r="S1162" s="41">
        <f>'Given Data '!C$21*'Given Data '!C$19*'Given Data '!C$9*Table10[[#This Row],[Column11]]^2</f>
        <v>559.87548455641377</v>
      </c>
      <c r="T1162" s="41">
        <f>'Given Data '!C$22*'Given Data '!C$17*9.81</f>
        <v>102.35950200000001</v>
      </c>
      <c r="U1162" s="41">
        <f>-'Given Data '!C$17*9.81*'Given Data '!C$27</f>
        <v>-534.97407087527142</v>
      </c>
      <c r="V1162" s="41">
        <f>'Given Data '!C$45-(Table10[[#This Row],[Column13]]+Table10[[#This Row],[Column14]]+Table10[[#This Row],[Column15]])</f>
        <v>580.64050164169214</v>
      </c>
      <c r="W1162" s="41">
        <f>Table10[[#This Row],[Column16]]/'Given Data '!C$17</f>
        <v>1.1129564348808574</v>
      </c>
      <c r="X1162" s="41">
        <f>IF(L1162=1,'Given Data '!C$55,IF(L1162=2,'Given Data '!C$56,IF(L1162=3,'Given Data '!C$57)))</f>
        <v>581.23604096253996</v>
      </c>
      <c r="Y1162" s="41">
        <f>Table10[[#This Row],[Column19]]*Table10[[#This Row],[Column11]]^2/(2*1000)</f>
        <v>173.04927013471263</v>
      </c>
    </row>
    <row r="1163" spans="7:25">
      <c r="G1163" s="42">
        <v>6000</v>
      </c>
      <c r="H1163" s="42">
        <v>17.32</v>
      </c>
      <c r="I1163" s="41">
        <f>Table10[[#This Row],[Column2]]*746/1000</f>
        <v>12.920719999999999</v>
      </c>
      <c r="J1163" s="37">
        <f>60*Table10[[#This Row],[Column3]]/(2*PI()*Table10[[#This Row],[Column1]])</f>
        <v>2.0563964563063142E-2</v>
      </c>
      <c r="K1163" s="51">
        <v>504.4</v>
      </c>
      <c r="L1163" s="41">
        <f>IF(Simulation!Q1163&lt;='Given Data '!J$6,1,IF(AND(Simulation!Q1163&gt;'Given Data '!J$6,Simulation!Q1163&lt;='Given Data '!J$7),2,IF(Simulation!Q1163&gt;'Given Data '!J$8,3)))</f>
        <v>3</v>
      </c>
      <c r="M1163" s="41">
        <v>1</v>
      </c>
      <c r="N1163" s="32">
        <f t="shared" si="47"/>
        <v>1159</v>
      </c>
      <c r="O1163" s="41">
        <f>O1162+(Table10[[#This Row],[Column11]]-Q1162)/R1162</f>
        <v>63.359202138900528</v>
      </c>
      <c r="P1163" s="41">
        <f>3.6*Table10[[#This Row],[Column11]]</f>
        <v>87.994089419881533</v>
      </c>
      <c r="Q1163" s="41">
        <f t="shared" si="48"/>
        <v>24.44280261663376</v>
      </c>
      <c r="R1163" s="36">
        <f>Table10[[#This Row],[Column16]]/Table10[[#This Row],[Column19]]</f>
        <v>0.99574335353191379</v>
      </c>
      <c r="S1163" s="41">
        <f>'Given Data '!C$21*'Given Data '!C$19*'Given Data '!C$9*Table10[[#This Row],[Column11]]^2</f>
        <v>561.75406157645352</v>
      </c>
      <c r="T1163" s="41">
        <f>'Given Data '!C$22*'Given Data '!C$17*9.81</f>
        <v>102.35950200000001</v>
      </c>
      <c r="U1163" s="41">
        <f>-'Given Data '!C$17*9.81*'Given Data '!C$27</f>
        <v>-534.97407087527142</v>
      </c>
      <c r="V1163" s="41">
        <f>'Given Data '!C$45-(Table10[[#This Row],[Column13]]+Table10[[#This Row],[Column14]]+Table10[[#This Row],[Column15]])</f>
        <v>578.76192462165238</v>
      </c>
      <c r="W1163" s="41">
        <f>Table10[[#This Row],[Column16]]/'Given Data '!C$17</f>
        <v>1.1093556278807237</v>
      </c>
      <c r="X1163" s="41">
        <f>IF(L1163=1,'Given Data '!C$55,IF(L1163=2,'Given Data '!C$56,IF(L1163=3,'Given Data '!C$57)))</f>
        <v>581.23604096253996</v>
      </c>
      <c r="Y1163" s="41">
        <f>Table10[[#This Row],[Column19]]*Table10[[#This Row],[Column11]]^2/(2*1000)</f>
        <v>173.62991063635434</v>
      </c>
    </row>
    <row r="1164" spans="7:25">
      <c r="G1164" s="42">
        <v>6000</v>
      </c>
      <c r="H1164" s="42">
        <v>17.32</v>
      </c>
      <c r="I1164" s="41">
        <f>Table10[[#This Row],[Column2]]*746/1000</f>
        <v>12.920719999999999</v>
      </c>
      <c r="J1164" s="37">
        <f>60*Table10[[#This Row],[Column3]]/(2*PI()*Table10[[#This Row],[Column1]])</f>
        <v>2.0563964563063142E-2</v>
      </c>
      <c r="K1164" s="51">
        <v>504.4</v>
      </c>
      <c r="L1164" s="41">
        <f>IF(Simulation!Q1164&lt;='Given Data '!J$6,1,IF(AND(Simulation!Q1164&gt;'Given Data '!J$6,Simulation!Q1164&lt;='Given Data '!J$7),2,IF(Simulation!Q1164&gt;'Given Data '!J$8,3)))</f>
        <v>3</v>
      </c>
      <c r="M1164" s="41">
        <v>1</v>
      </c>
      <c r="N1164" s="32">
        <f t="shared" si="47"/>
        <v>1160</v>
      </c>
      <c r="O1164" s="41">
        <f>O1163+(Table10[[#This Row],[Column11]]-Q1163)/R1163</f>
        <v>63.400079941447053</v>
      </c>
      <c r="P1164" s="41">
        <f>3.6*Table10[[#This Row],[Column11]]</f>
        <v>88.140623100575226</v>
      </c>
      <c r="Q1164" s="41">
        <f t="shared" si="48"/>
        <v>24.483506416826451</v>
      </c>
      <c r="R1164" s="36">
        <f>Table10[[#This Row],[Column16]]/Table10[[#This Row],[Column19]]</f>
        <v>0.99252177223244642</v>
      </c>
      <c r="S1164" s="41">
        <f>'Given Data '!C$21*'Given Data '!C$19*'Given Data '!C$9*Table10[[#This Row],[Column11]]^2</f>
        <v>563.62656073659491</v>
      </c>
      <c r="T1164" s="41">
        <f>'Given Data '!C$22*'Given Data '!C$17*9.81</f>
        <v>102.35950200000001</v>
      </c>
      <c r="U1164" s="41">
        <f>-'Given Data '!C$17*9.81*'Given Data '!C$27</f>
        <v>-534.97407087527142</v>
      </c>
      <c r="V1164" s="41">
        <f>'Given Data '!C$45-(Table10[[#This Row],[Column13]]+Table10[[#This Row],[Column14]]+Table10[[#This Row],[Column15]])</f>
        <v>576.889425461511</v>
      </c>
      <c r="W1164" s="41">
        <f>Table10[[#This Row],[Column16]]/'Given Data '!C$17</f>
        <v>1.1057664707625137</v>
      </c>
      <c r="X1164" s="41">
        <f>IF(L1164=1,'Given Data '!C$55,IF(L1164=2,'Given Data '!C$56,IF(L1164=3,'Given Data '!C$57)))</f>
        <v>581.23604096253996</v>
      </c>
      <c r="Y1164" s="41">
        <f>Table10[[#This Row],[Column19]]*Table10[[#This Row],[Column11]]^2/(2*1000)</f>
        <v>174.20867256097597</v>
      </c>
    </row>
    <row r="1165" spans="7:25">
      <c r="G1165" s="42">
        <v>6000</v>
      </c>
      <c r="H1165" s="42">
        <v>17.32</v>
      </c>
      <c r="I1165" s="41">
        <f>Table10[[#This Row],[Column2]]*746/1000</f>
        <v>12.920719999999999</v>
      </c>
      <c r="J1165" s="37">
        <f>60*Table10[[#This Row],[Column3]]/(2*PI()*Table10[[#This Row],[Column1]])</f>
        <v>2.0563964563063142E-2</v>
      </c>
      <c r="K1165" s="51">
        <v>504.4</v>
      </c>
      <c r="L1165" s="41">
        <f>IF(Simulation!Q1165&lt;='Given Data '!J$6,1,IF(AND(Simulation!Q1165&gt;'Given Data '!J$6,Simulation!Q1165&lt;='Given Data '!J$7),2,IF(Simulation!Q1165&gt;'Given Data '!J$8,3)))</f>
        <v>3</v>
      </c>
      <c r="M1165" s="41">
        <v>1</v>
      </c>
      <c r="N1165" s="32">
        <f t="shared" si="47"/>
        <v>1161</v>
      </c>
      <c r="O1165" s="41">
        <f>O1164+(Table10[[#This Row],[Column11]]-Q1164)/R1164</f>
        <v>63.440890006787477</v>
      </c>
      <c r="P1165" s="41">
        <f>3.6*Table10[[#This Row],[Column11]]</f>
        <v>88.286440662730996</v>
      </c>
      <c r="Q1165" s="41">
        <f t="shared" si="48"/>
        <v>24.524011295203053</v>
      </c>
      <c r="R1165" s="36">
        <f>Table10[[#This Row],[Column16]]/Table10[[#This Row],[Column19]]</f>
        <v>0.98931061388587338</v>
      </c>
      <c r="S1165" s="41">
        <f>'Given Data '!C$21*'Given Data '!C$19*'Given Data '!C$9*Table10[[#This Row],[Column11]]^2</f>
        <v>565.49300170086087</v>
      </c>
      <c r="T1165" s="41">
        <f>'Given Data '!C$22*'Given Data '!C$17*9.81</f>
        <v>102.35950200000001</v>
      </c>
      <c r="U1165" s="41">
        <f>-'Given Data '!C$17*9.81*'Given Data '!C$27</f>
        <v>-534.97407087527142</v>
      </c>
      <c r="V1165" s="41">
        <f>'Given Data '!C$45-(Table10[[#This Row],[Column13]]+Table10[[#This Row],[Column14]]+Table10[[#This Row],[Column15]])</f>
        <v>575.02298449724503</v>
      </c>
      <c r="W1165" s="41">
        <f>Table10[[#This Row],[Column16]]/'Given Data '!C$17</f>
        <v>1.1021889258347453</v>
      </c>
      <c r="X1165" s="41">
        <f>IF(L1165=1,'Given Data '!C$55,IF(L1165=2,'Given Data '!C$56,IF(L1165=3,'Given Data '!C$57)))</f>
        <v>581.23604096253996</v>
      </c>
      <c r="Y1165" s="41">
        <f>Table10[[#This Row],[Column19]]*Table10[[#This Row],[Column11]]^2/(2*1000)</f>
        <v>174.7855619864375</v>
      </c>
    </row>
    <row r="1166" spans="7:25">
      <c r="G1166" s="42">
        <v>6000</v>
      </c>
      <c r="H1166" s="42">
        <v>17.32</v>
      </c>
      <c r="I1166" s="41">
        <f>Table10[[#This Row],[Column2]]*746/1000</f>
        <v>12.920719999999999</v>
      </c>
      <c r="J1166" s="37">
        <f>60*Table10[[#This Row],[Column3]]/(2*PI()*Table10[[#This Row],[Column1]])</f>
        <v>2.0563964563063142E-2</v>
      </c>
      <c r="K1166" s="51">
        <v>504.4</v>
      </c>
      <c r="L1166" s="41">
        <f>IF(Simulation!Q1166&lt;='Given Data '!J$6,1,IF(AND(Simulation!Q1166&gt;'Given Data '!J$6,Simulation!Q1166&lt;='Given Data '!J$7),2,IF(Simulation!Q1166&gt;'Given Data '!J$8,3)))</f>
        <v>3</v>
      </c>
      <c r="M1166" s="41">
        <v>1</v>
      </c>
      <c r="N1166" s="32">
        <f t="shared" si="47"/>
        <v>1162</v>
      </c>
      <c r="O1166" s="41">
        <f>O1165+(Table10[[#This Row],[Column11]]-Q1165)/R1165</f>
        <v>63.481632888075573</v>
      </c>
      <c r="P1166" s="41">
        <f>3.6*Table10[[#This Row],[Column11]]</f>
        <v>88.431547176365981</v>
      </c>
      <c r="Q1166" s="41">
        <f t="shared" si="48"/>
        <v>24.564318660101662</v>
      </c>
      <c r="R1166" s="36">
        <f>Table10[[#This Row],[Column16]]/Table10[[#This Row],[Column19]]</f>
        <v>0.98610984477026242</v>
      </c>
      <c r="S1166" s="41">
        <f>'Given Data '!C$21*'Given Data '!C$19*'Given Data '!C$9*Table10[[#This Row],[Column11]]^2</f>
        <v>567.35340406965372</v>
      </c>
      <c r="T1166" s="41">
        <f>'Given Data '!C$22*'Given Data '!C$17*9.81</f>
        <v>102.35950200000001</v>
      </c>
      <c r="U1166" s="41">
        <f>-'Given Data '!C$17*9.81*'Given Data '!C$27</f>
        <v>-534.97407087527142</v>
      </c>
      <c r="V1166" s="41">
        <f>'Given Data '!C$45-(Table10[[#This Row],[Column13]]+Table10[[#This Row],[Column14]]+Table10[[#This Row],[Column15]])</f>
        <v>573.16258212845219</v>
      </c>
      <c r="W1166" s="41">
        <f>Table10[[#This Row],[Column16]]/'Given Data '!C$17</f>
        <v>1.0986229555278837</v>
      </c>
      <c r="X1166" s="41">
        <f>IF(L1166=1,'Given Data '!C$55,IF(L1166=2,'Given Data '!C$56,IF(L1166=3,'Given Data '!C$57)))</f>
        <v>581.23604096253996</v>
      </c>
      <c r="Y1166" s="41">
        <f>Table10[[#This Row],[Column19]]*Table10[[#This Row],[Column11]]^2/(2*1000)</f>
        <v>175.36058497093478</v>
      </c>
    </row>
    <row r="1167" spans="7:25">
      <c r="G1167" s="42">
        <v>5900</v>
      </c>
      <c r="H1167" s="42">
        <v>17.239999999999998</v>
      </c>
      <c r="I1167" s="41">
        <f>Table10[[#This Row],[Column2]]*746/1000</f>
        <v>12.861039999999999</v>
      </c>
      <c r="J1167" s="37">
        <f>60*Table10[[#This Row],[Column3]]/(2*PI()*Table10[[#This Row],[Column1]])</f>
        <v>2.0815912772568706E-2</v>
      </c>
      <c r="K1167" s="51">
        <v>504.4</v>
      </c>
      <c r="L1167" s="41">
        <f>IF(Simulation!Q1167&lt;='Given Data '!J$6,1,IF(AND(Simulation!Q1167&gt;'Given Data '!J$6,Simulation!Q1167&lt;='Given Data '!J$7),2,IF(Simulation!Q1167&gt;'Given Data '!J$8,3)))</f>
        <v>3</v>
      </c>
      <c r="M1167" s="41">
        <v>1</v>
      </c>
      <c r="N1167" s="32">
        <f t="shared" si="47"/>
        <v>1163</v>
      </c>
      <c r="O1167" s="41">
        <f>O1166+(Table10[[#This Row],[Column11]]-Q1166)/R1166</f>
        <v>63.522309131795161</v>
      </c>
      <c r="P1167" s="41">
        <f>3.6*Table10[[#This Row],[Column11]]</f>
        <v>88.575947656134559</v>
      </c>
      <c r="Q1167" s="41">
        <f t="shared" si="48"/>
        <v>24.604429904481822</v>
      </c>
      <c r="R1167" s="36">
        <f>Table10[[#This Row],[Column16]]/Table10[[#This Row],[Column19]]</f>
        <v>0.98291943127278392</v>
      </c>
      <c r="S1167" s="41">
        <f>'Given Data '!C$21*'Given Data '!C$19*'Given Data '!C$9*Table10[[#This Row],[Column11]]^2</f>
        <v>569.20778737996159</v>
      </c>
      <c r="T1167" s="41">
        <f>'Given Data '!C$22*'Given Data '!C$17*9.81</f>
        <v>102.35950200000001</v>
      </c>
      <c r="U1167" s="41">
        <f>-'Given Data '!C$17*9.81*'Given Data '!C$27</f>
        <v>-534.97407087527142</v>
      </c>
      <c r="V1167" s="41">
        <f>'Given Data '!C$45-(Table10[[#This Row],[Column13]]+Table10[[#This Row],[Column14]]+Table10[[#This Row],[Column15]])</f>
        <v>571.30819881814432</v>
      </c>
      <c r="W1167" s="41">
        <f>Table10[[#This Row],[Column16]]/'Given Data '!C$17</f>
        <v>1.0950685223939436</v>
      </c>
      <c r="X1167" s="41">
        <f>IF(L1167=1,'Given Data '!C$55,IF(L1167=2,'Given Data '!C$56,IF(L1167=3,'Given Data '!C$57)))</f>
        <v>581.23604096253996</v>
      </c>
      <c r="Y1167" s="41">
        <f>Table10[[#This Row],[Column19]]*Table10[[#This Row],[Column11]]^2/(2*1000)</f>
        <v>175.93374755306326</v>
      </c>
    </row>
    <row r="1168" spans="7:25">
      <c r="G1168" s="42">
        <v>5900</v>
      </c>
      <c r="H1168" s="42">
        <v>17.239999999999998</v>
      </c>
      <c r="I1168" s="41">
        <f>Table10[[#This Row],[Column2]]*746/1000</f>
        <v>12.861039999999999</v>
      </c>
      <c r="J1168" s="37">
        <f>60*Table10[[#This Row],[Column3]]/(2*PI()*Table10[[#This Row],[Column1]])</f>
        <v>2.0815912772568706E-2</v>
      </c>
      <c r="K1168" s="51">
        <v>504.4</v>
      </c>
      <c r="L1168" s="41">
        <f>IF(Simulation!Q1168&lt;='Given Data '!J$6,1,IF(AND(Simulation!Q1168&gt;'Given Data '!J$6,Simulation!Q1168&lt;='Given Data '!J$7),2,IF(Simulation!Q1168&gt;'Given Data '!J$8,3)))</f>
        <v>3</v>
      </c>
      <c r="M1168" s="41">
        <v>1</v>
      </c>
      <c r="N1168" s="32">
        <f t="shared" si="47"/>
        <v>1164</v>
      </c>
      <c r="O1168" s="41">
        <f>O1167+(Table10[[#This Row],[Column11]]-Q1167)/R1167</f>
        <v>63.56291927787035</v>
      </c>
      <c r="P1168" s="41">
        <f>3.6*Table10[[#This Row],[Column11]]</f>
        <v>88.719647062197438</v>
      </c>
      <c r="Q1168" s="41">
        <f t="shared" si="48"/>
        <v>24.644346406165955</v>
      </c>
      <c r="R1168" s="36">
        <f>Table10[[#This Row],[Column16]]/Table10[[#This Row],[Column19]]</f>
        <v>0.97973933988935702</v>
      </c>
      <c r="S1168" s="41">
        <f>'Given Data '!C$21*'Given Data '!C$19*'Given Data '!C$9*Table10[[#This Row],[Column11]]^2</f>
        <v>571.05617110556375</v>
      </c>
      <c r="T1168" s="41">
        <f>'Given Data '!C$22*'Given Data '!C$17*9.81</f>
        <v>102.35950200000001</v>
      </c>
      <c r="U1168" s="41">
        <f>-'Given Data '!C$17*9.81*'Given Data '!C$27</f>
        <v>-534.97407087527142</v>
      </c>
      <c r="V1168" s="41">
        <f>'Given Data '!C$45-(Table10[[#This Row],[Column13]]+Table10[[#This Row],[Column14]]+Table10[[#This Row],[Column15]])</f>
        <v>569.45981509254216</v>
      </c>
      <c r="W1168" s="41">
        <f>Table10[[#This Row],[Column16]]/'Given Data '!C$17</f>
        <v>1.0915255891060975</v>
      </c>
      <c r="X1168" s="41">
        <f>IF(L1168=1,'Given Data '!C$55,IF(L1168=2,'Given Data '!C$56,IF(L1168=3,'Given Data '!C$57)))</f>
        <v>581.23604096253996</v>
      </c>
      <c r="Y1168" s="41">
        <f>Table10[[#This Row],[Column19]]*Table10[[#This Row],[Column11]]^2/(2*1000)</f>
        <v>176.50505575188137</v>
      </c>
    </row>
    <row r="1169" spans="7:25">
      <c r="G1169" s="42">
        <v>5900</v>
      </c>
      <c r="H1169" s="42">
        <v>17.239999999999998</v>
      </c>
      <c r="I1169" s="41">
        <f>Table10[[#This Row],[Column2]]*746/1000</f>
        <v>12.861039999999999</v>
      </c>
      <c r="J1169" s="37">
        <f>60*Table10[[#This Row],[Column3]]/(2*PI()*Table10[[#This Row],[Column1]])</f>
        <v>2.0815912772568706E-2</v>
      </c>
      <c r="K1169" s="51">
        <v>504.4</v>
      </c>
      <c r="L1169" s="41">
        <f>IF(Simulation!Q1169&lt;='Given Data '!J$6,1,IF(AND(Simulation!Q1169&gt;'Given Data '!J$6,Simulation!Q1169&lt;='Given Data '!J$7),2,IF(Simulation!Q1169&gt;'Given Data '!J$8,3)))</f>
        <v>3</v>
      </c>
      <c r="M1169" s="41">
        <v>1</v>
      </c>
      <c r="N1169" s="32">
        <f t="shared" si="47"/>
        <v>1165</v>
      </c>
      <c r="O1169" s="41">
        <f>O1168+(Table10[[#This Row],[Column11]]-Q1168)/R1168</f>
        <v>63.603463859773527</v>
      </c>
      <c r="P1169" s="41">
        <f>3.6*Table10[[#This Row],[Column11]]</f>
        <v>88.862650301073117</v>
      </c>
      <c r="Q1169" s="41">
        <f t="shared" si="48"/>
        <v>24.684069528075867</v>
      </c>
      <c r="R1169" s="36">
        <f>Table10[[#This Row],[Column16]]/Table10[[#This Row],[Column19]]</f>
        <v>0.97656953722429785</v>
      </c>
      <c r="S1169" s="41">
        <f>'Given Data '!C$21*'Given Data '!C$19*'Given Data '!C$9*Table10[[#This Row],[Column11]]^2</f>
        <v>572.89857465723526</v>
      </c>
      <c r="T1169" s="41">
        <f>'Given Data '!C$22*'Given Data '!C$17*9.81</f>
        <v>102.35950200000001</v>
      </c>
      <c r="U1169" s="41">
        <f>-'Given Data '!C$17*9.81*'Given Data '!C$27</f>
        <v>-534.97407087527142</v>
      </c>
      <c r="V1169" s="41">
        <f>'Given Data '!C$45-(Table10[[#This Row],[Column13]]+Table10[[#This Row],[Column14]]+Table10[[#This Row],[Column15]])</f>
        <v>567.61741154087065</v>
      </c>
      <c r="W1169" s="41">
        <f>Table10[[#This Row],[Column16]]/'Given Data '!C$17</f>
        <v>1.0879941184582826</v>
      </c>
      <c r="X1169" s="41">
        <f>IF(L1169=1,'Given Data '!C$55,IF(L1169=2,'Given Data '!C$56,IF(L1169=3,'Given Data '!C$57)))</f>
        <v>581.23604096253996</v>
      </c>
      <c r="Y1169" s="41">
        <f>Table10[[#This Row],[Column19]]*Table10[[#This Row],[Column11]]^2/(2*1000)</f>
        <v>177.0745155669739</v>
      </c>
    </row>
    <row r="1170" spans="7:25">
      <c r="G1170" s="42">
        <v>5900</v>
      </c>
      <c r="H1170" s="42">
        <v>17.239999999999998</v>
      </c>
      <c r="I1170" s="41">
        <f>Table10[[#This Row],[Column2]]*746/1000</f>
        <v>12.861039999999999</v>
      </c>
      <c r="J1170" s="37">
        <f>60*Table10[[#This Row],[Column3]]/(2*PI()*Table10[[#This Row],[Column1]])</f>
        <v>2.0815912772568706E-2</v>
      </c>
      <c r="K1170" s="51">
        <v>504.4</v>
      </c>
      <c r="L1170" s="41">
        <f>IF(Simulation!Q1170&lt;='Given Data '!J$6,1,IF(AND(Simulation!Q1170&gt;'Given Data '!J$6,Simulation!Q1170&lt;='Given Data '!J$7),2,IF(Simulation!Q1170&gt;'Given Data '!J$8,3)))</f>
        <v>3</v>
      </c>
      <c r="M1170" s="41">
        <v>1</v>
      </c>
      <c r="N1170" s="32">
        <f t="shared" si="47"/>
        <v>1166</v>
      </c>
      <c r="O1170" s="41">
        <f>O1169+(Table10[[#This Row],[Column11]]-Q1169)/R1169</f>
        <v>63.643943404630996</v>
      </c>
      <c r="P1170" s="41">
        <f>3.6*Table10[[#This Row],[Column11]]</f>
        <v>89.004962226471747</v>
      </c>
      <c r="Q1170" s="41">
        <f t="shared" si="48"/>
        <v>24.723600618464374</v>
      </c>
      <c r="R1170" s="36">
        <f>Table10[[#This Row],[Column16]]/Table10[[#This Row],[Column19]]</f>
        <v>0.97340998998997075</v>
      </c>
      <c r="S1170" s="41">
        <f>'Given Data '!C$21*'Given Data '!C$19*'Given Data '!C$9*Table10[[#This Row],[Column11]]^2</f>
        <v>574.73501738294965</v>
      </c>
      <c r="T1170" s="41">
        <f>'Given Data '!C$22*'Given Data '!C$17*9.81</f>
        <v>102.35950200000001</v>
      </c>
      <c r="U1170" s="41">
        <f>-'Given Data '!C$17*9.81*'Given Data '!C$27</f>
        <v>-534.97407087527142</v>
      </c>
      <c r="V1170" s="41">
        <f>'Given Data '!C$45-(Table10[[#This Row],[Column13]]+Table10[[#This Row],[Column14]]+Table10[[#This Row],[Column15]])</f>
        <v>565.78096881515626</v>
      </c>
      <c r="W1170" s="41">
        <f>Table10[[#This Row],[Column16]]/'Given Data '!C$17</f>
        <v>1.0844740733648124</v>
      </c>
      <c r="X1170" s="41">
        <f>IF(L1170=1,'Given Data '!C$55,IF(L1170=2,'Given Data '!C$56,IF(L1170=3,'Given Data '!C$57)))</f>
        <v>581.23604096253996</v>
      </c>
      <c r="Y1170" s="41">
        <f>Table10[[#This Row],[Column19]]*Table10[[#This Row],[Column11]]^2/(2*1000)</f>
        <v>177.64213297851475</v>
      </c>
    </row>
    <row r="1171" spans="7:25">
      <c r="G1171" s="42">
        <v>5900</v>
      </c>
      <c r="H1171" s="42">
        <v>17.239999999999998</v>
      </c>
      <c r="I1171" s="41">
        <f>Table10[[#This Row],[Column2]]*746/1000</f>
        <v>12.861039999999999</v>
      </c>
      <c r="J1171" s="37">
        <f>60*Table10[[#This Row],[Column3]]/(2*PI()*Table10[[#This Row],[Column1]])</f>
        <v>2.0815912772568706E-2</v>
      </c>
      <c r="K1171" s="51">
        <v>504.4</v>
      </c>
      <c r="L1171" s="41">
        <f>IF(Simulation!Q1171&lt;='Given Data '!J$6,1,IF(AND(Simulation!Q1171&gt;'Given Data '!J$6,Simulation!Q1171&lt;='Given Data '!J$7),2,IF(Simulation!Q1171&gt;'Given Data '!J$8,3)))</f>
        <v>3</v>
      </c>
      <c r="M1171" s="41">
        <v>1</v>
      </c>
      <c r="N1171" s="32">
        <f t="shared" si="47"/>
        <v>1167</v>
      </c>
      <c r="O1171" s="41">
        <f>O1170+(Table10[[#This Row],[Column11]]-Q1170)/R1170</f>
        <v>63.684358433326466</v>
      </c>
      <c r="P1171" s="41">
        <f>3.6*Table10[[#This Row],[Column11]]</f>
        <v>89.146587640112188</v>
      </c>
      <c r="Q1171" s="41">
        <f t="shared" si="48"/>
        <v>24.762941011142274</v>
      </c>
      <c r="R1171" s="36">
        <f>Table10[[#This Row],[Column16]]/Table10[[#This Row],[Column19]]</f>
        <v>0.97026066500643604</v>
      </c>
      <c r="S1171" s="41">
        <f>'Given Data '!C$21*'Given Data '!C$19*'Given Data '!C$9*Table10[[#This Row],[Column11]]^2</f>
        <v>576.5655185680838</v>
      </c>
      <c r="T1171" s="41">
        <f>'Given Data '!C$22*'Given Data '!C$17*9.81</f>
        <v>102.35950200000001</v>
      </c>
      <c r="U1171" s="41">
        <f>-'Given Data '!C$17*9.81*'Given Data '!C$27</f>
        <v>-534.97407087527142</v>
      </c>
      <c r="V1171" s="41">
        <f>'Given Data '!C$45-(Table10[[#This Row],[Column13]]+Table10[[#This Row],[Column14]]+Table10[[#This Row],[Column15]])</f>
        <v>563.9504676300221</v>
      </c>
      <c r="W1171" s="41">
        <f>Table10[[#This Row],[Column16]]/'Given Data '!C$17</f>
        <v>1.0809654168599836</v>
      </c>
      <c r="X1171" s="41">
        <f>IF(L1171=1,'Given Data '!C$55,IF(L1171=2,'Given Data '!C$56,IF(L1171=3,'Given Data '!C$57)))</f>
        <v>581.23604096253996</v>
      </c>
      <c r="Y1171" s="41">
        <f>Table10[[#This Row],[Column19]]*Table10[[#This Row],[Column11]]^2/(2*1000)</f>
        <v>178.2079139473299</v>
      </c>
    </row>
    <row r="1172" spans="7:25">
      <c r="G1172" s="42">
        <v>5900</v>
      </c>
      <c r="H1172" s="42">
        <v>17.239999999999998</v>
      </c>
      <c r="I1172" s="41">
        <f>Table10[[#This Row],[Column2]]*746/1000</f>
        <v>12.861039999999999</v>
      </c>
      <c r="J1172" s="37">
        <f>60*Table10[[#This Row],[Column3]]/(2*PI()*Table10[[#This Row],[Column1]])</f>
        <v>2.0815912772568706E-2</v>
      </c>
      <c r="K1172" s="51">
        <v>504.4</v>
      </c>
      <c r="L1172" s="41">
        <f>IF(Simulation!Q1172&lt;='Given Data '!J$6,1,IF(AND(Simulation!Q1172&gt;'Given Data '!J$6,Simulation!Q1172&lt;='Given Data '!J$7),2,IF(Simulation!Q1172&gt;'Given Data '!J$8,3)))</f>
        <v>3</v>
      </c>
      <c r="M1172" s="41">
        <v>1</v>
      </c>
      <c r="N1172" s="32">
        <f t="shared" si="47"/>
        <v>1168</v>
      </c>
      <c r="O1172" s="41">
        <f>O1171+(Table10[[#This Row],[Column11]]-Q1171)/R1171</f>
        <v>63.724709460602355</v>
      </c>
      <c r="P1172" s="41">
        <f>3.6*Table10[[#This Row],[Column11]]</f>
        <v>89.287531292522416</v>
      </c>
      <c r="Q1172" s="41">
        <f t="shared" si="48"/>
        <v>24.80209202570067</v>
      </c>
      <c r="R1172" s="36">
        <f>Table10[[#This Row],[Column16]]/Table10[[#This Row],[Column19]]</f>
        <v>0.96712152920110361</v>
      </c>
      <c r="S1172" s="41">
        <f>'Given Data '!C$21*'Given Data '!C$19*'Given Data '!C$9*Table10[[#This Row],[Column11]]^2</f>
        <v>578.39009743561894</v>
      </c>
      <c r="T1172" s="41">
        <f>'Given Data '!C$22*'Given Data '!C$17*9.81</f>
        <v>102.35950200000001</v>
      </c>
      <c r="U1172" s="41">
        <f>-'Given Data '!C$17*9.81*'Given Data '!C$27</f>
        <v>-534.97407087527142</v>
      </c>
      <c r="V1172" s="41">
        <f>'Given Data '!C$45-(Table10[[#This Row],[Column13]]+Table10[[#This Row],[Column14]]+Table10[[#This Row],[Column15]])</f>
        <v>562.12588876248697</v>
      </c>
      <c r="W1172" s="41">
        <f>Table10[[#This Row],[Column16]]/'Given Data '!C$17</f>
        <v>1.0774681120976921</v>
      </c>
      <c r="X1172" s="41">
        <f>IF(L1172=1,'Given Data '!C$55,IF(L1172=2,'Given Data '!C$56,IF(L1172=3,'Given Data '!C$57)))</f>
        <v>581.23604096253996</v>
      </c>
      <c r="Y1172" s="41">
        <f>Table10[[#This Row],[Column19]]*Table10[[#This Row],[Column11]]^2/(2*1000)</f>
        <v>178.77186441495991</v>
      </c>
    </row>
    <row r="1173" spans="7:25">
      <c r="G1173" s="42">
        <v>5900</v>
      </c>
      <c r="H1173" s="42">
        <v>17.239999999999998</v>
      </c>
      <c r="I1173" s="41">
        <f>Table10[[#This Row],[Column2]]*746/1000</f>
        <v>12.861039999999999</v>
      </c>
      <c r="J1173" s="37">
        <f>60*Table10[[#This Row],[Column3]]/(2*PI()*Table10[[#This Row],[Column1]])</f>
        <v>2.0815912772568706E-2</v>
      </c>
      <c r="K1173" s="51">
        <v>504.4</v>
      </c>
      <c r="L1173" s="41">
        <f>IF(Simulation!Q1173&lt;='Given Data '!J$6,1,IF(AND(Simulation!Q1173&gt;'Given Data '!J$6,Simulation!Q1173&lt;='Given Data '!J$7),2,IF(Simulation!Q1173&gt;'Given Data '!J$8,3)))</f>
        <v>3</v>
      </c>
      <c r="M1173" s="41">
        <v>1</v>
      </c>
      <c r="N1173" s="32">
        <f t="shared" si="47"/>
        <v>1169</v>
      </c>
      <c r="O1173" s="41">
        <f>O1172+(Table10[[#This Row],[Column11]]-Q1172)/R1172</f>
        <v>63.764996995159031</v>
      </c>
      <c r="P1173" s="41">
        <f>3.6*Table10[[#This Row],[Column11]]</f>
        <v>89.427797883823914</v>
      </c>
      <c r="Q1173" s="41">
        <f t="shared" si="48"/>
        <v>24.841054967728866</v>
      </c>
      <c r="R1173" s="36">
        <f>Table10[[#This Row],[Column16]]/Table10[[#This Row],[Column19]]</f>
        <v>0.96399254960838499</v>
      </c>
      <c r="S1173" s="41">
        <f>'Given Data '!C$21*'Given Data '!C$19*'Given Data '!C$9*Table10[[#This Row],[Column11]]^2</f>
        <v>580.20877314634333</v>
      </c>
      <c r="T1173" s="41">
        <f>'Given Data '!C$22*'Given Data '!C$17*9.81</f>
        <v>102.35950200000001</v>
      </c>
      <c r="U1173" s="41">
        <f>-'Given Data '!C$17*9.81*'Given Data '!C$27</f>
        <v>-534.97407087527142</v>
      </c>
      <c r="V1173" s="41">
        <f>'Given Data '!C$45-(Table10[[#This Row],[Column13]]+Table10[[#This Row],[Column14]]+Table10[[#This Row],[Column15]])</f>
        <v>560.30721305176257</v>
      </c>
      <c r="W1173" s="41">
        <f>Table10[[#This Row],[Column16]]/'Given Data '!C$17</f>
        <v>1.0739821223510428</v>
      </c>
      <c r="X1173" s="41">
        <f>IF(L1173=1,'Given Data '!C$55,IF(L1173=2,'Given Data '!C$56,IF(L1173=3,'Given Data '!C$57)))</f>
        <v>581.23604096253996</v>
      </c>
      <c r="Y1173" s="41">
        <f>Table10[[#This Row],[Column19]]*Table10[[#This Row],[Column11]]^2/(2*1000)</f>
        <v>179.33399030372237</v>
      </c>
    </row>
    <row r="1174" spans="7:25">
      <c r="G1174" s="42">
        <v>5800</v>
      </c>
      <c r="H1174" s="42">
        <v>17.18</v>
      </c>
      <c r="I1174" s="41">
        <f>Table10[[#This Row],[Column2]]*746/1000</f>
        <v>12.816280000000001</v>
      </c>
      <c r="J1174" s="37">
        <f>60*Table10[[#This Row],[Column3]]/(2*PI()*Table10[[#This Row],[Column1]])</f>
        <v>2.1101113593618586E-2</v>
      </c>
      <c r="K1174" s="51">
        <v>504.4</v>
      </c>
      <c r="L1174" s="41">
        <f>IF(Simulation!Q1174&lt;='Given Data '!J$6,1,IF(AND(Simulation!Q1174&gt;'Given Data '!J$6,Simulation!Q1174&lt;='Given Data '!J$7),2,IF(Simulation!Q1174&gt;'Given Data '!J$8,3)))</f>
        <v>3</v>
      </c>
      <c r="M1174" s="41">
        <v>1</v>
      </c>
      <c r="N1174" s="32">
        <f t="shared" si="47"/>
        <v>1170</v>
      </c>
      <c r="O1174" s="41">
        <f>O1173+(Table10[[#This Row],[Column11]]-Q1173)/R1173</f>
        <v>63.805221539751983</v>
      </c>
      <c r="P1174" s="41">
        <f>3.6*Table10[[#This Row],[Column11]]</f>
        <v>89.567392064500297</v>
      </c>
      <c r="Q1174" s="41">
        <f t="shared" si="48"/>
        <v>24.87983112902786</v>
      </c>
      <c r="R1174" s="36">
        <f>Table10[[#This Row],[Column16]]/Table10[[#This Row],[Column19]]</f>
        <v>0.96087369336934603</v>
      </c>
      <c r="S1174" s="41">
        <f>'Given Data '!C$21*'Given Data '!C$19*'Given Data '!C$9*Table10[[#This Row],[Column11]]^2</f>
        <v>582.02156479905364</v>
      </c>
      <c r="T1174" s="41">
        <f>'Given Data '!C$22*'Given Data '!C$17*9.81</f>
        <v>102.35950200000001</v>
      </c>
      <c r="U1174" s="41">
        <f>-'Given Data '!C$17*9.81*'Given Data '!C$27</f>
        <v>-534.97407087527142</v>
      </c>
      <c r="V1174" s="41">
        <f>'Given Data '!C$45-(Table10[[#This Row],[Column13]]+Table10[[#This Row],[Column14]]+Table10[[#This Row],[Column15]])</f>
        <v>558.49442139905227</v>
      </c>
      <c r="W1174" s="41">
        <f>Table10[[#This Row],[Column16]]/'Given Data '!C$17</f>
        <v>1.070507411011965</v>
      </c>
      <c r="X1174" s="41">
        <f>IF(L1174=1,'Given Data '!C$55,IF(L1174=2,'Given Data '!C$56,IF(L1174=3,'Given Data '!C$57)))</f>
        <v>581.23604096253996</v>
      </c>
      <c r="Y1174" s="41">
        <f>Table10[[#This Row],[Column19]]*Table10[[#This Row],[Column11]]^2/(2*1000)</f>
        <v>179.89429751677415</v>
      </c>
    </row>
    <row r="1175" spans="7:25">
      <c r="G1175" s="42">
        <v>5800</v>
      </c>
      <c r="H1175" s="42">
        <v>17.18</v>
      </c>
      <c r="I1175" s="41">
        <f>Table10[[#This Row],[Column2]]*746/1000</f>
        <v>12.816280000000001</v>
      </c>
      <c r="J1175" s="37">
        <f>60*Table10[[#This Row],[Column3]]/(2*PI()*Table10[[#This Row],[Column1]])</f>
        <v>2.1101113593618586E-2</v>
      </c>
      <c r="K1175" s="51">
        <v>504.4</v>
      </c>
      <c r="L1175" s="41">
        <f>IF(Simulation!Q1175&lt;='Given Data '!J$6,1,IF(AND(Simulation!Q1175&gt;'Given Data '!J$6,Simulation!Q1175&lt;='Given Data '!J$7),2,IF(Simulation!Q1175&gt;'Given Data '!J$8,3)))</f>
        <v>3</v>
      </c>
      <c r="M1175" s="41">
        <v>1</v>
      </c>
      <c r="N1175" s="32">
        <f t="shared" si="47"/>
        <v>1171</v>
      </c>
      <c r="O1175" s="41">
        <f>O1174+(Table10[[#This Row],[Column11]]-Q1174)/R1174</f>
        <v>63.845383591286996</v>
      </c>
      <c r="P1175" s="41">
        <f>3.6*Table10[[#This Row],[Column11]]</f>
        <v>89.706318436150553</v>
      </c>
      <c r="Q1175" s="41">
        <f t="shared" si="48"/>
        <v>24.918421787819597</v>
      </c>
      <c r="R1175" s="36">
        <f>Table10[[#This Row],[Column16]]/Table10[[#This Row],[Column19]]</f>
        <v>0.95776492773136412</v>
      </c>
      <c r="S1175" s="41">
        <f>'Given Data '!C$21*'Given Data '!C$19*'Given Data '!C$9*Table10[[#This Row],[Column11]]^2</f>
        <v>583.82849143075464</v>
      </c>
      <c r="T1175" s="41">
        <f>'Given Data '!C$22*'Given Data '!C$17*9.81</f>
        <v>102.35950200000001</v>
      </c>
      <c r="U1175" s="41">
        <f>-'Given Data '!C$17*9.81*'Given Data '!C$27</f>
        <v>-534.97407087527142</v>
      </c>
      <c r="V1175" s="41">
        <f>'Given Data '!C$45-(Table10[[#This Row],[Column13]]+Table10[[#This Row],[Column14]]+Table10[[#This Row],[Column15]])</f>
        <v>556.68749476735127</v>
      </c>
      <c r="W1175" s="41">
        <f>Table10[[#This Row],[Column16]]/'Given Data '!C$17</f>
        <v>1.0670439415908286</v>
      </c>
      <c r="X1175" s="41">
        <f>IF(L1175=1,'Given Data '!C$55,IF(L1175=2,'Given Data '!C$56,IF(L1175=3,'Given Data '!C$57)))</f>
        <v>581.23604096253996</v>
      </c>
      <c r="Y1175" s="41">
        <f>Table10[[#This Row],[Column19]]*Table10[[#This Row],[Column11]]^2/(2*1000)</f>
        <v>180.45279193817316</v>
      </c>
    </row>
    <row r="1176" spans="7:25">
      <c r="G1176" s="42">
        <v>5800</v>
      </c>
      <c r="H1176" s="42">
        <v>17.18</v>
      </c>
      <c r="I1176" s="41">
        <f>Table10[[#This Row],[Column2]]*746/1000</f>
        <v>12.816280000000001</v>
      </c>
      <c r="J1176" s="37">
        <f>60*Table10[[#This Row],[Column3]]/(2*PI()*Table10[[#This Row],[Column1]])</f>
        <v>2.1101113593618586E-2</v>
      </c>
      <c r="K1176" s="51">
        <v>504.4</v>
      </c>
      <c r="L1176" s="41">
        <f>IF(Simulation!Q1176&lt;='Given Data '!J$6,1,IF(AND(Simulation!Q1176&gt;'Given Data '!J$6,Simulation!Q1176&lt;='Given Data '!J$7),2,IF(Simulation!Q1176&gt;'Given Data '!J$8,3)))</f>
        <v>3</v>
      </c>
      <c r="M1176" s="41">
        <v>1</v>
      </c>
      <c r="N1176" s="32">
        <f t="shared" si="47"/>
        <v>1172</v>
      </c>
      <c r="O1176" s="41">
        <f>O1175+(Table10[[#This Row],[Column11]]-Q1175)/R1175</f>
        <v>63.885483640913407</v>
      </c>
      <c r="P1176" s="41">
        <f>3.6*Table10[[#This Row],[Column11]]</f>
        <v>89.84458155222741</v>
      </c>
      <c r="Q1176" s="41">
        <f t="shared" si="48"/>
        <v>24.956828208952057</v>
      </c>
      <c r="R1176" s="36">
        <f>Table10[[#This Row],[Column16]]/Table10[[#This Row],[Column19]]</f>
        <v>0.95466622004778168</v>
      </c>
      <c r="S1176" s="41">
        <f>'Given Data '!C$21*'Given Data '!C$19*'Given Data '!C$9*Table10[[#This Row],[Column11]]^2</f>
        <v>585.62957201686027</v>
      </c>
      <c r="T1176" s="41">
        <f>'Given Data '!C$22*'Given Data '!C$17*9.81</f>
        <v>102.35950200000001</v>
      </c>
      <c r="U1176" s="41">
        <f>-'Given Data '!C$17*9.81*'Given Data '!C$27</f>
        <v>-534.97407087527142</v>
      </c>
      <c r="V1176" s="41">
        <f>'Given Data '!C$45-(Table10[[#This Row],[Column13]]+Table10[[#This Row],[Column14]]+Table10[[#This Row],[Column15]])</f>
        <v>554.88641418124564</v>
      </c>
      <c r="W1176" s="41">
        <f>Table10[[#This Row],[Column16]]/'Given Data '!C$17</f>
        <v>1.0635916777160599</v>
      </c>
      <c r="X1176" s="41">
        <f>IF(L1176=1,'Given Data '!C$55,IF(L1176=2,'Given Data '!C$56,IF(L1176=3,'Given Data '!C$57)))</f>
        <v>581.23604096253996</v>
      </c>
      <c r="Y1176" s="41">
        <f>Table10[[#This Row],[Column19]]*Table10[[#This Row],[Column11]]^2/(2*1000)</f>
        <v>181.00947943294057</v>
      </c>
    </row>
    <row r="1177" spans="7:25">
      <c r="G1177" s="42">
        <v>5800</v>
      </c>
      <c r="H1177" s="42">
        <v>17.18</v>
      </c>
      <c r="I1177" s="41">
        <f>Table10[[#This Row],[Column2]]*746/1000</f>
        <v>12.816280000000001</v>
      </c>
      <c r="J1177" s="37">
        <f>60*Table10[[#This Row],[Column3]]/(2*PI()*Table10[[#This Row],[Column1]])</f>
        <v>2.1101113593618586E-2</v>
      </c>
      <c r="K1177" s="51">
        <v>504.4</v>
      </c>
      <c r="L1177" s="41">
        <f>IF(Simulation!Q1177&lt;='Given Data '!J$6,1,IF(AND(Simulation!Q1177&gt;'Given Data '!J$6,Simulation!Q1177&lt;='Given Data '!J$7),2,IF(Simulation!Q1177&gt;'Given Data '!J$8,3)))</f>
        <v>3</v>
      </c>
      <c r="M1177" s="41">
        <v>1</v>
      </c>
      <c r="N1177" s="32">
        <f t="shared" si="47"/>
        <v>1173</v>
      </c>
      <c r="O1177" s="41">
        <f>O1176+(Table10[[#This Row],[Column11]]-Q1176)/R1176</f>
        <v>63.925522174115436</v>
      </c>
      <c r="P1177" s="41">
        <f>3.6*Table10[[#This Row],[Column11]]</f>
        <v>89.982185918761061</v>
      </c>
      <c r="Q1177" s="41">
        <f t="shared" si="48"/>
        <v>24.995051644100293</v>
      </c>
      <c r="R1177" s="36">
        <f>Table10[[#This Row],[Column16]]/Table10[[#This Row],[Column19]]</f>
        <v>0.95157753777756571</v>
      </c>
      <c r="S1177" s="41">
        <f>'Given Data '!C$21*'Given Data '!C$19*'Given Data '!C$9*Table10[[#This Row],[Column11]]^2</f>
        <v>587.42482547139184</v>
      </c>
      <c r="T1177" s="41">
        <f>'Given Data '!C$22*'Given Data '!C$17*9.81</f>
        <v>102.35950200000001</v>
      </c>
      <c r="U1177" s="41">
        <f>-'Given Data '!C$17*9.81*'Given Data '!C$27</f>
        <v>-534.97407087527142</v>
      </c>
      <c r="V1177" s="41">
        <f>'Given Data '!C$45-(Table10[[#This Row],[Column13]]+Table10[[#This Row],[Column14]]+Table10[[#This Row],[Column15]])</f>
        <v>553.09116072671407</v>
      </c>
      <c r="W1177" s="41">
        <f>Table10[[#This Row],[Column16]]/'Given Data '!C$17</f>
        <v>1.0601505831337601</v>
      </c>
      <c r="X1177" s="41">
        <f>IF(L1177=1,'Given Data '!C$55,IF(L1177=2,'Given Data '!C$56,IF(L1177=3,'Given Data '!C$57)))</f>
        <v>581.23604096253996</v>
      </c>
      <c r="Y1177" s="41">
        <f>Table10[[#This Row],[Column19]]*Table10[[#This Row],[Column11]]^2/(2*1000)</f>
        <v>181.56436584712182</v>
      </c>
    </row>
    <row r="1178" spans="7:25">
      <c r="G1178" s="42">
        <v>5700</v>
      </c>
      <c r="H1178" s="42">
        <v>17.11</v>
      </c>
      <c r="I1178" s="41">
        <f>Table10[[#This Row],[Column2]]*746/1000</f>
        <v>12.764059999999999</v>
      </c>
      <c r="J1178" s="37">
        <f>60*Table10[[#This Row],[Column3]]/(2*PI()*Table10[[#This Row],[Column1]])</f>
        <v>2.1383823609700394E-2</v>
      </c>
      <c r="K1178" s="51">
        <v>504.4</v>
      </c>
      <c r="L1178" s="41">
        <f>IF(Simulation!Q1178&lt;='Given Data '!J$6,1,IF(AND(Simulation!Q1178&gt;'Given Data '!J$6,Simulation!Q1178&lt;='Given Data '!J$7),2,IF(Simulation!Q1178&gt;'Given Data '!J$8,3)))</f>
        <v>3</v>
      </c>
      <c r="M1178" s="41">
        <v>1</v>
      </c>
      <c r="N1178" s="32">
        <f t="shared" si="47"/>
        <v>1174</v>
      </c>
      <c r="O1178" s="41">
        <f>O1177+(Table10[[#This Row],[Column11]]-Q1177)/R1177</f>
        <v>63.965499670801691</v>
      </c>
      <c r="P1178" s="41">
        <f>3.6*Table10[[#This Row],[Column11]]</f>
        <v>90.119135995068632</v>
      </c>
      <c r="Q1178" s="41">
        <f t="shared" si="48"/>
        <v>25.03309333196351</v>
      </c>
      <c r="R1178" s="36">
        <f>Table10[[#This Row],[Column16]]/Table10[[#This Row],[Column19]]</f>
        <v>0.94849884848496424</v>
      </c>
      <c r="S1178" s="41">
        <f>'Given Data '!C$21*'Given Data '!C$19*'Given Data '!C$9*Table10[[#This Row],[Column11]]^2</f>
        <v>589.21427064717727</v>
      </c>
      <c r="T1178" s="41">
        <f>'Given Data '!C$22*'Given Data '!C$17*9.81</f>
        <v>102.35950200000001</v>
      </c>
      <c r="U1178" s="41">
        <f>-'Given Data '!C$17*9.81*'Given Data '!C$27</f>
        <v>-534.97407087527142</v>
      </c>
      <c r="V1178" s="41">
        <f>'Given Data '!C$45-(Table10[[#This Row],[Column13]]+Table10[[#This Row],[Column14]]+Table10[[#This Row],[Column15]])</f>
        <v>551.30171555092863</v>
      </c>
      <c r="W1178" s="41">
        <f>Table10[[#This Row],[Column16]]/'Given Data '!C$17</f>
        <v>1.0567206217073251</v>
      </c>
      <c r="X1178" s="41">
        <f>IF(L1178=1,'Given Data '!C$55,IF(L1178=2,'Given Data '!C$56,IF(L1178=3,'Given Data '!C$57)))</f>
        <v>581.23604096253996</v>
      </c>
      <c r="Y1178" s="41">
        <f>Table10[[#This Row],[Column19]]*Table10[[#This Row],[Column11]]^2/(2*1000)</f>
        <v>182.11745700784857</v>
      </c>
    </row>
    <row r="1179" spans="7:25">
      <c r="G1179" s="42">
        <v>5700</v>
      </c>
      <c r="H1179" s="42">
        <v>17.11</v>
      </c>
      <c r="I1179" s="41">
        <f>Table10[[#This Row],[Column2]]*746/1000</f>
        <v>12.764059999999999</v>
      </c>
      <c r="J1179" s="37">
        <f>60*Table10[[#This Row],[Column3]]/(2*PI()*Table10[[#This Row],[Column1]])</f>
        <v>2.1383823609700394E-2</v>
      </c>
      <c r="K1179" s="51">
        <v>504.4</v>
      </c>
      <c r="L1179" s="41">
        <f>IF(Simulation!Q1179&lt;='Given Data '!J$6,1,IF(AND(Simulation!Q1179&gt;'Given Data '!J$6,Simulation!Q1179&lt;='Given Data '!J$7),2,IF(Simulation!Q1179&gt;'Given Data '!J$8,3)))</f>
        <v>3</v>
      </c>
      <c r="M1179" s="41">
        <v>1</v>
      </c>
      <c r="N1179" s="32">
        <f t="shared" si="47"/>
        <v>1175</v>
      </c>
      <c r="O1179" s="41">
        <f>O1178+(Table10[[#This Row],[Column11]]-Q1178)/R1178</f>
        <v>64.005416605392867</v>
      </c>
      <c r="P1179" s="41">
        <f>3.6*Table10[[#This Row],[Column11]]</f>
        <v>90.255436194449842</v>
      </c>
      <c r="Q1179" s="41">
        <f t="shared" si="48"/>
        <v>25.070954498458288</v>
      </c>
      <c r="R1179" s="36">
        <f>Table10[[#This Row],[Column16]]/Table10[[#This Row],[Column19]]</f>
        <v>0.9454301198391668</v>
      </c>
      <c r="S1179" s="41">
        <f>'Given Data '!C$21*'Given Data '!C$19*'Given Data '!C$9*Table10[[#This Row],[Column11]]^2</f>
        <v>590.99792633604886</v>
      </c>
      <c r="T1179" s="41">
        <f>'Given Data '!C$22*'Given Data '!C$17*9.81</f>
        <v>102.35950200000001</v>
      </c>
      <c r="U1179" s="41">
        <f>-'Given Data '!C$17*9.81*'Given Data '!C$27</f>
        <v>-534.97407087527142</v>
      </c>
      <c r="V1179" s="41">
        <f>'Given Data '!C$45-(Table10[[#This Row],[Column13]]+Table10[[#This Row],[Column14]]+Table10[[#This Row],[Column15]])</f>
        <v>549.51805986205704</v>
      </c>
      <c r="W1179" s="41">
        <f>Table10[[#This Row],[Column16]]/'Given Data '!C$17</f>
        <v>1.0533017574170651</v>
      </c>
      <c r="X1179" s="41">
        <f>IF(L1179=1,'Given Data '!C$55,IF(L1179=2,'Given Data '!C$56,IF(L1179=3,'Given Data '!C$57)))</f>
        <v>581.23604096253996</v>
      </c>
      <c r="Y1179" s="41">
        <f>Table10[[#This Row],[Column19]]*Table10[[#This Row],[Column11]]^2/(2*1000)</f>
        <v>182.66875872339949</v>
      </c>
    </row>
    <row r="1180" spans="7:25">
      <c r="G1180" s="42">
        <v>5700</v>
      </c>
      <c r="H1180" s="42">
        <v>17.11</v>
      </c>
      <c r="I1180" s="41">
        <f>Table10[[#This Row],[Column2]]*746/1000</f>
        <v>12.764059999999999</v>
      </c>
      <c r="J1180" s="37">
        <f>60*Table10[[#This Row],[Column3]]/(2*PI()*Table10[[#This Row],[Column1]])</f>
        <v>2.1383823609700394E-2</v>
      </c>
      <c r="K1180" s="51">
        <v>504.4</v>
      </c>
      <c r="L1180" s="41">
        <f>IF(Simulation!Q1180&lt;='Given Data '!J$6,1,IF(AND(Simulation!Q1180&gt;'Given Data '!J$6,Simulation!Q1180&lt;='Given Data '!J$7),2,IF(Simulation!Q1180&gt;'Given Data '!J$8,3)))</f>
        <v>3</v>
      </c>
      <c r="M1180" s="41">
        <v>1</v>
      </c>
      <c r="N1180" s="32">
        <f t="shared" si="47"/>
        <v>1176</v>
      </c>
      <c r="O1180" s="41">
        <f>O1179+(Table10[[#This Row],[Column11]]-Q1179)/R1179</f>
        <v>64.045273446907672</v>
      </c>
      <c r="P1180" s="41">
        <f>3.6*Table10[[#This Row],[Column11]]</f>
        <v>90.391090884868944</v>
      </c>
      <c r="Q1180" s="41">
        <f t="shared" si="48"/>
        <v>25.10863635690804</v>
      </c>
      <c r="R1180" s="36">
        <f>Table10[[#This Row],[Column16]]/Table10[[#This Row],[Column19]]</f>
        <v>0.94237131961396436</v>
      </c>
      <c r="S1180" s="41">
        <f>'Given Data '!C$21*'Given Data '!C$19*'Given Data '!C$9*Table10[[#This Row],[Column11]]^2</f>
        <v>592.7758112690409</v>
      </c>
      <c r="T1180" s="41">
        <f>'Given Data '!C$22*'Given Data '!C$17*9.81</f>
        <v>102.35950200000001</v>
      </c>
      <c r="U1180" s="41">
        <f>-'Given Data '!C$17*9.81*'Given Data '!C$27</f>
        <v>-534.97407087527142</v>
      </c>
      <c r="V1180" s="41">
        <f>'Given Data '!C$45-(Table10[[#This Row],[Column13]]+Table10[[#This Row],[Column14]]+Table10[[#This Row],[Column15]])</f>
        <v>547.74017492906501</v>
      </c>
      <c r="W1180" s="41">
        <f>Table10[[#This Row],[Column16]]/'Given Data '!C$17</f>
        <v>1.0498939543598262</v>
      </c>
      <c r="X1180" s="41">
        <f>IF(L1180=1,'Given Data '!C$55,IF(L1180=2,'Given Data '!C$56,IF(L1180=3,'Given Data '!C$57)))</f>
        <v>581.23604096253996</v>
      </c>
      <c r="Y1180" s="41">
        <f>Table10[[#This Row],[Column19]]*Table10[[#This Row],[Column11]]^2/(2*1000)</f>
        <v>183.21827678326153</v>
      </c>
    </row>
    <row r="1181" spans="7:25">
      <c r="G1181" s="42">
        <v>5700</v>
      </c>
      <c r="H1181" s="42">
        <v>17.11</v>
      </c>
      <c r="I1181" s="41">
        <f>Table10[[#This Row],[Column2]]*746/1000</f>
        <v>12.764059999999999</v>
      </c>
      <c r="J1181" s="37">
        <f>60*Table10[[#This Row],[Column3]]/(2*PI()*Table10[[#This Row],[Column1]])</f>
        <v>2.1383823609700394E-2</v>
      </c>
      <c r="K1181" s="51">
        <v>504.4</v>
      </c>
      <c r="L1181" s="41">
        <f>IF(Simulation!Q1181&lt;='Given Data '!J$6,1,IF(AND(Simulation!Q1181&gt;'Given Data '!J$6,Simulation!Q1181&lt;='Given Data '!J$7),2,IF(Simulation!Q1181&gt;'Given Data '!J$8,3)))</f>
        <v>3</v>
      </c>
      <c r="M1181" s="41">
        <v>1</v>
      </c>
      <c r="N1181" s="32">
        <f t="shared" si="47"/>
        <v>1177</v>
      </c>
      <c r="O1181" s="41">
        <f>O1180+(Table10[[#This Row],[Column11]]-Q1180)/R1180</f>
        <v>64.085070659047048</v>
      </c>
      <c r="P1181" s="41">
        <f>3.6*Table10[[#This Row],[Column11]]</f>
        <v>90.526104389623612</v>
      </c>
      <c r="Q1181" s="41">
        <f t="shared" si="48"/>
        <v>25.146140108228781</v>
      </c>
      <c r="R1181" s="36">
        <f>Table10[[#This Row],[Column16]]/Table10[[#This Row],[Column19]]</f>
        <v>0.93932241568741082</v>
      </c>
      <c r="S1181" s="41">
        <f>'Given Data '!C$21*'Given Data '!C$19*'Given Data '!C$9*Table10[[#This Row],[Column11]]^2</f>
        <v>594.547944116586</v>
      </c>
      <c r="T1181" s="41">
        <f>'Given Data '!C$22*'Given Data '!C$17*9.81</f>
        <v>102.35950200000001</v>
      </c>
      <c r="U1181" s="41">
        <f>-'Given Data '!C$17*9.81*'Given Data '!C$27</f>
        <v>-534.97407087527142</v>
      </c>
      <c r="V1181" s="41">
        <f>'Given Data '!C$45-(Table10[[#This Row],[Column13]]+Table10[[#This Row],[Column14]]+Table10[[#This Row],[Column15]])</f>
        <v>545.96804208151991</v>
      </c>
      <c r="W1181" s="41">
        <f>Table10[[#This Row],[Column16]]/'Given Data '!C$17</f>
        <v>1.0464971767486149</v>
      </c>
      <c r="X1181" s="41">
        <f>IF(L1181=1,'Given Data '!C$55,IF(L1181=2,'Given Data '!C$56,IF(L1181=3,'Given Data '!C$57)))</f>
        <v>581.23604096253996</v>
      </c>
      <c r="Y1181" s="41">
        <f>Table10[[#This Row],[Column19]]*Table10[[#This Row],[Column11]]^2/(2*1000)</f>
        <v>183.76601695819062</v>
      </c>
    </row>
    <row r="1182" spans="7:25">
      <c r="G1182" s="42">
        <v>5700</v>
      </c>
      <c r="H1182" s="42">
        <v>17.11</v>
      </c>
      <c r="I1182" s="41">
        <f>Table10[[#This Row],[Column2]]*746/1000</f>
        <v>12.764059999999999</v>
      </c>
      <c r="J1182" s="37">
        <f>60*Table10[[#This Row],[Column3]]/(2*PI()*Table10[[#This Row],[Column1]])</f>
        <v>2.1383823609700394E-2</v>
      </c>
      <c r="K1182" s="51">
        <v>504.4</v>
      </c>
      <c r="L1182" s="41">
        <f>IF(Simulation!Q1182&lt;='Given Data '!J$6,1,IF(AND(Simulation!Q1182&gt;'Given Data '!J$6,Simulation!Q1182&lt;='Given Data '!J$7),2,IF(Simulation!Q1182&gt;'Given Data '!J$8,3)))</f>
        <v>3</v>
      </c>
      <c r="M1182" s="41">
        <v>1</v>
      </c>
      <c r="N1182" s="32">
        <f t="shared" si="47"/>
        <v>1178</v>
      </c>
      <c r="O1182" s="41">
        <f>O1181+(Table10[[#This Row],[Column11]]-Q1181)/R1181</f>
        <v>64.124808700276731</v>
      </c>
      <c r="P1182" s="41">
        <f>3.6*Table10[[#This Row],[Column11]]</f>
        <v>90.660480988000785</v>
      </c>
      <c r="Q1182" s="41">
        <f t="shared" si="48"/>
        <v>25.183466941111327</v>
      </c>
      <c r="R1182" s="36">
        <f>Table10[[#This Row],[Column16]]/Table10[[#This Row],[Column19]]</f>
        <v>0.93628337604148626</v>
      </c>
      <c r="S1182" s="41">
        <f>'Given Data '!C$21*'Given Data '!C$19*'Given Data '!C$9*Table10[[#This Row],[Column11]]^2</f>
        <v>596.31434348871142</v>
      </c>
      <c r="T1182" s="41">
        <f>'Given Data '!C$22*'Given Data '!C$17*9.81</f>
        <v>102.35950200000001</v>
      </c>
      <c r="U1182" s="41">
        <f>-'Given Data '!C$17*9.81*'Given Data '!C$27</f>
        <v>-534.97407087527142</v>
      </c>
      <c r="V1182" s="41">
        <f>'Given Data '!C$45-(Table10[[#This Row],[Column13]]+Table10[[#This Row],[Column14]]+Table10[[#This Row],[Column15]])</f>
        <v>544.20164270939449</v>
      </c>
      <c r="W1182" s="41">
        <f>Table10[[#This Row],[Column16]]/'Given Data '!C$17</f>
        <v>1.0431113889122203</v>
      </c>
      <c r="X1182" s="41">
        <f>IF(L1182=1,'Given Data '!C$55,IF(L1182=2,'Given Data '!C$56,IF(L1182=3,'Given Data '!C$57)))</f>
        <v>581.23604096253996</v>
      </c>
      <c r="Y1182" s="41">
        <f>Table10[[#This Row],[Column19]]*Table10[[#This Row],[Column11]]^2/(2*1000)</f>
        <v>184.31198500027216</v>
      </c>
    </row>
    <row r="1183" spans="7:25">
      <c r="G1183" s="42">
        <v>5700</v>
      </c>
      <c r="H1183" s="42">
        <v>17.11</v>
      </c>
      <c r="I1183" s="41">
        <f>Table10[[#This Row],[Column2]]*746/1000</f>
        <v>12.764059999999999</v>
      </c>
      <c r="J1183" s="37">
        <f>60*Table10[[#This Row],[Column3]]/(2*PI()*Table10[[#This Row],[Column1]])</f>
        <v>2.1383823609700394E-2</v>
      </c>
      <c r="K1183" s="51">
        <v>504.4</v>
      </c>
      <c r="L1183" s="41">
        <f>IF(Simulation!Q1183&lt;='Given Data '!J$6,1,IF(AND(Simulation!Q1183&gt;'Given Data '!J$6,Simulation!Q1183&lt;='Given Data '!J$7),2,IF(Simulation!Q1183&gt;'Given Data '!J$8,3)))</f>
        <v>3</v>
      </c>
      <c r="M1183" s="41">
        <v>1</v>
      </c>
      <c r="N1183" s="32">
        <f t="shared" si="47"/>
        <v>1179</v>
      </c>
      <c r="O1183" s="41">
        <f>O1182+(Table10[[#This Row],[Column11]]-Q1182)/R1182</f>
        <v>64.16448802390812</v>
      </c>
      <c r="P1183" s="41">
        <f>3.6*Table10[[#This Row],[Column11]]</f>
        <v>90.794224915919884</v>
      </c>
      <c r="Q1183" s="41">
        <f t="shared" si="48"/>
        <v>25.220618032199965</v>
      </c>
      <c r="R1183" s="36">
        <f>Table10[[#This Row],[Column16]]/Table10[[#This Row],[Column19]]</f>
        <v>0.93325416876176037</v>
      </c>
      <c r="S1183" s="41">
        <f>'Given Data '!C$21*'Given Data '!C$19*'Given Data '!C$9*Table10[[#This Row],[Column11]]^2</f>
        <v>598.07502793523417</v>
      </c>
      <c r="T1183" s="41">
        <f>'Given Data '!C$22*'Given Data '!C$17*9.81</f>
        <v>102.35950200000001</v>
      </c>
      <c r="U1183" s="41">
        <f>-'Given Data '!C$17*9.81*'Given Data '!C$27</f>
        <v>-534.97407087527142</v>
      </c>
      <c r="V1183" s="41">
        <f>'Given Data '!C$45-(Table10[[#This Row],[Column13]]+Table10[[#This Row],[Column14]]+Table10[[#This Row],[Column15]])</f>
        <v>542.44095826287173</v>
      </c>
      <c r="W1183" s="41">
        <f>Table10[[#This Row],[Column16]]/'Given Data '!C$17</f>
        <v>1.0397365552948414</v>
      </c>
      <c r="X1183" s="41">
        <f>IF(L1183=1,'Given Data '!C$55,IF(L1183=2,'Given Data '!C$56,IF(L1183=3,'Given Data '!C$57)))</f>
        <v>581.23604096253996</v>
      </c>
      <c r="Y1183" s="41">
        <f>Table10[[#This Row],[Column19]]*Table10[[#This Row],[Column11]]^2/(2*1000)</f>
        <v>184.85618664298156</v>
      </c>
    </row>
    <row r="1184" spans="7:25">
      <c r="G1184" s="42">
        <v>5600</v>
      </c>
      <c r="H1184" s="42">
        <v>17.05</v>
      </c>
      <c r="I1184" s="41">
        <f>Table10[[#This Row],[Column2]]*746/1000</f>
        <v>12.7193</v>
      </c>
      <c r="J1184" s="37">
        <f>60*Table10[[#This Row],[Column3]]/(2*PI()*Table10[[#This Row],[Column1]])</f>
        <v>2.1689351439307978E-2</v>
      </c>
      <c r="K1184" s="51">
        <v>504.4</v>
      </c>
      <c r="L1184" s="41">
        <f>IF(Simulation!Q1184&lt;='Given Data '!J$6,1,IF(AND(Simulation!Q1184&gt;'Given Data '!J$6,Simulation!Q1184&lt;='Given Data '!J$7),2,IF(Simulation!Q1184&gt;'Given Data '!J$8,3)))</f>
        <v>3</v>
      </c>
      <c r="M1184">
        <v>1</v>
      </c>
      <c r="N1184" s="32">
        <f t="shared" si="47"/>
        <v>1180</v>
      </c>
      <c r="O1184" s="41">
        <f>O1183+(Table10[[#This Row],[Column11]]-Q1183)/R1183</f>
        <v>64.204109078177638</v>
      </c>
      <c r="P1184" s="41">
        <f>3.6*Table10[[#This Row],[Column11]]</f>
        <v>90.92734036656384</v>
      </c>
      <c r="Q1184" s="41">
        <f t="shared" si="48"/>
        <v>25.257594546267732</v>
      </c>
      <c r="R1184" s="36">
        <f>Table10[[#This Row],[Column16]]/Table10[[#This Row],[Column19]]</f>
        <v>0.93023476203705691</v>
      </c>
      <c r="S1184" s="41">
        <f>'Given Data '!C$21*'Given Data '!C$19*'Given Data '!C$9*Table10[[#This Row],[Column11]]^2</f>
        <v>599.83001594595646</v>
      </c>
      <c r="T1184" s="41">
        <f>'Given Data '!C$22*'Given Data '!C$17*9.81</f>
        <v>102.35950200000001</v>
      </c>
      <c r="U1184" s="41">
        <f>-'Given Data '!C$17*9.81*'Given Data '!C$27</f>
        <v>-534.97407087527142</v>
      </c>
      <c r="V1184" s="41">
        <f>'Given Data '!C$45-(Table10[[#This Row],[Column13]]+Table10[[#This Row],[Column14]]+Table10[[#This Row],[Column15]])</f>
        <v>540.68597025214945</v>
      </c>
      <c r="W1184" s="41">
        <f>Table10[[#This Row],[Column16]]/'Given Data '!C$17</f>
        <v>1.0363726404557119</v>
      </c>
      <c r="X1184" s="41">
        <f>IF(L1184=1,'Given Data '!C$55,IF(L1184=2,'Given Data '!C$56,IF(L1184=3,'Given Data '!C$57)))</f>
        <v>581.23604096253996</v>
      </c>
      <c r="Y1184" s="41">
        <f>Table10[[#This Row],[Column19]]*Table10[[#This Row],[Column11]]^2/(2*1000)</f>
        <v>185.39862760124441</v>
      </c>
    </row>
    <row r="1185" spans="7:25">
      <c r="G1185" s="42">
        <v>5600</v>
      </c>
      <c r="H1185" s="42">
        <v>17.05</v>
      </c>
      <c r="I1185" s="41">
        <f>Table10[[#This Row],[Column2]]*746/1000</f>
        <v>12.7193</v>
      </c>
      <c r="J1185" s="37">
        <f>60*Table10[[#This Row],[Column3]]/(2*PI()*Table10[[#This Row],[Column1]])</f>
        <v>2.1689351439307978E-2</v>
      </c>
      <c r="K1185" s="51">
        <v>504.4</v>
      </c>
      <c r="L1185" s="41">
        <f>IF(Simulation!Q1185&lt;='Given Data '!J$6,1,IF(AND(Simulation!Q1185&gt;'Given Data '!J$6,Simulation!Q1185&lt;='Given Data '!J$7),2,IF(Simulation!Q1185&gt;'Given Data '!J$8,3)))</f>
        <v>3</v>
      </c>
      <c r="M1185">
        <v>2</v>
      </c>
      <c r="N1185" s="39">
        <f t="shared" si="47"/>
        <v>1181</v>
      </c>
      <c r="O1185" s="41">
        <f>O1184+(Table10[[#This Row],[Column11]]-Q1184)/R1184</f>
        <v>64.243672306324484</v>
      </c>
      <c r="P1185" s="41">
        <f>3.6*Table10[[#This Row],[Column11]]</f>
        <v>91.059831490997993</v>
      </c>
      <c r="Q1185" s="41">
        <f t="shared" si="48"/>
        <v>25.294397636388332</v>
      </c>
      <c r="R1185" s="36">
        <f>-1.2*Table10[[#This Row],[Column16]]/Table10[[#This Row],[Column19]]</f>
        <v>-1.1126701489909443</v>
      </c>
      <c r="S1185" s="41">
        <f>'Given Data '!C$21*'Given Data '!C$19*'Given Data '!C$9*Table10[[#This Row],[Column11]]^2</f>
        <v>601.57932595085936</v>
      </c>
      <c r="T1185">
        <f>'Given Data '!C$23*'Given Data '!C$17*9.81</f>
        <v>102.35950200000001</v>
      </c>
      <c r="U1185" s="41">
        <f>-'Given Data '!C$17*9.81*'Given Data '!C$27</f>
        <v>-534.97407087527142</v>
      </c>
      <c r="V1185" s="41">
        <f>'Given Data '!C$45-(Table10[[#This Row],[Column13]]+Table10[[#This Row],[Column14]]+Table10[[#This Row],[Column15]])</f>
        <v>538.93666024724655</v>
      </c>
      <c r="W1185" s="41">
        <f>Table10[[#This Row],[Column16]]/'Given Data '!C$17</f>
        <v>1.0330196090687289</v>
      </c>
      <c r="X1185" s="41">
        <f>IF(L1185=1,'Given Data '!C$55,IF(L1185=2,'Given Data '!C$56,IF(L1185=3,'Given Data '!C$57)))</f>
        <v>581.23604096253996</v>
      </c>
      <c r="Y1185" s="41">
        <f>Table10[[#This Row],[Column19]]*Table10[[#This Row],[Column11]]^2/(2*1000)</f>
        <v>185.93931357149657</v>
      </c>
    </row>
    <row r="1186" spans="7:25">
      <c r="G1186" s="42">
        <v>5600</v>
      </c>
      <c r="H1186" s="42">
        <v>17.05</v>
      </c>
      <c r="I1186" s="41">
        <f>Table10[[#This Row],[Column2]]*746/1000</f>
        <v>12.7193</v>
      </c>
      <c r="J1186" s="37">
        <f>60*Table10[[#This Row],[Column3]]/(2*PI()*Table10[[#This Row],[Column1]])</f>
        <v>2.1689351439307978E-2</v>
      </c>
      <c r="K1186" s="51">
        <v>504.4</v>
      </c>
      <c r="L1186" s="41">
        <f>IF(Simulation!Q1186&lt;='Given Data '!J$6,1,IF(AND(Simulation!Q1186&gt;'Given Data '!J$6,Simulation!Q1186&lt;='Given Data '!J$7),2,IF(Simulation!Q1186&gt;'Given Data '!J$8,3)))</f>
        <v>3</v>
      </c>
      <c r="M1186" s="41">
        <v>2</v>
      </c>
      <c r="N1186" s="39">
        <f t="shared" si="47"/>
        <v>1182</v>
      </c>
      <c r="O1186" s="41">
        <f>O1185+(Table10[[#This Row],[Column11]]-Q1185)/R1185</f>
        <v>64.283241188977968</v>
      </c>
      <c r="P1186" s="41">
        <f>3.6*Table10[[#This Row],[Column11]]</f>
        <v>90.90133387859116</v>
      </c>
      <c r="Q1186" s="41">
        <f t="shared" si="48"/>
        <v>25.250370521830877</v>
      </c>
      <c r="R1186" s="36">
        <f>-1.2*Table10[[#This Row],[Column16]]/Table10[[#This Row],[Column19]]</f>
        <v>-1.1169900059079909</v>
      </c>
      <c r="S1186" s="41">
        <f>'Given Data '!C$21*'Given Data '!C$19*'Given Data '!C$9*Table10[[#This Row],[Column11]]^2</f>
        <v>599.48694550753521</v>
      </c>
      <c r="T1186" s="41">
        <f>'Given Data '!C$23*'Given Data '!C$17*9.81</f>
        <v>102.35950200000001</v>
      </c>
      <c r="U1186" s="41">
        <f>-'Given Data '!C$17*9.81*'Given Data '!C$27</f>
        <v>-534.97407087527142</v>
      </c>
      <c r="V1186" s="41">
        <f>'Given Data '!C$45-(Table10[[#This Row],[Column13]]+Table10[[#This Row],[Column14]]+Table10[[#This Row],[Column15]])</f>
        <v>541.0290406905707</v>
      </c>
      <c r="W1186" s="41">
        <f>Table10[[#This Row],[Column16]]/'Given Data '!C$17</f>
        <v>1.0370302288447042</v>
      </c>
      <c r="X1186" s="41">
        <f>IF(L1186=1,'Given Data '!C$55,IF(L1186=2,'Given Data '!C$56,IF(L1186=3,'Given Data '!C$57)))</f>
        <v>581.23604096253996</v>
      </c>
      <c r="Y1186" s="41">
        <f>Table10[[#This Row],[Column19]]*Table10[[#This Row],[Column11]]^2/(2*1000)</f>
        <v>185.29258957919987</v>
      </c>
    </row>
    <row r="1187" spans="7:25">
      <c r="G1187" s="42">
        <v>5600</v>
      </c>
      <c r="H1187" s="42">
        <v>17.05</v>
      </c>
      <c r="I1187" s="41">
        <f>Table10[[#This Row],[Column2]]*746/1000</f>
        <v>12.7193</v>
      </c>
      <c r="J1187" s="37">
        <f>60*Table10[[#This Row],[Column3]]/(2*PI()*Table10[[#This Row],[Column1]])</f>
        <v>2.1689351439307978E-2</v>
      </c>
      <c r="K1187" s="51">
        <v>504.4</v>
      </c>
      <c r="L1187" s="41">
        <f>IF(Simulation!Q1187&lt;='Given Data '!J$6,1,IF(AND(Simulation!Q1187&gt;'Given Data '!J$6,Simulation!Q1187&lt;='Given Data '!J$7),2,IF(Simulation!Q1187&gt;'Given Data '!J$8,3)))</f>
        <v>3</v>
      </c>
      <c r="M1187" s="41">
        <v>2</v>
      </c>
      <c r="N1187" s="39">
        <f t="shared" si="47"/>
        <v>1183</v>
      </c>
      <c r="O1187" s="41">
        <f>O1186+(Table10[[#This Row],[Column11]]-Q1186)/R1186</f>
        <v>64.322879320074534</v>
      </c>
      <c r="P1187" s="41">
        <f>3.6*Table10[[#This Row],[Column11]]</f>
        <v>90.741942451955325</v>
      </c>
      <c r="Q1187" s="41">
        <f t="shared" si="48"/>
        <v>25.206095125543143</v>
      </c>
      <c r="R1187" s="36">
        <f>-1.2*Table10[[#This Row],[Column16]]/Table10[[#This Row],[Column19]]</f>
        <v>-1.1213266343397588</v>
      </c>
      <c r="S1187" s="41">
        <f>'Given Data '!C$21*'Given Data '!C$19*'Given Data '!C$9*Table10[[#This Row],[Column11]]^2</f>
        <v>597.38644155686325</v>
      </c>
      <c r="T1187" s="41">
        <f>'Given Data '!C$23*'Given Data '!C$17*9.81</f>
        <v>102.35950200000001</v>
      </c>
      <c r="U1187" s="41">
        <f>-'Given Data '!C$17*9.81*'Given Data '!C$27</f>
        <v>-534.97407087527142</v>
      </c>
      <c r="V1187" s="41">
        <f>'Given Data '!C$45-(Table10[[#This Row],[Column13]]+Table10[[#This Row],[Column14]]+Table10[[#This Row],[Column15]])</f>
        <v>543.12954464124266</v>
      </c>
      <c r="W1187" s="41">
        <f>Table10[[#This Row],[Column16]]/'Given Data '!C$17</f>
        <v>1.0410564195458063</v>
      </c>
      <c r="X1187" s="41">
        <f>IF(L1187=1,'Given Data '!C$55,IF(L1187=2,'Given Data '!C$56,IF(L1187=3,'Given Data '!C$57)))</f>
        <v>581.23604096253996</v>
      </c>
      <c r="Y1187" s="41">
        <f>Table10[[#This Row],[Column19]]*Table10[[#This Row],[Column11]]^2/(2*1000)</f>
        <v>184.64335473037119</v>
      </c>
    </row>
    <row r="1188" spans="7:25">
      <c r="G1188" s="42">
        <v>5600</v>
      </c>
      <c r="H1188" s="42">
        <v>17.05</v>
      </c>
      <c r="I1188" s="41">
        <f>Table10[[#This Row],[Column2]]*746/1000</f>
        <v>12.7193</v>
      </c>
      <c r="J1188" s="37">
        <f>60*Table10[[#This Row],[Column3]]/(2*PI()*Table10[[#This Row],[Column1]])</f>
        <v>2.1689351439307978E-2</v>
      </c>
      <c r="K1188" s="51">
        <v>504.4</v>
      </c>
      <c r="L1188" s="41">
        <f>IF(Simulation!Q1188&lt;='Given Data '!J$6,1,IF(AND(Simulation!Q1188&gt;'Given Data '!J$6,Simulation!Q1188&lt;='Given Data '!J$7),2,IF(Simulation!Q1188&gt;'Given Data '!J$8,3)))</f>
        <v>3</v>
      </c>
      <c r="M1188" s="41">
        <v>2</v>
      </c>
      <c r="N1188" s="39">
        <f t="shared" si="47"/>
        <v>1184</v>
      </c>
      <c r="O1188" s="41">
        <f>O1187+(Table10[[#This Row],[Column11]]-Q1187)/R1187</f>
        <v>64.362587335446065</v>
      </c>
      <c r="P1188" s="41">
        <f>3.6*Table10[[#This Row],[Column11]]</f>
        <v>90.581650093116991</v>
      </c>
      <c r="Q1188" s="41">
        <f t="shared" si="48"/>
        <v>25.161569470310276</v>
      </c>
      <c r="R1188" s="36">
        <f>-1.2*Table10[[#This Row],[Column16]]/Table10[[#This Row],[Column19]]</f>
        <v>-1.1256800994003739</v>
      </c>
      <c r="S1188" s="41">
        <f>'Given Data '!C$21*'Given Data '!C$19*'Given Data '!C$9*Table10[[#This Row],[Column11]]^2</f>
        <v>595.27778255994599</v>
      </c>
      <c r="T1188" s="41">
        <f>'Given Data '!C$23*'Given Data '!C$17*9.81</f>
        <v>102.35950200000001</v>
      </c>
      <c r="U1188" s="41">
        <f>-'Given Data '!C$17*9.81*'Given Data '!C$27</f>
        <v>-534.97407087527142</v>
      </c>
      <c r="V1188" s="41">
        <f>'Given Data '!C$45-(Table10[[#This Row],[Column13]]+Table10[[#This Row],[Column14]]+Table10[[#This Row],[Column15]])</f>
        <v>545.23820363815992</v>
      </c>
      <c r="W1188" s="41">
        <f>Table10[[#This Row],[Column16]]/'Given Data '!C$17</f>
        <v>1.0450982416249639</v>
      </c>
      <c r="X1188" s="41">
        <f>IF(L1188=1,'Given Data '!C$55,IF(L1188=2,'Given Data '!C$56,IF(L1188=3,'Given Data '!C$57)))</f>
        <v>581.23604096253996</v>
      </c>
      <c r="Y1188" s="41">
        <f>Table10[[#This Row],[Column19]]*Table10[[#This Row],[Column11]]^2/(2*1000)</f>
        <v>183.99159927680162</v>
      </c>
    </row>
    <row r="1189" spans="7:25">
      <c r="G1189" s="42">
        <v>5600</v>
      </c>
      <c r="H1189" s="42">
        <v>17.05</v>
      </c>
      <c r="I1189" s="41">
        <f>Table10[[#This Row],[Column2]]*746/1000</f>
        <v>12.7193</v>
      </c>
      <c r="J1189" s="37">
        <f>60*Table10[[#This Row],[Column3]]/(2*PI()*Table10[[#This Row],[Column1]])</f>
        <v>2.1689351439307978E-2</v>
      </c>
      <c r="K1189" s="51">
        <v>504.4</v>
      </c>
      <c r="L1189" s="41">
        <f>IF(Simulation!Q1189&lt;='Given Data '!J$6,1,IF(AND(Simulation!Q1189&gt;'Given Data '!J$6,Simulation!Q1189&lt;='Given Data '!J$7),2,IF(Simulation!Q1189&gt;'Given Data '!J$8,3)))</f>
        <v>3</v>
      </c>
      <c r="M1189" s="41">
        <v>2</v>
      </c>
      <c r="N1189" s="39">
        <f t="shared" si="47"/>
        <v>1185</v>
      </c>
      <c r="O1189" s="41">
        <f>O1188+(Table10[[#This Row],[Column11]]-Q1188)/R1188</f>
        <v>64.402365879519905</v>
      </c>
      <c r="P1189" s="41">
        <f>3.6*Table10[[#This Row],[Column11]]</f>
        <v>90.42044959750767</v>
      </c>
      <c r="Q1189" s="41">
        <f t="shared" si="48"/>
        <v>25.116791554863241</v>
      </c>
      <c r="R1189" s="36">
        <f>-1.2*Table10[[#This Row],[Column16]]/Table10[[#This Row],[Column19]]</f>
        <v>-1.1300504664567621</v>
      </c>
      <c r="S1189" s="41">
        <f>'Given Data '!C$21*'Given Data '!C$19*'Given Data '!C$9*Table10[[#This Row],[Column11]]^2</f>
        <v>593.16093685543922</v>
      </c>
      <c r="T1189" s="41">
        <f>'Given Data '!C$23*'Given Data '!C$17*9.81</f>
        <v>102.35950200000001</v>
      </c>
      <c r="U1189" s="41">
        <f>-'Given Data '!C$17*9.81*'Given Data '!C$27</f>
        <v>-534.97407087527142</v>
      </c>
      <c r="V1189" s="41">
        <f>'Given Data '!C$45-(Table10[[#This Row],[Column13]]+Table10[[#This Row],[Column14]]+Table10[[#This Row],[Column15]])</f>
        <v>547.35504934266669</v>
      </c>
      <c r="W1189" s="41">
        <f>Table10[[#This Row],[Column16]]/'Given Data '!C$17</f>
        <v>1.0491557557698081</v>
      </c>
      <c r="X1189" s="41">
        <f>IF(L1189=1,'Given Data '!C$55,IF(L1189=2,'Given Data '!C$56,IF(L1189=3,'Given Data '!C$57)))</f>
        <v>581.23604096253996</v>
      </c>
      <c r="Y1189" s="41">
        <f>Table10[[#This Row],[Column19]]*Table10[[#This Row],[Column11]]^2/(2*1000)</f>
        <v>183.33731343243585</v>
      </c>
    </row>
    <row r="1190" spans="7:25">
      <c r="G1190" s="42">
        <v>5500</v>
      </c>
      <c r="H1190" s="42">
        <v>16.940000000000001</v>
      </c>
      <c r="I1190" s="41">
        <f>Table10[[#This Row],[Column2]]*746/1000</f>
        <v>12.637240000000002</v>
      </c>
      <c r="J1190" s="37">
        <f>60*Table10[[#This Row],[Column3]]/(2*PI()*Table10[[#This Row],[Column1]])</f>
        <v>2.1941227778603172E-2</v>
      </c>
      <c r="K1190" s="51">
        <v>504.4</v>
      </c>
      <c r="L1190" s="41">
        <f>IF(Simulation!Q1190&lt;='Given Data '!J$6,1,IF(AND(Simulation!Q1190&gt;'Given Data '!J$6,Simulation!Q1190&lt;='Given Data '!J$7),2,IF(Simulation!Q1190&gt;'Given Data '!J$8,3)))</f>
        <v>3</v>
      </c>
      <c r="M1190" s="41">
        <v>2</v>
      </c>
      <c r="N1190" s="39">
        <f t="shared" si="47"/>
        <v>1186</v>
      </c>
      <c r="O1190" s="41">
        <f>O1189+(Table10[[#This Row],[Column11]]-Q1189)/R1189</f>
        <v>64.44221560547939</v>
      </c>
      <c r="P1190" s="41">
        <f>3.6*Table10[[#This Row],[Column11]]</f>
        <v>90.258333672436393</v>
      </c>
      <c r="Q1190" s="41">
        <f t="shared" si="48"/>
        <v>25.071759353454553</v>
      </c>
      <c r="R1190" s="36">
        <f>-1.2*Table10[[#This Row],[Column16]]/Table10[[#This Row],[Column19]]</f>
        <v>-1.1344378011296319</v>
      </c>
      <c r="S1190" s="41">
        <f>'Given Data '!C$21*'Given Data '!C$19*'Given Data '!C$9*Table10[[#This Row],[Column11]]^2</f>
        <v>591.03587265907549</v>
      </c>
      <c r="T1190" s="41">
        <f>'Given Data '!C$23*'Given Data '!C$17*9.81</f>
        <v>102.35950200000001</v>
      </c>
      <c r="U1190" s="41">
        <f>-'Given Data '!C$17*9.81*'Given Data '!C$27</f>
        <v>-534.97407087527142</v>
      </c>
      <c r="V1190" s="41">
        <f>'Given Data '!C$45-(Table10[[#This Row],[Column13]]+Table10[[#This Row],[Column14]]+Table10[[#This Row],[Column15]])</f>
        <v>549.48011353903041</v>
      </c>
      <c r="W1190" s="41">
        <f>Table10[[#This Row],[Column16]]/'Given Data '!C$17</f>
        <v>1.053229022903587</v>
      </c>
      <c r="X1190" s="41">
        <f>IF(L1190=1,'Given Data '!C$55,IF(L1190=2,'Given Data '!C$56,IF(L1190=3,'Given Data '!C$57)))</f>
        <v>581.23604096253996</v>
      </c>
      <c r="Y1190" s="41">
        <f>Table10[[#This Row],[Column19]]*Table10[[#This Row],[Column11]]^2/(2*1000)</f>
        <v>182.68048737322465</v>
      </c>
    </row>
    <row r="1191" spans="7:25">
      <c r="G1191" s="42">
        <v>5500</v>
      </c>
      <c r="H1191" s="42">
        <v>16.940000000000001</v>
      </c>
      <c r="I1191" s="41">
        <f>Table10[[#This Row],[Column2]]*746/1000</f>
        <v>12.637240000000002</v>
      </c>
      <c r="J1191" s="37">
        <f>60*Table10[[#This Row],[Column3]]/(2*PI()*Table10[[#This Row],[Column1]])</f>
        <v>2.1941227778603172E-2</v>
      </c>
      <c r="K1191" s="51">
        <v>504.4</v>
      </c>
      <c r="L1191" s="41">
        <f>IF(Simulation!Q1191&lt;='Given Data '!J$6,1,IF(AND(Simulation!Q1191&gt;'Given Data '!J$6,Simulation!Q1191&lt;='Given Data '!J$7),2,IF(Simulation!Q1191&gt;'Given Data '!J$8,3)))</f>
        <v>3</v>
      </c>
      <c r="M1191" s="41">
        <v>2</v>
      </c>
      <c r="N1191" s="39">
        <f t="shared" si="47"/>
        <v>1187</v>
      </c>
      <c r="O1191" s="41">
        <f>O1190+(Table10[[#This Row],[Column11]]-Q1190)/R1190</f>
        <v>64.482137175428235</v>
      </c>
      <c r="P1191" s="41">
        <f>3.6*Table10[[#This Row],[Column11]]</f>
        <v>90.095294935526937</v>
      </c>
      <c r="Q1191" s="41">
        <f t="shared" si="48"/>
        <v>25.026470815424148</v>
      </c>
      <c r="R1191" s="36">
        <f>-1.2*Table10[[#This Row],[Column16]]/Table10[[#This Row],[Column19]]</f>
        <v>-1.138842169294459</v>
      </c>
      <c r="S1191" s="41">
        <f>'Given Data '!C$21*'Given Data '!C$19*'Given Data '!C$9*Table10[[#This Row],[Column11]]^2</f>
        <v>588.9025580631876</v>
      </c>
      <c r="T1191" s="41">
        <f>'Given Data '!C$23*'Given Data '!C$17*9.81</f>
        <v>102.35950200000001</v>
      </c>
      <c r="U1191" s="41">
        <f>-'Given Data '!C$17*9.81*'Given Data '!C$27</f>
        <v>-534.97407087527142</v>
      </c>
      <c r="V1191" s="41">
        <f>'Given Data '!C$45-(Table10[[#This Row],[Column13]]+Table10[[#This Row],[Column14]]+Table10[[#This Row],[Column15]])</f>
        <v>551.61342813491831</v>
      </c>
      <c r="W1191" s="41">
        <f>Table10[[#This Row],[Column16]]/'Given Data '!C$17</f>
        <v>1.0573181041860771</v>
      </c>
      <c r="X1191" s="41">
        <f>IF(L1191=1,'Given Data '!C$55,IF(L1191=2,'Given Data '!C$56,IF(L1191=3,'Given Data '!C$57)))</f>
        <v>581.23604096253996</v>
      </c>
      <c r="Y1191" s="41">
        <f>Table10[[#This Row],[Column19]]*Table10[[#This Row],[Column11]]^2/(2*1000)</f>
        <v>182.02111123697782</v>
      </c>
    </row>
    <row r="1192" spans="7:25">
      <c r="G1192" s="42">
        <v>5500</v>
      </c>
      <c r="H1192" s="42">
        <v>16.940000000000001</v>
      </c>
      <c r="I1192" s="41">
        <f>Table10[[#This Row],[Column2]]*746/1000</f>
        <v>12.637240000000002</v>
      </c>
      <c r="J1192" s="37">
        <f>60*Table10[[#This Row],[Column3]]/(2*PI()*Table10[[#This Row],[Column1]])</f>
        <v>2.1941227778603172E-2</v>
      </c>
      <c r="K1192" s="51">
        <v>504.4</v>
      </c>
      <c r="L1192" s="41">
        <f>IF(Simulation!Q1192&lt;='Given Data '!J$6,1,IF(AND(Simulation!Q1192&gt;'Given Data '!J$6,Simulation!Q1192&lt;='Given Data '!J$7),2,IF(Simulation!Q1192&gt;'Given Data '!J$8,3)))</f>
        <v>3</v>
      </c>
      <c r="M1192" s="41">
        <v>2</v>
      </c>
      <c r="N1192" s="39">
        <f t="shared" si="47"/>
        <v>1188</v>
      </c>
      <c r="O1192" s="41">
        <f>O1191+(Table10[[#This Row],[Column11]]-Q1191)/R1191</f>
        <v>64.522131260558865</v>
      </c>
      <c r="P1192" s="41">
        <f>3.6*Table10[[#This Row],[Column11]]</f>
        <v>89.931325913118144</v>
      </c>
      <c r="Q1192" s="41">
        <f t="shared" si="48"/>
        <v>24.980923864755038</v>
      </c>
      <c r="R1192" s="36">
        <f>-1.2*Table10[[#This Row],[Column16]]/Table10[[#This Row],[Column19]]</f>
        <v>-1.1432636370824756</v>
      </c>
      <c r="S1192" s="41">
        <f>'Given Data '!C$21*'Given Data '!C$19*'Given Data '!C$9*Table10[[#This Row],[Column11]]^2</f>
        <v>586.76096103622911</v>
      </c>
      <c r="T1192" s="41">
        <f>'Given Data '!C$23*'Given Data '!C$17*9.81</f>
        <v>102.35950200000001</v>
      </c>
      <c r="U1192" s="41">
        <f>-'Given Data '!C$17*9.81*'Given Data '!C$27</f>
        <v>-534.97407087527142</v>
      </c>
      <c r="V1192" s="41">
        <f>'Given Data '!C$45-(Table10[[#This Row],[Column13]]+Table10[[#This Row],[Column14]]+Table10[[#This Row],[Column15]])</f>
        <v>553.7550251618768</v>
      </c>
      <c r="W1192" s="41">
        <f>Table10[[#This Row],[Column16]]/'Given Data '!C$17</f>
        <v>1.0614230610145037</v>
      </c>
      <c r="X1192" s="41">
        <f>IF(L1192=1,'Given Data '!C$55,IF(L1192=2,'Given Data '!C$56,IF(L1192=3,'Given Data '!C$57)))</f>
        <v>581.23604096253996</v>
      </c>
      <c r="Y1192" s="41">
        <f>Table10[[#This Row],[Column19]]*Table10[[#This Row],[Column11]]^2/(2*1000)</f>
        <v>181.35917512321595</v>
      </c>
    </row>
    <row r="1193" spans="7:25">
      <c r="G1193" s="42">
        <v>5500</v>
      </c>
      <c r="H1193" s="42">
        <v>16.940000000000001</v>
      </c>
      <c r="I1193" s="41">
        <f>Table10[[#This Row],[Column2]]*746/1000</f>
        <v>12.637240000000002</v>
      </c>
      <c r="J1193" s="37">
        <f>60*Table10[[#This Row],[Column3]]/(2*PI()*Table10[[#This Row],[Column1]])</f>
        <v>2.1941227778603172E-2</v>
      </c>
      <c r="K1193" s="51">
        <v>504.4</v>
      </c>
      <c r="L1193" s="41">
        <f>IF(Simulation!Q1193&lt;='Given Data '!J$6,1,IF(AND(Simulation!Q1193&gt;'Given Data '!J$6,Simulation!Q1193&lt;='Given Data '!J$7),2,IF(Simulation!Q1193&gt;'Given Data '!J$8,3)))</f>
        <v>3</v>
      </c>
      <c r="M1193" s="41">
        <v>2</v>
      </c>
      <c r="N1193" s="39">
        <f t="shared" si="47"/>
        <v>1189</v>
      </c>
      <c r="O1193" s="41">
        <f>O1192+(Table10[[#This Row],[Column11]]-Q1192)/R1192</f>
        <v>64.562198541324875</v>
      </c>
      <c r="P1193" s="41">
        <f>3.6*Table10[[#This Row],[Column11]]</f>
        <v>89.766419038626552</v>
      </c>
      <c r="Q1193" s="41">
        <f t="shared" si="48"/>
        <v>24.935116399618487</v>
      </c>
      <c r="R1193" s="36">
        <f>-1.2*Table10[[#This Row],[Column16]]/Table10[[#This Row],[Column19]]</f>
        <v>-1.1477022708816633</v>
      </c>
      <c r="S1193" s="41">
        <f>'Given Data '!C$21*'Given Data '!C$19*'Given Data '!C$9*Table10[[#This Row],[Column11]]^2</f>
        <v>584.61104942229372</v>
      </c>
      <c r="T1193" s="41">
        <f>'Given Data '!C$23*'Given Data '!C$17*9.81</f>
        <v>102.35950200000001</v>
      </c>
      <c r="U1193" s="41">
        <f>-'Given Data '!C$17*9.81*'Given Data '!C$27</f>
        <v>-534.97407087527142</v>
      </c>
      <c r="V1193" s="41">
        <f>'Given Data '!C$45-(Table10[[#This Row],[Column13]]+Table10[[#This Row],[Column14]]+Table10[[#This Row],[Column15]])</f>
        <v>555.90493677581219</v>
      </c>
      <c r="W1193" s="41">
        <f>Table10[[#This Row],[Column16]]/'Given Data '!C$17</f>
        <v>1.0655439550244621</v>
      </c>
      <c r="X1193" s="41">
        <f>IF(L1193=1,'Given Data '!C$55,IF(L1193=2,'Given Data '!C$56,IF(L1193=3,'Given Data '!C$57)))</f>
        <v>581.23604096253996</v>
      </c>
      <c r="Y1193" s="41">
        <f>Table10[[#This Row],[Column19]]*Table10[[#This Row],[Column11]]^2/(2*1000)</f>
        <v>180.69466909302164</v>
      </c>
    </row>
    <row r="1194" spans="7:25">
      <c r="G1194" s="42">
        <v>5500</v>
      </c>
      <c r="H1194" s="42">
        <v>16.940000000000001</v>
      </c>
      <c r="I1194" s="41">
        <f>Table10[[#This Row],[Column2]]*746/1000</f>
        <v>12.637240000000002</v>
      </c>
      <c r="J1194" s="37">
        <f>60*Table10[[#This Row],[Column3]]/(2*PI()*Table10[[#This Row],[Column1]])</f>
        <v>2.1941227778603172E-2</v>
      </c>
      <c r="K1194" s="51">
        <v>504.4</v>
      </c>
      <c r="L1194" s="41">
        <f>IF(Simulation!Q1194&lt;='Given Data '!J$6,1,IF(AND(Simulation!Q1194&gt;'Given Data '!J$6,Simulation!Q1194&lt;='Given Data '!J$7),2,IF(Simulation!Q1194&gt;'Given Data '!J$8,3)))</f>
        <v>3</v>
      </c>
      <c r="M1194" s="41">
        <v>2</v>
      </c>
      <c r="N1194" s="39">
        <f t="shared" si="47"/>
        <v>1190</v>
      </c>
      <c r="O1194" s="41">
        <f>O1193+(Table10[[#This Row],[Column11]]-Q1193)/R1193</f>
        <v>64.602339707617674</v>
      </c>
      <c r="P1194" s="41">
        <f>3.6*Table10[[#This Row],[Column11]]</f>
        <v>89.600566650870249</v>
      </c>
      <c r="Q1194" s="41">
        <f t="shared" si="48"/>
        <v>24.889046291908404</v>
      </c>
      <c r="R1194" s="36">
        <f>-1.2*Table10[[#This Row],[Column16]]/Table10[[#This Row],[Column19]]</f>
        <v>-1.1521581373377505</v>
      </c>
      <c r="S1194" s="41">
        <f>'Given Data '!C$21*'Given Data '!C$19*'Given Data '!C$9*Table10[[#This Row],[Column11]]^2</f>
        <v>582.4527909406321</v>
      </c>
      <c r="T1194" s="41">
        <f>'Given Data '!C$23*'Given Data '!C$17*9.81</f>
        <v>102.35950200000001</v>
      </c>
      <c r="U1194" s="41">
        <f>-'Given Data '!C$17*9.81*'Given Data '!C$27</f>
        <v>-534.97407087527142</v>
      </c>
      <c r="V1194" s="41">
        <f>'Given Data '!C$45-(Table10[[#This Row],[Column13]]+Table10[[#This Row],[Column14]]+Table10[[#This Row],[Column15]])</f>
        <v>558.06319525747381</v>
      </c>
      <c r="W1194" s="41">
        <f>Table10[[#This Row],[Column16]]/'Given Data '!C$17</f>
        <v>1.0696808480908431</v>
      </c>
      <c r="X1194" s="41">
        <f>IF(L1194=1,'Given Data '!C$55,IF(L1194=2,'Given Data '!C$56,IF(L1194=3,'Given Data '!C$57)))</f>
        <v>581.23604096253996</v>
      </c>
      <c r="Y1194" s="41">
        <f>Table10[[#This Row],[Column19]]*Table10[[#This Row],[Column11]]^2/(2*1000)</f>
        <v>180.02758316889071</v>
      </c>
    </row>
    <row r="1195" spans="7:25">
      <c r="G1195" s="42">
        <v>5400</v>
      </c>
      <c r="H1195" s="42">
        <v>16.579999999999998</v>
      </c>
      <c r="I1195" s="41">
        <f>Table10[[#This Row],[Column2]]*746/1000</f>
        <v>12.368679999999998</v>
      </c>
      <c r="J1195" s="37">
        <f>60*Table10[[#This Row],[Column3]]/(2*PI()*Table10[[#This Row],[Column1]])</f>
        <v>2.187262846135404E-2</v>
      </c>
      <c r="K1195" s="51">
        <v>504.4</v>
      </c>
      <c r="L1195" s="41">
        <f>IF(Simulation!Q1195&lt;='Given Data '!J$6,1,IF(AND(Simulation!Q1195&gt;'Given Data '!J$6,Simulation!Q1195&lt;='Given Data '!J$7),2,IF(Simulation!Q1195&gt;'Given Data '!J$8,3)))</f>
        <v>3</v>
      </c>
      <c r="M1195" s="41">
        <v>2</v>
      </c>
      <c r="N1195" s="39">
        <f t="shared" si="47"/>
        <v>1191</v>
      </c>
      <c r="O1195" s="41">
        <f>O1194+(Table10[[#This Row],[Column11]]-Q1194)/R1194</f>
        <v>64.642555458947484</v>
      </c>
      <c r="P1195" s="41">
        <f>3.6*Table10[[#This Row],[Column11]]</f>
        <v>89.433760992352589</v>
      </c>
      <c r="Q1195" s="41">
        <f t="shared" si="48"/>
        <v>24.842711386764606</v>
      </c>
      <c r="R1195" s="36">
        <f>-1.2*Table10[[#This Row],[Column16]]/Table10[[#This Row],[Column19]]</f>
        <v>-1.1566313033552122</v>
      </c>
      <c r="S1195" s="41">
        <f>'Given Data '!C$21*'Given Data '!C$19*'Given Data '!C$9*Table10[[#This Row],[Column11]]^2</f>
        <v>580.28615318516745</v>
      </c>
      <c r="T1195" s="41">
        <f>'Given Data '!C$23*'Given Data '!C$17*9.81</f>
        <v>102.35950200000001</v>
      </c>
      <c r="U1195" s="41">
        <f>-'Given Data '!C$17*9.81*'Given Data '!C$27</f>
        <v>-534.97407087527142</v>
      </c>
      <c r="V1195" s="41">
        <f>'Given Data '!C$45-(Table10[[#This Row],[Column13]]+Table10[[#This Row],[Column14]]+Table10[[#This Row],[Column15]])</f>
        <v>560.22983301293846</v>
      </c>
      <c r="W1195" s="41">
        <f>Table10[[#This Row],[Column16]]/'Given Data '!C$17</f>
        <v>1.0738338023287619</v>
      </c>
      <c r="X1195" s="41">
        <f>IF(L1195=1,'Given Data '!C$55,IF(L1195=2,'Given Data '!C$56,IF(L1195=3,'Given Data '!C$57)))</f>
        <v>581.23604096253996</v>
      </c>
      <c r="Y1195" s="41">
        <f>Table10[[#This Row],[Column19]]*Table10[[#This Row],[Column11]]^2/(2*1000)</f>
        <v>179.35790733458171</v>
      </c>
    </row>
    <row r="1196" spans="7:25">
      <c r="G1196" s="42">
        <v>5400</v>
      </c>
      <c r="H1196" s="42">
        <v>16.579999999999998</v>
      </c>
      <c r="I1196" s="41">
        <f>Table10[[#This Row],[Column2]]*746/1000</f>
        <v>12.368679999999998</v>
      </c>
      <c r="J1196" s="37">
        <f>60*Table10[[#This Row],[Column3]]/(2*PI()*Table10[[#This Row],[Column1]])</f>
        <v>2.187262846135404E-2</v>
      </c>
      <c r="K1196" s="51">
        <v>504.4</v>
      </c>
      <c r="L1196" s="41">
        <f>IF(Simulation!Q1196&lt;='Given Data '!J$6,1,IF(AND(Simulation!Q1196&gt;'Given Data '!J$6,Simulation!Q1196&lt;='Given Data '!J$7),2,IF(Simulation!Q1196&gt;'Given Data '!J$8,3)))</f>
        <v>3</v>
      </c>
      <c r="M1196" s="41">
        <v>2</v>
      </c>
      <c r="N1196" s="39">
        <f t="shared" si="47"/>
        <v>1192</v>
      </c>
      <c r="O1196" s="41">
        <f>O1195+(Table10[[#This Row],[Column11]]-Q1195)/R1195</f>
        <v>64.682846504628813</v>
      </c>
      <c r="P1196" s="41">
        <f>3.6*Table10[[#This Row],[Column11]]</f>
        <v>89.265994207504789</v>
      </c>
      <c r="Q1196" s="41">
        <f t="shared" si="48"/>
        <v>24.796109502084665</v>
      </c>
      <c r="R1196" s="36">
        <f>-1.2*Table10[[#This Row],[Column16]]/Table10[[#This Row],[Column19]]</f>
        <v>-1.1611218360982742</v>
      </c>
      <c r="S1196" s="41">
        <f>'Given Data '!C$21*'Given Data '!C$19*'Given Data '!C$9*Table10[[#This Row],[Column11]]^2</f>
        <v>578.11110362400905</v>
      </c>
      <c r="T1196" s="41">
        <f>'Given Data '!C$23*'Given Data '!C$17*9.81</f>
        <v>102.35950200000001</v>
      </c>
      <c r="U1196" s="41">
        <f>-'Given Data '!C$17*9.81*'Given Data '!C$27</f>
        <v>-534.97407087527142</v>
      </c>
      <c r="V1196" s="41">
        <f>'Given Data '!C$45-(Table10[[#This Row],[Column13]]+Table10[[#This Row],[Column14]]+Table10[[#This Row],[Column15]])</f>
        <v>562.40488257409686</v>
      </c>
      <c r="W1196" s="41">
        <f>Table10[[#This Row],[Column16]]/'Given Data '!C$17</f>
        <v>1.0780028800944907</v>
      </c>
      <c r="X1196" s="41">
        <f>IF(L1196=1,'Given Data '!C$55,IF(L1196=2,'Given Data '!C$56,IF(L1196=3,'Given Data '!C$57)))</f>
        <v>581.23604096253996</v>
      </c>
      <c r="Y1196" s="41">
        <f>Table10[[#This Row],[Column19]]*Table10[[#This Row],[Column11]]^2/(2*1000)</f>
        <v>178.68563153496621</v>
      </c>
    </row>
    <row r="1197" spans="7:25">
      <c r="G1197" s="42">
        <v>5400</v>
      </c>
      <c r="H1197" s="42">
        <v>16.579999999999998</v>
      </c>
      <c r="I1197" s="41">
        <f>Table10[[#This Row],[Column2]]*746/1000</f>
        <v>12.368679999999998</v>
      </c>
      <c r="J1197" s="37">
        <f>60*Table10[[#This Row],[Column3]]/(2*PI()*Table10[[#This Row],[Column1]])</f>
        <v>2.187262846135404E-2</v>
      </c>
      <c r="K1197" s="51">
        <v>504.4</v>
      </c>
      <c r="L1197" s="41">
        <f>IF(Simulation!Q1197&lt;='Given Data '!J$6,1,IF(AND(Simulation!Q1197&gt;'Given Data '!J$6,Simulation!Q1197&lt;='Given Data '!J$7),2,IF(Simulation!Q1197&gt;'Given Data '!J$8,3)))</f>
        <v>3</v>
      </c>
      <c r="M1197" s="41">
        <v>2</v>
      </c>
      <c r="N1197" s="39">
        <f t="shared" si="47"/>
        <v>1193</v>
      </c>
      <c r="O1197" s="41">
        <f>O1196+(Table10[[#This Row],[Column11]]-Q1196)/R1196</f>
        <v>64.723213563970518</v>
      </c>
      <c r="P1197" s="41">
        <f>3.6*Table10[[#This Row],[Column11]]</f>
        <v>89.097258340886185</v>
      </c>
      <c r="Q1197" s="41">
        <f t="shared" si="48"/>
        <v>24.74923842802394</v>
      </c>
      <c r="R1197" s="36">
        <f>-1.2*Table10[[#This Row],[Column16]]/Table10[[#This Row],[Column19]]</f>
        <v>-1.1656298029919236</v>
      </c>
      <c r="S1197" s="41">
        <f>'Given Data '!C$21*'Given Data '!C$19*'Given Data '!C$9*Table10[[#This Row],[Column11]]^2</f>
        <v>575.92760959896327</v>
      </c>
      <c r="T1197" s="41">
        <f>'Given Data '!C$23*'Given Data '!C$17*9.81</f>
        <v>102.35950200000001</v>
      </c>
      <c r="U1197" s="41">
        <f>-'Given Data '!C$17*9.81*'Given Data '!C$27</f>
        <v>-534.97407087527142</v>
      </c>
      <c r="V1197" s="41">
        <f>'Given Data '!C$45-(Table10[[#This Row],[Column13]]+Table10[[#This Row],[Column14]]+Table10[[#This Row],[Column15]])</f>
        <v>564.58837659914263</v>
      </c>
      <c r="W1197" s="41">
        <f>Table10[[#This Row],[Column16]]/'Given Data '!C$17</f>
        <v>1.0821881439863958</v>
      </c>
      <c r="X1197" s="41">
        <f>IF(L1197=1,'Given Data '!C$55,IF(L1197=2,'Given Data '!C$56,IF(L1197=3,'Given Data '!C$57)))</f>
        <v>581.23604096253996</v>
      </c>
      <c r="Y1197" s="41">
        <f>Table10[[#This Row],[Column19]]*Table10[[#This Row],[Column11]]^2/(2*1000)</f>
        <v>178.01074567587727</v>
      </c>
    </row>
    <row r="1198" spans="7:25">
      <c r="G1198" s="42">
        <v>5400</v>
      </c>
      <c r="H1198" s="42">
        <v>16.579999999999998</v>
      </c>
      <c r="I1198" s="41">
        <f>Table10[[#This Row],[Column2]]*746/1000</f>
        <v>12.368679999999998</v>
      </c>
      <c r="J1198" s="37">
        <f>60*Table10[[#This Row],[Column3]]/(2*PI()*Table10[[#This Row],[Column1]])</f>
        <v>2.187262846135404E-2</v>
      </c>
      <c r="K1198" s="51">
        <v>504.4</v>
      </c>
      <c r="L1198" s="41">
        <f>IF(Simulation!Q1198&lt;='Given Data '!J$6,1,IF(AND(Simulation!Q1198&gt;'Given Data '!J$6,Simulation!Q1198&lt;='Given Data '!J$7),2,IF(Simulation!Q1198&gt;'Given Data '!J$8,3)))</f>
        <v>3</v>
      </c>
      <c r="M1198" s="41">
        <v>2</v>
      </c>
      <c r="N1198" s="39">
        <f t="shared" si="47"/>
        <v>1194</v>
      </c>
      <c r="O1198" s="41">
        <f>O1197+(Table10[[#This Row],[Column11]]-Q1197)/R1197</f>
        <v>64.763657366470611</v>
      </c>
      <c r="P1198" s="41">
        <f>3.6*Table10[[#This Row],[Column11]]</f>
        <v>88.927545335340625</v>
      </c>
      <c r="Q1198" s="41">
        <f t="shared" si="48"/>
        <v>24.702095926483505</v>
      </c>
      <c r="R1198" s="36">
        <f>-1.2*Table10[[#This Row],[Column16]]/Table10[[#This Row],[Column19]]</f>
        <v>-1.1701552717229189</v>
      </c>
      <c r="S1198" s="41">
        <f>'Given Data '!C$21*'Given Data '!C$19*'Given Data '!C$9*Table10[[#This Row],[Column11]]^2</f>
        <v>573.73563832504374</v>
      </c>
      <c r="T1198" s="41">
        <f>'Given Data '!C$23*'Given Data '!C$17*9.81</f>
        <v>102.35950200000001</v>
      </c>
      <c r="U1198" s="41">
        <f>-'Given Data '!C$17*9.81*'Given Data '!C$27</f>
        <v>-534.97407087527142</v>
      </c>
      <c r="V1198" s="41">
        <f>'Given Data '!C$45-(Table10[[#This Row],[Column13]]+Table10[[#This Row],[Column14]]+Table10[[#This Row],[Column15]])</f>
        <v>566.78034787306217</v>
      </c>
      <c r="W1198" s="41">
        <f>Table10[[#This Row],[Column16]]/'Given Data '!C$17</f>
        <v>1.0863896568458764</v>
      </c>
      <c r="X1198" s="41">
        <f>IF(L1198=1,'Given Data '!C$55,IF(L1198=2,'Given Data '!C$56,IF(L1198=3,'Given Data '!C$57)))</f>
        <v>581.23604096253996</v>
      </c>
      <c r="Y1198" s="41">
        <f>Table10[[#This Row],[Column19]]*Table10[[#This Row],[Column11]]^2/(2*1000)</f>
        <v>177.33323962395829</v>
      </c>
    </row>
    <row r="1199" spans="7:25">
      <c r="G1199" s="42">
        <v>5400</v>
      </c>
      <c r="H1199" s="42">
        <v>16.579999999999998</v>
      </c>
      <c r="I1199" s="41">
        <f>Table10[[#This Row],[Column2]]*746/1000</f>
        <v>12.368679999999998</v>
      </c>
      <c r="J1199" s="37">
        <f>60*Table10[[#This Row],[Column3]]/(2*PI()*Table10[[#This Row],[Column1]])</f>
        <v>2.187262846135404E-2</v>
      </c>
      <c r="K1199" s="51">
        <v>504.4</v>
      </c>
      <c r="L1199" s="41">
        <f>IF(Simulation!Q1199&lt;='Given Data '!J$6,1,IF(AND(Simulation!Q1199&gt;'Given Data '!J$6,Simulation!Q1199&lt;='Given Data '!J$7),2,IF(Simulation!Q1199&gt;'Given Data '!J$8,3)))</f>
        <v>3</v>
      </c>
      <c r="M1199" s="41">
        <v>2</v>
      </c>
      <c r="N1199" s="39">
        <f t="shared" si="47"/>
        <v>1195</v>
      </c>
      <c r="O1199" s="41">
        <f>O1198+(Table10[[#This Row],[Column11]]-Q1198)/R1198</f>
        <v>64.804178652016006</v>
      </c>
      <c r="P1199" s="41">
        <f>3.6*Table10[[#This Row],[Column11]]</f>
        <v>88.756847030108062</v>
      </c>
      <c r="Q1199" s="41">
        <f t="shared" si="48"/>
        <v>24.654679730585574</v>
      </c>
      <c r="R1199" s="36">
        <f>-1.2*Table10[[#This Row],[Column16]]/Table10[[#This Row],[Column19]]</f>
        <v>-1.174698310240808</v>
      </c>
      <c r="S1199" s="41">
        <f>'Given Data '!C$21*'Given Data '!C$19*'Given Data '!C$9*Table10[[#This Row],[Column11]]^2</f>
        <v>571.53515688997868</v>
      </c>
      <c r="T1199" s="41">
        <f>'Given Data '!C$23*'Given Data '!C$17*9.81</f>
        <v>102.35950200000001</v>
      </c>
      <c r="U1199" s="41">
        <f>-'Given Data '!C$17*9.81*'Given Data '!C$27</f>
        <v>-534.97407087527142</v>
      </c>
      <c r="V1199" s="41">
        <f>'Given Data '!C$45-(Table10[[#This Row],[Column13]]+Table10[[#This Row],[Column14]]+Table10[[#This Row],[Column15]])</f>
        <v>568.98082930812723</v>
      </c>
      <c r="W1199" s="41">
        <f>Table10[[#This Row],[Column16]]/'Given Data '!C$17</f>
        <v>1.0906074817583087</v>
      </c>
      <c r="X1199" s="41">
        <f>IF(L1199=1,'Given Data '!C$55,IF(L1199=2,'Given Data '!C$56,IF(L1199=3,'Given Data '!C$57)))</f>
        <v>581.23604096253996</v>
      </c>
      <c r="Y1199" s="41">
        <f>Table10[[#This Row],[Column19]]*Table10[[#This Row],[Column11]]^2/(2*1000)</f>
        <v>176.65310320651059</v>
      </c>
    </row>
    <row r="1200" spans="7:25">
      <c r="G1200" s="42">
        <v>5300</v>
      </c>
      <c r="H1200" s="42">
        <v>16.25</v>
      </c>
      <c r="I1200" s="41">
        <f>Table10[[#This Row],[Column2]]*746/1000</f>
        <v>12.1225</v>
      </c>
      <c r="J1200" s="37">
        <f>60*Table10[[#This Row],[Column3]]/(2*PI()*Table10[[#This Row],[Column1]])</f>
        <v>2.1841763746771711E-2</v>
      </c>
      <c r="K1200" s="51">
        <v>504.4</v>
      </c>
      <c r="L1200" s="41">
        <f>IF(Simulation!Q1200&lt;='Given Data '!J$6,1,IF(AND(Simulation!Q1200&gt;'Given Data '!J$6,Simulation!Q1200&lt;='Given Data '!J$7),2,IF(Simulation!Q1200&gt;'Given Data '!J$8,3)))</f>
        <v>3</v>
      </c>
      <c r="M1200" s="41">
        <v>2</v>
      </c>
      <c r="N1200" s="32">
        <f t="shared" si="47"/>
        <v>1196</v>
      </c>
      <c r="O1200" s="41">
        <f>O1199+(Table10[[#This Row],[Column11]]-Q1199)/R1199</f>
        <v>64.844778171087228</v>
      </c>
      <c r="P1200" s="41">
        <f>3.6*Table10[[#This Row],[Column11]]</f>
        <v>88.585155158889691</v>
      </c>
      <c r="Q1200" s="41">
        <f t="shared" si="48"/>
        <v>24.606987544136025</v>
      </c>
      <c r="R1200" s="36">
        <f>Table10[[#This Row],[Column16]]/Table10[[#This Row],[Column19]]</f>
        <v>0.98271582229912213</v>
      </c>
      <c r="S1200" s="41">
        <f>'Given Data '!C$21*'Given Data '!C$19*'Given Data '!C$9*Table10[[#This Row],[Column11]]^2</f>
        <v>569.32613225371722</v>
      </c>
      <c r="T1200" s="41">
        <f>'Given Data '!C$23*'Given Data '!C$17*9.81</f>
        <v>102.35950200000001</v>
      </c>
      <c r="U1200" s="41">
        <f>-'Given Data '!C$17*9.81*'Given Data '!C$27</f>
        <v>-534.97407087527142</v>
      </c>
      <c r="V1200" s="41">
        <f>'Given Data '!C$45-(Table10[[#This Row],[Column13]]+Table10[[#This Row],[Column14]]+Table10[[#This Row],[Column15]])</f>
        <v>571.18985394438869</v>
      </c>
      <c r="W1200" s="41">
        <f>Table10[[#This Row],[Column16]]/'Given Data '!C$17</f>
        <v>1.094841682053993</v>
      </c>
      <c r="X1200" s="41">
        <f>IF(L1200=1,'Given Data '!C$55,IF(L1200=2,'Given Data '!C$56,IF(L1200=3,'Given Data '!C$57)))</f>
        <v>581.23604096253996</v>
      </c>
      <c r="Y1200" s="41">
        <f>Table10[[#This Row],[Column19]]*Table10[[#This Row],[Column11]]^2/(2*1000)</f>
        <v>175.97032621134085</v>
      </c>
    </row>
    <row r="1201" spans="7:25">
      <c r="G1201" s="42">
        <v>5300</v>
      </c>
      <c r="H1201" s="42">
        <v>16.25</v>
      </c>
      <c r="I1201" s="41">
        <f>Table10[[#This Row],[Column2]]*746/1000</f>
        <v>12.1225</v>
      </c>
      <c r="J1201" s="37">
        <f>60*Table10[[#This Row],[Column3]]/(2*PI()*Table10[[#This Row],[Column1]])</f>
        <v>2.1841763746771711E-2</v>
      </c>
      <c r="K1201" s="51">
        <v>504.4</v>
      </c>
      <c r="L1201" s="41">
        <f>IF(Simulation!Q1201&lt;='Given Data '!J$6,1,IF(AND(Simulation!Q1201&gt;'Given Data '!J$6,Simulation!Q1201&lt;='Given Data '!J$7),2,IF(Simulation!Q1201&gt;'Given Data '!J$8,3)))</f>
        <v>3</v>
      </c>
      <c r="M1201" s="41">
        <v>2</v>
      </c>
      <c r="N1201" s="32">
        <f t="shared" si="47"/>
        <v>1197</v>
      </c>
      <c r="O1201" s="41">
        <f>O1200+(Table10[[#This Row],[Column11]]-Q1200)/R1200</f>
        <v>64.88538410980766</v>
      </c>
      <c r="P1201" s="41">
        <f>3.6*Table10[[#This Row],[Column11]]</f>
        <v>88.728809913345245</v>
      </c>
      <c r="Q1201" s="41">
        <f t="shared" si="48"/>
        <v>24.6468916425959</v>
      </c>
      <c r="R1201" s="36">
        <f>Table10[[#This Row],[Column16]]/Table10[[#This Row],[Column19]]</f>
        <v>0.9795363896626097</v>
      </c>
      <c r="S1201" s="41">
        <f>'Given Data '!C$21*'Given Data '!C$19*'Given Data '!C$9*Table10[[#This Row],[Column11]]^2</f>
        <v>571.17413309187077</v>
      </c>
      <c r="T1201" s="41">
        <f>'Given Data '!C$23*'Given Data '!C$17*9.81</f>
        <v>102.35950200000001</v>
      </c>
      <c r="U1201" s="41">
        <f>-'Given Data '!C$17*9.81*'Given Data '!C$27</f>
        <v>-534.97407087527142</v>
      </c>
      <c r="V1201" s="41">
        <f>'Given Data '!C$45-(Table10[[#This Row],[Column13]]+Table10[[#This Row],[Column14]]+Table10[[#This Row],[Column15]])</f>
        <v>569.34185310623513</v>
      </c>
      <c r="W1201" s="41">
        <f>Table10[[#This Row],[Column16]]/'Given Data '!C$17</f>
        <v>1.0912994826747333</v>
      </c>
      <c r="X1201" s="41">
        <f>IF(L1201=1,'Given Data '!C$55,IF(L1201=2,'Given Data '!C$56,IF(L1201=3,'Given Data '!C$57)))</f>
        <v>581.23604096253996</v>
      </c>
      <c r="Y1201" s="41">
        <f>Table10[[#This Row],[Column19]]*Table10[[#This Row],[Column11]]^2/(2*1000)</f>
        <v>176.54151606528521</v>
      </c>
    </row>
    <row r="1202" spans="7:25">
      <c r="G1202" s="42">
        <v>5300</v>
      </c>
      <c r="H1202" s="42">
        <v>16.25</v>
      </c>
      <c r="I1202" s="41">
        <f>Table10[[#This Row],[Column2]]*746/1000</f>
        <v>12.1225</v>
      </c>
      <c r="J1202" s="37">
        <f>60*Table10[[#This Row],[Column3]]/(2*PI()*Table10[[#This Row],[Column1]])</f>
        <v>2.1841763746771711E-2</v>
      </c>
      <c r="K1202" s="51">
        <v>457.1</v>
      </c>
      <c r="L1202" s="41">
        <f>IF(Simulation!Q1202&lt;='Given Data '!J$6,1,IF(AND(Simulation!Q1202&gt;'Given Data '!J$6,Simulation!Q1202&lt;='Given Data '!J$7),2,IF(Simulation!Q1202&gt;'Given Data '!J$8,3)))</f>
        <v>3</v>
      </c>
      <c r="M1202" s="41">
        <v>2</v>
      </c>
      <c r="N1202" s="32">
        <f t="shared" si="47"/>
        <v>1198</v>
      </c>
      <c r="O1202" s="41">
        <f>O1201+(Table10[[#This Row],[Column11]]-Q1201)/R1201</f>
        <v>64.925924518243576</v>
      </c>
      <c r="P1202" s="41">
        <f>3.6*Table10[[#This Row],[Column11]]</f>
        <v>88.871768812478393</v>
      </c>
      <c r="Q1202" s="41">
        <f t="shared" si="48"/>
        <v>24.686602447910666</v>
      </c>
      <c r="R1202" s="36">
        <f>Table10[[#This Row],[Column16]]/Table10[[#This Row],[Column19]]</f>
        <v>0.97636724361318661</v>
      </c>
      <c r="S1202" s="41">
        <f>'Given Data '!C$21*'Given Data '!C$19*'Given Data '!C$9*Table10[[#This Row],[Column11]]^2</f>
        <v>573.01615499486957</v>
      </c>
      <c r="T1202" s="41">
        <f>'Given Data '!C$23*'Given Data '!C$17*9.81</f>
        <v>102.35950200000001</v>
      </c>
      <c r="U1202" s="41">
        <f>-'Given Data '!C$17*9.81*'Given Data '!C$27</f>
        <v>-534.97407087527142</v>
      </c>
      <c r="V1202" s="41">
        <f>'Given Data '!C$45-(Table10[[#This Row],[Column13]]+Table10[[#This Row],[Column14]]+Table10[[#This Row],[Column15]])</f>
        <v>567.49983120323634</v>
      </c>
      <c r="W1202" s="41">
        <f>Table10[[#This Row],[Column16]]/'Given Data '!C$17</f>
        <v>1.0877687435610517</v>
      </c>
      <c r="X1202" s="41">
        <f>IF(L1202=1,'Given Data '!C$55,IF(L1202=2,'Given Data '!C$56,IF(L1202=3,'Given Data '!C$57)))</f>
        <v>581.23604096253996</v>
      </c>
      <c r="Y1202" s="41">
        <f>Table10[[#This Row],[Column19]]*Table10[[#This Row],[Column11]]^2/(2*1000)</f>
        <v>177.11085791839145</v>
      </c>
    </row>
    <row r="1203" spans="7:25">
      <c r="G1203" s="42">
        <v>5300</v>
      </c>
      <c r="H1203" s="42">
        <v>16.25</v>
      </c>
      <c r="I1203" s="41">
        <f>Table10[[#This Row],[Column2]]*746/1000</f>
        <v>12.1225</v>
      </c>
      <c r="J1203" s="37">
        <f>60*Table10[[#This Row],[Column3]]/(2*PI()*Table10[[#This Row],[Column1]])</f>
        <v>2.1841763746771711E-2</v>
      </c>
      <c r="K1203" s="51">
        <v>457.1</v>
      </c>
      <c r="L1203" s="41">
        <f>IF(Simulation!Q1203&lt;='Given Data '!J$6,1,IF(AND(Simulation!Q1203&gt;'Given Data '!J$6,Simulation!Q1203&lt;='Given Data '!J$7),2,IF(Simulation!Q1203&gt;'Given Data '!J$8,3)))</f>
        <v>3</v>
      </c>
      <c r="M1203" s="41">
        <v>2</v>
      </c>
      <c r="N1203" s="32">
        <f t="shared" si="47"/>
        <v>1199</v>
      </c>
      <c r="O1203" s="41">
        <f>O1202+(Table10[[#This Row],[Column11]]-Q1202)/R1202</f>
        <v>64.966399923119127</v>
      </c>
      <c r="P1203" s="41">
        <f>3.6*Table10[[#This Row],[Column11]]</f>
        <v>89.014036706651282</v>
      </c>
      <c r="Q1203" s="41">
        <f t="shared" si="48"/>
        <v>24.726121307403133</v>
      </c>
      <c r="R1203" s="36">
        <f>Table10[[#This Row],[Column16]]/Table10[[#This Row],[Column19]]</f>
        <v>0.9732083508701117</v>
      </c>
      <c r="S1203" s="41">
        <f>'Given Data '!C$21*'Given Data '!C$19*'Given Data '!C$9*Table10[[#This Row],[Column11]]^2</f>
        <v>574.85221730667968</v>
      </c>
      <c r="T1203" s="41">
        <f>'Given Data '!C$23*'Given Data '!C$17*9.81</f>
        <v>102.35950200000001</v>
      </c>
      <c r="U1203" s="41">
        <f>-'Given Data '!C$17*9.81*'Given Data '!C$27</f>
        <v>-534.97407087527142</v>
      </c>
      <c r="V1203" s="41">
        <f>'Given Data '!C$45-(Table10[[#This Row],[Column13]]+Table10[[#This Row],[Column14]]+Table10[[#This Row],[Column15]])</f>
        <v>565.66376889142623</v>
      </c>
      <c r="W1203" s="41">
        <f>Table10[[#This Row],[Column16]]/'Given Data '!C$17</f>
        <v>1.0842494276349433</v>
      </c>
      <c r="X1203" s="41">
        <f>IF(L1203=1,'Given Data '!C$55,IF(L1203=2,'Given Data '!C$56,IF(L1203=3,'Given Data '!C$57)))</f>
        <v>581.23604096253996</v>
      </c>
      <c r="Y1203" s="41">
        <f>Table10[[#This Row],[Column19]]*Table10[[#This Row],[Column11]]^2/(2*1000)</f>
        <v>177.67835774959468</v>
      </c>
    </row>
    <row r="1204" spans="7:25">
      <c r="G1204" s="42">
        <v>5300</v>
      </c>
      <c r="H1204" s="42">
        <v>16.25</v>
      </c>
      <c r="I1204" s="41">
        <f>Table10[[#This Row],[Column2]]*746/1000</f>
        <v>12.1225</v>
      </c>
      <c r="J1204" s="37">
        <f>60*Table10[[#This Row],[Column3]]/(2*PI()*Table10[[#This Row],[Column1]])</f>
        <v>2.1841763746771711E-2</v>
      </c>
      <c r="K1204" s="51">
        <v>457.1</v>
      </c>
      <c r="L1204" s="41">
        <f>IF(Simulation!Q1204&lt;='Given Data '!J$6,1,IF(AND(Simulation!Q1204&gt;'Given Data '!J$6,Simulation!Q1204&lt;='Given Data '!J$7),2,IF(Simulation!Q1204&gt;'Given Data '!J$8,3)))</f>
        <v>3</v>
      </c>
      <c r="M1204" s="41">
        <v>2</v>
      </c>
      <c r="N1204" s="32">
        <f t="shared" si="47"/>
        <v>1200</v>
      </c>
      <c r="O1204" s="41">
        <f>O1203+(Table10[[#This Row],[Column11]]-Q1203)/R1203</f>
        <v>65.006810844922398</v>
      </c>
      <c r="P1204" s="41">
        <f>3.6*Table10[[#This Row],[Column11]]</f>
        <v>89.155618394286378</v>
      </c>
      <c r="Q1204" s="41">
        <f t="shared" si="48"/>
        <v>24.765449553968438</v>
      </c>
      <c r="R1204" s="36">
        <f>Table10[[#This Row],[Column16]]/Table10[[#This Row],[Column19]]</f>
        <v>0.97005967826031925</v>
      </c>
      <c r="S1204" s="41">
        <f>'Given Data '!C$21*'Given Data '!C$19*'Given Data '!C$9*Table10[[#This Row],[Column11]]^2</f>
        <v>576.68233930868269</v>
      </c>
      <c r="T1204" s="41">
        <f>'Given Data '!C$23*'Given Data '!C$17*9.81</f>
        <v>102.35950200000001</v>
      </c>
      <c r="U1204" s="41">
        <f>-'Given Data '!C$17*9.81*'Given Data '!C$27</f>
        <v>-534.97407087527142</v>
      </c>
      <c r="V1204" s="41">
        <f>'Given Data '!C$45-(Table10[[#This Row],[Column13]]+Table10[[#This Row],[Column14]]+Table10[[#This Row],[Column15]])</f>
        <v>563.83364688942322</v>
      </c>
      <c r="W1204" s="41">
        <f>Table10[[#This Row],[Column16]]/'Given Data '!C$17</f>
        <v>1.0807414979383627</v>
      </c>
      <c r="X1204" s="41">
        <f>IF(L1204=1,'Given Data '!C$55,IF(L1204=2,'Given Data '!C$56,IF(L1204=3,'Given Data '!C$57)))</f>
        <v>581.23604096253996</v>
      </c>
      <c r="Y1204" s="41">
        <f>Table10[[#This Row],[Column19]]*Table10[[#This Row],[Column11]]^2/(2*1000)</f>
        <v>178.24402151848608</v>
      </c>
    </row>
    <row r="1205" spans="7:25">
      <c r="G1205" s="42">
        <v>5300</v>
      </c>
      <c r="H1205" s="42">
        <v>16.25</v>
      </c>
      <c r="I1205" s="41">
        <f>Table10[[#This Row],[Column2]]*746/1000</f>
        <v>12.1225</v>
      </c>
      <c r="J1205" s="37">
        <f>60*Table10[[#This Row],[Column3]]/(2*PI()*Table10[[#This Row],[Column1]])</f>
        <v>2.1841763746771711E-2</v>
      </c>
      <c r="K1205" s="51">
        <v>469.2</v>
      </c>
      <c r="L1205" s="41">
        <f>IF(Simulation!Q1205&lt;='Given Data '!J$6,1,IF(AND(Simulation!Q1205&gt;'Given Data '!J$6,Simulation!Q1205&lt;='Given Data '!J$7),2,IF(Simulation!Q1205&gt;'Given Data '!J$8,3)))</f>
        <v>3</v>
      </c>
      <c r="M1205" s="41">
        <v>2</v>
      </c>
      <c r="N1205" s="32">
        <f t="shared" si="47"/>
        <v>1201</v>
      </c>
      <c r="O1205" s="41">
        <f>O1204+(Table10[[#This Row],[Column11]]-Q1204)/R1204</f>
        <v>65.047157798006609</v>
      </c>
      <c r="P1205" s="41">
        <f>3.6*Table10[[#This Row],[Column11]]</f>
        <v>89.296518622665914</v>
      </c>
      <c r="Q1205" s="41">
        <f t="shared" si="48"/>
        <v>24.804588506296088</v>
      </c>
      <c r="R1205" s="36">
        <f>Table10[[#This Row],[Column16]]/Table10[[#This Row],[Column19]]</f>
        <v>0.96692119271806976</v>
      </c>
      <c r="S1205" s="41">
        <f>'Given Data '!C$21*'Given Data '!C$19*'Given Data '!C$9*Table10[[#This Row],[Column11]]^2</f>
        <v>578.50654021987793</v>
      </c>
      <c r="T1205" s="41">
        <f>'Given Data '!C$23*'Given Data '!C$17*9.81</f>
        <v>102.35950200000001</v>
      </c>
      <c r="U1205" s="41">
        <f>-'Given Data '!C$17*9.81*'Given Data '!C$27</f>
        <v>-534.97407087527142</v>
      </c>
      <c r="V1205" s="41">
        <f>'Given Data '!C$45-(Table10[[#This Row],[Column13]]+Table10[[#This Row],[Column14]]+Table10[[#This Row],[Column15]])</f>
        <v>562.00944597822797</v>
      </c>
      <c r="W1205" s="41">
        <f>Table10[[#This Row],[Column16]]/'Given Data '!C$17</f>
        <v>1.077244917632838</v>
      </c>
      <c r="X1205" s="41">
        <f>IF(L1205=1,'Given Data '!C$55,IF(L1205=2,'Given Data '!C$56,IF(L1205=3,'Given Data '!C$57)))</f>
        <v>581.23604096253996</v>
      </c>
      <c r="Y1205" s="41">
        <f>Table10[[#This Row],[Column19]]*Table10[[#This Row],[Column11]]^2/(2*1000)</f>
        <v>178.80785516537549</v>
      </c>
    </row>
    <row r="1206" spans="7:25">
      <c r="G1206" s="42">
        <v>5200</v>
      </c>
      <c r="H1206" s="42">
        <v>15.92</v>
      </c>
      <c r="I1206" s="41">
        <f>Table10[[#This Row],[Column2]]*746/1000</f>
        <v>11.87632</v>
      </c>
      <c r="J1206" s="37">
        <f>60*Table10[[#This Row],[Column3]]/(2*PI()*Table10[[#This Row],[Column1]])</f>
        <v>2.1809711927782367E-2</v>
      </c>
      <c r="K1206" s="51">
        <v>469.2</v>
      </c>
      <c r="L1206" s="41">
        <f>IF(Simulation!Q1206&lt;='Given Data '!J$6,1,IF(AND(Simulation!Q1206&gt;'Given Data '!J$6,Simulation!Q1206&lt;='Given Data '!J$7),2,IF(Simulation!Q1206&gt;'Given Data '!J$8,3)))</f>
        <v>3</v>
      </c>
      <c r="M1206" s="41">
        <v>2</v>
      </c>
      <c r="N1206" s="32">
        <f t="shared" si="47"/>
        <v>1202</v>
      </c>
      <c r="O1206" s="41">
        <f>O1205+(Table10[[#This Row],[Column11]]-Q1205)/R1205</f>
        <v>65.087441290689185</v>
      </c>
      <c r="P1206" s="41">
        <f>3.6*Table10[[#This Row],[Column11]]</f>
        <v>89.436742088715263</v>
      </c>
      <c r="Q1206" s="41">
        <f t="shared" si="48"/>
        <v>24.843539469087574</v>
      </c>
      <c r="R1206" s="36">
        <f>Table10[[#This Row],[Column16]]/Table10[[#This Row],[Column19]]</f>
        <v>0.96379286128460306</v>
      </c>
      <c r="S1206" s="41">
        <f>'Given Data '!C$21*'Given Data '!C$19*'Given Data '!C$9*Table10[[#This Row],[Column11]]^2</f>
        <v>580.32483919708477</v>
      </c>
      <c r="T1206" s="41">
        <f>'Given Data '!C$23*'Given Data '!C$17*9.81</f>
        <v>102.35950200000001</v>
      </c>
      <c r="U1206" s="41">
        <f>-'Given Data '!C$17*9.81*'Given Data '!C$27</f>
        <v>-534.97407087527142</v>
      </c>
      <c r="V1206" s="41">
        <f>'Given Data '!C$45-(Table10[[#This Row],[Column13]]+Table10[[#This Row],[Column14]]+Table10[[#This Row],[Column15]])</f>
        <v>560.19114700102114</v>
      </c>
      <c r="W1206" s="41">
        <f>Table10[[#This Row],[Column16]]/'Given Data '!C$17</f>
        <v>1.073759649999082</v>
      </c>
      <c r="X1206" s="41">
        <f>IF(L1206=1,'Given Data '!C$55,IF(L1206=2,'Given Data '!C$56,IF(L1206=3,'Given Data '!C$57)))</f>
        <v>581.23604096253996</v>
      </c>
      <c r="Y1206" s="41">
        <f>Table10[[#This Row],[Column19]]*Table10[[#This Row],[Column11]]^2/(2*1000)</f>
        <v>179.36986461135373</v>
      </c>
    </row>
    <row r="1207" spans="7:25">
      <c r="G1207" s="42">
        <v>5200</v>
      </c>
      <c r="H1207" s="42">
        <v>15.92</v>
      </c>
      <c r="I1207" s="41">
        <f>Table10[[#This Row],[Column2]]*746/1000</f>
        <v>11.87632</v>
      </c>
      <c r="J1207" s="37">
        <f>60*Table10[[#This Row],[Column3]]/(2*PI()*Table10[[#This Row],[Column1]])</f>
        <v>2.1809711927782367E-2</v>
      </c>
      <c r="K1207" s="51">
        <v>469.2</v>
      </c>
      <c r="L1207" s="41">
        <f>IF(Simulation!Q1207&lt;='Given Data '!J$6,1,IF(AND(Simulation!Q1207&gt;'Given Data '!J$6,Simulation!Q1207&lt;='Given Data '!J$7),2,IF(Simulation!Q1207&gt;'Given Data '!J$8,3)))</f>
        <v>3</v>
      </c>
      <c r="M1207" s="41">
        <v>2</v>
      </c>
      <c r="N1207" s="32">
        <f t="shared" si="47"/>
        <v>1203</v>
      </c>
      <c r="O1207" s="41">
        <f>O1206+(Table10[[#This Row],[Column11]]-Q1206)/R1206</f>
        <v>65.127661825348824</v>
      </c>
      <c r="P1207" s="41">
        <f>3.6*Table10[[#This Row],[Column11]]</f>
        <v>89.576293439770495</v>
      </c>
      <c r="Q1207" s="41">
        <f t="shared" si="48"/>
        <v>24.88230373326958</v>
      </c>
      <c r="R1207" s="36">
        <f>Table10[[#This Row],[Column16]]/Table10[[#This Row],[Column19]]</f>
        <v>0.9606746511077926</v>
      </c>
      <c r="S1207" s="41">
        <f>'Given Data '!C$21*'Given Data '!C$19*'Given Data '!C$9*Table10[[#This Row],[Column11]]^2</f>
        <v>582.13725533514321</v>
      </c>
      <c r="T1207" s="41">
        <f>'Given Data '!C$23*'Given Data '!C$17*9.81</f>
        <v>102.35950200000001</v>
      </c>
      <c r="U1207" s="41">
        <f>-'Given Data '!C$17*9.81*'Given Data '!C$27</f>
        <v>-534.97407087527142</v>
      </c>
      <c r="V1207" s="41">
        <f>'Given Data '!C$45-(Table10[[#This Row],[Column13]]+Table10[[#This Row],[Column14]]+Table10[[#This Row],[Column15]])</f>
        <v>558.3787308629627</v>
      </c>
      <c r="W1207" s="41">
        <f>Table10[[#This Row],[Column16]]/'Given Data '!C$17</f>
        <v>1.0702856584366078</v>
      </c>
      <c r="X1207" s="41">
        <f>IF(L1207=1,'Given Data '!C$55,IF(L1207=2,'Given Data '!C$56,IF(L1207=3,'Given Data '!C$57)))</f>
        <v>581.23604096253996</v>
      </c>
      <c r="Y1207" s="41">
        <f>Table10[[#This Row],[Column19]]*Table10[[#This Row],[Column11]]^2/(2*1000)</f>
        <v>179.93005575835471</v>
      </c>
    </row>
    <row r="1208" spans="7:25">
      <c r="G1208" s="42">
        <v>5200</v>
      </c>
      <c r="H1208" s="42">
        <v>15.92</v>
      </c>
      <c r="I1208" s="41">
        <f>Table10[[#This Row],[Column2]]*746/1000</f>
        <v>11.87632</v>
      </c>
      <c r="J1208" s="37">
        <f>60*Table10[[#This Row],[Column3]]/(2*PI()*Table10[[#This Row],[Column1]])</f>
        <v>2.1809711927782367E-2</v>
      </c>
      <c r="K1208" s="51">
        <v>469.2</v>
      </c>
      <c r="L1208" s="41">
        <f>IF(Simulation!Q1208&lt;='Given Data '!J$6,1,IF(AND(Simulation!Q1208&gt;'Given Data '!J$6,Simulation!Q1208&lt;='Given Data '!J$7),2,IF(Simulation!Q1208&gt;'Given Data '!J$8,3)))</f>
        <v>3</v>
      </c>
      <c r="M1208" s="41">
        <v>2</v>
      </c>
      <c r="N1208" s="32">
        <f t="shared" si="47"/>
        <v>1204</v>
      </c>
      <c r="O1208" s="41">
        <f>O1207+(Table10[[#This Row],[Column11]]-Q1207)/R1207</f>
        <v>65.167819898520534</v>
      </c>
      <c r="P1208" s="41">
        <f>3.6*Table10[[#This Row],[Column11]]</f>
        <v>89.715177274330699</v>
      </c>
      <c r="Q1208" s="41">
        <f t="shared" si="48"/>
        <v>24.92088257620297</v>
      </c>
      <c r="R1208" s="36">
        <f>Table10[[#This Row],[Column16]]/Table10[[#This Row],[Column19]]</f>
        <v>0.95756652944179932</v>
      </c>
      <c r="S1208" s="41">
        <f>'Given Data '!C$21*'Given Data '!C$19*'Given Data '!C$9*Table10[[#This Row],[Column11]]^2</f>
        <v>583.94380766711504</v>
      </c>
      <c r="T1208" s="41">
        <f>'Given Data '!C$23*'Given Data '!C$17*9.81</f>
        <v>102.35950200000001</v>
      </c>
      <c r="U1208" s="41">
        <f>-'Given Data '!C$17*9.81*'Given Data '!C$27</f>
        <v>-534.97407087527142</v>
      </c>
      <c r="V1208" s="41">
        <f>'Given Data '!C$45-(Table10[[#This Row],[Column13]]+Table10[[#This Row],[Column14]]+Table10[[#This Row],[Column15]])</f>
        <v>556.57217853099087</v>
      </c>
      <c r="W1208" s="41">
        <f>Table10[[#This Row],[Column16]]/'Given Data '!C$17</f>
        <v>1.0668229064633432</v>
      </c>
      <c r="X1208" s="41">
        <f>IF(L1208=1,'Given Data '!C$55,IF(L1208=2,'Given Data '!C$56,IF(L1208=3,'Given Data '!C$57)))</f>
        <v>581.23604096253996</v>
      </c>
      <c r="Y1208" s="41">
        <f>Table10[[#This Row],[Column19]]*Table10[[#This Row],[Column11]]^2/(2*1000)</f>
        <v>180.48843448921764</v>
      </c>
    </row>
    <row r="1209" spans="7:25">
      <c r="G1209" s="42">
        <v>5200</v>
      </c>
      <c r="H1209" s="42">
        <v>15.92</v>
      </c>
      <c r="I1209" s="41">
        <f>Table10[[#This Row],[Column2]]*746/1000</f>
        <v>11.87632</v>
      </c>
      <c r="J1209" s="37">
        <f>60*Table10[[#This Row],[Column3]]/(2*PI()*Table10[[#This Row],[Column1]])</f>
        <v>2.1809711927782367E-2</v>
      </c>
      <c r="K1209" s="51">
        <v>414.1</v>
      </c>
      <c r="L1209" s="41">
        <f>IF(Simulation!Q1209&lt;='Given Data '!J$6,1,IF(AND(Simulation!Q1209&gt;'Given Data '!J$6,Simulation!Q1209&lt;='Given Data '!J$7),2,IF(Simulation!Q1209&gt;'Given Data '!J$8,3)))</f>
        <v>3</v>
      </c>
      <c r="M1209" s="41">
        <v>2</v>
      </c>
      <c r="N1209" s="32">
        <f t="shared" si="47"/>
        <v>1205</v>
      </c>
      <c r="O1209" s="41">
        <f>O1208+(Table10[[#This Row],[Column11]]-Q1208)/R1208</f>
        <v>65.207916000988774</v>
      </c>
      <c r="P1209" s="41">
        <f>3.6*Table10[[#This Row],[Column11]]</f>
        <v>89.853398142795442</v>
      </c>
      <c r="Q1209" s="41">
        <f t="shared" si="48"/>
        <v>24.959277261887621</v>
      </c>
      <c r="R1209" s="36">
        <f>Table10[[#This Row],[Column16]]/Table10[[#This Row],[Column19]]</f>
        <v>0.9544684636467291</v>
      </c>
      <c r="S1209" s="41">
        <f>'Given Data '!C$21*'Given Data '!C$19*'Given Data '!C$9*Table10[[#This Row],[Column11]]^2</f>
        <v>585.74451516448312</v>
      </c>
      <c r="T1209" s="41">
        <f>'Given Data '!C$23*'Given Data '!C$17*9.81</f>
        <v>102.35950200000001</v>
      </c>
      <c r="U1209" s="41">
        <f>-'Given Data '!C$17*9.81*'Given Data '!C$27</f>
        <v>-534.97407087527142</v>
      </c>
      <c r="V1209" s="41">
        <f>'Given Data '!C$45-(Table10[[#This Row],[Column13]]+Table10[[#This Row],[Column14]]+Table10[[#This Row],[Column15]])</f>
        <v>554.77147103362279</v>
      </c>
      <c r="W1209" s="41">
        <f>Table10[[#This Row],[Column16]]/'Given Data '!C$17</f>
        <v>1.0633713577152493</v>
      </c>
      <c r="X1209" s="41">
        <f>IF(L1209=1,'Given Data '!C$55,IF(L1209=2,'Given Data '!C$56,IF(L1209=3,'Given Data '!C$57)))</f>
        <v>581.23604096253996</v>
      </c>
      <c r="Y1209" s="41">
        <f>Table10[[#This Row],[Column19]]*Table10[[#This Row],[Column11]]^2/(2*1000)</f>
        <v>181.04500666774865</v>
      </c>
    </row>
    <row r="1210" spans="7:25">
      <c r="G1210" s="42">
        <v>5200</v>
      </c>
      <c r="H1210" s="42">
        <v>15.92</v>
      </c>
      <c r="I1210" s="41">
        <f>Table10[[#This Row],[Column2]]*746/1000</f>
        <v>11.87632</v>
      </c>
      <c r="J1210" s="37">
        <f>60*Table10[[#This Row],[Column3]]/(2*PI()*Table10[[#This Row],[Column1]])</f>
        <v>2.1809711927782367E-2</v>
      </c>
      <c r="K1210" s="51">
        <v>414.1</v>
      </c>
      <c r="L1210" s="41">
        <f>IF(Simulation!Q1210&lt;='Given Data '!J$6,1,IF(AND(Simulation!Q1210&gt;'Given Data '!J$6,Simulation!Q1210&lt;='Given Data '!J$7),2,IF(Simulation!Q1210&gt;'Given Data '!J$8,3)))</f>
        <v>3</v>
      </c>
      <c r="M1210" s="41">
        <v>2</v>
      </c>
      <c r="N1210" s="32">
        <f t="shared" si="47"/>
        <v>1206</v>
      </c>
      <c r="O1210" s="41">
        <f>O1209+(Table10[[#This Row],[Column11]]-Q1209)/R1209</f>
        <v>65.247950617878658</v>
      </c>
      <c r="P1210" s="41">
        <f>3.6*Table10[[#This Row],[Column11]]</f>
        <v>89.990960548187488</v>
      </c>
      <c r="Q1210" s="41">
        <f t="shared" si="48"/>
        <v>24.997489041163192</v>
      </c>
      <c r="R1210" s="36">
        <f>Table10[[#This Row],[Column16]]/Table10[[#This Row],[Column19]]</f>
        <v>0.95138042118828881</v>
      </c>
      <c r="S1210" s="41">
        <f>'Given Data '!C$21*'Given Data '!C$19*'Given Data '!C$9*Table10[[#This Row],[Column11]]^2</f>
        <v>587.53939673735113</v>
      </c>
      <c r="T1210" s="41">
        <f>'Given Data '!C$23*'Given Data '!C$17*9.81</f>
        <v>102.35950200000001</v>
      </c>
      <c r="U1210" s="41">
        <f>-'Given Data '!C$17*9.81*'Given Data '!C$27</f>
        <v>-534.97407087527142</v>
      </c>
      <c r="V1210" s="41">
        <f>'Given Data '!C$45-(Table10[[#This Row],[Column13]]+Table10[[#This Row],[Column14]]+Table10[[#This Row],[Column15]])</f>
        <v>552.97658946075478</v>
      </c>
      <c r="W1210" s="41">
        <f>Table10[[#This Row],[Column16]]/'Given Data '!C$17</f>
        <v>1.059930975945937</v>
      </c>
      <c r="X1210" s="41">
        <f>IF(L1210=1,'Given Data '!C$55,IF(L1210=2,'Given Data '!C$56,IF(L1210=3,'Given Data '!C$57)))</f>
        <v>581.23604096253996</v>
      </c>
      <c r="Y1210" s="41">
        <f>Table10[[#This Row],[Column19]]*Table10[[#This Row],[Column11]]^2/(2*1000)</f>
        <v>181.59977813878231</v>
      </c>
    </row>
    <row r="1211" spans="7:25">
      <c r="G1211" s="42">
        <v>5100</v>
      </c>
      <c r="H1211" s="42">
        <v>15.59</v>
      </c>
      <c r="I1211" s="41">
        <f>Table10[[#This Row],[Column2]]*746/1000</f>
        <v>11.630139999999999</v>
      </c>
      <c r="J1211" s="37">
        <f>60*Table10[[#This Row],[Column3]]/(2*PI()*Table10[[#This Row],[Column1]])</f>
        <v>2.1776403174715003E-2</v>
      </c>
      <c r="K1211" s="51">
        <v>443.8</v>
      </c>
      <c r="L1211" s="41">
        <f>IF(Simulation!Q1211&lt;='Given Data '!J$6,1,IF(AND(Simulation!Q1211&gt;'Given Data '!J$6,Simulation!Q1211&lt;='Given Data '!J$7),2,IF(Simulation!Q1211&gt;'Given Data '!J$8,3)))</f>
        <v>3</v>
      </c>
      <c r="M1211" s="41">
        <v>2</v>
      </c>
      <c r="N1211" s="32">
        <f t="shared" si="47"/>
        <v>1207</v>
      </c>
      <c r="O1211" s="41">
        <f>O1210+(Table10[[#This Row],[Column11]]-Q1210)/R1210</f>
        <v>65.287924228745354</v>
      </c>
      <c r="P1211" s="41">
        <f>3.6*Table10[[#This Row],[Column11]]</f>
        <v>90.127868946861483</v>
      </c>
      <c r="Q1211" s="41">
        <f t="shared" si="48"/>
        <v>25.035519151905966</v>
      </c>
      <c r="R1211" s="36">
        <f>Table10[[#This Row],[Column16]]/Table10[[#This Row],[Column19]]</f>
        <v>0.94830236963744685</v>
      </c>
      <c r="S1211" s="41">
        <f>'Given Data '!C$21*'Given Data '!C$19*'Given Data '!C$9*Table10[[#This Row],[Column11]]^2</f>
        <v>589.32847123464114</v>
      </c>
      <c r="T1211" s="41">
        <f>'Given Data '!C$23*'Given Data '!C$17*9.81</f>
        <v>102.35950200000001</v>
      </c>
      <c r="U1211" s="41">
        <f>-'Given Data '!C$17*9.81*'Given Data '!C$27</f>
        <v>-534.97407087527142</v>
      </c>
      <c r="V1211" s="41">
        <f>'Given Data '!C$45-(Table10[[#This Row],[Column13]]+Table10[[#This Row],[Column14]]+Table10[[#This Row],[Column15]])</f>
        <v>551.18751496346476</v>
      </c>
      <c r="W1211" s="41">
        <f>Table10[[#This Row],[Column16]]/'Given Data '!C$17</f>
        <v>1.056501725026288</v>
      </c>
      <c r="X1211" s="41">
        <f>IF(L1211=1,'Given Data '!C$55,IF(L1211=2,'Given Data '!C$56,IF(L1211=3,'Given Data '!C$57)))</f>
        <v>581.23604096253996</v>
      </c>
      <c r="Y1211" s="41">
        <f>Table10[[#This Row],[Column19]]*Table10[[#This Row],[Column11]]^2/(2*1000)</f>
        <v>182.15275472824302</v>
      </c>
    </row>
    <row r="1212" spans="7:25">
      <c r="G1212" s="42">
        <v>5100</v>
      </c>
      <c r="H1212" s="42">
        <v>15.59</v>
      </c>
      <c r="I1212" s="41">
        <f>Table10[[#This Row],[Column2]]*746/1000</f>
        <v>11.630139999999999</v>
      </c>
      <c r="J1212" s="37">
        <f>60*Table10[[#This Row],[Column3]]/(2*PI()*Table10[[#This Row],[Column1]])</f>
        <v>2.1776403174715003E-2</v>
      </c>
      <c r="K1212" s="51">
        <v>443.8</v>
      </c>
      <c r="L1212" s="41">
        <f>IF(Simulation!Q1212&lt;='Given Data '!J$6,1,IF(AND(Simulation!Q1212&gt;'Given Data '!J$6,Simulation!Q1212&lt;='Given Data '!J$7),2,IF(Simulation!Q1212&gt;'Given Data '!J$8,3)))</f>
        <v>3</v>
      </c>
      <c r="M1212" s="41">
        <v>2</v>
      </c>
      <c r="N1212" s="32">
        <f t="shared" si="47"/>
        <v>1208</v>
      </c>
      <c r="O1212" s="41">
        <f>O1211+(Table10[[#This Row],[Column11]]-Q1211)/R1211</f>
        <v>65.327837307661667</v>
      </c>
      <c r="P1212" s="41">
        <f>3.6*Table10[[#This Row],[Column11]]</f>
        <v>90.264127749198579</v>
      </c>
      <c r="Q1212" s="41">
        <f t="shared" si="48"/>
        <v>25.073368819221827</v>
      </c>
      <c r="R1212" s="36">
        <f>Table10[[#This Row],[Column16]]/Table10[[#This Row],[Column19]]</f>
        <v>0.94523427667008875</v>
      </c>
      <c r="S1212" s="41">
        <f>'Given Data '!C$21*'Given Data '!C$19*'Given Data '!C$9*Table10[[#This Row],[Column11]]^2</f>
        <v>591.1117574442934</v>
      </c>
      <c r="T1212" s="41">
        <f>'Given Data '!C$23*'Given Data '!C$17*9.81</f>
        <v>102.35950200000001</v>
      </c>
      <c r="U1212" s="41">
        <f>-'Given Data '!C$17*9.81*'Given Data '!C$27</f>
        <v>-534.97407087527142</v>
      </c>
      <c r="V1212" s="41">
        <f>'Given Data '!C$45-(Table10[[#This Row],[Column13]]+Table10[[#This Row],[Column14]]+Table10[[#This Row],[Column15]])</f>
        <v>549.4042287538125</v>
      </c>
      <c r="W1212" s="41">
        <f>Table10[[#This Row],[Column16]]/'Given Data '!C$17</f>
        <v>1.0530835689440732</v>
      </c>
      <c r="X1212" s="41">
        <f>IF(L1212=1,'Given Data '!C$55,IF(L1212=2,'Given Data '!C$56,IF(L1212=3,'Given Data '!C$57)))</f>
        <v>581.23604096253996</v>
      </c>
      <c r="Y1212" s="41">
        <f>Table10[[#This Row],[Column19]]*Table10[[#This Row],[Column11]]^2/(2*1000)</f>
        <v>182.70394224320648</v>
      </c>
    </row>
    <row r="1213" spans="7:25">
      <c r="G1213" s="42">
        <v>5100</v>
      </c>
      <c r="H1213" s="42">
        <v>15.59</v>
      </c>
      <c r="I1213" s="41">
        <f>Table10[[#This Row],[Column2]]*746/1000</f>
        <v>11.630139999999999</v>
      </c>
      <c r="J1213" s="37">
        <f>60*Table10[[#This Row],[Column3]]/(2*PI()*Table10[[#This Row],[Column1]])</f>
        <v>2.1776403174715003E-2</v>
      </c>
      <c r="K1213" s="51">
        <v>443.8</v>
      </c>
      <c r="L1213" s="41">
        <f>IF(Simulation!Q1213&lt;='Given Data '!J$6,1,IF(AND(Simulation!Q1213&gt;'Given Data '!J$6,Simulation!Q1213&lt;='Given Data '!J$7),2,IF(Simulation!Q1213&gt;'Given Data '!J$8,3)))</f>
        <v>3</v>
      </c>
      <c r="M1213" s="41">
        <v>2</v>
      </c>
      <c r="N1213" s="32">
        <f t="shared" si="47"/>
        <v>1209</v>
      </c>
      <c r="O1213" s="41">
        <f>O1212+(Table10[[#This Row],[Column11]]-Q1212)/R1212</f>
        <v>65.367690323303833</v>
      </c>
      <c r="P1213" s="41">
        <f>3.6*Table10[[#This Row],[Column11]]</f>
        <v>90.399741320287688</v>
      </c>
      <c r="Q1213" s="41">
        <f t="shared" si="48"/>
        <v>25.111039255635468</v>
      </c>
      <c r="R1213" s="36">
        <f>Table10[[#This Row],[Column16]]/Table10[[#This Row],[Column19]]</f>
        <v>0.94217611006668145</v>
      </c>
      <c r="S1213" s="41">
        <f>'Given Data '!C$21*'Given Data '!C$19*'Given Data '!C$9*Table10[[#This Row],[Column11]]^2</f>
        <v>592.88927409346172</v>
      </c>
      <c r="T1213" s="41">
        <f>'Given Data '!C$23*'Given Data '!C$17*9.81</f>
        <v>102.35950200000001</v>
      </c>
      <c r="U1213" s="41">
        <f>-'Given Data '!C$17*9.81*'Given Data '!C$27</f>
        <v>-534.97407087527142</v>
      </c>
      <c r="V1213" s="41">
        <f>'Given Data '!C$45-(Table10[[#This Row],[Column13]]+Table10[[#This Row],[Column14]]+Table10[[#This Row],[Column15]])</f>
        <v>547.62671210464418</v>
      </c>
      <c r="W1213" s="41">
        <f>Table10[[#This Row],[Column16]]/'Given Data '!C$17</f>
        <v>1.0496764718035769</v>
      </c>
      <c r="X1213" s="41">
        <f>IF(L1213=1,'Given Data '!C$55,IF(L1213=2,'Given Data '!C$56,IF(L1213=3,'Given Data '!C$57)))</f>
        <v>581.23604096253996</v>
      </c>
      <c r="Y1213" s="41">
        <f>Table10[[#This Row],[Column19]]*Table10[[#This Row],[Column11]]^2/(2*1000)</f>
        <v>183.2533464719603</v>
      </c>
    </row>
    <row r="1214" spans="7:25">
      <c r="G1214" s="42">
        <v>5200</v>
      </c>
      <c r="H1214" s="42">
        <v>15.92</v>
      </c>
      <c r="I1214" s="41">
        <f>Table10[[#This Row],[Column2]]*746/1000</f>
        <v>11.87632</v>
      </c>
      <c r="J1214" s="37">
        <f>60*Table10[[#This Row],[Column3]]/(2*PI()*Table10[[#This Row],[Column1]])</f>
        <v>2.1809711927782367E-2</v>
      </c>
      <c r="K1214" s="51">
        <v>443.8</v>
      </c>
      <c r="L1214" s="41">
        <f>IF(Simulation!Q1214&lt;='Given Data '!J$6,1,IF(AND(Simulation!Q1214&gt;'Given Data '!J$6,Simulation!Q1214&lt;='Given Data '!J$7),2,IF(Simulation!Q1214&gt;'Given Data '!J$8,3)))</f>
        <v>3</v>
      </c>
      <c r="M1214" s="41">
        <v>2</v>
      </c>
      <c r="N1214" s="32">
        <f t="shared" si="47"/>
        <v>1210</v>
      </c>
      <c r="O1214" s="41">
        <f>O1213+(Table10[[#This Row],[Column11]]-Q1213)/R1213</f>
        <v>65.407483739035669</v>
      </c>
      <c r="P1214" s="41">
        <f>3.6*Table10[[#This Row],[Column11]]</f>
        <v>90.534713980593423</v>
      </c>
      <c r="Q1214" s="41">
        <f t="shared" si="48"/>
        <v>25.14853166127595</v>
      </c>
      <c r="R1214" s="36">
        <f>Table10[[#This Row],[Column16]]/Table10[[#This Row],[Column19]]</f>
        <v>0.93912783771193264</v>
      </c>
      <c r="S1214" s="41">
        <f>'Given Data '!C$21*'Given Data '!C$19*'Given Data '!C$9*Table10[[#This Row],[Column11]]^2</f>
        <v>594.66103984871143</v>
      </c>
      <c r="T1214" s="41">
        <f>'Given Data '!C$23*'Given Data '!C$17*9.81</f>
        <v>102.35950200000001</v>
      </c>
      <c r="U1214" s="41">
        <f>-'Given Data '!C$17*9.81*'Given Data '!C$27</f>
        <v>-534.97407087527142</v>
      </c>
      <c r="V1214" s="41">
        <f>'Given Data '!C$45-(Table10[[#This Row],[Column13]]+Table10[[#This Row],[Column14]]+Table10[[#This Row],[Column15]])</f>
        <v>545.85494634939448</v>
      </c>
      <c r="W1214" s="41">
        <f>Table10[[#This Row],[Column16]]/'Given Data '!C$17</f>
        <v>1.046280397825218</v>
      </c>
      <c r="X1214" s="41">
        <f>IF(L1214=1,'Given Data '!C$55,IF(L1214=2,'Given Data '!C$56,IF(L1214=3,'Given Data '!C$57)))</f>
        <v>581.23604096253996</v>
      </c>
      <c r="Y1214" s="41">
        <f>Table10[[#This Row],[Column19]]*Table10[[#This Row],[Column11]]^2/(2*1000)</f>
        <v>183.80097318406496</v>
      </c>
    </row>
    <row r="1215" spans="7:25">
      <c r="G1215" s="42">
        <v>5300</v>
      </c>
      <c r="H1215" s="42">
        <v>16.25</v>
      </c>
      <c r="I1215" s="41">
        <f>Table10[[#This Row],[Column2]]*746/1000</f>
        <v>12.1225</v>
      </c>
      <c r="J1215" s="37">
        <f>60*Table10[[#This Row],[Column3]]/(2*PI()*Table10[[#This Row],[Column1]])</f>
        <v>2.1841763746771711E-2</v>
      </c>
      <c r="K1215" s="51">
        <v>443.8</v>
      </c>
      <c r="L1215" s="41">
        <f>IF(Simulation!Q1215&lt;='Given Data '!J$6,1,IF(AND(Simulation!Q1215&gt;'Given Data '!J$6,Simulation!Q1215&lt;='Given Data '!J$7),2,IF(Simulation!Q1215&gt;'Given Data '!J$8,3)))</f>
        <v>3</v>
      </c>
      <c r="M1215" s="41">
        <v>2</v>
      </c>
      <c r="N1215" s="32">
        <f t="shared" si="47"/>
        <v>1211</v>
      </c>
      <c r="O1215" s="41">
        <f>O1214+(Table10[[#This Row],[Column11]]-Q1214)/R1214</f>
        <v>65.447218012990973</v>
      </c>
      <c r="P1215" s="41">
        <f>3.6*Table10[[#This Row],[Column11]]</f>
        <v>90.66905000661113</v>
      </c>
      <c r="Q1215" s="41">
        <f t="shared" si="48"/>
        <v>25.185847224058648</v>
      </c>
      <c r="R1215" s="36">
        <f>Table10[[#This Row],[Column16]]/Table10[[#This Row],[Column19]]</f>
        <v>0.93608942759445546</v>
      </c>
      <c r="S1215" s="41">
        <f>'Given Data '!C$21*'Given Data '!C$19*'Given Data '!C$9*Table10[[#This Row],[Column11]]^2</f>
        <v>596.42707331621443</v>
      </c>
      <c r="T1215" s="41">
        <f>'Given Data '!C$23*'Given Data '!C$17*9.81</f>
        <v>102.35950200000001</v>
      </c>
      <c r="U1215" s="41">
        <f>-'Given Data '!C$17*9.81*'Given Data '!C$27</f>
        <v>-534.97407087527142</v>
      </c>
      <c r="V1215" s="41">
        <f>'Given Data '!C$45-(Table10[[#This Row],[Column13]]+Table10[[#This Row],[Column14]]+Table10[[#This Row],[Column15]])</f>
        <v>544.08891288189147</v>
      </c>
      <c r="W1215" s="41">
        <f>Table10[[#This Row],[Column16]]/'Given Data '!C$17</f>
        <v>1.0428953113451753</v>
      </c>
      <c r="X1215" s="41">
        <f>IF(L1215=1,'Given Data '!C$55,IF(L1215=2,'Given Data '!C$56,IF(L1215=3,'Given Data '!C$57)))</f>
        <v>581.23604096253996</v>
      </c>
      <c r="Y1215" s="41">
        <f>Table10[[#This Row],[Column19]]*Table10[[#This Row],[Column11]]^2/(2*1000)</f>
        <v>184.34682813041437</v>
      </c>
    </row>
    <row r="1216" spans="7:25">
      <c r="G1216" s="42">
        <v>5400</v>
      </c>
      <c r="H1216" s="42">
        <v>16.579999999999998</v>
      </c>
      <c r="I1216" s="41">
        <f>Table10[[#This Row],[Column2]]*746/1000</f>
        <v>12.368679999999998</v>
      </c>
      <c r="J1216" s="37">
        <f>60*Table10[[#This Row],[Column3]]/(2*PI()*Table10[[#This Row],[Column1]])</f>
        <v>2.187262846135404E-2</v>
      </c>
      <c r="K1216" s="51">
        <v>443.8</v>
      </c>
      <c r="L1216" s="41">
        <f>IF(Simulation!Q1216&lt;='Given Data '!J$6,1,IF(AND(Simulation!Q1216&gt;'Given Data '!J$6,Simulation!Q1216&lt;='Given Data '!J$7),2,IF(Simulation!Q1216&gt;'Given Data '!J$8,3)))</f>
        <v>3</v>
      </c>
      <c r="M1216" s="41">
        <v>2</v>
      </c>
      <c r="N1216" s="32">
        <f t="shared" si="47"/>
        <v>1212</v>
      </c>
      <c r="O1216" s="41">
        <f>O1215+(Table10[[#This Row],[Column11]]-Q1215)/R1215</f>
        <v>65.486893598154367</v>
      </c>
      <c r="P1216" s="41">
        <f>3.6*Table10[[#This Row],[Column11]]</f>
        <v>90.802753631509432</v>
      </c>
      <c r="Q1216" s="41">
        <f t="shared" si="48"/>
        <v>25.222987119863731</v>
      </c>
      <c r="R1216" s="36">
        <f>Table10[[#This Row],[Column16]]/Table10[[#This Row],[Column19]]</f>
        <v>0.93306084780642962</v>
      </c>
      <c r="S1216" s="41">
        <f>'Given Data '!C$21*'Given Data '!C$19*'Given Data '!C$9*Table10[[#This Row],[Column11]]^2</f>
        <v>598.18739304194571</v>
      </c>
      <c r="T1216" s="41">
        <f>'Given Data '!C$23*'Given Data '!C$17*9.81</f>
        <v>102.35950200000001</v>
      </c>
      <c r="U1216" s="41">
        <f>-'Given Data '!C$17*9.81*'Given Data '!C$27</f>
        <v>-534.97407087527142</v>
      </c>
      <c r="V1216" s="41">
        <f>'Given Data '!C$45-(Table10[[#This Row],[Column13]]+Table10[[#This Row],[Column14]]+Table10[[#This Row],[Column15]])</f>
        <v>542.3285931561602</v>
      </c>
      <c r="W1216" s="41">
        <f>Table10[[#This Row],[Column16]]/'Given Data '!C$17</f>
        <v>1.0395211768150125</v>
      </c>
      <c r="X1216" s="41">
        <f>IF(L1216=1,'Given Data '!C$55,IF(L1216=2,'Given Data '!C$56,IF(L1216=3,'Given Data '!C$57)))</f>
        <v>581.23604096253996</v>
      </c>
      <c r="Y1216" s="41">
        <f>Table10[[#This Row],[Column19]]*Table10[[#This Row],[Column11]]^2/(2*1000)</f>
        <v>184.89091704329627</v>
      </c>
    </row>
    <row r="1217" spans="7:25">
      <c r="G1217" s="42">
        <v>5400</v>
      </c>
      <c r="H1217" s="42">
        <v>16.579999999999998</v>
      </c>
      <c r="I1217" s="41">
        <f>Table10[[#This Row],[Column2]]*746/1000</f>
        <v>12.368679999999998</v>
      </c>
      <c r="J1217" s="37">
        <f>60*Table10[[#This Row],[Column3]]/(2*PI()*Table10[[#This Row],[Column1]])</f>
        <v>2.187262846135404E-2</v>
      </c>
      <c r="K1217" s="51">
        <v>443.8</v>
      </c>
      <c r="L1217" s="41">
        <f>IF(Simulation!Q1217&lt;='Given Data '!J$6,1,IF(AND(Simulation!Q1217&gt;'Given Data '!J$6,Simulation!Q1217&lt;='Given Data '!J$7),2,IF(Simulation!Q1217&gt;'Given Data '!J$8,3)))</f>
        <v>3</v>
      </c>
      <c r="M1217" s="41">
        <v>2</v>
      </c>
      <c r="N1217" s="32">
        <f t="shared" si="47"/>
        <v>1213</v>
      </c>
      <c r="O1217" s="41">
        <f>O1216+(Table10[[#This Row],[Column11]]-Q1216)/R1216</f>
        <v>65.52651094244051</v>
      </c>
      <c r="P1217" s="41">
        <f>3.6*Table10[[#This Row],[Column11]]</f>
        <v>90.9358290457603</v>
      </c>
      <c r="Q1217" s="41">
        <f t="shared" si="48"/>
        <v>25.259952512711195</v>
      </c>
      <c r="R1217" s="36">
        <f>Table10[[#This Row],[Column16]]/Table10[[#This Row],[Column19]]</f>
        <v>0.93004206654326915</v>
      </c>
      <c r="S1217" s="41">
        <f>'Given Data '!C$21*'Given Data '!C$19*'Given Data '!C$9*Table10[[#This Row],[Column11]]^2</f>
        <v>599.942017511877</v>
      </c>
      <c r="T1217" s="41">
        <f>'Given Data '!C$23*'Given Data '!C$17*9.81</f>
        <v>102.35950200000001</v>
      </c>
      <c r="U1217" s="41">
        <f>-'Given Data '!C$17*9.81*'Given Data '!C$27</f>
        <v>-534.97407087527142</v>
      </c>
      <c r="V1217" s="41">
        <f>'Given Data '!C$45-(Table10[[#This Row],[Column13]]+Table10[[#This Row],[Column14]]+Table10[[#This Row],[Column15]])</f>
        <v>540.57396868622891</v>
      </c>
      <c r="W1217" s="41">
        <f>Table10[[#This Row],[Column16]]/'Given Data '!C$17</f>
        <v>1.036157958801305</v>
      </c>
      <c r="X1217" s="41">
        <f>IF(L1217=1,'Given Data '!C$55,IF(L1217=2,'Given Data '!C$56,IF(L1217=3,'Given Data '!C$57)))</f>
        <v>581.23604096253996</v>
      </c>
      <c r="Y1217" s="41">
        <f>Table10[[#This Row],[Column19]]*Table10[[#This Row],[Column11]]^2/(2*1000)</f>
        <v>185.43324563645245</v>
      </c>
    </row>
    <row r="1218" spans="7:25">
      <c r="G1218" s="42">
        <v>5400</v>
      </c>
      <c r="H1218" s="42">
        <v>16.579999999999998</v>
      </c>
      <c r="I1218" s="41">
        <f>Table10[[#This Row],[Column2]]*746/1000</f>
        <v>12.368679999999998</v>
      </c>
      <c r="J1218" s="37">
        <f>60*Table10[[#This Row],[Column3]]/(2*PI()*Table10[[#This Row],[Column1]])</f>
        <v>2.187262846135404E-2</v>
      </c>
      <c r="K1218" s="51">
        <v>443.8</v>
      </c>
      <c r="L1218" s="41">
        <f>IF(Simulation!Q1218&lt;='Given Data '!J$6,1,IF(AND(Simulation!Q1218&gt;'Given Data '!J$6,Simulation!Q1218&lt;='Given Data '!J$7),2,IF(Simulation!Q1218&gt;'Given Data '!J$8,3)))</f>
        <v>3</v>
      </c>
      <c r="M1218" s="41">
        <v>2</v>
      </c>
      <c r="N1218" s="32">
        <f t="shared" si="47"/>
        <v>1214</v>
      </c>
      <c r="O1218" s="41">
        <f>O1217+(Table10[[#This Row],[Column11]]-Q1217)/R1217</f>
        <v>65.566070488771715</v>
      </c>
      <c r="P1218" s="41">
        <f>3.6*Table10[[#This Row],[Column11]]</f>
        <v>91.068280397757292</v>
      </c>
      <c r="Q1218" s="41">
        <f t="shared" si="48"/>
        <v>25.29674455493258</v>
      </c>
      <c r="R1218" s="36">
        <f>Table10[[#This Row],[Column16]]/Table10[[#This Row],[Column19]]</f>
        <v>0.9270330521032869</v>
      </c>
      <c r="S1218" s="41">
        <f>'Given Data '!C$21*'Given Data '!C$19*'Given Data '!C$9*Table10[[#This Row],[Column11]]^2</f>
        <v>601.69096515217143</v>
      </c>
      <c r="T1218" s="41">
        <f>'Given Data '!C$23*'Given Data '!C$17*9.81</f>
        <v>102.35950200000001</v>
      </c>
      <c r="U1218" s="41">
        <f>-'Given Data '!C$17*9.81*'Given Data '!C$27</f>
        <v>-534.97407087527142</v>
      </c>
      <c r="V1218" s="41">
        <f>'Given Data '!C$45-(Table10[[#This Row],[Column13]]+Table10[[#This Row],[Column14]]+Table10[[#This Row],[Column15]])</f>
        <v>538.82502104593448</v>
      </c>
      <c r="W1218" s="41">
        <f>Table10[[#This Row],[Column16]]/'Given Data '!C$17</f>
        <v>1.0328056219852686</v>
      </c>
      <c r="X1218" s="41">
        <f>IF(L1218=1,'Given Data '!C$55,IF(L1218=2,'Given Data '!C$56,IF(L1218=3,'Given Data '!C$57)))</f>
        <v>581.23604096253996</v>
      </c>
      <c r="Y1218" s="41">
        <f>Table10[[#This Row],[Column19]]*Table10[[#This Row],[Column11]]^2/(2*1000)</f>
        <v>185.97381960513869</v>
      </c>
    </row>
    <row r="1219" spans="7:25">
      <c r="G1219" s="42">
        <v>5400</v>
      </c>
      <c r="H1219" s="42">
        <v>16.579999999999998</v>
      </c>
      <c r="I1219" s="41">
        <f>Table10[[#This Row],[Column2]]*746/1000</f>
        <v>12.368679999999998</v>
      </c>
      <c r="J1219" s="37">
        <f>60*Table10[[#This Row],[Column3]]/(2*PI()*Table10[[#This Row],[Column1]])</f>
        <v>2.187262846135404E-2</v>
      </c>
      <c r="K1219" s="51">
        <v>443.8</v>
      </c>
      <c r="L1219" s="41">
        <f>IF(Simulation!Q1219&lt;='Given Data '!J$6,1,IF(AND(Simulation!Q1219&gt;'Given Data '!J$6,Simulation!Q1219&lt;='Given Data '!J$7),2,IF(Simulation!Q1219&gt;'Given Data '!J$8,3)))</f>
        <v>3</v>
      </c>
      <c r="M1219" s="41">
        <v>2</v>
      </c>
      <c r="N1219" s="32">
        <f t="shared" si="47"/>
        <v>1215</v>
      </c>
      <c r="O1219" s="41">
        <f>O1218+(Table10[[#This Row],[Column11]]-Q1218)/R1218</f>
        <v>65.605572675154136</v>
      </c>
      <c r="P1219" s="41">
        <f>3.6*Table10[[#This Row],[Column11]]</f>
        <v>91.200111794421943</v>
      </c>
      <c r="Q1219" s="41">
        <f t="shared" si="48"/>
        <v>25.333364387339429</v>
      </c>
      <c r="R1219" s="36">
        <f>Table10[[#This Row],[Column16]]/Table10[[#This Row],[Column19]]</f>
        <v>0.92403377288736144</v>
      </c>
      <c r="S1219" s="41">
        <f>'Given Data '!C$21*'Given Data '!C$19*'Given Data '!C$9*Table10[[#This Row],[Column11]]^2</f>
        <v>603.43425432937715</v>
      </c>
      <c r="T1219" s="41">
        <f>'Given Data '!C$23*'Given Data '!C$17*9.81</f>
        <v>102.35950200000001</v>
      </c>
      <c r="U1219" s="41">
        <f>-'Given Data '!C$17*9.81*'Given Data '!C$27</f>
        <v>-534.97407087527142</v>
      </c>
      <c r="V1219" s="41">
        <f>'Given Data '!C$45-(Table10[[#This Row],[Column13]]+Table10[[#This Row],[Column14]]+Table10[[#This Row],[Column15]])</f>
        <v>537.08173186872875</v>
      </c>
      <c r="W1219" s="41">
        <f>Table10[[#This Row],[Column16]]/'Given Data '!C$17</f>
        <v>1.0294641311623867</v>
      </c>
      <c r="X1219" s="41">
        <f>IF(L1219=1,'Given Data '!C$55,IF(L1219=2,'Given Data '!C$56,IF(L1219=3,'Given Data '!C$57)))</f>
        <v>581.23604096253996</v>
      </c>
      <c r="Y1219" s="41">
        <f>Table10[[#This Row],[Column19]]*Table10[[#This Row],[Column11]]^2/(2*1000)</f>
        <v>186.51264462618457</v>
      </c>
    </row>
    <row r="1220" spans="7:25">
      <c r="G1220" s="42">
        <v>5500</v>
      </c>
      <c r="H1220" s="42">
        <v>16.940000000000001</v>
      </c>
      <c r="I1220" s="41">
        <f>Table10[[#This Row],[Column2]]*746/1000</f>
        <v>12.637240000000002</v>
      </c>
      <c r="J1220" s="37">
        <f>60*Table10[[#This Row],[Column3]]/(2*PI()*Table10[[#This Row],[Column1]])</f>
        <v>2.1941227778603172E-2</v>
      </c>
      <c r="K1220" s="51">
        <v>443.8</v>
      </c>
      <c r="L1220" s="41">
        <f>IF(Simulation!Q1220&lt;='Given Data '!J$6,1,IF(AND(Simulation!Q1220&gt;'Given Data '!J$6,Simulation!Q1220&lt;='Given Data '!J$7),2,IF(Simulation!Q1220&gt;'Given Data '!J$8,3)))</f>
        <v>3</v>
      </c>
      <c r="M1220" s="41">
        <v>2</v>
      </c>
      <c r="N1220" s="32">
        <f t="shared" si="47"/>
        <v>1216</v>
      </c>
      <c r="O1220" s="41">
        <f>O1219+(Table10[[#This Row],[Column11]]-Q1219)/R1219</f>
        <v>65.645017934752431</v>
      </c>
      <c r="P1220" s="41">
        <f>3.6*Table10[[#This Row],[Column11]]</f>
        <v>91.331327301798808</v>
      </c>
      <c r="Q1220" s="41">
        <f t="shared" si="48"/>
        <v>25.369813139388558</v>
      </c>
      <c r="R1220" s="36">
        <f>Table10[[#This Row],[Column16]]/Table10[[#This Row],[Column19]]</f>
        <v>0.92104419739860555</v>
      </c>
      <c r="S1220" s="41">
        <f>'Given Data '!C$21*'Given Data '!C$19*'Given Data '!C$9*Table10[[#This Row],[Column11]]^2</f>
        <v>605.17190335062025</v>
      </c>
      <c r="T1220" s="41">
        <f>'Given Data '!C$23*'Given Data '!C$17*9.81</f>
        <v>102.35950200000001</v>
      </c>
      <c r="U1220" s="41">
        <f>-'Given Data '!C$17*9.81*'Given Data '!C$27</f>
        <v>-534.97407087527142</v>
      </c>
      <c r="V1220" s="41">
        <f>'Given Data '!C$45-(Table10[[#This Row],[Column13]]+Table10[[#This Row],[Column14]]+Table10[[#This Row],[Column15]])</f>
        <v>535.34408284748565</v>
      </c>
      <c r="W1220" s="41">
        <f>Table10[[#This Row],[Column16]]/'Given Data '!C$17</f>
        <v>1.0261334512420417</v>
      </c>
      <c r="X1220" s="41">
        <f>IF(L1220=1,'Given Data '!C$55,IF(L1220=2,'Given Data '!C$56,IF(L1220=3,'Given Data '!C$57)))</f>
        <v>581.23604096253996</v>
      </c>
      <c r="Y1220" s="41">
        <f>Table10[[#This Row],[Column19]]*Table10[[#This Row],[Column11]]^2/(2*1000)</f>
        <v>187.04972635805331</v>
      </c>
    </row>
    <row r="1221" spans="7:25">
      <c r="G1221" s="42">
        <v>5600</v>
      </c>
      <c r="H1221" s="42">
        <v>17.05</v>
      </c>
      <c r="I1221" s="41">
        <f>Table10[[#This Row],[Column2]]*746/1000</f>
        <v>12.7193</v>
      </c>
      <c r="J1221" s="37">
        <f>60*Table10[[#This Row],[Column3]]/(2*PI()*Table10[[#This Row],[Column1]])</f>
        <v>2.1689351439307978E-2</v>
      </c>
      <c r="K1221" s="51">
        <v>443.8</v>
      </c>
      <c r="L1221" s="41">
        <f>IF(Simulation!Q1221&lt;='Given Data '!J$6,1,IF(AND(Simulation!Q1221&gt;'Given Data '!J$6,Simulation!Q1221&lt;='Given Data '!J$7),2,IF(Simulation!Q1221&gt;'Given Data '!J$8,3)))</f>
        <v>3</v>
      </c>
      <c r="M1221" s="41">
        <v>2</v>
      </c>
      <c r="N1221" s="32">
        <f t="shared" si="47"/>
        <v>1217</v>
      </c>
      <c r="O1221" s="41">
        <f>O1220+(Table10[[#This Row],[Column11]]-Q1220)/R1220</f>
        <v>65.684406695962949</v>
      </c>
      <c r="P1221" s="41">
        <f>3.6*Table10[[#This Row],[Column11]]</f>
        <v>91.461930945639196</v>
      </c>
      <c r="Q1221" s="41">
        <f t="shared" si="48"/>
        <v>25.406091929344221</v>
      </c>
      <c r="R1221" s="36">
        <f>Table10[[#This Row],[Column16]]/Table10[[#This Row],[Column19]]</f>
        <v>0.91806429424203662</v>
      </c>
      <c r="S1221" s="41">
        <f>'Given Data '!C$21*'Given Data '!C$19*'Given Data '!C$9*Table10[[#This Row],[Column11]]^2</f>
        <v>606.9039304637962</v>
      </c>
      <c r="T1221" s="41">
        <f>'Given Data '!C$23*'Given Data '!C$17*9.81</f>
        <v>102.35950200000001</v>
      </c>
      <c r="U1221" s="41">
        <f>-'Given Data '!C$17*9.81*'Given Data '!C$27</f>
        <v>-534.97407087527142</v>
      </c>
      <c r="V1221" s="41">
        <f>'Given Data '!C$45-(Table10[[#This Row],[Column13]]+Table10[[#This Row],[Column14]]+Table10[[#This Row],[Column15]])</f>
        <v>533.61205573430971</v>
      </c>
      <c r="W1221" s="41">
        <f>Table10[[#This Row],[Column16]]/'Given Data '!C$17</f>
        <v>1.0228135472471482</v>
      </c>
      <c r="X1221" s="41">
        <f>IF(L1221=1,'Given Data '!C$55,IF(L1221=2,'Given Data '!C$56,IF(L1221=3,'Given Data '!C$57)))</f>
        <v>581.23604096253996</v>
      </c>
      <c r="Y1221" s="41">
        <f>Table10[[#This Row],[Column19]]*Table10[[#This Row],[Column11]]^2/(2*1000)</f>
        <v>187.58507044090078</v>
      </c>
    </row>
    <row r="1222" spans="7:25">
      <c r="G1222" s="42">
        <v>5700</v>
      </c>
      <c r="H1222" s="42">
        <v>17.11</v>
      </c>
      <c r="I1222" s="41">
        <f>Table10[[#This Row],[Column2]]*746/1000</f>
        <v>12.764059999999999</v>
      </c>
      <c r="J1222" s="37">
        <f>60*Table10[[#This Row],[Column3]]/(2*PI()*Table10[[#This Row],[Column1]])</f>
        <v>2.1383823609700394E-2</v>
      </c>
      <c r="K1222" s="51">
        <v>443.8</v>
      </c>
      <c r="L1222" s="41">
        <f>IF(Simulation!Q1222&lt;='Given Data '!J$6,1,IF(AND(Simulation!Q1222&gt;'Given Data '!J$6,Simulation!Q1222&lt;='Given Data '!J$7),2,IF(Simulation!Q1222&gt;'Given Data '!J$8,3)))</f>
        <v>3</v>
      </c>
      <c r="M1222" s="41">
        <v>2</v>
      </c>
      <c r="N1222" s="32">
        <f t="shared" ref="N1222:N1285" si="49">N1221+1</f>
        <v>1218</v>
      </c>
      <c r="O1222" s="41">
        <f>O1221+(Table10[[#This Row],[Column11]]-Q1221)/R1221</f>
        <v>65.723739382485547</v>
      </c>
      <c r="P1222" s="41">
        <f>3.6*Table10[[#This Row],[Column11]]</f>
        <v>91.591926711974054</v>
      </c>
      <c r="Q1222" s="41">
        <f t="shared" ref="Q1222:Q1285" si="50">SQRT(2*R1221+Q1221^2)</f>
        <v>25.442201864437237</v>
      </c>
      <c r="R1222" s="36">
        <f>Table10[[#This Row],[Column16]]/Table10[[#This Row],[Column19]]</f>
        <v>0.91509403212424456</v>
      </c>
      <c r="S1222" s="41">
        <f>'Given Data '!C$21*'Given Data '!C$19*'Given Data '!C$9*Table10[[#This Row],[Column11]]^2</f>
        <v>608.63035385776266</v>
      </c>
      <c r="T1222" s="41">
        <f>'Given Data '!C$23*'Given Data '!C$17*9.81</f>
        <v>102.35950200000001</v>
      </c>
      <c r="U1222" s="41">
        <f>-'Given Data '!C$17*9.81*'Given Data '!C$27</f>
        <v>-534.97407087527142</v>
      </c>
      <c r="V1222" s="41">
        <f>'Given Data '!C$45-(Table10[[#This Row],[Column13]]+Table10[[#This Row],[Column14]]+Table10[[#This Row],[Column15]])</f>
        <v>531.88563234034325</v>
      </c>
      <c r="W1222" s="41">
        <f>Table10[[#This Row],[Column16]]/'Given Data '!C$17</f>
        <v>1.0195043843137821</v>
      </c>
      <c r="X1222" s="41">
        <f>IF(L1222=1,'Given Data '!C$55,IF(L1222=2,'Given Data '!C$56,IF(L1222=3,'Given Data '!C$57)))</f>
        <v>581.23604096253996</v>
      </c>
      <c r="Y1222" s="41">
        <f>Table10[[#This Row],[Column19]]*Table10[[#This Row],[Column11]]^2/(2*1000)</f>
        <v>188.11868249663507</v>
      </c>
    </row>
    <row r="1223" spans="7:25">
      <c r="G1223" s="42">
        <v>5800</v>
      </c>
      <c r="H1223" s="42">
        <v>17.18</v>
      </c>
      <c r="I1223" s="41">
        <f>Table10[[#This Row],[Column2]]*746/1000</f>
        <v>12.816280000000001</v>
      </c>
      <c r="J1223" s="37">
        <f>60*Table10[[#This Row],[Column3]]/(2*PI()*Table10[[#This Row],[Column1]])</f>
        <v>2.1101113593618586E-2</v>
      </c>
      <c r="K1223" s="51">
        <v>443.8</v>
      </c>
      <c r="L1223" s="41">
        <f>IF(Simulation!Q1223&lt;='Given Data '!J$6,1,IF(AND(Simulation!Q1223&gt;'Given Data '!J$6,Simulation!Q1223&lt;='Given Data '!J$7),2,IF(Simulation!Q1223&gt;'Given Data '!J$8,3)))</f>
        <v>3</v>
      </c>
      <c r="M1223" s="41">
        <v>2</v>
      </c>
      <c r="N1223" s="32">
        <f t="shared" si="49"/>
        <v>1219</v>
      </c>
      <c r="O1223" s="41">
        <f>O1222+(Table10[[#This Row],[Column11]]-Q1222)/R1222</f>
        <v>65.763016413394041</v>
      </c>
      <c r="P1223" s="41">
        <f>3.6*Table10[[#This Row],[Column11]]</f>
        <v>91.721318547676177</v>
      </c>
      <c r="Q1223" s="41">
        <f t="shared" si="50"/>
        <v>25.47814404102116</v>
      </c>
      <c r="R1223" s="36">
        <f>Table10[[#This Row],[Column16]]/Table10[[#This Row],[Column19]]</f>
        <v>0.91213337985306542</v>
      </c>
      <c r="S1223" s="41">
        <f>'Given Data '!C$21*'Given Data '!C$19*'Given Data '!C$9*Table10[[#This Row],[Column11]]^2</f>
        <v>610.35119166252957</v>
      </c>
      <c r="T1223" s="41">
        <f>'Given Data '!C$23*'Given Data '!C$17*9.81</f>
        <v>102.35950200000001</v>
      </c>
      <c r="U1223" s="41">
        <f>-'Given Data '!C$17*9.81*'Given Data '!C$27</f>
        <v>-534.97407087527142</v>
      </c>
      <c r="V1223" s="41">
        <f>'Given Data '!C$45-(Table10[[#This Row],[Column13]]+Table10[[#This Row],[Column14]]+Table10[[#This Row],[Column15]])</f>
        <v>530.16479453557633</v>
      </c>
      <c r="W1223" s="41">
        <f>Table10[[#This Row],[Column16]]/'Given Data '!C$17</f>
        <v>1.0162059276908173</v>
      </c>
      <c r="X1223" s="41">
        <f>IF(L1223=1,'Given Data '!C$55,IF(L1223=2,'Given Data '!C$56,IF(L1223=3,'Given Data '!C$57)))</f>
        <v>581.23604096253996</v>
      </c>
      <c r="Y1223" s="41">
        <f>Table10[[#This Row],[Column19]]*Table10[[#This Row],[Column11]]^2/(2*1000)</f>
        <v>188.65056812897541</v>
      </c>
    </row>
    <row r="1224" spans="7:25">
      <c r="G1224" s="42">
        <v>5800</v>
      </c>
      <c r="H1224" s="42">
        <v>17.18</v>
      </c>
      <c r="I1224" s="41">
        <f>Table10[[#This Row],[Column2]]*746/1000</f>
        <v>12.816280000000001</v>
      </c>
      <c r="J1224" s="37">
        <f>60*Table10[[#This Row],[Column3]]/(2*PI()*Table10[[#This Row],[Column1]])</f>
        <v>2.1101113593618586E-2</v>
      </c>
      <c r="K1224" s="51">
        <v>443.8</v>
      </c>
      <c r="L1224" s="41">
        <f>IF(Simulation!Q1224&lt;='Given Data '!J$6,1,IF(AND(Simulation!Q1224&gt;'Given Data '!J$6,Simulation!Q1224&lt;='Given Data '!J$7),2,IF(Simulation!Q1224&gt;'Given Data '!J$8,3)))</f>
        <v>3</v>
      </c>
      <c r="M1224" s="41">
        <v>2</v>
      </c>
      <c r="N1224" s="32">
        <f t="shared" si="49"/>
        <v>1220</v>
      </c>
      <c r="O1224" s="41">
        <f>O1223+(Table10[[#This Row],[Column11]]-Q1223)/R1223</f>
        <v>65.802238203205249</v>
      </c>
      <c r="P1224" s="41">
        <f>3.6*Table10[[#This Row],[Column11]]</f>
        <v>91.850110361011971</v>
      </c>
      <c r="Q1224" s="41">
        <f t="shared" si="50"/>
        <v>25.513919544725546</v>
      </c>
      <c r="R1224" s="36">
        <f>Table10[[#This Row],[Column16]]/Table10[[#This Row],[Column19]]</f>
        <v>0.90918230633725228</v>
      </c>
      <c r="S1224" s="41">
        <f>'Given Data '!C$21*'Given Data '!C$19*'Given Data '!C$9*Table10[[#This Row],[Column11]]^2</f>
        <v>612.06646194945017</v>
      </c>
      <c r="T1224" s="41">
        <f>'Given Data '!C$23*'Given Data '!C$17*9.81</f>
        <v>102.35950200000001</v>
      </c>
      <c r="U1224" s="41">
        <f>-'Given Data '!C$17*9.81*'Given Data '!C$27</f>
        <v>-534.97407087527142</v>
      </c>
      <c r="V1224" s="41">
        <f>'Given Data '!C$45-(Table10[[#This Row],[Column13]]+Table10[[#This Row],[Column14]]+Table10[[#This Row],[Column15]])</f>
        <v>528.44952424865573</v>
      </c>
      <c r="W1224" s="41">
        <f>Table10[[#This Row],[Column16]]/'Given Data '!C$17</f>
        <v>1.0129181427395597</v>
      </c>
      <c r="X1224" s="41">
        <f>IF(L1224=1,'Given Data '!C$55,IF(L1224=2,'Given Data '!C$56,IF(L1224=3,'Given Data '!C$57)))</f>
        <v>581.23604096253996</v>
      </c>
      <c r="Y1224" s="41">
        <f>Table10[[#This Row],[Column19]]*Table10[[#This Row],[Column11]]^2/(2*1000)</f>
        <v>189.18073292351102</v>
      </c>
    </row>
    <row r="1225" spans="7:25">
      <c r="G1225" s="42">
        <v>5900</v>
      </c>
      <c r="H1225" s="42">
        <v>17.239999999999998</v>
      </c>
      <c r="I1225" s="41">
        <f>Table10[[#This Row],[Column2]]*746/1000</f>
        <v>12.861039999999999</v>
      </c>
      <c r="J1225" s="37">
        <f>60*Table10[[#This Row],[Column3]]/(2*PI()*Table10[[#This Row],[Column1]])</f>
        <v>2.0815912772568706E-2</v>
      </c>
      <c r="K1225" s="51">
        <v>443.8</v>
      </c>
      <c r="L1225" s="41">
        <f>IF(Simulation!Q1225&lt;='Given Data '!J$6,1,IF(AND(Simulation!Q1225&gt;'Given Data '!J$6,Simulation!Q1225&lt;='Given Data '!J$7),2,IF(Simulation!Q1225&gt;'Given Data '!J$8,3)))</f>
        <v>3</v>
      </c>
      <c r="M1225" s="41">
        <v>2</v>
      </c>
      <c r="N1225" s="32">
        <f t="shared" si="49"/>
        <v>1221</v>
      </c>
      <c r="O1225" s="41">
        <f>O1224+(Table10[[#This Row],[Column11]]-Q1224)/R1224</f>
        <v>65.841405161946767</v>
      </c>
      <c r="P1225" s="41">
        <f>3.6*Table10[[#This Row],[Column11]]</f>
        <v>91.978306022182963</v>
      </c>
      <c r="Q1225" s="41">
        <f t="shared" si="50"/>
        <v>25.549529450606379</v>
      </c>
      <c r="R1225" s="36">
        <f>Table10[[#This Row],[Column16]]/Table10[[#This Row],[Column19]]</f>
        <v>0.90624078058615021</v>
      </c>
      <c r="S1225" s="41">
        <f>'Given Data '!C$21*'Given Data '!C$19*'Given Data '!C$9*Table10[[#This Row],[Column11]]^2</f>
        <v>613.77618273141013</v>
      </c>
      <c r="T1225" s="41">
        <f>'Given Data '!C$23*'Given Data '!C$17*9.81</f>
        <v>102.35950200000001</v>
      </c>
      <c r="U1225" s="41">
        <f>-'Given Data '!C$17*9.81*'Given Data '!C$27</f>
        <v>-534.97407087527142</v>
      </c>
      <c r="V1225" s="41">
        <f>'Given Data '!C$45-(Table10[[#This Row],[Column13]]+Table10[[#This Row],[Column14]]+Table10[[#This Row],[Column15]])</f>
        <v>526.73980346669578</v>
      </c>
      <c r="W1225" s="41">
        <f>Table10[[#This Row],[Column16]]/'Given Data '!C$17</f>
        <v>1.009640994933384</v>
      </c>
      <c r="X1225" s="41">
        <f>IF(L1225=1,'Given Data '!C$55,IF(L1225=2,'Given Data '!C$56,IF(L1225=3,'Given Data '!C$57)))</f>
        <v>581.23604096253996</v>
      </c>
      <c r="Y1225" s="41">
        <f>Table10[[#This Row],[Column19]]*Table10[[#This Row],[Column11]]^2/(2*1000)</f>
        <v>189.70918244775967</v>
      </c>
    </row>
    <row r="1226" spans="7:25">
      <c r="G1226" s="42">
        <v>5900</v>
      </c>
      <c r="H1226" s="42">
        <v>17.239999999999998</v>
      </c>
      <c r="I1226" s="41">
        <f>Table10[[#This Row],[Column2]]*746/1000</f>
        <v>12.861039999999999</v>
      </c>
      <c r="J1226" s="37">
        <f>60*Table10[[#This Row],[Column3]]/(2*PI()*Table10[[#This Row],[Column1]])</f>
        <v>2.0815912772568706E-2</v>
      </c>
      <c r="K1226" s="51">
        <v>443.8</v>
      </c>
      <c r="L1226" s="41">
        <f>IF(Simulation!Q1226&lt;='Given Data '!J$6,1,IF(AND(Simulation!Q1226&gt;'Given Data '!J$6,Simulation!Q1226&lt;='Given Data '!J$7),2,IF(Simulation!Q1226&gt;'Given Data '!J$8,3)))</f>
        <v>3</v>
      </c>
      <c r="M1226" s="41">
        <v>2</v>
      </c>
      <c r="N1226" s="32">
        <f t="shared" si="49"/>
        <v>1222</v>
      </c>
      <c r="O1226" s="41">
        <f>O1225+(Table10[[#This Row],[Column11]]-Q1225)/R1225</f>
        <v>65.88051769522346</v>
      </c>
      <c r="P1226" s="41">
        <f>3.6*Table10[[#This Row],[Column11]]</f>
        <v>92.105909363857492</v>
      </c>
      <c r="Q1226" s="41">
        <f t="shared" si="50"/>
        <v>25.584974823293749</v>
      </c>
      <c r="R1226" s="36">
        <f>Table10[[#This Row],[Column16]]/Table10[[#This Row],[Column19]]</f>
        <v>0.90330877170936918</v>
      </c>
      <c r="S1226" s="41">
        <f>'Given Data '!C$21*'Given Data '!C$19*'Given Data '!C$9*Table10[[#This Row],[Column11]]^2</f>
        <v>615.48037196301732</v>
      </c>
      <c r="T1226" s="41">
        <f>'Given Data '!C$23*'Given Data '!C$17*9.81</f>
        <v>102.35950200000001</v>
      </c>
      <c r="U1226" s="41">
        <f>-'Given Data '!C$17*9.81*'Given Data '!C$27</f>
        <v>-534.97407087527142</v>
      </c>
      <c r="V1226" s="41">
        <f>'Given Data '!C$45-(Table10[[#This Row],[Column13]]+Table10[[#This Row],[Column14]]+Table10[[#This Row],[Column15]])</f>
        <v>525.03561423508859</v>
      </c>
      <c r="W1226" s="41">
        <f>Table10[[#This Row],[Column16]]/'Given Data '!C$17</f>
        <v>1.0063744498573701</v>
      </c>
      <c r="X1226" s="41">
        <f>IF(L1226=1,'Given Data '!C$55,IF(L1226=2,'Given Data '!C$56,IF(L1226=3,'Given Data '!C$57)))</f>
        <v>581.23604096253996</v>
      </c>
      <c r="Y1226" s="41">
        <f>Table10[[#This Row],[Column19]]*Table10[[#This Row],[Column11]]^2/(2*1000)</f>
        <v>190.23592225122636</v>
      </c>
    </row>
    <row r="1227" spans="7:25">
      <c r="G1227" s="42">
        <v>6000</v>
      </c>
      <c r="H1227" s="42">
        <v>17.32</v>
      </c>
      <c r="I1227" s="41">
        <f>Table10[[#This Row],[Column2]]*746/1000</f>
        <v>12.920719999999999</v>
      </c>
      <c r="J1227" s="37">
        <f>60*Table10[[#This Row],[Column3]]/(2*PI()*Table10[[#This Row],[Column1]])</f>
        <v>2.0563964563063142E-2</v>
      </c>
      <c r="K1227" s="51">
        <v>443.8</v>
      </c>
      <c r="L1227" s="41">
        <f>IF(Simulation!Q1227&lt;='Given Data '!J$6,1,IF(AND(Simulation!Q1227&gt;'Given Data '!J$6,Simulation!Q1227&lt;='Given Data '!J$7),2,IF(Simulation!Q1227&gt;'Given Data '!J$8,3)))</f>
        <v>3</v>
      </c>
      <c r="M1227" s="41">
        <v>2</v>
      </c>
      <c r="N1227" s="32">
        <f t="shared" si="49"/>
        <v>1223</v>
      </c>
      <c r="O1227" s="41">
        <f>O1226+(Table10[[#This Row],[Column11]]-Q1226)/R1226</f>
        <v>65.919576204282649</v>
      </c>
      <c r="P1227" s="41">
        <f>3.6*Table10[[#This Row],[Column11]]</f>
        <v>92.232924181692511</v>
      </c>
      <c r="Q1227" s="41">
        <f t="shared" si="50"/>
        <v>25.620256717136808</v>
      </c>
      <c r="R1227" s="36">
        <f>Table10[[#This Row],[Column16]]/Table10[[#This Row],[Column19]]</f>
        <v>0.90038624891646102</v>
      </c>
      <c r="S1227" s="41">
        <f>'Given Data '!C$21*'Given Data '!C$19*'Given Data '!C$9*Table10[[#This Row],[Column11]]^2</f>
        <v>617.17904754079007</v>
      </c>
      <c r="T1227" s="41">
        <f>'Given Data '!C$23*'Given Data '!C$17*9.81</f>
        <v>102.35950200000001</v>
      </c>
      <c r="U1227" s="41">
        <f>-'Given Data '!C$17*9.81*'Given Data '!C$27</f>
        <v>-534.97407087527142</v>
      </c>
      <c r="V1227" s="41">
        <f>'Given Data '!C$45-(Table10[[#This Row],[Column13]]+Table10[[#This Row],[Column14]]+Table10[[#This Row],[Column15]])</f>
        <v>523.33693865731584</v>
      </c>
      <c r="W1227" s="41">
        <f>Table10[[#This Row],[Column16]]/'Given Data '!C$17</f>
        <v>1.0031184732079428</v>
      </c>
      <c r="X1227" s="41">
        <f>IF(L1227=1,'Given Data '!C$55,IF(L1227=2,'Given Data '!C$56,IF(L1227=3,'Given Data '!C$57)))</f>
        <v>581.23604096253996</v>
      </c>
      <c r="Y1227" s="41">
        <f>Table10[[#This Row],[Column19]]*Table10[[#This Row],[Column11]]^2/(2*1000)</f>
        <v>190.76095786546145</v>
      </c>
    </row>
    <row r="1228" spans="7:25">
      <c r="G1228" s="42">
        <v>6000</v>
      </c>
      <c r="H1228" s="42">
        <v>17.32</v>
      </c>
      <c r="I1228" s="41">
        <f>Table10[[#This Row],[Column2]]*746/1000</f>
        <v>12.920719999999999</v>
      </c>
      <c r="J1228" s="37">
        <f>60*Table10[[#This Row],[Column3]]/(2*PI()*Table10[[#This Row],[Column1]])</f>
        <v>2.0563964563063142E-2</v>
      </c>
      <c r="K1228" s="51">
        <v>443.8</v>
      </c>
      <c r="L1228" s="41">
        <f>IF(Simulation!Q1228&lt;='Given Data '!J$6,1,IF(AND(Simulation!Q1228&gt;'Given Data '!J$6,Simulation!Q1228&lt;='Given Data '!J$7),2,IF(Simulation!Q1228&gt;'Given Data '!J$8,3)))</f>
        <v>3</v>
      </c>
      <c r="M1228" s="41">
        <v>2</v>
      </c>
      <c r="N1228" s="32">
        <f t="shared" si="49"/>
        <v>1224</v>
      </c>
      <c r="O1228" s="41">
        <f>O1227+(Table10[[#This Row],[Column11]]-Q1227)/R1227</f>
        <v>65.958581086078155</v>
      </c>
      <c r="P1228" s="41">
        <f>3.6*Table10[[#This Row],[Column11]]</f>
        <v>92.359354234845938</v>
      </c>
      <c r="Q1228" s="41">
        <f t="shared" si="50"/>
        <v>25.655376176346092</v>
      </c>
      <c r="R1228" s="36">
        <f>Table10[[#This Row],[Column16]]/Table10[[#This Row],[Column19]]</f>
        <v>0.89747318151659505</v>
      </c>
      <c r="S1228" s="41">
        <f>'Given Data '!C$21*'Given Data '!C$19*'Given Data '!C$9*Table10[[#This Row],[Column11]]^2</f>
        <v>618.8722273033452</v>
      </c>
      <c r="T1228" s="41">
        <f>'Given Data '!C$23*'Given Data '!C$17*9.81</f>
        <v>102.35950200000001</v>
      </c>
      <c r="U1228" s="41">
        <f>-'Given Data '!C$17*9.81*'Given Data '!C$27</f>
        <v>-534.97407087527142</v>
      </c>
      <c r="V1228" s="41">
        <f>'Given Data '!C$45-(Table10[[#This Row],[Column13]]+Table10[[#This Row],[Column14]]+Table10[[#This Row],[Column15]])</f>
        <v>521.64375889476071</v>
      </c>
      <c r="W1228" s="41">
        <f>Table10[[#This Row],[Column16]]/'Given Data '!C$17</f>
        <v>0.99987303079251055</v>
      </c>
      <c r="X1228" s="41">
        <f>IF(L1228=1,'Given Data '!C$55,IF(L1228=2,'Given Data '!C$56,IF(L1228=3,'Given Data '!C$57)))</f>
        <v>581.23604096253996</v>
      </c>
      <c r="Y1228" s="41">
        <f>Table10[[#This Row],[Column19]]*Table10[[#This Row],[Column11]]^2/(2*1000)</f>
        <v>191.28429480411876</v>
      </c>
    </row>
    <row r="1229" spans="7:25">
      <c r="G1229" s="42">
        <v>6100</v>
      </c>
      <c r="H1229" s="42">
        <v>17.37</v>
      </c>
      <c r="I1229" s="41">
        <f>Table10[[#This Row],[Column2]]*746/1000</f>
        <v>12.958020000000001</v>
      </c>
      <c r="J1229" s="37">
        <f>60*Table10[[#This Row],[Column3]]/(2*PI()*Table10[[#This Row],[Column1]])</f>
        <v>2.0285241990330903E-2</v>
      </c>
      <c r="K1229" s="51">
        <v>443.8</v>
      </c>
      <c r="L1229" s="41">
        <f>IF(Simulation!Q1229&lt;='Given Data '!J$6,1,IF(AND(Simulation!Q1229&gt;'Given Data '!J$6,Simulation!Q1229&lt;='Given Data '!J$7),2,IF(Simulation!Q1229&gt;'Given Data '!J$8,3)))</f>
        <v>3</v>
      </c>
      <c r="M1229" s="41">
        <v>2</v>
      </c>
      <c r="N1229" s="32">
        <f t="shared" si="49"/>
        <v>1225</v>
      </c>
      <c r="O1229" s="41">
        <f>O1228+(Table10[[#This Row],[Column11]]-Q1228)/R1228</f>
        <v>65.997532733333045</v>
      </c>
      <c r="P1229" s="41">
        <f>3.6*Table10[[#This Row],[Column11]]</f>
        <v>92.485203246479728</v>
      </c>
      <c r="Q1229" s="41">
        <f t="shared" si="50"/>
        <v>25.690334235133257</v>
      </c>
      <c r="R1229" s="36">
        <f>Table10[[#This Row],[Column16]]/Table10[[#This Row],[Column19]]</f>
        <v>0.89456953891823654</v>
      </c>
      <c r="S1229" s="41">
        <f>'Given Data '!C$21*'Given Data '!C$19*'Given Data '!C$9*Table10[[#This Row],[Column11]]^2</f>
        <v>620.55992903158528</v>
      </c>
      <c r="T1229" s="41">
        <f>'Given Data '!C$23*'Given Data '!C$17*9.81</f>
        <v>102.35950200000001</v>
      </c>
      <c r="U1229" s="41">
        <f>-'Given Data '!C$17*9.81*'Given Data '!C$27</f>
        <v>-534.97407087527142</v>
      </c>
      <c r="V1229" s="41">
        <f>'Given Data '!C$45-(Table10[[#This Row],[Column13]]+Table10[[#This Row],[Column14]]+Table10[[#This Row],[Column15]])</f>
        <v>519.95605716652062</v>
      </c>
      <c r="W1229" s="41">
        <f>Table10[[#This Row],[Column16]]/'Given Data '!C$17</f>
        <v>0.99663808852910729</v>
      </c>
      <c r="X1229" s="41">
        <f>IF(L1229=1,'Given Data '!C$55,IF(L1229=2,'Given Data '!C$56,IF(L1229=3,'Given Data '!C$57)))</f>
        <v>581.23604096253996</v>
      </c>
      <c r="Y1229" s="41">
        <f>Table10[[#This Row],[Column19]]*Table10[[#This Row],[Column11]]^2/(2*1000)</f>
        <v>191.80593856301351</v>
      </c>
    </row>
    <row r="1230" spans="7:25">
      <c r="G1230" s="42">
        <v>6100</v>
      </c>
      <c r="H1230" s="42">
        <v>17.37</v>
      </c>
      <c r="I1230" s="41">
        <f>Table10[[#This Row],[Column2]]*746/1000</f>
        <v>12.958020000000001</v>
      </c>
      <c r="J1230" s="37">
        <f>60*Table10[[#This Row],[Column3]]/(2*PI()*Table10[[#This Row],[Column1]])</f>
        <v>2.0285241990330903E-2</v>
      </c>
      <c r="K1230" s="51">
        <v>443.8</v>
      </c>
      <c r="L1230" s="41">
        <f>IF(Simulation!Q1230&lt;='Given Data '!J$6,1,IF(AND(Simulation!Q1230&gt;'Given Data '!J$6,Simulation!Q1230&lt;='Given Data '!J$7),2,IF(Simulation!Q1230&gt;'Given Data '!J$8,3)))</f>
        <v>3</v>
      </c>
      <c r="M1230" s="41">
        <v>2</v>
      </c>
      <c r="N1230" s="32">
        <f t="shared" si="49"/>
        <v>1226</v>
      </c>
      <c r="O1230" s="41">
        <f>O1229+(Table10[[#This Row],[Column11]]-Q1229)/R1229</f>
        <v>66.036431534601306</v>
      </c>
      <c r="P1230" s="41">
        <f>3.6*Table10[[#This Row],[Column11]]</f>
        <v>92.610474904253806</v>
      </c>
      <c r="Q1230" s="41">
        <f t="shared" si="50"/>
        <v>25.72513191784828</v>
      </c>
      <c r="R1230" s="36">
        <f>Table10[[#This Row],[Column16]]/Table10[[#This Row],[Column19]]</f>
        <v>0.89167529062882511</v>
      </c>
      <c r="S1230" s="41">
        <f>'Given Data '!C$21*'Given Data '!C$19*'Given Data '!C$9*Table10[[#This Row],[Column11]]^2</f>
        <v>622.24217044888542</v>
      </c>
      <c r="T1230" s="41">
        <f>'Given Data '!C$23*'Given Data '!C$17*9.81</f>
        <v>102.35950200000001</v>
      </c>
      <c r="U1230" s="41">
        <f>-'Given Data '!C$17*9.81*'Given Data '!C$27</f>
        <v>-534.97407087527142</v>
      </c>
      <c r="V1230" s="41">
        <f>'Given Data '!C$45-(Table10[[#This Row],[Column13]]+Table10[[#This Row],[Column14]]+Table10[[#This Row],[Column15]])</f>
        <v>518.27381574922049</v>
      </c>
      <c r="W1230" s="41">
        <f>Table10[[#This Row],[Column16]]/'Given Data '!C$17</f>
        <v>0.9934136124460341</v>
      </c>
      <c r="X1230" s="41">
        <f>IF(L1230=1,'Given Data '!C$55,IF(L1230=2,'Given Data '!C$56,IF(L1230=3,'Given Data '!C$57)))</f>
        <v>581.23604096253996</v>
      </c>
      <c r="Y1230" s="41">
        <f>Table10[[#This Row],[Column19]]*Table10[[#This Row],[Column11]]^2/(2*1000)</f>
        <v>192.32589462018004</v>
      </c>
    </row>
    <row r="1231" spans="7:25">
      <c r="G1231" s="42">
        <v>6200</v>
      </c>
      <c r="H1231" s="42">
        <v>17.440000000000001</v>
      </c>
      <c r="I1231" s="41">
        <f>Table10[[#This Row],[Column2]]*746/1000</f>
        <v>13.010240000000001</v>
      </c>
      <c r="J1231" s="37">
        <f>60*Table10[[#This Row],[Column3]]/(2*PI()*Table10[[#This Row],[Column1]])</f>
        <v>2.0038490388502264E-2</v>
      </c>
      <c r="K1231" s="51">
        <v>443.8</v>
      </c>
      <c r="L1231" s="41">
        <f>IF(Simulation!Q1231&lt;='Given Data '!J$6,1,IF(AND(Simulation!Q1231&gt;'Given Data '!J$6,Simulation!Q1231&lt;='Given Data '!J$7),2,IF(Simulation!Q1231&gt;'Given Data '!J$8,3)))</f>
        <v>3</v>
      </c>
      <c r="M1231" s="41">
        <v>2</v>
      </c>
      <c r="N1231" s="32">
        <f t="shared" si="49"/>
        <v>1227</v>
      </c>
      <c r="O1231" s="41">
        <f>O1230+(Table10[[#This Row],[Column11]]-Q1230)/R1230</f>
        <v>66.075277874328293</v>
      </c>
      <c r="P1231" s="41">
        <f>3.6*Table10[[#This Row],[Column11]]</f>
        <v>92.735172860811147</v>
      </c>
      <c r="Q1231" s="41">
        <f t="shared" si="50"/>
        <v>25.759770239114207</v>
      </c>
      <c r="R1231" s="36">
        <f>Table10[[#This Row],[Column16]]/Table10[[#This Row],[Column19]]</f>
        <v>0.88879040625445493</v>
      </c>
      <c r="S1231" s="41">
        <f>'Given Data '!C$21*'Given Data '!C$19*'Given Data '!C$9*Table10[[#This Row],[Column11]]^2</f>
        <v>623.91896922127899</v>
      </c>
      <c r="T1231" s="41">
        <f>'Given Data '!C$23*'Given Data '!C$17*9.81</f>
        <v>102.35950200000001</v>
      </c>
      <c r="U1231" s="41">
        <f>-'Given Data '!C$17*9.81*'Given Data '!C$27</f>
        <v>-534.97407087527142</v>
      </c>
      <c r="V1231" s="41">
        <f>'Given Data '!C$45-(Table10[[#This Row],[Column13]]+Table10[[#This Row],[Column14]]+Table10[[#This Row],[Column15]])</f>
        <v>516.59701697682692</v>
      </c>
      <c r="W1231" s="41">
        <f>Table10[[#This Row],[Column16]]/'Given Data '!C$17</f>
        <v>0.99019956868150294</v>
      </c>
      <c r="X1231" s="41">
        <f>IF(L1231=1,'Given Data '!C$55,IF(L1231=2,'Given Data '!C$56,IF(L1231=3,'Given Data '!C$57)))</f>
        <v>581.23604096253996</v>
      </c>
      <c r="Y1231" s="41">
        <f>Table10[[#This Row],[Column19]]*Table10[[#This Row],[Column11]]^2/(2*1000)</f>
        <v>192.84416843592928</v>
      </c>
    </row>
    <row r="1232" spans="7:25">
      <c r="G1232" s="42">
        <v>6200</v>
      </c>
      <c r="H1232" s="42">
        <v>17.440000000000001</v>
      </c>
      <c r="I1232" s="41">
        <f>Table10[[#This Row],[Column2]]*746/1000</f>
        <v>13.010240000000001</v>
      </c>
      <c r="J1232" s="37">
        <f>60*Table10[[#This Row],[Column3]]/(2*PI()*Table10[[#This Row],[Column1]])</f>
        <v>2.0038490388502264E-2</v>
      </c>
      <c r="K1232" s="51">
        <v>443.8</v>
      </c>
      <c r="L1232" s="41">
        <f>IF(Simulation!Q1232&lt;='Given Data '!J$6,1,IF(AND(Simulation!Q1232&gt;'Given Data '!J$6,Simulation!Q1232&lt;='Given Data '!J$7),2,IF(Simulation!Q1232&gt;'Given Data '!J$8,3)))</f>
        <v>3</v>
      </c>
      <c r="M1232" s="41">
        <v>2</v>
      </c>
      <c r="N1232" s="32">
        <f t="shared" si="49"/>
        <v>1228</v>
      </c>
      <c r="O1232" s="41">
        <f>O1231+(Table10[[#This Row],[Column11]]-Q1231)/R1231</f>
        <v>66.114072132910096</v>
      </c>
      <c r="P1232" s="41">
        <f>3.6*Table10[[#This Row],[Column11]]</f>
        <v>92.859300734254077</v>
      </c>
      <c r="Q1232" s="41">
        <f t="shared" si="50"/>
        <v>25.794250203959464</v>
      </c>
      <c r="R1232" s="36">
        <f>Table10[[#This Row],[Column16]]/Table10[[#This Row],[Column19]]</f>
        <v>0.88591485549955484</v>
      </c>
      <c r="S1232" s="41">
        <f>'Given Data '!C$21*'Given Data '!C$19*'Given Data '!C$9*Table10[[#This Row],[Column11]]^2</f>
        <v>625.590342957644</v>
      </c>
      <c r="T1232" s="41">
        <f>'Given Data '!C$23*'Given Data '!C$17*9.81</f>
        <v>102.35950200000001</v>
      </c>
      <c r="U1232" s="41">
        <f>-'Given Data '!C$17*9.81*'Given Data '!C$27</f>
        <v>-534.97407087527142</v>
      </c>
      <c r="V1232" s="41">
        <f>'Given Data '!C$45-(Table10[[#This Row],[Column13]]+Table10[[#This Row],[Column14]]+Table10[[#This Row],[Column15]])</f>
        <v>514.92564324046191</v>
      </c>
      <c r="W1232" s="41">
        <f>Table10[[#This Row],[Column16]]/'Given Data '!C$17</f>
        <v>0.98699592348327969</v>
      </c>
      <c r="X1232" s="41">
        <f>IF(L1232=1,'Given Data '!C$55,IF(L1232=2,'Given Data '!C$56,IF(L1232=3,'Given Data '!C$57)))</f>
        <v>581.23604096253996</v>
      </c>
      <c r="Y1232" s="41">
        <f>Table10[[#This Row],[Column19]]*Table10[[#This Row],[Column11]]^2/(2*1000)</f>
        <v>193.36076545290609</v>
      </c>
    </row>
    <row r="1233" spans="7:25">
      <c r="G1233" s="42">
        <v>6300</v>
      </c>
      <c r="H1233" s="42">
        <v>17.5</v>
      </c>
      <c r="I1233" s="41">
        <f>Table10[[#This Row],[Column2]]*746/1000</f>
        <v>13.055</v>
      </c>
      <c r="J1233" s="37">
        <f>60*Table10[[#This Row],[Column3]]/(2*PI()*Table10[[#This Row],[Column1]])</f>
        <v>1.9788264591092321E-2</v>
      </c>
      <c r="K1233" s="51">
        <v>443.8</v>
      </c>
      <c r="L1233" s="41">
        <f>IF(Simulation!Q1233&lt;='Given Data '!J$6,1,IF(AND(Simulation!Q1233&gt;'Given Data '!J$6,Simulation!Q1233&lt;='Given Data '!J$7),2,IF(Simulation!Q1233&gt;'Given Data '!J$8,3)))</f>
        <v>3</v>
      </c>
      <c r="M1233" s="41">
        <v>2</v>
      </c>
      <c r="N1233" s="32">
        <f t="shared" si="49"/>
        <v>1229</v>
      </c>
      <c r="O1233" s="41">
        <f>O1232+(Table10[[#This Row],[Column11]]-Q1232)/R1232</f>
        <v>66.15281468675181</v>
      </c>
      <c r="P1233" s="41">
        <f>3.6*Table10[[#This Row],[Column11]]</f>
        <v>92.982862108612181</v>
      </c>
      <c r="Q1233" s="41">
        <f t="shared" si="50"/>
        <v>25.828572807947829</v>
      </c>
      <c r="R1233" s="36">
        <f>Table10[[#This Row],[Column16]]/Table10[[#This Row],[Column19]]</f>
        <v>0.88304860816657027</v>
      </c>
      <c r="S1233" s="41">
        <f>'Given Data '!C$21*'Given Data '!C$19*'Given Data '!C$9*Table10[[#This Row],[Column11]]^2</f>
        <v>627.25630920988738</v>
      </c>
      <c r="T1233" s="41">
        <f>'Given Data '!C$23*'Given Data '!C$17*9.81</f>
        <v>102.35950200000001</v>
      </c>
      <c r="U1233" s="41">
        <f>-'Given Data '!C$17*9.81*'Given Data '!C$27</f>
        <v>-534.97407087527142</v>
      </c>
      <c r="V1233" s="41">
        <f>'Given Data '!C$45-(Table10[[#This Row],[Column13]]+Table10[[#This Row],[Column14]]+Table10[[#This Row],[Column15]])</f>
        <v>513.25967698821853</v>
      </c>
      <c r="W1233" s="41">
        <f>Table10[[#This Row],[Column16]]/'Given Data '!C$17</f>
        <v>0.98380264320833122</v>
      </c>
      <c r="X1233" s="41">
        <f>IF(L1233=1,'Given Data '!C$55,IF(L1233=2,'Given Data '!C$56,IF(L1233=3,'Given Data '!C$57)))</f>
        <v>581.23604096253996</v>
      </c>
      <c r="Y1233" s="41">
        <f>Table10[[#This Row],[Column19]]*Table10[[#This Row],[Column11]]^2/(2*1000)</f>
        <v>193.87569109614657</v>
      </c>
    </row>
    <row r="1234" spans="7:25">
      <c r="G1234" s="42">
        <v>6300</v>
      </c>
      <c r="H1234" s="42">
        <v>17.5</v>
      </c>
      <c r="I1234" s="41">
        <f>Table10[[#This Row],[Column2]]*746/1000</f>
        <v>13.055</v>
      </c>
      <c r="J1234" s="37">
        <f>60*Table10[[#This Row],[Column3]]/(2*PI()*Table10[[#This Row],[Column1]])</f>
        <v>1.9788264591092321E-2</v>
      </c>
      <c r="K1234" s="51">
        <v>443.8</v>
      </c>
      <c r="L1234" s="41">
        <f>IF(Simulation!Q1234&lt;='Given Data '!J$6,1,IF(AND(Simulation!Q1234&gt;'Given Data '!J$6,Simulation!Q1234&lt;='Given Data '!J$7),2,IF(Simulation!Q1234&gt;'Given Data '!J$8,3)))</f>
        <v>3</v>
      </c>
      <c r="M1234" s="41">
        <v>2</v>
      </c>
      <c r="N1234" s="32">
        <f t="shared" si="49"/>
        <v>1230</v>
      </c>
      <c r="O1234" s="41">
        <f>O1233+(Table10[[#This Row],[Column11]]-Q1233)/R1233</f>
        <v>66.191505908324743</v>
      </c>
      <c r="P1234" s="41">
        <f>3.6*Table10[[#This Row],[Column11]]</f>
        <v>93.10586053430184</v>
      </c>
      <c r="Q1234" s="41">
        <f t="shared" si="50"/>
        <v>25.862739037306067</v>
      </c>
      <c r="R1234" s="36">
        <f>Table10[[#This Row],[Column16]]/Table10[[#This Row],[Column19]]</f>
        <v>0.88019163415564683</v>
      </c>
      <c r="S1234" s="41">
        <f>'Given Data '!C$21*'Given Data '!C$19*'Given Data '!C$9*Table10[[#This Row],[Column11]]^2</f>
        <v>628.91688547312935</v>
      </c>
      <c r="T1234" s="41">
        <f>'Given Data '!C$23*'Given Data '!C$17*9.81</f>
        <v>102.35950200000001</v>
      </c>
      <c r="U1234" s="41">
        <f>-'Given Data '!C$17*9.81*'Given Data '!C$27</f>
        <v>-534.97407087527142</v>
      </c>
      <c r="V1234" s="41">
        <f>'Given Data '!C$45-(Table10[[#This Row],[Column13]]+Table10[[#This Row],[Column14]]+Table10[[#This Row],[Column15]])</f>
        <v>511.59910072497655</v>
      </c>
      <c r="W1234" s="41">
        <f>Table10[[#This Row],[Column16]]/'Given Data '!C$17</f>
        <v>0.98061969432247131</v>
      </c>
      <c r="X1234" s="41">
        <f>IF(L1234=1,'Given Data '!C$55,IF(L1234=2,'Given Data '!C$56,IF(L1234=3,'Given Data '!C$57)))</f>
        <v>581.23604096253996</v>
      </c>
      <c r="Y1234" s="41">
        <f>Table10[[#This Row],[Column19]]*Table10[[#This Row],[Column11]]^2/(2*1000)</f>
        <v>194.38895077313478</v>
      </c>
    </row>
    <row r="1235" spans="7:25">
      <c r="G1235" s="42">
        <v>6300</v>
      </c>
      <c r="H1235" s="42">
        <v>17.5</v>
      </c>
      <c r="I1235" s="41">
        <f>Table10[[#This Row],[Column2]]*746/1000</f>
        <v>13.055</v>
      </c>
      <c r="J1235" s="37">
        <f>60*Table10[[#This Row],[Column3]]/(2*PI()*Table10[[#This Row],[Column1]])</f>
        <v>1.9788264591092321E-2</v>
      </c>
      <c r="K1235" s="51">
        <v>443.8</v>
      </c>
      <c r="L1235" s="41">
        <f>IF(Simulation!Q1235&lt;='Given Data '!J$6,1,IF(AND(Simulation!Q1235&gt;'Given Data '!J$6,Simulation!Q1235&lt;='Given Data '!J$7),2,IF(Simulation!Q1235&gt;'Given Data '!J$8,3)))</f>
        <v>3</v>
      </c>
      <c r="M1235" s="41">
        <v>2</v>
      </c>
      <c r="N1235" s="32">
        <f t="shared" si="49"/>
        <v>1231</v>
      </c>
      <c r="O1235" s="41">
        <f>O1234+(Table10[[#This Row],[Column11]]-Q1234)/R1234</f>
        <v>66.230146166222539</v>
      </c>
      <c r="P1235" s="41">
        <f>3.6*Table10[[#This Row],[Column11]]</f>
        <v>93.228299528577594</v>
      </c>
      <c r="Q1235" s="41">
        <f t="shared" si="50"/>
        <v>25.89674986904933</v>
      </c>
      <c r="R1235" s="36">
        <f>Table10[[#This Row],[Column16]]/Table10[[#This Row],[Column19]]</f>
        <v>0.87734390346431401</v>
      </c>
      <c r="S1235" s="41">
        <f>'Given Data '!C$21*'Given Data '!C$19*'Given Data '!C$9*Table10[[#This Row],[Column11]]^2</f>
        <v>630.57208918588719</v>
      </c>
      <c r="T1235" s="41">
        <f>'Given Data '!C$23*'Given Data '!C$17*9.81</f>
        <v>102.35950200000001</v>
      </c>
      <c r="U1235" s="41">
        <f>-'Given Data '!C$17*9.81*'Given Data '!C$27</f>
        <v>-534.97407087527142</v>
      </c>
      <c r="V1235" s="41">
        <f>'Given Data '!C$45-(Table10[[#This Row],[Column13]]+Table10[[#This Row],[Column14]]+Table10[[#This Row],[Column15]])</f>
        <v>509.94389701221871</v>
      </c>
      <c r="W1235" s="41">
        <f>Table10[[#This Row],[Column16]]/'Given Data '!C$17</f>
        <v>0.97744704340000899</v>
      </c>
      <c r="X1235" s="41">
        <f>IF(L1235=1,'Given Data '!C$55,IF(L1235=2,'Given Data '!C$56,IF(L1235=3,'Given Data '!C$57)))</f>
        <v>581.23604096253996</v>
      </c>
      <c r="Y1235" s="41">
        <f>Table10[[#This Row],[Column19]]*Table10[[#This Row],[Column11]]^2/(2*1000)</f>
        <v>194.90054987385977</v>
      </c>
    </row>
    <row r="1236" spans="7:25">
      <c r="G1236" s="42">
        <v>6300</v>
      </c>
      <c r="H1236" s="42">
        <v>17.5</v>
      </c>
      <c r="I1236" s="41">
        <f>Table10[[#This Row],[Column2]]*746/1000</f>
        <v>13.055</v>
      </c>
      <c r="J1236" s="37">
        <f>60*Table10[[#This Row],[Column3]]/(2*PI()*Table10[[#This Row],[Column1]])</f>
        <v>1.9788264591092321E-2</v>
      </c>
      <c r="K1236" s="51">
        <v>443.8</v>
      </c>
      <c r="L1236" s="41">
        <f>IF(Simulation!Q1236&lt;='Given Data '!J$6,1,IF(AND(Simulation!Q1236&gt;'Given Data '!J$6,Simulation!Q1236&lt;='Given Data '!J$7),2,IF(Simulation!Q1236&gt;'Given Data '!J$8,3)))</f>
        <v>3</v>
      </c>
      <c r="M1236" s="41">
        <v>2</v>
      </c>
      <c r="N1236" s="32">
        <f t="shared" si="49"/>
        <v>1232</v>
      </c>
      <c r="O1236" s="41">
        <f>O1235+(Table10[[#This Row],[Column11]]-Q1235)/R1235</f>
        <v>66.268735825216368</v>
      </c>
      <c r="P1236" s="41">
        <f>3.6*Table10[[#This Row],[Column11]]</f>
        <v>93.35018257597558</v>
      </c>
      <c r="Q1236" s="41">
        <f t="shared" si="50"/>
        <v>25.930606271104327</v>
      </c>
      <c r="R1236" s="36">
        <f>Table10[[#This Row],[Column16]]/Table10[[#This Row],[Column19]]</f>
        <v>0.87450538618716911</v>
      </c>
      <c r="S1236" s="41">
        <f>'Given Data '!C$21*'Given Data '!C$19*'Given Data '!C$9*Table10[[#This Row],[Column11]]^2</f>
        <v>632.22193773025867</v>
      </c>
      <c r="T1236" s="41">
        <f>'Given Data '!C$23*'Given Data '!C$17*9.81</f>
        <v>102.35950200000001</v>
      </c>
      <c r="U1236" s="41">
        <f>-'Given Data '!C$17*9.81*'Given Data '!C$27</f>
        <v>-534.97407087527142</v>
      </c>
      <c r="V1236" s="41">
        <f>'Given Data '!C$45-(Table10[[#This Row],[Column13]]+Table10[[#This Row],[Column14]]+Table10[[#This Row],[Column15]])</f>
        <v>508.29404846784723</v>
      </c>
      <c r="W1236" s="41">
        <f>Table10[[#This Row],[Column16]]/'Given Data '!C$17</f>
        <v>0.97428465712339651</v>
      </c>
      <c r="X1236" s="41">
        <f>IF(L1236=1,'Given Data '!C$55,IF(L1236=2,'Given Data '!C$56,IF(L1236=3,'Given Data '!C$57)))</f>
        <v>581.23604096253996</v>
      </c>
      <c r="Y1236" s="41">
        <f>Table10[[#This Row],[Column19]]*Table10[[#This Row],[Column11]]^2/(2*1000)</f>
        <v>195.41049377087194</v>
      </c>
    </row>
    <row r="1237" spans="7:25">
      <c r="G1237" s="42">
        <v>6300</v>
      </c>
      <c r="H1237" s="42">
        <v>17.5</v>
      </c>
      <c r="I1237" s="41">
        <f>Table10[[#This Row],[Column2]]*746/1000</f>
        <v>13.055</v>
      </c>
      <c r="J1237" s="37">
        <f>60*Table10[[#This Row],[Column3]]/(2*PI()*Table10[[#This Row],[Column1]])</f>
        <v>1.9788264591092321E-2</v>
      </c>
      <c r="K1237" s="51">
        <v>443.8</v>
      </c>
      <c r="L1237" s="41">
        <f>IF(Simulation!Q1237&lt;='Given Data '!J$6,1,IF(AND(Simulation!Q1237&gt;'Given Data '!J$6,Simulation!Q1237&lt;='Given Data '!J$7),2,IF(Simulation!Q1237&gt;'Given Data '!J$8,3)))</f>
        <v>3</v>
      </c>
      <c r="M1237" s="41">
        <v>2</v>
      </c>
      <c r="N1237" s="39">
        <f t="shared" si="49"/>
        <v>1233</v>
      </c>
      <c r="O1237" s="41">
        <f>O1236+(Table10[[#This Row],[Column11]]-Q1236)/R1236</f>
        <v>66.307275246308976</v>
      </c>
      <c r="P1237" s="41">
        <f>3.6*Table10[[#This Row],[Column11]]</f>
        <v>93.47151312874928</v>
      </c>
      <c r="Q1237" s="41">
        <f t="shared" si="50"/>
        <v>25.964309202430353</v>
      </c>
      <c r="R1237" s="36">
        <f>-1.2*Table10[[#This Row],[Column16]]/Table10[[#This Row],[Column19]]</f>
        <v>-1.0460112630186771</v>
      </c>
      <c r="S1237" s="41">
        <f>'Given Data '!C$21*'Given Data '!C$19*'Given Data '!C$9*Table10[[#This Row],[Column11]]^2</f>
        <v>633.86644843210422</v>
      </c>
      <c r="T1237" s="41">
        <f>'Given Data '!C$23*'Given Data '!C$17*9.81</f>
        <v>102.35950200000001</v>
      </c>
      <c r="U1237" s="41">
        <f>-'Given Data '!C$17*9.81*'Given Data '!C$27</f>
        <v>-534.97407087527142</v>
      </c>
      <c r="V1237" s="41">
        <f>'Given Data '!C$45-(Table10[[#This Row],[Column13]]+Table10[[#This Row],[Column14]]+Table10[[#This Row],[Column15]])</f>
        <v>506.64953776600169</v>
      </c>
      <c r="W1237" s="41">
        <f>Table10[[#This Row],[Column16]]/'Given Data '!C$17</f>
        <v>0.97113250228288062</v>
      </c>
      <c r="X1237" s="41">
        <f>IF(L1237=1,'Given Data '!C$55,IF(L1237=2,'Given Data '!C$56,IF(L1237=3,'Given Data '!C$57)))</f>
        <v>581.23604096253996</v>
      </c>
      <c r="Y1237" s="41">
        <f>Table10[[#This Row],[Column19]]*Table10[[#This Row],[Column11]]^2/(2*1000)</f>
        <v>195.91878781933985</v>
      </c>
    </row>
    <row r="1238" spans="7:25">
      <c r="G1238" s="42">
        <v>4900</v>
      </c>
      <c r="H1238" s="42">
        <v>14.97</v>
      </c>
      <c r="I1238" s="41">
        <f>Table10[[#This Row],[Column2]]*746/1000</f>
        <v>11.167620000000001</v>
      </c>
      <c r="J1238" s="37">
        <f>60*Table10[[#This Row],[Column3]]/(2*PI()*Table10[[#This Row],[Column1]])</f>
        <v>2.1763860313125459E-2</v>
      </c>
      <c r="K1238" s="51">
        <v>443.8</v>
      </c>
      <c r="L1238" s="41">
        <f>IF(Simulation!Q1238&lt;='Given Data '!J$6,1,IF(AND(Simulation!Q1238&gt;'Given Data '!J$6,Simulation!Q1238&lt;='Given Data '!J$7),2,IF(Simulation!Q1238&gt;'Given Data '!J$8,3)))</f>
        <v>3</v>
      </c>
      <c r="M1238" s="41">
        <v>2</v>
      </c>
      <c r="N1238" s="39">
        <f t="shared" si="49"/>
        <v>1234</v>
      </c>
      <c r="O1238" s="41">
        <f>O1237+(Table10[[#This Row],[Column11]]-Q1237)/R1237</f>
        <v>66.345819580522729</v>
      </c>
      <c r="P1238" s="41">
        <f>3.6*Table10[[#This Row],[Column11]]</f>
        <v>93.326369020981986</v>
      </c>
      <c r="Q1238" s="41">
        <f t="shared" si="50"/>
        <v>25.923991394717216</v>
      </c>
      <c r="R1238" s="36">
        <f>-1.2*Table10[[#This Row],[Column16]]/Table10[[#This Row],[Column19]]</f>
        <v>-1.0500723218993864</v>
      </c>
      <c r="S1238" s="41">
        <f>'Given Data '!C$21*'Given Data '!C$19*'Given Data '!C$9*Table10[[#This Row],[Column11]]^2</f>
        <v>631.89942027715483</v>
      </c>
      <c r="T1238" s="41">
        <f>'Given Data '!C$23*'Given Data '!C$17*9.81</f>
        <v>102.35950200000001</v>
      </c>
      <c r="U1238" s="41">
        <f>-'Given Data '!C$17*9.81*'Given Data '!C$27</f>
        <v>-534.97407087527142</v>
      </c>
      <c r="V1238" s="41">
        <f>'Given Data '!C$45-(Table10[[#This Row],[Column13]]+Table10[[#This Row],[Column14]]+Table10[[#This Row],[Column15]])</f>
        <v>508.61656592095107</v>
      </c>
      <c r="W1238" s="41">
        <f>Table10[[#This Row],[Column16]]/'Given Data '!C$17</f>
        <v>0.9749028500909529</v>
      </c>
      <c r="X1238" s="41">
        <f>IF(L1238=1,'Given Data '!C$55,IF(L1238=2,'Given Data '!C$56,IF(L1238=3,'Given Data '!C$57)))</f>
        <v>581.23604096253996</v>
      </c>
      <c r="Y1238" s="41">
        <f>Table10[[#This Row],[Column19]]*Table10[[#This Row],[Column11]]^2/(2*1000)</f>
        <v>195.31080837402064</v>
      </c>
    </row>
    <row r="1239" spans="7:25">
      <c r="G1239" s="42">
        <v>4900</v>
      </c>
      <c r="H1239" s="42">
        <v>14.97</v>
      </c>
      <c r="I1239" s="41">
        <f>Table10[[#This Row],[Column2]]*746/1000</f>
        <v>11.167620000000001</v>
      </c>
      <c r="J1239" s="37">
        <f>60*Table10[[#This Row],[Column3]]/(2*PI()*Table10[[#This Row],[Column1]])</f>
        <v>2.1763860313125459E-2</v>
      </c>
      <c r="K1239" s="51">
        <v>443.8</v>
      </c>
      <c r="L1239" s="41">
        <f>IF(Simulation!Q1239&lt;='Given Data '!J$6,1,IF(AND(Simulation!Q1239&gt;'Given Data '!J$6,Simulation!Q1239&lt;='Given Data '!J$7),2,IF(Simulation!Q1239&gt;'Given Data '!J$8,3)))</f>
        <v>3</v>
      </c>
      <c r="M1239" s="41">
        <v>2</v>
      </c>
      <c r="N1239" s="39">
        <f t="shared" si="49"/>
        <v>1235</v>
      </c>
      <c r="O1239" s="41">
        <f>O1238+(Table10[[#This Row],[Column11]]-Q1238)/R1238</f>
        <v>66.384424070457968</v>
      </c>
      <c r="P1239" s="41">
        <f>3.6*Table10[[#This Row],[Column11]]</f>
        <v>93.180433998006649</v>
      </c>
      <c r="Q1239" s="41">
        <f t="shared" si="50"/>
        <v>25.883453888335179</v>
      </c>
      <c r="R1239" s="36">
        <f>-1.2*Table10[[#This Row],[Column16]]/Table10[[#This Row],[Column19]]</f>
        <v>-1.0541491475311966</v>
      </c>
      <c r="S1239" s="41">
        <f>'Given Data '!C$21*'Given Data '!C$19*'Given Data '!C$9*Table10[[#This Row],[Column11]]^2</f>
        <v>629.92475528554826</v>
      </c>
      <c r="T1239" s="41">
        <f>'Given Data '!C$23*'Given Data '!C$17*9.81</f>
        <v>102.35950200000001</v>
      </c>
      <c r="U1239" s="41">
        <f>-'Given Data '!C$17*9.81*'Given Data '!C$27</f>
        <v>-534.97407087527142</v>
      </c>
      <c r="V1239" s="41">
        <f>'Given Data '!C$45-(Table10[[#This Row],[Column13]]+Table10[[#This Row],[Column14]]+Table10[[#This Row],[Column15]])</f>
        <v>510.59123091255765</v>
      </c>
      <c r="W1239" s="41">
        <f>Table10[[#This Row],[Column16]]/'Given Data '!C$17</f>
        <v>0.97868783598657805</v>
      </c>
      <c r="X1239" s="41">
        <f>IF(L1239=1,'Given Data '!C$55,IF(L1239=2,'Given Data '!C$56,IF(L1239=3,'Given Data '!C$57)))</f>
        <v>581.23604096253996</v>
      </c>
      <c r="Y1239" s="41">
        <f>Table10[[#This Row],[Column19]]*Table10[[#This Row],[Column11]]^2/(2*1000)</f>
        <v>194.70046849491553</v>
      </c>
    </row>
    <row r="1240" spans="7:25">
      <c r="G1240" s="42">
        <v>4900</v>
      </c>
      <c r="H1240" s="42">
        <v>14.97</v>
      </c>
      <c r="I1240" s="41">
        <f>Table10[[#This Row],[Column2]]*746/1000</f>
        <v>11.167620000000001</v>
      </c>
      <c r="J1240" s="37">
        <f>60*Table10[[#This Row],[Column3]]/(2*PI()*Table10[[#This Row],[Column1]])</f>
        <v>2.1763860313125459E-2</v>
      </c>
      <c r="K1240" s="51">
        <v>443.8</v>
      </c>
      <c r="L1240" s="41">
        <f>IF(Simulation!Q1240&lt;='Given Data '!J$6,1,IF(AND(Simulation!Q1240&gt;'Given Data '!J$6,Simulation!Q1240&lt;='Given Data '!J$7),2,IF(Simulation!Q1240&gt;'Given Data '!J$8,3)))</f>
        <v>3</v>
      </c>
      <c r="M1240" s="41">
        <v>2</v>
      </c>
      <c r="N1240" s="39">
        <f t="shared" si="49"/>
        <v>1236</v>
      </c>
      <c r="O1240" s="41">
        <f>O1239+(Table10[[#This Row],[Column11]]-Q1239)/R1239</f>
        <v>66.4230892338514</v>
      </c>
      <c r="P1240" s="41">
        <f>3.6*Table10[[#This Row],[Column11]]</f>
        <v>93.033702141497443</v>
      </c>
      <c r="Q1240" s="41">
        <f t="shared" si="50"/>
        <v>25.842695039304843</v>
      </c>
      <c r="R1240" s="36">
        <f>-1.2*Table10[[#This Row],[Column16]]/Table10[[#This Row],[Column19]]</f>
        <v>-1.0582418011273151</v>
      </c>
      <c r="S1240" s="41">
        <f>'Given Data '!C$21*'Given Data '!C$19*'Given Data '!C$9*Table10[[#This Row],[Column11]]^2</f>
        <v>627.94242380784908</v>
      </c>
      <c r="T1240" s="41">
        <f>'Given Data '!C$23*'Given Data '!C$17*9.81</f>
        <v>102.35950200000001</v>
      </c>
      <c r="U1240" s="41">
        <f>-'Given Data '!C$17*9.81*'Given Data '!C$27</f>
        <v>-534.97407087527142</v>
      </c>
      <c r="V1240" s="41">
        <f>'Given Data '!C$45-(Table10[[#This Row],[Column13]]+Table10[[#This Row],[Column14]]+Table10[[#This Row],[Column15]])</f>
        <v>512.57356239025682</v>
      </c>
      <c r="W1240" s="41">
        <f>Table10[[#This Row],[Column16]]/'Given Data '!C$17</f>
        <v>0.98248751680101354</v>
      </c>
      <c r="X1240" s="41">
        <f>IF(L1240=1,'Given Data '!C$55,IF(L1240=2,'Given Data '!C$56,IF(L1240=3,'Given Data '!C$57)))</f>
        <v>581.23604096253996</v>
      </c>
      <c r="Y1240" s="41">
        <f>Table10[[#This Row],[Column19]]*Table10[[#This Row],[Column11]]^2/(2*1000)</f>
        <v>194.08775901782047</v>
      </c>
    </row>
    <row r="1241" spans="7:25">
      <c r="G1241" s="42">
        <v>4900</v>
      </c>
      <c r="H1241" s="42">
        <v>14.97</v>
      </c>
      <c r="I1241" s="41">
        <f>Table10[[#This Row],[Column2]]*746/1000</f>
        <v>11.167620000000001</v>
      </c>
      <c r="J1241" s="37">
        <f>60*Table10[[#This Row],[Column3]]/(2*PI()*Table10[[#This Row],[Column1]])</f>
        <v>2.1763860313125459E-2</v>
      </c>
      <c r="K1241" s="51">
        <v>443.8</v>
      </c>
      <c r="L1241" s="41">
        <f>IF(Simulation!Q1241&lt;='Given Data '!J$6,1,IF(AND(Simulation!Q1241&gt;'Given Data '!J$6,Simulation!Q1241&lt;='Given Data '!J$7),2,IF(Simulation!Q1241&gt;'Given Data '!J$8,3)))</f>
        <v>3</v>
      </c>
      <c r="M1241" s="41">
        <v>2</v>
      </c>
      <c r="N1241" s="39">
        <f t="shared" si="49"/>
        <v>1237</v>
      </c>
      <c r="O1241" s="41">
        <f>O1240+(Table10[[#This Row],[Column11]]-Q1240)/R1240</f>
        <v>66.461815594918505</v>
      </c>
      <c r="P1241" s="41">
        <f>3.6*Table10[[#This Row],[Column11]]</f>
        <v>92.886167466785082</v>
      </c>
      <c r="Q1241" s="41">
        <f t="shared" si="50"/>
        <v>25.801713185218077</v>
      </c>
      <c r="R1241" s="36">
        <f>-1.2*Table10[[#This Row],[Column16]]/Table10[[#This Row],[Column19]]</f>
        <v>-1.0623503441386053</v>
      </c>
      <c r="S1241" s="41">
        <f>'Given Data '!C$21*'Given Data '!C$19*'Given Data '!C$9*Table10[[#This Row],[Column11]]^2</f>
        <v>625.95239607951021</v>
      </c>
      <c r="T1241" s="41">
        <f>'Given Data '!C$23*'Given Data '!C$17*9.81</f>
        <v>102.35950200000001</v>
      </c>
      <c r="U1241" s="41">
        <f>-'Given Data '!C$17*9.81*'Given Data '!C$27</f>
        <v>-534.97407087527142</v>
      </c>
      <c r="V1241" s="41">
        <f>'Given Data '!C$45-(Table10[[#This Row],[Column13]]+Table10[[#This Row],[Column14]]+Table10[[#This Row],[Column15]])</f>
        <v>514.5635901185957</v>
      </c>
      <c r="W1241" s="41">
        <f>Table10[[#This Row],[Column16]]/'Given Data '!C$17</f>
        <v>0.98630194958616024</v>
      </c>
      <c r="X1241" s="41">
        <f>IF(L1241=1,'Given Data '!C$55,IF(L1241=2,'Given Data '!C$56,IF(L1241=3,'Given Data '!C$57)))</f>
        <v>581.23604096253996</v>
      </c>
      <c r="Y1241" s="41">
        <f>Table10[[#This Row],[Column19]]*Table10[[#This Row],[Column11]]^2/(2*1000)</f>
        <v>193.47267074295209</v>
      </c>
    </row>
    <row r="1242" spans="7:25">
      <c r="G1242" s="42">
        <v>4900</v>
      </c>
      <c r="H1242" s="42">
        <v>14.97</v>
      </c>
      <c r="I1242" s="41">
        <f>Table10[[#This Row],[Column2]]*746/1000</f>
        <v>11.167620000000001</v>
      </c>
      <c r="J1242" s="37">
        <f>60*Table10[[#This Row],[Column3]]/(2*PI()*Table10[[#This Row],[Column1]])</f>
        <v>2.1763860313125459E-2</v>
      </c>
      <c r="K1242" s="51">
        <v>443.8</v>
      </c>
      <c r="L1242" s="41">
        <f>IF(Simulation!Q1242&lt;='Given Data '!J$6,1,IF(AND(Simulation!Q1242&gt;'Given Data '!J$6,Simulation!Q1242&lt;='Given Data '!J$7),2,IF(Simulation!Q1242&gt;'Given Data '!J$8,3)))</f>
        <v>3</v>
      </c>
      <c r="M1242" s="41">
        <v>2</v>
      </c>
      <c r="N1242" s="39">
        <f t="shared" si="49"/>
        <v>1238</v>
      </c>
      <c r="O1242" s="41">
        <f>O1241+(Table10[[#This Row],[Column11]]-Q1241)/R1241</f>
        <v>66.500603684465233</v>
      </c>
      <c r="P1242" s="41">
        <f>3.6*Table10[[#This Row],[Column11]]</f>
        <v>92.737823921782692</v>
      </c>
      <c r="Q1242" s="41">
        <f t="shared" si="50"/>
        <v>25.760506644939635</v>
      </c>
      <c r="R1242" s="36">
        <f>-1.2*Table10[[#This Row],[Column16]]/Table10[[#This Row],[Column19]]</f>
        <v>-1.0664748382545084</v>
      </c>
      <c r="S1242" s="41">
        <f>'Given Data '!C$21*'Given Data '!C$19*'Given Data '!C$9*Table10[[#This Row],[Column11]]^2</f>
        <v>623.95464222042619</v>
      </c>
      <c r="T1242" s="41">
        <f>'Given Data '!C$23*'Given Data '!C$17*9.81</f>
        <v>102.35950200000001</v>
      </c>
      <c r="U1242" s="41">
        <f>-'Given Data '!C$17*9.81*'Given Data '!C$27</f>
        <v>-534.97407087527142</v>
      </c>
      <c r="V1242" s="41">
        <f>'Given Data '!C$45-(Table10[[#This Row],[Column13]]+Table10[[#This Row],[Column14]]+Table10[[#This Row],[Column15]])</f>
        <v>516.56134397767971</v>
      </c>
      <c r="W1242" s="41">
        <f>Table10[[#This Row],[Column16]]/'Given Data '!C$17</f>
        <v>0.99013119161541796</v>
      </c>
      <c r="X1242" s="41">
        <f>IF(L1242=1,'Given Data '!C$55,IF(L1242=2,'Given Data '!C$56,IF(L1242=3,'Given Data '!C$57)))</f>
        <v>581.23604096253996</v>
      </c>
      <c r="Y1242" s="41">
        <f>Table10[[#This Row],[Column19]]*Table10[[#This Row],[Column11]]^2/(2*1000)</f>
        <v>192.85519443480979</v>
      </c>
    </row>
    <row r="1243" spans="7:25">
      <c r="G1243" s="42">
        <v>4900</v>
      </c>
      <c r="H1243" s="42">
        <v>14.97</v>
      </c>
      <c r="I1243" s="41">
        <f>Table10[[#This Row],[Column2]]*746/1000</f>
        <v>11.167620000000001</v>
      </c>
      <c r="J1243" s="37">
        <f>60*Table10[[#This Row],[Column3]]/(2*PI()*Table10[[#This Row],[Column1]])</f>
        <v>2.1763860313125459E-2</v>
      </c>
      <c r="K1243" s="51">
        <v>443.8</v>
      </c>
      <c r="L1243" s="41">
        <f>IF(Simulation!Q1243&lt;='Given Data '!J$6,1,IF(AND(Simulation!Q1243&gt;'Given Data '!J$6,Simulation!Q1243&lt;='Given Data '!J$7),2,IF(Simulation!Q1243&gt;'Given Data '!J$8,3)))</f>
        <v>3</v>
      </c>
      <c r="M1243" s="41">
        <v>2</v>
      </c>
      <c r="N1243" s="39">
        <f t="shared" si="49"/>
        <v>1239</v>
      </c>
      <c r="O1243" s="41">
        <f>O1242+(Table10[[#This Row],[Column11]]-Q1242)/R1242</f>
        <v>66.539454040002084</v>
      </c>
      <c r="P1243" s="41">
        <f>3.6*Table10[[#This Row],[Column11]]</f>
        <v>92.588665385888419</v>
      </c>
      <c r="Q1243" s="41">
        <f t="shared" si="50"/>
        <v>25.719073718302337</v>
      </c>
      <c r="R1243" s="36">
        <f>-1.2*Table10[[#This Row],[Column16]]/Table10[[#This Row],[Column19]]</f>
        <v>-1.0706153454039704</v>
      </c>
      <c r="S1243" s="41">
        <f>'Given Data '!C$21*'Given Data '!C$19*'Given Data '!C$9*Table10[[#This Row],[Column11]]^2</f>
        <v>621.94913223448418</v>
      </c>
      <c r="T1243" s="41">
        <f>'Given Data '!C$23*'Given Data '!C$17*9.81</f>
        <v>102.35950200000001</v>
      </c>
      <c r="U1243" s="41">
        <f>-'Given Data '!C$17*9.81*'Given Data '!C$27</f>
        <v>-534.97407087527142</v>
      </c>
      <c r="V1243" s="41">
        <f>'Given Data '!C$45-(Table10[[#This Row],[Column13]]+Table10[[#This Row],[Column14]]+Table10[[#This Row],[Column15]])</f>
        <v>518.56685396362172</v>
      </c>
      <c r="W1243" s="41">
        <f>Table10[[#This Row],[Column16]]/'Given Data '!C$17</f>
        <v>0.9939753003845464</v>
      </c>
      <c r="X1243" s="41">
        <f>IF(L1243=1,'Given Data '!C$55,IF(L1243=2,'Given Data '!C$56,IF(L1243=3,'Given Data '!C$57)))</f>
        <v>581.23604096253996</v>
      </c>
      <c r="Y1243" s="41">
        <f>Table10[[#This Row],[Column19]]*Table10[[#This Row],[Column11]]^2/(2*1000)</f>
        <v>192.23532082203656</v>
      </c>
    </row>
    <row r="1244" spans="7:25">
      <c r="G1244" s="42">
        <v>4900</v>
      </c>
      <c r="H1244" s="42">
        <v>14.97</v>
      </c>
      <c r="I1244" s="41">
        <f>Table10[[#This Row],[Column2]]*746/1000</f>
        <v>11.167620000000001</v>
      </c>
      <c r="J1244" s="37">
        <f>60*Table10[[#This Row],[Column3]]/(2*PI()*Table10[[#This Row],[Column1]])</f>
        <v>2.1763860313125459E-2</v>
      </c>
      <c r="K1244" s="51">
        <v>443.8</v>
      </c>
      <c r="L1244" s="41">
        <f>IF(Simulation!Q1244&lt;='Given Data '!J$6,1,IF(AND(Simulation!Q1244&gt;'Given Data '!J$6,Simulation!Q1244&lt;='Given Data '!J$7),2,IF(Simulation!Q1244&gt;'Given Data '!J$8,3)))</f>
        <v>3</v>
      </c>
      <c r="M1244" s="41">
        <v>2</v>
      </c>
      <c r="N1244" s="39">
        <f t="shared" si="49"/>
        <v>1240</v>
      </c>
      <c r="O1244" s="41">
        <f>O1243+(Table10[[#This Row],[Column11]]-Q1243)/R1243</f>
        <v>66.578367205860843</v>
      </c>
      <c r="P1244" s="41">
        <f>3.6*Table10[[#This Row],[Column11]]</f>
        <v>92.438685668864537</v>
      </c>
      <c r="Q1244" s="41">
        <f t="shared" si="50"/>
        <v>25.677412685795705</v>
      </c>
      <c r="R1244" s="36">
        <f>-1.2*Table10[[#This Row],[Column16]]/Table10[[#This Row],[Column19]]</f>
        <v>-1.0747719277563716</v>
      </c>
      <c r="S1244" s="41">
        <f>'Given Data '!C$21*'Given Data '!C$19*'Given Data '!C$9*Table10[[#This Row],[Column11]]^2</f>
        <v>619.93583600911381</v>
      </c>
      <c r="T1244" s="41">
        <f>'Given Data '!C$23*'Given Data '!C$17*9.81</f>
        <v>102.35950200000001</v>
      </c>
      <c r="U1244" s="41">
        <f>-'Given Data '!C$17*9.81*'Given Data '!C$27</f>
        <v>-534.97407087527142</v>
      </c>
      <c r="V1244" s="41">
        <f>'Given Data '!C$45-(Table10[[#This Row],[Column13]]+Table10[[#This Row],[Column14]]+Table10[[#This Row],[Column15]])</f>
        <v>520.58015018899209</v>
      </c>
      <c r="W1244" s="41">
        <f>Table10[[#This Row],[Column16]]/'Given Data '!C$17</f>
        <v>0.99783433361252816</v>
      </c>
      <c r="X1244" s="41">
        <f>IF(L1244=1,'Given Data '!C$55,IF(L1244=2,'Given Data '!C$56,IF(L1244=3,'Given Data '!C$57)))</f>
        <v>581.23604096253996</v>
      </c>
      <c r="Y1244" s="41">
        <f>Table10[[#This Row],[Column19]]*Table10[[#This Row],[Column11]]^2/(2*1000)</f>
        <v>191.61304059728025</v>
      </c>
    </row>
    <row r="1245" spans="7:25">
      <c r="G1245" s="42">
        <v>4800</v>
      </c>
      <c r="H1245" s="42">
        <v>14.68</v>
      </c>
      <c r="I1245" s="41">
        <f>Table10[[#This Row],[Column2]]*746/1000</f>
        <v>10.951280000000001</v>
      </c>
      <c r="J1245" s="37">
        <f>60*Table10[[#This Row],[Column3]]/(2*PI()*Table10[[#This Row],[Column1]])</f>
        <v>2.1786879314792649E-2</v>
      </c>
      <c r="K1245" s="51">
        <v>443.8</v>
      </c>
      <c r="L1245" s="41">
        <f>IF(Simulation!Q1245&lt;='Given Data '!J$6,1,IF(AND(Simulation!Q1245&gt;'Given Data '!J$6,Simulation!Q1245&lt;='Given Data '!J$7),2,IF(Simulation!Q1245&gt;'Given Data '!J$8,3)))</f>
        <v>3</v>
      </c>
      <c r="M1245" s="41">
        <v>2</v>
      </c>
      <c r="N1245" s="32">
        <f t="shared" si="49"/>
        <v>1241</v>
      </c>
      <c r="O1245" s="41">
        <f>O1244+(Table10[[#This Row],[Column11]]-Q1244)/R1244</f>
        <v>66.617343733313817</v>
      </c>
      <c r="P1245" s="41">
        <f>3.6*Table10[[#This Row],[Column11]]</f>
        <v>92.287878509692135</v>
      </c>
      <c r="Q1245" s="41">
        <f t="shared" si="50"/>
        <v>25.635521808247816</v>
      </c>
      <c r="R1245" s="36">
        <f>Table10[[#This Row],[Column16]]/Table10[[#This Row],[Column19]]</f>
        <v>0.89912053976871764</v>
      </c>
      <c r="S1245" s="41">
        <f>'Given Data '!C$21*'Given Data '!C$19*'Given Data '!C$9*Table10[[#This Row],[Column11]]^2</f>
        <v>617.91472331483453</v>
      </c>
      <c r="T1245" s="41">
        <f>'Given Data '!C$23*'Given Data '!C$17*9.81</f>
        <v>102.35950200000001</v>
      </c>
      <c r="U1245" s="41">
        <f>-'Given Data '!C$17*9.81*'Given Data '!C$27</f>
        <v>-534.97407087527142</v>
      </c>
      <c r="V1245" s="41">
        <f>'Given Data '!C$45-(Table10[[#This Row],[Column13]]+Table10[[#This Row],[Column14]]+Table10[[#This Row],[Column15]])</f>
        <v>522.60126288327137</v>
      </c>
      <c r="W1245" s="41">
        <f>Table10[[#This Row],[Column16]]/'Given Data '!C$17</f>
        <v>1.0017083492424361</v>
      </c>
      <c r="X1245" s="41">
        <f>IF(L1245=1,'Given Data '!C$55,IF(L1245=2,'Given Data '!C$56,IF(L1245=3,'Given Data '!C$57)))</f>
        <v>581.23604096253996</v>
      </c>
      <c r="Y1245" s="41">
        <f>Table10[[#This Row],[Column19]]*Table10[[#This Row],[Column11]]^2/(2*1000)</f>
        <v>190.98834441705341</v>
      </c>
    </row>
    <row r="1246" spans="7:25">
      <c r="G1246" s="42">
        <v>4800</v>
      </c>
      <c r="H1246" s="42">
        <v>14.68</v>
      </c>
      <c r="I1246" s="41">
        <f>Table10[[#This Row],[Column2]]*746/1000</f>
        <v>10.951280000000001</v>
      </c>
      <c r="J1246" s="37">
        <f>60*Table10[[#This Row],[Column3]]/(2*PI()*Table10[[#This Row],[Column1]])</f>
        <v>2.1786879314792649E-2</v>
      </c>
      <c r="K1246" s="51">
        <v>443.8</v>
      </c>
      <c r="L1246" s="41">
        <f>IF(Simulation!Q1246&lt;='Given Data '!J$6,1,IF(AND(Simulation!Q1246&gt;'Given Data '!J$6,Simulation!Q1246&lt;='Given Data '!J$7),2,IF(Simulation!Q1246&gt;'Given Data '!J$8,3)))</f>
        <v>3</v>
      </c>
      <c r="M1246" s="41">
        <v>2</v>
      </c>
      <c r="N1246" s="32">
        <f t="shared" si="49"/>
        <v>1242</v>
      </c>
      <c r="O1246" s="41">
        <f>O1245+(Table10[[#This Row],[Column11]]-Q1245)/R1245</f>
        <v>66.656325458241525</v>
      </c>
      <c r="P1246" s="41">
        <f>3.6*Table10[[#This Row],[Column11]]</f>
        <v>92.414055880101387</v>
      </c>
      <c r="Q1246" s="41">
        <f t="shared" si="50"/>
        <v>25.670571077805938</v>
      </c>
      <c r="R1246" s="36">
        <f>Table10[[#This Row],[Column16]]/Table10[[#This Row],[Column19]]</f>
        <v>0.89621156738480778</v>
      </c>
      <c r="S1246" s="41">
        <f>'Given Data '!C$21*'Given Data '!C$19*'Given Data '!C$9*Table10[[#This Row],[Column11]]^2</f>
        <v>619.60552290652765</v>
      </c>
      <c r="T1246" s="41">
        <f>'Given Data '!C$23*'Given Data '!C$17*9.81</f>
        <v>102.35950200000001</v>
      </c>
      <c r="U1246" s="41">
        <f>-'Given Data '!C$17*9.81*'Given Data '!C$27</f>
        <v>-534.97407087527142</v>
      </c>
      <c r="V1246" s="41">
        <f>'Given Data '!C$45-(Table10[[#This Row],[Column13]]+Table10[[#This Row],[Column14]]+Table10[[#This Row],[Column15]])</f>
        <v>520.91046329157825</v>
      </c>
      <c r="W1246" s="41">
        <f>Table10[[#This Row],[Column16]]/'Given Data '!C$17</f>
        <v>0.99846746907588169</v>
      </c>
      <c r="X1246" s="41">
        <f>IF(L1246=1,'Given Data '!C$55,IF(L1246=2,'Given Data '!C$56,IF(L1246=3,'Given Data '!C$57)))</f>
        <v>581.23604096253996</v>
      </c>
      <c r="Y1246" s="41">
        <f>Table10[[#This Row],[Column19]]*Table10[[#This Row],[Column11]]^2/(2*1000)</f>
        <v>191.5109456799367</v>
      </c>
    </row>
    <row r="1247" spans="7:25">
      <c r="G1247" s="42">
        <v>4800</v>
      </c>
      <c r="H1247" s="42">
        <v>14.68</v>
      </c>
      <c r="I1247" s="41">
        <f>Table10[[#This Row],[Column2]]*746/1000</f>
        <v>10.951280000000001</v>
      </c>
      <c r="J1247" s="37">
        <f>60*Table10[[#This Row],[Column3]]/(2*PI()*Table10[[#This Row],[Column1]])</f>
        <v>2.1786879314792649E-2</v>
      </c>
      <c r="K1247" s="51">
        <v>443.8</v>
      </c>
      <c r="L1247" s="41">
        <f>IF(Simulation!Q1247&lt;='Given Data '!J$6,1,IF(AND(Simulation!Q1247&gt;'Given Data '!J$6,Simulation!Q1247&lt;='Given Data '!J$7),2,IF(Simulation!Q1247&gt;'Given Data '!J$8,3)))</f>
        <v>3</v>
      </c>
      <c r="M1247" s="41">
        <v>2</v>
      </c>
      <c r="N1247" s="32">
        <f t="shared" si="49"/>
        <v>1243</v>
      </c>
      <c r="O1247" s="41">
        <f>O1246+(Table10[[#This Row],[Column11]]-Q1246)/R1246</f>
        <v>66.695254117806684</v>
      </c>
      <c r="P1247" s="41">
        <f>3.6*Table10[[#This Row],[Column11]]</f>
        <v>92.539653814119688</v>
      </c>
      <c r="Q1247" s="41">
        <f t="shared" si="50"/>
        <v>25.705459392811022</v>
      </c>
      <c r="R1247" s="36">
        <f>Table10[[#This Row],[Column16]]/Table10[[#This Row],[Column19]]</f>
        <v>0.89331200655358312</v>
      </c>
      <c r="S1247" s="41">
        <f>'Given Data '!C$21*'Given Data '!C$19*'Given Data '!C$9*Table10[[#This Row],[Column11]]^2</f>
        <v>621.29085216459873</v>
      </c>
      <c r="T1247" s="41">
        <f>'Given Data '!C$23*'Given Data '!C$17*9.81</f>
        <v>102.35950200000001</v>
      </c>
      <c r="U1247" s="41">
        <f>-'Given Data '!C$17*9.81*'Given Data '!C$27</f>
        <v>-534.97407087527142</v>
      </c>
      <c r="V1247" s="41">
        <f>'Given Data '!C$45-(Table10[[#This Row],[Column13]]+Table10[[#This Row],[Column14]]+Table10[[#This Row],[Column15]])</f>
        <v>519.22513403350717</v>
      </c>
      <c r="W1247" s="41">
        <f>Table10[[#This Row],[Column16]]/'Given Data '!C$17</f>
        <v>0.99523707430087049</v>
      </c>
      <c r="X1247" s="41">
        <f>IF(L1247=1,'Given Data '!C$55,IF(L1247=2,'Given Data '!C$56,IF(L1247=3,'Given Data '!C$57)))</f>
        <v>581.23604096253996</v>
      </c>
      <c r="Y1247" s="41">
        <f>Table10[[#This Row],[Column19]]*Table10[[#This Row],[Column11]]^2/(2*1000)</f>
        <v>192.03185614322828</v>
      </c>
    </row>
    <row r="1248" spans="7:25">
      <c r="G1248" s="42">
        <v>4800</v>
      </c>
      <c r="H1248" s="42">
        <v>14.68</v>
      </c>
      <c r="I1248" s="41">
        <f>Table10[[#This Row],[Column2]]*746/1000</f>
        <v>10.951280000000001</v>
      </c>
      <c r="J1248" s="37">
        <f>60*Table10[[#This Row],[Column3]]/(2*PI()*Table10[[#This Row],[Column1]])</f>
        <v>2.1786879314792649E-2</v>
      </c>
      <c r="K1248" s="51">
        <v>443.8</v>
      </c>
      <c r="L1248" s="41">
        <f>IF(Simulation!Q1248&lt;='Given Data '!J$6,1,IF(AND(Simulation!Q1248&gt;'Given Data '!J$6,Simulation!Q1248&lt;='Given Data '!J$7),2,IF(Simulation!Q1248&gt;'Given Data '!J$8,3)))</f>
        <v>3</v>
      </c>
      <c r="M1248" s="41">
        <v>2</v>
      </c>
      <c r="N1248" s="32">
        <f t="shared" si="49"/>
        <v>1244</v>
      </c>
      <c r="O1248" s="41">
        <f>O1247+(Table10[[#This Row],[Column11]]-Q1247)/R1247</f>
        <v>66.734130098772368</v>
      </c>
      <c r="P1248" s="41">
        <f>3.6*Table10[[#This Row],[Column11]]</f>
        <v>92.664675984147181</v>
      </c>
      <c r="Q1248" s="41">
        <f t="shared" si="50"/>
        <v>25.740187773374217</v>
      </c>
      <c r="R1248" s="36">
        <f>Table10[[#This Row],[Column16]]/Table10[[#This Row],[Column19]]</f>
        <v>0.89042182682534776</v>
      </c>
      <c r="S1248" s="41">
        <f>'Given Data '!C$21*'Given Data '!C$19*'Given Data '!C$9*Table10[[#This Row],[Column11]]^2</f>
        <v>622.97072878750839</v>
      </c>
      <c r="T1248" s="41">
        <f>'Given Data '!C$23*'Given Data '!C$17*9.81</f>
        <v>102.35950200000001</v>
      </c>
      <c r="U1248" s="41">
        <f>-'Given Data '!C$17*9.81*'Given Data '!C$27</f>
        <v>-534.97407087527142</v>
      </c>
      <c r="V1248" s="41">
        <f>'Given Data '!C$45-(Table10[[#This Row],[Column13]]+Table10[[#This Row],[Column14]]+Table10[[#This Row],[Column15]])</f>
        <v>517.54525741059751</v>
      </c>
      <c r="W1248" s="41">
        <f>Table10[[#This Row],[Column16]]/'Given Data '!C$17</f>
        <v>0.99201713099345901</v>
      </c>
      <c r="X1248" s="41">
        <f>IF(L1248=1,'Given Data '!C$55,IF(L1248=2,'Given Data '!C$56,IF(L1248=3,'Given Data '!C$57)))</f>
        <v>581.23604096253996</v>
      </c>
      <c r="Y1248" s="41">
        <f>Table10[[#This Row],[Column19]]*Table10[[#This Row],[Column11]]^2/(2*1000)</f>
        <v>192.55108127726174</v>
      </c>
    </row>
    <row r="1249" spans="7:25">
      <c r="G1249" s="42">
        <v>4800</v>
      </c>
      <c r="H1249" s="42">
        <v>14.68</v>
      </c>
      <c r="I1249" s="41">
        <f>Table10[[#This Row],[Column2]]*746/1000</f>
        <v>10.951280000000001</v>
      </c>
      <c r="J1249" s="37">
        <f>60*Table10[[#This Row],[Column3]]/(2*PI()*Table10[[#This Row],[Column1]])</f>
        <v>2.1786879314792649E-2</v>
      </c>
      <c r="K1249" s="51">
        <v>443.8</v>
      </c>
      <c r="L1249" s="41">
        <f>IF(Simulation!Q1249&lt;='Given Data '!J$6,1,IF(AND(Simulation!Q1249&gt;'Given Data '!J$6,Simulation!Q1249&lt;='Given Data '!J$7),2,IF(Simulation!Q1249&gt;'Given Data '!J$8,3)))</f>
        <v>3</v>
      </c>
      <c r="M1249" s="41">
        <v>2</v>
      </c>
      <c r="N1249" s="32">
        <f t="shared" si="49"/>
        <v>1245</v>
      </c>
      <c r="O1249" s="41">
        <f>O1248+(Table10[[#This Row],[Column11]]-Q1248)/R1248</f>
        <v>66.772953783818934</v>
      </c>
      <c r="P1249" s="41">
        <f>3.6*Table10[[#This Row],[Column11]]</f>
        <v>92.789126027774913</v>
      </c>
      <c r="Q1249" s="41">
        <f t="shared" si="50"/>
        <v>25.774757229937475</v>
      </c>
      <c r="R1249" s="36">
        <f>Table10[[#This Row],[Column16]]/Table10[[#This Row],[Column19]]</f>
        <v>0.88754099784892204</v>
      </c>
      <c r="S1249" s="41">
        <f>'Given Data '!C$21*'Given Data '!C$19*'Given Data '!C$9*Table10[[#This Row],[Column11]]^2</f>
        <v>624.64517041645627</v>
      </c>
      <c r="T1249" s="41">
        <f>'Given Data '!C$23*'Given Data '!C$17*9.81</f>
        <v>102.35950200000001</v>
      </c>
      <c r="U1249" s="41">
        <f>-'Given Data '!C$17*9.81*'Given Data '!C$27</f>
        <v>-534.97407087527142</v>
      </c>
      <c r="V1249" s="41">
        <f>'Given Data '!C$45-(Table10[[#This Row],[Column13]]+Table10[[#This Row],[Column14]]+Table10[[#This Row],[Column15]])</f>
        <v>515.87081578164964</v>
      </c>
      <c r="W1249" s="41">
        <f>Table10[[#This Row],[Column16]]/'Given Data '!C$17</f>
        <v>0.98880760533945988</v>
      </c>
      <c r="X1249" s="41">
        <f>IF(L1249=1,'Given Data '!C$55,IF(L1249=2,'Given Data '!C$56,IF(L1249=3,'Given Data '!C$57)))</f>
        <v>581.23604096253996</v>
      </c>
      <c r="Y1249" s="41">
        <f>Table10[[#This Row],[Column19]]*Table10[[#This Row],[Column11]]^2/(2*1000)</f>
        <v>193.06862653467232</v>
      </c>
    </row>
    <row r="1250" spans="7:25">
      <c r="G1250" s="42">
        <v>4800</v>
      </c>
      <c r="H1250" s="42">
        <v>14.68</v>
      </c>
      <c r="I1250" s="41">
        <f>Table10[[#This Row],[Column2]]*746/1000</f>
        <v>10.951280000000001</v>
      </c>
      <c r="J1250" s="37">
        <f>60*Table10[[#This Row],[Column3]]/(2*PI()*Table10[[#This Row],[Column1]])</f>
        <v>2.1786879314792649E-2</v>
      </c>
      <c r="K1250" s="51">
        <v>443.8</v>
      </c>
      <c r="L1250" s="41">
        <f>IF(Simulation!Q1250&lt;='Given Data '!J$6,1,IF(AND(Simulation!Q1250&gt;'Given Data '!J$6,Simulation!Q1250&lt;='Given Data '!J$7),2,IF(Simulation!Q1250&gt;'Given Data '!J$8,3)))</f>
        <v>3</v>
      </c>
      <c r="M1250" s="41">
        <v>2</v>
      </c>
      <c r="N1250" s="32">
        <f t="shared" si="49"/>
        <v>1246</v>
      </c>
      <c r="O1250" s="41">
        <f>O1249+(Table10[[#This Row],[Column11]]-Q1249)/R1249</f>
        <v>66.811725551602919</v>
      </c>
      <c r="P1250" s="41">
        <f>3.6*Table10[[#This Row],[Column11]]</f>
        <v>92.913007548257411</v>
      </c>
      <c r="Q1250" s="41">
        <f t="shared" si="50"/>
        <v>25.809168763404838</v>
      </c>
      <c r="R1250" s="36">
        <f>Table10[[#This Row],[Column16]]/Table10[[#This Row],[Column19]]</f>
        <v>0.88466948937132184</v>
      </c>
      <c r="S1250" s="41">
        <f>'Given Data '!C$21*'Given Data '!C$19*'Given Data '!C$9*Table10[[#This Row],[Column11]]^2</f>
        <v>626.31419463556699</v>
      </c>
      <c r="T1250" s="41">
        <f>'Given Data '!C$23*'Given Data '!C$17*9.81</f>
        <v>102.35950200000001</v>
      </c>
      <c r="U1250" s="41">
        <f>-'Given Data '!C$17*9.81*'Given Data '!C$27</f>
        <v>-534.97407087527142</v>
      </c>
      <c r="V1250" s="41">
        <f>'Given Data '!C$45-(Table10[[#This Row],[Column13]]+Table10[[#This Row],[Column14]]+Table10[[#This Row],[Column15]])</f>
        <v>514.20179156253892</v>
      </c>
      <c r="W1250" s="41">
        <f>Table10[[#This Row],[Column16]]/'Given Data '!C$17</f>
        <v>0.98560846363408572</v>
      </c>
      <c r="X1250" s="41">
        <f>IF(L1250=1,'Given Data '!C$55,IF(L1250=2,'Given Data '!C$56,IF(L1250=3,'Given Data '!C$57)))</f>
        <v>581.23604096253996</v>
      </c>
      <c r="Y1250" s="41">
        <f>Table10[[#This Row],[Column19]]*Table10[[#This Row],[Column11]]^2/(2*1000)</f>
        <v>193.584497350454</v>
      </c>
    </row>
    <row r="1251" spans="7:25">
      <c r="G1251" s="42">
        <v>4800</v>
      </c>
      <c r="H1251" s="42">
        <v>14.68</v>
      </c>
      <c r="I1251" s="41">
        <f>Table10[[#This Row],[Column2]]*746/1000</f>
        <v>10.951280000000001</v>
      </c>
      <c r="J1251" s="37">
        <f>60*Table10[[#This Row],[Column3]]/(2*PI()*Table10[[#This Row],[Column1]])</f>
        <v>2.1786879314792649E-2</v>
      </c>
      <c r="K1251" s="51">
        <v>443.8</v>
      </c>
      <c r="L1251" s="41">
        <f>IF(Simulation!Q1251&lt;='Given Data '!J$6,1,IF(AND(Simulation!Q1251&gt;'Given Data '!J$6,Simulation!Q1251&lt;='Given Data '!J$7),2,IF(Simulation!Q1251&gt;'Given Data '!J$8,3)))</f>
        <v>3</v>
      </c>
      <c r="M1251" s="41">
        <v>2</v>
      </c>
      <c r="N1251" s="32">
        <f t="shared" si="49"/>
        <v>1247</v>
      </c>
      <c r="O1251" s="41">
        <f>O1250+(Table10[[#This Row],[Column11]]-Q1250)/R1250</f>
        <v>66.850445776814809</v>
      </c>
      <c r="P1251" s="41">
        <f>3.6*Table10[[#This Row],[Column11]]</f>
        <v>93.036324114976978</v>
      </c>
      <c r="Q1251" s="41">
        <f t="shared" si="50"/>
        <v>25.843423365271381</v>
      </c>
      <c r="R1251" s="36">
        <f>Table10[[#This Row],[Column16]]/Table10[[#This Row],[Column19]]</f>
        <v>0.88180727123744296</v>
      </c>
      <c r="S1251" s="41">
        <f>'Given Data '!C$21*'Given Data '!C$19*'Given Data '!C$9*Table10[[#This Row],[Column11]]^2</f>
        <v>627.97781897207392</v>
      </c>
      <c r="T1251" s="41">
        <f>'Given Data '!C$23*'Given Data '!C$17*9.81</f>
        <v>102.35950200000001</v>
      </c>
      <c r="U1251" s="41">
        <f>-'Given Data '!C$17*9.81*'Given Data '!C$27</f>
        <v>-534.97407087527142</v>
      </c>
      <c r="V1251" s="41">
        <f>'Given Data '!C$45-(Table10[[#This Row],[Column13]]+Table10[[#This Row],[Column14]]+Table10[[#This Row],[Column15]])</f>
        <v>512.53816722603199</v>
      </c>
      <c r="W1251" s="41">
        <f>Table10[[#This Row],[Column16]]/'Given Data '!C$17</f>
        <v>0.98241967228159699</v>
      </c>
      <c r="X1251" s="41">
        <f>IF(L1251=1,'Given Data '!C$55,IF(L1251=2,'Given Data '!C$56,IF(L1251=3,'Given Data '!C$57)))</f>
        <v>581.23604096253996</v>
      </c>
      <c r="Y1251" s="41">
        <f>Table10[[#This Row],[Column19]]*Table10[[#This Row],[Column11]]^2/(2*1000)</f>
        <v>194.09869914201656</v>
      </c>
    </row>
    <row r="1252" spans="7:25">
      <c r="G1252" s="42">
        <v>4800</v>
      </c>
      <c r="H1252" s="42">
        <v>14.68</v>
      </c>
      <c r="I1252" s="41">
        <f>Table10[[#This Row],[Column2]]*746/1000</f>
        <v>10.951280000000001</v>
      </c>
      <c r="J1252" s="37">
        <f>60*Table10[[#This Row],[Column3]]/(2*PI()*Table10[[#This Row],[Column1]])</f>
        <v>2.1786879314792649E-2</v>
      </c>
      <c r="K1252" s="51">
        <v>443.8</v>
      </c>
      <c r="L1252" s="41">
        <f>IF(Simulation!Q1252&lt;='Given Data '!J$6,1,IF(AND(Simulation!Q1252&gt;'Given Data '!J$6,Simulation!Q1252&lt;='Given Data '!J$7),2,IF(Simulation!Q1252&gt;'Given Data '!J$8,3)))</f>
        <v>3</v>
      </c>
      <c r="M1252" s="41">
        <v>2</v>
      </c>
      <c r="N1252" s="32">
        <f t="shared" si="49"/>
        <v>1248</v>
      </c>
      <c r="O1252" s="41">
        <f>O1251+(Table10[[#This Row],[Column11]]-Q1251)/R1251</f>
        <v>66.889114830235798</v>
      </c>
      <c r="P1252" s="41">
        <f>3.6*Table10[[#This Row],[Column11]]</f>
        <v>93.159079263899557</v>
      </c>
      <c r="Q1252" s="41">
        <f t="shared" si="50"/>
        <v>25.877522017749875</v>
      </c>
      <c r="R1252" s="36">
        <f>Table10[[#This Row],[Column16]]/Table10[[#This Row],[Column19]]</f>
        <v>0.87895431338974395</v>
      </c>
      <c r="S1252" s="41">
        <f>'Given Data '!C$21*'Given Data '!C$19*'Given Data '!C$9*Table10[[#This Row],[Column11]]^2</f>
        <v>629.63606089650352</v>
      </c>
      <c r="T1252" s="41">
        <f>'Given Data '!C$23*'Given Data '!C$17*9.81</f>
        <v>102.35950200000001</v>
      </c>
      <c r="U1252" s="41">
        <f>-'Given Data '!C$17*9.81*'Given Data '!C$27</f>
        <v>-534.97407087527142</v>
      </c>
      <c r="V1252" s="41">
        <f>'Given Data '!C$45-(Table10[[#This Row],[Column13]]+Table10[[#This Row],[Column14]]+Table10[[#This Row],[Column15]])</f>
        <v>510.87992530160238</v>
      </c>
      <c r="W1252" s="41">
        <f>Table10[[#This Row],[Column16]]/'Given Data '!C$17</f>
        <v>0.979241197794948</v>
      </c>
      <c r="X1252" s="41">
        <f>IF(L1252=1,'Given Data '!C$55,IF(L1252=2,'Given Data '!C$56,IF(L1252=3,'Given Data '!C$57)))</f>
        <v>581.23604096253996</v>
      </c>
      <c r="Y1252" s="41">
        <f>Table10[[#This Row],[Column19]]*Table10[[#This Row],[Column11]]^2/(2*1000)</f>
        <v>194.6112373092426</v>
      </c>
    </row>
    <row r="1253" spans="7:25">
      <c r="G1253" s="42">
        <v>4800</v>
      </c>
      <c r="H1253" s="42">
        <v>14.68</v>
      </c>
      <c r="I1253" s="41">
        <f>Table10[[#This Row],[Column2]]*746/1000</f>
        <v>10.951280000000001</v>
      </c>
      <c r="J1253" s="37">
        <f>60*Table10[[#This Row],[Column3]]/(2*PI()*Table10[[#This Row],[Column1]])</f>
        <v>2.1786879314792649E-2</v>
      </c>
      <c r="K1253" s="51">
        <v>443.8</v>
      </c>
      <c r="L1253" s="41">
        <f>IF(Simulation!Q1253&lt;='Given Data '!J$6,1,IF(AND(Simulation!Q1253&gt;'Given Data '!J$6,Simulation!Q1253&lt;='Given Data '!J$7),2,IF(Simulation!Q1253&gt;'Given Data '!J$8,3)))</f>
        <v>3</v>
      </c>
      <c r="M1253" s="41">
        <v>2</v>
      </c>
      <c r="N1253" s="32">
        <f t="shared" si="49"/>
        <v>1249</v>
      </c>
      <c r="O1253" s="41">
        <f>O1252+(Table10[[#This Row],[Column11]]-Q1252)/R1252</f>
        <v>66.927733078793494</v>
      </c>
      <c r="P1253" s="41">
        <f>3.6*Table10[[#This Row],[Column11]]</f>
        <v>93.281276498022805</v>
      </c>
      <c r="Q1253" s="41">
        <f t="shared" si="50"/>
        <v>25.911465693895224</v>
      </c>
      <c r="R1253" s="36">
        <f>Table10[[#This Row],[Column16]]/Table10[[#This Row],[Column19]]</f>
        <v>0.87611058586792923</v>
      </c>
      <c r="S1253" s="41">
        <f>'Given Data '!C$21*'Given Data '!C$19*'Given Data '!C$9*Table10[[#This Row],[Column11]]^2</f>
        <v>631.28893782285934</v>
      </c>
      <c r="T1253" s="41">
        <f>'Given Data '!C$23*'Given Data '!C$17*9.81</f>
        <v>102.35950200000001</v>
      </c>
      <c r="U1253" s="41">
        <f>-'Given Data '!C$17*9.81*'Given Data '!C$27</f>
        <v>-534.97407087527142</v>
      </c>
      <c r="V1253" s="41">
        <f>'Given Data '!C$45-(Table10[[#This Row],[Column13]]+Table10[[#This Row],[Column14]]+Table10[[#This Row],[Column15]])</f>
        <v>509.22704837524657</v>
      </c>
      <c r="W1253" s="41">
        <f>Table10[[#This Row],[Column16]]/'Given Data '!C$17</f>
        <v>0.97607300679543529</v>
      </c>
      <c r="X1253" s="41">
        <f>IF(L1253=1,'Given Data '!C$55,IF(L1253=2,'Given Data '!C$56,IF(L1253=3,'Given Data '!C$57)))</f>
        <v>581.23604096253996</v>
      </c>
      <c r="Y1253" s="41">
        <f>Table10[[#This Row],[Column19]]*Table10[[#This Row],[Column11]]^2/(2*1000)</f>
        <v>195.12211723454419</v>
      </c>
    </row>
    <row r="1254" spans="7:25">
      <c r="G1254" s="42">
        <v>4700</v>
      </c>
      <c r="H1254" s="42">
        <v>14.39</v>
      </c>
      <c r="I1254" s="41">
        <f>Table10[[#This Row],[Column2]]*746/1000</f>
        <v>10.73494</v>
      </c>
      <c r="J1254" s="37">
        <f>60*Table10[[#This Row],[Column3]]/(2*PI()*Table10[[#This Row],[Column1]])</f>
        <v>2.1810877848445674E-2</v>
      </c>
      <c r="K1254" s="51">
        <v>443.8</v>
      </c>
      <c r="L1254" s="41">
        <f>IF(Simulation!Q1254&lt;='Given Data '!J$6,1,IF(AND(Simulation!Q1254&gt;'Given Data '!J$6,Simulation!Q1254&lt;='Given Data '!J$7),2,IF(Simulation!Q1254&gt;'Given Data '!J$8,3)))</f>
        <v>3</v>
      </c>
      <c r="M1254" s="41">
        <v>2</v>
      </c>
      <c r="N1254" s="32">
        <f t="shared" si="49"/>
        <v>1250</v>
      </c>
      <c r="O1254" s="41">
        <f>O1253+(Table10[[#This Row],[Column11]]-Q1253)/R1253</f>
        <v>66.966300885616633</v>
      </c>
      <c r="P1254" s="41">
        <f>3.6*Table10[[#This Row],[Column11]]</f>
        <v>93.402919287816047</v>
      </c>
      <c r="Q1254" s="41">
        <f t="shared" si="50"/>
        <v>25.94525535772668</v>
      </c>
      <c r="R1254" s="36">
        <f>Table10[[#This Row],[Column16]]/Table10[[#This Row],[Column19]]</f>
        <v>0.87327605880863557</v>
      </c>
      <c r="S1254" s="41">
        <f>'Given Data '!C$21*'Given Data '!C$19*'Given Data '!C$9*Table10[[#This Row],[Column11]]^2</f>
        <v>632.93646710880432</v>
      </c>
      <c r="T1254" s="41">
        <f>'Given Data '!C$23*'Given Data '!C$17*9.81</f>
        <v>102.35950200000001</v>
      </c>
      <c r="U1254" s="41">
        <f>-'Given Data '!C$17*9.81*'Given Data '!C$27</f>
        <v>-534.97407087527142</v>
      </c>
      <c r="V1254" s="41">
        <f>'Given Data '!C$45-(Table10[[#This Row],[Column13]]+Table10[[#This Row],[Column14]]+Table10[[#This Row],[Column15]])</f>
        <v>507.57951908930158</v>
      </c>
      <c r="W1254" s="41">
        <f>Table10[[#This Row],[Column16]]/'Given Data '!C$17</f>
        <v>0.97291506601234701</v>
      </c>
      <c r="X1254" s="41">
        <f>IF(L1254=1,'Given Data '!C$55,IF(L1254=2,'Given Data '!C$56,IF(L1254=3,'Given Data '!C$57)))</f>
        <v>581.23604096253996</v>
      </c>
      <c r="Y1254" s="41">
        <f>Table10[[#This Row],[Column19]]*Table10[[#This Row],[Column11]]^2/(2*1000)</f>
        <v>195.63134428291946</v>
      </c>
    </row>
    <row r="1255" spans="7:25">
      <c r="G1255" s="42">
        <v>4700</v>
      </c>
      <c r="H1255" s="42">
        <v>14.39</v>
      </c>
      <c r="I1255" s="41">
        <f>Table10[[#This Row],[Column2]]*746/1000</f>
        <v>10.73494</v>
      </c>
      <c r="J1255" s="37">
        <f>60*Table10[[#This Row],[Column3]]/(2*PI()*Table10[[#This Row],[Column1]])</f>
        <v>2.1810877848445674E-2</v>
      </c>
      <c r="K1255" s="51">
        <v>443.8</v>
      </c>
      <c r="L1255" s="41">
        <f>IF(Simulation!Q1255&lt;='Given Data '!J$6,1,IF(AND(Simulation!Q1255&gt;'Given Data '!J$6,Simulation!Q1255&lt;='Given Data '!J$7),2,IF(Simulation!Q1255&gt;'Given Data '!J$8,3)))</f>
        <v>3</v>
      </c>
      <c r="M1255" s="41">
        <v>2</v>
      </c>
      <c r="N1255" s="32">
        <f t="shared" si="49"/>
        <v>1251</v>
      </c>
      <c r="O1255" s="41">
        <f>O1254+(Table10[[#This Row],[Column11]]-Q1254)/R1254</f>
        <v>67.004818610088734</v>
      </c>
      <c r="P1255" s="41">
        <f>3.6*Table10[[#This Row],[Column11]]</f>
        <v>93.524011071652609</v>
      </c>
      <c r="Q1255" s="41">
        <f t="shared" si="50"/>
        <v>25.978891964347948</v>
      </c>
      <c r="R1255" s="36">
        <f>Table10[[#This Row],[Column16]]/Table10[[#This Row],[Column19]]</f>
        <v>0.87045070244511891</v>
      </c>
      <c r="S1255" s="41">
        <f>'Given Data '!C$21*'Given Data '!C$19*'Given Data '!C$9*Table10[[#This Row],[Column11]]^2</f>
        <v>634.57866605584309</v>
      </c>
      <c r="T1255" s="41">
        <f>'Given Data '!C$23*'Given Data '!C$17*9.81</f>
        <v>102.35950200000001</v>
      </c>
      <c r="U1255" s="41">
        <f>-'Given Data '!C$17*9.81*'Given Data '!C$27</f>
        <v>-534.97407087527142</v>
      </c>
      <c r="V1255" s="41">
        <f>'Given Data '!C$45-(Table10[[#This Row],[Column13]]+Table10[[#This Row],[Column14]]+Table10[[#This Row],[Column15]])</f>
        <v>505.93732014226282</v>
      </c>
      <c r="W1255" s="41">
        <f>Table10[[#This Row],[Column16]]/'Given Data '!C$17</f>
        <v>0.96976734228261441</v>
      </c>
      <c r="X1255" s="41">
        <f>IF(L1255=1,'Given Data '!C$55,IF(L1255=2,'Given Data '!C$56,IF(L1255=3,'Given Data '!C$57)))</f>
        <v>581.23604096253996</v>
      </c>
      <c r="Y1255" s="41">
        <f>Table10[[#This Row],[Column19]]*Table10[[#This Row],[Column11]]^2/(2*1000)</f>
        <v>196.1389238020088</v>
      </c>
    </row>
    <row r="1256" spans="7:25">
      <c r="G1256" s="42">
        <v>6000</v>
      </c>
      <c r="H1256" s="42">
        <v>17.32</v>
      </c>
      <c r="I1256" s="41">
        <f>Table10[[#This Row],[Column2]]*746/1000</f>
        <v>12.920719999999999</v>
      </c>
      <c r="J1256" s="37">
        <f>60*Table10[[#This Row],[Column3]]/(2*PI()*Table10[[#This Row],[Column1]])</f>
        <v>2.0563964563063142E-2</v>
      </c>
      <c r="K1256" s="51">
        <v>443.8</v>
      </c>
      <c r="L1256" s="41">
        <f>IF(Simulation!Q1256&lt;='Given Data '!J$6,1,IF(AND(Simulation!Q1256&gt;'Given Data '!J$6,Simulation!Q1256&lt;='Given Data '!J$7),2,IF(Simulation!Q1256&gt;'Given Data '!J$8,3)))</f>
        <v>3</v>
      </c>
      <c r="M1256" s="41">
        <v>2</v>
      </c>
      <c r="N1256" s="32">
        <f t="shared" si="49"/>
        <v>1252</v>
      </c>
      <c r="O1256" s="41">
        <f>O1255+(Table10[[#This Row],[Column11]]-Q1255)/R1255</f>
        <v>67.043286607900853</v>
      </c>
      <c r="P1256" s="41">
        <f>3.6*Table10[[#This Row],[Column11]]</f>
        <v>93.644555256234611</v>
      </c>
      <c r="Q1256" s="41">
        <f t="shared" si="50"/>
        <v>26.01237646006517</v>
      </c>
      <c r="R1256" s="36">
        <f>Table10[[#This Row],[Column16]]/Table10[[#This Row],[Column19]]</f>
        <v>-5.277311526634338E-2</v>
      </c>
      <c r="S1256" s="41">
        <f>'Given Data '!C$21*'Given Data '!C$19*'Given Data '!C$9*Table10[[#This Row],[Column11]]^2</f>
        <v>636.21555190950369</v>
      </c>
      <c r="T1256" s="41">
        <f>'Given Data '!C$23*'Given Data '!C$17*9.81</f>
        <v>102.35950200000001</v>
      </c>
      <c r="U1256">
        <v>0</v>
      </c>
      <c r="V1256" s="41">
        <f>'Given Data '!C$45-(Table10[[#This Row],[Column13]]+Table10[[#This Row],[Column14]]+Table10[[#This Row],[Column15]])</f>
        <v>-30.673636586669204</v>
      </c>
      <c r="W1256" s="41">
        <f>Table10[[#This Row],[Column16]]/'Given Data '!C$17</f>
        <v>-5.8794419479536911E-2</v>
      </c>
      <c r="X1256" s="41">
        <f>IF(L1256=1,'Given Data '!C$55,IF(L1256=2,'Given Data '!C$56,IF(L1256=3,'Given Data '!C$57)))</f>
        <v>581.23604096253996</v>
      </c>
      <c r="Y1256" s="41">
        <f>Table10[[#This Row],[Column19]]*Table10[[#This Row],[Column11]]^2/(2*1000)</f>
        <v>196.64486112215101</v>
      </c>
    </row>
    <row r="1257" spans="7:25">
      <c r="G1257" s="42">
        <v>6000</v>
      </c>
      <c r="H1257" s="42">
        <v>17.32</v>
      </c>
      <c r="I1257" s="41">
        <f>Table10[[#This Row],[Column2]]*746/1000</f>
        <v>12.920719999999999</v>
      </c>
      <c r="J1257" s="37">
        <f>60*Table10[[#This Row],[Column3]]/(2*PI()*Table10[[#This Row],[Column1]])</f>
        <v>2.0563964563063142E-2</v>
      </c>
      <c r="K1257" s="51">
        <v>443.8</v>
      </c>
      <c r="L1257" s="41">
        <f>IF(Simulation!Q1257&lt;='Given Data '!J$6,1,IF(AND(Simulation!Q1257&gt;'Given Data '!J$6,Simulation!Q1257&lt;='Given Data '!J$7),2,IF(Simulation!Q1257&gt;'Given Data '!J$8,3)))</f>
        <v>3</v>
      </c>
      <c r="M1257" s="41">
        <v>2</v>
      </c>
      <c r="N1257" s="32">
        <f t="shared" si="49"/>
        <v>1253</v>
      </c>
      <c r="O1257" s="41">
        <f>O1256+(Table10[[#This Row],[Column11]]-Q1256)/R1256</f>
        <v>67.081731345958957</v>
      </c>
      <c r="P1257" s="41">
        <f>3.6*Table10[[#This Row],[Column11]]</f>
        <v>93.637251401300077</v>
      </c>
      <c r="Q1257" s="41">
        <f t="shared" si="50"/>
        <v>26.010347611472245</v>
      </c>
      <c r="R1257" s="36">
        <f>Table10[[#This Row],[Column16]]/Table10[[#This Row],[Column19]]</f>
        <v>-5.2602375606717641E-2</v>
      </c>
      <c r="S1257" s="41">
        <f>'Given Data '!C$21*'Given Data '!C$19*'Given Data '!C$9*Table10[[#This Row],[Column11]]^2</f>
        <v>636.11631186570753</v>
      </c>
      <c r="T1257" s="41">
        <f>'Given Data '!C$23*'Given Data '!C$17*9.81</f>
        <v>102.35950200000001</v>
      </c>
      <c r="U1257" s="41">
        <v>0</v>
      </c>
      <c r="V1257" s="41">
        <f>'Given Data '!C$45-(Table10[[#This Row],[Column13]]+Table10[[#This Row],[Column14]]+Table10[[#This Row],[Column15]])</f>
        <v>-30.574396542873046</v>
      </c>
      <c r="W1257" s="41">
        <f>Table10[[#This Row],[Column16]]/'Given Data '!C$17</f>
        <v>-5.860419877493827E-2</v>
      </c>
      <c r="X1257" s="41">
        <f>IF(L1257=1,'Given Data '!C$55,IF(L1257=2,'Given Data '!C$56,IF(L1257=3,'Given Data '!C$57)))</f>
        <v>581.23604096253996</v>
      </c>
      <c r="Y1257" s="41">
        <f>Table10[[#This Row],[Column19]]*Table10[[#This Row],[Column11]]^2/(2*1000)</f>
        <v>196.61418748556437</v>
      </c>
    </row>
    <row r="1258" spans="7:25">
      <c r="G1258" s="42">
        <v>6000</v>
      </c>
      <c r="H1258" s="42">
        <v>17.32</v>
      </c>
      <c r="I1258" s="41">
        <f>Table10[[#This Row],[Column2]]*746/1000</f>
        <v>12.920719999999999</v>
      </c>
      <c r="J1258" s="37">
        <f>60*Table10[[#This Row],[Column3]]/(2*PI()*Table10[[#This Row],[Column1]])</f>
        <v>2.0563964563063142E-2</v>
      </c>
      <c r="K1258" s="51">
        <v>443.8</v>
      </c>
      <c r="L1258" s="41">
        <f>IF(Simulation!Q1258&lt;='Given Data '!J$6,1,IF(AND(Simulation!Q1258&gt;'Given Data '!J$6,Simulation!Q1258&lt;='Given Data '!J$7),2,IF(Simulation!Q1258&gt;'Given Data '!J$8,3)))</f>
        <v>3</v>
      </c>
      <c r="M1258" s="41">
        <v>2</v>
      </c>
      <c r="N1258" s="32">
        <f t="shared" si="49"/>
        <v>1254</v>
      </c>
      <c r="O1258" s="41">
        <f>O1257+(Table10[[#This Row],[Column11]]-Q1257)/R1257</f>
        <v>67.120179078149775</v>
      </c>
      <c r="P1258" s="41">
        <f>3.6*Table10[[#This Row],[Column11]]</f>
        <v>93.629970609920349</v>
      </c>
      <c r="Q1258" s="41">
        <f t="shared" si="50"/>
        <v>26.008325169422317</v>
      </c>
      <c r="R1258" s="36">
        <f>Table10[[#This Row],[Column16]]/Table10[[#This Row],[Column19]]</f>
        <v>-5.2432188350170682E-2</v>
      </c>
      <c r="S1258" s="41">
        <f>'Given Data '!C$21*'Given Data '!C$19*'Given Data '!C$9*Table10[[#This Row],[Column11]]^2</f>
        <v>636.0173928984899</v>
      </c>
      <c r="T1258" s="41">
        <f>'Given Data '!C$23*'Given Data '!C$17*9.81</f>
        <v>102.35950200000001</v>
      </c>
      <c r="U1258" s="41">
        <v>0</v>
      </c>
      <c r="V1258" s="41">
        <f>'Given Data '!C$45-(Table10[[#This Row],[Column13]]+Table10[[#This Row],[Column14]]+Table10[[#This Row],[Column15]])</f>
        <v>-30.475477575655418</v>
      </c>
      <c r="W1258" s="41">
        <f>Table10[[#This Row],[Column16]]/'Given Data '!C$17</f>
        <v>-5.8414593501476715E-2</v>
      </c>
      <c r="X1258" s="41">
        <f>IF(L1258=1,'Given Data '!C$55,IF(L1258=2,'Given Data '!C$56,IF(L1258=3,'Given Data '!C$57)))</f>
        <v>581.23604096253996</v>
      </c>
      <c r="Y1258" s="41">
        <f>Table10[[#This Row],[Column19]]*Table10[[#This Row],[Column11]]^2/(2*1000)</f>
        <v>196.58361308902147</v>
      </c>
    </row>
    <row r="1259" spans="7:25">
      <c r="G1259" s="42">
        <v>5900</v>
      </c>
      <c r="H1259" s="42">
        <v>17.239999999999998</v>
      </c>
      <c r="I1259" s="41">
        <f>Table10[[#This Row],[Column2]]*746/1000</f>
        <v>12.861039999999999</v>
      </c>
      <c r="J1259" s="37">
        <f>60*Table10[[#This Row],[Column3]]/(2*PI()*Table10[[#This Row],[Column1]])</f>
        <v>2.0815912772568706E-2</v>
      </c>
      <c r="K1259" s="51">
        <v>443.8</v>
      </c>
      <c r="L1259" s="41">
        <f>IF(Simulation!Q1259&lt;='Given Data '!J$6,1,IF(AND(Simulation!Q1259&gt;'Given Data '!J$6,Simulation!Q1259&lt;='Given Data '!J$7),2,IF(Simulation!Q1259&gt;'Given Data '!J$8,3)))</f>
        <v>3</v>
      </c>
      <c r="M1259" s="41">
        <v>2</v>
      </c>
      <c r="N1259" s="32">
        <f t="shared" si="49"/>
        <v>1255</v>
      </c>
      <c r="O1259" s="41">
        <f>O1258+(Table10[[#This Row],[Column11]]-Q1258)/R1258</f>
        <v>67.15862979548244</v>
      </c>
      <c r="P1259" s="41">
        <f>3.6*Table10[[#This Row],[Column11]]</f>
        <v>93.622712811008157</v>
      </c>
      <c r="Q1259" s="41">
        <f t="shared" si="50"/>
        <v>26.006309114168932</v>
      </c>
      <c r="R1259" s="36">
        <f>Table10[[#This Row],[Column16]]/Table10[[#This Row],[Column19]]</f>
        <v>-5.2262551709484316E-2</v>
      </c>
      <c r="S1259" s="41">
        <f>'Given Data '!C$21*'Given Data '!C$19*'Given Data '!C$9*Table10[[#This Row],[Column11]]^2</f>
        <v>635.91879396905517</v>
      </c>
      <c r="T1259" s="41">
        <f>'Given Data '!C$23*'Given Data '!C$17*9.81</f>
        <v>102.35950200000001</v>
      </c>
      <c r="U1259" s="41">
        <v>0</v>
      </c>
      <c r="V1259" s="41">
        <f>'Given Data '!C$45-(Table10[[#This Row],[Column13]]+Table10[[#This Row],[Column14]]+Table10[[#This Row],[Column15]])</f>
        <v>-30.376878646220689</v>
      </c>
      <c r="W1259" s="41">
        <f>Table10[[#This Row],[Column16]]/'Given Data '!C$17</f>
        <v>-5.8225601668016116E-2</v>
      </c>
      <c r="X1259" s="41">
        <f>IF(L1259=1,'Given Data '!C$55,IF(L1259=2,'Given Data '!C$56,IF(L1259=3,'Given Data '!C$57)))</f>
        <v>581.23604096253996</v>
      </c>
      <c r="Y1259" s="41">
        <f>Table10[[#This Row],[Column19]]*Table10[[#This Row],[Column11]]^2/(2*1000)</f>
        <v>196.55313761144583</v>
      </c>
    </row>
    <row r="1260" spans="7:25">
      <c r="G1260" s="42">
        <v>5900</v>
      </c>
      <c r="H1260" s="42">
        <v>17.239999999999998</v>
      </c>
      <c r="I1260" s="41">
        <f>Table10[[#This Row],[Column2]]*746/1000</f>
        <v>12.861039999999999</v>
      </c>
      <c r="J1260" s="37">
        <f>60*Table10[[#This Row],[Column3]]/(2*PI()*Table10[[#This Row],[Column1]])</f>
        <v>2.0815912772568706E-2</v>
      </c>
      <c r="K1260" s="51">
        <v>443.8</v>
      </c>
      <c r="L1260" s="41">
        <f>IF(Simulation!Q1260&lt;='Given Data '!J$6,1,IF(AND(Simulation!Q1260&gt;'Given Data '!J$6,Simulation!Q1260&lt;='Given Data '!J$7),2,IF(Simulation!Q1260&gt;'Given Data '!J$8,3)))</f>
        <v>3</v>
      </c>
      <c r="M1260" s="41">
        <v>2</v>
      </c>
      <c r="N1260" s="32">
        <f t="shared" si="49"/>
        <v>1256</v>
      </c>
      <c r="O1260" s="41">
        <f>O1259+(Table10[[#This Row],[Column11]]-Q1259)/R1259</f>
        <v>67.197083488991041</v>
      </c>
      <c r="P1260" s="41">
        <f>3.6*Table10[[#This Row],[Column11]]</f>
        <v>93.615477933684673</v>
      </c>
      <c r="Q1260" s="41">
        <f t="shared" si="50"/>
        <v>26.004299426023518</v>
      </c>
      <c r="R1260" s="36">
        <f>Table10[[#This Row],[Column16]]/Table10[[#This Row],[Column19]]</f>
        <v>-5.2093463903221338E-2</v>
      </c>
      <c r="S1260" s="41">
        <f>'Given Data '!C$21*'Given Data '!C$19*'Given Data '!C$9*Table10[[#This Row],[Column11]]^2</f>
        <v>635.82051404196784</v>
      </c>
      <c r="T1260" s="41">
        <f>'Given Data '!C$23*'Given Data '!C$17*9.81</f>
        <v>102.35950200000001</v>
      </c>
      <c r="U1260" s="41">
        <v>0</v>
      </c>
      <c r="V1260" s="41">
        <f>'Given Data '!C$45-(Table10[[#This Row],[Column13]]+Table10[[#This Row],[Column14]]+Table10[[#This Row],[Column15]])</f>
        <v>-30.278598719133356</v>
      </c>
      <c r="W1260" s="41">
        <f>Table10[[#This Row],[Column16]]/'Given Data '!C$17</f>
        <v>-5.8037221289860948E-2</v>
      </c>
      <c r="X1260" s="41">
        <f>IF(L1260=1,'Given Data '!C$55,IF(L1260=2,'Given Data '!C$56,IF(L1260=3,'Given Data '!C$57)))</f>
        <v>581.23604096253996</v>
      </c>
      <c r="Y1260" s="41">
        <f>Table10[[#This Row],[Column19]]*Table10[[#This Row],[Column11]]^2/(2*1000)</f>
        <v>196.52276073279958</v>
      </c>
    </row>
    <row r="1261" spans="7:25">
      <c r="G1261" s="42">
        <v>5800</v>
      </c>
      <c r="H1261" s="42">
        <v>17.18</v>
      </c>
      <c r="I1261" s="41">
        <f>Table10[[#This Row],[Column2]]*746/1000</f>
        <v>12.816280000000001</v>
      </c>
      <c r="J1261" s="37">
        <f>60*Table10[[#This Row],[Column3]]/(2*PI()*Table10[[#This Row],[Column1]])</f>
        <v>2.1101113593618586E-2</v>
      </c>
      <c r="K1261" s="51">
        <v>443.8</v>
      </c>
      <c r="L1261" s="41">
        <f>IF(Simulation!Q1261&lt;='Given Data '!J$6,1,IF(AND(Simulation!Q1261&gt;'Given Data '!J$6,Simulation!Q1261&lt;='Given Data '!J$7),2,IF(Simulation!Q1261&gt;'Given Data '!J$8,3)))</f>
        <v>3</v>
      </c>
      <c r="M1261" s="41">
        <v>2</v>
      </c>
      <c r="N1261" s="32">
        <f t="shared" si="49"/>
        <v>1257</v>
      </c>
      <c r="O1261" s="41">
        <f>O1260+(Table10[[#This Row],[Column11]]-Q1260)/R1260</f>
        <v>67.235540149734433</v>
      </c>
      <c r="P1261" s="41">
        <f>3.6*Table10[[#This Row],[Column11]]</f>
        <v>93.608265907278877</v>
      </c>
      <c r="Q1261" s="41">
        <f t="shared" si="50"/>
        <v>26.002296085355244</v>
      </c>
      <c r="R1261" s="36">
        <f>Table10[[#This Row],[Column16]]/Table10[[#This Row],[Column19]]</f>
        <v>-5.1924923155708548E-2</v>
      </c>
      <c r="S1261" s="41">
        <f>'Given Data '!C$21*'Given Data '!C$19*'Given Data '!C$9*Table10[[#This Row],[Column11]]^2</f>
        <v>635.72255208514264</v>
      </c>
      <c r="T1261" s="41">
        <f>'Given Data '!C$23*'Given Data '!C$17*9.81</f>
        <v>102.35950200000001</v>
      </c>
      <c r="U1261" s="41">
        <v>0</v>
      </c>
      <c r="V1261" s="41">
        <f>'Given Data '!C$45-(Table10[[#This Row],[Column13]]+Table10[[#This Row],[Column14]]+Table10[[#This Row],[Column15]])</f>
        <v>-30.180636762308154</v>
      </c>
      <c r="W1261" s="41">
        <f>Table10[[#This Row],[Column16]]/'Given Data '!C$17</f>
        <v>-5.7849450388737331E-2</v>
      </c>
      <c r="X1261" s="41">
        <f>IF(L1261=1,'Given Data '!C$55,IF(L1261=2,'Given Data '!C$56,IF(L1261=3,'Given Data '!C$57)))</f>
        <v>581.23604096253996</v>
      </c>
      <c r="Y1261" s="41">
        <f>Table10[[#This Row],[Column19]]*Table10[[#This Row],[Column11]]^2/(2*1000)</f>
        <v>196.49248213408049</v>
      </c>
    </row>
    <row r="1262" spans="7:25">
      <c r="G1262" s="42">
        <v>5700</v>
      </c>
      <c r="H1262" s="42">
        <v>17.11</v>
      </c>
      <c r="I1262" s="41">
        <f>Table10[[#This Row],[Column2]]*746/1000</f>
        <v>12.764059999999999</v>
      </c>
      <c r="J1262" s="37">
        <f>60*Table10[[#This Row],[Column3]]/(2*PI()*Table10[[#This Row],[Column1]])</f>
        <v>2.1383823609700394E-2</v>
      </c>
      <c r="K1262" s="51">
        <v>443.8</v>
      </c>
      <c r="L1262" s="41">
        <f>IF(Simulation!Q1262&lt;='Given Data '!J$6,1,IF(AND(Simulation!Q1262&gt;'Given Data '!J$6,Simulation!Q1262&lt;='Given Data '!J$7),2,IF(Simulation!Q1262&gt;'Given Data '!J$8,3)))</f>
        <v>3</v>
      </c>
      <c r="M1262" s="41">
        <v>2</v>
      </c>
      <c r="N1262" s="32">
        <f t="shared" si="49"/>
        <v>1258</v>
      </c>
      <c r="O1262" s="41">
        <f>O1261+(Table10[[#This Row],[Column11]]-Q1261)/R1261</f>
        <v>67.273999768796216</v>
      </c>
      <c r="P1262" s="41">
        <f>3.6*Table10[[#This Row],[Column11]]</f>
        <v>93.601076661327113</v>
      </c>
      <c r="Q1262" s="41">
        <f t="shared" si="50"/>
        <v>26.000299072590863</v>
      </c>
      <c r="R1262" s="36">
        <f>Table10[[#This Row],[Column16]]/Table10[[#This Row],[Column19]]</f>
        <v>-5.1756927697017945E-2</v>
      </c>
      <c r="S1262" s="41">
        <f>'Given Data '!C$21*'Given Data '!C$19*'Given Data '!C$9*Table10[[#This Row],[Column11]]^2</f>
        <v>635.62490706983363</v>
      </c>
      <c r="T1262" s="41">
        <f>'Given Data '!C$23*'Given Data '!C$17*9.81</f>
        <v>102.35950200000001</v>
      </c>
      <c r="U1262" s="41">
        <v>0</v>
      </c>
      <c r="V1262" s="41">
        <f>'Given Data '!C$45-(Table10[[#This Row],[Column13]]+Table10[[#This Row],[Column14]]+Table10[[#This Row],[Column15]])</f>
        <v>-30.082991746999141</v>
      </c>
      <c r="W1262" s="41">
        <f>Table10[[#This Row],[Column16]]/'Given Data '!C$17</f>
        <v>-5.7662286992772115E-2</v>
      </c>
      <c r="X1262" s="41">
        <f>IF(L1262=1,'Given Data '!C$55,IF(L1262=2,'Given Data '!C$56,IF(L1262=3,'Given Data '!C$57)))</f>
        <v>581.23604096253996</v>
      </c>
      <c r="Y1262" s="41">
        <f>Table10[[#This Row],[Column19]]*Table10[[#This Row],[Column11]]^2/(2*1000)</f>
        <v>196.46230149731818</v>
      </c>
    </row>
    <row r="1263" spans="7:25">
      <c r="G1263" s="42">
        <v>5600</v>
      </c>
      <c r="H1263" s="42">
        <v>17.05</v>
      </c>
      <c r="I1263" s="41">
        <f>Table10[[#This Row],[Column2]]*746/1000</f>
        <v>12.7193</v>
      </c>
      <c r="J1263" s="37">
        <f>60*Table10[[#This Row],[Column3]]/(2*PI()*Table10[[#This Row],[Column1]])</f>
        <v>2.1689351439307978E-2</v>
      </c>
      <c r="K1263" s="51">
        <v>443.8</v>
      </c>
      <c r="L1263" s="41">
        <f>IF(Simulation!Q1263&lt;='Given Data '!J$6,1,IF(AND(Simulation!Q1263&gt;'Given Data '!J$6,Simulation!Q1263&lt;='Given Data '!J$7),2,IF(Simulation!Q1263&gt;'Given Data '!J$8,3)))</f>
        <v>3</v>
      </c>
      <c r="M1263" s="41">
        <v>2</v>
      </c>
      <c r="N1263" s="32">
        <f t="shared" si="49"/>
        <v>1259</v>
      </c>
      <c r="O1263" s="41">
        <f>O1262+(Table10[[#This Row],[Column11]]-Q1262)/R1262</f>
        <v>67.312462337284714</v>
      </c>
      <c r="P1263" s="41">
        <f>3.6*Table10[[#This Row],[Column11]]</f>
        <v>93.593910125572421</v>
      </c>
      <c r="Q1263" s="41">
        <f t="shared" si="50"/>
        <v>25.998308368214563</v>
      </c>
      <c r="R1263" s="36">
        <f>Table10[[#This Row],[Column16]]/Table10[[#This Row],[Column19]]</f>
        <v>-5.158947576294777E-2</v>
      </c>
      <c r="S1263" s="41">
        <f>'Given Data '!C$21*'Given Data '!C$19*'Given Data '!C$9*Table10[[#This Row],[Column11]]^2</f>
        <v>635.52757797062316</v>
      </c>
      <c r="T1263" s="41">
        <f>'Given Data '!C$23*'Given Data '!C$17*9.81</f>
        <v>102.35950200000001</v>
      </c>
      <c r="U1263" s="41">
        <v>0</v>
      </c>
      <c r="V1263" s="41">
        <f>'Given Data '!C$45-(Table10[[#This Row],[Column13]]+Table10[[#This Row],[Column14]]+Table10[[#This Row],[Column15]])</f>
        <v>-29.985662647788672</v>
      </c>
      <c r="W1263" s="41">
        <f>Table10[[#This Row],[Column16]]/'Given Data '!C$17</f>
        <v>-5.747572913647174E-2</v>
      </c>
      <c r="X1263" s="41">
        <f>IF(L1263=1,'Given Data '!C$55,IF(L1263=2,'Given Data '!C$56,IF(L1263=3,'Given Data '!C$57)))</f>
        <v>581.23604096253996</v>
      </c>
      <c r="Y1263" s="41">
        <f>Table10[[#This Row],[Column19]]*Table10[[#This Row],[Column11]]^2/(2*1000)</f>
        <v>196.4322185055712</v>
      </c>
    </row>
    <row r="1264" spans="7:25">
      <c r="G1264" s="42">
        <v>5600</v>
      </c>
      <c r="H1264" s="42">
        <v>17.05</v>
      </c>
      <c r="I1264" s="41">
        <f>Table10[[#This Row],[Column2]]*746/1000</f>
        <v>12.7193</v>
      </c>
      <c r="J1264" s="37">
        <f>60*Table10[[#This Row],[Column3]]/(2*PI()*Table10[[#This Row],[Column1]])</f>
        <v>2.1689351439307978E-2</v>
      </c>
      <c r="K1264" s="51">
        <v>443.8</v>
      </c>
      <c r="L1264" s="41">
        <f>IF(Simulation!Q1264&lt;='Given Data '!J$6,1,IF(AND(Simulation!Q1264&gt;'Given Data '!J$6,Simulation!Q1264&lt;='Given Data '!J$7),2,IF(Simulation!Q1264&gt;'Given Data '!J$8,3)))</f>
        <v>3</v>
      </c>
      <c r="M1264" s="41">
        <v>2</v>
      </c>
      <c r="N1264" s="32">
        <f t="shared" si="49"/>
        <v>1260</v>
      </c>
      <c r="O1264" s="41">
        <f>O1263+(Table10[[#This Row],[Column11]]-Q1263)/R1263</f>
        <v>67.350927846332937</v>
      </c>
      <c r="P1264" s="41">
        <f>3.6*Table10[[#This Row],[Column11]]</f>
        <v>93.586766229964113</v>
      </c>
      <c r="Q1264" s="41">
        <f t="shared" si="50"/>
        <v>25.99632395276781</v>
      </c>
      <c r="R1264" s="36">
        <f>Table10[[#This Row],[Column16]]/Table10[[#This Row],[Column19]]</f>
        <v>-5.1422565595003529E-2</v>
      </c>
      <c r="S1264" s="41">
        <f>'Given Data '!C$21*'Given Data '!C$19*'Given Data '!C$9*Table10[[#This Row],[Column11]]^2</f>
        <v>635.43056376541085</v>
      </c>
      <c r="T1264" s="41">
        <f>'Given Data '!C$23*'Given Data '!C$17*9.81</f>
        <v>102.35950200000001</v>
      </c>
      <c r="U1264" s="41">
        <v>0</v>
      </c>
      <c r="V1264" s="41">
        <f>'Given Data '!C$45-(Table10[[#This Row],[Column13]]+Table10[[#This Row],[Column14]]+Table10[[#This Row],[Column15]])</f>
        <v>-29.888648442576368</v>
      </c>
      <c r="W1264" s="41">
        <f>Table10[[#This Row],[Column16]]/'Given Data '!C$17</f>
        <v>-5.7289774860701088E-2</v>
      </c>
      <c r="X1264" s="41">
        <f>IF(L1264=1,'Given Data '!C$55,IF(L1264=2,'Given Data '!C$56,IF(L1264=3,'Given Data '!C$57)))</f>
        <v>581.23604096253996</v>
      </c>
      <c r="Y1264" s="41">
        <f>Table10[[#This Row],[Column19]]*Table10[[#This Row],[Column11]]^2/(2*1000)</f>
        <v>196.40223284292341</v>
      </c>
    </row>
    <row r="1265" spans="7:25">
      <c r="G1265" s="42">
        <v>5500</v>
      </c>
      <c r="H1265" s="42">
        <v>16.940000000000001</v>
      </c>
      <c r="I1265" s="41">
        <f>Table10[[#This Row],[Column2]]*746/1000</f>
        <v>12.637240000000002</v>
      </c>
      <c r="J1265" s="37">
        <f>60*Table10[[#This Row],[Column3]]/(2*PI()*Table10[[#This Row],[Column1]])</f>
        <v>2.1941227778603172E-2</v>
      </c>
      <c r="K1265" s="51">
        <v>443.8</v>
      </c>
      <c r="L1265" s="41">
        <f>IF(Simulation!Q1265&lt;='Given Data '!J$6,1,IF(AND(Simulation!Q1265&gt;'Given Data '!J$6,Simulation!Q1265&lt;='Given Data '!J$7),2,IF(Simulation!Q1265&gt;'Given Data '!J$8,3)))</f>
        <v>3</v>
      </c>
      <c r="M1265" s="41">
        <v>2</v>
      </c>
      <c r="N1265" s="32">
        <f t="shared" si="49"/>
        <v>1261</v>
      </c>
      <c r="O1265" s="41">
        <f>O1264+(Table10[[#This Row],[Column11]]-Q1264)/R1264</f>
        <v>67.389396287098251</v>
      </c>
      <c r="P1265" s="41">
        <f>3.6*Table10[[#This Row],[Column11]]</f>
        <v>93.579644904657187</v>
      </c>
      <c r="Q1265" s="41">
        <f t="shared" si="50"/>
        <v>25.994345806849218</v>
      </c>
      <c r="R1265" s="36">
        <f>Table10[[#This Row],[Column16]]/Table10[[#This Row],[Column19]]</f>
        <v>-5.1256195440381368E-2</v>
      </c>
      <c r="S1265" s="41">
        <f>'Given Data '!C$21*'Given Data '!C$19*'Given Data '!C$9*Table10[[#This Row],[Column11]]^2</f>
        <v>635.33386343540394</v>
      </c>
      <c r="T1265" s="41">
        <f>'Given Data '!C$23*'Given Data '!C$17*9.81</f>
        <v>102.35950200000001</v>
      </c>
      <c r="U1265" s="41">
        <v>0</v>
      </c>
      <c r="V1265" s="41">
        <f>'Given Data '!C$45-(Table10[[#This Row],[Column13]]+Table10[[#This Row],[Column14]]+Table10[[#This Row],[Column15]])</f>
        <v>-29.791948112569457</v>
      </c>
      <c r="W1265" s="41">
        <f>Table10[[#This Row],[Column16]]/'Given Data '!C$17</f>
        <v>-5.7104422212664999E-2</v>
      </c>
      <c r="X1265" s="41">
        <f>IF(L1265=1,'Given Data '!C$55,IF(L1265=2,'Given Data '!C$56,IF(L1265=3,'Given Data '!C$57)))</f>
        <v>581.23604096253996</v>
      </c>
      <c r="Y1265" s="41">
        <f>Table10[[#This Row],[Column19]]*Table10[[#This Row],[Column11]]^2/(2*1000)</f>
        <v>196.37234419448086</v>
      </c>
    </row>
    <row r="1266" spans="7:25">
      <c r="G1266" s="42">
        <v>5400</v>
      </c>
      <c r="H1266" s="42">
        <v>16.579999999999998</v>
      </c>
      <c r="I1266" s="41">
        <f>Table10[[#This Row],[Column2]]*746/1000</f>
        <v>12.368679999999998</v>
      </c>
      <c r="J1266" s="37">
        <f>60*Table10[[#This Row],[Column3]]/(2*PI()*Table10[[#This Row],[Column1]])</f>
        <v>2.187262846135404E-2</v>
      </c>
      <c r="K1266" s="51">
        <v>443.8</v>
      </c>
      <c r="L1266" s="41">
        <f>IF(Simulation!Q1266&lt;='Given Data '!J$6,1,IF(AND(Simulation!Q1266&gt;'Given Data '!J$6,Simulation!Q1266&lt;='Given Data '!J$7),2,IF(Simulation!Q1266&gt;'Given Data '!J$8,3)))</f>
        <v>3</v>
      </c>
      <c r="M1266" s="41">
        <v>2</v>
      </c>
      <c r="N1266" s="32">
        <f t="shared" si="49"/>
        <v>1262</v>
      </c>
      <c r="O1266" s="41">
        <f>O1265+(Table10[[#This Row],[Column11]]-Q1265)/R1265</f>
        <v>67.427867650762849</v>
      </c>
      <c r="P1266" s="41">
        <f>3.6*Table10[[#This Row],[Column11]]</f>
        <v>93.572546080011719</v>
      </c>
      <c r="Q1266" s="41">
        <f t="shared" si="50"/>
        <v>25.992373911114367</v>
      </c>
      <c r="R1266" s="36">
        <f>Table10[[#This Row],[Column16]]/Table10[[#This Row],[Column19]]</f>
        <v>-5.1090363551946551E-2</v>
      </c>
      <c r="S1266" s="41">
        <f>'Given Data '!C$21*'Given Data '!C$19*'Given Data '!C$9*Table10[[#This Row],[Column11]]^2</f>
        <v>635.23747596510475</v>
      </c>
      <c r="T1266" s="41">
        <f>'Given Data '!C$23*'Given Data '!C$17*9.81</f>
        <v>102.35950200000001</v>
      </c>
      <c r="U1266" s="41">
        <v>0</v>
      </c>
      <c r="V1266" s="41">
        <f>'Given Data '!C$45-(Table10[[#This Row],[Column13]]+Table10[[#This Row],[Column14]]+Table10[[#This Row],[Column15]])</f>
        <v>-29.695560642270266</v>
      </c>
      <c r="W1266" s="41">
        <f>Table10[[#This Row],[Column16]]/'Given Data '!C$17</f>
        <v>-5.6919669245884236E-2</v>
      </c>
      <c r="X1266" s="41">
        <f>IF(L1266=1,'Given Data '!C$55,IF(L1266=2,'Given Data '!C$56,IF(L1266=3,'Given Data '!C$57)))</f>
        <v>581.23604096253996</v>
      </c>
      <c r="Y1266" s="41">
        <f>Table10[[#This Row],[Column19]]*Table10[[#This Row],[Column11]]^2/(2*1000)</f>
        <v>196.34255224636831</v>
      </c>
    </row>
    <row r="1267" spans="7:25">
      <c r="G1267" s="42">
        <v>5400</v>
      </c>
      <c r="H1267" s="42">
        <v>16.579999999999998</v>
      </c>
      <c r="I1267" s="41">
        <f>Table10[[#This Row],[Column2]]*746/1000</f>
        <v>12.368679999999998</v>
      </c>
      <c r="J1267" s="37">
        <f>60*Table10[[#This Row],[Column3]]/(2*PI()*Table10[[#This Row],[Column1]])</f>
        <v>2.187262846135404E-2</v>
      </c>
      <c r="K1267" s="51">
        <v>443.8</v>
      </c>
      <c r="L1267" s="41">
        <f>IF(Simulation!Q1267&lt;='Given Data '!J$6,1,IF(AND(Simulation!Q1267&gt;'Given Data '!J$6,Simulation!Q1267&lt;='Given Data '!J$7),2,IF(Simulation!Q1267&gt;'Given Data '!J$8,3)))</f>
        <v>3</v>
      </c>
      <c r="M1267" s="41">
        <v>2</v>
      </c>
      <c r="N1267" s="32">
        <f t="shared" si="49"/>
        <v>1263</v>
      </c>
      <c r="O1267" s="41">
        <f>O1266+(Table10[[#This Row],[Column11]]-Q1266)/R1266</f>
        <v>67.466341928533197</v>
      </c>
      <c r="P1267" s="41">
        <f>3.6*Table10[[#This Row],[Column11]]</f>
        <v>93.565469686592451</v>
      </c>
      <c r="Q1267" s="41">
        <f t="shared" si="50"/>
        <v>25.990408246275681</v>
      </c>
      <c r="R1267" s="36">
        <f>Table10[[#This Row],[Column16]]/Table10[[#This Row],[Column19]]</f>
        <v>-5.0925068188218424E-2</v>
      </c>
      <c r="S1267" s="41">
        <f>'Given Data '!C$21*'Given Data '!C$19*'Given Data '!C$9*Table10[[#This Row],[Column11]]^2</f>
        <v>635.14140034230195</v>
      </c>
      <c r="T1267" s="41">
        <f>'Given Data '!C$23*'Given Data '!C$17*9.81</f>
        <v>102.35950200000001</v>
      </c>
      <c r="U1267" s="41">
        <v>0</v>
      </c>
      <c r="V1267" s="41">
        <f>'Given Data '!C$45-(Table10[[#This Row],[Column13]]+Table10[[#This Row],[Column14]]+Table10[[#This Row],[Column15]])</f>
        <v>-29.599485019467465</v>
      </c>
      <c r="W1267" s="41">
        <f>Table10[[#This Row],[Column16]]/'Given Data '!C$17</f>
        <v>-5.6735514020178762E-2</v>
      </c>
      <c r="X1267" s="41">
        <f>IF(L1267=1,'Given Data '!C$55,IF(L1267=2,'Given Data '!C$56,IF(L1267=3,'Given Data '!C$57)))</f>
        <v>581.23604096253996</v>
      </c>
      <c r="Y1267" s="41">
        <f>Table10[[#This Row],[Column19]]*Table10[[#This Row],[Column11]]^2/(2*1000)</f>
        <v>196.31285668572605</v>
      </c>
    </row>
    <row r="1268" spans="7:25">
      <c r="G1268" s="42">
        <v>5300</v>
      </c>
      <c r="H1268" s="42">
        <v>16.579999999999998</v>
      </c>
      <c r="I1268" s="41">
        <f>Table10[[#This Row],[Column2]]*746/1000</f>
        <v>12.368679999999998</v>
      </c>
      <c r="J1268" s="37">
        <f>60*Table10[[#This Row],[Column3]]/(2*PI()*Table10[[#This Row],[Column1]])</f>
        <v>2.2285319564398456E-2</v>
      </c>
      <c r="K1268" s="51">
        <v>443.8</v>
      </c>
      <c r="L1268" s="41">
        <f>IF(Simulation!Q1268&lt;='Given Data '!J$6,1,IF(AND(Simulation!Q1268&gt;'Given Data '!J$6,Simulation!Q1268&lt;='Given Data '!J$7),2,IF(Simulation!Q1268&gt;'Given Data '!J$8,3)))</f>
        <v>3</v>
      </c>
      <c r="M1268" s="41">
        <v>2</v>
      </c>
      <c r="N1268" s="32">
        <f t="shared" si="49"/>
        <v>1264</v>
      </c>
      <c r="O1268" s="41">
        <f>O1267+(Table10[[#This Row],[Column11]]-Q1267)/R1267</f>
        <v>67.504819111640231</v>
      </c>
      <c r="P1268" s="41">
        <f>3.6*Table10[[#This Row],[Column11]]</f>
        <v>93.558415655168162</v>
      </c>
      <c r="Q1268" s="41">
        <f t="shared" si="50"/>
        <v>25.988448793102265</v>
      </c>
      <c r="R1268" s="36">
        <f>Table10[[#This Row],[Column16]]/Table10[[#This Row],[Column19]]</f>
        <v>-5.0760307613350035E-2</v>
      </c>
      <c r="S1268" s="41">
        <f>'Given Data '!C$21*'Given Data '!C$19*'Given Data '!C$9*Table10[[#This Row],[Column11]]^2</f>
        <v>635.04563555805873</v>
      </c>
      <c r="T1268" s="41">
        <f>'Given Data '!C$23*'Given Data '!C$17*9.81</f>
        <v>102.35950200000001</v>
      </c>
      <c r="U1268" s="41">
        <v>0</v>
      </c>
      <c r="V1268" s="41">
        <f>'Given Data '!C$45-(Table10[[#This Row],[Column13]]+Table10[[#This Row],[Column14]]+Table10[[#This Row],[Column15]])</f>
        <v>-29.50372023522425</v>
      </c>
      <c r="W1268" s="41">
        <f>Table10[[#This Row],[Column16]]/'Given Data '!C$17</f>
        <v>-5.6551954601645069E-2</v>
      </c>
      <c r="X1268" s="41">
        <f>IF(L1268=1,'Given Data '!C$55,IF(L1268=2,'Given Data '!C$56,IF(L1268=3,'Given Data '!C$57)))</f>
        <v>581.23604096253996</v>
      </c>
      <c r="Y1268" s="41">
        <f>Table10[[#This Row],[Column19]]*Table10[[#This Row],[Column11]]^2/(2*1000)</f>
        <v>196.28325720070657</v>
      </c>
    </row>
    <row r="1269" spans="7:25">
      <c r="G1269" s="42">
        <v>5200</v>
      </c>
      <c r="H1269" s="42">
        <v>16.579999999999998</v>
      </c>
      <c r="I1269" s="41">
        <f>Table10[[#This Row],[Column2]]*746/1000</f>
        <v>12.368679999999998</v>
      </c>
      <c r="J1269" s="37">
        <f>60*Table10[[#This Row],[Column3]]/(2*PI()*Table10[[#This Row],[Column1]])</f>
        <v>2.2713883402175353E-2</v>
      </c>
      <c r="K1269" s="51">
        <v>443.8</v>
      </c>
      <c r="L1269" s="41">
        <f>IF(Simulation!Q1269&lt;='Given Data '!J$6,1,IF(AND(Simulation!Q1269&gt;'Given Data '!J$6,Simulation!Q1269&lt;='Given Data '!J$7),2,IF(Simulation!Q1269&gt;'Given Data '!J$8,3)))</f>
        <v>3</v>
      </c>
      <c r="M1269" s="41">
        <v>2</v>
      </c>
      <c r="N1269" s="32">
        <f t="shared" si="49"/>
        <v>1265</v>
      </c>
      <c r="O1269" s="41">
        <f>O1268+(Table10[[#This Row],[Column11]]-Q1268)/R1268</f>
        <v>67.543299191339329</v>
      </c>
      <c r="P1269" s="41">
        <f>3.6*Table10[[#This Row],[Column11]]</f>
        <v>93.551383916711117</v>
      </c>
      <c r="Q1269" s="41">
        <f t="shared" si="50"/>
        <v>25.986495532419752</v>
      </c>
      <c r="R1269" s="36">
        <f>Table10[[#This Row],[Column16]]/Table10[[#This Row],[Column19]]</f>
        <v>-5.0596080097110752E-2</v>
      </c>
      <c r="S1269" s="41">
        <f>'Given Data '!C$21*'Given Data '!C$19*'Given Data '!C$9*Table10[[#This Row],[Column11]]^2</f>
        <v>634.9501806067027</v>
      </c>
      <c r="T1269" s="41">
        <f>'Given Data '!C$23*'Given Data '!C$17*9.81</f>
        <v>102.35950200000001</v>
      </c>
      <c r="U1269" s="41">
        <v>0</v>
      </c>
      <c r="V1269" s="41">
        <f>'Given Data '!C$45-(Table10[[#This Row],[Column13]]+Table10[[#This Row],[Column14]]+Table10[[#This Row],[Column15]])</f>
        <v>-29.408265283868218</v>
      </c>
      <c r="W1269" s="41">
        <f>Table10[[#This Row],[Column16]]/'Given Data '!C$17</f>
        <v>-5.6368989062636744E-2</v>
      </c>
      <c r="X1269" s="41">
        <f>IF(L1269=1,'Given Data '!C$55,IF(L1269=2,'Given Data '!C$56,IF(L1269=3,'Given Data '!C$57)))</f>
        <v>581.23604096253996</v>
      </c>
      <c r="Y1269" s="41">
        <f>Table10[[#This Row],[Column19]]*Table10[[#This Row],[Column11]]^2/(2*1000)</f>
        <v>196.25375348047135</v>
      </c>
    </row>
    <row r="1270" spans="7:25">
      <c r="G1270" s="42">
        <v>5200</v>
      </c>
      <c r="H1270" s="42">
        <v>16.579999999999998</v>
      </c>
      <c r="I1270" s="41">
        <f>Table10[[#This Row],[Column2]]*746/1000</f>
        <v>12.368679999999998</v>
      </c>
      <c r="J1270" s="37">
        <f>60*Table10[[#This Row],[Column3]]/(2*PI()*Table10[[#This Row],[Column1]])</f>
        <v>2.2713883402175353E-2</v>
      </c>
      <c r="K1270" s="51">
        <v>470.5</v>
      </c>
      <c r="L1270" s="41">
        <f>IF(Simulation!Q1270&lt;='Given Data '!J$6,1,IF(AND(Simulation!Q1270&gt;'Given Data '!J$6,Simulation!Q1270&lt;='Given Data '!J$7),2,IF(Simulation!Q1270&gt;'Given Data '!J$8,3)))</f>
        <v>3</v>
      </c>
      <c r="M1270" s="41">
        <v>2</v>
      </c>
      <c r="N1270" s="32">
        <f t="shared" si="49"/>
        <v>1266</v>
      </c>
      <c r="O1270" s="41">
        <f>O1269+(Table10[[#This Row],[Column11]]-Q1269)/R1269</f>
        <v>67.581782158909945</v>
      </c>
      <c r="P1270" s="41">
        <f>3.6*Table10[[#This Row],[Column11]]</f>
        <v>93.544374402396627</v>
      </c>
      <c r="Q1270" s="41">
        <f t="shared" si="50"/>
        <v>25.984548445110175</v>
      </c>
      <c r="R1270" s="36">
        <f>Table10[[#This Row],[Column16]]/Table10[[#This Row],[Column19]]</f>
        <v>-5.0432383914867478E-2</v>
      </c>
      <c r="S1270" s="41">
        <f>'Given Data '!C$21*'Given Data '!C$19*'Given Data '!C$9*Table10[[#This Row],[Column11]]^2</f>
        <v>634.85503448581494</v>
      </c>
      <c r="T1270" s="41">
        <f>'Given Data '!C$23*'Given Data '!C$17*9.81</f>
        <v>102.35950200000001</v>
      </c>
      <c r="U1270" s="41">
        <v>0</v>
      </c>
      <c r="V1270" s="41">
        <f>'Given Data '!C$45-(Table10[[#This Row],[Column13]]+Table10[[#This Row],[Column14]]+Table10[[#This Row],[Column15]])</f>
        <v>-29.313119162980456</v>
      </c>
      <c r="W1270" s="41">
        <f>Table10[[#This Row],[Column16]]/'Given Data '!C$17</f>
        <v>-5.6186615481743599E-2</v>
      </c>
      <c r="X1270" s="41">
        <f>IF(L1270=1,'Given Data '!C$55,IF(L1270=2,'Given Data '!C$56,IF(L1270=3,'Given Data '!C$57)))</f>
        <v>581.23604096253996</v>
      </c>
      <c r="Y1270" s="41">
        <f>Table10[[#This Row],[Column19]]*Table10[[#This Row],[Column11]]^2/(2*1000)</f>
        <v>196.2243452151875</v>
      </c>
    </row>
    <row r="1271" spans="7:25">
      <c r="G1271" s="42">
        <v>5100</v>
      </c>
      <c r="H1271" s="42">
        <v>16.579999999999998</v>
      </c>
      <c r="I1271" s="41">
        <f>Table10[[#This Row],[Column2]]*746/1000</f>
        <v>12.368679999999998</v>
      </c>
      <c r="J1271" s="37">
        <f>60*Table10[[#This Row],[Column3]]/(2*PI()*Table10[[#This Row],[Column1]])</f>
        <v>2.3159253664963103E-2</v>
      </c>
      <c r="K1271" s="51">
        <v>443.8</v>
      </c>
      <c r="L1271" s="41">
        <f>IF(Simulation!Q1271&lt;='Given Data '!J$6,1,IF(AND(Simulation!Q1271&gt;'Given Data '!J$6,Simulation!Q1271&lt;='Given Data '!J$7),2,IF(Simulation!Q1271&gt;'Given Data '!J$8,3)))</f>
        <v>3</v>
      </c>
      <c r="M1271" s="41">
        <v>2</v>
      </c>
      <c r="N1271" s="32">
        <f t="shared" si="49"/>
        <v>1267</v>
      </c>
      <c r="O1271" s="41">
        <f>O1270+(Table10[[#This Row],[Column11]]-Q1270)/R1270</f>
        <v>67.62026800565603</v>
      </c>
      <c r="P1271" s="41">
        <f>3.6*Table10[[#This Row],[Column11]]</f>
        <v>93.537387043602436</v>
      </c>
      <c r="Q1271" s="41">
        <f t="shared" si="50"/>
        <v>25.982607512111787</v>
      </c>
      <c r="R1271" s="36">
        <f>Table10[[#This Row],[Column16]]/Table10[[#This Row],[Column19]]</f>
        <v>-5.0269217347567452E-2</v>
      </c>
      <c r="S1271" s="41">
        <f>'Given Data '!C$21*'Given Data '!C$19*'Given Data '!C$9*Table10[[#This Row],[Column11]]^2</f>
        <v>634.76019619622002</v>
      </c>
      <c r="T1271" s="41">
        <f>'Given Data '!C$23*'Given Data '!C$17*9.81</f>
        <v>102.35950200000001</v>
      </c>
      <c r="U1271" s="41">
        <v>0</v>
      </c>
      <c r="V1271" s="41">
        <f>'Given Data '!C$45-(Table10[[#This Row],[Column13]]+Table10[[#This Row],[Column14]]+Table10[[#This Row],[Column15]])</f>
        <v>-29.218280873385538</v>
      </c>
      <c r="W1271" s="41">
        <f>Table10[[#This Row],[Column16]]/'Given Data '!C$17</f>
        <v>-5.6004831943772475E-2</v>
      </c>
      <c r="X1271" s="41">
        <f>IF(L1271=1,'Given Data '!C$55,IF(L1271=2,'Given Data '!C$56,IF(L1271=3,'Given Data '!C$57)))</f>
        <v>581.23604096253996</v>
      </c>
      <c r="Y1271" s="41">
        <f>Table10[[#This Row],[Column19]]*Table10[[#This Row],[Column11]]^2/(2*1000)</f>
        <v>196.19503209602451</v>
      </c>
    </row>
    <row r="1272" spans="7:25">
      <c r="G1272" s="42">
        <v>5000</v>
      </c>
      <c r="H1272" s="42">
        <v>16.579999999999998</v>
      </c>
      <c r="I1272" s="41">
        <f>Table10[[#This Row],[Column2]]*746/1000</f>
        <v>12.368679999999998</v>
      </c>
      <c r="J1272" s="37">
        <f>60*Table10[[#This Row],[Column3]]/(2*PI()*Table10[[#This Row],[Column1]])</f>
        <v>2.3622438738262367E-2</v>
      </c>
      <c r="K1272" s="51">
        <v>443.8</v>
      </c>
      <c r="L1272" s="41">
        <f>IF(Simulation!Q1272&lt;='Given Data '!J$6,1,IF(AND(Simulation!Q1272&gt;'Given Data '!J$6,Simulation!Q1272&lt;='Given Data '!J$7),2,IF(Simulation!Q1272&gt;'Given Data '!J$8,3)))</f>
        <v>3</v>
      </c>
      <c r="M1272" s="41">
        <v>2</v>
      </c>
      <c r="N1272" s="32">
        <f t="shared" si="49"/>
        <v>1268</v>
      </c>
      <c r="O1272" s="41">
        <f>O1271+(Table10[[#This Row],[Column11]]-Q1271)/R1271</f>
        <v>67.658756722905665</v>
      </c>
      <c r="P1272" s="41">
        <f>3.6*Table10[[#This Row],[Column11]]</f>
        <v>93.530421771908181</v>
      </c>
      <c r="Q1272" s="41">
        <f t="shared" si="50"/>
        <v>25.980672714418937</v>
      </c>
      <c r="R1272" s="36">
        <f>Table10[[#This Row],[Column16]]/Table10[[#This Row],[Column19]]</f>
        <v>-5.0106578681719041E-2</v>
      </c>
      <c r="S1272" s="41">
        <f>'Given Data '!C$21*'Given Data '!C$19*'Given Data '!C$9*Table10[[#This Row],[Column11]]^2</f>
        <v>634.66566474197487</v>
      </c>
      <c r="T1272" s="41">
        <f>'Given Data '!C$23*'Given Data '!C$17*9.81</f>
        <v>102.35950200000001</v>
      </c>
      <c r="U1272" s="41">
        <v>0</v>
      </c>
      <c r="V1272" s="41">
        <f>'Given Data '!C$45-(Table10[[#This Row],[Column13]]+Table10[[#This Row],[Column14]]+Table10[[#This Row],[Column15]])</f>
        <v>-29.123749419140381</v>
      </c>
      <c r="W1272" s="41">
        <f>Table10[[#This Row],[Column16]]/'Given Data '!C$17</f>
        <v>-5.5823636539725864E-2</v>
      </c>
      <c r="X1272" s="41">
        <f>IF(L1272=1,'Given Data '!C$55,IF(L1272=2,'Given Data '!C$56,IF(L1272=3,'Given Data '!C$57)))</f>
        <v>581.23604096253996</v>
      </c>
      <c r="Y1272" s="41">
        <f>Table10[[#This Row],[Column19]]*Table10[[#This Row],[Column11]]^2/(2*1000)</f>
        <v>196.1658138151511</v>
      </c>
    </row>
    <row r="1273" spans="7:25">
      <c r="G1273" s="42">
        <v>6400</v>
      </c>
      <c r="H1273" s="42">
        <v>17.8</v>
      </c>
      <c r="I1273" s="41">
        <f>Table10[[#This Row],[Column2]]*746/1000</f>
        <v>13.2788</v>
      </c>
      <c r="J1273" s="37">
        <f>60*Table10[[#This Row],[Column3]]/(2*PI()*Table10[[#This Row],[Column1]])</f>
        <v>1.9812999921831186E-2</v>
      </c>
      <c r="K1273" s="51">
        <v>443.8</v>
      </c>
      <c r="L1273" s="41">
        <f>IF(Simulation!Q1273&lt;='Given Data '!J$6,1,IF(AND(Simulation!Q1273&gt;'Given Data '!J$6,Simulation!Q1273&lt;='Given Data '!J$7),2,IF(Simulation!Q1273&gt;'Given Data '!J$8,3)))</f>
        <v>3</v>
      </c>
      <c r="M1273" s="41">
        <v>2</v>
      </c>
      <c r="N1273" s="32">
        <f t="shared" si="49"/>
        <v>1269</v>
      </c>
      <c r="O1273" s="41">
        <f>O1272+(Table10[[#This Row],[Column11]]-Q1272)/R1272</f>
        <v>67.697248302010905</v>
      </c>
      <c r="P1273" s="41">
        <f>3.6*Table10[[#This Row],[Column11]]</f>
        <v>93.523478519094908</v>
      </c>
      <c r="Q1273" s="41">
        <f t="shared" si="50"/>
        <v>25.978744033081917</v>
      </c>
      <c r="R1273" s="36">
        <f>Table10[[#This Row],[Column16]]/Table10[[#This Row],[Column19]]</f>
        <v>-4.9944466209374788E-2</v>
      </c>
      <c r="S1273" s="41">
        <f>'Given Data '!C$21*'Given Data '!C$19*'Given Data '!C$9*Table10[[#This Row],[Column11]]^2</f>
        <v>634.57143913035884</v>
      </c>
      <c r="T1273" s="41">
        <f>'Given Data '!C$23*'Given Data '!C$17*9.81</f>
        <v>102.35950200000001</v>
      </c>
      <c r="U1273" s="41">
        <v>0</v>
      </c>
      <c r="V1273" s="41">
        <f>'Given Data '!C$45-(Table10[[#This Row],[Column13]]+Table10[[#This Row],[Column14]]+Table10[[#This Row],[Column15]])</f>
        <v>-29.029523807524356</v>
      </c>
      <c r="W1273" s="41">
        <f>Table10[[#This Row],[Column16]]/'Given Data '!C$17</f>
        <v>-5.5643027366782991E-2</v>
      </c>
      <c r="X1273" s="41">
        <f>IF(L1273=1,'Given Data '!C$55,IF(L1273=2,'Given Data '!C$56,IF(L1273=3,'Given Data '!C$57)))</f>
        <v>581.23604096253996</v>
      </c>
      <c r="Y1273" s="41">
        <f>Table10[[#This Row],[Column19]]*Table10[[#This Row],[Column11]]^2/(2*1000)</f>
        <v>196.13669006573195</v>
      </c>
    </row>
    <row r="1274" spans="7:25">
      <c r="G1274" s="42">
        <v>6300</v>
      </c>
      <c r="H1274" s="42">
        <v>17.5</v>
      </c>
      <c r="I1274" s="41">
        <f>Table10[[#This Row],[Column2]]*746/1000</f>
        <v>13.055</v>
      </c>
      <c r="J1274" s="37">
        <f>60*Table10[[#This Row],[Column3]]/(2*PI()*Table10[[#This Row],[Column1]])</f>
        <v>1.9788264591092321E-2</v>
      </c>
      <c r="K1274" s="51">
        <v>443.8</v>
      </c>
      <c r="L1274" s="41">
        <f>IF(Simulation!Q1274&lt;='Given Data '!J$6,1,IF(AND(Simulation!Q1274&gt;'Given Data '!J$6,Simulation!Q1274&lt;='Given Data '!J$7),2,IF(Simulation!Q1274&gt;'Given Data '!J$8,3)))</f>
        <v>3</v>
      </c>
      <c r="M1274" s="41">
        <v>2</v>
      </c>
      <c r="N1274" s="32">
        <f t="shared" si="49"/>
        <v>1270</v>
      </c>
      <c r="O1274" s="41">
        <f>O1273+(Table10[[#This Row],[Column11]]-Q1273)/R1273</f>
        <v>67.735742734348094</v>
      </c>
      <c r="P1274" s="41">
        <f>3.6*Table10[[#This Row],[Column11]]</f>
        <v>93.516557217144495</v>
      </c>
      <c r="Q1274" s="41">
        <f t="shared" si="50"/>
        <v>25.976821449206803</v>
      </c>
      <c r="R1274" s="36">
        <f>Table10[[#This Row],[Column16]]/Table10[[#This Row],[Column19]]</f>
        <v>-4.9782878228113343E-2</v>
      </c>
      <c r="S1274" s="41">
        <f>'Given Data '!C$21*'Given Data '!C$19*'Given Data '!C$9*Table10[[#This Row],[Column11]]^2</f>
        <v>634.47751837186331</v>
      </c>
      <c r="T1274" s="41">
        <f>'Given Data '!C$23*'Given Data '!C$17*9.81</f>
        <v>102.35950200000001</v>
      </c>
      <c r="U1274" s="41">
        <v>0</v>
      </c>
      <c r="V1274" s="41">
        <f>'Given Data '!C$45-(Table10[[#This Row],[Column13]]+Table10[[#This Row],[Column14]]+Table10[[#This Row],[Column15]])</f>
        <v>-28.935603049028828</v>
      </c>
      <c r="W1274" s="41">
        <f>Table10[[#This Row],[Column16]]/'Given Data '!C$17</f>
        <v>-5.5463002528279744E-2</v>
      </c>
      <c r="X1274" s="41">
        <f>IF(L1274=1,'Given Data '!C$55,IF(L1274=2,'Given Data '!C$56,IF(L1274=3,'Given Data '!C$57)))</f>
        <v>581.23604096253996</v>
      </c>
      <c r="Y1274" s="41">
        <f>Table10[[#This Row],[Column19]]*Table10[[#This Row],[Column11]]^2/(2*1000)</f>
        <v>196.1076605419245</v>
      </c>
    </row>
    <row r="1275" spans="7:25">
      <c r="G1275" s="42">
        <v>6200</v>
      </c>
      <c r="H1275" s="42">
        <v>17.440000000000001</v>
      </c>
      <c r="I1275" s="41">
        <f>Table10[[#This Row],[Column2]]*746/1000</f>
        <v>13.010240000000001</v>
      </c>
      <c r="J1275" s="37">
        <f>60*Table10[[#This Row],[Column3]]/(2*PI()*Table10[[#This Row],[Column1]])</f>
        <v>2.0038490388502264E-2</v>
      </c>
      <c r="K1275" s="51">
        <v>443.8</v>
      </c>
      <c r="L1275" s="41">
        <f>IF(Simulation!Q1275&lt;='Given Data '!J$6,1,IF(AND(Simulation!Q1275&gt;'Given Data '!J$6,Simulation!Q1275&lt;='Given Data '!J$7),2,IF(Simulation!Q1275&gt;'Given Data '!J$8,3)))</f>
        <v>3</v>
      </c>
      <c r="M1275" s="41">
        <v>2</v>
      </c>
      <c r="N1275" s="32">
        <f t="shared" si="49"/>
        <v>1271</v>
      </c>
      <c r="O1275" s="41">
        <f>O1274+(Table10[[#This Row],[Column11]]-Q1274)/R1274</f>
        <v>67.774240011317517</v>
      </c>
      <c r="P1275" s="41">
        <f>3.6*Table10[[#This Row],[Column11]]</f>
        <v>93.509657798239147</v>
      </c>
      <c r="Q1275" s="41">
        <f t="shared" si="50"/>
        <v>25.97490494395532</v>
      </c>
      <c r="R1275" s="36">
        <f>Table10[[#This Row],[Column16]]/Table10[[#This Row],[Column19]]</f>
        <v>-4.9621813041020368E-2</v>
      </c>
      <c r="S1275" s="41">
        <f>'Given Data '!C$21*'Given Data '!C$19*'Given Data '!C$9*Table10[[#This Row],[Column11]]^2</f>
        <v>634.3839014801805</v>
      </c>
      <c r="T1275" s="41">
        <f>'Given Data '!C$23*'Given Data '!C$17*9.81</f>
        <v>102.35950200000001</v>
      </c>
      <c r="U1275" s="41">
        <v>0</v>
      </c>
      <c r="V1275" s="41">
        <f>'Given Data '!C$45-(Table10[[#This Row],[Column13]]+Table10[[#This Row],[Column14]]+Table10[[#This Row],[Column15]])</f>
        <v>-28.841986157346014</v>
      </c>
      <c r="W1275" s="41">
        <f>Table10[[#This Row],[Column16]]/'Given Data '!C$17</f>
        <v>-5.5283560133687321E-2</v>
      </c>
      <c r="X1275" s="41">
        <f>IF(L1275=1,'Given Data '!C$55,IF(L1275=2,'Given Data '!C$56,IF(L1275=3,'Given Data '!C$57)))</f>
        <v>581.23604096253996</v>
      </c>
      <c r="Y1275" s="41">
        <f>Table10[[#This Row],[Column19]]*Table10[[#This Row],[Column11]]^2/(2*1000)</f>
        <v>196.07872493887547</v>
      </c>
    </row>
    <row r="1276" spans="7:25">
      <c r="G1276" s="42">
        <v>6100</v>
      </c>
      <c r="H1276" s="42">
        <v>17.37</v>
      </c>
      <c r="I1276" s="41">
        <f>Table10[[#This Row],[Column2]]*746/1000</f>
        <v>12.958020000000001</v>
      </c>
      <c r="J1276" s="37">
        <f>60*Table10[[#This Row],[Column3]]/(2*PI()*Table10[[#This Row],[Column1]])</f>
        <v>2.0285241990330903E-2</v>
      </c>
      <c r="K1276" s="51">
        <v>443.8</v>
      </c>
      <c r="L1276" s="41">
        <f>IF(Simulation!Q1276&lt;='Given Data '!J$6,1,IF(AND(Simulation!Q1276&gt;'Given Data '!J$6,Simulation!Q1276&lt;='Given Data '!J$7),2,IF(Simulation!Q1276&gt;'Given Data '!J$8,3)))</f>
        <v>3</v>
      </c>
      <c r="M1276" s="41">
        <v>2</v>
      </c>
      <c r="N1276" s="32">
        <f t="shared" si="49"/>
        <v>1272</v>
      </c>
      <c r="O1276" s="41">
        <f>O1275+(Table10[[#This Row],[Column11]]-Q1275)/R1275</f>
        <v>67.812740124343563</v>
      </c>
      <c r="P1276" s="41">
        <f>3.6*Table10[[#This Row],[Column11]]</f>
        <v>93.502780194760859</v>
      </c>
      <c r="Q1276" s="41">
        <f t="shared" si="50"/>
        <v>25.972994498544683</v>
      </c>
      <c r="R1276" s="36">
        <f>Table10[[#This Row],[Column16]]/Table10[[#This Row],[Column19]]</f>
        <v>-4.9461268956671842E-2</v>
      </c>
      <c r="S1276" s="41">
        <f>'Given Data '!C$21*'Given Data '!C$19*'Given Data '!C$9*Table10[[#This Row],[Column11]]^2</f>
        <v>634.29058747219381</v>
      </c>
      <c r="T1276" s="41">
        <f>'Given Data '!C$23*'Given Data '!C$17*9.81</f>
        <v>102.35950200000001</v>
      </c>
      <c r="U1276" s="41">
        <v>0</v>
      </c>
      <c r="V1276" s="41">
        <f>'Given Data '!C$45-(Table10[[#This Row],[Column13]]+Table10[[#This Row],[Column14]]+Table10[[#This Row],[Column15]])</f>
        <v>-28.748672149359322</v>
      </c>
      <c r="W1276" s="41">
        <f>Table10[[#This Row],[Column16]]/'Given Data '!C$17</f>
        <v>-5.5104698298593699E-2</v>
      </c>
      <c r="X1276" s="41">
        <f>IF(L1276=1,'Given Data '!C$55,IF(L1276=2,'Given Data '!C$56,IF(L1276=3,'Given Data '!C$57)))</f>
        <v>581.23604096253996</v>
      </c>
      <c r="Y1276" s="41">
        <f>Table10[[#This Row],[Column19]]*Table10[[#This Row],[Column11]]^2/(2*1000)</f>
        <v>196.04988295271809</v>
      </c>
    </row>
    <row r="1277" spans="7:25">
      <c r="G1277" s="42">
        <v>5900</v>
      </c>
      <c r="H1277" s="42">
        <v>17.239999999999998</v>
      </c>
      <c r="I1277" s="41">
        <f>Table10[[#This Row],[Column2]]*746/1000</f>
        <v>12.861039999999999</v>
      </c>
      <c r="J1277" s="37">
        <f>60*Table10[[#This Row],[Column3]]/(2*PI()*Table10[[#This Row],[Column1]])</f>
        <v>2.0815912772568706E-2</v>
      </c>
      <c r="K1277" s="51">
        <v>443.8</v>
      </c>
      <c r="L1277" s="41">
        <f>IF(Simulation!Q1277&lt;='Given Data '!J$6,1,IF(AND(Simulation!Q1277&gt;'Given Data '!J$6,Simulation!Q1277&lt;='Given Data '!J$7),2,IF(Simulation!Q1277&gt;'Given Data '!J$8,3)))</f>
        <v>3</v>
      </c>
      <c r="M1277" s="41">
        <v>2</v>
      </c>
      <c r="N1277" s="32">
        <f t="shared" si="49"/>
        <v>1273</v>
      </c>
      <c r="O1277" s="41">
        <f>O1276+(Table10[[#This Row],[Column11]]-Q1276)/R1276</f>
        <v>67.851243064874311</v>
      </c>
      <c r="P1277" s="41">
        <f>3.6*Table10[[#This Row],[Column11]]</f>
        <v>93.495924339290895</v>
      </c>
      <c r="Q1277" s="41">
        <f t="shared" si="50"/>
        <v>25.971090094247469</v>
      </c>
      <c r="R1277" s="36">
        <f>Table10[[#This Row],[Column16]]/Table10[[#This Row],[Column19]]</f>
        <v>-4.9301244289117301E-2</v>
      </c>
      <c r="S1277" s="41">
        <f>'Given Data '!C$21*'Given Data '!C$19*'Given Data '!C$9*Table10[[#This Row],[Column11]]^2</f>
        <v>634.19757536796806</v>
      </c>
      <c r="T1277" s="41">
        <f>'Given Data '!C$23*'Given Data '!C$17*9.81</f>
        <v>102.35950200000001</v>
      </c>
      <c r="U1277" s="41">
        <v>0</v>
      </c>
      <c r="V1277" s="41">
        <f>'Given Data '!C$45-(Table10[[#This Row],[Column13]]+Table10[[#This Row],[Column14]]+Table10[[#This Row],[Column15]])</f>
        <v>-28.655660045133573</v>
      </c>
      <c r="W1277" s="41">
        <f>Table10[[#This Row],[Column16]]/'Given Data '!C$17</f>
        <v>-5.4926415144684923E-2</v>
      </c>
      <c r="X1277" s="41">
        <f>IF(L1277=1,'Given Data '!C$55,IF(L1277=2,'Given Data '!C$56,IF(L1277=3,'Given Data '!C$57)))</f>
        <v>581.23604096253996</v>
      </c>
      <c r="Y1277" s="41">
        <f>Table10[[#This Row],[Column19]]*Table10[[#This Row],[Column11]]^2/(2*1000)</f>
        <v>196.02113428056876</v>
      </c>
    </row>
    <row r="1278" spans="7:25">
      <c r="G1278" s="42">
        <v>5700</v>
      </c>
      <c r="H1278" s="42">
        <v>17.11</v>
      </c>
      <c r="I1278" s="41">
        <f>Table10[[#This Row],[Column2]]*746/1000</f>
        <v>12.764059999999999</v>
      </c>
      <c r="J1278" s="37">
        <f>60*Table10[[#This Row],[Column3]]/(2*PI()*Table10[[#This Row],[Column1]])</f>
        <v>2.1383823609700394E-2</v>
      </c>
      <c r="K1278" s="51">
        <v>477</v>
      </c>
      <c r="L1278" s="41">
        <f>IF(Simulation!Q1278&lt;='Given Data '!J$6,1,IF(AND(Simulation!Q1278&gt;'Given Data '!J$6,Simulation!Q1278&lt;='Given Data '!J$7),2,IF(Simulation!Q1278&gt;'Given Data '!J$8,3)))</f>
        <v>3</v>
      </c>
      <c r="M1278" s="41">
        <v>2</v>
      </c>
      <c r="N1278" s="32">
        <f t="shared" si="49"/>
        <v>1274</v>
      </c>
      <c r="O1278" s="41">
        <f>O1277+(Table10[[#This Row],[Column11]]-Q1277)/R1277</f>
        <v>67.889748824381783</v>
      </c>
      <c r="P1278" s="41">
        <f>3.6*Table10[[#This Row],[Column11]]</f>
        <v>93.489090164609237</v>
      </c>
      <c r="Q1278" s="41">
        <f t="shared" si="50"/>
        <v>25.969191712391453</v>
      </c>
      <c r="R1278" s="36">
        <f>Table10[[#This Row],[Column16]]/Table10[[#This Row],[Column19]]</f>
        <v>-4.9141737357859643E-2</v>
      </c>
      <c r="S1278" s="41">
        <f>'Given Data '!C$21*'Given Data '!C$19*'Given Data '!C$9*Table10[[#This Row],[Column11]]^2</f>
        <v>634.10486419073777</v>
      </c>
      <c r="T1278" s="41">
        <f>'Given Data '!C$23*'Given Data '!C$17*9.81</f>
        <v>102.35950200000001</v>
      </c>
      <c r="U1278" s="41">
        <v>0</v>
      </c>
      <c r="V1278" s="41">
        <f>'Given Data '!C$45-(Table10[[#This Row],[Column13]]+Table10[[#This Row],[Column14]]+Table10[[#This Row],[Column15]])</f>
        <v>-28.562948867903287</v>
      </c>
      <c r="W1278" s="41">
        <f>Table10[[#This Row],[Column16]]/'Given Data '!C$17</f>
        <v>-5.4748708799722615E-2</v>
      </c>
      <c r="X1278" s="41">
        <f>IF(L1278=1,'Given Data '!C$55,IF(L1278=2,'Given Data '!C$56,IF(L1278=3,'Given Data '!C$57)))</f>
        <v>581.23604096253996</v>
      </c>
      <c r="Y1278" s="41">
        <f>Table10[[#This Row],[Column19]]*Table10[[#This Row],[Column11]]^2/(2*1000)</f>
        <v>195.99247862052368</v>
      </c>
    </row>
    <row r="1279" spans="7:25">
      <c r="G1279" s="42">
        <v>5500</v>
      </c>
      <c r="H1279" s="42">
        <v>16.940000000000001</v>
      </c>
      <c r="I1279" s="41">
        <f>Table10[[#This Row],[Column2]]*746/1000</f>
        <v>12.637240000000002</v>
      </c>
      <c r="J1279" s="37">
        <f>60*Table10[[#This Row],[Column3]]/(2*PI()*Table10[[#This Row],[Column1]])</f>
        <v>2.1941227778603172E-2</v>
      </c>
      <c r="K1279" s="51">
        <v>477</v>
      </c>
      <c r="L1279" s="41">
        <f>IF(Simulation!Q1279&lt;='Given Data '!J$6,1,IF(AND(Simulation!Q1279&gt;'Given Data '!J$6,Simulation!Q1279&lt;='Given Data '!J$7),2,IF(Simulation!Q1279&gt;'Given Data '!J$8,3)))</f>
        <v>3</v>
      </c>
      <c r="M1279" s="41">
        <v>2</v>
      </c>
      <c r="N1279" s="32">
        <f t="shared" si="49"/>
        <v>1275</v>
      </c>
      <c r="O1279" s="41">
        <f>O1278+(Table10[[#This Row],[Column11]]-Q1278)/R1278</f>
        <v>67.928257394361964</v>
      </c>
      <c r="P1279" s="41">
        <f>3.6*Table10[[#This Row],[Column11]]</f>
        <v>93.482277603694058</v>
      </c>
      <c r="Q1279" s="41">
        <f t="shared" si="50"/>
        <v>25.96729933435946</v>
      </c>
      <c r="R1279" s="36">
        <f>Table10[[#This Row],[Column16]]/Table10[[#This Row],[Column19]]</f>
        <v>-4.8982746487838923E-2</v>
      </c>
      <c r="S1279" s="41">
        <f>'Given Data '!C$21*'Given Data '!C$19*'Given Data '!C$9*Table10[[#This Row],[Column11]]^2</f>
        <v>634.01245296689774</v>
      </c>
      <c r="T1279" s="41">
        <f>'Given Data '!C$23*'Given Data '!C$17*9.81</f>
        <v>102.35950200000001</v>
      </c>
      <c r="U1279" s="41">
        <v>0</v>
      </c>
      <c r="V1279" s="41">
        <f>'Given Data '!C$45-(Table10[[#This Row],[Column13]]+Table10[[#This Row],[Column14]]+Table10[[#This Row],[Column15]])</f>
        <v>-28.470537644063256</v>
      </c>
      <c r="W1279" s="41">
        <f>Table10[[#This Row],[Column16]]/'Given Data '!C$17</f>
        <v>-5.4571577397525932E-2</v>
      </c>
      <c r="X1279" s="41">
        <f>IF(L1279=1,'Given Data '!C$55,IF(L1279=2,'Given Data '!C$56,IF(L1279=3,'Given Data '!C$57)))</f>
        <v>581.23604096253996</v>
      </c>
      <c r="Y1279" s="41">
        <f>Table10[[#This Row],[Column19]]*Table10[[#This Row],[Column11]]^2/(2*1000)</f>
        <v>195.96391567165577</v>
      </c>
    </row>
    <row r="1280" spans="7:25">
      <c r="G1280" s="42">
        <v>5400</v>
      </c>
      <c r="H1280" s="42">
        <v>16.579999999999998</v>
      </c>
      <c r="I1280" s="41">
        <f>Table10[[#This Row],[Column2]]*746/1000</f>
        <v>12.368679999999998</v>
      </c>
      <c r="J1280" s="37">
        <f>60*Table10[[#This Row],[Column3]]/(2*PI()*Table10[[#This Row],[Column1]])</f>
        <v>2.187262846135404E-2</v>
      </c>
      <c r="K1280" s="51">
        <v>469.1</v>
      </c>
      <c r="L1280" s="41">
        <f>IF(Simulation!Q1280&lt;='Given Data '!J$6,1,IF(AND(Simulation!Q1280&gt;'Given Data '!J$6,Simulation!Q1280&lt;='Given Data '!J$7),2,IF(Simulation!Q1280&gt;'Given Data '!J$8,3)))</f>
        <v>3</v>
      </c>
      <c r="M1280" s="41">
        <v>2</v>
      </c>
      <c r="N1280" s="32">
        <f t="shared" si="49"/>
        <v>1276</v>
      </c>
      <c r="O1280" s="41">
        <f>O1279+(Table10[[#This Row],[Column11]]-Q1279)/R1279</f>
        <v>67.966768766334468</v>
      </c>
      <c r="P1280" s="41">
        <f>3.6*Table10[[#This Row],[Column11]]</f>
        <v>93.475486589721243</v>
      </c>
      <c r="Q1280" s="41">
        <f t="shared" si="50"/>
        <v>25.965412941589232</v>
      </c>
      <c r="R1280" s="36">
        <f>Table10[[#This Row],[Column16]]/Table10[[#This Row],[Column19]]</f>
        <v>-4.8824270009414944E-2</v>
      </c>
      <c r="S1280" s="41">
        <f>'Given Data '!C$21*'Given Data '!C$19*'Given Data '!C$9*Table10[[#This Row],[Column11]]^2</f>
        <v>633.9203407259929</v>
      </c>
      <c r="T1280" s="41">
        <f>'Given Data '!C$23*'Given Data '!C$17*9.81</f>
        <v>102.35950200000001</v>
      </c>
      <c r="U1280" s="41">
        <v>0</v>
      </c>
      <c r="V1280" s="41">
        <f>'Given Data '!C$45-(Table10[[#This Row],[Column13]]+Table10[[#This Row],[Column14]]+Table10[[#This Row],[Column15]])</f>
        <v>-28.378425403158417</v>
      </c>
      <c r="W1280" s="41">
        <f>Table10[[#This Row],[Column16]]/'Given Data '!C$17</f>
        <v>-5.4395019077952148E-2</v>
      </c>
      <c r="X1280" s="41">
        <f>IF(L1280=1,'Given Data '!C$55,IF(L1280=2,'Given Data '!C$56,IF(L1280=3,'Given Data '!C$57)))</f>
        <v>581.23604096253996</v>
      </c>
      <c r="Y1280" s="41">
        <f>Table10[[#This Row],[Column19]]*Table10[[#This Row],[Column11]]^2/(2*1000)</f>
        <v>195.9354451340117</v>
      </c>
    </row>
    <row r="1281" spans="7:25">
      <c r="G1281" s="42">
        <v>5300</v>
      </c>
      <c r="H1281" s="42">
        <v>16.25</v>
      </c>
      <c r="I1281" s="41">
        <f>Table10[[#This Row],[Column2]]*746/1000</f>
        <v>12.1225</v>
      </c>
      <c r="J1281" s="37">
        <f>60*Table10[[#This Row],[Column3]]/(2*PI()*Table10[[#This Row],[Column1]])</f>
        <v>2.1841763746771711E-2</v>
      </c>
      <c r="K1281" s="51">
        <v>469.1</v>
      </c>
      <c r="L1281" s="41">
        <f>IF(Simulation!Q1281&lt;='Given Data '!J$6,1,IF(AND(Simulation!Q1281&gt;'Given Data '!J$6,Simulation!Q1281&lt;='Given Data '!J$7),2,IF(Simulation!Q1281&gt;'Given Data '!J$8,3)))</f>
        <v>3</v>
      </c>
      <c r="M1281" s="41">
        <v>2</v>
      </c>
      <c r="N1281" s="32">
        <f t="shared" si="49"/>
        <v>1277</v>
      </c>
      <c r="O1281" s="41">
        <f>O1280+(Table10[[#This Row],[Column11]]-Q1280)/R1280</f>
        <v>68.005282931842572</v>
      </c>
      <c r="P1281" s="41">
        <f>3.6*Table10[[#This Row],[Column11]]</f>
        <v>93.468717056063795</v>
      </c>
      <c r="Q1281" s="41">
        <f t="shared" si="50"/>
        <v>25.963532515573277</v>
      </c>
      <c r="R1281" s="36">
        <f>Table10[[#This Row],[Column16]]/Table10[[#This Row],[Column19]]</f>
        <v>-4.866630625834964E-2</v>
      </c>
      <c r="S1281" s="41">
        <f>'Given Data '!C$21*'Given Data '!C$19*'Given Data '!C$9*Table10[[#This Row],[Column11]]^2</f>
        <v>633.82852650070811</v>
      </c>
      <c r="T1281" s="41">
        <f>'Given Data '!C$23*'Given Data '!C$17*9.81</f>
        <v>102.35950200000001</v>
      </c>
      <c r="U1281" s="41">
        <v>0</v>
      </c>
      <c r="V1281" s="41">
        <f>'Given Data '!C$45-(Table10[[#This Row],[Column13]]+Table10[[#This Row],[Column14]]+Table10[[#This Row],[Column15]])</f>
        <v>-28.286611177873624</v>
      </c>
      <c r="W1281" s="41">
        <f>Table10[[#This Row],[Column16]]/'Given Data '!C$17</f>
        <v>-5.4219031986877046E-2</v>
      </c>
      <c r="X1281" s="41">
        <f>IF(L1281=1,'Given Data '!C$55,IF(L1281=2,'Given Data '!C$56,IF(L1281=3,'Given Data '!C$57)))</f>
        <v>581.23604096253996</v>
      </c>
      <c r="Y1281" s="41">
        <f>Table10[[#This Row],[Column19]]*Table10[[#This Row],[Column11]]^2/(2*1000)</f>
        <v>195.9070667086086</v>
      </c>
    </row>
    <row r="1282" spans="7:25">
      <c r="G1282" s="42">
        <v>5100</v>
      </c>
      <c r="H1282" s="42">
        <v>15.59</v>
      </c>
      <c r="I1282" s="41">
        <f>Table10[[#This Row],[Column2]]*746/1000</f>
        <v>11.630139999999999</v>
      </c>
      <c r="J1282" s="37">
        <f>60*Table10[[#This Row],[Column3]]/(2*PI()*Table10[[#This Row],[Column1]])</f>
        <v>2.1776403174715003E-2</v>
      </c>
      <c r="K1282" s="51">
        <v>469.1</v>
      </c>
      <c r="L1282" s="41">
        <f>IF(Simulation!Q1282&lt;='Given Data '!J$6,1,IF(AND(Simulation!Q1282&gt;'Given Data '!J$6,Simulation!Q1282&lt;='Given Data '!J$7),2,IF(Simulation!Q1282&gt;'Given Data '!J$8,3)))</f>
        <v>3</v>
      </c>
      <c r="M1282" s="41">
        <v>2</v>
      </c>
      <c r="N1282" s="32">
        <f t="shared" si="49"/>
        <v>1278</v>
      </c>
      <c r="O1282" s="41">
        <f>O1281+(Table10[[#This Row],[Column11]]-Q1281)/R1281</f>
        <v>68.043799882453285</v>
      </c>
      <c r="P1282" s="41">
        <f>3.6*Table10[[#This Row],[Column11]]</f>
        <v>93.461968936291385</v>
      </c>
      <c r="Q1282" s="41">
        <f t="shared" si="50"/>
        <v>25.961658037858719</v>
      </c>
      <c r="R1282" s="36">
        <f>Table10[[#This Row],[Column16]]/Table10[[#This Row],[Column19]]</f>
        <v>-4.8508853575788484E-2</v>
      </c>
      <c r="S1282" s="41">
        <f>'Given Data '!C$21*'Given Data '!C$19*'Given Data '!C$9*Table10[[#This Row],[Column11]]^2</f>
        <v>633.73700932685733</v>
      </c>
      <c r="T1282" s="41">
        <f>'Given Data '!C$23*'Given Data '!C$17*9.81</f>
        <v>102.35950200000001</v>
      </c>
      <c r="U1282" s="41">
        <v>0</v>
      </c>
      <c r="V1282" s="41">
        <f>'Given Data '!C$45-(Table10[[#This Row],[Column13]]+Table10[[#This Row],[Column14]]+Table10[[#This Row],[Column15]])</f>
        <v>-28.195094004022849</v>
      </c>
      <c r="W1282" s="41">
        <f>Table10[[#This Row],[Column16]]/'Given Data '!C$17</f>
        <v>-5.4043614276174212E-2</v>
      </c>
      <c r="X1282" s="41">
        <f>IF(L1282=1,'Given Data '!C$55,IF(L1282=2,'Given Data '!C$56,IF(L1282=3,'Given Data '!C$57)))</f>
        <v>581.23604096253996</v>
      </c>
      <c r="Y1282" s="41">
        <f>Table10[[#This Row],[Column19]]*Table10[[#This Row],[Column11]]^2/(2*1000)</f>
        <v>195.87878009743071</v>
      </c>
    </row>
    <row r="1283" spans="7:25">
      <c r="G1283" s="42">
        <v>5000</v>
      </c>
      <c r="H1283" s="42">
        <v>15.26</v>
      </c>
      <c r="I1283" s="41">
        <f>Table10[[#This Row],[Column2]]*746/1000</f>
        <v>11.383959999999998</v>
      </c>
      <c r="J1283" s="37">
        <f>60*Table10[[#This Row],[Column3]]/(2*PI()*Table10[[#This Row],[Column1]])</f>
        <v>2.174176207152495E-2</v>
      </c>
      <c r="K1283" s="51">
        <v>469.1</v>
      </c>
      <c r="L1283" s="41">
        <f>IF(Simulation!Q1283&lt;='Given Data '!J$6,1,IF(AND(Simulation!Q1283&gt;'Given Data '!J$6,Simulation!Q1283&lt;='Given Data '!J$7),2,IF(Simulation!Q1283&gt;'Given Data '!J$8,3)))</f>
        <v>3</v>
      </c>
      <c r="M1283" s="41">
        <v>2</v>
      </c>
      <c r="N1283" s="32">
        <f t="shared" si="49"/>
        <v>1279</v>
      </c>
      <c r="O1283" s="41">
        <f>O1282+(Table10[[#This Row],[Column11]]-Q1282)/R1282</f>
        <v>68.082319609757207</v>
      </c>
      <c r="P1283" s="41">
        <f>3.6*Table10[[#This Row],[Column11]]</f>
        <v>93.455242164169761</v>
      </c>
      <c r="Q1283" s="41">
        <f t="shared" si="50"/>
        <v>25.959789490047154</v>
      </c>
      <c r="R1283" s="36">
        <f>Table10[[#This Row],[Column16]]/Table10[[#This Row],[Column19]]</f>
        <v>-4.8351910308244692E-2</v>
      </c>
      <c r="S1283" s="41">
        <f>'Given Data '!C$21*'Given Data '!C$19*'Given Data '!C$9*Table10[[#This Row],[Column11]]^2</f>
        <v>633.64578824337445</v>
      </c>
      <c r="T1283" s="41">
        <f>'Given Data '!C$23*'Given Data '!C$17*9.81</f>
        <v>102.35950200000001</v>
      </c>
      <c r="U1283" s="41">
        <v>0</v>
      </c>
      <c r="V1283" s="41">
        <f>'Given Data '!C$45-(Table10[[#This Row],[Column13]]+Table10[[#This Row],[Column14]]+Table10[[#This Row],[Column15]])</f>
        <v>-28.10387292053997</v>
      </c>
      <c r="W1283" s="41">
        <f>Table10[[#This Row],[Column16]]/'Given Data '!C$17</f>
        <v>-5.3868764103697397E-2</v>
      </c>
      <c r="X1283" s="41">
        <f>IF(L1283=1,'Given Data '!C$55,IF(L1283=2,'Given Data '!C$56,IF(L1283=3,'Given Data '!C$57)))</f>
        <v>581.23604096253996</v>
      </c>
      <c r="Y1283" s="41">
        <f>Table10[[#This Row],[Column19]]*Table10[[#This Row],[Column11]]^2/(2*1000)</f>
        <v>195.85058500342674</v>
      </c>
    </row>
    <row r="1284" spans="7:25">
      <c r="G1284" s="42">
        <v>4900</v>
      </c>
      <c r="H1284" s="42">
        <v>14.97</v>
      </c>
      <c r="I1284" s="41">
        <f>Table10[[#This Row],[Column2]]*746/1000</f>
        <v>11.167620000000001</v>
      </c>
      <c r="J1284" s="37">
        <f>60*Table10[[#This Row],[Column3]]/(2*PI()*Table10[[#This Row],[Column1]])</f>
        <v>2.1763860313125459E-2</v>
      </c>
      <c r="K1284" s="51">
        <v>469.1</v>
      </c>
      <c r="L1284" s="41">
        <f>IF(Simulation!Q1284&lt;='Given Data '!J$6,1,IF(AND(Simulation!Q1284&gt;'Given Data '!J$6,Simulation!Q1284&lt;='Given Data '!J$7),2,IF(Simulation!Q1284&gt;'Given Data '!J$8,3)))</f>
        <v>3</v>
      </c>
      <c r="M1284" s="41">
        <v>2</v>
      </c>
      <c r="N1284" s="32">
        <f t="shared" si="49"/>
        <v>1280</v>
      </c>
      <c r="O1284" s="41">
        <f>O1283+(Table10[[#This Row],[Column11]]-Q1283)/R1283</f>
        <v>68.120842105368411</v>
      </c>
      <c r="P1284" s="41">
        <f>3.6*Table10[[#This Row],[Column11]]</f>
        <v>93.448536673660243</v>
      </c>
      <c r="Q1284" s="41">
        <f t="shared" si="50"/>
        <v>25.957926853794511</v>
      </c>
      <c r="R1284" s="36">
        <f>Table10[[#This Row],[Column16]]/Table10[[#This Row],[Column19]]</f>
        <v>-4.8195474807580789E-2</v>
      </c>
      <c r="S1284" s="41">
        <f>'Given Data '!C$21*'Given Data '!C$19*'Given Data '!C$9*Table10[[#This Row],[Column11]]^2</f>
        <v>633.55486229230257</v>
      </c>
      <c r="T1284" s="41">
        <f>'Given Data '!C$23*'Given Data '!C$17*9.81</f>
        <v>102.35950200000001</v>
      </c>
      <c r="U1284" s="41">
        <v>0</v>
      </c>
      <c r="V1284" s="41">
        <f>'Given Data '!C$45-(Table10[[#This Row],[Column13]]+Table10[[#This Row],[Column14]]+Table10[[#This Row],[Column15]])</f>
        <v>-28.012946969468089</v>
      </c>
      <c r="W1284" s="41">
        <f>Table10[[#This Row],[Column16]]/'Given Data '!C$17</f>
        <v>-5.3694479633260024E-2</v>
      </c>
      <c r="X1284" s="41">
        <f>IF(L1284=1,'Given Data '!C$55,IF(L1284=2,'Given Data '!C$56,IF(L1284=3,'Given Data '!C$57)))</f>
        <v>581.23604096253996</v>
      </c>
      <c r="Y1284" s="41">
        <f>Table10[[#This Row],[Column19]]*Table10[[#This Row],[Column11]]^2/(2*1000)</f>
        <v>195.82248113050616</v>
      </c>
    </row>
    <row r="1285" spans="7:25">
      <c r="G1285" s="42">
        <v>4800</v>
      </c>
      <c r="H1285" s="42">
        <v>14.68</v>
      </c>
      <c r="I1285" s="41">
        <f>Table10[[#This Row],[Column2]]*746/1000</f>
        <v>10.951280000000001</v>
      </c>
      <c r="J1285" s="37">
        <f>60*Table10[[#This Row],[Column3]]/(2*PI()*Table10[[#This Row],[Column1]])</f>
        <v>2.1786879314792649E-2</v>
      </c>
      <c r="K1285" s="51">
        <v>469.1</v>
      </c>
      <c r="L1285" s="41">
        <f>IF(Simulation!Q1285&lt;='Given Data '!J$6,1,IF(AND(Simulation!Q1285&gt;'Given Data '!J$6,Simulation!Q1285&lt;='Given Data '!J$7),2,IF(Simulation!Q1285&gt;'Given Data '!J$8,3)))</f>
        <v>3</v>
      </c>
      <c r="M1285" s="41">
        <v>2</v>
      </c>
      <c r="N1285" s="32">
        <f t="shared" si="49"/>
        <v>1281</v>
      </c>
      <c r="O1285" s="41">
        <f>O1284+(Table10[[#This Row],[Column11]]-Q1284)/R1284</f>
        <v>68.159367360924492</v>
      </c>
      <c r="P1285" s="41">
        <f>3.6*Table10[[#This Row],[Column11]]</f>
        <v>93.441852398919252</v>
      </c>
      <c r="Q1285" s="41">
        <f t="shared" si="50"/>
        <v>25.956070110810902</v>
      </c>
      <c r="R1285" s="36">
        <f>Table10[[#This Row],[Column16]]/Table10[[#This Row],[Column19]]</f>
        <v>-4.8039545430991606E-2</v>
      </c>
      <c r="S1285" s="41">
        <f>'Given Data '!C$21*'Given Data '!C$19*'Given Data '!C$9*Table10[[#This Row],[Column11]]^2</f>
        <v>633.46423051878412</v>
      </c>
      <c r="T1285" s="41">
        <f>'Given Data '!C$23*'Given Data '!C$17*9.81</f>
        <v>102.35950200000001</v>
      </c>
      <c r="U1285" s="41">
        <v>0</v>
      </c>
      <c r="V1285" s="41">
        <f>'Given Data '!C$45-(Table10[[#This Row],[Column13]]+Table10[[#This Row],[Column14]]+Table10[[#This Row],[Column15]])</f>
        <v>-27.922315195949636</v>
      </c>
      <c r="W1285" s="41">
        <f>Table10[[#This Row],[Column16]]/'Given Data '!C$17</f>
        <v>-5.3520759034616235E-2</v>
      </c>
      <c r="X1285" s="41">
        <f>IF(L1285=1,'Given Data '!C$55,IF(L1285=2,'Given Data '!C$56,IF(L1285=3,'Given Data '!C$57)))</f>
        <v>581.23604096253996</v>
      </c>
      <c r="Y1285" s="41">
        <f>Table10[[#This Row],[Column19]]*Table10[[#This Row],[Column11]]^2/(2*1000)</f>
        <v>195.79446818353674</v>
      </c>
    </row>
    <row r="1286" spans="7:25">
      <c r="G1286" s="42">
        <v>4700</v>
      </c>
      <c r="H1286" s="42">
        <v>14.39</v>
      </c>
      <c r="I1286" s="41">
        <f>Table10[[#This Row],[Column2]]*746/1000</f>
        <v>10.73494</v>
      </c>
      <c r="J1286" s="37">
        <f>60*Table10[[#This Row],[Column3]]/(2*PI()*Table10[[#This Row],[Column1]])</f>
        <v>2.1810877848445674E-2</v>
      </c>
      <c r="K1286" s="51">
        <v>469.1</v>
      </c>
      <c r="L1286" s="41">
        <f>IF(Simulation!Q1286&lt;='Given Data '!J$6,1,IF(AND(Simulation!Q1286&gt;'Given Data '!J$6,Simulation!Q1286&lt;='Given Data '!J$7),2,IF(Simulation!Q1286&gt;'Given Data '!J$8,3)))</f>
        <v>3</v>
      </c>
      <c r="M1286" s="41">
        <v>2</v>
      </c>
      <c r="N1286" s="32">
        <f t="shared" ref="N1286:N1349" si="51">N1285+1</f>
        <v>1282</v>
      </c>
      <c r="O1286" s="41">
        <f>O1285+(Table10[[#This Row],[Column11]]-Q1285)/R1285</f>
        <v>68.197895368086478</v>
      </c>
      <c r="P1286" s="41">
        <f>3.6*Table10[[#This Row],[Column11]]</f>
        <v>93.435189274297727</v>
      </c>
      <c r="Q1286" s="41">
        <f t="shared" ref="Q1286:Q1349" si="52">SQRT(2*R1285+Q1285^2)</f>
        <v>25.954219242860479</v>
      </c>
      <c r="R1286" s="36">
        <f>Table10[[#This Row],[Column16]]/Table10[[#This Row],[Column19]]</f>
        <v>-4.7884120540987278E-2</v>
      </c>
      <c r="S1286" s="41">
        <f>'Given Data '!C$21*'Given Data '!C$19*'Given Data '!C$9*Table10[[#This Row],[Column11]]^2</f>
        <v>633.37389197105097</v>
      </c>
      <c r="T1286" s="41">
        <f>'Given Data '!C$23*'Given Data '!C$17*9.81</f>
        <v>102.35950200000001</v>
      </c>
      <c r="U1286" s="41">
        <v>0</v>
      </c>
      <c r="V1286" s="41">
        <f>'Given Data '!C$45-(Table10[[#This Row],[Column13]]+Table10[[#This Row],[Column14]]+Table10[[#This Row],[Column15]])</f>
        <v>-27.831976648216482</v>
      </c>
      <c r="W1286" s="41">
        <f>Table10[[#This Row],[Column16]]/'Given Data '!C$17</f>
        <v>-5.3347600483441913E-2</v>
      </c>
      <c r="X1286" s="41">
        <f>IF(L1286=1,'Given Data '!C$55,IF(L1286=2,'Given Data '!C$56,IF(L1286=3,'Given Data '!C$57)))</f>
        <v>581.23604096253996</v>
      </c>
      <c r="Y1286" s="41">
        <f>Table10[[#This Row],[Column19]]*Table10[[#This Row],[Column11]]^2/(2*1000)</f>
        <v>195.76654586834078</v>
      </c>
    </row>
    <row r="1287" spans="7:25">
      <c r="G1287" s="42">
        <v>4500</v>
      </c>
      <c r="H1287" s="42">
        <v>13.81</v>
      </c>
      <c r="I1287" s="41">
        <f>Table10[[#This Row],[Column2]]*746/1000</f>
        <v>10.30226</v>
      </c>
      <c r="J1287" s="37">
        <f>60*Table10[[#This Row],[Column3]]/(2*PI()*Table10[[#This Row],[Column1]])</f>
        <v>2.1862074720238798E-2</v>
      </c>
      <c r="K1287" s="51">
        <v>469.1</v>
      </c>
      <c r="L1287" s="41">
        <f>IF(Simulation!Q1287&lt;='Given Data '!J$6,1,IF(AND(Simulation!Q1287&gt;'Given Data '!J$6,Simulation!Q1287&lt;='Given Data '!J$7),2,IF(Simulation!Q1287&gt;'Given Data '!J$8,3)))</f>
        <v>3</v>
      </c>
      <c r="M1287" s="41">
        <v>2</v>
      </c>
      <c r="N1287" s="32">
        <f t="shared" si="51"/>
        <v>1283</v>
      </c>
      <c r="O1287" s="41">
        <f>O1286+(Table10[[#This Row],[Column11]]-Q1286)/R1286</f>
        <v>68.236426118538773</v>
      </c>
      <c r="P1287" s="41">
        <f>3.6*Table10[[#This Row],[Column11]]</f>
        <v>93.428547234340627</v>
      </c>
      <c r="Q1287" s="41">
        <f t="shared" si="52"/>
        <v>25.952374231761286</v>
      </c>
      <c r="R1287" s="36">
        <f>Table10[[#This Row],[Column16]]/Table10[[#This Row],[Column19]]</f>
        <v>-4.7729198505375228E-2</v>
      </c>
      <c r="S1287" s="41">
        <f>'Given Data '!C$21*'Given Data '!C$19*'Given Data '!C$9*Table10[[#This Row],[Column11]]^2</f>
        <v>633.28384570041396</v>
      </c>
      <c r="T1287" s="41">
        <f>'Given Data '!C$23*'Given Data '!C$17*9.81</f>
        <v>102.35950200000001</v>
      </c>
      <c r="U1287" s="41">
        <v>0</v>
      </c>
      <c r="V1287" s="41">
        <f>'Given Data '!C$45-(Table10[[#This Row],[Column13]]+Table10[[#This Row],[Column14]]+Table10[[#This Row],[Column15]])</f>
        <v>-27.741930377579479</v>
      </c>
      <c r="W1287" s="41">
        <f>Table10[[#This Row],[Column16]]/'Given Data '!C$17</f>
        <v>-5.3175002161314669E-2</v>
      </c>
      <c r="X1287" s="41">
        <f>IF(L1287=1,'Given Data '!C$55,IF(L1287=2,'Given Data '!C$56,IF(L1287=3,'Given Data '!C$57)))</f>
        <v>581.23604096253996</v>
      </c>
      <c r="Y1287" s="41">
        <f>Table10[[#This Row],[Column19]]*Table10[[#This Row],[Column11]]^2/(2*1000)</f>
        <v>195.73871389169258</v>
      </c>
    </row>
    <row r="1288" spans="7:25">
      <c r="G1288" s="42">
        <v>4400</v>
      </c>
      <c r="H1288" s="42">
        <v>13.22</v>
      </c>
      <c r="I1288" s="41">
        <f>Table10[[#This Row],[Column2]]*746/1000</f>
        <v>9.8621200000000009</v>
      </c>
      <c r="J1288" s="37">
        <f>60*Table10[[#This Row],[Column3]]/(2*PI()*Table10[[#This Row],[Column1]])</f>
        <v>2.1403706554983314E-2</v>
      </c>
      <c r="K1288" s="51">
        <v>469.1</v>
      </c>
      <c r="L1288" s="41">
        <f>IF(Simulation!Q1288&lt;='Given Data '!J$6,1,IF(AND(Simulation!Q1288&gt;'Given Data '!J$6,Simulation!Q1288&lt;='Given Data '!J$7),2,IF(Simulation!Q1288&gt;'Given Data '!J$8,3)))</f>
        <v>3</v>
      </c>
      <c r="M1288" s="41">
        <v>2</v>
      </c>
      <c r="N1288" s="32">
        <f t="shared" si="51"/>
        <v>1284</v>
      </c>
      <c r="O1288" s="41">
        <f>O1287+(Table10[[#This Row],[Column11]]-Q1287)/R1287</f>
        <v>68.274959603989075</v>
      </c>
      <c r="P1288" s="41">
        <f>3.6*Table10[[#This Row],[Column11]]</f>
        <v>93.421926213786449</v>
      </c>
      <c r="Q1288" s="41">
        <f t="shared" si="52"/>
        <v>25.950535059385125</v>
      </c>
      <c r="R1288" s="36">
        <f>Table10[[#This Row],[Column16]]/Table10[[#This Row],[Column19]]</f>
        <v>-4.7574777697244351E-2</v>
      </c>
      <c r="S1288" s="41">
        <f>'Given Data '!C$21*'Given Data '!C$19*'Given Data '!C$9*Table10[[#This Row],[Column11]]^2</f>
        <v>633.19409076125373</v>
      </c>
      <c r="T1288" s="41">
        <f>'Given Data '!C$23*'Given Data '!C$17*9.81</f>
        <v>102.35950200000001</v>
      </c>
      <c r="U1288" s="41">
        <v>0</v>
      </c>
      <c r="V1288" s="41">
        <f>'Given Data '!C$45-(Table10[[#This Row],[Column13]]+Table10[[#This Row],[Column14]]+Table10[[#This Row],[Column15]])</f>
        <v>-27.652175438419249</v>
      </c>
      <c r="W1288" s="41">
        <f>Table10[[#This Row],[Column16]]/'Given Data '!C$17</f>
        <v>-5.3002962255696166E-2</v>
      </c>
      <c r="X1288" s="41">
        <f>IF(L1288=1,'Given Data '!C$55,IF(L1288=2,'Given Data '!C$56,IF(L1288=3,'Given Data '!C$57)))</f>
        <v>581.23604096253996</v>
      </c>
      <c r="Y1288" s="41">
        <f>Table10[[#This Row],[Column19]]*Table10[[#This Row],[Column11]]^2/(2*1000)</f>
        <v>195.71097196131501</v>
      </c>
    </row>
    <row r="1289" spans="7:25">
      <c r="G1289" s="42">
        <v>4200</v>
      </c>
      <c r="H1289" s="42">
        <v>12.04</v>
      </c>
      <c r="I1289" s="41">
        <f>Table10[[#This Row],[Column2]]*746/1000</f>
        <v>8.98184</v>
      </c>
      <c r="J1289" s="37">
        <f>60*Table10[[#This Row],[Column3]]/(2*PI()*Table10[[#This Row],[Column1]])</f>
        <v>2.0421489058007274E-2</v>
      </c>
      <c r="K1289" s="51">
        <v>504.4</v>
      </c>
      <c r="L1289" s="41">
        <f>IF(Simulation!Q1289&lt;='Given Data '!J$6,1,IF(AND(Simulation!Q1289&gt;'Given Data '!J$6,Simulation!Q1289&lt;='Given Data '!J$7),2,IF(Simulation!Q1289&gt;'Given Data '!J$8,3)))</f>
        <v>3</v>
      </c>
      <c r="M1289" s="41">
        <v>2</v>
      </c>
      <c r="N1289" s="32">
        <f t="shared" si="51"/>
        <v>1285</v>
      </c>
      <c r="O1289" s="41">
        <f>O1288+(Table10[[#This Row],[Column11]]-Q1288)/R1288</f>
        <v>68.313495816168412</v>
      </c>
      <c r="P1289" s="41">
        <f>3.6*Table10[[#This Row],[Column11]]</f>
        <v>93.415326147566645</v>
      </c>
      <c r="Q1289" s="41">
        <f t="shared" si="52"/>
        <v>25.948701707657399</v>
      </c>
      <c r="R1289" s="36">
        <f>Table10[[#This Row],[Column16]]/Table10[[#This Row],[Column19]]</f>
        <v>-4.7420856494946387E-2</v>
      </c>
      <c r="S1289" s="41">
        <f>'Given Data '!C$21*'Given Data '!C$19*'Given Data '!C$9*Table10[[#This Row],[Column11]]^2</f>
        <v>633.10462621100987</v>
      </c>
      <c r="T1289" s="41">
        <f>'Given Data '!C$23*'Given Data '!C$17*9.81</f>
        <v>102.35950200000001</v>
      </c>
      <c r="U1289" s="41">
        <v>0</v>
      </c>
      <c r="V1289" s="41">
        <f>'Given Data '!C$45-(Table10[[#This Row],[Column13]]+Table10[[#This Row],[Column14]]+Table10[[#This Row],[Column15]])</f>
        <v>-27.562710888175388</v>
      </c>
      <c r="W1289" s="41">
        <f>Table10[[#This Row],[Column16]]/'Given Data '!C$17</f>
        <v>-5.2831478959911422E-2</v>
      </c>
      <c r="X1289" s="41">
        <f>IF(L1289=1,'Given Data '!C$55,IF(L1289=2,'Given Data '!C$56,IF(L1289=3,'Given Data '!C$57)))</f>
        <v>581.23604096253996</v>
      </c>
      <c r="Y1289" s="41">
        <f>Table10[[#This Row],[Column19]]*Table10[[#This Row],[Column11]]^2/(2*1000)</f>
        <v>195.68331978587659</v>
      </c>
    </row>
    <row r="1290" spans="7:25">
      <c r="G1290" s="42">
        <v>4000</v>
      </c>
      <c r="H1290" s="42">
        <v>10.86</v>
      </c>
      <c r="I1290" s="41">
        <f>Table10[[#This Row],[Column2]]*746/1000</f>
        <v>8.1015599999999992</v>
      </c>
      <c r="J1290" s="37">
        <f>60*Table10[[#This Row],[Column3]]/(2*PI()*Table10[[#This Row],[Column1]])</f>
        <v>1.9341049811333631E-2</v>
      </c>
      <c r="K1290" s="51">
        <v>504.4</v>
      </c>
      <c r="L1290" s="41">
        <f>IF(Simulation!Q1290&lt;='Given Data '!J$6,1,IF(AND(Simulation!Q1290&gt;'Given Data '!J$6,Simulation!Q1290&lt;='Given Data '!J$7),2,IF(Simulation!Q1290&gt;'Given Data '!J$8,3)))</f>
        <v>3</v>
      </c>
      <c r="M1290" s="41">
        <v>2</v>
      </c>
      <c r="N1290" s="32">
        <f t="shared" si="51"/>
        <v>1286</v>
      </c>
      <c r="O1290" s="41">
        <f>O1289+(Table10[[#This Row],[Column11]]-Q1289)/R1289</f>
        <v>68.352034746830995</v>
      </c>
      <c r="P1290" s="41">
        <f>3.6*Table10[[#This Row],[Column11]]</f>
        <v>93.408746970805126</v>
      </c>
      <c r="Q1290" s="41">
        <f t="shared" si="52"/>
        <v>25.94687415855698</v>
      </c>
      <c r="R1290" s="36">
        <f>Table10[[#This Row],[Column16]]/Table10[[#This Row],[Column19]]</f>
        <v>-4.7267433282080329E-2</v>
      </c>
      <c r="S1290" s="41">
        <f>'Given Data '!C$21*'Given Data '!C$19*'Given Data '!C$9*Table10[[#This Row],[Column11]]^2</f>
        <v>633.01545111017185</v>
      </c>
      <c r="T1290" s="41">
        <f>'Given Data '!C$23*'Given Data '!C$17*9.81</f>
        <v>102.35950200000001</v>
      </c>
      <c r="U1290" s="41">
        <v>0</v>
      </c>
      <c r="V1290" s="41">
        <f>'Given Data '!C$45-(Table10[[#This Row],[Column13]]+Table10[[#This Row],[Column14]]+Table10[[#This Row],[Column15]])</f>
        <v>-27.473535787337369</v>
      </c>
      <c r="W1290" s="41">
        <f>Table10[[#This Row],[Column16]]/'Given Data '!C$17</f>
        <v>-5.2660550473131368E-2</v>
      </c>
      <c r="X1290" s="41">
        <f>IF(L1290=1,'Given Data '!C$55,IF(L1290=2,'Given Data '!C$56,IF(L1290=3,'Given Data '!C$57)))</f>
        <v>581.23604096253996</v>
      </c>
      <c r="Y1290" s="41">
        <f>Table10[[#This Row],[Column19]]*Table10[[#This Row],[Column11]]^2/(2*1000)</f>
        <v>195.6557570749884</v>
      </c>
    </row>
    <row r="1291" spans="7:25">
      <c r="G1291" s="42">
        <v>3700</v>
      </c>
      <c r="H1291" s="42">
        <v>9.85</v>
      </c>
      <c r="I1291" s="41">
        <f>Table10[[#This Row],[Column2]]*746/1000</f>
        <v>7.3480999999999996</v>
      </c>
      <c r="J1291" s="37">
        <f>60*Table10[[#This Row],[Column3]]/(2*PI()*Table10[[#This Row],[Column1]])</f>
        <v>1.8964644929733342E-2</v>
      </c>
      <c r="K1291" s="51">
        <v>504.4</v>
      </c>
      <c r="L1291" s="41">
        <f>IF(Simulation!Q1291&lt;='Given Data '!J$6,1,IF(AND(Simulation!Q1291&gt;'Given Data '!J$6,Simulation!Q1291&lt;='Given Data '!J$7),2,IF(Simulation!Q1291&gt;'Given Data '!J$8,3)))</f>
        <v>3</v>
      </c>
      <c r="M1291" s="41">
        <v>2</v>
      </c>
      <c r="N1291" s="32">
        <f t="shared" si="51"/>
        <v>1287</v>
      </c>
      <c r="O1291" s="41">
        <f>O1290+(Table10[[#This Row],[Column11]]-Q1290)/R1290</f>
        <v>68.390576387754038</v>
      </c>
      <c r="P1291" s="41">
        <f>3.6*Table10[[#This Row],[Column11]]</f>
        <v>93.402188618817846</v>
      </c>
      <c r="Q1291" s="41">
        <f t="shared" si="52"/>
        <v>25.945052394116068</v>
      </c>
      <c r="R1291" s="36">
        <f>Table10[[#This Row],[Column16]]/Table10[[#This Row],[Column19]]</f>
        <v>-4.7114506447474586E-2</v>
      </c>
      <c r="S1291" s="41">
        <f>'Given Data '!C$21*'Given Data '!C$19*'Given Data '!C$9*Table10[[#This Row],[Column11]]^2</f>
        <v>632.92656452226868</v>
      </c>
      <c r="T1291" s="41">
        <f>'Given Data '!C$23*'Given Data '!C$17*9.81</f>
        <v>102.35950200000001</v>
      </c>
      <c r="U1291" s="41">
        <v>0</v>
      </c>
      <c r="V1291" s="41">
        <f>'Given Data '!C$45-(Table10[[#This Row],[Column13]]+Table10[[#This Row],[Column14]]+Table10[[#This Row],[Column15]])</f>
        <v>-27.384649199434193</v>
      </c>
      <c r="W1291" s="41">
        <f>Table10[[#This Row],[Column16]]/'Given Data '!C$17</f>
        <v>-5.2490175000353051E-2</v>
      </c>
      <c r="X1291" s="41">
        <f>IF(L1291=1,'Given Data '!C$55,IF(L1291=2,'Given Data '!C$56,IF(L1291=3,'Given Data '!C$57)))</f>
        <v>581.23604096253996</v>
      </c>
      <c r="Y1291" s="41">
        <f>Table10[[#This Row],[Column19]]*Table10[[#This Row],[Column11]]^2/(2*1000)</f>
        <v>195.62828353920108</v>
      </c>
    </row>
    <row r="1292" spans="7:25">
      <c r="G1292" s="42">
        <v>3400</v>
      </c>
      <c r="H1292" s="42">
        <v>8.9600000000000009</v>
      </c>
      <c r="I1292" s="41">
        <f>Table10[[#This Row],[Column2]]*746/1000</f>
        <v>6.6841600000000003</v>
      </c>
      <c r="J1292" s="37">
        <f>60*Table10[[#This Row],[Column3]]/(2*PI()*Table10[[#This Row],[Column1]])</f>
        <v>1.8773243019125703E-2</v>
      </c>
      <c r="K1292" s="51">
        <v>470.5</v>
      </c>
      <c r="L1292" s="41">
        <f>IF(Simulation!Q1292&lt;='Given Data '!J$6,1,IF(AND(Simulation!Q1292&gt;'Given Data '!J$6,Simulation!Q1292&lt;='Given Data '!J$7),2,IF(Simulation!Q1292&gt;'Given Data '!J$8,3)))</f>
        <v>3</v>
      </c>
      <c r="M1292" s="41">
        <v>2</v>
      </c>
      <c r="N1292" s="32">
        <f t="shared" si="51"/>
        <v>1288</v>
      </c>
      <c r="O1292" s="41">
        <f>O1291+(Table10[[#This Row],[Column11]]-Q1291)/R1291</f>
        <v>68.429120730738148</v>
      </c>
      <c r="P1292" s="41">
        <f>3.6*Table10[[#This Row],[Column11]]</f>
        <v>93.395651027112109</v>
      </c>
      <c r="Q1292" s="41">
        <f t="shared" si="52"/>
        <v>25.94323639642003</v>
      </c>
      <c r="R1292" s="36">
        <f>Table10[[#This Row],[Column16]]/Table10[[#This Row],[Column19]]</f>
        <v>-4.6962074385169979E-2</v>
      </c>
      <c r="S1292" s="41">
        <f>'Given Data '!C$21*'Given Data '!C$19*'Given Data '!C$9*Table10[[#This Row],[Column11]]^2</f>
        <v>632.83796551385899</v>
      </c>
      <c r="T1292" s="41">
        <f>'Given Data '!C$23*'Given Data '!C$17*9.81</f>
        <v>102.35950200000001</v>
      </c>
      <c r="U1292" s="41">
        <v>0</v>
      </c>
      <c r="V1292" s="41">
        <f>'Given Data '!C$45-(Table10[[#This Row],[Column13]]+Table10[[#This Row],[Column14]]+Table10[[#This Row],[Column15]])</f>
        <v>-27.296050191024506</v>
      </c>
      <c r="W1292" s="41">
        <f>Table10[[#This Row],[Column16]]/'Given Data '!C$17</f>
        <v>-5.2320350752380639E-2</v>
      </c>
      <c r="X1292" s="41">
        <f>IF(L1292=1,'Given Data '!C$55,IF(L1292=2,'Given Data '!C$56,IF(L1292=3,'Given Data '!C$57)))</f>
        <v>581.23604096253996</v>
      </c>
      <c r="Y1292" s="41">
        <f>Table10[[#This Row],[Column19]]*Table10[[#This Row],[Column11]]^2/(2*1000)</f>
        <v>195.60089889000164</v>
      </c>
    </row>
    <row r="1293" spans="7:25">
      <c r="G1293" s="42">
        <v>3200</v>
      </c>
      <c r="H1293" s="42">
        <v>8.0299999999999994</v>
      </c>
      <c r="I1293" s="41">
        <f>Table10[[#This Row],[Column2]]*746/1000</f>
        <v>5.9903799999999991</v>
      </c>
      <c r="J1293" s="37">
        <f>60*Table10[[#This Row],[Column3]]/(2*PI()*Table10[[#This Row],[Column1]])</f>
        <v>1.7876223524978023E-2</v>
      </c>
      <c r="K1293" s="51">
        <v>470.5</v>
      </c>
      <c r="L1293" s="41">
        <f>IF(Simulation!Q1293&lt;='Given Data '!J$6,1,IF(AND(Simulation!Q1293&gt;'Given Data '!J$6,Simulation!Q1293&lt;='Given Data '!J$7),2,IF(Simulation!Q1293&gt;'Given Data '!J$8,3)))</f>
        <v>3</v>
      </c>
      <c r="M1293" s="41">
        <v>2</v>
      </c>
      <c r="N1293" s="32">
        <f t="shared" si="51"/>
        <v>1289</v>
      </c>
      <c r="O1293" s="41">
        <f>O1292+(Table10[[#This Row],[Column11]]-Q1292)/R1292</f>
        <v>68.467667767606784</v>
      </c>
      <c r="P1293" s="41">
        <f>3.6*Table10[[#This Row],[Column11]]</f>
        <v>93.3891341313862</v>
      </c>
      <c r="Q1293" s="41">
        <f t="shared" si="52"/>
        <v>25.941426147607277</v>
      </c>
      <c r="R1293" s="36">
        <f>Table10[[#This Row],[Column16]]/Table10[[#This Row],[Column19]]</f>
        <v>-4.6810135494403687E-2</v>
      </c>
      <c r="S1293" s="41">
        <f>'Given Data '!C$21*'Given Data '!C$19*'Given Data '!C$9*Table10[[#This Row],[Column11]]^2</f>
        <v>632.74965315452175</v>
      </c>
      <c r="T1293" s="41">
        <f>'Given Data '!C$23*'Given Data '!C$17*9.81</f>
        <v>102.35950200000001</v>
      </c>
      <c r="U1293" s="41">
        <v>0</v>
      </c>
      <c r="V1293" s="41">
        <f>'Given Data '!C$45-(Table10[[#This Row],[Column13]]+Table10[[#This Row],[Column14]]+Table10[[#This Row],[Column15]])</f>
        <v>-27.207737831687268</v>
      </c>
      <c r="W1293" s="41">
        <f>Table10[[#This Row],[Column16]]/'Given Data '!C$17</f>
        <v>-5.2151075945807569E-2</v>
      </c>
      <c r="X1293" s="41">
        <f>IF(L1293=1,'Given Data '!C$55,IF(L1293=2,'Given Data '!C$56,IF(L1293=3,'Given Data '!C$57)))</f>
        <v>581.23604096253996</v>
      </c>
      <c r="Y1293" s="41">
        <f>Table10[[#This Row],[Column19]]*Table10[[#This Row],[Column11]]^2/(2*1000)</f>
        <v>195.5736028398106</v>
      </c>
    </row>
    <row r="1294" spans="7:25">
      <c r="G1294" s="42">
        <v>3200</v>
      </c>
      <c r="H1294" s="42">
        <v>8.0299999999999994</v>
      </c>
      <c r="I1294" s="41">
        <f>Table10[[#This Row],[Column2]]*746/1000</f>
        <v>5.9903799999999991</v>
      </c>
      <c r="J1294" s="37">
        <f>60*Table10[[#This Row],[Column3]]/(2*PI()*Table10[[#This Row],[Column1]])</f>
        <v>1.7876223524978023E-2</v>
      </c>
      <c r="K1294" s="51">
        <v>470.5</v>
      </c>
      <c r="L1294" s="41">
        <f>IF(Simulation!Q1294&lt;='Given Data '!J$6,1,IF(AND(Simulation!Q1294&gt;'Given Data '!J$6,Simulation!Q1294&lt;='Given Data '!J$7),2,IF(Simulation!Q1294&gt;'Given Data '!J$8,3)))</f>
        <v>3</v>
      </c>
      <c r="M1294" s="41">
        <v>2</v>
      </c>
      <c r="N1294" s="32">
        <f t="shared" si="51"/>
        <v>1290</v>
      </c>
      <c r="O1294" s="41">
        <f>O1293+(Table10[[#This Row],[Column11]]-Q1293)/R1293</f>
        <v>68.506217490206438</v>
      </c>
      <c r="P1294" s="41">
        <f>3.6*Table10[[#This Row],[Column11]]</f>
        <v>93.382637867528814</v>
      </c>
      <c r="Q1294" s="41">
        <f t="shared" si="52"/>
        <v>25.939621629869116</v>
      </c>
      <c r="R1294" s="36">
        <f>Table10[[#This Row],[Column16]]/Table10[[#This Row],[Column19]]</f>
        <v>-4.6658688179591484E-2</v>
      </c>
      <c r="S1294" s="41">
        <f>'Given Data '!C$21*'Given Data '!C$19*'Given Data '!C$9*Table10[[#This Row],[Column11]]^2</f>
        <v>632.6616265168459</v>
      </c>
      <c r="T1294" s="41">
        <f>'Given Data '!C$23*'Given Data '!C$17*9.81</f>
        <v>102.35950200000001</v>
      </c>
      <c r="U1294" s="41">
        <v>0</v>
      </c>
      <c r="V1294" s="41">
        <f>'Given Data '!C$45-(Table10[[#This Row],[Column13]]+Table10[[#This Row],[Column14]]+Table10[[#This Row],[Column15]])</f>
        <v>-27.119711194011416</v>
      </c>
      <c r="W1294" s="41">
        <f>Table10[[#This Row],[Column16]]/'Given Data '!C$17</f>
        <v>-5.1982348802996708E-2</v>
      </c>
      <c r="X1294" s="41">
        <f>IF(L1294=1,'Given Data '!C$55,IF(L1294=2,'Given Data '!C$56,IF(L1294=3,'Given Data '!C$57)))</f>
        <v>581.23604096253996</v>
      </c>
      <c r="Y1294" s="41">
        <f>Table10[[#This Row],[Column19]]*Table10[[#This Row],[Column11]]^2/(2*1000)</f>
        <v>195.54639510197887</v>
      </c>
    </row>
    <row r="1295" spans="7:25">
      <c r="G1295" s="42">
        <v>3200</v>
      </c>
      <c r="H1295" s="42">
        <v>8.0299999999999994</v>
      </c>
      <c r="I1295" s="41">
        <f>Table10[[#This Row],[Column2]]*746/1000</f>
        <v>5.9903799999999991</v>
      </c>
      <c r="J1295" s="37">
        <f>60*Table10[[#This Row],[Column3]]/(2*PI()*Table10[[#This Row],[Column1]])</f>
        <v>1.7876223524978023E-2</v>
      </c>
      <c r="K1295" s="51">
        <v>470.5</v>
      </c>
      <c r="L1295" s="41">
        <f>IF(Simulation!Q1295&lt;='Given Data '!J$6,1,IF(AND(Simulation!Q1295&gt;'Given Data '!J$6,Simulation!Q1295&lt;='Given Data '!J$7),2,IF(Simulation!Q1295&gt;'Given Data '!J$8,3)))</f>
        <v>3</v>
      </c>
      <c r="M1295" s="41">
        <v>2</v>
      </c>
      <c r="N1295" s="32">
        <f t="shared" si="51"/>
        <v>1291</v>
      </c>
      <c r="O1295" s="41">
        <f>O1294+(Table10[[#This Row],[Column11]]-Q1294)/R1294</f>
        <v>68.544769890406542</v>
      </c>
      <c r="P1295" s="41">
        <f>3.6*Table10[[#This Row],[Column11]]</f>
        <v>93.376162171618574</v>
      </c>
      <c r="Q1295" s="41">
        <f t="shared" si="52"/>
        <v>25.937822825449604</v>
      </c>
      <c r="R1295" s="36">
        <f>Table10[[#This Row],[Column16]]/Table10[[#This Row],[Column19]]</f>
        <v>-4.6507730850312054E-2</v>
      </c>
      <c r="S1295" s="41">
        <f>'Given Data '!C$21*'Given Data '!C$19*'Given Data '!C$9*Table10[[#This Row],[Column11]]^2</f>
        <v>632.57388467642124</v>
      </c>
      <c r="T1295" s="41">
        <f>'Given Data '!C$23*'Given Data '!C$17*9.81</f>
        <v>102.35950200000001</v>
      </c>
      <c r="U1295" s="41">
        <v>0</v>
      </c>
      <c r="V1295" s="41">
        <f>'Given Data '!C$45-(Table10[[#This Row],[Column13]]+Table10[[#This Row],[Column14]]+Table10[[#This Row],[Column15]])</f>
        <v>-27.03196935358676</v>
      </c>
      <c r="W1295" s="41">
        <f>Table10[[#This Row],[Column16]]/'Given Data '!C$17</f>
        <v>-5.1814167552062945E-2</v>
      </c>
      <c r="X1295" s="41">
        <f>IF(L1295=1,'Given Data '!C$55,IF(L1295=2,'Given Data '!C$56,IF(L1295=3,'Given Data '!C$57)))</f>
        <v>581.23604096253996</v>
      </c>
      <c r="Y1295" s="41">
        <f>Table10[[#This Row],[Column19]]*Table10[[#This Row],[Column11]]^2/(2*1000)</f>
        <v>195.51927539078488</v>
      </c>
    </row>
    <row r="1296" spans="7:25">
      <c r="G1296" s="42">
        <v>3200</v>
      </c>
      <c r="H1296" s="42">
        <v>8.0299999999999994</v>
      </c>
      <c r="I1296" s="41">
        <f>Table10[[#This Row],[Column2]]*746/1000</f>
        <v>5.9903799999999991</v>
      </c>
      <c r="J1296" s="37">
        <f>60*Table10[[#This Row],[Column3]]/(2*PI()*Table10[[#This Row],[Column1]])</f>
        <v>1.7876223524978023E-2</v>
      </c>
      <c r="K1296" s="51">
        <v>470.5</v>
      </c>
      <c r="L1296" s="41">
        <f>IF(Simulation!Q1296&lt;='Given Data '!J$6,1,IF(AND(Simulation!Q1296&gt;'Given Data '!J$6,Simulation!Q1296&lt;='Given Data '!J$7),2,IF(Simulation!Q1296&gt;'Given Data '!J$8,3)))</f>
        <v>3</v>
      </c>
      <c r="M1296" s="41">
        <v>2</v>
      </c>
      <c r="N1296" s="32">
        <f t="shared" si="51"/>
        <v>1292</v>
      </c>
      <c r="O1296" s="41">
        <f>O1295+(Table10[[#This Row],[Column11]]-Q1295)/R1295</f>
        <v>68.58332496009939</v>
      </c>
      <c r="P1296" s="41">
        <f>3.6*Table10[[#This Row],[Column11]]</f>
        <v>93.369706979923492</v>
      </c>
      <c r="Q1296" s="41">
        <f t="shared" si="52"/>
        <v>25.936029716645415</v>
      </c>
      <c r="R1296" s="36">
        <f>Table10[[#This Row],[Column16]]/Table10[[#This Row],[Column19]]</f>
        <v>-4.6357261921289007E-2</v>
      </c>
      <c r="S1296" s="41">
        <f>'Given Data '!C$21*'Given Data '!C$19*'Given Data '!C$9*Table10[[#This Row],[Column11]]^2</f>
        <v>632.48642671182802</v>
      </c>
      <c r="T1296" s="41">
        <f>'Given Data '!C$23*'Given Data '!C$17*9.81</f>
        <v>102.35950200000001</v>
      </c>
      <c r="U1296" s="41">
        <v>0</v>
      </c>
      <c r="V1296" s="41">
        <f>'Given Data '!C$45-(Table10[[#This Row],[Column13]]+Table10[[#This Row],[Column14]]+Table10[[#This Row],[Column15]])</f>
        <v>-26.944511388993533</v>
      </c>
      <c r="W1296" s="41">
        <f>Table10[[#This Row],[Column16]]/'Given Data '!C$17</f>
        <v>-5.1646530426853098E-2</v>
      </c>
      <c r="X1296" s="41">
        <f>IF(L1296=1,'Given Data '!C$55,IF(L1296=2,'Given Data '!C$56,IF(L1296=3,'Given Data '!C$57)))</f>
        <v>581.23604096253996</v>
      </c>
      <c r="Y1296" s="41">
        <f>Table10[[#This Row],[Column19]]*Table10[[#This Row],[Column11]]^2/(2*1000)</f>
        <v>195.49224342143134</v>
      </c>
    </row>
    <row r="1297" spans="7:25">
      <c r="G1297" s="42">
        <v>3200</v>
      </c>
      <c r="H1297" s="42">
        <v>8.0299999999999994</v>
      </c>
      <c r="I1297" s="41">
        <f>Table10[[#This Row],[Column2]]*746/1000</f>
        <v>5.9903799999999991</v>
      </c>
      <c r="J1297" s="37">
        <f>60*Table10[[#This Row],[Column3]]/(2*PI()*Table10[[#This Row],[Column1]])</f>
        <v>1.7876223524978023E-2</v>
      </c>
      <c r="K1297" s="51">
        <v>470.5</v>
      </c>
      <c r="L1297" s="41">
        <f>IF(Simulation!Q1297&lt;='Given Data '!J$6,1,IF(AND(Simulation!Q1297&gt;'Given Data '!J$6,Simulation!Q1297&lt;='Given Data '!J$7),2,IF(Simulation!Q1297&gt;'Given Data '!J$8,3)))</f>
        <v>3</v>
      </c>
      <c r="M1297" s="41">
        <v>2</v>
      </c>
      <c r="N1297" s="32">
        <f t="shared" si="51"/>
        <v>1293</v>
      </c>
      <c r="O1297" s="41">
        <f>O1296+(Table10[[#This Row],[Column11]]-Q1296)/R1296</f>
        <v>68.62188269120027</v>
      </c>
      <c r="P1297" s="41">
        <f>3.6*Table10[[#This Row],[Column11]]</f>
        <v>93.363272228900456</v>
      </c>
      <c r="Q1297" s="41">
        <f t="shared" si="52"/>
        <v>25.934242285805681</v>
      </c>
      <c r="R1297" s="36">
        <f>Table10[[#This Row],[Column16]]/Table10[[#This Row],[Column19]]</f>
        <v>-4.6207279812374664E-2</v>
      </c>
      <c r="S1297" s="41">
        <f>'Given Data '!C$21*'Given Data '!C$19*'Given Data '!C$9*Table10[[#This Row],[Column11]]^2</f>
        <v>632.39925170462743</v>
      </c>
      <c r="T1297" s="41">
        <f>'Given Data '!C$23*'Given Data '!C$17*9.81</f>
        <v>102.35950200000001</v>
      </c>
      <c r="U1297" s="41">
        <v>0</v>
      </c>
      <c r="V1297" s="41">
        <f>'Given Data '!C$45-(Table10[[#This Row],[Column13]]+Table10[[#This Row],[Column14]]+Table10[[#This Row],[Column15]])</f>
        <v>-26.857336381792948</v>
      </c>
      <c r="W1297" s="41">
        <f>Table10[[#This Row],[Column16]]/'Given Data '!C$17</f>
        <v>-5.1479435666927885E-2</v>
      </c>
      <c r="X1297" s="41">
        <f>IF(L1297=1,'Given Data '!C$55,IF(L1297=2,'Given Data '!C$56,IF(L1297=3,'Given Data '!C$57)))</f>
        <v>581.23604096253996</v>
      </c>
      <c r="Y1297" s="41">
        <f>Table10[[#This Row],[Column19]]*Table10[[#This Row],[Column11]]^2/(2*1000)</f>
        <v>195.46529891004235</v>
      </c>
    </row>
    <row r="1298" spans="7:25">
      <c r="G1298" s="42">
        <v>3200</v>
      </c>
      <c r="H1298" s="42">
        <v>8.0299999999999994</v>
      </c>
      <c r="I1298" s="41">
        <f>Table10[[#This Row],[Column2]]*746/1000</f>
        <v>5.9903799999999991</v>
      </c>
      <c r="J1298" s="37">
        <f>60*Table10[[#This Row],[Column3]]/(2*PI()*Table10[[#This Row],[Column1]])</f>
        <v>1.7876223524978023E-2</v>
      </c>
      <c r="K1298" s="51">
        <v>470.5</v>
      </c>
      <c r="L1298" s="41">
        <f>IF(Simulation!Q1298&lt;='Given Data '!J$6,1,IF(AND(Simulation!Q1298&gt;'Given Data '!J$6,Simulation!Q1298&lt;='Given Data '!J$7),2,IF(Simulation!Q1298&gt;'Given Data '!J$8,3)))</f>
        <v>3</v>
      </c>
      <c r="M1298" s="41">
        <v>2</v>
      </c>
      <c r="N1298" s="32">
        <f t="shared" si="51"/>
        <v>1294</v>
      </c>
      <c r="O1298" s="41">
        <f>O1297+(Table10[[#This Row],[Column11]]-Q1297)/R1297</f>
        <v>68.660443075647052</v>
      </c>
      <c r="P1298" s="41">
        <f>3.6*Table10[[#This Row],[Column11]]</f>
        <v>93.356857855194761</v>
      </c>
      <c r="Q1298" s="41">
        <f t="shared" si="52"/>
        <v>25.932460515331876</v>
      </c>
      <c r="R1298" s="36">
        <f>Table10[[#This Row],[Column16]]/Table10[[#This Row],[Column19]]</f>
        <v>-4.6057782948534381E-2</v>
      </c>
      <c r="S1298" s="41">
        <f>'Given Data '!C$21*'Given Data '!C$19*'Given Data '!C$9*Table10[[#This Row],[Column11]]^2</f>
        <v>632.31235873935259</v>
      </c>
      <c r="T1298" s="41">
        <f>'Given Data '!C$23*'Given Data '!C$17*9.81</f>
        <v>102.35950200000001</v>
      </c>
      <c r="U1298" s="41">
        <v>0</v>
      </c>
      <c r="V1298" s="41">
        <f>'Given Data '!C$45-(Table10[[#This Row],[Column13]]+Table10[[#This Row],[Column14]]+Table10[[#This Row],[Column15]])</f>
        <v>-26.770443416518106</v>
      </c>
      <c r="W1298" s="41">
        <f>Table10[[#This Row],[Column16]]/'Given Data '!C$17</f>
        <v>-5.1312881517544429E-2</v>
      </c>
      <c r="X1298" s="41">
        <f>IF(L1298=1,'Given Data '!C$55,IF(L1298=2,'Given Data '!C$56,IF(L1298=3,'Given Data '!C$57)))</f>
        <v>581.23604096253996</v>
      </c>
      <c r="Y1298" s="41">
        <f>Table10[[#This Row],[Column19]]*Table10[[#This Row],[Column11]]^2/(2*1000)</f>
        <v>195.43844157366055</v>
      </c>
    </row>
    <row r="1299" spans="7:25">
      <c r="G1299" s="42">
        <v>3200</v>
      </c>
      <c r="H1299" s="42">
        <v>8.0299999999999994</v>
      </c>
      <c r="I1299" s="41">
        <f>Table10[[#This Row],[Column2]]*746/1000</f>
        <v>5.9903799999999991</v>
      </c>
      <c r="J1299" s="37">
        <f>60*Table10[[#This Row],[Column3]]/(2*PI()*Table10[[#This Row],[Column1]])</f>
        <v>1.7876223524978023E-2</v>
      </c>
      <c r="K1299" s="51">
        <v>470.5</v>
      </c>
      <c r="L1299" s="41">
        <f>IF(Simulation!Q1299&lt;='Given Data '!J$6,1,IF(AND(Simulation!Q1299&gt;'Given Data '!J$6,Simulation!Q1299&lt;='Given Data '!J$7),2,IF(Simulation!Q1299&gt;'Given Data '!J$8,3)))</f>
        <v>3</v>
      </c>
      <c r="M1299" s="41">
        <v>2</v>
      </c>
      <c r="N1299" s="32">
        <f t="shared" si="51"/>
        <v>1295</v>
      </c>
      <c r="O1299" s="41">
        <f>O1298+(Table10[[#This Row],[Column11]]-Q1298)/R1298</f>
        <v>68.699006105400471</v>
      </c>
      <c r="P1299" s="41">
        <f>3.6*Table10[[#This Row],[Column11]]</f>
        <v>93.350463795639556</v>
      </c>
      <c r="Q1299" s="41">
        <f t="shared" si="52"/>
        <v>25.930684387677655</v>
      </c>
      <c r="R1299" s="36">
        <f>Table10[[#This Row],[Column16]]/Table10[[#This Row],[Column19]]</f>
        <v>-4.5908769759828966E-2</v>
      </c>
      <c r="S1299" s="41">
        <f>'Given Data '!C$21*'Given Data '!C$19*'Given Data '!C$9*Table10[[#This Row],[Column11]]^2</f>
        <v>632.22574690349825</v>
      </c>
      <c r="T1299" s="41">
        <f>'Given Data '!C$23*'Given Data '!C$17*9.81</f>
        <v>102.35950200000001</v>
      </c>
      <c r="U1299" s="41">
        <v>0</v>
      </c>
      <c r="V1299" s="41">
        <f>'Given Data '!C$45-(Table10[[#This Row],[Column13]]+Table10[[#This Row],[Column14]]+Table10[[#This Row],[Column15]])</f>
        <v>-26.683831580663764</v>
      </c>
      <c r="W1299" s="41">
        <f>Table10[[#This Row],[Column16]]/'Given Data '!C$17</f>
        <v>-5.1146866229636698E-2</v>
      </c>
      <c r="X1299" s="41">
        <f>IF(L1299=1,'Given Data '!C$55,IF(L1299=2,'Given Data '!C$56,IF(L1299=3,'Given Data '!C$57)))</f>
        <v>581.23604096253996</v>
      </c>
      <c r="Y1299" s="41">
        <f>Table10[[#This Row],[Column19]]*Table10[[#This Row],[Column11]]^2/(2*1000)</f>
        <v>195.41167113024403</v>
      </c>
    </row>
    <row r="1300" spans="7:25">
      <c r="G1300" s="42">
        <v>3200</v>
      </c>
      <c r="H1300" s="42">
        <v>8.0299999999999994</v>
      </c>
      <c r="I1300" s="41">
        <f>Table10[[#This Row],[Column2]]*746/1000</f>
        <v>5.9903799999999991</v>
      </c>
      <c r="J1300" s="37">
        <f>60*Table10[[#This Row],[Column3]]/(2*PI()*Table10[[#This Row],[Column1]])</f>
        <v>1.7876223524978023E-2</v>
      </c>
      <c r="K1300" s="51">
        <v>470.5</v>
      </c>
      <c r="L1300" s="41">
        <f>IF(Simulation!Q1300&lt;='Given Data '!J$6,1,IF(AND(Simulation!Q1300&gt;'Given Data '!J$6,Simulation!Q1300&lt;='Given Data '!J$7),2,IF(Simulation!Q1300&gt;'Given Data '!J$8,3)))</f>
        <v>3</v>
      </c>
      <c r="M1300" s="41">
        <v>2</v>
      </c>
      <c r="N1300" s="32">
        <f t="shared" si="51"/>
        <v>1296</v>
      </c>
      <c r="O1300" s="41">
        <f>O1299+(Table10[[#This Row],[Column11]]-Q1299)/R1299</f>
        <v>68.737571772443815</v>
      </c>
      <c r="P1300" s="41">
        <f>3.6*Table10[[#This Row],[Column11]]</f>
        <v>93.344089987255416</v>
      </c>
      <c r="Q1300" s="41">
        <f t="shared" si="52"/>
        <v>25.928913885348727</v>
      </c>
      <c r="R1300" s="36">
        <f>Table10[[#This Row],[Column16]]/Table10[[#This Row],[Column19]]</f>
        <v>-4.5760238681398814E-2</v>
      </c>
      <c r="S1300" s="41">
        <f>'Given Data '!C$21*'Given Data '!C$19*'Given Data '!C$9*Table10[[#This Row],[Column11]]^2</f>
        <v>632.13941528751161</v>
      </c>
      <c r="T1300" s="41">
        <f>'Given Data '!C$23*'Given Data '!C$17*9.81</f>
        <v>102.35950200000001</v>
      </c>
      <c r="U1300" s="41">
        <v>0</v>
      </c>
      <c r="V1300" s="41">
        <f>'Given Data '!C$45-(Table10[[#This Row],[Column13]]+Table10[[#This Row],[Column14]]+Table10[[#This Row],[Column15]])</f>
        <v>-26.597499964677127</v>
      </c>
      <c r="W1300" s="41">
        <f>Table10[[#This Row],[Column16]]/'Given Data '!C$17</f>
        <v>-5.0981388059797829E-2</v>
      </c>
      <c r="X1300" s="41">
        <f>IF(L1300=1,'Given Data '!C$55,IF(L1300=2,'Given Data '!C$56,IF(L1300=3,'Given Data '!C$57)))</f>
        <v>581.23604096253996</v>
      </c>
      <c r="Y1300" s="41">
        <f>Table10[[#This Row],[Column19]]*Table10[[#This Row],[Column11]]^2/(2*1000)</f>
        <v>195.38498729866336</v>
      </c>
    </row>
    <row r="1301" spans="7:25">
      <c r="G1301" s="42">
        <v>3200</v>
      </c>
      <c r="H1301" s="42">
        <v>8.0299999999999994</v>
      </c>
      <c r="I1301" s="41">
        <f>Table10[[#This Row],[Column2]]*746/1000</f>
        <v>5.9903799999999991</v>
      </c>
      <c r="J1301" s="37">
        <f>60*Table10[[#This Row],[Column3]]/(2*PI()*Table10[[#This Row],[Column1]])</f>
        <v>1.7876223524978023E-2</v>
      </c>
      <c r="K1301" s="51">
        <v>443.8</v>
      </c>
      <c r="L1301" s="41">
        <f>IF(Simulation!Q1301&lt;='Given Data '!J$6,1,IF(AND(Simulation!Q1301&gt;'Given Data '!J$6,Simulation!Q1301&lt;='Given Data '!J$7),2,IF(Simulation!Q1301&gt;'Given Data '!J$8,3)))</f>
        <v>3</v>
      </c>
      <c r="M1301" s="41">
        <v>2</v>
      </c>
      <c r="N1301" s="32">
        <f t="shared" si="51"/>
        <v>1297</v>
      </c>
      <c r="O1301" s="41">
        <f>O1300+(Table10[[#This Row],[Column11]]-Q1300)/R1300</f>
        <v>68.77614006878315</v>
      </c>
      <c r="P1301" s="41">
        <f>3.6*Table10[[#This Row],[Column11]]</f>
        <v>93.337736367249732</v>
      </c>
      <c r="Q1301" s="41">
        <f t="shared" si="52"/>
        <v>25.927148990902705</v>
      </c>
      <c r="R1301" s="36">
        <f>Table10[[#This Row],[Column16]]/Table10[[#This Row],[Column19]]</f>
        <v>-4.5612188153446531E-2</v>
      </c>
      <c r="S1301" s="41">
        <f>'Given Data '!C$21*'Given Data '!C$19*'Given Data '!C$9*Table10[[#This Row],[Column11]]^2</f>
        <v>632.05336298478221</v>
      </c>
      <c r="T1301" s="41">
        <f>'Given Data '!C$23*'Given Data '!C$17*9.81</f>
        <v>102.35950200000001</v>
      </c>
      <c r="U1301" s="41">
        <v>0</v>
      </c>
      <c r="V1301" s="41">
        <f>'Given Data '!C$45-(Table10[[#This Row],[Column13]]+Table10[[#This Row],[Column14]]+Table10[[#This Row],[Column15]])</f>
        <v>-26.511447661947727</v>
      </c>
      <c r="W1301" s="41">
        <f>Table10[[#This Row],[Column16]]/'Given Data '!C$17</f>
        <v>-5.0816445270260732E-2</v>
      </c>
      <c r="X1301" s="41">
        <f>IF(L1301=1,'Given Data '!C$55,IF(L1301=2,'Given Data '!C$56,IF(L1301=3,'Given Data '!C$57)))</f>
        <v>581.23604096253996</v>
      </c>
      <c r="Y1301" s="41">
        <f>Table10[[#This Row],[Column19]]*Table10[[#This Row],[Column11]]^2/(2*1000)</f>
        <v>195.35838979869865</v>
      </c>
    </row>
    <row r="1302" spans="7:25">
      <c r="G1302" s="42">
        <v>3200</v>
      </c>
      <c r="H1302" s="42">
        <v>8.0299999999999994</v>
      </c>
      <c r="I1302" s="41">
        <f>Table10[[#This Row],[Column2]]*746/1000</f>
        <v>5.9903799999999991</v>
      </c>
      <c r="J1302" s="37">
        <f>60*Table10[[#This Row],[Column3]]/(2*PI()*Table10[[#This Row],[Column1]])</f>
        <v>1.7876223524978023E-2</v>
      </c>
      <c r="K1302" s="51">
        <v>443.8</v>
      </c>
      <c r="L1302" s="41">
        <f>IF(Simulation!Q1302&lt;='Given Data '!J$6,1,IF(AND(Simulation!Q1302&gt;'Given Data '!J$6,Simulation!Q1302&lt;='Given Data '!J$7),2,IF(Simulation!Q1302&gt;'Given Data '!J$8,3)))</f>
        <v>3</v>
      </c>
      <c r="M1302" s="41">
        <v>2</v>
      </c>
      <c r="N1302" s="32">
        <f t="shared" si="51"/>
        <v>1298</v>
      </c>
      <c r="O1302" s="41">
        <f>O1301+(Table10[[#This Row],[Column11]]-Q1301)/R1301</f>
        <v>68.814710986446883</v>
      </c>
      <c r="P1302" s="41">
        <f>3.6*Table10[[#This Row],[Column11]]</f>
        <v>93.331402873016316</v>
      </c>
      <c r="Q1302" s="41">
        <f t="shared" si="52"/>
        <v>25.925389686948975</v>
      </c>
      <c r="R1302" s="36">
        <f>Table10[[#This Row],[Column16]]/Table10[[#This Row],[Column19]]</f>
        <v>-4.5464616621222233E-2</v>
      </c>
      <c r="S1302" s="41">
        <f>'Given Data '!C$21*'Given Data '!C$19*'Given Data '!C$9*Table10[[#This Row],[Column11]]^2</f>
        <v>631.96758909163339</v>
      </c>
      <c r="T1302" s="41">
        <f>'Given Data '!C$23*'Given Data '!C$17*9.81</f>
        <v>102.35950200000001</v>
      </c>
      <c r="U1302" s="41">
        <v>0</v>
      </c>
      <c r="V1302" s="41">
        <f>'Given Data '!C$45-(Table10[[#This Row],[Column13]]+Table10[[#This Row],[Column14]]+Table10[[#This Row],[Column15]])</f>
        <v>-26.425673768798902</v>
      </c>
      <c r="W1302" s="41">
        <f>Table10[[#This Row],[Column16]]/'Given Data '!C$17</f>
        <v>-5.0652036128881757E-2</v>
      </c>
      <c r="X1302" s="41">
        <f>IF(L1302=1,'Given Data '!C$55,IF(L1302=2,'Given Data '!C$56,IF(L1302=3,'Given Data '!C$57)))</f>
        <v>581.23604096253996</v>
      </c>
      <c r="Y1302" s="41">
        <f>Table10[[#This Row],[Column19]]*Table10[[#This Row],[Column11]]^2/(2*1000)</f>
        <v>195.33187835103672</v>
      </c>
    </row>
    <row r="1303" spans="7:25">
      <c r="G1303" s="42">
        <v>3200</v>
      </c>
      <c r="H1303" s="42">
        <v>8.0299999999999994</v>
      </c>
      <c r="I1303" s="41">
        <f>Table10[[#This Row],[Column2]]*746/1000</f>
        <v>5.9903799999999991</v>
      </c>
      <c r="J1303" s="37">
        <f>60*Table10[[#This Row],[Column3]]/(2*PI()*Table10[[#This Row],[Column1]])</f>
        <v>1.7876223524978023E-2</v>
      </c>
      <c r="K1303" s="51">
        <v>443.8</v>
      </c>
      <c r="L1303" s="41">
        <f>IF(Simulation!Q1303&lt;='Given Data '!J$6,1,IF(AND(Simulation!Q1303&gt;'Given Data '!J$6,Simulation!Q1303&lt;='Given Data '!J$7),2,IF(Simulation!Q1303&gt;'Given Data '!J$8,3)))</f>
        <v>3</v>
      </c>
      <c r="M1303" s="41">
        <v>2</v>
      </c>
      <c r="N1303" s="32">
        <f t="shared" si="51"/>
        <v>1299</v>
      </c>
      <c r="O1303" s="41">
        <f>O1302+(Table10[[#This Row],[Column11]]-Q1302)/R1302</f>
        <v>68.853284517486145</v>
      </c>
      <c r="P1303" s="41">
        <f>3.6*Table10[[#This Row],[Column11]]</f>
        <v>93.325089442134768</v>
      </c>
      <c r="Q1303" s="41">
        <f t="shared" si="52"/>
        <v>25.923635956148548</v>
      </c>
      <c r="R1303" s="36">
        <f>Table10[[#This Row],[Column16]]/Table10[[#This Row],[Column19]]</f>
        <v>-4.5317522535005379E-2</v>
      </c>
      <c r="S1303" s="41">
        <f>'Given Data '!C$21*'Given Data '!C$19*'Given Data '!C$9*Table10[[#This Row],[Column11]]^2</f>
        <v>631.8820927073117</v>
      </c>
      <c r="T1303" s="41">
        <f>'Given Data '!C$23*'Given Data '!C$17*9.81</f>
        <v>102.35950200000001</v>
      </c>
      <c r="U1303" s="41">
        <v>0</v>
      </c>
      <c r="V1303" s="41">
        <f>'Given Data '!C$45-(Table10[[#This Row],[Column13]]+Table10[[#This Row],[Column14]]+Table10[[#This Row],[Column15]])</f>
        <v>-26.340177384477215</v>
      </c>
      <c r="W1303" s="41">
        <f>Table10[[#This Row],[Column16]]/'Given Data '!C$17</f>
        <v>-5.0488158909120416E-2</v>
      </c>
      <c r="X1303" s="41">
        <f>IF(L1303=1,'Given Data '!C$55,IF(L1303=2,'Given Data '!C$56,IF(L1303=3,'Given Data '!C$57)))</f>
        <v>581.23604096253996</v>
      </c>
      <c r="Y1303" s="41">
        <f>Table10[[#This Row],[Column19]]*Table10[[#This Row],[Column11]]^2/(2*1000)</f>
        <v>195.30545267726797</v>
      </c>
    </row>
    <row r="1304" spans="7:25">
      <c r="G1304" s="42">
        <v>3200</v>
      </c>
      <c r="H1304" s="42">
        <v>8.0299999999999994</v>
      </c>
      <c r="I1304" s="41">
        <f>Table10[[#This Row],[Column2]]*746/1000</f>
        <v>5.9903799999999991</v>
      </c>
      <c r="J1304" s="37">
        <f>60*Table10[[#This Row],[Column3]]/(2*PI()*Table10[[#This Row],[Column1]])</f>
        <v>1.7876223524978023E-2</v>
      </c>
      <c r="K1304" s="51">
        <v>443.8</v>
      </c>
      <c r="L1304" s="41">
        <f>IF(Simulation!Q1304&lt;='Given Data '!J$6,1,IF(AND(Simulation!Q1304&gt;'Given Data '!J$6,Simulation!Q1304&lt;='Given Data '!J$7),2,IF(Simulation!Q1304&gt;'Given Data '!J$8,3)))</f>
        <v>3</v>
      </c>
      <c r="M1304" s="41">
        <v>2</v>
      </c>
      <c r="N1304" s="32">
        <f t="shared" si="51"/>
        <v>1300</v>
      </c>
      <c r="O1304" s="41">
        <f>O1303+(Table10[[#This Row],[Column11]]-Q1303)/R1303</f>
        <v>68.891860653974462</v>
      </c>
      <c r="P1304" s="41">
        <f>3.6*Table10[[#This Row],[Column11]]</f>
        <v>93.318796012370129</v>
      </c>
      <c r="Q1304" s="41">
        <f t="shared" si="52"/>
        <v>25.921887781213925</v>
      </c>
      <c r="R1304" s="36">
        <f>Table10[[#This Row],[Column16]]/Table10[[#This Row],[Column19]]</f>
        <v>-4.5170904350089504E-2</v>
      </c>
      <c r="S1304" s="41">
        <f>'Given Data '!C$21*'Given Data '!C$19*'Given Data '!C$9*Table10[[#This Row],[Column11]]^2</f>
        <v>631.79687293397808</v>
      </c>
      <c r="T1304" s="41">
        <f>'Given Data '!C$23*'Given Data '!C$17*9.81</f>
        <v>102.35950200000001</v>
      </c>
      <c r="U1304" s="41">
        <v>0</v>
      </c>
      <c r="V1304" s="41">
        <f>'Given Data '!C$45-(Table10[[#This Row],[Column13]]+Table10[[#This Row],[Column14]]+Table10[[#This Row],[Column15]])</f>
        <v>-26.254957611143595</v>
      </c>
      <c r="W1304" s="41">
        <f>Table10[[#This Row],[Column16]]/'Given Data '!C$17</f>
        <v>-5.0324811890022414E-2</v>
      </c>
      <c r="X1304" s="41">
        <f>IF(L1304=1,'Given Data '!C$55,IF(L1304=2,'Given Data '!C$56,IF(L1304=3,'Given Data '!C$57)))</f>
        <v>581.23604096253996</v>
      </c>
      <c r="Y1304" s="41">
        <f>Table10[[#This Row],[Column19]]*Table10[[#This Row],[Column11]]^2/(2*1000)</f>
        <v>195.27911249988347</v>
      </c>
    </row>
    <row r="1305" spans="7:25">
      <c r="G1305" s="42">
        <v>3200</v>
      </c>
      <c r="H1305" s="42">
        <v>8.0299999999999994</v>
      </c>
      <c r="I1305" s="41">
        <f>Table10[[#This Row],[Column2]]*746/1000</f>
        <v>5.9903799999999991</v>
      </c>
      <c r="J1305" s="37">
        <f>60*Table10[[#This Row],[Column3]]/(2*PI()*Table10[[#This Row],[Column1]])</f>
        <v>1.7876223524978023E-2</v>
      </c>
      <c r="K1305" s="51">
        <v>443.8</v>
      </c>
      <c r="L1305" s="41">
        <f>IF(Simulation!Q1305&lt;='Given Data '!J$6,1,IF(AND(Simulation!Q1305&gt;'Given Data '!J$6,Simulation!Q1305&lt;='Given Data '!J$7),2,IF(Simulation!Q1305&gt;'Given Data '!J$8,3)))</f>
        <v>3</v>
      </c>
      <c r="M1305" s="41">
        <v>2</v>
      </c>
      <c r="N1305" s="32">
        <f t="shared" si="51"/>
        <v>1301</v>
      </c>
      <c r="O1305" s="41">
        <f>O1304+(Table10[[#This Row],[Column11]]-Q1304)/R1304</f>
        <v>68.930439388007656</v>
      </c>
      <c r="P1305" s="41">
        <f>3.6*Table10[[#This Row],[Column11]]</f>
        <v>93.312522521672278</v>
      </c>
      <c r="Q1305" s="41">
        <f t="shared" si="52"/>
        <v>25.920145144908965</v>
      </c>
      <c r="R1305" s="36">
        <f>Table10[[#This Row],[Column16]]/Table10[[#This Row],[Column19]]</f>
        <v>-4.5024760526765968E-2</v>
      </c>
      <c r="S1305" s="41">
        <f>'Given Data '!C$21*'Given Data '!C$19*'Given Data '!C$9*Table10[[#This Row],[Column11]]^2</f>
        <v>631.71192887669838</v>
      </c>
      <c r="T1305" s="41">
        <f>'Given Data '!C$23*'Given Data '!C$17*9.81</f>
        <v>102.35950200000001</v>
      </c>
      <c r="U1305" s="41">
        <v>0</v>
      </c>
      <c r="V1305" s="41">
        <f>'Given Data '!C$45-(Table10[[#This Row],[Column13]]+Table10[[#This Row],[Column14]]+Table10[[#This Row],[Column15]])</f>
        <v>-26.170013553863896</v>
      </c>
      <c r="W1305" s="41">
        <f>Table10[[#This Row],[Column16]]/'Given Data '!C$17</f>
        <v>-5.0161993356201522E-2</v>
      </c>
      <c r="X1305" s="41">
        <f>IF(L1305=1,'Given Data '!C$55,IF(L1305=2,'Given Data '!C$56,IF(L1305=3,'Given Data '!C$57)))</f>
        <v>581.23604096253996</v>
      </c>
      <c r="Y1305" s="41">
        <f>Table10[[#This Row],[Column19]]*Table10[[#This Row],[Column11]]^2/(2*1000)</f>
        <v>195.25285754227235</v>
      </c>
    </row>
    <row r="1306" spans="7:25">
      <c r="G1306" s="42">
        <v>3200</v>
      </c>
      <c r="H1306" s="42">
        <v>8.0299999999999994</v>
      </c>
      <c r="I1306" s="41">
        <f>Table10[[#This Row],[Column2]]*746/1000</f>
        <v>5.9903799999999991</v>
      </c>
      <c r="J1306" s="37">
        <f>60*Table10[[#This Row],[Column3]]/(2*PI()*Table10[[#This Row],[Column1]])</f>
        <v>1.7876223524978023E-2</v>
      </c>
      <c r="K1306" s="51">
        <v>443.8</v>
      </c>
      <c r="L1306" s="41">
        <f>IF(Simulation!Q1306&lt;='Given Data '!J$6,1,IF(AND(Simulation!Q1306&gt;'Given Data '!J$6,Simulation!Q1306&lt;='Given Data '!J$7),2,IF(Simulation!Q1306&gt;'Given Data '!J$8,3)))</f>
        <v>3</v>
      </c>
      <c r="M1306" s="41">
        <v>2</v>
      </c>
      <c r="N1306" s="32">
        <f t="shared" si="51"/>
        <v>1302</v>
      </c>
      <c r="O1306" s="41">
        <f>O1305+(Table10[[#This Row],[Column11]]-Q1305)/R1305</f>
        <v>68.969020711704076</v>
      </c>
      <c r="P1306" s="41">
        <f>3.6*Table10[[#This Row],[Column11]]</f>
        <v>93.306268908175426</v>
      </c>
      <c r="Q1306" s="41">
        <f t="shared" si="52"/>
        <v>25.918408030048727</v>
      </c>
      <c r="R1306" s="36">
        <f>Table10[[#This Row],[Column16]]/Table10[[#This Row],[Column19]]</f>
        <v>-4.4879089530307566E-2</v>
      </c>
      <c r="S1306" s="41">
        <f>'Given Data '!C$21*'Given Data '!C$19*'Given Data '!C$9*Table10[[#This Row],[Column11]]^2</f>
        <v>631.62725964343383</v>
      </c>
      <c r="T1306" s="41">
        <f>'Given Data '!C$23*'Given Data '!C$17*9.81</f>
        <v>102.35950200000001</v>
      </c>
      <c r="U1306" s="41">
        <v>0</v>
      </c>
      <c r="V1306" s="41">
        <f>'Given Data '!C$45-(Table10[[#This Row],[Column13]]+Table10[[#This Row],[Column14]]+Table10[[#This Row],[Column15]])</f>
        <v>-26.085344320599347</v>
      </c>
      <c r="W1306" s="41">
        <f>Table10[[#This Row],[Column16]]/'Given Data '!C$17</f>
        <v>-4.9999701597821293E-2</v>
      </c>
      <c r="X1306" s="41">
        <f>IF(L1306=1,'Given Data '!C$55,IF(L1306=2,'Given Data '!C$56,IF(L1306=3,'Given Data '!C$57)))</f>
        <v>581.23604096253996</v>
      </c>
      <c r="Y1306" s="41">
        <f>Table10[[#This Row],[Column19]]*Table10[[#This Row],[Column11]]^2/(2*1000)</f>
        <v>195.22668752871851</v>
      </c>
    </row>
    <row r="1307" spans="7:25">
      <c r="G1307" s="42">
        <v>3200</v>
      </c>
      <c r="H1307" s="42">
        <v>8.0299999999999994</v>
      </c>
      <c r="I1307" s="41">
        <f>Table10[[#This Row],[Column2]]*746/1000</f>
        <v>5.9903799999999991</v>
      </c>
      <c r="J1307" s="37">
        <f>60*Table10[[#This Row],[Column3]]/(2*PI()*Table10[[#This Row],[Column1]])</f>
        <v>1.7876223524978023E-2</v>
      </c>
      <c r="K1307" s="51">
        <v>443.8</v>
      </c>
      <c r="L1307" s="41">
        <f>IF(Simulation!Q1307&lt;='Given Data '!J$6,1,IF(AND(Simulation!Q1307&gt;'Given Data '!J$6,Simulation!Q1307&lt;='Given Data '!J$7),2,IF(Simulation!Q1307&gt;'Given Data '!J$8,3)))</f>
        <v>3</v>
      </c>
      <c r="M1307" s="41">
        <v>2</v>
      </c>
      <c r="N1307" s="32">
        <f t="shared" si="51"/>
        <v>1303</v>
      </c>
      <c r="O1307" s="41">
        <f>O1306+(Table10[[#This Row],[Column11]]-Q1306)/R1306</f>
        <v>69.007604617204308</v>
      </c>
      <c r="P1307" s="41">
        <f>3.6*Table10[[#This Row],[Column11]]</f>
        <v>93.300035110197669</v>
      </c>
      <c r="Q1307" s="41">
        <f t="shared" si="52"/>
        <v>25.916676419499353</v>
      </c>
      <c r="R1307" s="36">
        <f>Table10[[#This Row],[Column16]]/Table10[[#This Row],[Column19]]</f>
        <v>-4.4733889830952264E-2</v>
      </c>
      <c r="S1307" s="41">
        <f>'Given Data '!C$21*'Given Data '!C$19*'Given Data '!C$9*Table10[[#This Row],[Column11]]^2</f>
        <v>631.5428643450316</v>
      </c>
      <c r="T1307" s="41">
        <f>'Given Data '!C$23*'Given Data '!C$17*9.81</f>
        <v>102.35950200000001</v>
      </c>
      <c r="U1307" s="41">
        <v>0</v>
      </c>
      <c r="V1307" s="41">
        <f>'Given Data '!C$45-(Table10[[#This Row],[Column13]]+Table10[[#This Row],[Column14]]+Table10[[#This Row],[Column15]])</f>
        <v>-26.000949022197119</v>
      </c>
      <c r="W1307" s="41">
        <f>Table10[[#This Row],[Column16]]/'Given Data '!C$17</f>
        <v>-4.9837934910576982E-2</v>
      </c>
      <c r="X1307" s="41">
        <f>IF(L1307=1,'Given Data '!C$55,IF(L1307=2,'Given Data '!C$56,IF(L1307=3,'Given Data '!C$57)))</f>
        <v>581.23604096253996</v>
      </c>
      <c r="Y1307" s="41">
        <f>Table10[[#This Row],[Column19]]*Table10[[#This Row],[Column11]]^2/(2*1000)</f>
        <v>195.20060218439792</v>
      </c>
    </row>
    <row r="1308" spans="7:25">
      <c r="G1308" s="42">
        <v>3200</v>
      </c>
      <c r="H1308" s="42">
        <v>8.0299999999999994</v>
      </c>
      <c r="I1308" s="41">
        <f>Table10[[#This Row],[Column2]]*746/1000</f>
        <v>5.9903799999999991</v>
      </c>
      <c r="J1308" s="37">
        <f>60*Table10[[#This Row],[Column3]]/(2*PI()*Table10[[#This Row],[Column1]])</f>
        <v>1.7876223524978023E-2</v>
      </c>
      <c r="K1308" s="51">
        <v>443.8</v>
      </c>
      <c r="L1308" s="41">
        <f>IF(Simulation!Q1308&lt;='Given Data '!J$6,1,IF(AND(Simulation!Q1308&gt;'Given Data '!J$6,Simulation!Q1308&lt;='Given Data '!J$7),2,IF(Simulation!Q1308&gt;'Given Data '!J$8,3)))</f>
        <v>3</v>
      </c>
      <c r="M1308" s="41">
        <v>2</v>
      </c>
      <c r="N1308" s="32">
        <f t="shared" si="51"/>
        <v>1304</v>
      </c>
      <c r="O1308" s="41">
        <f>O1307+(Table10[[#This Row],[Column11]]-Q1307)/R1307</f>
        <v>69.046191096671194</v>
      </c>
      <c r="P1308" s="41">
        <f>3.6*Table10[[#This Row],[Column11]]</f>
        <v>93.293821066240497</v>
      </c>
      <c r="Q1308" s="41">
        <f t="shared" si="52"/>
        <v>25.914950296177917</v>
      </c>
      <c r="R1308" s="36">
        <f>Table10[[#This Row],[Column16]]/Table10[[#This Row],[Column19]]</f>
        <v>-4.4589159903887551E-2</v>
      </c>
      <c r="S1308" s="41">
        <f>'Given Data '!C$21*'Given Data '!C$19*'Given Data '!C$9*Table10[[#This Row],[Column11]]^2</f>
        <v>631.45874209521571</v>
      </c>
      <c r="T1308" s="41">
        <f>'Given Data '!C$23*'Given Data '!C$17*9.81</f>
        <v>102.35950200000001</v>
      </c>
      <c r="U1308" s="41">
        <v>0</v>
      </c>
      <c r="V1308" s="41">
        <f>'Given Data '!C$45-(Table10[[#This Row],[Column13]]+Table10[[#This Row],[Column14]]+Table10[[#This Row],[Column15]])</f>
        <v>-25.916826772381228</v>
      </c>
      <c r="W1308" s="41">
        <f>Table10[[#This Row],[Column16]]/'Given Data '!C$17</f>
        <v>-4.9676691595678106E-2</v>
      </c>
      <c r="X1308" s="41">
        <f>IF(L1308=1,'Given Data '!C$55,IF(L1308=2,'Given Data '!C$56,IF(L1308=3,'Given Data '!C$57)))</f>
        <v>581.23604096253996</v>
      </c>
      <c r="Y1308" s="41">
        <f>Table10[[#This Row],[Column19]]*Table10[[#This Row],[Column11]]^2/(2*1000)</f>
        <v>195.17460123537577</v>
      </c>
    </row>
    <row r="1309" spans="7:25">
      <c r="G1309" s="42">
        <v>3200</v>
      </c>
      <c r="H1309" s="42">
        <v>8.0299999999999994</v>
      </c>
      <c r="I1309" s="41">
        <f>Table10[[#This Row],[Column2]]*746/1000</f>
        <v>5.9903799999999991</v>
      </c>
      <c r="J1309" s="37">
        <f>60*Table10[[#This Row],[Column3]]/(2*PI()*Table10[[#This Row],[Column1]])</f>
        <v>1.7876223524978023E-2</v>
      </c>
      <c r="K1309" s="51">
        <v>443.8</v>
      </c>
      <c r="L1309" s="41">
        <f>IF(Simulation!Q1309&lt;='Given Data '!J$6,1,IF(AND(Simulation!Q1309&gt;'Given Data '!J$6,Simulation!Q1309&lt;='Given Data '!J$7),2,IF(Simulation!Q1309&gt;'Given Data '!J$8,3)))</f>
        <v>3</v>
      </c>
      <c r="M1309" s="41">
        <v>2</v>
      </c>
      <c r="N1309" s="32">
        <f t="shared" si="51"/>
        <v>1305</v>
      </c>
      <c r="O1309" s="41">
        <f>O1308+(Table10[[#This Row],[Column11]]-Q1308)/R1308</f>
        <v>69.084780142289659</v>
      </c>
      <c r="P1309" s="41">
        <f>3.6*Table10[[#This Row],[Column11]]</f>
        <v>93.287626714988278</v>
      </c>
      <c r="Q1309" s="41">
        <f t="shared" si="52"/>
        <v>25.913229643052297</v>
      </c>
      <c r="R1309" s="36">
        <f>Table10[[#This Row],[Column16]]/Table10[[#This Row],[Column19]]</f>
        <v>-4.4444898229234413E-2</v>
      </c>
      <c r="S1309" s="41">
        <f>'Given Data '!C$21*'Given Data '!C$19*'Given Data '!C$9*Table10[[#This Row],[Column11]]^2</f>
        <v>631.3748920105777</v>
      </c>
      <c r="T1309" s="41">
        <f>'Given Data '!C$23*'Given Data '!C$17*9.81</f>
        <v>102.35950200000001</v>
      </c>
      <c r="U1309" s="41">
        <v>0</v>
      </c>
      <c r="V1309" s="41">
        <f>'Given Data '!C$45-(Table10[[#This Row],[Column13]]+Table10[[#This Row],[Column14]]+Table10[[#This Row],[Column15]])</f>
        <v>-25.832976687743212</v>
      </c>
      <c r="W1309" s="41">
        <f>Table10[[#This Row],[Column16]]/'Given Data '!C$17</f>
        <v>-4.9515969959830576E-2</v>
      </c>
      <c r="X1309" s="41">
        <f>IF(L1309=1,'Given Data '!C$55,IF(L1309=2,'Given Data '!C$56,IF(L1309=3,'Given Data '!C$57)))</f>
        <v>581.23604096253996</v>
      </c>
      <c r="Y1309" s="41">
        <f>Table10[[#This Row],[Column19]]*Table10[[#This Row],[Column11]]^2/(2*1000)</f>
        <v>195.14868440860337</v>
      </c>
    </row>
    <row r="1310" spans="7:25">
      <c r="G1310" s="42">
        <v>3200</v>
      </c>
      <c r="H1310" s="42">
        <v>8.0299999999999994</v>
      </c>
      <c r="I1310" s="41">
        <f>Table10[[#This Row],[Column2]]*746/1000</f>
        <v>5.9903799999999991</v>
      </c>
      <c r="J1310" s="37">
        <f>60*Table10[[#This Row],[Column3]]/(2*PI()*Table10[[#This Row],[Column1]])</f>
        <v>1.7876223524978023E-2</v>
      </c>
      <c r="K1310" s="51">
        <v>443.8</v>
      </c>
      <c r="L1310" s="41">
        <f>IF(Simulation!Q1310&lt;='Given Data '!J$6,1,IF(AND(Simulation!Q1310&gt;'Given Data '!J$6,Simulation!Q1310&lt;='Given Data '!J$7),2,IF(Simulation!Q1310&gt;'Given Data '!J$8,3)))</f>
        <v>3</v>
      </c>
      <c r="M1310" s="41">
        <v>2</v>
      </c>
      <c r="N1310" s="32">
        <f t="shared" si="51"/>
        <v>1306</v>
      </c>
      <c r="O1310" s="41">
        <f>O1309+(Table10[[#This Row],[Column11]]-Q1309)/R1309</f>
        <v>69.12337174626704</v>
      </c>
      <c r="P1310" s="41">
        <f>3.6*Table10[[#This Row],[Column11]]</f>
        <v>93.281451995307677</v>
      </c>
      <c r="Q1310" s="41">
        <f t="shared" si="52"/>
        <v>25.911514443141019</v>
      </c>
      <c r="R1310" s="36">
        <f>Table10[[#This Row],[Column16]]/Table10[[#This Row],[Column19]]</f>
        <v>-4.43011032920307E-2</v>
      </c>
      <c r="S1310" s="41">
        <f>'Given Data '!C$21*'Given Data '!C$19*'Given Data '!C$9*Table10[[#This Row],[Column11]]^2</f>
        <v>631.29131321056695</v>
      </c>
      <c r="T1310" s="41">
        <f>'Given Data '!C$23*'Given Data '!C$17*9.81</f>
        <v>102.35950200000001</v>
      </c>
      <c r="U1310" s="41">
        <v>0</v>
      </c>
      <c r="V1310" s="41">
        <f>'Given Data '!C$45-(Table10[[#This Row],[Column13]]+Table10[[#This Row],[Column14]]+Table10[[#This Row],[Column15]])</f>
        <v>-25.749397887732471</v>
      </c>
      <c r="W1310" s="41">
        <f>Table10[[#This Row],[Column16]]/'Given Data '!C$17</f>
        <v>-4.9355768315218165E-2</v>
      </c>
      <c r="X1310" s="41">
        <f>IF(L1310=1,'Given Data '!C$55,IF(L1310=2,'Given Data '!C$56,IF(L1310=3,'Given Data '!C$57)))</f>
        <v>581.23604096253996</v>
      </c>
      <c r="Y1310" s="41">
        <f>Table10[[#This Row],[Column19]]*Table10[[#This Row],[Column11]]^2/(2*1000)</f>
        <v>195.12285143191562</v>
      </c>
    </row>
    <row r="1311" spans="7:25">
      <c r="G1311" s="42">
        <v>3200</v>
      </c>
      <c r="H1311" s="42">
        <v>8.0299999999999994</v>
      </c>
      <c r="I1311" s="41">
        <f>Table10[[#This Row],[Column2]]*746/1000</f>
        <v>5.9903799999999991</v>
      </c>
      <c r="J1311" s="37">
        <f>60*Table10[[#This Row],[Column3]]/(2*PI()*Table10[[#This Row],[Column1]])</f>
        <v>1.7876223524978023E-2</v>
      </c>
      <c r="K1311" s="51">
        <v>443.8</v>
      </c>
      <c r="L1311" s="41">
        <f>IF(Simulation!Q1311&lt;='Given Data '!J$6,1,IF(AND(Simulation!Q1311&gt;'Given Data '!J$6,Simulation!Q1311&lt;='Given Data '!J$7),2,IF(Simulation!Q1311&gt;'Given Data '!J$8,3)))</f>
        <v>3</v>
      </c>
      <c r="M1311" s="41">
        <v>2</v>
      </c>
      <c r="N1311" s="32">
        <f t="shared" si="51"/>
        <v>1307</v>
      </c>
      <c r="O1311" s="41">
        <f>O1310+(Table10[[#This Row],[Column11]]-Q1310)/R1310</f>
        <v>69.161965900832399</v>
      </c>
      <c r="P1311" s="41">
        <f>3.6*Table10[[#This Row],[Column11]]</f>
        <v>93.275296846247343</v>
      </c>
      <c r="Q1311" s="41">
        <f t="shared" si="52"/>
        <v>25.909804679513151</v>
      </c>
      <c r="R1311" s="36">
        <f>Table10[[#This Row],[Column16]]/Table10[[#This Row],[Column19]]</f>
        <v>-4.4157773582216273E-2</v>
      </c>
      <c r="S1311" s="41">
        <f>'Given Data '!C$21*'Given Data '!C$19*'Given Data '!C$9*Table10[[#This Row],[Column11]]^2</f>
        <v>631.20800481748211</v>
      </c>
      <c r="T1311" s="41">
        <f>'Given Data '!C$23*'Given Data '!C$17*9.81</f>
        <v>102.35950200000001</v>
      </c>
      <c r="U1311" s="41">
        <v>0</v>
      </c>
      <c r="V1311" s="41">
        <f>'Given Data '!C$45-(Table10[[#This Row],[Column13]]+Table10[[#This Row],[Column14]]+Table10[[#This Row],[Column15]])</f>
        <v>-25.666089494647622</v>
      </c>
      <c r="W1311" s="41">
        <f>Table10[[#This Row],[Column16]]/'Given Data '!C$17</f>
        <v>-4.9196084979485959E-2</v>
      </c>
      <c r="X1311" s="41">
        <f>IF(L1311=1,'Given Data '!C$55,IF(L1311=2,'Given Data '!C$56,IF(L1311=3,'Given Data '!C$57)))</f>
        <v>581.23604096253996</v>
      </c>
      <c r="Y1311" s="41">
        <f>Table10[[#This Row],[Column19]]*Table10[[#This Row],[Column11]]^2/(2*1000)</f>
        <v>195.0971020340279</v>
      </c>
    </row>
    <row r="1312" spans="7:25">
      <c r="G1312" s="42">
        <v>3200</v>
      </c>
      <c r="H1312" s="42">
        <v>8.0299999999999994</v>
      </c>
      <c r="I1312" s="41">
        <f>Table10[[#This Row],[Column2]]*746/1000</f>
        <v>5.9903799999999991</v>
      </c>
      <c r="J1312" s="37">
        <f>60*Table10[[#This Row],[Column3]]/(2*PI()*Table10[[#This Row],[Column1]])</f>
        <v>1.7876223524978023E-2</v>
      </c>
      <c r="K1312" s="51">
        <v>443.8</v>
      </c>
      <c r="L1312" s="41">
        <f>IF(Simulation!Q1312&lt;='Given Data '!J$6,1,IF(AND(Simulation!Q1312&gt;'Given Data '!J$6,Simulation!Q1312&lt;='Given Data '!J$7),2,IF(Simulation!Q1312&gt;'Given Data '!J$8,3)))</f>
        <v>3</v>
      </c>
      <c r="M1312" s="41">
        <v>2</v>
      </c>
      <c r="N1312" s="32">
        <f t="shared" si="51"/>
        <v>1308</v>
      </c>
      <c r="O1312" s="41">
        <f>O1311+(Table10[[#This Row],[Column11]]-Q1311)/R1311</f>
        <v>69.200562598237113</v>
      </c>
      <c r="P1312" s="41">
        <f>3.6*Table10[[#This Row],[Column11]]</f>
        <v>93.269161207037286</v>
      </c>
      <c r="Q1312" s="41">
        <f t="shared" si="52"/>
        <v>25.908100335288132</v>
      </c>
      <c r="R1312" s="36">
        <f>Table10[[#This Row],[Column16]]/Table10[[#This Row],[Column19]]</f>
        <v>-4.4014907594615765E-2</v>
      </c>
      <c r="S1312" s="41">
        <f>'Given Data '!C$21*'Given Data '!C$19*'Given Data '!C$9*Table10[[#This Row],[Column11]]^2</f>
        <v>631.12496595646098</v>
      </c>
      <c r="T1312" s="41">
        <f>'Given Data '!C$23*'Given Data '!C$17*9.81</f>
        <v>102.35950200000001</v>
      </c>
      <c r="U1312" s="41">
        <v>0</v>
      </c>
      <c r="V1312" s="41">
        <f>'Given Data '!C$45-(Table10[[#This Row],[Column13]]+Table10[[#This Row],[Column14]]+Table10[[#This Row],[Column15]])</f>
        <v>-25.583050633626499</v>
      </c>
      <c r="W1312" s="41">
        <f>Table10[[#This Row],[Column16]]/'Given Data '!C$17</f>
        <v>-4.9036918275721181E-2</v>
      </c>
      <c r="X1312" s="41">
        <f>IF(L1312=1,'Given Data '!C$55,IF(L1312=2,'Given Data '!C$56,IF(L1312=3,'Given Data '!C$57)))</f>
        <v>581.23604096253996</v>
      </c>
      <c r="Y1312" s="41">
        <f>Table10[[#This Row],[Column19]]*Table10[[#This Row],[Column11]]^2/(2*1000)</f>
        <v>195.07143594453319</v>
      </c>
    </row>
    <row r="1313" spans="7:25">
      <c r="G1313" s="42">
        <v>3200</v>
      </c>
      <c r="H1313" s="42">
        <v>8.0299999999999994</v>
      </c>
      <c r="I1313" s="41">
        <f>Table10[[#This Row],[Column2]]*746/1000</f>
        <v>5.9903799999999991</v>
      </c>
      <c r="J1313" s="37">
        <f>60*Table10[[#This Row],[Column3]]/(2*PI()*Table10[[#This Row],[Column1]])</f>
        <v>1.7876223524978023E-2</v>
      </c>
      <c r="K1313" s="51">
        <v>469.7</v>
      </c>
      <c r="L1313" s="41">
        <f>IF(Simulation!Q1313&lt;='Given Data '!J$6,1,IF(AND(Simulation!Q1313&gt;'Given Data '!J$6,Simulation!Q1313&lt;='Given Data '!J$7),2,IF(Simulation!Q1313&gt;'Given Data '!J$8,3)))</f>
        <v>3</v>
      </c>
      <c r="M1313" s="41">
        <v>2</v>
      </c>
      <c r="N1313" s="32">
        <f t="shared" si="51"/>
        <v>1309</v>
      </c>
      <c r="O1313" s="41">
        <f>O1312+(Table10[[#This Row],[Column11]]-Q1312)/R1312</f>
        <v>69.239161830754384</v>
      </c>
      <c r="P1313" s="41">
        <f>3.6*Table10[[#This Row],[Column11]]</f>
        <v>93.263045017088388</v>
      </c>
      <c r="Q1313" s="41">
        <f t="shared" si="52"/>
        <v>25.906401393635662</v>
      </c>
      <c r="R1313" s="36">
        <f>Table10[[#This Row],[Column16]]/Table10[[#This Row],[Column19]]</f>
        <v>-4.3872503828925109E-2</v>
      </c>
      <c r="S1313" s="41">
        <f>'Given Data '!C$21*'Given Data '!C$19*'Given Data '!C$9*Table10[[#This Row],[Column11]]^2</f>
        <v>631.04219575547279</v>
      </c>
      <c r="T1313" s="41">
        <f>'Given Data '!C$23*'Given Data '!C$17*9.81</f>
        <v>102.35950200000001</v>
      </c>
      <c r="U1313" s="41">
        <v>0</v>
      </c>
      <c r="V1313" s="41">
        <f>'Given Data '!C$45-(Table10[[#This Row],[Column13]]+Table10[[#This Row],[Column14]]+Table10[[#This Row],[Column15]])</f>
        <v>-25.500280432638306</v>
      </c>
      <c r="W1313" s="41">
        <f>Table10[[#This Row],[Column16]]/'Given Data '!C$17</f>
        <v>-4.8878266532438146E-2</v>
      </c>
      <c r="X1313" s="41">
        <f>IF(L1313=1,'Given Data '!C$55,IF(L1313=2,'Given Data '!C$56,IF(L1313=3,'Given Data '!C$57)))</f>
        <v>581.23604096253996</v>
      </c>
      <c r="Y1313" s="41">
        <f>Table10[[#This Row],[Column19]]*Table10[[#This Row],[Column11]]^2/(2*1000)</f>
        <v>195.04585289389956</v>
      </c>
    </row>
    <row r="1314" spans="7:25">
      <c r="G1314" s="42">
        <v>3200</v>
      </c>
      <c r="H1314" s="42">
        <v>8.0299999999999994</v>
      </c>
      <c r="I1314" s="41">
        <f>Table10[[#This Row],[Column2]]*746/1000</f>
        <v>5.9903799999999991</v>
      </c>
      <c r="J1314" s="37">
        <f>60*Table10[[#This Row],[Column3]]/(2*PI()*Table10[[#This Row],[Column1]])</f>
        <v>1.7876223524978023E-2</v>
      </c>
      <c r="K1314" s="51">
        <v>469.7</v>
      </c>
      <c r="L1314" s="41">
        <f>IF(Simulation!Q1314&lt;='Given Data '!J$6,1,IF(AND(Simulation!Q1314&gt;'Given Data '!J$6,Simulation!Q1314&lt;='Given Data '!J$7),2,IF(Simulation!Q1314&gt;'Given Data '!J$8,3)))</f>
        <v>3</v>
      </c>
      <c r="M1314" s="41">
        <v>2</v>
      </c>
      <c r="N1314" s="32">
        <f t="shared" si="51"/>
        <v>1310</v>
      </c>
      <c r="O1314" s="41">
        <f>O1313+(Table10[[#This Row],[Column11]]-Q1313)/R1313</f>
        <v>69.277763590679427</v>
      </c>
      <c r="P1314" s="41">
        <f>3.6*Table10[[#This Row],[Column11]]</f>
        <v>93.256948215991969</v>
      </c>
      <c r="Q1314" s="41">
        <f t="shared" si="52"/>
        <v>25.904707837775547</v>
      </c>
      <c r="R1314" s="36">
        <f>Table10[[#This Row],[Column16]]/Table10[[#This Row],[Column19]]</f>
        <v>-4.3730560789692167E-2</v>
      </c>
      <c r="S1314" s="41">
        <f>'Given Data '!C$21*'Given Data '!C$19*'Given Data '!C$9*Table10[[#This Row],[Column11]]^2</f>
        <v>630.95969334530685</v>
      </c>
      <c r="T1314" s="41">
        <f>'Given Data '!C$23*'Given Data '!C$17*9.81</f>
        <v>102.35950200000001</v>
      </c>
      <c r="U1314" s="41">
        <v>0</v>
      </c>
      <c r="V1314" s="41">
        <f>'Given Data '!C$45-(Table10[[#This Row],[Column13]]+Table10[[#This Row],[Column14]]+Table10[[#This Row],[Column15]])</f>
        <v>-25.417778022472362</v>
      </c>
      <c r="W1314" s="41">
        <f>Table10[[#This Row],[Column16]]/'Given Data '!C$17</f>
        <v>-4.8720128083556691E-2</v>
      </c>
      <c r="X1314" s="41">
        <f>IF(L1314=1,'Given Data '!C$55,IF(L1314=2,'Given Data '!C$56,IF(L1314=3,'Given Data '!C$57)))</f>
        <v>581.23604096253996</v>
      </c>
      <c r="Y1314" s="41">
        <f>Table10[[#This Row],[Column19]]*Table10[[#This Row],[Column11]]^2/(2*1000)</f>
        <v>195.02035261346691</v>
      </c>
    </row>
    <row r="1315" spans="7:25">
      <c r="G1315" s="42">
        <v>3200</v>
      </c>
      <c r="H1315" s="42">
        <v>8.0299999999999994</v>
      </c>
      <c r="I1315" s="41">
        <f>Table10[[#This Row],[Column2]]*746/1000</f>
        <v>5.9903799999999991</v>
      </c>
      <c r="J1315" s="37">
        <f>60*Table10[[#This Row],[Column3]]/(2*PI()*Table10[[#This Row],[Column1]])</f>
        <v>1.7876223524978023E-2</v>
      </c>
      <c r="K1315" s="51">
        <v>469.1</v>
      </c>
      <c r="L1315" s="41">
        <f>IF(Simulation!Q1315&lt;='Given Data '!J$6,1,IF(AND(Simulation!Q1315&gt;'Given Data '!J$6,Simulation!Q1315&lt;='Given Data '!J$7),2,IF(Simulation!Q1315&gt;'Given Data '!J$8,3)))</f>
        <v>3</v>
      </c>
      <c r="M1315" s="41">
        <v>2</v>
      </c>
      <c r="N1315" s="32">
        <f t="shared" si="51"/>
        <v>1311</v>
      </c>
      <c r="O1315" s="41">
        <f>O1314+(Table10[[#This Row],[Column11]]-Q1314)/R1314</f>
        <v>69.316367870329287</v>
      </c>
      <c r="P1315" s="41">
        <f>3.6*Table10[[#This Row],[Column11]]</f>
        <v>93.250870743519272</v>
      </c>
      <c r="Q1315" s="41">
        <f t="shared" si="52"/>
        <v>25.903019650977576</v>
      </c>
      <c r="R1315" s="36">
        <f>Table10[[#This Row],[Column16]]/Table10[[#This Row],[Column19]]</f>
        <v>-4.3589076986305E-2</v>
      </c>
      <c r="S1315" s="41">
        <f>'Given Data '!C$21*'Given Data '!C$19*'Given Data '!C$9*Table10[[#This Row],[Column11]]^2</f>
        <v>630.87745785956577</v>
      </c>
      <c r="T1315" s="41">
        <f>'Given Data '!C$23*'Given Data '!C$17*9.81</f>
        <v>102.35950200000001</v>
      </c>
      <c r="U1315" s="41">
        <v>0</v>
      </c>
      <c r="V1315" s="41">
        <f>'Given Data '!C$45-(Table10[[#This Row],[Column13]]+Table10[[#This Row],[Column14]]+Table10[[#This Row],[Column15]])</f>
        <v>-25.335542536731282</v>
      </c>
      <c r="W1315" s="41">
        <f>Table10[[#This Row],[Column16]]/'Given Data '!C$17</f>
        <v>-4.8562501268389104E-2</v>
      </c>
      <c r="X1315" s="41">
        <f>IF(L1315=1,'Given Data '!C$55,IF(L1315=2,'Given Data '!C$56,IF(L1315=3,'Given Data '!C$57)))</f>
        <v>581.23604096253996</v>
      </c>
      <c r="Y1315" s="41">
        <f>Table10[[#This Row],[Column19]]*Table10[[#This Row],[Column11]]^2/(2*1000)</f>
        <v>194.99493483544447</v>
      </c>
    </row>
    <row r="1316" spans="7:25">
      <c r="G1316" s="42">
        <v>3200</v>
      </c>
      <c r="H1316" s="42">
        <v>8.0299999999999994</v>
      </c>
      <c r="I1316" s="41">
        <f>Table10[[#This Row],[Column2]]*746/1000</f>
        <v>5.9903799999999991</v>
      </c>
      <c r="J1316" s="37">
        <f>60*Table10[[#This Row],[Column3]]/(2*PI()*Table10[[#This Row],[Column1]])</f>
        <v>1.7876223524978023E-2</v>
      </c>
      <c r="K1316" s="51">
        <v>469.1</v>
      </c>
      <c r="L1316" s="41">
        <f>IF(Simulation!Q1316&lt;='Given Data '!J$6,1,IF(AND(Simulation!Q1316&gt;'Given Data '!J$6,Simulation!Q1316&lt;='Given Data '!J$7),2,IF(Simulation!Q1316&gt;'Given Data '!J$8,3)))</f>
        <v>3</v>
      </c>
      <c r="M1316" s="41">
        <v>2</v>
      </c>
      <c r="N1316" s="32">
        <f t="shared" si="51"/>
        <v>1312</v>
      </c>
      <c r="O1316" s="41">
        <f>O1315+(Table10[[#This Row],[Column11]]-Q1315)/R1315</f>
        <v>69.354974662042864</v>
      </c>
      <c r="P1316" s="41">
        <f>3.6*Table10[[#This Row],[Column11]]</f>
        <v>93.244812539620966</v>
      </c>
      <c r="Q1316" s="41">
        <f t="shared" si="52"/>
        <v>25.901336816561379</v>
      </c>
      <c r="R1316" s="36">
        <f>Table10[[#This Row],[Column16]]/Table10[[#This Row],[Column19]]</f>
        <v>-4.3448050932973076E-2</v>
      </c>
      <c r="S1316" s="41">
        <f>'Given Data '!C$21*'Given Data '!C$19*'Given Data '!C$9*Table10[[#This Row],[Column11]]^2</f>
        <v>630.79548843465454</v>
      </c>
      <c r="T1316" s="41">
        <f>'Given Data '!C$23*'Given Data '!C$17*9.81</f>
        <v>102.35950200000001</v>
      </c>
      <c r="U1316" s="41">
        <v>0</v>
      </c>
      <c r="V1316" s="41">
        <f>'Given Data '!C$45-(Table10[[#This Row],[Column13]]+Table10[[#This Row],[Column14]]+Table10[[#This Row],[Column15]])</f>
        <v>-25.25357311182006</v>
      </c>
      <c r="W1316" s="41">
        <f>Table10[[#This Row],[Column16]]/'Given Data '!C$17</f>
        <v>-4.8405384431619208E-2</v>
      </c>
      <c r="X1316" s="41">
        <f>IF(L1316=1,'Given Data '!C$55,IF(L1316=2,'Given Data '!C$56,IF(L1316=3,'Given Data '!C$57)))</f>
        <v>581.23604096253996</v>
      </c>
      <c r="Y1316" s="41">
        <f>Table10[[#This Row],[Column19]]*Table10[[#This Row],[Column11]]^2/(2*1000)</f>
        <v>194.96959929290776</v>
      </c>
    </row>
    <row r="1317" spans="7:25">
      <c r="G1317" s="42">
        <v>3200</v>
      </c>
      <c r="H1317" s="42">
        <v>8.0299999999999994</v>
      </c>
      <c r="I1317" s="41">
        <f>Table10[[#This Row],[Column2]]*746/1000</f>
        <v>5.9903799999999991</v>
      </c>
      <c r="J1317" s="37">
        <f>60*Table10[[#This Row],[Column3]]/(2*PI()*Table10[[#This Row],[Column1]])</f>
        <v>1.7876223524978023E-2</v>
      </c>
      <c r="K1317" s="51">
        <v>469.1</v>
      </c>
      <c r="L1317" s="41">
        <f>IF(Simulation!Q1317&lt;='Given Data '!J$6,1,IF(AND(Simulation!Q1317&gt;'Given Data '!J$6,Simulation!Q1317&lt;='Given Data '!J$7),2,IF(Simulation!Q1317&gt;'Given Data '!J$8,3)))</f>
        <v>3</v>
      </c>
      <c r="M1317" s="41">
        <v>2</v>
      </c>
      <c r="N1317" s="32">
        <f t="shared" si="51"/>
        <v>1313</v>
      </c>
      <c r="O1317" s="41">
        <f>O1316+(Table10[[#This Row],[Column11]]-Q1316)/R1316</f>
        <v>69.393583958180912</v>
      </c>
      <c r="P1317" s="41">
        <f>3.6*Table10[[#This Row],[Column11]]</f>
        <v>93.238773544426635</v>
      </c>
      <c r="Q1317" s="41">
        <f t="shared" si="52"/>
        <v>25.899659317896287</v>
      </c>
      <c r="R1317" s="36">
        <f>Table10[[#This Row],[Column16]]/Table10[[#This Row],[Column19]]</f>
        <v>-4.3307481148713189E-2</v>
      </c>
      <c r="S1317" s="41">
        <f>'Given Data '!C$21*'Given Data '!C$19*'Given Data '!C$9*Table10[[#This Row],[Column11]]^2</f>
        <v>630.71378420977237</v>
      </c>
      <c r="T1317" s="41">
        <f>'Given Data '!C$23*'Given Data '!C$17*9.81</f>
        <v>102.35950200000001</v>
      </c>
      <c r="U1317" s="41">
        <v>0</v>
      </c>
      <c r="V1317" s="41">
        <f>'Given Data '!C$45-(Table10[[#This Row],[Column13]]+Table10[[#This Row],[Column14]]+Table10[[#This Row],[Column15]])</f>
        <v>-25.171868886937887</v>
      </c>
      <c r="W1317" s="41">
        <f>Table10[[#This Row],[Column16]]/'Given Data '!C$17</f>
        <v>-4.8248775923286663E-2</v>
      </c>
      <c r="X1317" s="41">
        <f>IF(L1317=1,'Given Data '!C$55,IF(L1317=2,'Given Data '!C$56,IF(L1317=3,'Given Data '!C$57)))</f>
        <v>581.23604096253996</v>
      </c>
      <c r="Y1317" s="41">
        <f>Table10[[#This Row],[Column19]]*Table10[[#This Row],[Column11]]^2/(2*1000)</f>
        <v>194.94434571979588</v>
      </c>
    </row>
    <row r="1318" spans="7:25">
      <c r="G1318" s="42">
        <v>3200</v>
      </c>
      <c r="H1318" s="42">
        <v>8.0299999999999994</v>
      </c>
      <c r="I1318" s="41">
        <f>Table10[[#This Row],[Column2]]*746/1000</f>
        <v>5.9903799999999991</v>
      </c>
      <c r="J1318" s="37">
        <f>60*Table10[[#This Row],[Column3]]/(2*PI()*Table10[[#This Row],[Column1]])</f>
        <v>1.7876223524978023E-2</v>
      </c>
      <c r="K1318" s="51">
        <v>469.1</v>
      </c>
      <c r="L1318" s="41">
        <f>IF(Simulation!Q1318&lt;='Given Data '!J$6,1,IF(AND(Simulation!Q1318&gt;'Given Data '!J$6,Simulation!Q1318&lt;='Given Data '!J$7),2,IF(Simulation!Q1318&gt;'Given Data '!J$8,3)))</f>
        <v>3</v>
      </c>
      <c r="M1318" s="41">
        <v>2</v>
      </c>
      <c r="N1318" s="32">
        <f t="shared" si="51"/>
        <v>1314</v>
      </c>
      <c r="O1318" s="41">
        <f>O1317+(Table10[[#This Row],[Column11]]-Q1317)/R1317</f>
        <v>69.432195751125775</v>
      </c>
      <c r="P1318" s="41">
        <f>3.6*Table10[[#This Row],[Column11]]</f>
        <v>93.232753698244352</v>
      </c>
      <c r="Q1318" s="41">
        <f t="shared" si="52"/>
        <v>25.897987138401209</v>
      </c>
      <c r="R1318" s="36">
        <f>Table10[[#This Row],[Column16]]/Table10[[#This Row],[Column19]]</f>
        <v>-4.3167366157334228E-2</v>
      </c>
      <c r="S1318" s="41">
        <f>'Given Data '!C$21*'Given Data '!C$19*'Given Data '!C$9*Table10[[#This Row],[Column11]]^2</f>
        <v>630.63234432690376</v>
      </c>
      <c r="T1318" s="41">
        <f>'Given Data '!C$23*'Given Data '!C$17*9.81</f>
        <v>102.35950200000001</v>
      </c>
      <c r="U1318" s="41">
        <v>0</v>
      </c>
      <c r="V1318" s="41">
        <f>'Given Data '!C$45-(Table10[[#This Row],[Column13]]+Table10[[#This Row],[Column14]]+Table10[[#This Row],[Column15]])</f>
        <v>-25.090429004069279</v>
      </c>
      <c r="W1318" s="41">
        <f>Table10[[#This Row],[Column16]]/'Given Data '!C$17</f>
        <v>-4.8092674098769959E-2</v>
      </c>
      <c r="X1318" s="41">
        <f>IF(L1318=1,'Given Data '!C$55,IF(L1318=2,'Given Data '!C$56,IF(L1318=3,'Given Data '!C$57)))</f>
        <v>581.23604096253996</v>
      </c>
      <c r="Y1318" s="41">
        <f>Table10[[#This Row],[Column19]]*Table10[[#This Row],[Column11]]^2/(2*1000)</f>
        <v>194.91917385090895</v>
      </c>
    </row>
    <row r="1319" spans="7:25">
      <c r="G1319" s="42">
        <v>3200</v>
      </c>
      <c r="H1319" s="42">
        <v>8.0299999999999994</v>
      </c>
      <c r="I1319" s="41">
        <f>Table10[[#This Row],[Column2]]*746/1000</f>
        <v>5.9903799999999991</v>
      </c>
      <c r="J1319" s="37">
        <f>60*Table10[[#This Row],[Column3]]/(2*PI()*Table10[[#This Row],[Column1]])</f>
        <v>1.7876223524978023E-2</v>
      </c>
      <c r="K1319" s="51">
        <v>469.1</v>
      </c>
      <c r="L1319" s="41">
        <f>IF(Simulation!Q1319&lt;='Given Data '!J$6,1,IF(AND(Simulation!Q1319&gt;'Given Data '!J$6,Simulation!Q1319&lt;='Given Data '!J$7),2,IF(Simulation!Q1319&gt;'Given Data '!J$8,3)))</f>
        <v>3</v>
      </c>
      <c r="M1319" s="41">
        <v>2</v>
      </c>
      <c r="N1319" s="32">
        <f t="shared" si="51"/>
        <v>1315</v>
      </c>
      <c r="O1319" s="41">
        <f>O1318+(Table10[[#This Row],[Column11]]-Q1318)/R1318</f>
        <v>69.470810033281467</v>
      </c>
      <c r="P1319" s="41">
        <f>3.6*Table10[[#This Row],[Column11]]</f>
        <v>93.226752941560179</v>
      </c>
      <c r="Q1319" s="41">
        <f t="shared" si="52"/>
        <v>25.896320261544492</v>
      </c>
      <c r="R1319" s="36">
        <f>Table10[[#This Row],[Column16]]/Table10[[#This Row],[Column19]]</f>
        <v>-4.3027704487420521E-2</v>
      </c>
      <c r="S1319" s="41">
        <f>'Given Data '!C$21*'Given Data '!C$19*'Given Data '!C$9*Table10[[#This Row],[Column11]]^2</f>
        <v>630.5511679308089</v>
      </c>
      <c r="T1319" s="41">
        <f>'Given Data '!C$23*'Given Data '!C$17*9.81</f>
        <v>102.35950200000001</v>
      </c>
      <c r="U1319" s="41">
        <v>0</v>
      </c>
      <c r="V1319" s="41">
        <f>'Given Data '!C$45-(Table10[[#This Row],[Column13]]+Table10[[#This Row],[Column14]]+Table10[[#This Row],[Column15]])</f>
        <v>-25.009252607974418</v>
      </c>
      <c r="W1319" s="41">
        <f>Table10[[#This Row],[Column16]]/'Given Data '!C$17</f>
        <v>-4.793707731876793E-2</v>
      </c>
      <c r="X1319" s="41">
        <f>IF(L1319=1,'Given Data '!C$55,IF(L1319=2,'Given Data '!C$56,IF(L1319=3,'Given Data '!C$57)))</f>
        <v>581.23604096253996</v>
      </c>
      <c r="Y1319" s="41">
        <f>Table10[[#This Row],[Column19]]*Table10[[#This Row],[Column11]]^2/(2*1000)</f>
        <v>194.89408342190487</v>
      </c>
    </row>
    <row r="1320" spans="7:25">
      <c r="G1320" s="42">
        <v>3200</v>
      </c>
      <c r="H1320" s="42">
        <v>8.0299999999999994</v>
      </c>
      <c r="I1320" s="41">
        <f>Table10[[#This Row],[Column2]]*746/1000</f>
        <v>5.9903799999999991</v>
      </c>
      <c r="J1320" s="37">
        <f>60*Table10[[#This Row],[Column3]]/(2*PI()*Table10[[#This Row],[Column1]])</f>
        <v>1.7876223524978023E-2</v>
      </c>
      <c r="K1320" s="51">
        <v>469.1</v>
      </c>
      <c r="L1320" s="41">
        <f>IF(Simulation!Q1320&lt;='Given Data '!J$6,1,IF(AND(Simulation!Q1320&gt;'Given Data '!J$6,Simulation!Q1320&lt;='Given Data '!J$7),2,IF(Simulation!Q1320&gt;'Given Data '!J$8,3)))</f>
        <v>3</v>
      </c>
      <c r="M1320" s="41">
        <v>2</v>
      </c>
      <c r="N1320" s="32">
        <f t="shared" si="51"/>
        <v>1316</v>
      </c>
      <c r="O1320" s="41">
        <f>O1319+(Table10[[#This Row],[Column11]]-Q1319)/R1319</f>
        <v>69.509426797073715</v>
      </c>
      <c r="P1320" s="41">
        <f>3.6*Table10[[#This Row],[Column11]]</f>
        <v>93.220771215037601</v>
      </c>
      <c r="Q1320" s="41">
        <f t="shared" si="52"/>
        <v>25.894658670843778</v>
      </c>
      <c r="R1320" s="36">
        <f>Table10[[#This Row],[Column16]]/Table10[[#This Row],[Column19]]</f>
        <v>-4.2888494672316979E-2</v>
      </c>
      <c r="S1320" s="41">
        <f>'Given Data '!C$21*'Given Data '!C$19*'Given Data '!C$9*Table10[[#This Row],[Column11]]^2</f>
        <v>630.47025416901499</v>
      </c>
      <c r="T1320" s="41">
        <f>'Given Data '!C$23*'Given Data '!C$17*9.81</f>
        <v>102.35950200000001</v>
      </c>
      <c r="U1320" s="41">
        <v>0</v>
      </c>
      <c r="V1320" s="41">
        <f>'Given Data '!C$45-(Table10[[#This Row],[Column13]]+Table10[[#This Row],[Column14]]+Table10[[#This Row],[Column15]])</f>
        <v>-24.928338846180509</v>
      </c>
      <c r="W1320" s="41">
        <f>Table10[[#This Row],[Column16]]/'Given Data '!C$17</f>
        <v>-4.7781983949283138E-2</v>
      </c>
      <c r="X1320" s="41">
        <f>IF(L1320=1,'Given Data '!C$55,IF(L1320=2,'Given Data '!C$56,IF(L1320=3,'Given Data '!C$57)))</f>
        <v>581.23604096253996</v>
      </c>
      <c r="Y1320" s="41">
        <f>Table10[[#This Row],[Column19]]*Table10[[#This Row],[Column11]]^2/(2*1000)</f>
        <v>194.86907416929688</v>
      </c>
    </row>
    <row r="1321" spans="7:25">
      <c r="G1321" s="42">
        <v>3200</v>
      </c>
      <c r="H1321" s="42">
        <v>8.0299999999999994</v>
      </c>
      <c r="I1321" s="41">
        <f>Table10[[#This Row],[Column2]]*746/1000</f>
        <v>5.9903799999999991</v>
      </c>
      <c r="J1321" s="37">
        <f>60*Table10[[#This Row],[Column3]]/(2*PI()*Table10[[#This Row],[Column1]])</f>
        <v>1.7876223524978023E-2</v>
      </c>
      <c r="K1321" s="51">
        <v>469.1</v>
      </c>
      <c r="L1321" s="41">
        <f>IF(Simulation!Q1321&lt;='Given Data '!J$6,1,IF(AND(Simulation!Q1321&gt;'Given Data '!J$6,Simulation!Q1321&lt;='Given Data '!J$7),2,IF(Simulation!Q1321&gt;'Given Data '!J$8,3)))</f>
        <v>3</v>
      </c>
      <c r="M1321" s="41">
        <v>2</v>
      </c>
      <c r="N1321" s="32">
        <f t="shared" si="51"/>
        <v>1317</v>
      </c>
      <c r="O1321" s="41">
        <f>O1320+(Table10[[#This Row],[Column11]]-Q1320)/R1320</f>
        <v>69.548046034949706</v>
      </c>
      <c r="P1321" s="41">
        <f>3.6*Table10[[#This Row],[Column11]]</f>
        <v>93.214808459517187</v>
      </c>
      <c r="Q1321" s="41">
        <f t="shared" si="52"/>
        <v>25.893002349865885</v>
      </c>
      <c r="R1321" s="36">
        <f>Table10[[#This Row],[Column16]]/Table10[[#This Row],[Column19]]</f>
        <v>-4.2749735250113857E-2</v>
      </c>
      <c r="S1321" s="41">
        <f>'Given Data '!C$21*'Given Data '!C$19*'Given Data '!C$9*Table10[[#This Row],[Column11]]^2</f>
        <v>630.3896021918074</v>
      </c>
      <c r="T1321" s="41">
        <f>'Given Data '!C$23*'Given Data '!C$17*9.81</f>
        <v>102.35950200000001</v>
      </c>
      <c r="U1321" s="41">
        <v>0</v>
      </c>
      <c r="V1321" s="41">
        <f>'Given Data '!C$45-(Table10[[#This Row],[Column13]]+Table10[[#This Row],[Column14]]+Table10[[#This Row],[Column15]])</f>
        <v>-24.847686868972914</v>
      </c>
      <c r="W1321" s="41">
        <f>Table10[[#This Row],[Column16]]/'Given Data '!C$17</f>
        <v>-4.7627392361604938E-2</v>
      </c>
      <c r="X1321" s="41">
        <f>IF(L1321=1,'Given Data '!C$55,IF(L1321=2,'Given Data '!C$56,IF(L1321=3,'Given Data '!C$57)))</f>
        <v>581.23604096253996</v>
      </c>
      <c r="Y1321" s="41">
        <f>Table10[[#This Row],[Column19]]*Table10[[#This Row],[Column11]]^2/(2*1000)</f>
        <v>194.84414583045066</v>
      </c>
    </row>
    <row r="1322" spans="7:25">
      <c r="G1322" s="42">
        <v>3200</v>
      </c>
      <c r="H1322" s="42">
        <v>8.0299999999999994</v>
      </c>
      <c r="I1322" s="41">
        <f>Table10[[#This Row],[Column2]]*746/1000</f>
        <v>5.9903799999999991</v>
      </c>
      <c r="J1322" s="37">
        <f>60*Table10[[#This Row],[Column3]]/(2*PI()*Table10[[#This Row],[Column1]])</f>
        <v>1.7876223524978023E-2</v>
      </c>
      <c r="K1322" s="51">
        <v>469.1</v>
      </c>
      <c r="L1322" s="41">
        <f>IF(Simulation!Q1322&lt;='Given Data '!J$6,1,IF(AND(Simulation!Q1322&gt;'Given Data '!J$6,Simulation!Q1322&lt;='Given Data '!J$7),2,IF(Simulation!Q1322&gt;'Given Data '!J$8,3)))</f>
        <v>3</v>
      </c>
      <c r="M1322" s="41">
        <v>2</v>
      </c>
      <c r="N1322" s="32">
        <f t="shared" si="51"/>
        <v>1318</v>
      </c>
      <c r="O1322" s="41">
        <f>O1321+(Table10[[#This Row],[Column11]]-Q1321)/R1321</f>
        <v>69.586667739378285</v>
      </c>
      <c r="P1322" s="41">
        <f>3.6*Table10[[#This Row],[Column11]]</f>
        <v>93.208864616015958</v>
      </c>
      <c r="Q1322" s="41">
        <f t="shared" si="52"/>
        <v>25.891351282226655</v>
      </c>
      <c r="R1322" s="36">
        <f>Table10[[#This Row],[Column16]]/Table10[[#This Row],[Column19]]</f>
        <v>-4.2611424763630876E-2</v>
      </c>
      <c r="S1322" s="41">
        <f>'Given Data '!C$21*'Given Data '!C$19*'Given Data '!C$9*Table10[[#This Row],[Column11]]^2</f>
        <v>630.30921115222043</v>
      </c>
      <c r="T1322" s="41">
        <f>'Given Data '!C$23*'Given Data '!C$17*9.81</f>
        <v>102.35950200000001</v>
      </c>
      <c r="U1322" s="41">
        <v>0</v>
      </c>
      <c r="V1322" s="41">
        <f>'Given Data '!C$45-(Table10[[#This Row],[Column13]]+Table10[[#This Row],[Column14]]+Table10[[#This Row],[Column15]])</f>
        <v>-24.767295829385944</v>
      </c>
      <c r="W1322" s="41">
        <f>Table10[[#This Row],[Column16]]/'Given Data '!C$17</f>
        <v>-4.7473300932291775E-2</v>
      </c>
      <c r="X1322" s="41">
        <f>IF(L1322=1,'Given Data '!C$55,IF(L1322=2,'Given Data '!C$56,IF(L1322=3,'Given Data '!C$57)))</f>
        <v>581.23604096253996</v>
      </c>
      <c r="Y1322" s="41">
        <f>Table10[[#This Row],[Column19]]*Table10[[#This Row],[Column11]]^2/(2*1000)</f>
        <v>194.81929814358165</v>
      </c>
    </row>
    <row r="1323" spans="7:25">
      <c r="G1323" s="42">
        <v>3200</v>
      </c>
      <c r="H1323" s="42">
        <v>8.0299999999999994</v>
      </c>
      <c r="I1323" s="41">
        <f>Table10[[#This Row],[Column2]]*746/1000</f>
        <v>5.9903799999999991</v>
      </c>
      <c r="J1323" s="37">
        <f>60*Table10[[#This Row],[Column3]]/(2*PI()*Table10[[#This Row],[Column1]])</f>
        <v>1.7876223524978023E-2</v>
      </c>
      <c r="K1323" s="51">
        <v>469.1</v>
      </c>
      <c r="L1323" s="41">
        <f>IF(Simulation!Q1323&lt;='Given Data '!J$6,1,IF(AND(Simulation!Q1323&gt;'Given Data '!J$6,Simulation!Q1323&lt;='Given Data '!J$7),2,IF(Simulation!Q1323&gt;'Given Data '!J$8,3)))</f>
        <v>3</v>
      </c>
      <c r="M1323" s="41">
        <v>2</v>
      </c>
      <c r="N1323" s="32">
        <f t="shared" si="51"/>
        <v>1319</v>
      </c>
      <c r="O1323" s="41">
        <f>O1322+(Table10[[#This Row],[Column11]]-Q1322)/R1322</f>
        <v>69.625291902849511</v>
      </c>
      <c r="P1323" s="41">
        <f>3.6*Table10[[#This Row],[Column11]]</f>
        <v>93.202939625727041</v>
      </c>
      <c r="Q1323" s="41">
        <f t="shared" si="52"/>
        <v>25.889705451590842</v>
      </c>
      <c r="R1323" s="36">
        <f>Table10[[#This Row],[Column16]]/Table10[[#This Row],[Column19]]</f>
        <v>-4.2473561760402977E-2</v>
      </c>
      <c r="S1323" s="41">
        <f>'Given Data '!C$21*'Given Data '!C$19*'Given Data '!C$9*Table10[[#This Row],[Column11]]^2</f>
        <v>630.22908020602904</v>
      </c>
      <c r="T1323" s="41">
        <f>'Given Data '!C$23*'Given Data '!C$17*9.81</f>
        <v>102.35950200000001</v>
      </c>
      <c r="U1323" s="41">
        <v>0</v>
      </c>
      <c r="V1323" s="41">
        <f>'Given Data '!C$45-(Table10[[#This Row],[Column13]]+Table10[[#This Row],[Column14]]+Table10[[#This Row],[Column15]])</f>
        <v>-24.687164883194555</v>
      </c>
      <c r="W1323" s="41">
        <f>Table10[[#This Row],[Column16]]/'Given Data '!C$17</f>
        <v>-4.7319708043155301E-2</v>
      </c>
      <c r="X1323" s="41">
        <f>IF(L1323=1,'Given Data '!C$55,IF(L1323=2,'Given Data '!C$56,IF(L1323=3,'Given Data '!C$57)))</f>
        <v>581.23604096253996</v>
      </c>
      <c r="Y1323" s="41">
        <f>Table10[[#This Row],[Column19]]*Table10[[#This Row],[Column11]]^2/(2*1000)</f>
        <v>194.7945308477523</v>
      </c>
    </row>
    <row r="1324" spans="7:25">
      <c r="G1324" s="42">
        <v>3200</v>
      </c>
      <c r="H1324" s="42">
        <v>8.0299999999999994</v>
      </c>
      <c r="I1324" s="41">
        <f>Table10[[#This Row],[Column2]]*746/1000</f>
        <v>5.9903799999999991</v>
      </c>
      <c r="J1324" s="37">
        <f>60*Table10[[#This Row],[Column3]]/(2*PI()*Table10[[#This Row],[Column1]])</f>
        <v>1.7876223524978023E-2</v>
      </c>
      <c r="K1324" s="51">
        <v>469.1</v>
      </c>
      <c r="L1324" s="41">
        <f>IF(Simulation!Q1324&lt;='Given Data '!J$6,1,IF(AND(Simulation!Q1324&gt;'Given Data '!J$6,Simulation!Q1324&lt;='Given Data '!J$7),2,IF(Simulation!Q1324&gt;'Given Data '!J$8,3)))</f>
        <v>3</v>
      </c>
      <c r="M1324" s="41">
        <v>2</v>
      </c>
      <c r="N1324" s="32">
        <f t="shared" si="51"/>
        <v>1320</v>
      </c>
      <c r="O1324" s="41">
        <f>O1323+(Table10[[#This Row],[Column11]]-Q1323)/R1323</f>
        <v>69.663918517875075</v>
      </c>
      <c r="P1324" s="41">
        <f>3.6*Table10[[#This Row],[Column11]]</f>
        <v>93.197033430019047</v>
      </c>
      <c r="Q1324" s="41">
        <f t="shared" si="52"/>
        <v>25.888064841671959</v>
      </c>
      <c r="R1324" s="36">
        <f>Table10[[#This Row],[Column16]]/Table10[[#This Row],[Column19]]</f>
        <v>-4.233614479266349E-2</v>
      </c>
      <c r="S1324" s="41">
        <f>'Given Data '!C$21*'Given Data '!C$19*'Given Data '!C$9*Table10[[#This Row],[Column11]]^2</f>
        <v>630.14920851173906</v>
      </c>
      <c r="T1324" s="41">
        <f>'Given Data '!C$23*'Given Data '!C$17*9.81</f>
        <v>102.35950200000001</v>
      </c>
      <c r="U1324" s="41">
        <v>0</v>
      </c>
      <c r="V1324" s="41">
        <f>'Given Data '!C$45-(Table10[[#This Row],[Column13]]+Table10[[#This Row],[Column14]]+Table10[[#This Row],[Column15]])</f>
        <v>-24.607293188904578</v>
      </c>
      <c r="W1324" s="41">
        <f>Table10[[#This Row],[Column16]]/'Given Data '!C$17</f>
        <v>-4.7166612081241642E-2</v>
      </c>
      <c r="X1324" s="41">
        <f>IF(L1324=1,'Given Data '!C$55,IF(L1324=2,'Given Data '!C$56,IF(L1324=3,'Given Data '!C$57)))</f>
        <v>581.23604096253996</v>
      </c>
      <c r="Y1324" s="41">
        <f>Table10[[#This Row],[Column19]]*Table10[[#This Row],[Column11]]^2/(2*1000)</f>
        <v>194.76984368286909</v>
      </c>
    </row>
    <row r="1325" spans="7:25">
      <c r="G1325" s="42">
        <v>3200</v>
      </c>
      <c r="H1325" s="42">
        <v>8.0299999999999994</v>
      </c>
      <c r="I1325" s="41">
        <f>Table10[[#This Row],[Column2]]*746/1000</f>
        <v>5.9903799999999991</v>
      </c>
      <c r="J1325" s="37">
        <f>60*Table10[[#This Row],[Column3]]/(2*PI()*Table10[[#This Row],[Column1]])</f>
        <v>1.7876223524978023E-2</v>
      </c>
      <c r="K1325" s="51">
        <v>469.1</v>
      </c>
      <c r="L1325" s="41">
        <f>IF(Simulation!Q1325&lt;='Given Data '!J$6,1,IF(AND(Simulation!Q1325&gt;'Given Data '!J$6,Simulation!Q1325&lt;='Given Data '!J$7),2,IF(Simulation!Q1325&gt;'Given Data '!J$8,3)))</f>
        <v>3</v>
      </c>
      <c r="M1325" s="41">
        <v>2</v>
      </c>
      <c r="N1325" s="32">
        <f t="shared" si="51"/>
        <v>1321</v>
      </c>
      <c r="O1325" s="41">
        <f>O1324+(Table10[[#This Row],[Column11]]-Q1324)/R1324</f>
        <v>69.702547576987939</v>
      </c>
      <c r="P1325" s="41">
        <f>3.6*Table10[[#This Row],[Column11]]</f>
        <v>93.191145970435755</v>
      </c>
      <c r="Q1325" s="41">
        <f t="shared" si="52"/>
        <v>25.886429436232152</v>
      </c>
      <c r="R1325" s="36">
        <f>Table10[[#This Row],[Column16]]/Table10[[#This Row],[Column19]]</f>
        <v>-4.2199172417330233E-2</v>
      </c>
      <c r="S1325" s="41">
        <f>'Given Data '!C$21*'Given Data '!C$19*'Given Data '!C$9*Table10[[#This Row],[Column11]]^2</f>
        <v>630.06959523057913</v>
      </c>
      <c r="T1325" s="41">
        <f>'Given Data '!C$23*'Given Data '!C$17*9.81</f>
        <v>102.35950200000001</v>
      </c>
      <c r="U1325" s="41">
        <v>0</v>
      </c>
      <c r="V1325" s="41">
        <f>'Given Data '!C$45-(Table10[[#This Row],[Column13]]+Table10[[#This Row],[Column14]]+Table10[[#This Row],[Column15]])</f>
        <v>-24.527679907744641</v>
      </c>
      <c r="W1325" s="41">
        <f>Table10[[#This Row],[Column16]]/'Given Data '!C$17</f>
        <v>-4.7014011438815895E-2</v>
      </c>
      <c r="X1325" s="41">
        <f>IF(L1325=1,'Given Data '!C$55,IF(L1325=2,'Given Data '!C$56,IF(L1325=3,'Given Data '!C$57)))</f>
        <v>581.23604096253996</v>
      </c>
      <c r="Y1325" s="41">
        <f>Table10[[#This Row],[Column19]]*Table10[[#This Row],[Column11]]^2/(2*1000)</f>
        <v>194.74523638968017</v>
      </c>
    </row>
    <row r="1326" spans="7:25">
      <c r="G1326" s="42">
        <v>3200</v>
      </c>
      <c r="H1326" s="42">
        <v>8.0299999999999994</v>
      </c>
      <c r="I1326" s="41">
        <f>Table10[[#This Row],[Column2]]*746/1000</f>
        <v>5.9903799999999991</v>
      </c>
      <c r="J1326" s="37">
        <f>60*Table10[[#This Row],[Column3]]/(2*PI()*Table10[[#This Row],[Column1]])</f>
        <v>1.7876223524978023E-2</v>
      </c>
      <c r="K1326" s="51">
        <v>504.5</v>
      </c>
      <c r="L1326" s="41">
        <f>IF(Simulation!Q1326&lt;='Given Data '!J$6,1,IF(AND(Simulation!Q1326&gt;'Given Data '!J$6,Simulation!Q1326&lt;='Given Data '!J$7),2,IF(Simulation!Q1326&gt;'Given Data '!J$8,3)))</f>
        <v>3</v>
      </c>
      <c r="M1326" s="41">
        <v>2</v>
      </c>
      <c r="N1326" s="32">
        <f t="shared" si="51"/>
        <v>1322</v>
      </c>
      <c r="O1326" s="41">
        <f>O1325+(Table10[[#This Row],[Column11]]-Q1325)/R1325</f>
        <v>69.741179072742355</v>
      </c>
      <c r="P1326" s="41">
        <f>3.6*Table10[[#This Row],[Column11]]</f>
        <v>93.185277188695466</v>
      </c>
      <c r="Q1326" s="41">
        <f t="shared" si="52"/>
        <v>25.884799219082073</v>
      </c>
      <c r="R1326" s="36">
        <f>Table10[[#This Row],[Column16]]/Table10[[#This Row],[Column19]]</f>
        <v>-4.2062643195989888E-2</v>
      </c>
      <c r="S1326" s="41">
        <f>'Given Data '!C$21*'Given Data '!C$19*'Given Data '!C$9*Table10[[#This Row],[Column11]]^2</f>
        <v>629.99023952649156</v>
      </c>
      <c r="T1326" s="41">
        <f>'Given Data '!C$23*'Given Data '!C$17*9.81</f>
        <v>102.35950200000001</v>
      </c>
      <c r="U1326" s="41">
        <v>0</v>
      </c>
      <c r="V1326" s="41">
        <f>'Given Data '!C$45-(Table10[[#This Row],[Column13]]+Table10[[#This Row],[Column14]]+Table10[[#This Row],[Column15]])</f>
        <v>-24.44832420365708</v>
      </c>
      <c r="W1326" s="41">
        <f>Table10[[#This Row],[Column16]]/'Given Data '!C$17</f>
        <v>-4.6861904513344731E-2</v>
      </c>
      <c r="X1326" s="41">
        <f>IF(L1326=1,'Given Data '!C$55,IF(L1326=2,'Given Data '!C$56,IF(L1326=3,'Given Data '!C$57)))</f>
        <v>581.23604096253996</v>
      </c>
      <c r="Y1326" s="41">
        <f>Table10[[#This Row],[Column19]]*Table10[[#This Row],[Column11]]^2/(2*1000)</f>
        <v>194.72070870977248</v>
      </c>
    </row>
    <row r="1327" spans="7:25">
      <c r="G1327" s="42">
        <v>3200</v>
      </c>
      <c r="H1327" s="42">
        <v>8.0299999999999994</v>
      </c>
      <c r="I1327" s="41">
        <f>Table10[[#This Row],[Column2]]*746/1000</f>
        <v>5.9903799999999991</v>
      </c>
      <c r="J1327" s="37">
        <f>60*Table10[[#This Row],[Column3]]/(2*PI()*Table10[[#This Row],[Column1]])</f>
        <v>1.7876223524978023E-2</v>
      </c>
      <c r="K1327" s="51">
        <v>504.5</v>
      </c>
      <c r="L1327" s="41">
        <f>IF(Simulation!Q1327&lt;='Given Data '!J$6,1,IF(AND(Simulation!Q1327&gt;'Given Data '!J$6,Simulation!Q1327&lt;='Given Data '!J$7),2,IF(Simulation!Q1327&gt;'Given Data '!J$8,3)))</f>
        <v>3</v>
      </c>
      <c r="M1327" s="41">
        <v>2</v>
      </c>
      <c r="N1327" s="32">
        <f t="shared" si="51"/>
        <v>1323</v>
      </c>
      <c r="O1327" s="41">
        <f>O1326+(Table10[[#This Row],[Column11]]-Q1326)/R1326</f>
        <v>69.779812997713847</v>
      </c>
      <c r="P1327" s="41">
        <f>3.6*Table10[[#This Row],[Column11]]</f>
        <v>93.179427026690647</v>
      </c>
      <c r="Q1327" s="41">
        <f t="shared" si="52"/>
        <v>25.883174174080736</v>
      </c>
      <c r="R1327" s="36">
        <f>Table10[[#This Row],[Column16]]/Table10[[#This Row],[Column19]]</f>
        <v>-4.1926555694882718E-2</v>
      </c>
      <c r="S1327" s="41">
        <f>'Given Data '!C$21*'Given Data '!C$19*'Given Data '!C$9*Table10[[#This Row],[Column11]]^2</f>
        <v>629.91114056612355</v>
      </c>
      <c r="T1327" s="41">
        <f>'Given Data '!C$23*'Given Data '!C$17*9.81</f>
        <v>102.35950200000001</v>
      </c>
      <c r="U1327" s="41">
        <v>0</v>
      </c>
      <c r="V1327" s="41">
        <f>'Given Data '!C$45-(Table10[[#This Row],[Column13]]+Table10[[#This Row],[Column14]]+Table10[[#This Row],[Column15]])</f>
        <v>-24.369225243289065</v>
      </c>
      <c r="W1327" s="41">
        <f>Table10[[#This Row],[Column16]]/'Given Data '!C$17</f>
        <v>-4.6710289707479376E-2</v>
      </c>
      <c r="X1327" s="41">
        <f>IF(L1327=1,'Given Data '!C$55,IF(L1327=2,'Given Data '!C$56,IF(L1327=3,'Given Data '!C$57)))</f>
        <v>581.23604096253996</v>
      </c>
      <c r="Y1327" s="41">
        <f>Table10[[#This Row],[Column19]]*Table10[[#This Row],[Column11]]^2/(2*1000)</f>
        <v>194.69626038556885</v>
      </c>
    </row>
    <row r="1328" spans="7:25">
      <c r="G1328" s="42">
        <v>3200</v>
      </c>
      <c r="H1328" s="42">
        <v>8.0299999999999994</v>
      </c>
      <c r="I1328" s="41">
        <f>Table10[[#This Row],[Column2]]*746/1000</f>
        <v>5.9903799999999991</v>
      </c>
      <c r="J1328" s="37">
        <f>60*Table10[[#This Row],[Column3]]/(2*PI()*Table10[[#This Row],[Column1]])</f>
        <v>1.7876223524978023E-2</v>
      </c>
      <c r="K1328" s="51">
        <v>504.5</v>
      </c>
      <c r="L1328" s="41">
        <f>IF(Simulation!Q1328&lt;='Given Data '!J$6,1,IF(AND(Simulation!Q1328&gt;'Given Data '!J$6,Simulation!Q1328&lt;='Given Data '!J$7),2,IF(Simulation!Q1328&gt;'Given Data '!J$8,3)))</f>
        <v>3</v>
      </c>
      <c r="M1328" s="41">
        <v>2</v>
      </c>
      <c r="N1328" s="32">
        <f t="shared" si="51"/>
        <v>1324</v>
      </c>
      <c r="O1328" s="41">
        <f>O1327+(Table10[[#This Row],[Column11]]-Q1327)/R1327</f>
        <v>69.818449344499186</v>
      </c>
      <c r="P1328" s="41">
        <f>3.6*Table10[[#This Row],[Column11]]</f>
        <v>93.173595426487424</v>
      </c>
      <c r="Q1328" s="41">
        <f t="shared" si="52"/>
        <v>25.881554285135394</v>
      </c>
      <c r="R1328" s="36">
        <f>Table10[[#This Row],[Column16]]/Table10[[#This Row],[Column19]]</f>
        <v>-4.1790908484887541E-2</v>
      </c>
      <c r="S1328" s="41">
        <f>'Given Data '!C$21*'Given Data '!C$19*'Given Data '!C$9*Table10[[#This Row],[Column11]]^2</f>
        <v>629.83229751881834</v>
      </c>
      <c r="T1328" s="41">
        <f>'Given Data '!C$23*'Given Data '!C$17*9.81</f>
        <v>102.35950200000001</v>
      </c>
      <c r="U1328" s="41">
        <v>0</v>
      </c>
      <c r="V1328" s="41">
        <f>'Given Data '!C$45-(Table10[[#This Row],[Column13]]+Table10[[#This Row],[Column14]]+Table10[[#This Row],[Column15]])</f>
        <v>-24.290382195983852</v>
      </c>
      <c r="W1328" s="41">
        <f>Table10[[#This Row],[Column16]]/'Given Data '!C$17</f>
        <v>-4.6559165429038832E-2</v>
      </c>
      <c r="X1328" s="41">
        <f>IF(L1328=1,'Given Data '!C$55,IF(L1328=2,'Given Data '!C$56,IF(L1328=3,'Given Data '!C$57)))</f>
        <v>581.23604096253996</v>
      </c>
      <c r="Y1328" s="41">
        <f>Table10[[#This Row],[Column19]]*Table10[[#This Row],[Column11]]^2/(2*1000)</f>
        <v>194.67189116032554</v>
      </c>
    </row>
    <row r="1329" spans="7:25">
      <c r="G1329" s="42">
        <v>3200</v>
      </c>
      <c r="H1329" s="42">
        <v>8.0299999999999994</v>
      </c>
      <c r="I1329" s="41">
        <f>Table10[[#This Row],[Column2]]*746/1000</f>
        <v>5.9903799999999991</v>
      </c>
      <c r="J1329" s="37">
        <f>60*Table10[[#This Row],[Column3]]/(2*PI()*Table10[[#This Row],[Column1]])</f>
        <v>1.7876223524978023E-2</v>
      </c>
      <c r="K1329" s="51">
        <v>504.5</v>
      </c>
      <c r="L1329" s="41">
        <f>IF(Simulation!Q1329&lt;='Given Data '!J$6,1,IF(AND(Simulation!Q1329&gt;'Given Data '!J$6,Simulation!Q1329&lt;='Given Data '!J$7),2,IF(Simulation!Q1329&gt;'Given Data '!J$8,3)))</f>
        <v>3</v>
      </c>
      <c r="M1329" s="41">
        <v>2</v>
      </c>
      <c r="N1329" s="32">
        <f t="shared" si="51"/>
        <v>1325</v>
      </c>
      <c r="O1329" s="41">
        <f>O1328+(Table10[[#This Row],[Column11]]-Q1328)/R1328</f>
        <v>69.857088105716258</v>
      </c>
      <c r="P1329" s="41">
        <f>3.6*Table10[[#This Row],[Column11]]</f>
        <v>93.167782330325053</v>
      </c>
      <c r="Q1329" s="41">
        <f t="shared" si="52"/>
        <v>25.879939536201402</v>
      </c>
      <c r="R1329" s="36">
        <f>Table10[[#This Row],[Column16]]/Table10[[#This Row],[Column19]]</f>
        <v>-4.1655700141507601E-2</v>
      </c>
      <c r="S1329" s="41">
        <f>'Given Data '!C$21*'Given Data '!C$19*'Given Data '!C$9*Table10[[#This Row],[Column11]]^2</f>
        <v>629.75370955660708</v>
      </c>
      <c r="T1329" s="41">
        <f>'Given Data '!C$23*'Given Data '!C$17*9.81</f>
        <v>102.35950200000001</v>
      </c>
      <c r="U1329" s="41">
        <v>0</v>
      </c>
      <c r="V1329" s="41">
        <f>'Given Data '!C$45-(Table10[[#This Row],[Column13]]+Table10[[#This Row],[Column14]]+Table10[[#This Row],[Column15]])</f>
        <v>-24.211794233772594</v>
      </c>
      <c r="W1329" s="41">
        <f>Table10[[#This Row],[Column16]]/'Given Data '!C$17</f>
        <v>-4.6408530090994216E-2</v>
      </c>
      <c r="X1329" s="41">
        <f>IF(L1329=1,'Given Data '!C$55,IF(L1329=2,'Given Data '!C$56,IF(L1329=3,'Given Data '!C$57)))</f>
        <v>581.23604096253996</v>
      </c>
      <c r="Y1329" s="41">
        <f>Table10[[#This Row],[Column19]]*Table10[[#This Row],[Column11]]^2/(2*1000)</f>
        <v>194.64760077812954</v>
      </c>
    </row>
    <row r="1330" spans="7:25">
      <c r="G1330" s="42">
        <v>3200</v>
      </c>
      <c r="H1330" s="42">
        <v>8.0299999999999994</v>
      </c>
      <c r="I1330" s="41">
        <f>Table10[[#This Row],[Column2]]*746/1000</f>
        <v>5.9903799999999991</v>
      </c>
      <c r="J1330" s="37">
        <f>60*Table10[[#This Row],[Column3]]/(2*PI()*Table10[[#This Row],[Column1]])</f>
        <v>1.7876223524978023E-2</v>
      </c>
      <c r="K1330" s="51">
        <v>504.5</v>
      </c>
      <c r="L1330" s="41">
        <f>IF(Simulation!Q1330&lt;='Given Data '!J$6,1,IF(AND(Simulation!Q1330&gt;'Given Data '!J$6,Simulation!Q1330&lt;='Given Data '!J$7),2,IF(Simulation!Q1330&gt;'Given Data '!J$8,3)))</f>
        <v>3</v>
      </c>
      <c r="M1330" s="41">
        <v>2</v>
      </c>
      <c r="N1330" s="32">
        <f t="shared" si="51"/>
        <v>1326</v>
      </c>
      <c r="O1330" s="41">
        <f>O1329+(Table10[[#This Row],[Column11]]-Q1329)/R1329</f>
        <v>69.895729274003983</v>
      </c>
      <c r="P1330" s="41">
        <f>3.6*Table10[[#This Row],[Column11]]</f>
        <v>93.161987680615525</v>
      </c>
      <c r="Q1330" s="41">
        <f t="shared" si="52"/>
        <v>25.878329911282091</v>
      </c>
      <c r="R1330" s="36">
        <f>Table10[[#This Row],[Column16]]/Table10[[#This Row],[Column19]]</f>
        <v>-4.1520929244854184E-2</v>
      </c>
      <c r="S1330" s="41">
        <f>'Given Data '!C$21*'Given Data '!C$19*'Given Data '!C$9*Table10[[#This Row],[Column11]]^2</f>
        <v>629.67537585419927</v>
      </c>
      <c r="T1330" s="41">
        <f>'Given Data '!C$23*'Given Data '!C$17*9.81</f>
        <v>102.35950200000001</v>
      </c>
      <c r="U1330" s="41">
        <v>0</v>
      </c>
      <c r="V1330" s="41">
        <f>'Given Data '!C$45-(Table10[[#This Row],[Column13]]+Table10[[#This Row],[Column14]]+Table10[[#This Row],[Column15]])</f>
        <v>-24.13346053136479</v>
      </c>
      <c r="W1330" s="41">
        <f>Table10[[#This Row],[Column16]]/'Given Data '!C$17</f>
        <v>-4.6258382111450398E-2</v>
      </c>
      <c r="X1330" s="41">
        <f>IF(L1330=1,'Given Data '!C$55,IF(L1330=2,'Given Data '!C$56,IF(L1330=3,'Given Data '!C$57)))</f>
        <v>581.23604096253996</v>
      </c>
      <c r="Y1330" s="41">
        <f>Table10[[#This Row],[Column19]]*Table10[[#This Row],[Column11]]^2/(2*1000)</f>
        <v>194.62338898389578</v>
      </c>
    </row>
    <row r="1331" spans="7:25">
      <c r="G1331" s="42">
        <v>3200</v>
      </c>
      <c r="H1331" s="42">
        <v>8.0299999999999994</v>
      </c>
      <c r="I1331" s="41">
        <f>Table10[[#This Row],[Column2]]*746/1000</f>
        <v>5.9903799999999991</v>
      </c>
      <c r="J1331" s="37">
        <f>60*Table10[[#This Row],[Column3]]/(2*PI()*Table10[[#This Row],[Column1]])</f>
        <v>1.7876223524978023E-2</v>
      </c>
      <c r="K1331" s="51">
        <v>504.5</v>
      </c>
      <c r="L1331" s="41">
        <f>IF(Simulation!Q1331&lt;='Given Data '!J$6,1,IF(AND(Simulation!Q1331&gt;'Given Data '!J$6,Simulation!Q1331&lt;='Given Data '!J$7),2,IF(Simulation!Q1331&gt;'Given Data '!J$8,3)))</f>
        <v>3</v>
      </c>
      <c r="M1331" s="41">
        <v>2</v>
      </c>
      <c r="N1331" s="32">
        <f t="shared" si="51"/>
        <v>1327</v>
      </c>
      <c r="O1331" s="41">
        <f>O1330+(Table10[[#This Row],[Column11]]-Q1330)/R1330</f>
        <v>69.934372842022327</v>
      </c>
      <c r="P1331" s="41">
        <f>3.6*Table10[[#This Row],[Column11]]</f>
        <v>93.156211419943077</v>
      </c>
      <c r="Q1331" s="41">
        <f t="shared" si="52"/>
        <v>25.876725394428632</v>
      </c>
      <c r="R1331" s="36">
        <f>Table10[[#This Row],[Column16]]/Table10[[#This Row],[Column19]]</f>
        <v>-4.1386594379632893E-2</v>
      </c>
      <c r="S1331" s="41">
        <f>'Given Data '!C$21*'Given Data '!C$19*'Given Data '!C$9*Table10[[#This Row],[Column11]]^2</f>
        <v>629.59729558897482</v>
      </c>
      <c r="T1331" s="41">
        <f>'Given Data '!C$23*'Given Data '!C$17*9.81</f>
        <v>102.35950200000001</v>
      </c>
      <c r="U1331" s="41">
        <v>0</v>
      </c>
      <c r="V1331" s="41">
        <f>'Given Data '!C$45-(Table10[[#This Row],[Column13]]+Table10[[#This Row],[Column14]]+Table10[[#This Row],[Column15]])</f>
        <v>-24.055380266140332</v>
      </c>
      <c r="W1331" s="41">
        <f>Table10[[#This Row],[Column16]]/'Given Data '!C$17</f>
        <v>-4.6108719913630809E-2</v>
      </c>
      <c r="X1331" s="41">
        <f>IF(L1331=1,'Given Data '!C$55,IF(L1331=2,'Given Data '!C$56,IF(L1331=3,'Given Data '!C$57)))</f>
        <v>581.23604096253996</v>
      </c>
      <c r="Y1331" s="41">
        <f>Table10[[#This Row],[Column19]]*Table10[[#This Row],[Column11]]^2/(2*1000)</f>
        <v>194.59925552336441</v>
      </c>
    </row>
    <row r="1332" spans="7:25">
      <c r="G1332" s="42">
        <v>3200</v>
      </c>
      <c r="H1332" s="42">
        <v>8.0299999999999994</v>
      </c>
      <c r="I1332" s="41">
        <f>Table10[[#This Row],[Column2]]*746/1000</f>
        <v>5.9903799999999991</v>
      </c>
      <c r="J1332" s="37">
        <f>60*Table10[[#This Row],[Column3]]/(2*PI()*Table10[[#This Row],[Column1]])</f>
        <v>1.7876223524978023E-2</v>
      </c>
      <c r="K1332" s="51">
        <v>504.5</v>
      </c>
      <c r="L1332" s="41">
        <f>IF(Simulation!Q1332&lt;='Given Data '!J$6,1,IF(AND(Simulation!Q1332&gt;'Given Data '!J$6,Simulation!Q1332&lt;='Given Data '!J$7),2,IF(Simulation!Q1332&gt;'Given Data '!J$8,3)))</f>
        <v>3</v>
      </c>
      <c r="M1332" s="41">
        <v>2</v>
      </c>
      <c r="N1332" s="32">
        <f t="shared" si="51"/>
        <v>1328</v>
      </c>
      <c r="O1332" s="41">
        <f>O1331+(Table10[[#This Row],[Column11]]-Q1331)/R1331</f>
        <v>69.973018802452316</v>
      </c>
      <c r="P1332" s="41">
        <f>3.6*Table10[[#This Row],[Column11]]</f>
        <v>93.150453491063658</v>
      </c>
      <c r="Q1332" s="41">
        <f t="shared" si="52"/>
        <v>25.875125969739905</v>
      </c>
      <c r="R1332" s="36">
        <f>Table10[[#This Row],[Column16]]/Table10[[#This Row],[Column19]]</f>
        <v>-4.1252694135128033E-2</v>
      </c>
      <c r="S1332" s="41">
        <f>'Given Data '!C$21*'Given Data '!C$19*'Given Data '!C$9*Table10[[#This Row],[Column11]]^2</f>
        <v>629.51946794097489</v>
      </c>
      <c r="T1332" s="41">
        <f>'Given Data '!C$23*'Given Data '!C$17*9.81</f>
        <v>102.35950200000001</v>
      </c>
      <c r="U1332" s="41">
        <v>0</v>
      </c>
      <c r="V1332" s="41">
        <f>'Given Data '!C$45-(Table10[[#This Row],[Column13]]+Table10[[#This Row],[Column14]]+Table10[[#This Row],[Column15]])</f>
        <v>-23.977552618140408</v>
      </c>
      <c r="W1332" s="41">
        <f>Table10[[#This Row],[Column16]]/'Given Data '!C$17</f>
        <v>-4.5959541925859972E-2</v>
      </c>
      <c r="X1332" s="41">
        <f>IF(L1332=1,'Given Data '!C$55,IF(L1332=2,'Given Data '!C$56,IF(L1332=3,'Given Data '!C$57)))</f>
        <v>581.23604096253996</v>
      </c>
      <c r="Y1332" s="41">
        <f>Table10[[#This Row],[Column19]]*Table10[[#This Row],[Column11]]^2/(2*1000)</f>
        <v>194.57520014309827</v>
      </c>
    </row>
    <row r="1333" spans="7:25">
      <c r="G1333" s="42">
        <v>3200</v>
      </c>
      <c r="H1333" s="42">
        <v>8.0299999999999994</v>
      </c>
      <c r="I1333" s="41">
        <f>Table10[[#This Row],[Column2]]*746/1000</f>
        <v>5.9903799999999991</v>
      </c>
      <c r="J1333" s="37">
        <f>60*Table10[[#This Row],[Column3]]/(2*PI()*Table10[[#This Row],[Column1]])</f>
        <v>1.7876223524978023E-2</v>
      </c>
      <c r="K1333" s="51">
        <v>504.5</v>
      </c>
      <c r="L1333" s="41">
        <f>IF(Simulation!Q1333&lt;='Given Data '!J$6,1,IF(AND(Simulation!Q1333&gt;'Given Data '!J$6,Simulation!Q1333&lt;='Given Data '!J$7),2,IF(Simulation!Q1333&gt;'Given Data '!J$8,3)))</f>
        <v>3</v>
      </c>
      <c r="M1333" s="41">
        <v>2</v>
      </c>
      <c r="N1333" s="32">
        <f t="shared" si="51"/>
        <v>1329</v>
      </c>
      <c r="O1333" s="41">
        <f>O1332+(Table10[[#This Row],[Column11]]-Q1332)/R1332</f>
        <v>70.011667147995965</v>
      </c>
      <c r="P1333" s="41">
        <f>3.6*Table10[[#This Row],[Column11]]</f>
        <v>93.144713836904515</v>
      </c>
      <c r="Q1333" s="41">
        <f t="shared" si="52"/>
        <v>25.873531621362364</v>
      </c>
      <c r="R1333" s="36">
        <f>Table10[[#This Row],[Column16]]/Table10[[#This Row],[Column19]]</f>
        <v>-4.1119227105187887E-2</v>
      </c>
      <c r="S1333" s="41">
        <f>'Given Data '!C$21*'Given Data '!C$19*'Given Data '!C$9*Table10[[#This Row],[Column11]]^2</f>
        <v>629.44189209289345</v>
      </c>
      <c r="T1333" s="41">
        <f>'Given Data '!C$23*'Given Data '!C$17*9.81</f>
        <v>102.35950200000001</v>
      </c>
      <c r="U1333" s="41">
        <v>0</v>
      </c>
      <c r="V1333" s="41">
        <f>'Given Data '!C$45-(Table10[[#This Row],[Column13]]+Table10[[#This Row],[Column14]]+Table10[[#This Row],[Column15]])</f>
        <v>-23.89997677005897</v>
      </c>
      <c r="W1333" s="41">
        <f>Table10[[#This Row],[Column16]]/'Given Data '!C$17</f>
        <v>-4.581084658154716E-2</v>
      </c>
      <c r="X1333" s="41">
        <f>IF(L1333=1,'Given Data '!C$55,IF(L1333=2,'Given Data '!C$56,IF(L1333=3,'Given Data '!C$57)))</f>
        <v>581.23604096253996</v>
      </c>
      <c r="Y1333" s="41">
        <f>Table10[[#This Row],[Column19]]*Table10[[#This Row],[Column11]]^2/(2*1000)</f>
        <v>194.55122259048014</v>
      </c>
    </row>
    <row r="1334" spans="7:25">
      <c r="G1334" s="42">
        <v>3200</v>
      </c>
      <c r="H1334" s="42">
        <v>8.0299999999999994</v>
      </c>
      <c r="I1334" s="41">
        <f>Table10[[#This Row],[Column2]]*746/1000</f>
        <v>5.9903799999999991</v>
      </c>
      <c r="J1334" s="37">
        <f>60*Table10[[#This Row],[Column3]]/(2*PI()*Table10[[#This Row],[Column1]])</f>
        <v>1.7876223524978023E-2</v>
      </c>
      <c r="K1334" s="51">
        <v>585.70000000000005</v>
      </c>
      <c r="L1334" s="41">
        <f>IF(Simulation!Q1334&lt;='Given Data '!J$6,1,IF(AND(Simulation!Q1334&gt;'Given Data '!J$6,Simulation!Q1334&lt;='Given Data '!J$7),2,IF(Simulation!Q1334&gt;'Given Data '!J$8,3)))</f>
        <v>3</v>
      </c>
      <c r="M1334" s="41">
        <v>2</v>
      </c>
      <c r="N1334" s="32">
        <f t="shared" si="51"/>
        <v>1330</v>
      </c>
      <c r="O1334" s="41">
        <f>O1333+(Table10[[#This Row],[Column11]]-Q1333)/R1333</f>
        <v>70.050317871376038</v>
      </c>
      <c r="P1334" s="41">
        <f>3.6*Table10[[#This Row],[Column11]]</f>
        <v>93.138992400563708</v>
      </c>
      <c r="Q1334" s="41">
        <f t="shared" si="52"/>
        <v>25.871942333489919</v>
      </c>
      <c r="R1334" s="36">
        <f>Table10[[#This Row],[Column16]]/Table10[[#This Row],[Column19]]</f>
        <v>-4.0986191888210899E-2</v>
      </c>
      <c r="S1334" s="41">
        <f>'Given Data '!C$21*'Given Data '!C$19*'Given Data '!C$9*Table10[[#This Row],[Column11]]^2</f>
        <v>629.36456723006916</v>
      </c>
      <c r="T1334" s="41">
        <f>'Given Data '!C$23*'Given Data '!C$17*9.81</f>
        <v>102.35950200000001</v>
      </c>
      <c r="U1334" s="41">
        <v>0</v>
      </c>
      <c r="V1334" s="41">
        <f>'Given Data '!C$45-(Table10[[#This Row],[Column13]]+Table10[[#This Row],[Column14]]+Table10[[#This Row],[Column15]])</f>
        <v>-23.822651907234672</v>
      </c>
      <c r="W1334" s="41">
        <f>Table10[[#This Row],[Column16]]/'Given Data '!C$17</f>
        <v>-4.5662632319170941E-2</v>
      </c>
      <c r="X1334" s="41">
        <f>IF(L1334=1,'Given Data '!C$55,IF(L1334=2,'Given Data '!C$56,IF(L1334=3,'Given Data '!C$57)))</f>
        <v>581.23604096253996</v>
      </c>
      <c r="Y1334" s="41">
        <f>Table10[[#This Row],[Column19]]*Table10[[#This Row],[Column11]]^2/(2*1000)</f>
        <v>194.52732261371008</v>
      </c>
    </row>
    <row r="1335" spans="7:25">
      <c r="G1335" s="42">
        <v>3200</v>
      </c>
      <c r="H1335" s="42">
        <v>8.0299999999999994</v>
      </c>
      <c r="I1335" s="41">
        <f>Table10[[#This Row],[Column2]]*746/1000</f>
        <v>5.9903799999999991</v>
      </c>
      <c r="J1335" s="37">
        <f>60*Table10[[#This Row],[Column3]]/(2*PI()*Table10[[#This Row],[Column1]])</f>
        <v>1.7876223524978023E-2</v>
      </c>
      <c r="K1335" s="51">
        <v>585.70000000000005</v>
      </c>
      <c r="L1335" s="41">
        <f>IF(Simulation!Q1335&lt;='Given Data '!J$6,1,IF(AND(Simulation!Q1335&gt;'Given Data '!J$6,Simulation!Q1335&lt;='Given Data '!J$7),2,IF(Simulation!Q1335&gt;'Given Data '!J$8,3)))</f>
        <v>3</v>
      </c>
      <c r="M1335" s="41">
        <v>2</v>
      </c>
      <c r="N1335" s="32">
        <f t="shared" si="51"/>
        <v>1331</v>
      </c>
      <c r="O1335" s="41">
        <f>O1334+(Table10[[#This Row],[Column11]]-Q1334)/R1334</f>
        <v>70.088970965336301</v>
      </c>
      <c r="P1335" s="41">
        <f>3.6*Table10[[#This Row],[Column11]]</f>
        <v>93.133289125309645</v>
      </c>
      <c r="Q1335" s="41">
        <f t="shared" si="52"/>
        <v>25.870358090363791</v>
      </c>
      <c r="R1335" s="36">
        <f>Table10[[#This Row],[Column16]]/Table10[[#This Row],[Column19]]</f>
        <v>-4.0853587087128988E-2</v>
      </c>
      <c r="S1335" s="41">
        <f>'Given Data '!C$21*'Given Data '!C$19*'Given Data '!C$9*Table10[[#This Row],[Column11]]^2</f>
        <v>629.28749254047568</v>
      </c>
      <c r="T1335" s="41">
        <f>'Given Data '!C$23*'Given Data '!C$17*9.81</f>
        <v>102.35950200000001</v>
      </c>
      <c r="U1335" s="41">
        <v>0</v>
      </c>
      <c r="V1335" s="41">
        <f>'Given Data '!C$45-(Table10[[#This Row],[Column13]]+Table10[[#This Row],[Column14]]+Table10[[#This Row],[Column15]])</f>
        <v>-23.745577217641198</v>
      </c>
      <c r="W1335" s="41">
        <f>Table10[[#This Row],[Column16]]/'Given Data '!C$17</f>
        <v>-4.5514897582260634E-2</v>
      </c>
      <c r="X1335" s="41">
        <f>IF(L1335=1,'Given Data '!C$55,IF(L1335=2,'Given Data '!C$56,IF(L1335=3,'Given Data '!C$57)))</f>
        <v>581.23604096253996</v>
      </c>
      <c r="Y1335" s="41">
        <f>Table10[[#This Row],[Column19]]*Table10[[#This Row],[Column11]]^2/(2*1000)</f>
        <v>194.50349996180279</v>
      </c>
    </row>
    <row r="1336" spans="7:25">
      <c r="G1336" s="42">
        <v>3200</v>
      </c>
      <c r="H1336" s="42">
        <v>8.0299999999999994</v>
      </c>
      <c r="I1336" s="41">
        <f>Table10[[#This Row],[Column2]]*746/1000</f>
        <v>5.9903799999999991</v>
      </c>
      <c r="J1336" s="37">
        <f>60*Table10[[#This Row],[Column3]]/(2*PI()*Table10[[#This Row],[Column1]])</f>
        <v>1.7876223524978023E-2</v>
      </c>
      <c r="K1336" s="51">
        <v>585.70000000000005</v>
      </c>
      <c r="L1336" s="41">
        <f>IF(Simulation!Q1336&lt;='Given Data '!J$6,1,IF(AND(Simulation!Q1336&gt;'Given Data '!J$6,Simulation!Q1336&lt;='Given Data '!J$7),2,IF(Simulation!Q1336&gt;'Given Data '!J$8,3)))</f>
        <v>3</v>
      </c>
      <c r="M1336" s="41">
        <v>2</v>
      </c>
      <c r="N1336" s="32">
        <f t="shared" si="51"/>
        <v>1332</v>
      </c>
      <c r="O1336" s="41">
        <f>O1335+(Table10[[#This Row],[Column11]]-Q1335)/R1335</f>
        <v>70.127626422641157</v>
      </c>
      <c r="P1336" s="41">
        <f>3.6*Table10[[#This Row],[Column11]]</f>
        <v>93.127603954580621</v>
      </c>
      <c r="Q1336" s="41">
        <f t="shared" si="52"/>
        <v>25.868778876272394</v>
      </c>
      <c r="R1336" s="36">
        <f>Table10[[#This Row],[Column16]]/Table10[[#This Row],[Column19]]</f>
        <v>-4.0721411309395071E-2</v>
      </c>
      <c r="S1336" s="41">
        <f>'Given Data '!C$21*'Given Data '!C$19*'Given Data '!C$9*Table10[[#This Row],[Column11]]^2</f>
        <v>629.21066721471448</v>
      </c>
      <c r="T1336" s="41">
        <f>'Given Data '!C$23*'Given Data '!C$17*9.81</f>
        <v>102.35950200000001</v>
      </c>
      <c r="U1336" s="41">
        <v>0</v>
      </c>
      <c r="V1336" s="41">
        <f>'Given Data '!C$45-(Table10[[#This Row],[Column13]]+Table10[[#This Row],[Column14]]+Table10[[#This Row],[Column15]])</f>
        <v>-23.668751891879992</v>
      </c>
      <c r="W1336" s="41">
        <f>Table10[[#This Row],[Column16]]/'Given Data '!C$17</f>
        <v>-4.5367640819382396E-2</v>
      </c>
      <c r="X1336" s="41">
        <f>IF(L1336=1,'Given Data '!C$55,IF(L1336=2,'Given Data '!C$56,IF(L1336=3,'Given Data '!C$57)))</f>
        <v>581.23604096253996</v>
      </c>
      <c r="Y1336" s="41">
        <f>Table10[[#This Row],[Column19]]*Table10[[#This Row],[Column11]]^2/(2*1000)</f>
        <v>194.47975438458511</v>
      </c>
    </row>
    <row r="1337" spans="7:25">
      <c r="G1337" s="42">
        <v>3200</v>
      </c>
      <c r="H1337" s="42">
        <v>8.0299999999999994</v>
      </c>
      <c r="I1337" s="41">
        <f>Table10[[#This Row],[Column2]]*746/1000</f>
        <v>5.9903799999999991</v>
      </c>
      <c r="J1337" s="37">
        <f>60*Table10[[#This Row],[Column3]]/(2*PI()*Table10[[#This Row],[Column1]])</f>
        <v>1.7876223524978023E-2</v>
      </c>
      <c r="K1337" s="51">
        <v>585.70000000000005</v>
      </c>
      <c r="L1337" s="41">
        <f>IF(Simulation!Q1337&lt;='Given Data '!J$6,1,IF(AND(Simulation!Q1337&gt;'Given Data '!J$6,Simulation!Q1337&lt;='Given Data '!J$7),2,IF(Simulation!Q1337&gt;'Given Data '!J$8,3)))</f>
        <v>3</v>
      </c>
      <c r="M1337" s="41">
        <v>2</v>
      </c>
      <c r="N1337" s="32">
        <f t="shared" si="51"/>
        <v>1333</v>
      </c>
      <c r="O1337" s="41">
        <f>O1336+(Table10[[#This Row],[Column11]]-Q1336)/R1336</f>
        <v>70.166284236075711</v>
      </c>
      <c r="P1337" s="41">
        <f>3.6*Table10[[#This Row],[Column11]]</f>
        <v>93.121936831984328</v>
      </c>
      <c r="Q1337" s="41">
        <f t="shared" si="52"/>
        <v>25.867204675551204</v>
      </c>
      <c r="R1337" s="36">
        <f>Table10[[#This Row],[Column16]]/Table10[[#This Row],[Column19]]</f>
        <v>-4.0589663166967785E-2</v>
      </c>
      <c r="S1337" s="41">
        <f>'Given Data '!C$21*'Given Data '!C$19*'Given Data '!C$9*Table10[[#This Row],[Column11]]^2</f>
        <v>629.13409044600587</v>
      </c>
      <c r="T1337" s="41">
        <f>'Given Data '!C$23*'Given Data '!C$17*9.81</f>
        <v>102.35950200000001</v>
      </c>
      <c r="U1337" s="41">
        <v>0</v>
      </c>
      <c r="V1337" s="41">
        <f>'Given Data '!C$45-(Table10[[#This Row],[Column13]]+Table10[[#This Row],[Column14]]+Table10[[#This Row],[Column15]])</f>
        <v>-23.592175123171387</v>
      </c>
      <c r="W1337" s="41">
        <f>Table10[[#This Row],[Column16]]/'Given Data '!C$17</f>
        <v>-4.5220860484122188E-2</v>
      </c>
      <c r="X1337" s="41">
        <f>IF(L1337=1,'Given Data '!C$55,IF(L1337=2,'Given Data '!C$56,IF(L1337=3,'Given Data '!C$57)))</f>
        <v>581.23604096253996</v>
      </c>
      <c r="Y1337" s="41">
        <f>Table10[[#This Row],[Column19]]*Table10[[#This Row],[Column11]]^2/(2*1000)</f>
        <v>194.45608563269323</v>
      </c>
    </row>
    <row r="1338" spans="7:25">
      <c r="G1338" s="42">
        <v>3200</v>
      </c>
      <c r="H1338" s="42">
        <v>8.0299999999999994</v>
      </c>
      <c r="I1338" s="41">
        <f>Table10[[#This Row],[Column2]]*746/1000</f>
        <v>5.9903799999999991</v>
      </c>
      <c r="J1338" s="37">
        <f>60*Table10[[#This Row],[Column3]]/(2*PI()*Table10[[#This Row],[Column1]])</f>
        <v>1.7876223524978023E-2</v>
      </c>
      <c r="K1338" s="51">
        <v>585.70000000000005</v>
      </c>
      <c r="L1338" s="41">
        <f>IF(Simulation!Q1338&lt;='Given Data '!J$6,1,IF(AND(Simulation!Q1338&gt;'Given Data '!J$6,Simulation!Q1338&lt;='Given Data '!J$7),2,IF(Simulation!Q1338&gt;'Given Data '!J$8,3)))</f>
        <v>3</v>
      </c>
      <c r="M1338" s="41">
        <v>2</v>
      </c>
      <c r="N1338" s="32">
        <f t="shared" si="51"/>
        <v>1334</v>
      </c>
      <c r="O1338" s="41">
        <f>O1337+(Table10[[#This Row],[Column11]]-Q1337)/R1337</f>
        <v>70.204944398445974</v>
      </c>
      <c r="P1338" s="41">
        <f>3.6*Table10[[#This Row],[Column11]]</f>
        <v>93.116287701297409</v>
      </c>
      <c r="Q1338" s="41">
        <f t="shared" si="52"/>
        <v>25.865635472582614</v>
      </c>
      <c r="R1338" s="36">
        <f>Table10[[#This Row],[Column16]]/Table10[[#This Row],[Column19]]</f>
        <v>-4.0458341276295252E-2</v>
      </c>
      <c r="S1338" s="41">
        <f>'Given Data '!C$21*'Given Data '!C$19*'Given Data '!C$9*Table10[[#This Row],[Column11]]^2</f>
        <v>629.05776143017965</v>
      </c>
      <c r="T1338" s="41">
        <f>'Given Data '!C$23*'Given Data '!C$17*9.81</f>
        <v>102.35950200000001</v>
      </c>
      <c r="U1338" s="41">
        <v>0</v>
      </c>
      <c r="V1338" s="41">
        <f>'Given Data '!C$45-(Table10[[#This Row],[Column13]]+Table10[[#This Row],[Column14]]+Table10[[#This Row],[Column15]])</f>
        <v>-23.515846107345169</v>
      </c>
      <c r="W1338" s="41">
        <f>Table10[[#This Row],[Column16]]/'Given Data '!C$17</f>
        <v>-4.5074555035067694E-2</v>
      </c>
      <c r="X1338" s="41">
        <f>IF(L1338=1,'Given Data '!C$55,IF(L1338=2,'Given Data '!C$56,IF(L1338=3,'Given Data '!C$57)))</f>
        <v>581.23604096253996</v>
      </c>
      <c r="Y1338" s="41">
        <f>Table10[[#This Row],[Column19]]*Table10[[#This Row],[Column11]]^2/(2*1000)</f>
        <v>194.43249345757002</v>
      </c>
    </row>
    <row r="1339" spans="7:25">
      <c r="G1339" s="42">
        <v>3200</v>
      </c>
      <c r="H1339" s="42">
        <v>8.0299999999999994</v>
      </c>
      <c r="I1339" s="41">
        <f>Table10[[#This Row],[Column2]]*746/1000</f>
        <v>5.9903799999999991</v>
      </c>
      <c r="J1339" s="37">
        <f>60*Table10[[#This Row],[Column3]]/(2*PI()*Table10[[#This Row],[Column1]])</f>
        <v>1.7876223524978023E-2</v>
      </c>
      <c r="K1339" s="51">
        <v>585.70000000000005</v>
      </c>
      <c r="L1339" s="41">
        <f>IF(Simulation!Q1339&lt;='Given Data '!J$6,1,IF(AND(Simulation!Q1339&gt;'Given Data '!J$6,Simulation!Q1339&lt;='Given Data '!J$7),2,IF(Simulation!Q1339&gt;'Given Data '!J$8,3)))</f>
        <v>3</v>
      </c>
      <c r="M1339" s="41">
        <v>2</v>
      </c>
      <c r="N1339" s="32">
        <f t="shared" si="51"/>
        <v>1335</v>
      </c>
      <c r="O1339" s="41">
        <f>O1338+(Table10[[#This Row],[Column11]]-Q1338)/R1338</f>
        <v>70.243606902578406</v>
      </c>
      <c r="P1339" s="41">
        <f>3.6*Table10[[#This Row],[Column11]]</f>
        <v>93.110656506464977</v>
      </c>
      <c r="Q1339" s="41">
        <f t="shared" si="52"/>
        <v>25.864071251795828</v>
      </c>
      <c r="R1339" s="36">
        <f>Table10[[#This Row],[Column16]]/Table10[[#This Row],[Column19]]</f>
        <v>-4.0327444258302578E-2</v>
      </c>
      <c r="S1339" s="41">
        <f>'Given Data '!C$21*'Given Data '!C$19*'Given Data '!C$9*Table10[[#This Row],[Column11]]^2</f>
        <v>628.98167936566779</v>
      </c>
      <c r="T1339" s="41">
        <f>'Given Data '!C$23*'Given Data '!C$17*9.81</f>
        <v>102.35950200000001</v>
      </c>
      <c r="U1339" s="41">
        <v>0</v>
      </c>
      <c r="V1339" s="41">
        <f>'Given Data '!C$45-(Table10[[#This Row],[Column13]]+Table10[[#This Row],[Column14]]+Table10[[#This Row],[Column15]])</f>
        <v>-23.439764042833303</v>
      </c>
      <c r="W1339" s="41">
        <f>Table10[[#This Row],[Column16]]/'Given Data '!C$17</f>
        <v>-4.4928722935794412E-2</v>
      </c>
      <c r="X1339" s="41">
        <f>IF(L1339=1,'Given Data '!C$55,IF(L1339=2,'Given Data '!C$56,IF(L1339=3,'Given Data '!C$57)))</f>
        <v>581.23604096253996</v>
      </c>
      <c r="Y1339" s="41">
        <f>Table10[[#This Row],[Column19]]*Table10[[#This Row],[Column11]]^2/(2*1000)</f>
        <v>194.40897761146269</v>
      </c>
    </row>
    <row r="1340" spans="7:25">
      <c r="G1340" s="42">
        <v>3200</v>
      </c>
      <c r="H1340" s="42">
        <v>8.0299999999999994</v>
      </c>
      <c r="I1340" s="41">
        <f>Table10[[#This Row],[Column2]]*746/1000</f>
        <v>5.9903799999999991</v>
      </c>
      <c r="J1340" s="37">
        <f>60*Table10[[#This Row],[Column3]]/(2*PI()*Table10[[#This Row],[Column1]])</f>
        <v>1.7876223524978023E-2</v>
      </c>
      <c r="K1340" s="51">
        <v>585.70000000000005</v>
      </c>
      <c r="L1340" s="41">
        <f>IF(Simulation!Q1340&lt;='Given Data '!J$6,1,IF(AND(Simulation!Q1340&gt;'Given Data '!J$6,Simulation!Q1340&lt;='Given Data '!J$7),2,IF(Simulation!Q1340&gt;'Given Data '!J$8,3)))</f>
        <v>3</v>
      </c>
      <c r="M1340" s="41">
        <v>2</v>
      </c>
      <c r="N1340" s="32">
        <f t="shared" si="51"/>
        <v>1336</v>
      </c>
      <c r="O1340" s="41">
        <f>O1339+(Table10[[#This Row],[Column11]]-Q1339)/R1339</f>
        <v>70.282271741320116</v>
      </c>
      <c r="P1340" s="41">
        <f>3.6*Table10[[#This Row],[Column11]]</f>
        <v>93.105043191600174</v>
      </c>
      <c r="Q1340" s="41">
        <f t="shared" si="52"/>
        <v>25.862511997666715</v>
      </c>
      <c r="R1340" s="36">
        <f>Table10[[#This Row],[Column16]]/Table10[[#This Row],[Column19]]</f>
        <v>-4.0196970738376962E-2</v>
      </c>
      <c r="S1340" s="41">
        <f>'Given Data '!C$21*'Given Data '!C$19*'Given Data '!C$9*Table10[[#This Row],[Column11]]^2</f>
        <v>628.90584345349578</v>
      </c>
      <c r="T1340" s="41">
        <f>'Given Data '!C$23*'Given Data '!C$17*9.81</f>
        <v>102.35950200000001</v>
      </c>
      <c r="U1340" s="41">
        <v>0</v>
      </c>
      <c r="V1340" s="41">
        <f>'Given Data '!C$45-(Table10[[#This Row],[Column13]]+Table10[[#This Row],[Column14]]+Table10[[#This Row],[Column15]])</f>
        <v>-23.363928130661293</v>
      </c>
      <c r="W1340" s="41">
        <f>Table10[[#This Row],[Column16]]/'Given Data '!C$17</f>
        <v>-4.4783362654849036E-2</v>
      </c>
      <c r="X1340" s="41">
        <f>IF(L1340=1,'Given Data '!C$55,IF(L1340=2,'Given Data '!C$56,IF(L1340=3,'Given Data '!C$57)))</f>
        <v>581.23604096253996</v>
      </c>
      <c r="Y1340" s="41">
        <f>Table10[[#This Row],[Column19]]*Table10[[#This Row],[Column11]]^2/(2*1000)</f>
        <v>194.38553784741984</v>
      </c>
    </row>
    <row r="1341" spans="7:25">
      <c r="G1341" s="42">
        <v>3200</v>
      </c>
      <c r="H1341" s="42">
        <v>8.0299999999999994</v>
      </c>
      <c r="I1341" s="41">
        <f>Table10[[#This Row],[Column2]]*746/1000</f>
        <v>5.9903799999999991</v>
      </c>
      <c r="J1341" s="37">
        <f>60*Table10[[#This Row],[Column3]]/(2*PI()*Table10[[#This Row],[Column1]])</f>
        <v>1.7876223524978023E-2</v>
      </c>
      <c r="K1341" s="51">
        <v>585.70000000000005</v>
      </c>
      <c r="L1341" s="41">
        <f>IF(Simulation!Q1341&lt;='Given Data '!J$6,1,IF(AND(Simulation!Q1341&gt;'Given Data '!J$6,Simulation!Q1341&lt;='Given Data '!J$7),2,IF(Simulation!Q1341&gt;'Given Data '!J$8,3)))</f>
        <v>3</v>
      </c>
      <c r="M1341" s="41">
        <v>2</v>
      </c>
      <c r="N1341" s="32">
        <f t="shared" si="51"/>
        <v>1337</v>
      </c>
      <c r="O1341" s="41">
        <f>O1340+(Table10[[#This Row],[Column11]]-Q1340)/R1340</f>
        <v>70.320938907538704</v>
      </c>
      <c r="P1341" s="41">
        <f>3.6*Table10[[#This Row],[Column11]]</f>
        <v>93.099447700983688</v>
      </c>
      <c r="Q1341" s="41">
        <f t="shared" si="52"/>
        <v>25.86095769471769</v>
      </c>
      <c r="R1341" s="36">
        <f>Table10[[#This Row],[Column16]]/Table10[[#This Row],[Column19]]</f>
        <v>-4.0066919346352474E-2</v>
      </c>
      <c r="S1341" s="41">
        <f>'Given Data '!C$21*'Given Data '!C$19*'Given Data '!C$9*Table10[[#This Row],[Column11]]^2</f>
        <v>628.83025289727379</v>
      </c>
      <c r="T1341" s="41">
        <f>'Given Data '!C$23*'Given Data '!C$17*9.81</f>
        <v>102.35950200000001</v>
      </c>
      <c r="U1341" s="41">
        <v>0</v>
      </c>
      <c r="V1341" s="41">
        <f>'Given Data '!C$45-(Table10[[#This Row],[Column13]]+Table10[[#This Row],[Column14]]+Table10[[#This Row],[Column15]])</f>
        <v>-23.288337574439311</v>
      </c>
      <c r="W1341" s="41">
        <f>Table10[[#This Row],[Column16]]/'Given Data '!C$17</f>
        <v>-4.4638472665732509E-2</v>
      </c>
      <c r="X1341" s="41">
        <f>IF(L1341=1,'Given Data '!C$55,IF(L1341=2,'Given Data '!C$56,IF(L1341=3,'Given Data '!C$57)))</f>
        <v>581.23604096253996</v>
      </c>
      <c r="Y1341" s="41">
        <f>Table10[[#This Row],[Column19]]*Table10[[#This Row],[Column11]]^2/(2*1000)</f>
        <v>194.36217391928921</v>
      </c>
    </row>
    <row r="1342" spans="7:25">
      <c r="G1342" s="42">
        <v>3200</v>
      </c>
      <c r="H1342" s="42">
        <v>8.0299999999999994</v>
      </c>
      <c r="I1342" s="41">
        <f>Table10[[#This Row],[Column2]]*746/1000</f>
        <v>5.9903799999999991</v>
      </c>
      <c r="J1342" s="37">
        <f>60*Table10[[#This Row],[Column3]]/(2*PI()*Table10[[#This Row],[Column1]])</f>
        <v>1.7876223524978023E-2</v>
      </c>
      <c r="K1342" s="51">
        <v>585.70000000000005</v>
      </c>
      <c r="L1342" s="41">
        <f>IF(Simulation!Q1342&lt;='Given Data '!J$6,1,IF(AND(Simulation!Q1342&gt;'Given Data '!J$6,Simulation!Q1342&lt;='Given Data '!J$7),2,IF(Simulation!Q1342&gt;'Given Data '!J$8,3)))</f>
        <v>3</v>
      </c>
      <c r="M1342" s="41">
        <v>2</v>
      </c>
      <c r="N1342" s="32">
        <f t="shared" si="51"/>
        <v>1338</v>
      </c>
      <c r="O1342" s="41">
        <f>O1341+(Table10[[#This Row],[Column11]]-Q1341)/R1341</f>
        <v>70.359608394122375</v>
      </c>
      <c r="P1342" s="41">
        <f>3.6*Table10[[#This Row],[Column11]]</f>
        <v>93.093869979063285</v>
      </c>
      <c r="Q1342" s="41">
        <f t="shared" si="52"/>
        <v>25.859408327517578</v>
      </c>
      <c r="R1342" s="36">
        <f>Table10[[#This Row],[Column16]]/Table10[[#This Row],[Column19]]</f>
        <v>-3.9937288716496516E-2</v>
      </c>
      <c r="S1342" s="41">
        <f>'Given Data '!C$21*'Given Data '!C$19*'Given Data '!C$9*Table10[[#This Row],[Column11]]^2</f>
        <v>628.75490690318884</v>
      </c>
      <c r="T1342" s="41">
        <f>'Given Data '!C$23*'Given Data '!C$17*9.81</f>
        <v>102.35950200000001</v>
      </c>
      <c r="U1342" s="41">
        <v>0</v>
      </c>
      <c r="V1342" s="41">
        <f>'Given Data '!C$45-(Table10[[#This Row],[Column13]]+Table10[[#This Row],[Column14]]+Table10[[#This Row],[Column15]])</f>
        <v>-23.212991580354355</v>
      </c>
      <c r="W1342" s="41">
        <f>Table10[[#This Row],[Column16]]/'Given Data '!C$17</f>
        <v>-4.4494051446884959E-2</v>
      </c>
      <c r="X1342" s="41">
        <f>IF(L1342=1,'Given Data '!C$55,IF(L1342=2,'Given Data '!C$56,IF(L1342=3,'Given Data '!C$57)))</f>
        <v>581.23604096253996</v>
      </c>
      <c r="Y1342" s="41">
        <f>Table10[[#This Row],[Column19]]*Table10[[#This Row],[Column11]]^2/(2*1000)</f>
        <v>194.33888558171481</v>
      </c>
    </row>
    <row r="1343" spans="7:25">
      <c r="G1343" s="42">
        <v>3200</v>
      </c>
      <c r="H1343" s="42">
        <v>8.0299999999999994</v>
      </c>
      <c r="I1343" s="41">
        <f>Table10[[#This Row],[Column2]]*746/1000</f>
        <v>5.9903799999999991</v>
      </c>
      <c r="J1343" s="37">
        <f>60*Table10[[#This Row],[Column3]]/(2*PI()*Table10[[#This Row],[Column1]])</f>
        <v>1.7876223524978023E-2</v>
      </c>
      <c r="K1343" s="51">
        <v>585.70000000000005</v>
      </c>
      <c r="L1343" s="41">
        <f>IF(Simulation!Q1343&lt;='Given Data '!J$6,1,IF(AND(Simulation!Q1343&gt;'Given Data '!J$6,Simulation!Q1343&lt;='Given Data '!J$7),2,IF(Simulation!Q1343&gt;'Given Data '!J$8,3)))</f>
        <v>3</v>
      </c>
      <c r="M1343" s="41">
        <v>2</v>
      </c>
      <c r="N1343" s="32">
        <f t="shared" si="51"/>
        <v>1339</v>
      </c>
      <c r="O1343" s="41">
        <f>O1342+(Table10[[#This Row],[Column11]]-Q1342)/R1342</f>
        <v>70.398280193979616</v>
      </c>
      <c r="P1343" s="41">
        <f>3.6*Table10[[#This Row],[Column11]]</f>
        <v>93.088309970453381</v>
      </c>
      <c r="Q1343" s="41">
        <f t="shared" si="52"/>
        <v>25.857863880681492</v>
      </c>
      <c r="R1343" s="36">
        <f>Table10[[#This Row],[Column16]]/Table10[[#This Row],[Column19]]</f>
        <v>-3.9808077487494417E-2</v>
      </c>
      <c r="S1343" s="41">
        <f>'Given Data '!C$21*'Given Data '!C$19*'Given Data '!C$9*Table10[[#This Row],[Column11]]^2</f>
        <v>628.67980467999575</v>
      </c>
      <c r="T1343" s="41">
        <f>'Given Data '!C$23*'Given Data '!C$17*9.81</f>
        <v>102.35950200000001</v>
      </c>
      <c r="U1343" s="41">
        <v>0</v>
      </c>
      <c r="V1343" s="41">
        <f>'Given Data '!C$45-(Table10[[#This Row],[Column13]]+Table10[[#This Row],[Column14]]+Table10[[#This Row],[Column15]])</f>
        <v>-23.137889357161271</v>
      </c>
      <c r="W1343" s="41">
        <f>Table10[[#This Row],[Column16]]/'Given Data '!C$17</f>
        <v>-4.4350097481668495E-2</v>
      </c>
      <c r="X1343" s="41">
        <f>IF(L1343=1,'Given Data '!C$55,IF(L1343=2,'Given Data '!C$56,IF(L1343=3,'Given Data '!C$57)))</f>
        <v>581.23604096253996</v>
      </c>
      <c r="Y1343" s="41">
        <f>Table10[[#This Row],[Column19]]*Table10[[#This Row],[Column11]]^2/(2*1000)</f>
        <v>194.31567259013443</v>
      </c>
    </row>
    <row r="1344" spans="7:25">
      <c r="G1344" s="42">
        <v>3200</v>
      </c>
      <c r="H1344" s="42">
        <v>8.0299999999999994</v>
      </c>
      <c r="I1344" s="41">
        <f>Table10[[#This Row],[Column2]]*746/1000</f>
        <v>5.9903799999999991</v>
      </c>
      <c r="J1344" s="37">
        <f>60*Table10[[#This Row],[Column3]]/(2*PI()*Table10[[#This Row],[Column1]])</f>
        <v>1.7876223524978023E-2</v>
      </c>
      <c r="K1344" s="51">
        <v>585.70000000000005</v>
      </c>
      <c r="L1344" s="41">
        <f>IF(Simulation!Q1344&lt;='Given Data '!J$6,1,IF(AND(Simulation!Q1344&gt;'Given Data '!J$6,Simulation!Q1344&lt;='Given Data '!J$7),2,IF(Simulation!Q1344&gt;'Given Data '!J$8,3)))</f>
        <v>3</v>
      </c>
      <c r="M1344" s="41">
        <v>2</v>
      </c>
      <c r="N1344" s="32">
        <f t="shared" si="51"/>
        <v>1340</v>
      </c>
      <c r="O1344" s="41">
        <f>O1343+(Table10[[#This Row],[Column11]]-Q1343)/R1343</f>
        <v>70.436954300039446</v>
      </c>
      <c r="P1344" s="41">
        <f>3.6*Table10[[#This Row],[Column11]]</f>
        <v>93.082767619934529</v>
      </c>
      <c r="Q1344" s="41">
        <f t="shared" si="52"/>
        <v>25.856324338870703</v>
      </c>
      <c r="R1344" s="36">
        <f>Table10[[#This Row],[Column16]]/Table10[[#This Row],[Column19]]</f>
        <v>-3.9679284302436488E-2</v>
      </c>
      <c r="S1344" s="41">
        <f>'Given Data '!C$21*'Given Data '!C$19*'Given Data '!C$9*Table10[[#This Row],[Column11]]^2</f>
        <v>628.60494543900973</v>
      </c>
      <c r="T1344" s="41">
        <f>'Given Data '!C$23*'Given Data '!C$17*9.81</f>
        <v>102.35950200000001</v>
      </c>
      <c r="U1344" s="41">
        <v>0</v>
      </c>
      <c r="V1344" s="41">
        <f>'Given Data '!C$45-(Table10[[#This Row],[Column13]]+Table10[[#This Row],[Column14]]+Table10[[#This Row],[Column15]])</f>
        <v>-23.063030116175241</v>
      </c>
      <c r="W1344" s="41">
        <f>Table10[[#This Row],[Column16]]/'Given Data '!C$17</f>
        <v>-4.4206609258352798E-2</v>
      </c>
      <c r="X1344" s="41">
        <f>IF(L1344=1,'Given Data '!C$55,IF(L1344=2,'Given Data '!C$56,IF(L1344=3,'Given Data '!C$57)))</f>
        <v>581.23604096253996</v>
      </c>
      <c r="Y1344" s="41">
        <f>Table10[[#This Row],[Column19]]*Table10[[#This Row],[Column11]]^2/(2*1000)</f>
        <v>194.29253470077725</v>
      </c>
    </row>
    <row r="1345" spans="7:25">
      <c r="G1345" s="42">
        <v>3400</v>
      </c>
      <c r="H1345" s="42">
        <v>8.9600000000000009</v>
      </c>
      <c r="I1345" s="41">
        <f>Table10[[#This Row],[Column2]]*746/1000</f>
        <v>6.6841600000000003</v>
      </c>
      <c r="J1345" s="37">
        <f>60*Table10[[#This Row],[Column3]]/(2*PI()*Table10[[#This Row],[Column1]])</f>
        <v>1.8773243019125703E-2</v>
      </c>
      <c r="K1345" s="51">
        <v>585.70000000000005</v>
      </c>
      <c r="L1345" s="41">
        <f>IF(Simulation!Q1345&lt;='Given Data '!J$6,1,IF(AND(Simulation!Q1345&gt;'Given Data '!J$6,Simulation!Q1345&lt;='Given Data '!J$7),2,IF(Simulation!Q1345&gt;'Given Data '!J$8,3)))</f>
        <v>3</v>
      </c>
      <c r="M1345" s="41">
        <v>2</v>
      </c>
      <c r="N1345" s="32">
        <f t="shared" si="51"/>
        <v>1341</v>
      </c>
      <c r="O1345" s="41">
        <f>O1344+(Table10[[#This Row],[Column11]]-Q1344)/R1344</f>
        <v>70.475630705251064</v>
      </c>
      <c r="P1345" s="41">
        <f>3.6*Table10[[#This Row],[Column11]]</f>
        <v>93.077242872453056</v>
      </c>
      <c r="Q1345" s="41">
        <f t="shared" si="52"/>
        <v>25.854789686792515</v>
      </c>
      <c r="R1345" s="36">
        <f>Table10[[#This Row],[Column16]]/Table10[[#This Row],[Column19]]</f>
        <v>-3.9550907808803354E-2</v>
      </c>
      <c r="S1345" s="41">
        <f>'Given Data '!C$21*'Given Data '!C$19*'Given Data '!C$9*Table10[[#This Row],[Column11]]^2</f>
        <v>628.53032839409775</v>
      </c>
      <c r="T1345" s="41">
        <f>'Given Data '!C$23*'Given Data '!C$17*9.81</f>
        <v>102.35950200000001</v>
      </c>
      <c r="U1345" s="41">
        <v>0</v>
      </c>
      <c r="V1345" s="41">
        <f>'Given Data '!C$45-(Table10[[#This Row],[Column13]]+Table10[[#This Row],[Column14]]+Table10[[#This Row],[Column15]])</f>
        <v>-22.988413071263267</v>
      </c>
      <c r="W1345" s="41">
        <f>Table10[[#This Row],[Column16]]/'Given Data '!C$17</f>
        <v>-4.4063585270098841E-2</v>
      </c>
      <c r="X1345" s="41">
        <f>IF(L1345=1,'Given Data '!C$55,IF(L1345=2,'Given Data '!C$56,IF(L1345=3,'Given Data '!C$57)))</f>
        <v>581.23604096253996</v>
      </c>
      <c r="Y1345" s="41">
        <f>Table10[[#This Row],[Column19]]*Table10[[#This Row],[Column11]]^2/(2*1000)</f>
        <v>194.26947167066109</v>
      </c>
    </row>
    <row r="1346" spans="7:25">
      <c r="G1346" s="42">
        <v>3600</v>
      </c>
      <c r="H1346" s="42">
        <v>9.64</v>
      </c>
      <c r="I1346" s="41">
        <f>Table10[[#This Row],[Column2]]*746/1000</f>
        <v>7.1914400000000009</v>
      </c>
      <c r="J1346" s="37">
        <f>60*Table10[[#This Row],[Column3]]/(2*PI()*Table10[[#This Row],[Column1]])</f>
        <v>1.9075887065813001E-2</v>
      </c>
      <c r="K1346" s="51">
        <v>585.70000000000005</v>
      </c>
      <c r="L1346" s="41">
        <f>IF(Simulation!Q1346&lt;='Given Data '!J$6,1,IF(AND(Simulation!Q1346&gt;'Given Data '!J$6,Simulation!Q1346&lt;='Given Data '!J$7),2,IF(Simulation!Q1346&gt;'Given Data '!J$8,3)))</f>
        <v>3</v>
      </c>
      <c r="M1346" s="41">
        <v>2</v>
      </c>
      <c r="N1346" s="32">
        <f t="shared" si="51"/>
        <v>1342</v>
      </c>
      <c r="O1346" s="41">
        <f>O1345+(Table10[[#This Row],[Column11]]-Q1345)/R1345</f>
        <v>70.514309402584047</v>
      </c>
      <c r="P1346" s="41">
        <f>3.6*Table10[[#This Row],[Column11]]</f>
        <v>93.071735673120486</v>
      </c>
      <c r="Q1346" s="41">
        <f t="shared" si="52"/>
        <v>25.853259909200133</v>
      </c>
      <c r="R1346" s="36">
        <f>Table10[[#This Row],[Column16]]/Table10[[#This Row],[Column19]]</f>
        <v>-3.9422946658450725E-2</v>
      </c>
      <c r="S1346" s="41">
        <f>'Given Data '!C$21*'Given Data '!C$19*'Given Data '!C$9*Table10[[#This Row],[Column11]]^2</f>
        <v>628.45595276166978</v>
      </c>
      <c r="T1346" s="41">
        <f>'Given Data '!C$23*'Given Data '!C$17*9.81</f>
        <v>102.35950200000001</v>
      </c>
      <c r="U1346" s="41">
        <v>0</v>
      </c>
      <c r="V1346" s="41">
        <f>'Given Data '!C$45-(Table10[[#This Row],[Column13]]+Table10[[#This Row],[Column14]]+Table10[[#This Row],[Column15]])</f>
        <v>-22.914037438835294</v>
      </c>
      <c r="W1346" s="41">
        <f>Table10[[#This Row],[Column16]]/'Given Data '!C$17</f>
        <v>-4.3921024014941808E-2</v>
      </c>
      <c r="X1346" s="41">
        <f>IF(L1346=1,'Given Data '!C$55,IF(L1346=2,'Given Data '!C$56,IF(L1346=3,'Given Data '!C$57)))</f>
        <v>581.23604096253996</v>
      </c>
      <c r="Y1346" s="41">
        <f>Table10[[#This Row],[Column19]]*Table10[[#This Row],[Column11]]^2/(2*1000)</f>
        <v>194.24648325758983</v>
      </c>
    </row>
    <row r="1347" spans="7:25">
      <c r="G1347" s="42">
        <v>3800</v>
      </c>
      <c r="H1347" s="42">
        <v>10.07</v>
      </c>
      <c r="I1347" s="41">
        <f>Table10[[#This Row],[Column2]]*746/1000</f>
        <v>7.5122200000000001</v>
      </c>
      <c r="J1347" s="37">
        <f>60*Table10[[#This Row],[Column3]]/(2*PI()*Table10[[#This Row],[Column1]])</f>
        <v>1.8878004419902075E-2</v>
      </c>
      <c r="K1347" s="51">
        <v>585.70000000000005</v>
      </c>
      <c r="L1347" s="41">
        <f>IF(Simulation!Q1347&lt;='Given Data '!J$6,1,IF(AND(Simulation!Q1347&gt;'Given Data '!J$6,Simulation!Q1347&lt;='Given Data '!J$7),2,IF(Simulation!Q1347&gt;'Given Data '!J$8,3)))</f>
        <v>3</v>
      </c>
      <c r="M1347" s="41">
        <v>2</v>
      </c>
      <c r="N1347" s="32">
        <f t="shared" si="51"/>
        <v>1343</v>
      </c>
      <c r="O1347" s="41">
        <f>O1346+(Table10[[#This Row],[Column11]]-Q1346)/R1346</f>
        <v>70.552990385028096</v>
      </c>
      <c r="P1347" s="41">
        <f>3.6*Table10[[#This Row],[Column11]]</f>
        <v>93.066245967213163</v>
      </c>
      <c r="Q1347" s="41">
        <f t="shared" si="52"/>
        <v>25.851734990892545</v>
      </c>
      <c r="R1347" s="36">
        <f>Table10[[#This Row],[Column16]]/Table10[[#This Row],[Column19]]</f>
        <v>-3.9295399507596661E-2</v>
      </c>
      <c r="S1347" s="41">
        <f>'Given Data '!C$21*'Given Data '!C$19*'Given Data '!C$9*Table10[[#This Row],[Column11]]^2</f>
        <v>628.38181776067131</v>
      </c>
      <c r="T1347" s="41">
        <f>'Given Data '!C$23*'Given Data '!C$17*9.81</f>
        <v>102.35950200000001</v>
      </c>
      <c r="U1347" s="41">
        <v>0</v>
      </c>
      <c r="V1347" s="41">
        <f>'Given Data '!C$45-(Table10[[#This Row],[Column13]]+Table10[[#This Row],[Column14]]+Table10[[#This Row],[Column15]])</f>
        <v>-22.839902437836827</v>
      </c>
      <c r="W1347" s="41">
        <f>Table10[[#This Row],[Column16]]/'Given Data '!C$17</f>
        <v>-4.3778923995777014E-2</v>
      </c>
      <c r="X1347" s="41">
        <f>IF(L1347=1,'Given Data '!C$55,IF(L1347=2,'Given Data '!C$56,IF(L1347=3,'Given Data '!C$57)))</f>
        <v>581.23604096253996</v>
      </c>
      <c r="Y1347" s="41">
        <f>Table10[[#This Row],[Column19]]*Table10[[#This Row],[Column11]]^2/(2*1000)</f>
        <v>194.22356922015098</v>
      </c>
    </row>
    <row r="1348" spans="7:25">
      <c r="G1348" s="42">
        <v>4000</v>
      </c>
      <c r="H1348" s="42">
        <v>10.86</v>
      </c>
      <c r="I1348" s="41">
        <f>Table10[[#This Row],[Column2]]*746/1000</f>
        <v>8.1015599999999992</v>
      </c>
      <c r="J1348" s="37">
        <f>60*Table10[[#This Row],[Column3]]/(2*PI()*Table10[[#This Row],[Column1]])</f>
        <v>1.9341049811333631E-2</v>
      </c>
      <c r="K1348" s="51">
        <v>585.70000000000005</v>
      </c>
      <c r="L1348" s="41">
        <f>IF(Simulation!Q1348&lt;='Given Data '!J$6,1,IF(AND(Simulation!Q1348&gt;'Given Data '!J$6,Simulation!Q1348&lt;='Given Data '!J$7),2,IF(Simulation!Q1348&gt;'Given Data '!J$8,3)))</f>
        <v>3</v>
      </c>
      <c r="M1348" s="41">
        <v>2</v>
      </c>
      <c r="N1348" s="32">
        <f t="shared" si="51"/>
        <v>1344</v>
      </c>
      <c r="O1348" s="41">
        <f>O1347+(Table10[[#This Row],[Column11]]-Q1347)/R1347</f>
        <v>70.591673645593232</v>
      </c>
      <c r="P1348" s="41">
        <f>3.6*Table10[[#This Row],[Column11]]</f>
        <v>93.060773700171779</v>
      </c>
      <c r="Q1348" s="41">
        <f t="shared" si="52"/>
        <v>25.850214916714382</v>
      </c>
      <c r="R1348" s="36">
        <f>Table10[[#This Row],[Column16]]/Table10[[#This Row],[Column19]]</f>
        <v>-3.916826501680671E-2</v>
      </c>
      <c r="S1348" s="41">
        <f>'Given Data '!C$21*'Given Data '!C$19*'Given Data '!C$9*Table10[[#This Row],[Column11]]^2</f>
        <v>628.30792261257477</v>
      </c>
      <c r="T1348" s="41">
        <f>'Given Data '!C$23*'Given Data '!C$17*9.81</f>
        <v>102.35950200000001</v>
      </c>
      <c r="U1348" s="41">
        <v>0</v>
      </c>
      <c r="V1348" s="41">
        <f>'Given Data '!C$45-(Table10[[#This Row],[Column13]]+Table10[[#This Row],[Column14]]+Table10[[#This Row],[Column15]])</f>
        <v>-22.766007289740287</v>
      </c>
      <c r="W1348" s="41">
        <f>Table10[[#This Row],[Column16]]/'Given Data '!C$17</f>
        <v>-4.3637283720343263E-2</v>
      </c>
      <c r="X1348" s="41">
        <f>IF(L1348=1,'Given Data '!C$55,IF(L1348=2,'Given Data '!C$56,IF(L1348=3,'Given Data '!C$57)))</f>
        <v>581.23604096253996</v>
      </c>
      <c r="Y1348" s="41">
        <f>Table10[[#This Row],[Column19]]*Table10[[#This Row],[Column11]]^2/(2*1000)</f>
        <v>194.20072931771313</v>
      </c>
    </row>
    <row r="1349" spans="7:25">
      <c r="G1349" s="42">
        <v>4100</v>
      </c>
      <c r="H1349" s="42">
        <v>11.45</v>
      </c>
      <c r="I1349" s="41">
        <f>Table10[[#This Row],[Column2]]*746/1000</f>
        <v>8.5416999999999987</v>
      </c>
      <c r="J1349" s="37">
        <f>60*Table10[[#This Row],[Column3]]/(2*PI()*Table10[[#This Row],[Column1]])</f>
        <v>1.9894445523044521E-2</v>
      </c>
      <c r="K1349" s="51">
        <v>585.70000000000005</v>
      </c>
      <c r="L1349" s="41">
        <f>IF(Simulation!Q1349&lt;='Given Data '!J$6,1,IF(AND(Simulation!Q1349&gt;'Given Data '!J$6,Simulation!Q1349&lt;='Given Data '!J$7),2,IF(Simulation!Q1349&gt;'Given Data '!J$8,3)))</f>
        <v>3</v>
      </c>
      <c r="M1349" s="41">
        <v>2</v>
      </c>
      <c r="N1349" s="32">
        <f t="shared" si="51"/>
        <v>1345</v>
      </c>
      <c r="O1349" s="41">
        <f>O1348+(Table10[[#This Row],[Column11]]-Q1348)/R1348</f>
        <v>70.630359177309501</v>
      </c>
      <c r="P1349" s="41">
        <f>3.6*Table10[[#This Row],[Column11]]</f>
        <v>93.055318817600892</v>
      </c>
      <c r="Q1349" s="41">
        <f t="shared" si="52"/>
        <v>25.848699671555803</v>
      </c>
      <c r="R1349" s="36">
        <f>Table10[[#This Row],[Column16]]/Table10[[#This Row],[Column19]]</f>
        <v>-3.9041541850979633E-2</v>
      </c>
      <c r="S1349" s="41">
        <f>'Given Data '!C$21*'Given Data '!C$19*'Given Data '!C$9*Table10[[#This Row],[Column11]]^2</f>
        <v>628.2342665413712</v>
      </c>
      <c r="T1349" s="41">
        <f>'Given Data '!C$23*'Given Data '!C$17*9.81</f>
        <v>102.35950200000001</v>
      </c>
      <c r="U1349" s="41">
        <v>0</v>
      </c>
      <c r="V1349" s="41">
        <f>'Given Data '!C$45-(Table10[[#This Row],[Column13]]+Table10[[#This Row],[Column14]]+Table10[[#This Row],[Column15]])</f>
        <v>-22.692351218536714</v>
      </c>
      <c r="W1349" s="41">
        <f>Table10[[#This Row],[Column16]]/'Given Data '!C$17</f>
        <v>-4.3496101701207018E-2</v>
      </c>
      <c r="X1349" s="41">
        <f>IF(L1349=1,'Given Data '!C$55,IF(L1349=2,'Given Data '!C$56,IF(L1349=3,'Given Data '!C$57)))</f>
        <v>581.23604096253996</v>
      </c>
      <c r="Y1349" s="41">
        <f>Table10[[#This Row],[Column19]]*Table10[[#This Row],[Column11]]^2/(2*1000)</f>
        <v>194.17796331042337</v>
      </c>
    </row>
    <row r="1350" spans="7:25">
      <c r="G1350" s="42">
        <v>4200</v>
      </c>
      <c r="H1350" s="42">
        <v>12.04</v>
      </c>
      <c r="I1350" s="41">
        <f>Table10[[#This Row],[Column2]]*746/1000</f>
        <v>8.98184</v>
      </c>
      <c r="J1350" s="37">
        <f>60*Table10[[#This Row],[Column3]]/(2*PI()*Table10[[#This Row],[Column1]])</f>
        <v>2.0421489058007274E-2</v>
      </c>
      <c r="K1350" s="51">
        <v>585.70000000000005</v>
      </c>
      <c r="L1350" s="41">
        <f>IF(Simulation!Q1350&lt;='Given Data '!J$6,1,IF(AND(Simulation!Q1350&gt;'Given Data '!J$6,Simulation!Q1350&lt;='Given Data '!J$7),2,IF(Simulation!Q1350&gt;'Given Data '!J$8,3)))</f>
        <v>3</v>
      </c>
      <c r="M1350" s="41">
        <v>2</v>
      </c>
      <c r="N1350" s="32">
        <f t="shared" ref="N1350:N1413" si="53">N1349+1</f>
        <v>1346</v>
      </c>
      <c r="O1350" s="41">
        <f>O1349+(Table10[[#This Row],[Column11]]-Q1349)/R1349</f>
        <v>70.669046973226997</v>
      </c>
      <c r="P1350" s="41">
        <f>3.6*Table10[[#This Row],[Column11]]</f>
        <v>93.049881265268525</v>
      </c>
      <c r="Q1350" s="41">
        <f t="shared" ref="Q1350:Q1413" si="54">SQRT(2*R1349+Q1349^2)</f>
        <v>25.847189240352368</v>
      </c>
      <c r="R1350" s="36">
        <f>Table10[[#This Row],[Column16]]/Table10[[#This Row],[Column19]]</f>
        <v>-3.8915228679334474E-2</v>
      </c>
      <c r="S1350" s="41">
        <f>'Given Data '!C$21*'Given Data '!C$19*'Given Data '!C$9*Table10[[#This Row],[Column11]]^2</f>
        <v>628.16084877356275</v>
      </c>
      <c r="T1350" s="41">
        <f>'Given Data '!C$23*'Given Data '!C$17*9.81</f>
        <v>102.35950200000001</v>
      </c>
      <c r="U1350" s="41">
        <v>0</v>
      </c>
      <c r="V1350" s="41">
        <f>'Given Data '!C$45-(Table10[[#This Row],[Column13]]+Table10[[#This Row],[Column14]]+Table10[[#This Row],[Column15]])</f>
        <v>-22.618933450728264</v>
      </c>
      <c r="W1350" s="41">
        <f>Table10[[#This Row],[Column16]]/'Given Data '!C$17</f>
        <v>-4.3355376455747947E-2</v>
      </c>
      <c r="X1350" s="41">
        <f>IF(L1350=1,'Given Data '!C$55,IF(L1350=2,'Given Data '!C$56,IF(L1350=3,'Given Data '!C$57)))</f>
        <v>581.23604096253996</v>
      </c>
      <c r="Y1350" s="41">
        <f>Table10[[#This Row],[Column19]]*Table10[[#This Row],[Column11]]^2/(2*1000)</f>
        <v>194.15527095920484</v>
      </c>
    </row>
    <row r="1351" spans="7:25">
      <c r="G1351" s="42">
        <v>4400</v>
      </c>
      <c r="H1351" s="42">
        <v>13.22</v>
      </c>
      <c r="I1351" s="41">
        <f>Table10[[#This Row],[Column2]]*746/1000</f>
        <v>9.8621200000000009</v>
      </c>
      <c r="J1351" s="37">
        <f>60*Table10[[#This Row],[Column3]]/(2*PI()*Table10[[#This Row],[Column1]])</f>
        <v>2.1403706554983314E-2</v>
      </c>
      <c r="K1351" s="51">
        <v>585.70000000000005</v>
      </c>
      <c r="L1351" s="41">
        <f>IF(Simulation!Q1351&lt;='Given Data '!J$6,1,IF(AND(Simulation!Q1351&gt;'Given Data '!J$6,Simulation!Q1351&lt;='Given Data '!J$7),2,IF(Simulation!Q1351&gt;'Given Data '!J$8,3)))</f>
        <v>3</v>
      </c>
      <c r="M1351" s="41">
        <v>2</v>
      </c>
      <c r="N1351" s="32">
        <f t="shared" si="53"/>
        <v>1347</v>
      </c>
      <c r="O1351" s="41">
        <f>O1350+(Table10[[#This Row],[Column11]]-Q1350)/R1350</f>
        <v>70.707737026416027</v>
      </c>
      <c r="P1351" s="41">
        <f>3.6*Table10[[#This Row],[Column11]]</f>
        <v>93.044460989105644</v>
      </c>
      <c r="Q1351" s="41">
        <f t="shared" si="54"/>
        <v>25.845683608084901</v>
      </c>
      <c r="R1351" s="36">
        <f>Table10[[#This Row],[Column16]]/Table10[[#This Row],[Column19]]</f>
        <v>-3.8789324175394574E-2</v>
      </c>
      <c r="S1351" s="41">
        <f>'Given Data '!C$21*'Given Data '!C$19*'Given Data '!C$9*Table10[[#This Row],[Column11]]^2</f>
        <v>628.08766853815337</v>
      </c>
      <c r="T1351" s="41">
        <f>'Given Data '!C$23*'Given Data '!C$17*9.81</f>
        <v>102.35950200000001</v>
      </c>
      <c r="U1351" s="41">
        <v>0</v>
      </c>
      <c r="V1351" s="41">
        <f>'Given Data '!C$45-(Table10[[#This Row],[Column13]]+Table10[[#This Row],[Column14]]+Table10[[#This Row],[Column15]])</f>
        <v>-22.545753215318882</v>
      </c>
      <c r="W1351" s="41">
        <f>Table10[[#This Row],[Column16]]/'Given Data '!C$17</f>
        <v>-4.3215106506141111E-2</v>
      </c>
      <c r="X1351" s="41">
        <f>IF(L1351=1,'Given Data '!C$55,IF(L1351=2,'Given Data '!C$56,IF(L1351=3,'Given Data '!C$57)))</f>
        <v>581.23604096253996</v>
      </c>
      <c r="Y1351" s="41">
        <f>Table10[[#This Row],[Column19]]*Table10[[#This Row],[Column11]]^2/(2*1000)</f>
        <v>194.13265202575414</v>
      </c>
    </row>
    <row r="1352" spans="7:25">
      <c r="G1352" s="42">
        <v>4600</v>
      </c>
      <c r="H1352" s="42">
        <v>14.1</v>
      </c>
      <c r="I1352" s="41">
        <f>Table10[[#This Row],[Column2]]*746/1000</f>
        <v>10.518600000000001</v>
      </c>
      <c r="J1352" s="37">
        <f>60*Table10[[#This Row],[Column3]]/(2*PI()*Table10[[#This Row],[Column1]])</f>
        <v>2.1835919796605357E-2</v>
      </c>
      <c r="K1352" s="51">
        <v>585.70000000000005</v>
      </c>
      <c r="L1352" s="41">
        <f>IF(Simulation!Q1352&lt;='Given Data '!J$6,1,IF(AND(Simulation!Q1352&gt;'Given Data '!J$6,Simulation!Q1352&lt;='Given Data '!J$7),2,IF(Simulation!Q1352&gt;'Given Data '!J$8,3)))</f>
        <v>3</v>
      </c>
      <c r="M1352" s="41">
        <v>2</v>
      </c>
      <c r="N1352" s="32">
        <f t="shared" si="53"/>
        <v>1348</v>
      </c>
      <c r="O1352" s="41">
        <f>O1351+(Table10[[#This Row],[Column11]]-Q1351)/R1351</f>
        <v>70.746429329966759</v>
      </c>
      <c r="P1352" s="41">
        <f>3.6*Table10[[#This Row],[Column11]]</f>
        <v>93.039057935205761</v>
      </c>
      <c r="Q1352" s="41">
        <f t="shared" si="54"/>
        <v>25.844182759779379</v>
      </c>
      <c r="R1352" s="36">
        <f>Table10[[#This Row],[Column16]]/Table10[[#This Row],[Column19]]</f>
        <v>-3.8663827016975773E-2</v>
      </c>
      <c r="S1352" s="41">
        <f>'Given Data '!C$21*'Given Data '!C$19*'Given Data '!C$9*Table10[[#This Row],[Column11]]^2</f>
        <v>628.01472506664197</v>
      </c>
      <c r="T1352" s="41">
        <f>'Given Data '!C$23*'Given Data '!C$17*9.81</f>
        <v>102.35950200000001</v>
      </c>
      <c r="U1352" s="41">
        <v>0</v>
      </c>
      <c r="V1352" s="41">
        <f>'Given Data '!C$45-(Table10[[#This Row],[Column13]]+Table10[[#This Row],[Column14]]+Table10[[#This Row],[Column15]])</f>
        <v>-22.472809743807488</v>
      </c>
      <c r="W1352" s="41">
        <f>Table10[[#This Row],[Column16]]/'Given Data '!C$17</f>
        <v>-4.3075290379343864E-2</v>
      </c>
      <c r="X1352" s="41">
        <f>IF(L1352=1,'Given Data '!C$55,IF(L1352=2,'Given Data '!C$56,IF(L1352=3,'Given Data '!C$57)))</f>
        <v>581.23604096253996</v>
      </c>
      <c r="Y1352" s="41">
        <f>Table10[[#This Row],[Column19]]*Table10[[#This Row],[Column11]]^2/(2*1000)</f>
        <v>194.11010627253879</v>
      </c>
    </row>
    <row r="1353" spans="7:25">
      <c r="G1353" s="42">
        <v>4700</v>
      </c>
      <c r="H1353" s="42">
        <v>14.39</v>
      </c>
      <c r="I1353" s="41">
        <f>Table10[[#This Row],[Column2]]*746/1000</f>
        <v>10.73494</v>
      </c>
      <c r="J1353" s="37">
        <f>60*Table10[[#This Row],[Column3]]/(2*PI()*Table10[[#This Row],[Column1]])</f>
        <v>2.1810877848445674E-2</v>
      </c>
      <c r="K1353" s="51">
        <v>585.70000000000005</v>
      </c>
      <c r="L1353" s="41">
        <f>IF(Simulation!Q1353&lt;='Given Data '!J$6,1,IF(AND(Simulation!Q1353&gt;'Given Data '!J$6,Simulation!Q1353&lt;='Given Data '!J$7),2,IF(Simulation!Q1353&gt;'Given Data '!J$8,3)))</f>
        <v>3</v>
      </c>
      <c r="M1353" s="41">
        <v>2</v>
      </c>
      <c r="N1353" s="32">
        <f t="shared" si="53"/>
        <v>1349</v>
      </c>
      <c r="O1353" s="41">
        <f>O1352+(Table10[[#This Row],[Column11]]-Q1352)/R1352</f>
        <v>70.785123876989232</v>
      </c>
      <c r="P1353" s="41">
        <f>3.6*Table10[[#This Row],[Column11]]</f>
        <v>93.033672049824489</v>
      </c>
      <c r="Q1353" s="41">
        <f t="shared" si="54"/>
        <v>25.842686680506802</v>
      </c>
      <c r="R1353" s="36">
        <f>Table10[[#This Row],[Column16]]/Table10[[#This Row],[Column19]]</f>
        <v>-3.8538735886171772E-2</v>
      </c>
      <c r="S1353" s="41">
        <f>'Given Data '!C$21*'Given Data '!C$19*'Given Data '!C$9*Table10[[#This Row],[Column11]]^2</f>
        <v>627.94201759301393</v>
      </c>
      <c r="T1353" s="41">
        <f>'Given Data '!C$23*'Given Data '!C$17*9.81</f>
        <v>102.35950200000001</v>
      </c>
      <c r="U1353" s="41">
        <v>0</v>
      </c>
      <c r="V1353" s="41">
        <f>'Given Data '!C$45-(Table10[[#This Row],[Column13]]+Table10[[#This Row],[Column14]]+Table10[[#This Row],[Column15]])</f>
        <v>-22.400102270179445</v>
      </c>
      <c r="W1353" s="41">
        <f>Table10[[#This Row],[Column16]]/'Given Data '!C$17</f>
        <v>-4.2935926607079497E-2</v>
      </c>
      <c r="X1353" s="41">
        <f>IF(L1353=1,'Given Data '!C$55,IF(L1353=2,'Given Data '!C$56,IF(L1353=3,'Given Data '!C$57)))</f>
        <v>581.23604096253996</v>
      </c>
      <c r="Y1353" s="41">
        <f>Table10[[#This Row],[Column19]]*Table10[[#This Row],[Column11]]^2/(2*1000)</f>
        <v>194.08763346279494</v>
      </c>
    </row>
    <row r="1354" spans="7:25">
      <c r="G1354" s="42">
        <v>4900</v>
      </c>
      <c r="H1354" s="42">
        <v>14.97</v>
      </c>
      <c r="I1354" s="41">
        <f>Table10[[#This Row],[Column2]]*746/1000</f>
        <v>11.167620000000001</v>
      </c>
      <c r="J1354" s="37">
        <f>60*Table10[[#This Row],[Column3]]/(2*PI()*Table10[[#This Row],[Column1]])</f>
        <v>2.1763860313125459E-2</v>
      </c>
      <c r="K1354" s="51">
        <v>585.70000000000005</v>
      </c>
      <c r="L1354" s="41">
        <f>IF(Simulation!Q1354&lt;='Given Data '!J$6,1,IF(AND(Simulation!Q1354&gt;'Given Data '!J$6,Simulation!Q1354&lt;='Given Data '!J$7),2,IF(Simulation!Q1354&gt;'Given Data '!J$8,3)))</f>
        <v>3</v>
      </c>
      <c r="M1354" s="41">
        <v>2</v>
      </c>
      <c r="N1354" s="32">
        <f t="shared" si="53"/>
        <v>1350</v>
      </c>
      <c r="O1354" s="41">
        <f>O1353+(Table10[[#This Row],[Column11]]-Q1353)/R1353</f>
        <v>70.823820660613436</v>
      </c>
      <c r="P1354" s="41">
        <f>3.6*Table10[[#This Row],[Column11]]</f>
        <v>93.028303279379031</v>
      </c>
      <c r="Q1354" s="41">
        <f t="shared" si="54"/>
        <v>25.841195355383064</v>
      </c>
      <c r="R1354" s="36">
        <f>Table10[[#This Row],[Column16]]/Table10[[#This Row],[Column19]]</f>
        <v>-3.8414049469339864E-2</v>
      </c>
      <c r="S1354" s="41">
        <f>'Given Data '!C$21*'Given Data '!C$19*'Given Data '!C$9*Table10[[#This Row],[Column11]]^2</f>
        <v>627.86954535373275</v>
      </c>
      <c r="T1354" s="41">
        <f>'Given Data '!C$23*'Given Data '!C$17*9.81</f>
        <v>102.35950200000001</v>
      </c>
      <c r="U1354" s="41">
        <v>0</v>
      </c>
      <c r="V1354" s="41">
        <f>'Given Data '!C$45-(Table10[[#This Row],[Column13]]+Table10[[#This Row],[Column14]]+Table10[[#This Row],[Column15]])</f>
        <v>-22.327630030898263</v>
      </c>
      <c r="W1354" s="41">
        <f>Table10[[#This Row],[Column16]]/'Given Data '!C$17</f>
        <v>-4.2797013725821356E-2</v>
      </c>
      <c r="X1354" s="41">
        <f>IF(L1354=1,'Given Data '!C$55,IF(L1354=2,'Given Data '!C$56,IF(L1354=3,'Given Data '!C$57)))</f>
        <v>581.23604096253996</v>
      </c>
      <c r="Y1354" s="41">
        <f>Table10[[#This Row],[Column19]]*Table10[[#This Row],[Column11]]^2/(2*1000)</f>
        <v>194.06523336052476</v>
      </c>
    </row>
    <row r="1355" spans="7:25">
      <c r="G1355" s="42">
        <v>5000</v>
      </c>
      <c r="H1355" s="42">
        <v>15.26</v>
      </c>
      <c r="I1355" s="41">
        <f>Table10[[#This Row],[Column2]]*746/1000</f>
        <v>11.383959999999998</v>
      </c>
      <c r="J1355" s="37">
        <f>60*Table10[[#This Row],[Column3]]/(2*PI()*Table10[[#This Row],[Column1]])</f>
        <v>2.174176207152495E-2</v>
      </c>
      <c r="K1355" s="51">
        <v>525.1</v>
      </c>
      <c r="L1355" s="41">
        <f>IF(Simulation!Q1355&lt;='Given Data '!J$6,1,IF(AND(Simulation!Q1355&gt;'Given Data '!J$6,Simulation!Q1355&lt;='Given Data '!J$7),2,IF(Simulation!Q1355&gt;'Given Data '!J$8,3)))</f>
        <v>3</v>
      </c>
      <c r="M1355" s="41">
        <v>2</v>
      </c>
      <c r="N1355" s="32">
        <f t="shared" si="53"/>
        <v>1351</v>
      </c>
      <c r="O1355" s="41">
        <f>O1354+(Table10[[#This Row],[Column11]]-Q1354)/R1354</f>
        <v>70.862519673989183</v>
      </c>
      <c r="P1355" s="41">
        <f>3.6*Table10[[#This Row],[Column11]]</f>
        <v>93.022951570447802</v>
      </c>
      <c r="Q1355" s="41">
        <f t="shared" si="54"/>
        <v>25.839708769568833</v>
      </c>
      <c r="R1355" s="36">
        <f>Table10[[#This Row],[Column16]]/Table10[[#This Row],[Column19]]</f>
        <v>-3.8289766457087419E-2</v>
      </c>
      <c r="S1355" s="41">
        <f>'Given Data '!C$21*'Given Data '!C$19*'Given Data '!C$9*Table10[[#This Row],[Column11]]^2</f>
        <v>627.79730758773223</v>
      </c>
      <c r="T1355" s="41">
        <f>'Given Data '!C$23*'Given Data '!C$17*9.81</f>
        <v>102.35950200000001</v>
      </c>
      <c r="U1355" s="41">
        <v>0</v>
      </c>
      <c r="V1355" s="41">
        <f>'Given Data '!C$45-(Table10[[#This Row],[Column13]]+Table10[[#This Row],[Column14]]+Table10[[#This Row],[Column15]])</f>
        <v>-22.25539226489775</v>
      </c>
      <c r="W1355" s="41">
        <f>Table10[[#This Row],[Column16]]/'Given Data '!C$17</f>
        <v>-4.2658550276777805E-2</v>
      </c>
      <c r="X1355" s="41">
        <f>IF(L1355=1,'Given Data '!C$55,IF(L1355=2,'Given Data '!C$56,IF(L1355=3,'Given Data '!C$57)))</f>
        <v>581.23604096253996</v>
      </c>
      <c r="Y1355" s="41">
        <f>Table10[[#This Row],[Column19]]*Table10[[#This Row],[Column11]]^2/(2*1000)</f>
        <v>194.04290573049386</v>
      </c>
    </row>
    <row r="1356" spans="7:25">
      <c r="G1356" s="42">
        <v>5000</v>
      </c>
      <c r="H1356" s="42">
        <v>15.26</v>
      </c>
      <c r="I1356" s="41">
        <f>Table10[[#This Row],[Column2]]*746/1000</f>
        <v>11.383959999999998</v>
      </c>
      <c r="J1356" s="37">
        <f>60*Table10[[#This Row],[Column3]]/(2*PI()*Table10[[#This Row],[Column1]])</f>
        <v>2.174176207152495E-2</v>
      </c>
      <c r="K1356" s="51">
        <v>525.1</v>
      </c>
      <c r="L1356" s="41">
        <f>IF(Simulation!Q1356&lt;='Given Data '!J$6,1,IF(AND(Simulation!Q1356&gt;'Given Data '!J$6,Simulation!Q1356&lt;='Given Data '!J$7),2,IF(Simulation!Q1356&gt;'Given Data '!J$8,3)))</f>
        <v>3</v>
      </c>
      <c r="M1356" s="41">
        <v>2</v>
      </c>
      <c r="N1356" s="32">
        <f t="shared" si="53"/>
        <v>1352</v>
      </c>
      <c r="O1356" s="41">
        <f>O1355+(Table10[[#This Row],[Column11]]-Q1355)/R1355</f>
        <v>70.901220910285943</v>
      </c>
      <c r="P1356" s="41">
        <f>3.6*Table10[[#This Row],[Column11]]</f>
        <v>93.017616869769952</v>
      </c>
      <c r="Q1356" s="41">
        <f t="shared" si="54"/>
        <v>25.83822690826943</v>
      </c>
      <c r="R1356" s="36">
        <f>Table10[[#This Row],[Column16]]/Table10[[#This Row],[Column19]]</f>
        <v>-3.8165885544258184E-2</v>
      </c>
      <c r="S1356" s="41">
        <f>'Given Data '!C$21*'Given Data '!C$19*'Given Data '!C$9*Table10[[#This Row],[Column11]]^2</f>
        <v>627.72530353640855</v>
      </c>
      <c r="T1356" s="41">
        <f>'Given Data '!C$23*'Given Data '!C$17*9.81</f>
        <v>102.35950200000001</v>
      </c>
      <c r="U1356" s="41">
        <v>0</v>
      </c>
      <c r="V1356" s="41">
        <f>'Given Data '!C$45-(Table10[[#This Row],[Column13]]+Table10[[#This Row],[Column14]]+Table10[[#This Row],[Column15]])</f>
        <v>-22.183388213574062</v>
      </c>
      <c r="W1356" s="41">
        <f>Table10[[#This Row],[Column16]]/'Given Data '!C$17</f>
        <v>-4.2520534805876947E-2</v>
      </c>
      <c r="X1356" s="41">
        <f>IF(L1356=1,'Given Data '!C$55,IF(L1356=2,'Given Data '!C$56,IF(L1356=3,'Given Data '!C$57)))</f>
        <v>581.23604096253996</v>
      </c>
      <c r="Y1356" s="41">
        <f>Table10[[#This Row],[Column19]]*Table10[[#This Row],[Column11]]^2/(2*1000)</f>
        <v>194.02065033822896</v>
      </c>
    </row>
    <row r="1357" spans="7:25">
      <c r="G1357" s="42">
        <v>5100</v>
      </c>
      <c r="H1357" s="42">
        <v>15.59</v>
      </c>
      <c r="I1357" s="41">
        <f>Table10[[#This Row],[Column2]]*746/1000</f>
        <v>11.630139999999999</v>
      </c>
      <c r="J1357" s="37">
        <f>60*Table10[[#This Row],[Column3]]/(2*PI()*Table10[[#This Row],[Column1]])</f>
        <v>2.1776403174715003E-2</v>
      </c>
      <c r="K1357" s="51">
        <v>450.8</v>
      </c>
      <c r="L1357" s="41">
        <f>IF(Simulation!Q1357&lt;='Given Data '!J$6,1,IF(AND(Simulation!Q1357&gt;'Given Data '!J$6,Simulation!Q1357&lt;='Given Data '!J$7),2,IF(Simulation!Q1357&gt;'Given Data '!J$8,3)))</f>
        <v>3</v>
      </c>
      <c r="M1357" s="41">
        <v>2</v>
      </c>
      <c r="N1357" s="32">
        <f t="shared" si="53"/>
        <v>1353</v>
      </c>
      <c r="O1357" s="41">
        <f>O1356+(Table10[[#This Row],[Column11]]-Q1356)/R1356</f>
        <v>70.939924362693205</v>
      </c>
      <c r="P1357" s="41">
        <f>3.6*Table10[[#This Row],[Column11]]</f>
        <v>93.012299124244876</v>
      </c>
      <c r="Q1357" s="41">
        <f t="shared" si="54"/>
        <v>25.836749756734687</v>
      </c>
      <c r="R1357" s="36">
        <f>Table10[[#This Row],[Column16]]/Table10[[#This Row],[Column19]]</f>
        <v>-3.8042405429918824E-2</v>
      </c>
      <c r="S1357" s="41">
        <f>'Given Data '!C$21*'Given Data '!C$19*'Given Data '!C$9*Table10[[#This Row],[Column11]]^2</f>
        <v>627.65353244361233</v>
      </c>
      <c r="T1357" s="41">
        <f>'Given Data '!C$23*'Given Data '!C$17*9.81</f>
        <v>102.35950200000001</v>
      </c>
      <c r="U1357" s="41">
        <v>0</v>
      </c>
      <c r="V1357" s="41">
        <f>'Given Data '!C$45-(Table10[[#This Row],[Column13]]+Table10[[#This Row],[Column14]]+Table10[[#This Row],[Column15]])</f>
        <v>-22.111617120777851</v>
      </c>
      <c r="W1357" s="41">
        <f>Table10[[#This Row],[Column16]]/'Given Data '!C$17</f>
        <v>-4.2382965863751607E-2</v>
      </c>
      <c r="X1357" s="41">
        <f>IF(L1357=1,'Given Data '!C$55,IF(L1357=2,'Given Data '!C$56,IF(L1357=3,'Given Data '!C$57)))</f>
        <v>581.23604096253996</v>
      </c>
      <c r="Y1357" s="41">
        <f>Table10[[#This Row],[Column19]]*Table10[[#This Row],[Column11]]^2/(2*1000)</f>
        <v>193.9984669500154</v>
      </c>
    </row>
    <row r="1358" spans="7:25">
      <c r="G1358" s="42">
        <v>4700</v>
      </c>
      <c r="H1358" s="42">
        <v>14.39</v>
      </c>
      <c r="I1358" s="41">
        <f>Table10[[#This Row],[Column2]]*746/1000</f>
        <v>10.73494</v>
      </c>
      <c r="J1358" s="37">
        <f>60*Table10[[#This Row],[Column3]]/(2*PI()*Table10[[#This Row],[Column1]])</f>
        <v>2.1810877848445674E-2</v>
      </c>
      <c r="K1358" s="51">
        <v>450.8</v>
      </c>
      <c r="L1358" s="41">
        <f>IF(Simulation!Q1358&lt;='Given Data '!J$6,1,IF(AND(Simulation!Q1358&gt;'Given Data '!J$6,Simulation!Q1358&lt;='Given Data '!J$7),2,IF(Simulation!Q1358&gt;'Given Data '!J$8,3)))</f>
        <v>3</v>
      </c>
      <c r="M1358" s="41">
        <v>2</v>
      </c>
      <c r="N1358" s="32">
        <f t="shared" si="53"/>
        <v>1354</v>
      </c>
      <c r="O1358" s="41">
        <f>O1357+(Table10[[#This Row],[Column11]]-Q1357)/R1357</f>
        <v>70.978630024419843</v>
      </c>
      <c r="P1358" s="41">
        <f>3.6*Table10[[#This Row],[Column11]]</f>
        <v>93.006998280931853</v>
      </c>
      <c r="Q1358" s="41">
        <f t="shared" si="54"/>
        <v>25.835277300258848</v>
      </c>
      <c r="R1358" s="36">
        <f>Table10[[#This Row],[Column16]]/Table10[[#This Row],[Column19]]</f>
        <v>-3.7919324817344217E-2</v>
      </c>
      <c r="S1358" s="41">
        <f>'Given Data '!C$21*'Given Data '!C$19*'Given Data '!C$9*Table10[[#This Row],[Column11]]^2</f>
        <v>627.58199355564022</v>
      </c>
      <c r="T1358" s="41">
        <f>'Given Data '!C$23*'Given Data '!C$17*9.81</f>
        <v>102.35950200000001</v>
      </c>
      <c r="U1358" s="41">
        <v>0</v>
      </c>
      <c r="V1358" s="41">
        <f>'Given Data '!C$45-(Table10[[#This Row],[Column13]]+Table10[[#This Row],[Column14]]+Table10[[#This Row],[Column15]])</f>
        <v>-22.04007823280574</v>
      </c>
      <c r="W1358" s="41">
        <f>Table10[[#This Row],[Column16]]/'Given Data '!C$17</f>
        <v>-4.2245842005722983E-2</v>
      </c>
      <c r="X1358" s="41">
        <f>IF(L1358=1,'Given Data '!C$55,IF(L1358=2,'Given Data '!C$56,IF(L1358=3,'Given Data '!C$57)))</f>
        <v>581.23604096253996</v>
      </c>
      <c r="Y1358" s="41">
        <f>Table10[[#This Row],[Column19]]*Table10[[#This Row],[Column11]]^2/(2*1000)</f>
        <v>193.97635533289463</v>
      </c>
    </row>
    <row r="1359" spans="7:25">
      <c r="G1359" s="42">
        <v>4600</v>
      </c>
      <c r="H1359" s="42">
        <v>14.1</v>
      </c>
      <c r="I1359" s="41">
        <f>Table10[[#This Row],[Column2]]*746/1000</f>
        <v>10.518600000000001</v>
      </c>
      <c r="J1359" s="37">
        <f>60*Table10[[#This Row],[Column3]]/(2*PI()*Table10[[#This Row],[Column1]])</f>
        <v>2.1835919796605357E-2</v>
      </c>
      <c r="K1359" s="51">
        <v>450.8</v>
      </c>
      <c r="L1359" s="41">
        <f>IF(Simulation!Q1359&lt;='Given Data '!J$6,1,IF(AND(Simulation!Q1359&gt;'Given Data '!J$6,Simulation!Q1359&lt;='Given Data '!J$7),2,IF(Simulation!Q1359&gt;'Given Data '!J$8,3)))</f>
        <v>3</v>
      </c>
      <c r="M1359" s="41">
        <v>2</v>
      </c>
      <c r="N1359" s="32">
        <f t="shared" si="53"/>
        <v>1355</v>
      </c>
      <c r="O1359" s="41">
        <f>O1358+(Table10[[#This Row],[Column11]]-Q1358)/R1358</f>
        <v>71.017337888694527</v>
      </c>
      <c r="P1359" s="41">
        <f>3.6*Table10[[#This Row],[Column11]]</f>
        <v>93.001714287049552</v>
      </c>
      <c r="Q1359" s="41">
        <f t="shared" si="54"/>
        <v>25.833809524180431</v>
      </c>
      <c r="R1359" s="36">
        <f>Table10[[#This Row],[Column16]]/Table10[[#This Row],[Column19]]</f>
        <v>-3.779664241400553E-2</v>
      </c>
      <c r="S1359" s="41">
        <f>'Given Data '!C$21*'Given Data '!C$19*'Given Data '!C$9*Table10[[#This Row],[Column11]]^2</f>
        <v>627.51068612122788</v>
      </c>
      <c r="T1359" s="41">
        <f>'Given Data '!C$23*'Given Data '!C$17*9.81</f>
        <v>102.35950200000001</v>
      </c>
      <c r="U1359" s="41">
        <v>0</v>
      </c>
      <c r="V1359" s="41">
        <f>'Given Data '!C$45-(Table10[[#This Row],[Column13]]+Table10[[#This Row],[Column14]]+Table10[[#This Row],[Column15]])</f>
        <v>-21.968770798393393</v>
      </c>
      <c r="W1359" s="41">
        <f>Table10[[#This Row],[Column16]]/'Given Data '!C$17</f>
        <v>-4.2109161791787378E-2</v>
      </c>
      <c r="X1359" s="41">
        <f>IF(L1359=1,'Given Data '!C$55,IF(L1359=2,'Given Data '!C$56,IF(L1359=3,'Given Data '!C$57)))</f>
        <v>581.23604096253996</v>
      </c>
      <c r="Y1359" s="41">
        <f>Table10[[#This Row],[Column19]]*Table10[[#This Row],[Column11]]^2/(2*1000)</f>
        <v>193.95431525466188</v>
      </c>
    </row>
    <row r="1360" spans="7:25">
      <c r="G1360" s="42">
        <v>4200</v>
      </c>
      <c r="H1360" s="42">
        <v>12.04</v>
      </c>
      <c r="I1360" s="41">
        <f>Table10[[#This Row],[Column2]]*746/1000</f>
        <v>8.98184</v>
      </c>
      <c r="J1360" s="37">
        <f>60*Table10[[#This Row],[Column3]]/(2*PI()*Table10[[#This Row],[Column1]])</f>
        <v>2.0421489058007274E-2</v>
      </c>
      <c r="K1360" s="51">
        <v>450.8</v>
      </c>
      <c r="L1360" s="41">
        <f>IF(Simulation!Q1360&lt;='Given Data '!J$6,1,IF(AND(Simulation!Q1360&gt;'Given Data '!J$6,Simulation!Q1360&lt;='Given Data '!J$7),2,IF(Simulation!Q1360&gt;'Given Data '!J$8,3)))</f>
        <v>3</v>
      </c>
      <c r="M1360" s="41">
        <v>2</v>
      </c>
      <c r="N1360" s="32">
        <f t="shared" si="53"/>
        <v>1356</v>
      </c>
      <c r="O1360" s="41">
        <f>O1359+(Table10[[#This Row],[Column11]]-Q1359)/R1359</f>
        <v>71.056047948765524</v>
      </c>
      <c r="P1360" s="41">
        <f>3.6*Table10[[#This Row],[Column11]]</f>
        <v>92.996447089975575</v>
      </c>
      <c r="Q1360" s="41">
        <f t="shared" si="54"/>
        <v>25.832346413882103</v>
      </c>
      <c r="R1360" s="36">
        <f>Table10[[#This Row],[Column16]]/Table10[[#This Row],[Column19]]</f>
        <v>-3.7674356931554978E-2</v>
      </c>
      <c r="S1360" s="41">
        <f>'Given Data '!C$21*'Given Data '!C$19*'Given Data '!C$9*Table10[[#This Row],[Column11]]^2</f>
        <v>627.43960939154113</v>
      </c>
      <c r="T1360" s="41">
        <f>'Given Data '!C$23*'Given Data '!C$17*9.81</f>
        <v>102.35950200000001</v>
      </c>
      <c r="U1360" s="41">
        <v>0</v>
      </c>
      <c r="V1360" s="41">
        <f>'Given Data '!C$45-(Table10[[#This Row],[Column13]]+Table10[[#This Row],[Column14]]+Table10[[#This Row],[Column15]])</f>
        <v>-21.897694068706642</v>
      </c>
      <c r="W1360" s="41">
        <f>Table10[[#This Row],[Column16]]/'Given Data '!C$17</f>
        <v>-4.1972923786599142E-2</v>
      </c>
      <c r="X1360" s="41">
        <f>IF(L1360=1,'Given Data '!C$55,IF(L1360=2,'Given Data '!C$56,IF(L1360=3,'Given Data '!C$57)))</f>
        <v>581.23604096253996</v>
      </c>
      <c r="Y1360" s="41">
        <f>Table10[[#This Row],[Column19]]*Table10[[#This Row],[Column11]]^2/(2*1000)</f>
        <v>193.93234648386345</v>
      </c>
    </row>
    <row r="1361" spans="7:25">
      <c r="G1361" s="42">
        <v>3800</v>
      </c>
      <c r="H1361" s="42">
        <v>10.07</v>
      </c>
      <c r="I1361" s="41">
        <f>Table10[[#This Row],[Column2]]*746/1000</f>
        <v>7.5122200000000001</v>
      </c>
      <c r="J1361" s="37">
        <f>60*Table10[[#This Row],[Column3]]/(2*PI()*Table10[[#This Row],[Column1]])</f>
        <v>1.8878004419902075E-2</v>
      </c>
      <c r="K1361" s="51">
        <v>450.8</v>
      </c>
      <c r="L1361" s="41">
        <f>IF(Simulation!Q1361&lt;='Given Data '!J$6,1,IF(AND(Simulation!Q1361&gt;'Given Data '!J$6,Simulation!Q1361&lt;='Given Data '!J$7),2,IF(Simulation!Q1361&gt;'Given Data '!J$8,3)))</f>
        <v>3</v>
      </c>
      <c r="M1361" s="41">
        <v>2</v>
      </c>
      <c r="N1361" s="32">
        <f t="shared" si="53"/>
        <v>1357</v>
      </c>
      <c r="O1361" s="41">
        <f>O1360+(Table10[[#This Row],[Column11]]-Q1360)/R1360</f>
        <v>71.094760197900584</v>
      </c>
      <c r="P1361" s="41">
        <f>3.6*Table10[[#This Row],[Column11]]</f>
        <v>92.991196637246034</v>
      </c>
      <c r="Q1361" s="41">
        <f t="shared" si="54"/>
        <v>25.830887954790565</v>
      </c>
      <c r="R1361" s="36">
        <f>Table10[[#This Row],[Column16]]/Table10[[#This Row],[Column19]]</f>
        <v>-3.75524670858133E-2</v>
      </c>
      <c r="S1361" s="41">
        <f>'Given Data '!C$21*'Given Data '!C$19*'Given Data '!C$9*Table10[[#This Row],[Column11]]^2</f>
        <v>627.3687626201687</v>
      </c>
      <c r="T1361" s="41">
        <f>'Given Data '!C$23*'Given Data '!C$17*9.81</f>
        <v>102.35950200000001</v>
      </c>
      <c r="U1361" s="41">
        <v>0</v>
      </c>
      <c r="V1361" s="41">
        <f>'Given Data '!C$45-(Table10[[#This Row],[Column13]]+Table10[[#This Row],[Column14]]+Table10[[#This Row],[Column15]])</f>
        <v>-21.826847297334211</v>
      </c>
      <c r="W1361" s="41">
        <f>Table10[[#This Row],[Column16]]/'Given Data '!C$17</f>
        <v>-4.1837126559456803E-2</v>
      </c>
      <c r="X1361" s="41">
        <f>IF(L1361=1,'Given Data '!C$55,IF(L1361=2,'Given Data '!C$56,IF(L1361=3,'Given Data '!C$57)))</f>
        <v>581.23604096253996</v>
      </c>
      <c r="Y1361" s="41">
        <f>Table10[[#This Row],[Column19]]*Table10[[#This Row],[Column11]]^2/(2*1000)</f>
        <v>193.91044878979474</v>
      </c>
    </row>
    <row r="1362" spans="7:25">
      <c r="G1362" s="42">
        <v>3400</v>
      </c>
      <c r="H1362" s="42">
        <v>8.9600000000000009</v>
      </c>
      <c r="I1362" s="41">
        <f>Table10[[#This Row],[Column2]]*746/1000</f>
        <v>6.6841600000000003</v>
      </c>
      <c r="J1362" s="37">
        <f>60*Table10[[#This Row],[Column3]]/(2*PI()*Table10[[#This Row],[Column1]])</f>
        <v>1.8773243019125703E-2</v>
      </c>
      <c r="K1362" s="51">
        <v>450.8</v>
      </c>
      <c r="L1362" s="41">
        <f>IF(Simulation!Q1362&lt;='Given Data '!J$6,1,IF(AND(Simulation!Q1362&gt;'Given Data '!J$6,Simulation!Q1362&lt;='Given Data '!J$7),2,IF(Simulation!Q1362&gt;'Given Data '!J$8,3)))</f>
        <v>3</v>
      </c>
      <c r="M1362" s="41">
        <v>2</v>
      </c>
      <c r="N1362" s="32">
        <f t="shared" si="53"/>
        <v>1358</v>
      </c>
      <c r="O1362" s="41">
        <f>O1361+(Table10[[#This Row],[Column11]]-Q1361)/R1361</f>
        <v>71.133474629386768</v>
      </c>
      <c r="P1362" s="41">
        <f>3.6*Table10[[#This Row],[Column11]]</f>
        <v>92.985962876555163</v>
      </c>
      <c r="Q1362" s="41">
        <f t="shared" si="54"/>
        <v>25.829434132376434</v>
      </c>
      <c r="R1362" s="36">
        <f>Table10[[#This Row],[Column16]]/Table10[[#This Row],[Column19]]</f>
        <v>-3.7430971596756429E-2</v>
      </c>
      <c r="S1362" s="41">
        <f>'Given Data '!C$21*'Given Data '!C$19*'Given Data '!C$9*Table10[[#This Row],[Column11]]^2</f>
        <v>627.29814506311448</v>
      </c>
      <c r="T1362" s="41">
        <f>'Given Data '!C$23*'Given Data '!C$17*9.81</f>
        <v>102.35950200000001</v>
      </c>
      <c r="U1362" s="41">
        <v>0</v>
      </c>
      <c r="V1362" s="41">
        <f>'Given Data '!C$45-(Table10[[#This Row],[Column13]]+Table10[[#This Row],[Column14]]+Table10[[#This Row],[Column15]])</f>
        <v>-21.756229740279991</v>
      </c>
      <c r="W1362" s="41">
        <f>Table10[[#This Row],[Column16]]/'Given Data '!C$17</f>
        <v>-4.1701768684288189E-2</v>
      </c>
      <c r="X1362" s="41">
        <f>IF(L1362=1,'Given Data '!C$55,IF(L1362=2,'Given Data '!C$56,IF(L1362=3,'Given Data '!C$57)))</f>
        <v>581.23604096253996</v>
      </c>
      <c r="Y1362" s="41">
        <f>Table10[[#This Row],[Column19]]*Table10[[#This Row],[Column11]]^2/(2*1000)</f>
        <v>193.88862194249742</v>
      </c>
    </row>
    <row r="1363" spans="7:25">
      <c r="G1363" s="42">
        <v>3500</v>
      </c>
      <c r="H1363" s="42">
        <v>9.2200000000000006</v>
      </c>
      <c r="I1363" s="41">
        <f>Table10[[#This Row],[Column2]]*746/1000</f>
        <v>6.8781200000000009</v>
      </c>
      <c r="J1363" s="37">
        <f>60*Table10[[#This Row],[Column3]]/(2*PI()*Table10[[#This Row],[Column1]])</f>
        <v>1.8766059380215326E-2</v>
      </c>
      <c r="K1363" s="51">
        <v>450.8</v>
      </c>
      <c r="L1363" s="41">
        <f>IF(Simulation!Q1363&lt;='Given Data '!J$6,1,IF(AND(Simulation!Q1363&gt;'Given Data '!J$6,Simulation!Q1363&lt;='Given Data '!J$7),2,IF(Simulation!Q1363&gt;'Given Data '!J$8,3)))</f>
        <v>3</v>
      </c>
      <c r="M1363" s="41">
        <v>2</v>
      </c>
      <c r="N1363" s="32">
        <f t="shared" si="53"/>
        <v>1359</v>
      </c>
      <c r="O1363" s="41">
        <f>O1362+(Table10[[#This Row],[Column11]]-Q1362)/R1362</f>
        <v>71.172191236530821</v>
      </c>
      <c r="P1363" s="41">
        <f>3.6*Table10[[#This Row],[Column11]]</f>
        <v>92.980745755754768</v>
      </c>
      <c r="Q1363" s="41">
        <f t="shared" si="54"/>
        <v>25.827984932154102</v>
      </c>
      <c r="R1363" s="36">
        <f>Table10[[#This Row],[Column16]]/Table10[[#This Row],[Column19]]</f>
        <v>-3.7309869188501078E-2</v>
      </c>
      <c r="S1363" s="41">
        <f>'Given Data '!C$21*'Given Data '!C$19*'Given Data '!C$9*Table10[[#This Row],[Column11]]^2</f>
        <v>627.22775597878911</v>
      </c>
      <c r="T1363" s="41">
        <f>'Given Data '!C$23*'Given Data '!C$17*9.81</f>
        <v>102.35950200000001</v>
      </c>
      <c r="U1363" s="41">
        <v>0</v>
      </c>
      <c r="V1363" s="41">
        <f>'Given Data '!C$45-(Table10[[#This Row],[Column13]]+Table10[[#This Row],[Column14]]+Table10[[#This Row],[Column15]])</f>
        <v>-21.685840655954621</v>
      </c>
      <c r="W1363" s="41">
        <f>Table10[[#This Row],[Column16]]/'Given Data '!C$17</f>
        <v>-4.1566848739634316E-2</v>
      </c>
      <c r="X1363" s="41">
        <f>IF(L1363=1,'Given Data '!C$55,IF(L1363=2,'Given Data '!C$56,IF(L1363=3,'Given Data '!C$57)))</f>
        <v>581.23604096253996</v>
      </c>
      <c r="Y1363" s="41">
        <f>Table10[[#This Row],[Column19]]*Table10[[#This Row],[Column11]]^2/(2*1000)</f>
        <v>193.86686571275717</v>
      </c>
    </row>
    <row r="1364" spans="7:25">
      <c r="G1364" s="42">
        <v>3600</v>
      </c>
      <c r="H1364" s="42">
        <v>9.64</v>
      </c>
      <c r="I1364" s="41">
        <f>Table10[[#This Row],[Column2]]*746/1000</f>
        <v>7.1914400000000009</v>
      </c>
      <c r="J1364" s="37">
        <f>60*Table10[[#This Row],[Column3]]/(2*PI()*Table10[[#This Row],[Column1]])</f>
        <v>1.9075887065813001E-2</v>
      </c>
      <c r="K1364" s="51">
        <v>426.9</v>
      </c>
      <c r="L1364" s="41">
        <f>IF(Simulation!Q1364&lt;='Given Data '!J$6,1,IF(AND(Simulation!Q1364&gt;'Given Data '!J$6,Simulation!Q1364&lt;='Given Data '!J$7),2,IF(Simulation!Q1364&gt;'Given Data '!J$8,3)))</f>
        <v>3</v>
      </c>
      <c r="M1364" s="41">
        <v>2</v>
      </c>
      <c r="N1364" s="32">
        <f t="shared" si="53"/>
        <v>1360</v>
      </c>
      <c r="O1364" s="41">
        <f>O1363+(Table10[[#This Row],[Column11]]-Q1363)/R1363</f>
        <v>71.2109100126589</v>
      </c>
      <c r="P1364" s="41">
        <f>3.6*Table10[[#This Row],[Column11]]</f>
        <v>92.975545222853853</v>
      </c>
      <c r="Q1364" s="41">
        <f t="shared" si="54"/>
        <v>25.826540339681625</v>
      </c>
      <c r="R1364" s="36">
        <f>Table10[[#This Row],[Column16]]/Table10[[#This Row],[Column19]]</f>
        <v>-3.7189158589291969E-2</v>
      </c>
      <c r="S1364" s="41">
        <f>'Given Data '!C$21*'Given Data '!C$19*'Given Data '!C$9*Table10[[#This Row],[Column11]]^2</f>
        <v>627.15759462800258</v>
      </c>
      <c r="T1364" s="41">
        <f>'Given Data '!C$23*'Given Data '!C$17*9.81</f>
        <v>102.35950200000001</v>
      </c>
      <c r="U1364" s="41">
        <v>0</v>
      </c>
      <c r="V1364" s="41">
        <f>'Given Data '!C$45-(Table10[[#This Row],[Column13]]+Table10[[#This Row],[Column14]]+Table10[[#This Row],[Column15]])</f>
        <v>-21.615679305168101</v>
      </c>
      <c r="W1364" s="41">
        <f>Table10[[#This Row],[Column16]]/'Given Data '!C$17</f>
        <v>-4.1432365308635255E-2</v>
      </c>
      <c r="X1364" s="41">
        <f>IF(L1364=1,'Given Data '!C$55,IF(L1364=2,'Given Data '!C$56,IF(L1364=3,'Given Data '!C$57)))</f>
        <v>581.23604096253996</v>
      </c>
      <c r="Y1364" s="41">
        <f>Table10[[#This Row],[Column19]]*Table10[[#This Row],[Column11]]^2/(2*1000)</f>
        <v>193.84517987210117</v>
      </c>
    </row>
    <row r="1365" spans="7:25">
      <c r="G1365" s="42">
        <v>3800</v>
      </c>
      <c r="H1365" s="42">
        <v>10.07</v>
      </c>
      <c r="I1365" s="41">
        <f>Table10[[#This Row],[Column2]]*746/1000</f>
        <v>7.5122200000000001</v>
      </c>
      <c r="J1365" s="37">
        <f>60*Table10[[#This Row],[Column3]]/(2*PI()*Table10[[#This Row],[Column1]])</f>
        <v>1.8878004419902075E-2</v>
      </c>
      <c r="K1365" s="51">
        <v>426.9</v>
      </c>
      <c r="L1365" s="41">
        <f>IF(Simulation!Q1365&lt;='Given Data '!J$6,1,IF(AND(Simulation!Q1365&gt;'Given Data '!J$6,Simulation!Q1365&lt;='Given Data '!J$7),2,IF(Simulation!Q1365&gt;'Given Data '!J$8,3)))</f>
        <v>3</v>
      </c>
      <c r="M1365" s="41">
        <v>2</v>
      </c>
      <c r="N1365" s="32">
        <f t="shared" si="53"/>
        <v>1361</v>
      </c>
      <c r="O1365" s="41">
        <f>O1364+(Table10[[#This Row],[Column11]]-Q1364)/R1364</f>
        <v>71.249630951116302</v>
      </c>
      <c r="P1365" s="41">
        <f>3.6*Table10[[#This Row],[Column11]]</f>
        <v>92.970361226018184</v>
      </c>
      <c r="Q1365" s="41">
        <f t="shared" si="54"/>
        <v>25.825100340560606</v>
      </c>
      <c r="R1365" s="36">
        <f>Table10[[#This Row],[Column16]]/Table10[[#This Row],[Column19]]</f>
        <v>-3.7068838531488554E-2</v>
      </c>
      <c r="S1365" s="41">
        <f>'Given Data '!C$21*'Given Data '!C$19*'Given Data '!C$9*Table10[[#This Row],[Column11]]^2</f>
        <v>627.08766027395654</v>
      </c>
      <c r="T1365" s="41">
        <f>'Given Data '!C$23*'Given Data '!C$17*9.81</f>
        <v>102.35950200000001</v>
      </c>
      <c r="U1365" s="41">
        <v>0</v>
      </c>
      <c r="V1365" s="41">
        <f>'Given Data '!C$45-(Table10[[#This Row],[Column13]]+Table10[[#This Row],[Column14]]+Table10[[#This Row],[Column15]])</f>
        <v>-21.54574495112206</v>
      </c>
      <c r="W1365" s="41">
        <f>Table10[[#This Row],[Column16]]/'Given Data '!C$17</f>
        <v>-4.1298316979015273E-2</v>
      </c>
      <c r="X1365" s="41">
        <f>IF(L1365=1,'Given Data '!C$55,IF(L1365=2,'Given Data '!C$56,IF(L1365=3,'Given Data '!C$57)))</f>
        <v>581.23604096253996</v>
      </c>
      <c r="Y1365" s="41">
        <f>Table10[[#This Row],[Column19]]*Table10[[#This Row],[Column11]]^2/(2*1000)</f>
        <v>193.82356419279597</v>
      </c>
    </row>
    <row r="1366" spans="7:25">
      <c r="G1366" s="42">
        <v>3900</v>
      </c>
      <c r="H1366" s="42">
        <v>10.28</v>
      </c>
      <c r="I1366" s="41">
        <f>Table10[[#This Row],[Column2]]*746/1000</f>
        <v>7.6688799999999988</v>
      </c>
      <c r="J1366" s="37">
        <f>60*Table10[[#This Row],[Column3]]/(2*PI()*Table10[[#This Row],[Column1]])</f>
        <v>1.8777540922747294E-2</v>
      </c>
      <c r="K1366" s="51">
        <v>426.9</v>
      </c>
      <c r="L1366" s="41">
        <f>IF(Simulation!Q1366&lt;='Given Data '!J$6,1,IF(AND(Simulation!Q1366&gt;'Given Data '!J$6,Simulation!Q1366&lt;='Given Data '!J$7),2,IF(Simulation!Q1366&gt;'Given Data '!J$8,3)))</f>
        <v>3</v>
      </c>
      <c r="M1366" s="41">
        <v>2</v>
      </c>
      <c r="N1366" s="32">
        <f t="shared" si="53"/>
        <v>1362</v>
      </c>
      <c r="O1366" s="41">
        <f>O1365+(Table10[[#This Row],[Column11]]-Q1365)/R1365</f>
        <v>71.288354045267582</v>
      </c>
      <c r="P1366" s="41">
        <f>3.6*Table10[[#This Row],[Column11]]</f>
        <v>92.96519371356986</v>
      </c>
      <c r="Q1366" s="41">
        <f t="shared" si="54"/>
        <v>25.823664920436073</v>
      </c>
      <c r="R1366" s="36">
        <f>Table10[[#This Row],[Column16]]/Table10[[#This Row],[Column19]]</f>
        <v>-3.6948907751551727E-2</v>
      </c>
      <c r="S1366" s="41">
        <f>'Given Data '!C$21*'Given Data '!C$19*'Given Data '!C$9*Table10[[#This Row],[Column11]]^2</f>
        <v>627.01795218223651</v>
      </c>
      <c r="T1366" s="41">
        <f>'Given Data '!C$23*'Given Data '!C$17*9.81</f>
        <v>102.35950200000001</v>
      </c>
      <c r="U1366" s="41">
        <v>0</v>
      </c>
      <c r="V1366" s="41">
        <f>'Given Data '!C$45-(Table10[[#This Row],[Column13]]+Table10[[#This Row],[Column14]]+Table10[[#This Row],[Column15]])</f>
        <v>-21.476036859402029</v>
      </c>
      <c r="W1366" s="41">
        <f>Table10[[#This Row],[Column16]]/'Given Data '!C$17</f>
        <v>-4.1164702343068044E-2</v>
      </c>
      <c r="X1366" s="41">
        <f>IF(L1366=1,'Given Data '!C$55,IF(L1366=2,'Given Data '!C$56,IF(L1366=3,'Given Data '!C$57)))</f>
        <v>581.23604096253996</v>
      </c>
      <c r="Y1366" s="41">
        <f>Table10[[#This Row],[Column19]]*Table10[[#This Row],[Column11]]^2/(2*1000)</f>
        <v>193.80201844784486</v>
      </c>
    </row>
    <row r="1367" spans="7:25">
      <c r="G1367" s="42">
        <v>4100</v>
      </c>
      <c r="H1367" s="42">
        <v>11.45</v>
      </c>
      <c r="I1367" s="41">
        <f>Table10[[#This Row],[Column2]]*746/1000</f>
        <v>8.5416999999999987</v>
      </c>
      <c r="J1367" s="37">
        <f>60*Table10[[#This Row],[Column3]]/(2*PI()*Table10[[#This Row],[Column1]])</f>
        <v>1.9894445523044521E-2</v>
      </c>
      <c r="K1367" s="51">
        <v>426.9</v>
      </c>
      <c r="L1367" s="41">
        <f>IF(Simulation!Q1367&lt;='Given Data '!J$6,1,IF(AND(Simulation!Q1367&gt;'Given Data '!J$6,Simulation!Q1367&lt;='Given Data '!J$7),2,IF(Simulation!Q1367&gt;'Given Data '!J$8,3)))</f>
        <v>3</v>
      </c>
      <c r="M1367" s="41">
        <v>2</v>
      </c>
      <c r="N1367" s="32">
        <f t="shared" si="53"/>
        <v>1363</v>
      </c>
      <c r="O1367" s="41">
        <f>O1366+(Table10[[#This Row],[Column11]]-Q1366)/R1366</f>
        <v>71.32707928849679</v>
      </c>
      <c r="P1367" s="41">
        <f>3.6*Table10[[#This Row],[Column11]]</f>
        <v>92.960042633986831</v>
      </c>
      <c r="Q1367" s="41">
        <f t="shared" si="54"/>
        <v>25.822234064996341</v>
      </c>
      <c r="R1367" s="36">
        <f>Table10[[#This Row],[Column16]]/Table10[[#This Row],[Column19]]</f>
        <v>-3.6829364990029721E-2</v>
      </c>
      <c r="S1367" s="41">
        <f>'Given Data '!C$21*'Given Data '!C$19*'Given Data '!C$9*Table10[[#This Row],[Column11]]^2</f>
        <v>626.94846962080373</v>
      </c>
      <c r="T1367" s="41">
        <f>'Given Data '!C$23*'Given Data '!C$17*9.81</f>
        <v>102.35950200000001</v>
      </c>
      <c r="U1367" s="41">
        <v>0</v>
      </c>
      <c r="V1367" s="41">
        <f>'Given Data '!C$45-(Table10[[#This Row],[Column13]]+Table10[[#This Row],[Column14]]+Table10[[#This Row],[Column15]])</f>
        <v>-21.406554297969251</v>
      </c>
      <c r="W1367" s="41">
        <f>Table10[[#This Row],[Column16]]/'Given Data '!C$17</f>
        <v>-4.1031519997640931E-2</v>
      </c>
      <c r="X1367" s="41">
        <f>IF(L1367=1,'Given Data '!C$55,IF(L1367=2,'Given Data '!C$56,IF(L1367=3,'Given Data '!C$57)))</f>
        <v>581.23604096253996</v>
      </c>
      <c r="Y1367" s="41">
        <f>Table10[[#This Row],[Column19]]*Table10[[#This Row],[Column11]]^2/(2*1000)</f>
        <v>193.78054241098542</v>
      </c>
    </row>
    <row r="1368" spans="7:25">
      <c r="G1368" s="42">
        <v>4300</v>
      </c>
      <c r="H1368" s="42">
        <v>12.63</v>
      </c>
      <c r="I1368" s="41">
        <f>Table10[[#This Row],[Column2]]*746/1000</f>
        <v>9.4219800000000014</v>
      </c>
      <c r="J1368" s="37">
        <f>60*Table10[[#This Row],[Column3]]/(2*PI()*Table10[[#This Row],[Column1]])</f>
        <v>2.0924018940181068E-2</v>
      </c>
      <c r="K1368" s="51">
        <v>426.9</v>
      </c>
      <c r="L1368" s="41">
        <f>IF(Simulation!Q1368&lt;='Given Data '!J$6,1,IF(AND(Simulation!Q1368&gt;'Given Data '!J$6,Simulation!Q1368&lt;='Given Data '!J$7),2,IF(Simulation!Q1368&gt;'Given Data '!J$8,3)))</f>
        <v>3</v>
      </c>
      <c r="M1368" s="41">
        <v>2</v>
      </c>
      <c r="N1368" s="32">
        <f t="shared" si="53"/>
        <v>1364</v>
      </c>
      <c r="O1368" s="41">
        <f>O1367+(Table10[[#This Row],[Column11]]-Q1367)/R1367</f>
        <v>71.365806674206951</v>
      </c>
      <c r="P1368" s="41">
        <f>3.6*Table10[[#This Row],[Column11]]</f>
        <v>92.954907935902483</v>
      </c>
      <c r="Q1368" s="41">
        <f t="shared" si="54"/>
        <v>25.820807759972912</v>
      </c>
      <c r="R1368" s="36">
        <f>Table10[[#This Row],[Column16]]/Table10[[#This Row],[Column19]]</f>
        <v>-3.6710208991546589E-2</v>
      </c>
      <c r="S1368" s="41">
        <f>'Given Data '!C$21*'Given Data '!C$19*'Given Data '!C$9*Table10[[#This Row],[Column11]]^2</f>
        <v>626.87921185998846</v>
      </c>
      <c r="T1368" s="41">
        <f>'Given Data '!C$23*'Given Data '!C$17*9.81</f>
        <v>102.35950200000001</v>
      </c>
      <c r="U1368" s="41">
        <v>0</v>
      </c>
      <c r="V1368" s="41">
        <f>'Given Data '!C$45-(Table10[[#This Row],[Column13]]+Table10[[#This Row],[Column14]]+Table10[[#This Row],[Column15]])</f>
        <v>-21.337296537153975</v>
      </c>
      <c r="W1368" s="41">
        <f>Table10[[#This Row],[Column16]]/'Given Data '!C$17</f>
        <v>-4.0898768544122159E-2</v>
      </c>
      <c r="X1368" s="41">
        <f>IF(L1368=1,'Given Data '!C$55,IF(L1368=2,'Given Data '!C$56,IF(L1368=3,'Given Data '!C$57)))</f>
        <v>581.23604096253996</v>
      </c>
      <c r="Y1368" s="41">
        <f>Table10[[#This Row],[Column19]]*Table10[[#This Row],[Column11]]^2/(2*1000)</f>
        <v>193.75913585668746</v>
      </c>
    </row>
    <row r="1369" spans="7:25">
      <c r="G1369" s="42">
        <v>4500</v>
      </c>
      <c r="H1369" s="42">
        <v>13.81</v>
      </c>
      <c r="I1369" s="41">
        <f>Table10[[#This Row],[Column2]]*746/1000</f>
        <v>10.30226</v>
      </c>
      <c r="J1369" s="37">
        <f>60*Table10[[#This Row],[Column3]]/(2*PI()*Table10[[#This Row],[Column1]])</f>
        <v>2.1862074720238798E-2</v>
      </c>
      <c r="K1369" s="51">
        <v>426.9</v>
      </c>
      <c r="L1369" s="41">
        <f>IF(Simulation!Q1369&lt;='Given Data '!J$6,1,IF(AND(Simulation!Q1369&gt;'Given Data '!J$6,Simulation!Q1369&lt;='Given Data '!J$7),2,IF(Simulation!Q1369&gt;'Given Data '!J$8,3)))</f>
        <v>3</v>
      </c>
      <c r="M1369" s="41">
        <v>2</v>
      </c>
      <c r="N1369" s="32">
        <f t="shared" si="53"/>
        <v>1365</v>
      </c>
      <c r="O1369" s="41">
        <f>O1368+(Table10[[#This Row],[Column11]]-Q1368)/R1368</f>
        <v>71.404536195820285</v>
      </c>
      <c r="P1369" s="41">
        <f>3.6*Table10[[#This Row],[Column11]]</f>
        <v>92.949789568105246</v>
      </c>
      <c r="Q1369" s="41">
        <f t="shared" si="54"/>
        <v>25.819385991140344</v>
      </c>
      <c r="R1369" s="36">
        <f>Table10[[#This Row],[Column16]]/Table10[[#This Row],[Column19]]</f>
        <v>-3.6591438504786918E-2</v>
      </c>
      <c r="S1369" s="41">
        <f>'Given Data '!C$21*'Given Data '!C$19*'Given Data '!C$9*Table10[[#This Row],[Column11]]^2</f>
        <v>626.81017817248107</v>
      </c>
      <c r="T1369" s="41">
        <f>'Given Data '!C$23*'Given Data '!C$17*9.81</f>
        <v>102.35950200000001</v>
      </c>
      <c r="U1369" s="41">
        <v>0</v>
      </c>
      <c r="V1369" s="41">
        <f>'Given Data '!C$45-(Table10[[#This Row],[Column13]]+Table10[[#This Row],[Column14]]+Table10[[#This Row],[Column15]])</f>
        <v>-21.26826284964659</v>
      </c>
      <c r="W1369" s="41">
        <f>Table10[[#This Row],[Column16]]/'Given Data '!C$17</f>
        <v>-4.0766446588423814E-2</v>
      </c>
      <c r="X1369" s="41">
        <f>IF(L1369=1,'Given Data '!C$55,IF(L1369=2,'Given Data '!C$56,IF(L1369=3,'Given Data '!C$57)))</f>
        <v>581.23604096253996</v>
      </c>
      <c r="Y1369" s="41">
        <f>Table10[[#This Row],[Column19]]*Table10[[#This Row],[Column11]]^2/(2*1000)</f>
        <v>193.73779856015031</v>
      </c>
    </row>
    <row r="1370" spans="7:25">
      <c r="G1370" s="42">
        <v>4600</v>
      </c>
      <c r="H1370" s="42">
        <v>14.1</v>
      </c>
      <c r="I1370" s="41">
        <f>Table10[[#This Row],[Column2]]*746/1000</f>
        <v>10.518600000000001</v>
      </c>
      <c r="J1370" s="37">
        <f>60*Table10[[#This Row],[Column3]]/(2*PI()*Table10[[#This Row],[Column1]])</f>
        <v>2.1835919796605357E-2</v>
      </c>
      <c r="K1370" s="51">
        <v>426.9</v>
      </c>
      <c r="L1370" s="41">
        <f>IF(Simulation!Q1370&lt;='Given Data '!J$6,1,IF(AND(Simulation!Q1370&gt;'Given Data '!J$6,Simulation!Q1370&lt;='Given Data '!J$7),2,IF(Simulation!Q1370&gt;'Given Data '!J$8,3)))</f>
        <v>3</v>
      </c>
      <c r="M1370" s="41">
        <v>2</v>
      </c>
      <c r="N1370" s="32">
        <f t="shared" si="53"/>
        <v>1366</v>
      </c>
      <c r="O1370" s="41">
        <f>O1369+(Table10[[#This Row],[Column11]]-Q1369)/R1369</f>
        <v>71.44326784677807</v>
      </c>
      <c r="P1370" s="41">
        <f>3.6*Table10[[#This Row],[Column11]]</f>
        <v>92.944687479538075</v>
      </c>
      <c r="Q1370" s="41">
        <f t="shared" si="54"/>
        <v>25.817968744316133</v>
      </c>
      <c r="R1370" s="36">
        <f>Table10[[#This Row],[Column16]]/Table10[[#This Row],[Column19]]</f>
        <v>-3.6473052282484313E-2</v>
      </c>
      <c r="S1370" s="41">
        <f>'Given Data '!C$21*'Given Data '!C$19*'Given Data '!C$9*Table10[[#This Row],[Column11]]^2</f>
        <v>626.7413678333254</v>
      </c>
      <c r="T1370" s="41">
        <f>'Given Data '!C$23*'Given Data '!C$17*9.81</f>
        <v>102.35950200000001</v>
      </c>
      <c r="U1370" s="41">
        <v>0</v>
      </c>
      <c r="V1370" s="41">
        <f>'Given Data '!C$45-(Table10[[#This Row],[Column13]]+Table10[[#This Row],[Column14]]+Table10[[#This Row],[Column15]])</f>
        <v>-21.199452510490914</v>
      </c>
      <c r="W1370" s="41">
        <f>Table10[[#This Row],[Column16]]/'Given Data '!C$17</f>
        <v>-4.0634552740968957E-2</v>
      </c>
      <c r="X1370" s="41">
        <f>IF(L1370=1,'Given Data '!C$55,IF(L1370=2,'Given Data '!C$56,IF(L1370=3,'Given Data '!C$57)))</f>
        <v>581.23604096253996</v>
      </c>
      <c r="Y1370" s="41">
        <f>Table10[[#This Row],[Column19]]*Table10[[#This Row],[Column11]]^2/(2*1000)</f>
        <v>193.71653029730069</v>
      </c>
    </row>
    <row r="1371" spans="7:25">
      <c r="G1371" s="42">
        <v>4800</v>
      </c>
      <c r="H1371" s="42">
        <v>12.68</v>
      </c>
      <c r="I1371" s="41">
        <f>Table10[[#This Row],[Column2]]*746/1000</f>
        <v>9.4592800000000015</v>
      </c>
      <c r="J1371" s="37">
        <f>60*Table10[[#This Row],[Column3]]/(2*PI()*Table10[[#This Row],[Column1]])</f>
        <v>1.88186396261288E-2</v>
      </c>
      <c r="K1371" s="51">
        <v>426.9</v>
      </c>
      <c r="L1371" s="41">
        <f>IF(Simulation!Q1371&lt;='Given Data '!J$6,1,IF(AND(Simulation!Q1371&gt;'Given Data '!J$6,Simulation!Q1371&lt;='Given Data '!J$7),2,IF(Simulation!Q1371&gt;'Given Data '!J$8,3)))</f>
        <v>3</v>
      </c>
      <c r="M1371" s="41">
        <v>2</v>
      </c>
      <c r="N1371" s="32">
        <f t="shared" si="53"/>
        <v>1367</v>
      </c>
      <c r="O1371" s="41">
        <f>O1370+(Table10[[#This Row],[Column11]]-Q1370)/R1370</f>
        <v>71.482001620540743</v>
      </c>
      <c r="P1371" s="41">
        <f>3.6*Table10[[#This Row],[Column11]]</f>
        <v>92.939601619298116</v>
      </c>
      <c r="Q1371" s="41">
        <f t="shared" si="54"/>
        <v>25.816556005360589</v>
      </c>
      <c r="R1371" s="36">
        <f>Table10[[#This Row],[Column16]]/Table10[[#This Row],[Column19]]</f>
        <v>-3.6355049081407513E-2</v>
      </c>
      <c r="S1371" s="41">
        <f>'Given Data '!C$21*'Given Data '!C$19*'Given Data '!C$9*Table10[[#This Row],[Column11]]^2</f>
        <v>626.67278011991061</v>
      </c>
      <c r="T1371" s="41">
        <f>'Given Data '!C$23*'Given Data '!C$17*9.81</f>
        <v>102.35950200000001</v>
      </c>
      <c r="U1371" s="41">
        <v>0</v>
      </c>
      <c r="V1371" s="41">
        <f>'Given Data '!C$45-(Table10[[#This Row],[Column13]]+Table10[[#This Row],[Column14]]+Table10[[#This Row],[Column15]])</f>
        <v>-21.130864797076129</v>
      </c>
      <c r="W1371" s="41">
        <f>Table10[[#This Row],[Column16]]/'Given Data '!C$17</f>
        <v>-4.0503085616676177E-2</v>
      </c>
      <c r="X1371" s="41">
        <f>IF(L1371=1,'Given Data '!C$55,IF(L1371=2,'Given Data '!C$56,IF(L1371=3,'Given Data '!C$57)))</f>
        <v>581.23604096253996</v>
      </c>
      <c r="Y1371" s="41">
        <f>Table10[[#This Row],[Column19]]*Table10[[#This Row],[Column11]]^2/(2*1000)</f>
        <v>193.69533084479022</v>
      </c>
    </row>
    <row r="1372" spans="7:25">
      <c r="G1372" s="42">
        <v>4900</v>
      </c>
      <c r="H1372" s="42">
        <v>14.97</v>
      </c>
      <c r="I1372" s="41">
        <f>Table10[[#This Row],[Column2]]*746/1000</f>
        <v>11.167620000000001</v>
      </c>
      <c r="J1372" s="37">
        <f>60*Table10[[#This Row],[Column3]]/(2*PI()*Table10[[#This Row],[Column1]])</f>
        <v>2.1763860313125459E-2</v>
      </c>
      <c r="K1372" s="51">
        <v>426.9</v>
      </c>
      <c r="L1372" s="41">
        <f>IF(Simulation!Q1372&lt;='Given Data '!J$6,1,IF(AND(Simulation!Q1372&gt;'Given Data '!J$6,Simulation!Q1372&lt;='Given Data '!J$7),2,IF(Simulation!Q1372&gt;'Given Data '!J$8,3)))</f>
        <v>3</v>
      </c>
      <c r="M1372" s="41">
        <v>2</v>
      </c>
      <c r="N1372" s="32">
        <f t="shared" si="53"/>
        <v>1368</v>
      </c>
      <c r="O1372" s="41">
        <f>O1371+(Table10[[#This Row],[Column11]]-Q1371)/R1371</f>
        <v>71.52073751058775</v>
      </c>
      <c r="P1372" s="41">
        <f>3.6*Table10[[#This Row],[Column11]]</f>
        <v>92.934531936636191</v>
      </c>
      <c r="Q1372" s="41">
        <f t="shared" si="54"/>
        <v>25.815147760176718</v>
      </c>
      <c r="R1372" s="36">
        <f>Table10[[#This Row],[Column16]]/Table10[[#This Row],[Column19]]</f>
        <v>-3.6237427662347658E-2</v>
      </c>
      <c r="S1372" s="41">
        <f>'Given Data '!C$21*'Given Data '!C$19*'Given Data '!C$9*Table10[[#This Row],[Column11]]^2</f>
        <v>626.60441431196386</v>
      </c>
      <c r="T1372" s="41">
        <f>'Given Data '!C$23*'Given Data '!C$17*9.81</f>
        <v>102.35950200000001</v>
      </c>
      <c r="U1372" s="41">
        <v>0</v>
      </c>
      <c r="V1372" s="41">
        <f>'Given Data '!C$45-(Table10[[#This Row],[Column13]]+Table10[[#This Row],[Column14]]+Table10[[#This Row],[Column15]])</f>
        <v>-21.062498989129381</v>
      </c>
      <c r="W1372" s="41">
        <f>Table10[[#This Row],[Column16]]/'Given Data '!C$17</f>
        <v>-4.0372043834945429E-2</v>
      </c>
      <c r="X1372" s="41">
        <f>IF(L1372=1,'Given Data '!C$55,IF(L1372=2,'Given Data '!C$56,IF(L1372=3,'Given Data '!C$57)))</f>
        <v>581.23604096253996</v>
      </c>
      <c r="Y1372" s="41">
        <f>Table10[[#This Row],[Column19]]*Table10[[#This Row],[Column11]]^2/(2*1000)</f>
        <v>193.67419997999315</v>
      </c>
    </row>
    <row r="1373" spans="7:25">
      <c r="G1373" s="42">
        <v>5000</v>
      </c>
      <c r="H1373" s="42">
        <v>15.26</v>
      </c>
      <c r="I1373" s="41">
        <f>Table10[[#This Row],[Column2]]*746/1000</f>
        <v>11.383959999999998</v>
      </c>
      <c r="J1373" s="37">
        <f>60*Table10[[#This Row],[Column3]]/(2*PI()*Table10[[#This Row],[Column1]])</f>
        <v>2.174176207152495E-2</v>
      </c>
      <c r="K1373" s="51">
        <v>426.9</v>
      </c>
      <c r="L1373" s="41">
        <f>IF(Simulation!Q1373&lt;='Given Data '!J$6,1,IF(AND(Simulation!Q1373&gt;'Given Data '!J$6,Simulation!Q1373&lt;='Given Data '!J$7),2,IF(Simulation!Q1373&gt;'Given Data '!J$8,3)))</f>
        <v>3</v>
      </c>
      <c r="M1373" s="41">
        <v>2</v>
      </c>
      <c r="N1373" s="32">
        <f t="shared" si="53"/>
        <v>1369</v>
      </c>
      <c r="O1373" s="41">
        <f>O1372+(Table10[[#This Row],[Column11]]-Q1372)/R1372</f>
        <v>71.559475510417244</v>
      </c>
      <c r="P1373" s="41">
        <f>3.6*Table10[[#This Row],[Column11]]</f>
        <v>92.929478380956411</v>
      </c>
      <c r="Q1373" s="41">
        <f t="shared" si="54"/>
        <v>25.813743994710112</v>
      </c>
      <c r="R1373" s="36">
        <f>Table10[[#This Row],[Column16]]/Table10[[#This Row],[Column19]]</f>
        <v>-3.6120186790104994E-2</v>
      </c>
      <c r="S1373" s="41">
        <f>'Given Data '!C$21*'Given Data '!C$19*'Given Data '!C$9*Table10[[#This Row],[Column11]]^2</f>
        <v>626.53626969154254</v>
      </c>
      <c r="T1373" s="41">
        <f>'Given Data '!C$23*'Given Data '!C$17*9.81</f>
        <v>102.35950200000001</v>
      </c>
      <c r="U1373" s="41">
        <v>0</v>
      </c>
      <c r="V1373" s="41">
        <f>'Given Data '!C$45-(Table10[[#This Row],[Column13]]+Table10[[#This Row],[Column14]]+Table10[[#This Row],[Column15]])</f>
        <v>-20.994354368708059</v>
      </c>
      <c r="W1373" s="41">
        <f>Table10[[#This Row],[Column16]]/'Given Data '!C$17</f>
        <v>-4.0241426019643207E-2</v>
      </c>
      <c r="X1373" s="41">
        <f>IF(L1373=1,'Given Data '!C$55,IF(L1373=2,'Given Data '!C$56,IF(L1373=3,'Given Data '!C$57)))</f>
        <v>581.23604096253996</v>
      </c>
      <c r="Y1373" s="41">
        <f>Table10[[#This Row],[Column19]]*Table10[[#This Row],[Column11]]^2/(2*1000)</f>
        <v>193.65313748100399</v>
      </c>
    </row>
    <row r="1374" spans="7:25">
      <c r="G1374" s="42">
        <v>5100</v>
      </c>
      <c r="H1374" s="42">
        <v>15.59</v>
      </c>
      <c r="I1374" s="41">
        <f>Table10[[#This Row],[Column2]]*746/1000</f>
        <v>11.630139999999999</v>
      </c>
      <c r="J1374" s="37">
        <f>60*Table10[[#This Row],[Column3]]/(2*PI()*Table10[[#This Row],[Column1]])</f>
        <v>2.1776403174715003E-2</v>
      </c>
      <c r="K1374" s="51">
        <v>426.9</v>
      </c>
      <c r="L1374" s="41">
        <f>IF(Simulation!Q1374&lt;='Given Data '!J$6,1,IF(AND(Simulation!Q1374&gt;'Given Data '!J$6,Simulation!Q1374&lt;='Given Data '!J$7),2,IF(Simulation!Q1374&gt;'Given Data '!J$8,3)))</f>
        <v>3</v>
      </c>
      <c r="M1374" s="41">
        <v>2</v>
      </c>
      <c r="N1374" s="32">
        <f t="shared" si="53"/>
        <v>1370</v>
      </c>
      <c r="O1374" s="41">
        <f>O1373+(Table10[[#This Row],[Column11]]-Q1373)/R1373</f>
        <v>71.598215613546571</v>
      </c>
      <c r="P1374" s="41">
        <f>3.6*Table10[[#This Row],[Column11]]</f>
        <v>92.924440901815728</v>
      </c>
      <c r="Q1374" s="41">
        <f t="shared" si="54"/>
        <v>25.812344694948813</v>
      </c>
      <c r="R1374" s="36">
        <f>Table10[[#This Row],[Column16]]/Table10[[#This Row],[Column19]]</f>
        <v>-3.6003325233476359E-2</v>
      </c>
      <c r="S1374" s="41">
        <f>'Given Data '!C$21*'Given Data '!C$19*'Given Data '!C$9*Table10[[#This Row],[Column11]]^2</f>
        <v>626.468345543027</v>
      </c>
      <c r="T1374" s="41">
        <f>'Given Data '!C$23*'Given Data '!C$17*9.81</f>
        <v>102.35950200000001</v>
      </c>
      <c r="U1374" s="41">
        <v>0</v>
      </c>
      <c r="V1374" s="41">
        <f>'Given Data '!C$45-(Table10[[#This Row],[Column13]]+Table10[[#This Row],[Column14]]+Table10[[#This Row],[Column15]])</f>
        <v>-20.926430220192515</v>
      </c>
      <c r="W1374" s="41">
        <f>Table10[[#This Row],[Column16]]/'Given Data '!C$17</f>
        <v>-4.0111230799088599E-2</v>
      </c>
      <c r="X1374" s="41">
        <f>IF(L1374=1,'Given Data '!C$55,IF(L1374=2,'Given Data '!C$56,IF(L1374=3,'Given Data '!C$57)))</f>
        <v>581.23604096253996</v>
      </c>
      <c r="Y1374" s="41">
        <f>Table10[[#This Row],[Column19]]*Table10[[#This Row],[Column11]]^2/(2*1000)</f>
        <v>193.6321431266353</v>
      </c>
    </row>
    <row r="1375" spans="7:25">
      <c r="G1375" s="42">
        <v>5200</v>
      </c>
      <c r="H1375" s="42">
        <v>15.92</v>
      </c>
      <c r="I1375" s="41">
        <f>Table10[[#This Row],[Column2]]*746/1000</f>
        <v>11.87632</v>
      </c>
      <c r="J1375" s="37">
        <f>60*Table10[[#This Row],[Column3]]/(2*PI()*Table10[[#This Row],[Column1]])</f>
        <v>2.1809711927782367E-2</v>
      </c>
      <c r="K1375" s="51">
        <v>426.9</v>
      </c>
      <c r="L1375" s="41">
        <f>IF(Simulation!Q1375&lt;='Given Data '!J$6,1,IF(AND(Simulation!Q1375&gt;'Given Data '!J$6,Simulation!Q1375&lt;='Given Data '!J$7),2,IF(Simulation!Q1375&gt;'Given Data '!J$8,3)))</f>
        <v>3</v>
      </c>
      <c r="M1375" s="41">
        <v>2</v>
      </c>
      <c r="N1375" s="32">
        <f t="shared" si="53"/>
        <v>1371</v>
      </c>
      <c r="O1375" s="41">
        <f>O1374+(Table10[[#This Row],[Column11]]-Q1374)/R1374</f>
        <v>71.6369578135117</v>
      </c>
      <c r="P1375" s="41">
        <f>3.6*Table10[[#This Row],[Column11]]</f>
        <v>92.919419448923549</v>
      </c>
      <c r="Q1375" s="41">
        <f t="shared" si="54"/>
        <v>25.810949846923208</v>
      </c>
      <c r="R1375" s="36">
        <f>Table10[[#This Row],[Column16]]/Table10[[#This Row],[Column19]]</f>
        <v>-3.5886841765242095E-2</v>
      </c>
      <c r="S1375" s="41">
        <f>'Given Data '!C$21*'Given Data '!C$19*'Given Data '!C$9*Table10[[#This Row],[Column11]]^2</f>
        <v>626.40064115311293</v>
      </c>
      <c r="T1375" s="41">
        <f>'Given Data '!C$23*'Given Data '!C$17*9.81</f>
        <v>102.35950200000001</v>
      </c>
      <c r="U1375" s="41">
        <v>0</v>
      </c>
      <c r="V1375" s="41">
        <f>'Given Data '!C$45-(Table10[[#This Row],[Column13]]+Table10[[#This Row],[Column14]]+Table10[[#This Row],[Column15]])</f>
        <v>-20.858725830278445</v>
      </c>
      <c r="W1375" s="41">
        <f>Table10[[#This Row],[Column16]]/'Given Data '!C$17</f>
        <v>-3.9981456806038686E-2</v>
      </c>
      <c r="X1375" s="41">
        <f>IF(L1375=1,'Given Data '!C$55,IF(L1375=2,'Given Data '!C$56,IF(L1375=3,'Given Data '!C$57)))</f>
        <v>581.23604096253996</v>
      </c>
      <c r="Y1375" s="41">
        <f>Table10[[#This Row],[Column19]]*Table10[[#This Row],[Column11]]^2/(2*1000)</f>
        <v>193.61121669641511</v>
      </c>
    </row>
    <row r="1376" spans="7:25">
      <c r="G1376" s="42">
        <v>5300</v>
      </c>
      <c r="H1376" s="42">
        <v>16.25</v>
      </c>
      <c r="I1376" s="41">
        <f>Table10[[#This Row],[Column2]]*746/1000</f>
        <v>12.1225</v>
      </c>
      <c r="J1376" s="37">
        <f>60*Table10[[#This Row],[Column3]]/(2*PI()*Table10[[#This Row],[Column1]])</f>
        <v>2.1841763746771711E-2</v>
      </c>
      <c r="K1376" s="51">
        <v>426.9</v>
      </c>
      <c r="L1376" s="41">
        <f>IF(Simulation!Q1376&lt;='Given Data '!J$6,1,IF(AND(Simulation!Q1376&gt;'Given Data '!J$6,Simulation!Q1376&lt;='Given Data '!J$7),2,IF(Simulation!Q1376&gt;'Given Data '!J$8,3)))</f>
        <v>3</v>
      </c>
      <c r="M1376" s="41">
        <v>2</v>
      </c>
      <c r="N1376" s="32">
        <f t="shared" si="53"/>
        <v>1372</v>
      </c>
      <c r="O1376" s="41">
        <f>O1375+(Table10[[#This Row],[Column11]]-Q1375)/R1375</f>
        <v>71.675702103867479</v>
      </c>
      <c r="P1376" s="41">
        <f>3.6*Table10[[#This Row],[Column11]]</f>
        <v>92.914413972141261</v>
      </c>
      <c r="Q1376" s="41">
        <f t="shared" si="54"/>
        <v>25.809559436705904</v>
      </c>
      <c r="R1376" s="36">
        <f>Table10[[#This Row],[Column16]]/Table10[[#This Row],[Column19]]</f>
        <v>-3.5770735162152519E-2</v>
      </c>
      <c r="S1376" s="41">
        <f>'Given Data '!C$21*'Given Data '!C$19*'Given Data '!C$9*Table10[[#This Row],[Column11]]^2</f>
        <v>626.33315581080353</v>
      </c>
      <c r="T1376" s="41">
        <f>'Given Data '!C$23*'Given Data '!C$17*9.81</f>
        <v>102.35950200000001</v>
      </c>
      <c r="U1376" s="41">
        <v>0</v>
      </c>
      <c r="V1376" s="41">
        <f>'Given Data '!C$45-(Table10[[#This Row],[Column13]]+Table10[[#This Row],[Column14]]+Table10[[#This Row],[Column15]])</f>
        <v>-20.791240487969048</v>
      </c>
      <c r="W1376" s="41">
        <f>Table10[[#This Row],[Column16]]/'Given Data '!C$17</f>
        <v>-3.9852102677673508E-2</v>
      </c>
      <c r="X1376" s="41">
        <f>IF(L1376=1,'Given Data '!C$55,IF(L1376=2,'Given Data '!C$56,IF(L1376=3,'Given Data '!C$57)))</f>
        <v>581.23604096253996</v>
      </c>
      <c r="Y1376" s="41">
        <f>Table10[[#This Row],[Column19]]*Table10[[#This Row],[Column11]]^2/(2*1000)</f>
        <v>193.59035797058485</v>
      </c>
    </row>
    <row r="1377" spans="7:25">
      <c r="G1377" s="42">
        <v>5400</v>
      </c>
      <c r="H1377" s="42">
        <v>16.579999999999998</v>
      </c>
      <c r="I1377" s="41">
        <f>Table10[[#This Row],[Column2]]*746/1000</f>
        <v>12.368679999999998</v>
      </c>
      <c r="J1377" s="37">
        <f>60*Table10[[#This Row],[Column3]]/(2*PI()*Table10[[#This Row],[Column1]])</f>
        <v>2.187262846135404E-2</v>
      </c>
      <c r="K1377" s="51">
        <v>426.9</v>
      </c>
      <c r="L1377" s="41">
        <f>IF(Simulation!Q1377&lt;='Given Data '!J$6,1,IF(AND(Simulation!Q1377&gt;'Given Data '!J$6,Simulation!Q1377&lt;='Given Data '!J$7),2,IF(Simulation!Q1377&gt;'Given Data '!J$8,3)))</f>
        <v>3</v>
      </c>
      <c r="M1377" s="41">
        <v>2</v>
      </c>
      <c r="N1377" s="32">
        <f t="shared" si="53"/>
        <v>1373</v>
      </c>
      <c r="O1377" s="41">
        <f>O1376+(Table10[[#This Row],[Column11]]-Q1376)/R1376</f>
        <v>71.714448478187606</v>
      </c>
      <c r="P1377" s="41">
        <f>3.6*Table10[[#This Row],[Column11]]</f>
        <v>92.909424421481773</v>
      </c>
      <c r="Q1377" s="41">
        <f t="shared" si="54"/>
        <v>25.808173450411605</v>
      </c>
      <c r="R1377" s="36">
        <f>Table10[[#This Row],[Column16]]/Table10[[#This Row],[Column19]]</f>
        <v>-3.5655004204915221E-2</v>
      </c>
      <c r="S1377" s="41">
        <f>'Given Data '!C$21*'Given Data '!C$19*'Given Data '!C$9*Table10[[#This Row],[Column11]]^2</f>
        <v>626.26588880740212</v>
      </c>
      <c r="T1377" s="41">
        <f>'Given Data '!C$23*'Given Data '!C$17*9.81</f>
        <v>102.35950200000001</v>
      </c>
      <c r="U1377" s="41">
        <v>0</v>
      </c>
      <c r="V1377" s="41">
        <f>'Given Data '!C$45-(Table10[[#This Row],[Column13]]+Table10[[#This Row],[Column14]]+Table10[[#This Row],[Column15]])</f>
        <v>-20.723973484567637</v>
      </c>
      <c r="W1377" s="41">
        <f>Table10[[#This Row],[Column16]]/'Given Data '!C$17</f>
        <v>-3.9723167055581904E-2</v>
      </c>
      <c r="X1377" s="41">
        <f>IF(L1377=1,'Given Data '!C$55,IF(L1377=2,'Given Data '!C$56,IF(L1377=3,'Given Data '!C$57)))</f>
        <v>581.23604096253996</v>
      </c>
      <c r="Y1377" s="41">
        <f>Table10[[#This Row],[Column19]]*Table10[[#This Row],[Column11]]^2/(2*1000)</f>
        <v>193.56956673009688</v>
      </c>
    </row>
    <row r="1378" spans="7:25">
      <c r="G1378" s="42">
        <v>5500</v>
      </c>
      <c r="H1378" s="42">
        <v>16.940000000000001</v>
      </c>
      <c r="I1378" s="41">
        <f>Table10[[#This Row],[Column2]]*746/1000</f>
        <v>12.637240000000002</v>
      </c>
      <c r="J1378" s="37">
        <f>60*Table10[[#This Row],[Column3]]/(2*PI()*Table10[[#This Row],[Column1]])</f>
        <v>2.1941227778603172E-2</v>
      </c>
      <c r="K1378" s="51">
        <v>492.1</v>
      </c>
      <c r="L1378" s="41">
        <f>IF(Simulation!Q1378&lt;='Given Data '!J$6,1,IF(AND(Simulation!Q1378&gt;'Given Data '!J$6,Simulation!Q1378&lt;='Given Data '!J$7),2,IF(Simulation!Q1378&gt;'Given Data '!J$8,3)))</f>
        <v>3</v>
      </c>
      <c r="M1378" s="41">
        <v>2</v>
      </c>
      <c r="N1378" s="32">
        <f t="shared" si="53"/>
        <v>1374</v>
      </c>
      <c r="O1378" s="41">
        <f>O1377+(Table10[[#This Row],[Column11]]-Q1377)/R1377</f>
        <v>71.75319693006432</v>
      </c>
      <c r="P1378" s="41">
        <f>3.6*Table10[[#This Row],[Column11]]</f>
        <v>92.904450747109223</v>
      </c>
      <c r="Q1378" s="41">
        <f t="shared" si="54"/>
        <v>25.806791874197007</v>
      </c>
      <c r="R1378" s="36">
        <f>Table10[[#This Row],[Column16]]/Table10[[#This Row],[Column19]]</f>
        <v>-3.5539647678184322E-2</v>
      </c>
      <c r="S1378" s="41">
        <f>'Given Data '!C$21*'Given Data '!C$19*'Given Data '!C$9*Table10[[#This Row],[Column11]]^2</f>
        <v>626.19883943650586</v>
      </c>
      <c r="T1378" s="41">
        <f>'Given Data '!C$23*'Given Data '!C$17*9.81</f>
        <v>102.35950200000001</v>
      </c>
      <c r="U1378" s="41">
        <v>0</v>
      </c>
      <c r="V1378" s="41">
        <f>'Given Data '!C$45-(Table10[[#This Row],[Column13]]+Table10[[#This Row],[Column14]]+Table10[[#This Row],[Column15]])</f>
        <v>-20.65692411367138</v>
      </c>
      <c r="W1378" s="41">
        <f>Table10[[#This Row],[Column16]]/'Given Data '!C$17</f>
        <v>-3.9594648585749515E-2</v>
      </c>
      <c r="X1378" s="41">
        <f>IF(L1378=1,'Given Data '!C$55,IF(L1378=2,'Given Data '!C$56,IF(L1378=3,'Given Data '!C$57)))</f>
        <v>581.23604096253996</v>
      </c>
      <c r="Y1378" s="41">
        <f>Table10[[#This Row],[Column19]]*Table10[[#This Row],[Column11]]^2/(2*1000)</f>
        <v>193.54884275661232</v>
      </c>
    </row>
    <row r="1379" spans="7:25">
      <c r="G1379" s="42">
        <v>5600</v>
      </c>
      <c r="H1379" s="42">
        <v>17.05</v>
      </c>
      <c r="I1379" s="41">
        <f>Table10[[#This Row],[Column2]]*746/1000</f>
        <v>12.7193</v>
      </c>
      <c r="J1379" s="37">
        <f>60*Table10[[#This Row],[Column3]]/(2*PI()*Table10[[#This Row],[Column1]])</f>
        <v>2.1689351439307978E-2</v>
      </c>
      <c r="K1379" s="51">
        <v>492.1</v>
      </c>
      <c r="L1379" s="41">
        <f>IF(Simulation!Q1379&lt;='Given Data '!J$6,1,IF(AND(Simulation!Q1379&gt;'Given Data '!J$6,Simulation!Q1379&lt;='Given Data '!J$7),2,IF(Simulation!Q1379&gt;'Given Data '!J$8,3)))</f>
        <v>3</v>
      </c>
      <c r="M1379" s="41">
        <v>2</v>
      </c>
      <c r="N1379" s="32">
        <f t="shared" si="53"/>
        <v>1375</v>
      </c>
      <c r="O1379" s="41">
        <f>O1378+(Table10[[#This Row],[Column11]]-Q1378)/R1378</f>
        <v>71.791947453108662</v>
      </c>
      <c r="P1379" s="41">
        <f>3.6*Table10[[#This Row],[Column11]]</f>
        <v>92.899492899338398</v>
      </c>
      <c r="Q1379" s="41">
        <f t="shared" si="54"/>
        <v>25.805414694260666</v>
      </c>
      <c r="R1379" s="36">
        <f>Table10[[#This Row],[Column16]]/Table10[[#This Row],[Column19]]</f>
        <v>-3.5424664370544416E-2</v>
      </c>
      <c r="S1379" s="41">
        <f>'Given Data '!C$21*'Given Data '!C$19*'Given Data '!C$9*Table10[[#This Row],[Column11]]^2</f>
        <v>626.13200699399647</v>
      </c>
      <c r="T1379" s="41">
        <f>'Given Data '!C$23*'Given Data '!C$17*9.81</f>
        <v>102.35950200000001</v>
      </c>
      <c r="U1379" s="41">
        <v>0</v>
      </c>
      <c r="V1379" s="41">
        <f>'Given Data '!C$45-(Table10[[#This Row],[Column13]]+Table10[[#This Row],[Column14]]+Table10[[#This Row],[Column15]])</f>
        <v>-20.590091671161986</v>
      </c>
      <c r="W1379" s="41">
        <f>Table10[[#This Row],[Column16]]/'Given Data '!C$17</f>
        <v>-3.9466545918540923E-2</v>
      </c>
      <c r="X1379" s="41">
        <f>IF(L1379=1,'Given Data '!C$55,IF(L1379=2,'Given Data '!C$56,IF(L1379=3,'Given Data '!C$57)))</f>
        <v>581.23604096253996</v>
      </c>
      <c r="Y1379" s="41">
        <f>Table10[[#This Row],[Column19]]*Table10[[#This Row],[Column11]]^2/(2*1000)</f>
        <v>193.52818583249865</v>
      </c>
    </row>
    <row r="1380" spans="7:25">
      <c r="G1380" s="42">
        <v>5800</v>
      </c>
      <c r="H1380" s="42">
        <v>17.18</v>
      </c>
      <c r="I1380" s="41">
        <f>Table10[[#This Row],[Column2]]*746/1000</f>
        <v>12.816280000000001</v>
      </c>
      <c r="J1380" s="37">
        <f>60*Table10[[#This Row],[Column3]]/(2*PI()*Table10[[#This Row],[Column1]])</f>
        <v>2.1101113593618586E-2</v>
      </c>
      <c r="K1380" s="51">
        <v>492.1</v>
      </c>
      <c r="L1380" s="41">
        <f>IF(Simulation!Q1380&lt;='Given Data '!J$6,1,IF(AND(Simulation!Q1380&gt;'Given Data '!J$6,Simulation!Q1380&lt;='Given Data '!J$7),2,IF(Simulation!Q1380&gt;'Given Data '!J$8,3)))</f>
        <v>3</v>
      </c>
      <c r="M1380" s="41">
        <v>2</v>
      </c>
      <c r="N1380" s="32">
        <f t="shared" si="53"/>
        <v>1376</v>
      </c>
      <c r="O1380" s="41">
        <f>O1379+(Table10[[#This Row],[Column11]]-Q1379)/R1379</f>
        <v>71.830700040950191</v>
      </c>
      <c r="P1380" s="41">
        <f>3.6*Table10[[#This Row],[Column11]]</f>
        <v>92.894550828634408</v>
      </c>
      <c r="Q1380" s="41">
        <f t="shared" si="54"/>
        <v>25.80404189684289</v>
      </c>
      <c r="R1380" s="36">
        <f>Table10[[#This Row],[Column16]]/Table10[[#This Row],[Column19]]</f>
        <v>-3.5310053074499637E-2</v>
      </c>
      <c r="S1380" s="41">
        <f>'Given Data '!C$21*'Given Data '!C$19*'Given Data '!C$9*Table10[[#This Row],[Column11]]^2</f>
        <v>626.06539077803382</v>
      </c>
      <c r="T1380" s="41">
        <f>'Given Data '!C$23*'Given Data '!C$17*9.81</f>
        <v>102.35950200000001</v>
      </c>
      <c r="U1380" s="41">
        <v>0</v>
      </c>
      <c r="V1380" s="41">
        <f>'Given Data '!C$45-(Table10[[#This Row],[Column13]]+Table10[[#This Row],[Column14]]+Table10[[#This Row],[Column15]])</f>
        <v>-20.523475455199332</v>
      </c>
      <c r="W1380" s="41">
        <f>Table10[[#This Row],[Column16]]/'Given Data '!C$17</f>
        <v>-3.9338857708687454E-2</v>
      </c>
      <c r="X1380" s="41">
        <f>IF(L1380=1,'Given Data '!C$55,IF(L1380=2,'Given Data '!C$56,IF(L1380=3,'Given Data '!C$57)))</f>
        <v>581.23604096253996</v>
      </c>
      <c r="Y1380" s="41">
        <f>Table10[[#This Row],[Column19]]*Table10[[#This Row],[Column11]]^2/(2*1000)</f>
        <v>193.50759574082747</v>
      </c>
    </row>
    <row r="1381" spans="7:25">
      <c r="G1381" s="42">
        <v>5900</v>
      </c>
      <c r="H1381" s="42">
        <v>17.239999999999998</v>
      </c>
      <c r="I1381" s="41">
        <f>Table10[[#This Row],[Column2]]*746/1000</f>
        <v>12.861039999999999</v>
      </c>
      <c r="J1381" s="37">
        <f>60*Table10[[#This Row],[Column3]]/(2*PI()*Table10[[#This Row],[Column1]])</f>
        <v>2.0815912772568706E-2</v>
      </c>
      <c r="K1381" s="51">
        <v>492.1</v>
      </c>
      <c r="L1381" s="41">
        <f>IF(Simulation!Q1381&lt;='Given Data '!J$6,1,IF(AND(Simulation!Q1381&gt;'Given Data '!J$6,Simulation!Q1381&lt;='Given Data '!J$7),2,IF(Simulation!Q1381&gt;'Given Data '!J$8,3)))</f>
        <v>3</v>
      </c>
      <c r="M1381" s="41">
        <v>2</v>
      </c>
      <c r="N1381" s="32">
        <f t="shared" si="53"/>
        <v>1377</v>
      </c>
      <c r="O1381" s="41">
        <f>O1380+(Table10[[#This Row],[Column11]]-Q1380)/R1380</f>
        <v>71.869454687237052</v>
      </c>
      <c r="P1381" s="41">
        <f>3.6*Table10[[#This Row],[Column11]]</f>
        <v>92.889624485612217</v>
      </c>
      <c r="Q1381" s="41">
        <f t="shared" si="54"/>
        <v>25.802673468225617</v>
      </c>
      <c r="R1381" s="36">
        <f>Table10[[#This Row],[Column16]]/Table10[[#This Row],[Column19]]</f>
        <v>-3.5195812586461699E-2</v>
      </c>
      <c r="S1381" s="41">
        <f>'Given Data '!C$21*'Given Data '!C$19*'Given Data '!C$9*Table10[[#This Row],[Column11]]^2</f>
        <v>625.99899008904902</v>
      </c>
      <c r="T1381" s="41">
        <f>'Given Data '!C$23*'Given Data '!C$17*9.81</f>
        <v>102.35950200000001</v>
      </c>
      <c r="U1381" s="41">
        <v>0</v>
      </c>
      <c r="V1381" s="41">
        <f>'Given Data '!C$45-(Table10[[#This Row],[Column13]]+Table10[[#This Row],[Column14]]+Table10[[#This Row],[Column15]])</f>
        <v>-20.457074766214532</v>
      </c>
      <c r="W1381" s="41">
        <f>Table10[[#This Row],[Column16]]/'Given Data '!C$17</f>
        <v>-3.9211582615273868E-2</v>
      </c>
      <c r="X1381" s="41">
        <f>IF(L1381=1,'Given Data '!C$55,IF(L1381=2,'Given Data '!C$56,IF(L1381=3,'Given Data '!C$57)))</f>
        <v>581.23604096253996</v>
      </c>
      <c r="Y1381" s="41">
        <f>Table10[[#This Row],[Column19]]*Table10[[#This Row],[Column11]]^2/(2*1000)</f>
        <v>193.48707226537229</v>
      </c>
    </row>
    <row r="1382" spans="7:25">
      <c r="G1382" s="42">
        <v>6000</v>
      </c>
      <c r="H1382" s="42">
        <v>17.32</v>
      </c>
      <c r="I1382" s="41">
        <f>Table10[[#This Row],[Column2]]*746/1000</f>
        <v>12.920719999999999</v>
      </c>
      <c r="J1382" s="37">
        <f>60*Table10[[#This Row],[Column3]]/(2*PI()*Table10[[#This Row],[Column1]])</f>
        <v>2.0563964563063142E-2</v>
      </c>
      <c r="K1382" s="51">
        <v>492.1</v>
      </c>
      <c r="L1382" s="41">
        <f>IF(Simulation!Q1382&lt;='Given Data '!J$6,1,IF(AND(Simulation!Q1382&gt;'Given Data '!J$6,Simulation!Q1382&lt;='Given Data '!J$7),2,IF(Simulation!Q1382&gt;'Given Data '!J$8,3)))</f>
        <v>3</v>
      </c>
      <c r="M1382" s="41">
        <v>2</v>
      </c>
      <c r="N1382" s="32">
        <f t="shared" si="53"/>
        <v>1378</v>
      </c>
      <c r="O1382" s="41">
        <f>O1381+(Table10[[#This Row],[Column11]]-Q1381)/R1381</f>
        <v>71.908211385635923</v>
      </c>
      <c r="P1382" s="41">
        <f>3.6*Table10[[#This Row],[Column11]]</f>
        <v>92.884713821036286</v>
      </c>
      <c r="Q1382" s="41">
        <f t="shared" si="54"/>
        <v>25.8013093947323</v>
      </c>
      <c r="R1382" s="36">
        <f>Table10[[#This Row],[Column16]]/Table10[[#This Row],[Column19]]</f>
        <v>-3.5081941706735641E-2</v>
      </c>
      <c r="S1382" s="41">
        <f>'Given Data '!C$21*'Given Data '!C$19*'Given Data '!C$9*Table10[[#This Row],[Column11]]^2</f>
        <v>625.93280422973612</v>
      </c>
      <c r="T1382" s="41">
        <f>'Given Data '!C$23*'Given Data '!C$17*9.81</f>
        <v>102.35950200000001</v>
      </c>
      <c r="U1382" s="41">
        <v>0</v>
      </c>
      <c r="V1382" s="41">
        <f>'Given Data '!C$45-(Table10[[#This Row],[Column13]]+Table10[[#This Row],[Column14]]+Table10[[#This Row],[Column15]])</f>
        <v>-20.390888906901637</v>
      </c>
      <c r="W1382" s="41">
        <f>Table10[[#This Row],[Column16]]/'Given Data '!C$17</f>
        <v>-3.9084719301722477E-2</v>
      </c>
      <c r="X1382" s="41">
        <f>IF(L1382=1,'Given Data '!C$55,IF(L1382=2,'Given Data '!C$56,IF(L1382=3,'Given Data '!C$57)))</f>
        <v>581.23604096253996</v>
      </c>
      <c r="Y1382" s="41">
        <f>Table10[[#This Row],[Column19]]*Table10[[#This Row],[Column11]]^2/(2*1000)</f>
        <v>193.46661519060606</v>
      </c>
    </row>
    <row r="1383" spans="7:25">
      <c r="G1383" s="42">
        <v>6100</v>
      </c>
      <c r="H1383" s="42">
        <v>17.37</v>
      </c>
      <c r="I1383" s="41">
        <f>Table10[[#This Row],[Column2]]*746/1000</f>
        <v>12.958020000000001</v>
      </c>
      <c r="J1383" s="37">
        <f>60*Table10[[#This Row],[Column3]]/(2*PI()*Table10[[#This Row],[Column1]])</f>
        <v>2.0285241990330903E-2</v>
      </c>
      <c r="K1383" s="51">
        <v>492.1</v>
      </c>
      <c r="L1383" s="41">
        <f>IF(Simulation!Q1383&lt;='Given Data '!J$6,1,IF(AND(Simulation!Q1383&gt;'Given Data '!J$6,Simulation!Q1383&lt;='Given Data '!J$7),2,IF(Simulation!Q1383&gt;'Given Data '!J$8,3)))</f>
        <v>3</v>
      </c>
      <c r="M1383" s="41">
        <v>2</v>
      </c>
      <c r="N1383" s="32">
        <f t="shared" si="53"/>
        <v>1379</v>
      </c>
      <c r="O1383" s="41">
        <f>O1382+(Table10[[#This Row],[Column11]]-Q1382)/R1382</f>
        <v>71.946970129831897</v>
      </c>
      <c r="P1383" s="41">
        <f>3.6*Table10[[#This Row],[Column11]]</f>
        <v>92.879818785820049</v>
      </c>
      <c r="Q1383" s="41">
        <f t="shared" si="54"/>
        <v>25.799949662727791</v>
      </c>
      <c r="R1383" s="36">
        <f>Table10[[#This Row],[Column16]]/Table10[[#This Row],[Column19]]</f>
        <v>-3.4968439239508084E-2</v>
      </c>
      <c r="S1383" s="41">
        <f>'Given Data '!C$21*'Given Data '!C$19*'Given Data '!C$9*Table10[[#This Row],[Column11]]^2</f>
        <v>625.86683250504529</v>
      </c>
      <c r="T1383" s="41">
        <f>'Given Data '!C$23*'Given Data '!C$17*9.81</f>
        <v>102.35950200000001</v>
      </c>
      <c r="U1383" s="41">
        <v>0</v>
      </c>
      <c r="V1383" s="41">
        <f>'Given Data '!C$45-(Table10[[#This Row],[Column13]]+Table10[[#This Row],[Column14]]+Table10[[#This Row],[Column15]])</f>
        <v>-20.324917182210811</v>
      </c>
      <c r="W1383" s="41">
        <f>Table10[[#This Row],[Column16]]/'Given Data '!C$17</f>
        <v>-3.8958266435780049E-2</v>
      </c>
      <c r="X1383" s="41">
        <f>IF(L1383=1,'Given Data '!C$55,IF(L1383=2,'Given Data '!C$56,IF(L1383=3,'Given Data '!C$57)))</f>
        <v>581.23604096253996</v>
      </c>
      <c r="Y1383" s="41">
        <f>Table10[[#This Row],[Column19]]*Table10[[#This Row],[Column11]]^2/(2*1000)</f>
        <v>193.44622430169917</v>
      </c>
    </row>
    <row r="1384" spans="7:25">
      <c r="G1384" s="42">
        <v>4700</v>
      </c>
      <c r="H1384" s="42">
        <v>14.39</v>
      </c>
      <c r="I1384" s="41">
        <f>Table10[[#This Row],[Column2]]*746/1000</f>
        <v>10.73494</v>
      </c>
      <c r="J1384" s="37">
        <f>60*Table10[[#This Row],[Column3]]/(2*PI()*Table10[[#This Row],[Column1]])</f>
        <v>2.1810877848445674E-2</v>
      </c>
      <c r="K1384" s="51">
        <v>492.1</v>
      </c>
      <c r="L1384" s="41">
        <f>IF(Simulation!Q1384&lt;='Given Data '!J$6,1,IF(AND(Simulation!Q1384&gt;'Given Data '!J$6,Simulation!Q1384&lt;='Given Data '!J$7),2,IF(Simulation!Q1384&gt;'Given Data '!J$8,3)))</f>
        <v>3</v>
      </c>
      <c r="M1384" s="41">
        <v>2</v>
      </c>
      <c r="N1384" s="32">
        <f t="shared" si="53"/>
        <v>1380</v>
      </c>
      <c r="O1384" s="41">
        <f>O1383+(Table10[[#This Row],[Column11]]-Q1383)/R1383</f>
        <v>71.985730913528613</v>
      </c>
      <c r="P1384" s="41">
        <f>3.6*Table10[[#This Row],[Column11]]</f>
        <v>92.874939331025587</v>
      </c>
      <c r="Q1384" s="41">
        <f t="shared" si="54"/>
        <v>25.798594258618216</v>
      </c>
      <c r="R1384" s="36">
        <f>Table10[[#This Row],[Column16]]/Table10[[#This Row],[Column19]]</f>
        <v>-3.4855303992834125E-2</v>
      </c>
      <c r="S1384" s="41">
        <f>'Given Data '!C$21*'Given Data '!C$19*'Given Data '!C$9*Table10[[#This Row],[Column11]]^2</f>
        <v>625.8010742221752</v>
      </c>
      <c r="T1384" s="41">
        <f>'Given Data '!C$23*'Given Data '!C$17*9.81</f>
        <v>102.35950200000001</v>
      </c>
      <c r="U1384" s="41">
        <v>0</v>
      </c>
      <c r="V1384" s="41">
        <f>'Given Data '!C$45-(Table10[[#This Row],[Column13]]+Table10[[#This Row],[Column14]]+Table10[[#This Row],[Column15]])</f>
        <v>-20.259158899340719</v>
      </c>
      <c r="W1384" s="41">
        <f>Table10[[#This Row],[Column16]]/'Given Data '!C$17</f>
        <v>-3.8832222689503204E-2</v>
      </c>
      <c r="X1384" s="41">
        <f>IF(L1384=1,'Given Data '!C$55,IF(L1384=2,'Given Data '!C$56,IF(L1384=3,'Given Data '!C$57)))</f>
        <v>581.23604096253996</v>
      </c>
      <c r="Y1384" s="41">
        <f>Table10[[#This Row],[Column19]]*Table10[[#This Row],[Column11]]^2/(2*1000)</f>
        <v>193.42589938451695</v>
      </c>
    </row>
    <row r="1385" spans="7:25">
      <c r="G1385" s="42">
        <v>4800</v>
      </c>
      <c r="H1385" s="42">
        <v>14.68</v>
      </c>
      <c r="I1385" s="41">
        <f>Table10[[#This Row],[Column2]]*746/1000</f>
        <v>10.951280000000001</v>
      </c>
      <c r="J1385" s="37">
        <f>60*Table10[[#This Row],[Column3]]/(2*PI()*Table10[[#This Row],[Column1]])</f>
        <v>2.1786879314792649E-2</v>
      </c>
      <c r="K1385" s="51">
        <v>492.1</v>
      </c>
      <c r="L1385" s="41">
        <f>IF(Simulation!Q1385&lt;='Given Data '!J$6,1,IF(AND(Simulation!Q1385&gt;'Given Data '!J$6,Simulation!Q1385&lt;='Given Data '!J$7),2,IF(Simulation!Q1385&gt;'Given Data '!J$8,3)))</f>
        <v>3</v>
      </c>
      <c r="M1385" s="41">
        <v>2</v>
      </c>
      <c r="N1385" s="32">
        <f t="shared" si="53"/>
        <v>1381</v>
      </c>
      <c r="O1385" s="41">
        <f>O1384+(Table10[[#This Row],[Column11]]-Q1384)/R1384</f>
        <v>72.024493730447986</v>
      </c>
      <c r="P1385" s="41">
        <f>3.6*Table10[[#This Row],[Column11]]</f>
        <v>92.870075407863141</v>
      </c>
      <c r="Q1385" s="41">
        <f t="shared" si="54"/>
        <v>25.797243168850873</v>
      </c>
      <c r="R1385" s="36">
        <f>Table10[[#This Row],[Column16]]/Table10[[#This Row],[Column19]]</f>
        <v>-3.474253477862619E-2</v>
      </c>
      <c r="S1385" s="41">
        <f>'Given Data '!C$21*'Given Data '!C$19*'Given Data '!C$9*Table10[[#This Row],[Column11]]^2</f>
        <v>625.73552869056653</v>
      </c>
      <c r="T1385" s="41">
        <f>'Given Data '!C$23*'Given Data '!C$17*9.81</f>
        <v>102.35950200000001</v>
      </c>
      <c r="U1385" s="41">
        <v>0</v>
      </c>
      <c r="V1385" s="41">
        <f>'Given Data '!C$45-(Table10[[#This Row],[Column13]]+Table10[[#This Row],[Column14]]+Table10[[#This Row],[Column15]])</f>
        <v>-20.193613367732041</v>
      </c>
      <c r="W1385" s="41">
        <f>Table10[[#This Row],[Column16]]/'Given Data '!C$17</f>
        <v>-3.870658673924602E-2</v>
      </c>
      <c r="X1385" s="41">
        <f>IF(L1385=1,'Given Data '!C$55,IF(L1385=2,'Given Data '!C$56,IF(L1385=3,'Given Data '!C$57)))</f>
        <v>581.23604096253996</v>
      </c>
      <c r="Y1385" s="41">
        <f>Table10[[#This Row],[Column19]]*Table10[[#This Row],[Column11]]^2/(2*1000)</f>
        <v>193.40564022561759</v>
      </c>
    </row>
    <row r="1386" spans="7:25">
      <c r="G1386" s="42">
        <v>4800</v>
      </c>
      <c r="H1386" s="42">
        <v>14.68</v>
      </c>
      <c r="I1386" s="41">
        <f>Table10[[#This Row],[Column2]]*746/1000</f>
        <v>10.951280000000001</v>
      </c>
      <c r="J1386" s="37">
        <f>60*Table10[[#This Row],[Column3]]/(2*PI()*Table10[[#This Row],[Column1]])</f>
        <v>2.1786879314792649E-2</v>
      </c>
      <c r="K1386" s="51">
        <v>492.1</v>
      </c>
      <c r="L1386" s="41">
        <f>IF(Simulation!Q1386&lt;='Given Data '!J$6,1,IF(AND(Simulation!Q1386&gt;'Given Data '!J$6,Simulation!Q1386&lt;='Given Data '!J$7),2,IF(Simulation!Q1386&gt;'Given Data '!J$8,3)))</f>
        <v>3</v>
      </c>
      <c r="M1386" s="41">
        <v>2</v>
      </c>
      <c r="N1386" s="32">
        <f t="shared" si="53"/>
        <v>1382</v>
      </c>
      <c r="O1386" s="41">
        <f>O1385+(Table10[[#This Row],[Column11]]-Q1385)/R1385</f>
        <v>72.063258574330163</v>
      </c>
      <c r="P1386" s="41">
        <f>3.6*Table10[[#This Row],[Column11]]</f>
        <v>92.865226967690788</v>
      </c>
      <c r="Q1386" s="41">
        <f t="shared" si="54"/>
        <v>25.795896379914108</v>
      </c>
      <c r="R1386" s="36">
        <f>Table10[[#This Row],[Column16]]/Table10[[#This Row],[Column19]]</f>
        <v>-3.4630130412639751E-2</v>
      </c>
      <c r="S1386" s="41">
        <f>'Given Data '!C$21*'Given Data '!C$19*'Given Data '!C$9*Table10[[#This Row],[Column11]]^2</f>
        <v>625.67019522189366</v>
      </c>
      <c r="T1386" s="41">
        <f>'Given Data '!C$23*'Given Data '!C$17*9.81</f>
        <v>102.35950200000001</v>
      </c>
      <c r="U1386" s="41">
        <v>0</v>
      </c>
      <c r="V1386" s="41">
        <f>'Given Data '!C$45-(Table10[[#This Row],[Column13]]+Table10[[#This Row],[Column14]]+Table10[[#This Row],[Column15]])</f>
        <v>-20.12827989905918</v>
      </c>
      <c r="W1386" s="41">
        <f>Table10[[#This Row],[Column16]]/'Given Data '!C$17</f>
        <v>-3.8581357265644094E-2</v>
      </c>
      <c r="X1386" s="41">
        <f>IF(L1386=1,'Given Data '!C$55,IF(L1386=2,'Given Data '!C$56,IF(L1386=3,'Given Data '!C$57)))</f>
        <v>581.23604096253996</v>
      </c>
      <c r="Y1386" s="41">
        <f>Table10[[#This Row],[Column19]]*Table10[[#This Row],[Column11]]^2/(2*1000)</f>
        <v>193.38544661224986</v>
      </c>
    </row>
    <row r="1387" spans="7:25">
      <c r="G1387" s="42">
        <v>4900</v>
      </c>
      <c r="H1387" s="42">
        <v>14.97</v>
      </c>
      <c r="I1387" s="41">
        <f>Table10[[#This Row],[Column2]]*746/1000</f>
        <v>11.167620000000001</v>
      </c>
      <c r="J1387" s="37">
        <f>60*Table10[[#This Row],[Column3]]/(2*PI()*Table10[[#This Row],[Column1]])</f>
        <v>2.1763860313125459E-2</v>
      </c>
      <c r="K1387" s="51">
        <v>504.4</v>
      </c>
      <c r="L1387" s="41">
        <f>IF(Simulation!Q1387&lt;='Given Data '!J$6,1,IF(AND(Simulation!Q1387&gt;'Given Data '!J$6,Simulation!Q1387&lt;='Given Data '!J$7),2,IF(Simulation!Q1387&gt;'Given Data '!J$8,3)))</f>
        <v>3</v>
      </c>
      <c r="M1387" s="41">
        <v>2</v>
      </c>
      <c r="N1387" s="32">
        <f t="shared" si="53"/>
        <v>1383</v>
      </c>
      <c r="O1387" s="41">
        <f>O1386+(Table10[[#This Row],[Column11]]-Q1386)/R1386</f>
        <v>72.102025438933737</v>
      </c>
      <c r="P1387" s="41">
        <f>3.6*Table10[[#This Row],[Column11]]</f>
        <v>92.860393962013916</v>
      </c>
      <c r="Q1387" s="41">
        <f t="shared" si="54"/>
        <v>25.794553878337197</v>
      </c>
      <c r="R1387" s="36">
        <f>Table10[[#This Row],[Column16]]/Table10[[#This Row],[Column19]]</f>
        <v>-3.4518089714462193E-2</v>
      </c>
      <c r="S1387" s="41">
        <f>'Given Data '!C$21*'Given Data '!C$19*'Given Data '!C$9*Table10[[#This Row],[Column11]]^2</f>
        <v>625.60507313005826</v>
      </c>
      <c r="T1387" s="41">
        <f>'Given Data '!C$23*'Given Data '!C$17*9.81</f>
        <v>102.35950200000001</v>
      </c>
      <c r="U1387" s="41">
        <v>0</v>
      </c>
      <c r="V1387" s="41">
        <f>'Given Data '!C$45-(Table10[[#This Row],[Column13]]+Table10[[#This Row],[Column14]]+Table10[[#This Row],[Column15]])</f>
        <v>-20.063157807223774</v>
      </c>
      <c r="W1387" s="41">
        <f>Table10[[#This Row],[Column16]]/'Given Data '!C$17</f>
        <v>-3.8456532953602143E-2</v>
      </c>
      <c r="X1387" s="41">
        <f>IF(L1387=1,'Given Data '!C$55,IF(L1387=2,'Given Data '!C$56,IF(L1387=3,'Given Data '!C$57)))</f>
        <v>581.23604096253996</v>
      </c>
      <c r="Y1387" s="41">
        <f>Table10[[#This Row],[Column19]]*Table10[[#This Row],[Column11]]^2/(2*1000)</f>
        <v>193.36531833235085</v>
      </c>
    </row>
    <row r="1388" spans="7:25">
      <c r="G1388" s="42">
        <v>5000</v>
      </c>
      <c r="H1388" s="42">
        <v>15.26</v>
      </c>
      <c r="I1388" s="41">
        <f>Table10[[#This Row],[Column2]]*746/1000</f>
        <v>11.383959999999998</v>
      </c>
      <c r="J1388" s="37">
        <f>60*Table10[[#This Row],[Column3]]/(2*PI()*Table10[[#This Row],[Column1]])</f>
        <v>2.174176207152495E-2</v>
      </c>
      <c r="K1388" s="51">
        <v>504.4</v>
      </c>
      <c r="L1388" s="41">
        <f>IF(Simulation!Q1388&lt;='Given Data '!J$6,1,IF(AND(Simulation!Q1388&gt;'Given Data '!J$6,Simulation!Q1388&lt;='Given Data '!J$7),2,IF(Simulation!Q1388&gt;'Given Data '!J$8,3)))</f>
        <v>3</v>
      </c>
      <c r="M1388" s="41">
        <v>2</v>
      </c>
      <c r="N1388" s="32">
        <f t="shared" si="53"/>
        <v>1384</v>
      </c>
      <c r="O1388" s="41">
        <f>O1387+(Table10[[#This Row],[Column11]]-Q1387)/R1387</f>
        <v>72.140794318035532</v>
      </c>
      <c r="P1388" s="41">
        <f>3.6*Table10[[#This Row],[Column11]]</f>
        <v>92.855576342484838</v>
      </c>
      <c r="Q1388" s="41">
        <f t="shared" si="54"/>
        <v>25.793215650690232</v>
      </c>
      <c r="R1388" s="36">
        <f>Table10[[#This Row],[Column16]]/Table10[[#This Row],[Column19]]</f>
        <v>-3.4406411507499284E-2</v>
      </c>
      <c r="S1388" s="41">
        <f>'Given Data '!C$21*'Given Data '!C$19*'Given Data '!C$9*Table10[[#This Row],[Column11]]^2</f>
        <v>625.54016173118134</v>
      </c>
      <c r="T1388" s="41">
        <f>'Given Data '!C$23*'Given Data '!C$17*9.81</f>
        <v>102.35950200000001</v>
      </c>
      <c r="U1388" s="41">
        <v>0</v>
      </c>
      <c r="V1388" s="41">
        <f>'Given Data '!C$45-(Table10[[#This Row],[Column13]]+Table10[[#This Row],[Column14]]+Table10[[#This Row],[Column15]])</f>
        <v>-19.998246408346859</v>
      </c>
      <c r="W1388" s="41">
        <f>Table10[[#This Row],[Column16]]/'Given Data '!C$17</f>
        <v>-3.8332112492278962E-2</v>
      </c>
      <c r="X1388" s="41">
        <f>IF(L1388=1,'Given Data '!C$55,IF(L1388=2,'Given Data '!C$56,IF(L1388=3,'Given Data '!C$57)))</f>
        <v>581.23604096253996</v>
      </c>
      <c r="Y1388" s="41">
        <f>Table10[[#This Row],[Column19]]*Table10[[#This Row],[Column11]]^2/(2*1000)</f>
        <v>193.34525517454355</v>
      </c>
    </row>
    <row r="1389" spans="7:25">
      <c r="G1389" s="42">
        <v>5100</v>
      </c>
      <c r="H1389" s="42">
        <v>15.59</v>
      </c>
      <c r="I1389" s="41">
        <f>Table10[[#This Row],[Column2]]*746/1000</f>
        <v>11.630139999999999</v>
      </c>
      <c r="J1389" s="37">
        <f>60*Table10[[#This Row],[Column3]]/(2*PI()*Table10[[#This Row],[Column1]])</f>
        <v>2.1776403174715003E-2</v>
      </c>
      <c r="K1389" s="51">
        <v>504.4</v>
      </c>
      <c r="L1389" s="41">
        <f>IF(Simulation!Q1389&lt;='Given Data '!J$6,1,IF(AND(Simulation!Q1389&gt;'Given Data '!J$6,Simulation!Q1389&lt;='Given Data '!J$7),2,IF(Simulation!Q1389&gt;'Given Data '!J$8,3)))</f>
        <v>3</v>
      </c>
      <c r="M1389" s="41">
        <v>2</v>
      </c>
      <c r="N1389" s="32">
        <f t="shared" si="53"/>
        <v>1385</v>
      </c>
      <c r="O1389" s="41">
        <f>O1388+(Table10[[#This Row],[Column11]]-Q1388)/R1388</f>
        <v>72.179565205430436</v>
      </c>
      <c r="P1389" s="41">
        <f>3.6*Table10[[#This Row],[Column11]]</f>
        <v>92.850774060902452</v>
      </c>
      <c r="Q1389" s="41">
        <f t="shared" si="54"/>
        <v>25.791881683584013</v>
      </c>
      <c r="R1389" s="36">
        <f>Table10[[#This Row],[Column16]]/Table10[[#This Row],[Column19]]</f>
        <v>-3.4295094618964454E-2</v>
      </c>
      <c r="S1389" s="41">
        <f>'Given Data '!C$21*'Given Data '!C$19*'Given Data '!C$9*Table10[[#This Row],[Column11]]^2</f>
        <v>625.47546034359709</v>
      </c>
      <c r="T1389" s="41">
        <f>'Given Data '!C$23*'Given Data '!C$17*9.81</f>
        <v>102.35950200000001</v>
      </c>
      <c r="U1389" s="41">
        <v>0</v>
      </c>
      <c r="V1389" s="41">
        <f>'Given Data '!C$45-(Table10[[#This Row],[Column13]]+Table10[[#This Row],[Column14]]+Table10[[#This Row],[Column15]])</f>
        <v>-19.933545020762608</v>
      </c>
      <c r="W1389" s="41">
        <f>Table10[[#This Row],[Column16]]/'Given Data '!C$17</f>
        <v>-3.8208094575075437E-2</v>
      </c>
      <c r="X1389" s="41">
        <f>IF(L1389=1,'Given Data '!C$55,IF(L1389=2,'Given Data '!C$56,IF(L1389=3,'Given Data '!C$57)))</f>
        <v>581.23604096253996</v>
      </c>
      <c r="Y1389" s="41">
        <f>Table10[[#This Row],[Column19]]*Table10[[#This Row],[Column11]]^2/(2*1000)</f>
        <v>193.32525692813522</v>
      </c>
    </row>
    <row r="1390" spans="7:25">
      <c r="G1390" s="42">
        <v>5200</v>
      </c>
      <c r="H1390" s="42">
        <v>15.92</v>
      </c>
      <c r="I1390" s="41">
        <f>Table10[[#This Row],[Column2]]*746/1000</f>
        <v>11.87632</v>
      </c>
      <c r="J1390" s="37">
        <f>60*Table10[[#This Row],[Column3]]/(2*PI()*Table10[[#This Row],[Column1]])</f>
        <v>2.1809711927782367E-2</v>
      </c>
      <c r="K1390" s="51">
        <v>504.4</v>
      </c>
      <c r="L1390" s="41">
        <f>IF(Simulation!Q1390&lt;='Given Data '!J$6,1,IF(AND(Simulation!Q1390&gt;'Given Data '!J$6,Simulation!Q1390&lt;='Given Data '!J$7),2,IF(Simulation!Q1390&gt;'Given Data '!J$8,3)))</f>
        <v>3</v>
      </c>
      <c r="M1390" s="41">
        <v>2</v>
      </c>
      <c r="N1390" s="32">
        <f t="shared" si="53"/>
        <v>1386</v>
      </c>
      <c r="O1390" s="41">
        <f>O1389+(Table10[[#This Row],[Column11]]-Q1389)/R1389</f>
        <v>72.218338094931497</v>
      </c>
      <c r="P1390" s="41">
        <f>3.6*Table10[[#This Row],[Column11]]</f>
        <v>92.845987069211731</v>
      </c>
      <c r="Q1390" s="41">
        <f t="shared" si="54"/>
        <v>25.790551963669923</v>
      </c>
      <c r="R1390" s="36">
        <f>Table10[[#This Row],[Column16]]/Table10[[#This Row],[Column19]]</f>
        <v>-3.41841378798649E-2</v>
      </c>
      <c r="S1390" s="41">
        <f>'Given Data '!C$21*'Given Data '!C$19*'Given Data '!C$9*Table10[[#This Row],[Column11]]^2</f>
        <v>625.41096828784475</v>
      </c>
      <c r="T1390" s="41">
        <f>'Given Data '!C$23*'Given Data '!C$17*9.81</f>
        <v>102.35950200000001</v>
      </c>
      <c r="U1390" s="41">
        <v>0</v>
      </c>
      <c r="V1390" s="41">
        <f>'Given Data '!C$45-(Table10[[#This Row],[Column13]]+Table10[[#This Row],[Column14]]+Table10[[#This Row],[Column15]])</f>
        <v>-19.869052965010269</v>
      </c>
      <c r="W1390" s="41">
        <f>Table10[[#This Row],[Column16]]/'Given Data '!C$17</f>
        <v>-3.8084477899619072E-2</v>
      </c>
      <c r="X1390" s="41">
        <f>IF(L1390=1,'Given Data '!C$55,IF(L1390=2,'Given Data '!C$56,IF(L1390=3,'Given Data '!C$57)))</f>
        <v>581.23604096253996</v>
      </c>
      <c r="Y1390" s="41">
        <f>Table10[[#This Row],[Column19]]*Table10[[#This Row],[Column11]]^2/(2*1000)</f>
        <v>193.30532338311443</v>
      </c>
    </row>
    <row r="1391" spans="7:25">
      <c r="G1391" s="42">
        <v>5300</v>
      </c>
      <c r="H1391" s="42">
        <v>16.25</v>
      </c>
      <c r="I1391" s="41">
        <f>Table10[[#This Row],[Column2]]*746/1000</f>
        <v>12.1225</v>
      </c>
      <c r="J1391" s="37">
        <f>60*Table10[[#This Row],[Column3]]/(2*PI()*Table10[[#This Row],[Column1]])</f>
        <v>2.1841763746771711E-2</v>
      </c>
      <c r="K1391" s="51">
        <v>494.4</v>
      </c>
      <c r="L1391" s="41">
        <f>IF(Simulation!Q1391&lt;='Given Data '!J$6,1,IF(AND(Simulation!Q1391&gt;'Given Data '!J$6,Simulation!Q1391&lt;='Given Data '!J$7),2,IF(Simulation!Q1391&gt;'Given Data '!J$8,3)))</f>
        <v>3</v>
      </c>
      <c r="M1391" s="41">
        <v>2</v>
      </c>
      <c r="N1391" s="32">
        <f t="shared" si="53"/>
        <v>1387</v>
      </c>
      <c r="O1391" s="41">
        <f>O1390+(Table10[[#This Row],[Column11]]-Q1390)/R1390</f>
        <v>72.257112980369968</v>
      </c>
      <c r="P1391" s="41">
        <f>3.6*Table10[[#This Row],[Column11]]</f>
        <v>92.841215319503348</v>
      </c>
      <c r="Q1391" s="41">
        <f t="shared" si="54"/>
        <v>25.789226477639819</v>
      </c>
      <c r="R1391" s="36">
        <f>Table10[[#This Row],[Column16]]/Table10[[#This Row],[Column19]]</f>
        <v>-3.4073540124990025E-2</v>
      </c>
      <c r="S1391" s="41">
        <f>'Given Data '!C$21*'Given Data '!C$19*'Given Data '!C$9*Table10[[#This Row],[Column11]]^2</f>
        <v>625.34668488666193</v>
      </c>
      <c r="T1391" s="41">
        <f>'Given Data '!C$23*'Given Data '!C$17*9.81</f>
        <v>102.35950200000001</v>
      </c>
      <c r="U1391" s="41">
        <v>0</v>
      </c>
      <c r="V1391" s="41">
        <f>'Given Data '!C$45-(Table10[[#This Row],[Column13]]+Table10[[#This Row],[Column14]]+Table10[[#This Row],[Column15]])</f>
        <v>-19.804769563827449</v>
      </c>
      <c r="W1391" s="41">
        <f>Table10[[#This Row],[Column16]]/'Given Data '!C$17</f>
        <v>-3.7961261167751142E-2</v>
      </c>
      <c r="X1391" s="41">
        <f>IF(L1391=1,'Given Data '!C$55,IF(L1391=2,'Given Data '!C$56,IF(L1391=3,'Given Data '!C$57)))</f>
        <v>581.23604096253996</v>
      </c>
      <c r="Y1391" s="41">
        <f>Table10[[#This Row],[Column19]]*Table10[[#This Row],[Column11]]^2/(2*1000)</f>
        <v>193.28545433014941</v>
      </c>
    </row>
    <row r="1392" spans="7:25">
      <c r="G1392" s="42">
        <v>5300</v>
      </c>
      <c r="H1392" s="42">
        <v>16.25</v>
      </c>
      <c r="I1392" s="41">
        <f>Table10[[#This Row],[Column2]]*746/1000</f>
        <v>12.1225</v>
      </c>
      <c r="J1392" s="37">
        <f>60*Table10[[#This Row],[Column3]]/(2*PI()*Table10[[#This Row],[Column1]])</f>
        <v>2.1841763746771711E-2</v>
      </c>
      <c r="K1392" s="51">
        <v>494.4</v>
      </c>
      <c r="L1392" s="41">
        <f>IF(Simulation!Q1392&lt;='Given Data '!J$6,1,IF(AND(Simulation!Q1392&gt;'Given Data '!J$6,Simulation!Q1392&lt;='Given Data '!J$7),2,IF(Simulation!Q1392&gt;'Given Data '!J$8,3)))</f>
        <v>3</v>
      </c>
      <c r="M1392" s="41">
        <v>2</v>
      </c>
      <c r="N1392" s="32">
        <f t="shared" si="53"/>
        <v>1388</v>
      </c>
      <c r="O1392" s="41">
        <f>O1391+(Table10[[#This Row],[Column11]]-Q1391)/R1391</f>
        <v>72.295889855594936</v>
      </c>
      <c r="P1392" s="41">
        <f>3.6*Table10[[#This Row],[Column11]]</f>
        <v>92.836458764013315</v>
      </c>
      <c r="Q1392" s="41">
        <f t="shared" si="54"/>
        <v>25.787905212225919</v>
      </c>
      <c r="R1392" s="36">
        <f>Table10[[#This Row],[Column16]]/Table10[[#This Row],[Column19]]</f>
        <v>-3.3963300192898928E-2</v>
      </c>
      <c r="S1392" s="41">
        <f>'Given Data '!C$21*'Given Data '!C$19*'Given Data '!C$9*Table10[[#This Row],[Column11]]^2</f>
        <v>625.28260946497733</v>
      </c>
      <c r="T1392" s="41">
        <f>'Given Data '!C$23*'Given Data '!C$17*9.81</f>
        <v>102.35950200000001</v>
      </c>
      <c r="U1392" s="41">
        <v>0</v>
      </c>
      <c r="V1392" s="41">
        <f>'Given Data '!C$45-(Table10[[#This Row],[Column13]]+Table10[[#This Row],[Column14]]+Table10[[#This Row],[Column15]])</f>
        <v>-19.740694142142843</v>
      </c>
      <c r="W1392" s="41">
        <f>Table10[[#This Row],[Column16]]/'Given Data '!C$17</f>
        <v>-3.7838443085512721E-2</v>
      </c>
      <c r="X1392" s="41">
        <f>IF(L1392=1,'Given Data '!C$55,IF(L1392=2,'Given Data '!C$56,IF(L1392=3,'Given Data '!C$57)))</f>
        <v>581.23604096253996</v>
      </c>
      <c r="Y1392" s="41">
        <f>Table10[[#This Row],[Column19]]*Table10[[#This Row],[Column11]]^2/(2*1000)</f>
        <v>193.26564956058556</v>
      </c>
    </row>
    <row r="1393" spans="7:25">
      <c r="G1393" s="42">
        <v>5300</v>
      </c>
      <c r="H1393" s="42">
        <v>16.25</v>
      </c>
      <c r="I1393" s="41">
        <f>Table10[[#This Row],[Column2]]*746/1000</f>
        <v>12.1225</v>
      </c>
      <c r="J1393" s="37">
        <f>60*Table10[[#This Row],[Column3]]/(2*PI()*Table10[[#This Row],[Column1]])</f>
        <v>2.1841763746771711E-2</v>
      </c>
      <c r="K1393" s="51">
        <v>494.4</v>
      </c>
      <c r="L1393" s="41">
        <f>IF(Simulation!Q1393&lt;='Given Data '!J$6,1,IF(AND(Simulation!Q1393&gt;'Given Data '!J$6,Simulation!Q1393&lt;='Given Data '!J$7),2,IF(Simulation!Q1393&gt;'Given Data '!J$8,3)))</f>
        <v>3</v>
      </c>
      <c r="M1393" s="41">
        <v>2</v>
      </c>
      <c r="N1393" s="32">
        <f t="shared" si="53"/>
        <v>1389</v>
      </c>
      <c r="O1393" s="41">
        <f>O1392+(Table10[[#This Row],[Column11]]-Q1392)/R1392</f>
        <v>72.334668714473665</v>
      </c>
      <c r="P1393" s="41">
        <f>3.6*Table10[[#This Row],[Column11]]</f>
        <v>92.831717355122464</v>
      </c>
      <c r="Q1393" s="41">
        <f t="shared" si="54"/>
        <v>25.786588154200683</v>
      </c>
      <c r="R1393" s="36">
        <f>Table10[[#This Row],[Column16]]/Table10[[#This Row],[Column19]]</f>
        <v>-3.385341692590909E-2</v>
      </c>
      <c r="S1393" s="41">
        <f>'Given Data '!C$21*'Given Data '!C$19*'Given Data '!C$9*Table10[[#This Row],[Column11]]^2</f>
        <v>625.21874134990412</v>
      </c>
      <c r="T1393" s="41">
        <f>'Given Data '!C$23*'Given Data '!C$17*9.81</f>
        <v>102.35950200000001</v>
      </c>
      <c r="U1393" s="41">
        <v>0</v>
      </c>
      <c r="V1393" s="41">
        <f>'Given Data '!C$45-(Table10[[#This Row],[Column13]]+Table10[[#This Row],[Column14]]+Table10[[#This Row],[Column15]])</f>
        <v>-19.676826027069637</v>
      </c>
      <c r="W1393" s="41">
        <f>Table10[[#This Row],[Column16]]/'Given Data '!C$17</f>
        <v>-3.7716022363132075E-2</v>
      </c>
      <c r="X1393" s="41">
        <f>IF(L1393=1,'Given Data '!C$55,IF(L1393=2,'Given Data '!C$56,IF(L1393=3,'Given Data '!C$57)))</f>
        <v>581.23604096253996</v>
      </c>
      <c r="Y1393" s="41">
        <f>Table10[[#This Row],[Column19]]*Table10[[#This Row],[Column11]]^2/(2*1000)</f>
        <v>193.24590886644344</v>
      </c>
    </row>
    <row r="1394" spans="7:25">
      <c r="G1394" s="42">
        <v>5500</v>
      </c>
      <c r="H1394" s="42">
        <v>16.940000000000001</v>
      </c>
      <c r="I1394" s="41">
        <f>Table10[[#This Row],[Column2]]*746/1000</f>
        <v>12.637240000000002</v>
      </c>
      <c r="J1394" s="37">
        <f>60*Table10[[#This Row],[Column3]]/(2*PI()*Table10[[#This Row],[Column1]])</f>
        <v>2.1941227778603172E-2</v>
      </c>
      <c r="K1394" s="51">
        <v>494.4</v>
      </c>
      <c r="L1394" s="41">
        <f>IF(Simulation!Q1394&lt;='Given Data '!J$6,1,IF(AND(Simulation!Q1394&gt;'Given Data '!J$6,Simulation!Q1394&lt;='Given Data '!J$7),2,IF(Simulation!Q1394&gt;'Given Data '!J$8,3)))</f>
        <v>3</v>
      </c>
      <c r="M1394" s="41">
        <v>2</v>
      </c>
      <c r="N1394" s="32">
        <f t="shared" si="53"/>
        <v>1390</v>
      </c>
      <c r="O1394" s="41">
        <f>O1393+(Table10[[#This Row],[Column11]]-Q1393)/R1393</f>
        <v>72.373449550891351</v>
      </c>
      <c r="P1394" s="41">
        <f>3.6*Table10[[#This Row],[Column11]]</f>
        <v>92.826991045356124</v>
      </c>
      <c r="Q1394" s="41">
        <f t="shared" si="54"/>
        <v>25.785275290376699</v>
      </c>
      <c r="R1394" s="36">
        <f>Table10[[#This Row],[Column16]]/Table10[[#This Row],[Column19]]</f>
        <v>-3.3743889170082628E-2</v>
      </c>
      <c r="S1394" s="41">
        <f>'Given Data '!C$21*'Given Data '!C$19*'Given Data '!C$9*Table10[[#This Row],[Column11]]^2</f>
        <v>625.15507987073204</v>
      </c>
      <c r="T1394" s="41">
        <f>'Given Data '!C$23*'Given Data '!C$17*9.81</f>
        <v>102.35950200000001</v>
      </c>
      <c r="U1394" s="41">
        <v>0</v>
      </c>
      <c r="V1394" s="41">
        <f>'Given Data '!C$45-(Table10[[#This Row],[Column13]]+Table10[[#This Row],[Column14]]+Table10[[#This Row],[Column15]])</f>
        <v>-19.613164547897554</v>
      </c>
      <c r="W1394" s="41">
        <f>Table10[[#This Row],[Column16]]/'Given Data '!C$17</f>
        <v>-3.7593997715009396E-2</v>
      </c>
      <c r="X1394" s="41">
        <f>IF(L1394=1,'Given Data '!C$55,IF(L1394=2,'Given Data '!C$56,IF(L1394=3,'Given Data '!C$57)))</f>
        <v>581.23604096253996</v>
      </c>
      <c r="Y1394" s="41">
        <f>Table10[[#This Row],[Column19]]*Table10[[#This Row],[Column11]]^2/(2*1000)</f>
        <v>193.22623204041636</v>
      </c>
    </row>
    <row r="1395" spans="7:25">
      <c r="G1395" s="42">
        <v>5700</v>
      </c>
      <c r="H1395" s="42">
        <v>17.11</v>
      </c>
      <c r="I1395" s="41">
        <f>Table10[[#This Row],[Column2]]*746/1000</f>
        <v>12.764059999999999</v>
      </c>
      <c r="J1395" s="37">
        <f>60*Table10[[#This Row],[Column3]]/(2*PI()*Table10[[#This Row],[Column1]])</f>
        <v>2.1383823609700394E-2</v>
      </c>
      <c r="K1395" s="51">
        <v>494.4</v>
      </c>
      <c r="L1395" s="41">
        <f>IF(Simulation!Q1395&lt;='Given Data '!J$6,1,IF(AND(Simulation!Q1395&gt;'Given Data '!J$6,Simulation!Q1395&lt;='Given Data '!J$7),2,IF(Simulation!Q1395&gt;'Given Data '!J$8,3)))</f>
        <v>3</v>
      </c>
      <c r="M1395" s="41">
        <v>2</v>
      </c>
      <c r="N1395" s="32">
        <f t="shared" si="53"/>
        <v>1391</v>
      </c>
      <c r="O1395" s="41">
        <f>O1394+(Table10[[#This Row],[Column11]]-Q1394)/R1394</f>
        <v>72.412232358751069</v>
      </c>
      <c r="P1395" s="41">
        <f>3.6*Table10[[#This Row],[Column11]]</f>
        <v>92.822279787383678</v>
      </c>
      <c r="Q1395" s="41">
        <f t="shared" si="54"/>
        <v>25.783966607606576</v>
      </c>
      <c r="R1395" s="36">
        <f>Table10[[#This Row],[Column16]]/Table10[[#This Row],[Column19]]</f>
        <v>-3.36347157752152E-2</v>
      </c>
      <c r="S1395" s="41">
        <f>'Given Data '!C$21*'Given Data '!C$19*'Given Data '!C$9*Table10[[#This Row],[Column11]]^2</f>
        <v>625.09162435892085</v>
      </c>
      <c r="T1395" s="41">
        <f>'Given Data '!C$23*'Given Data '!C$17*9.81</f>
        <v>102.35950200000001</v>
      </c>
      <c r="U1395" s="41">
        <v>0</v>
      </c>
      <c r="V1395" s="41">
        <f>'Given Data '!C$45-(Table10[[#This Row],[Column13]]+Table10[[#This Row],[Column14]]+Table10[[#This Row],[Column15]])</f>
        <v>-19.549709036086369</v>
      </c>
      <c r="W1395" s="41">
        <f>Table10[[#This Row],[Column16]]/'Given Data '!C$17</f>
        <v>-3.747236785970437E-2</v>
      </c>
      <c r="X1395" s="41">
        <f>IF(L1395=1,'Given Data '!C$55,IF(L1395=2,'Given Data '!C$56,IF(L1395=3,'Given Data '!C$57)))</f>
        <v>581.23604096253996</v>
      </c>
      <c r="Y1395" s="41">
        <f>Table10[[#This Row],[Column19]]*Table10[[#This Row],[Column11]]^2/(2*1000)</f>
        <v>193.20661887586849</v>
      </c>
    </row>
    <row r="1396" spans="7:25">
      <c r="G1396" s="42">
        <v>5800</v>
      </c>
      <c r="H1396" s="42">
        <v>17.18</v>
      </c>
      <c r="I1396" s="41">
        <f>Table10[[#This Row],[Column2]]*746/1000</f>
        <v>12.816280000000001</v>
      </c>
      <c r="J1396" s="37">
        <f>60*Table10[[#This Row],[Column3]]/(2*PI()*Table10[[#This Row],[Column1]])</f>
        <v>2.1101113593618586E-2</v>
      </c>
      <c r="K1396" s="51">
        <v>494.4</v>
      </c>
      <c r="L1396" s="41">
        <f>IF(Simulation!Q1396&lt;='Given Data '!J$6,1,IF(AND(Simulation!Q1396&gt;'Given Data '!J$6,Simulation!Q1396&lt;='Given Data '!J$7),2,IF(Simulation!Q1396&gt;'Given Data '!J$8,3)))</f>
        <v>3</v>
      </c>
      <c r="M1396" s="41">
        <v>2</v>
      </c>
      <c r="N1396" s="32">
        <f t="shared" si="53"/>
        <v>1392</v>
      </c>
      <c r="O1396" s="41">
        <f>O1395+(Table10[[#This Row],[Column11]]-Q1395)/R1395</f>
        <v>72.451017131973643</v>
      </c>
      <c r="P1396" s="41">
        <f>3.6*Table10[[#This Row],[Column11]]</f>
        <v>92.817583534018183</v>
      </c>
      <c r="Q1396" s="41">
        <f t="shared" si="54"/>
        <v>25.782662092782829</v>
      </c>
      <c r="R1396" s="36">
        <f>Table10[[#This Row],[Column16]]/Table10[[#This Row],[Column19]]</f>
        <v>-3.3525895594824419E-2</v>
      </c>
      <c r="S1396" s="41">
        <f>'Given Data '!C$21*'Given Data '!C$19*'Given Data '!C$9*Table10[[#This Row],[Column11]]^2</f>
        <v>625.02837414809369</v>
      </c>
      <c r="T1396" s="41">
        <f>'Given Data '!C$23*'Given Data '!C$17*9.81</f>
        <v>102.35950200000001</v>
      </c>
      <c r="U1396" s="41">
        <v>0</v>
      </c>
      <c r="V1396" s="41">
        <f>'Given Data '!C$45-(Table10[[#This Row],[Column13]]+Table10[[#This Row],[Column14]]+Table10[[#This Row],[Column15]])</f>
        <v>-19.486458825259206</v>
      </c>
      <c r="W1396" s="41">
        <f>Table10[[#This Row],[Column16]]/'Given Data '!C$17</f>
        <v>-3.7351131519923336E-2</v>
      </c>
      <c r="X1396" s="41">
        <f>IF(L1396=1,'Given Data '!C$55,IF(L1396=2,'Given Data '!C$56,IF(L1396=3,'Given Data '!C$57)))</f>
        <v>581.23604096253996</v>
      </c>
      <c r="Y1396" s="41">
        <f>Table10[[#This Row],[Column19]]*Table10[[#This Row],[Column11]]^2/(2*1000)</f>
        <v>193.18706916683243</v>
      </c>
    </row>
    <row r="1397" spans="7:25">
      <c r="G1397" s="42">
        <v>5900</v>
      </c>
      <c r="H1397" s="42">
        <v>17.239999999999998</v>
      </c>
      <c r="I1397" s="41">
        <f>Table10[[#This Row],[Column2]]*746/1000</f>
        <v>12.861039999999999</v>
      </c>
      <c r="J1397" s="37">
        <f>60*Table10[[#This Row],[Column3]]/(2*PI()*Table10[[#This Row],[Column1]])</f>
        <v>2.0815912772568706E-2</v>
      </c>
      <c r="K1397" s="51">
        <v>494.4</v>
      </c>
      <c r="L1397" s="41">
        <f>IF(Simulation!Q1397&lt;='Given Data '!J$6,1,IF(AND(Simulation!Q1397&gt;'Given Data '!J$6,Simulation!Q1397&lt;='Given Data '!J$7),2,IF(Simulation!Q1397&gt;'Given Data '!J$8,3)))</f>
        <v>3</v>
      </c>
      <c r="M1397" s="41">
        <v>2</v>
      </c>
      <c r="N1397" s="32">
        <f t="shared" si="53"/>
        <v>1393</v>
      </c>
      <c r="O1397" s="41">
        <f>O1396+(Table10[[#This Row],[Column11]]-Q1396)/R1396</f>
        <v>72.489803864497929</v>
      </c>
      <c r="P1397" s="41">
        <f>3.6*Table10[[#This Row],[Column11]]</f>
        <v>92.812902238215926</v>
      </c>
      <c r="Q1397" s="41">
        <f t="shared" si="54"/>
        <v>25.781361732837755</v>
      </c>
      <c r="R1397" s="36">
        <f>Table10[[#This Row],[Column16]]/Table10[[#This Row],[Column19]]</f>
        <v>-3.3417427486136603E-2</v>
      </c>
      <c r="S1397" s="41">
        <f>'Given Data '!C$21*'Given Data '!C$19*'Given Data '!C$9*Table10[[#This Row],[Column11]]^2</f>
        <v>624.96532857402929</v>
      </c>
      <c r="T1397" s="41">
        <f>'Given Data '!C$23*'Given Data '!C$17*9.81</f>
        <v>102.35950200000001</v>
      </c>
      <c r="U1397" s="41">
        <v>0</v>
      </c>
      <c r="V1397" s="41">
        <f>'Given Data '!C$45-(Table10[[#This Row],[Column13]]+Table10[[#This Row],[Column14]]+Table10[[#This Row],[Column15]])</f>
        <v>-19.423413251194802</v>
      </c>
      <c r="W1397" s="41">
        <f>Table10[[#This Row],[Column16]]/'Given Data '!C$17</f>
        <v>-3.7230287422504456E-2</v>
      </c>
      <c r="X1397" s="41">
        <f>IF(L1397=1,'Given Data '!C$55,IF(L1397=2,'Given Data '!C$56,IF(L1397=3,'Given Data '!C$57)))</f>
        <v>581.23604096253996</v>
      </c>
      <c r="Y1397" s="41">
        <f>Table10[[#This Row],[Column19]]*Table10[[#This Row],[Column11]]^2/(2*1000)</f>
        <v>193.16758270800716</v>
      </c>
    </row>
    <row r="1398" spans="7:25">
      <c r="G1398" s="42">
        <v>6000</v>
      </c>
      <c r="H1398" s="42">
        <v>17.32</v>
      </c>
      <c r="I1398" s="41">
        <f>Table10[[#This Row],[Column2]]*746/1000</f>
        <v>12.920719999999999</v>
      </c>
      <c r="J1398" s="37">
        <f>60*Table10[[#This Row],[Column3]]/(2*PI()*Table10[[#This Row],[Column1]])</f>
        <v>2.0563964563063142E-2</v>
      </c>
      <c r="K1398" s="51">
        <v>494.4</v>
      </c>
      <c r="L1398" s="41">
        <f>IF(Simulation!Q1398&lt;='Given Data '!J$6,1,IF(AND(Simulation!Q1398&gt;'Given Data '!J$6,Simulation!Q1398&lt;='Given Data '!J$7),2,IF(Simulation!Q1398&gt;'Given Data '!J$8,3)))</f>
        <v>3</v>
      </c>
      <c r="M1398" s="41">
        <v>2</v>
      </c>
      <c r="N1398" s="32">
        <f t="shared" si="53"/>
        <v>1394</v>
      </c>
      <c r="O1398" s="41">
        <f>O1397+(Table10[[#This Row],[Column11]]-Q1397)/R1397</f>
        <v>72.528592550280365</v>
      </c>
      <c r="P1398" s="41">
        <f>3.6*Table10[[#This Row],[Column11]]</f>
        <v>92.808235853076013</v>
      </c>
      <c r="Q1398" s="41">
        <f t="shared" si="54"/>
        <v>25.780065514743338</v>
      </c>
      <c r="R1398" s="36">
        <f>Table10[[#This Row],[Column16]]/Table10[[#This Row],[Column19]]</f>
        <v>-3.3309310310075169E-2</v>
      </c>
      <c r="S1398" s="41">
        <f>'Given Data '!C$21*'Given Data '!C$19*'Given Data '!C$9*Table10[[#This Row],[Column11]]^2</f>
        <v>624.90248697465529</v>
      </c>
      <c r="T1398" s="41">
        <f>'Given Data '!C$23*'Given Data '!C$17*9.81</f>
        <v>102.35950200000001</v>
      </c>
      <c r="U1398" s="41">
        <v>0</v>
      </c>
      <c r="V1398" s="41">
        <f>'Given Data '!C$45-(Table10[[#This Row],[Column13]]+Table10[[#This Row],[Column14]]+Table10[[#This Row],[Column15]])</f>
        <v>-19.360571651820806</v>
      </c>
      <c r="W1398" s="41">
        <f>Table10[[#This Row],[Column16]]/'Given Data '!C$17</f>
        <v>-3.7109834298404872E-2</v>
      </c>
      <c r="X1398" s="41">
        <f>IF(L1398=1,'Given Data '!C$55,IF(L1398=2,'Given Data '!C$56,IF(L1398=3,'Given Data '!C$57)))</f>
        <v>581.23604096253996</v>
      </c>
      <c r="Y1398" s="41">
        <f>Table10[[#This Row],[Column19]]*Table10[[#This Row],[Column11]]^2/(2*1000)</f>
        <v>193.14815929475594</v>
      </c>
    </row>
    <row r="1399" spans="7:25">
      <c r="G1399" s="42">
        <v>6200</v>
      </c>
      <c r="H1399" s="42">
        <v>17.440000000000001</v>
      </c>
      <c r="I1399" s="41">
        <f>Table10[[#This Row],[Column2]]*746/1000</f>
        <v>13.010240000000001</v>
      </c>
      <c r="J1399" s="37">
        <f>60*Table10[[#This Row],[Column3]]/(2*PI()*Table10[[#This Row],[Column1]])</f>
        <v>2.0038490388502264E-2</v>
      </c>
      <c r="K1399" s="51">
        <v>494.4</v>
      </c>
      <c r="L1399" s="41">
        <f>IF(Simulation!Q1399&lt;='Given Data '!J$6,1,IF(AND(Simulation!Q1399&gt;'Given Data '!J$6,Simulation!Q1399&lt;='Given Data '!J$7),2,IF(Simulation!Q1399&gt;'Given Data '!J$8,3)))</f>
        <v>3</v>
      </c>
      <c r="M1399" s="41">
        <v>2</v>
      </c>
      <c r="N1399" s="32">
        <f t="shared" si="53"/>
        <v>1395</v>
      </c>
      <c r="O1399" s="41">
        <f>O1398+(Table10[[#This Row],[Column11]]-Q1398)/R1398</f>
        <v>72.567383183295107</v>
      </c>
      <c r="P1399" s="41">
        <f>3.6*Table10[[#This Row],[Column11]]</f>
        <v>92.803584331840057</v>
      </c>
      <c r="Q1399" s="41">
        <f t="shared" si="54"/>
        <v>25.778773425511126</v>
      </c>
      <c r="R1399" s="36">
        <f>Table10[[#This Row],[Column16]]/Table10[[#This Row],[Column19]]</f>
        <v>-3.3201542931249939E-2</v>
      </c>
      <c r="S1399" s="41">
        <f>'Given Data '!C$21*'Given Data '!C$19*'Given Data '!C$9*Table10[[#This Row],[Column11]]^2</f>
        <v>624.839848690042</v>
      </c>
      <c r="T1399" s="41">
        <f>'Given Data '!C$23*'Given Data '!C$17*9.81</f>
        <v>102.35950200000001</v>
      </c>
      <c r="U1399" s="41">
        <v>0</v>
      </c>
      <c r="V1399" s="41">
        <f>'Given Data '!C$45-(Table10[[#This Row],[Column13]]+Table10[[#This Row],[Column14]]+Table10[[#This Row],[Column15]])</f>
        <v>-19.29793336720752</v>
      </c>
      <c r="W1399" s="41">
        <f>Table10[[#This Row],[Column16]]/'Given Data '!C$17</f>
        <v>-3.6989770882688691E-2</v>
      </c>
      <c r="X1399" s="41">
        <f>IF(L1399=1,'Given Data '!C$55,IF(L1399=2,'Given Data '!C$56,IF(L1399=3,'Given Data '!C$57)))</f>
        <v>581.23604096253996</v>
      </c>
      <c r="Y1399" s="41">
        <f>Table10[[#This Row],[Column19]]*Table10[[#This Row],[Column11]]^2/(2*1000)</f>
        <v>193.12879872310418</v>
      </c>
    </row>
    <row r="1400" spans="7:25">
      <c r="G1400" s="42">
        <v>6300</v>
      </c>
      <c r="H1400" s="42">
        <v>17.5</v>
      </c>
      <c r="I1400" s="41">
        <f>Table10[[#This Row],[Column2]]*746/1000</f>
        <v>13.055</v>
      </c>
      <c r="J1400" s="37">
        <f>60*Table10[[#This Row],[Column3]]/(2*PI()*Table10[[#This Row],[Column1]])</f>
        <v>1.9788264591092321E-2</v>
      </c>
      <c r="K1400" s="51">
        <v>494.4</v>
      </c>
      <c r="L1400" s="41">
        <f>IF(Simulation!Q1400&lt;='Given Data '!J$6,1,IF(AND(Simulation!Q1400&gt;'Given Data '!J$6,Simulation!Q1400&lt;='Given Data '!J$7),2,IF(Simulation!Q1400&gt;'Given Data '!J$8,3)))</f>
        <v>3</v>
      </c>
      <c r="M1400" s="41">
        <v>2</v>
      </c>
      <c r="N1400" s="32">
        <f t="shared" si="53"/>
        <v>1396</v>
      </c>
      <c r="O1400" s="41">
        <f>O1399+(Table10[[#This Row],[Column11]]-Q1399)/R1399</f>
        <v>72.606175757534075</v>
      </c>
      <c r="P1400" s="41">
        <f>3.6*Table10[[#This Row],[Column11]]</f>
        <v>92.798947627891621</v>
      </c>
      <c r="Q1400" s="41">
        <f t="shared" si="54"/>
        <v>25.777485452192117</v>
      </c>
      <c r="R1400" s="36">
        <f>Table10[[#This Row],[Column16]]/Table10[[#This Row],[Column19]]</f>
        <v>-3.3094124217942639E-2</v>
      </c>
      <c r="S1400" s="41">
        <f>'Given Data '!C$21*'Given Data '!C$19*'Given Data '!C$9*Table10[[#This Row],[Column11]]^2</f>
        <v>624.77741306239398</v>
      </c>
      <c r="T1400" s="41">
        <f>'Given Data '!C$23*'Given Data '!C$17*9.81</f>
        <v>102.35950200000001</v>
      </c>
      <c r="U1400" s="41">
        <v>0</v>
      </c>
      <c r="V1400" s="41">
        <f>'Given Data '!C$45-(Table10[[#This Row],[Column13]]+Table10[[#This Row],[Column14]]+Table10[[#This Row],[Column15]])</f>
        <v>-19.235497739559491</v>
      </c>
      <c r="W1400" s="41">
        <f>Table10[[#This Row],[Column16]]/'Given Data '!C$17</f>
        <v>-3.6870095914510917E-2</v>
      </c>
      <c r="X1400" s="41">
        <f>IF(L1400=1,'Given Data '!C$55,IF(L1400=2,'Given Data '!C$56,IF(L1400=3,'Given Data '!C$57)))</f>
        <v>581.23604096253996</v>
      </c>
      <c r="Y1400" s="41">
        <f>Table10[[#This Row],[Column19]]*Table10[[#This Row],[Column11]]^2/(2*1000)</f>
        <v>193.10950078973698</v>
      </c>
    </row>
    <row r="1401" spans="7:25">
      <c r="G1401" s="42">
        <v>6400</v>
      </c>
      <c r="H1401" s="42">
        <v>17.8</v>
      </c>
      <c r="I1401" s="41">
        <f>Table10[[#This Row],[Column2]]*746/1000</f>
        <v>13.2788</v>
      </c>
      <c r="J1401" s="37">
        <f>60*Table10[[#This Row],[Column3]]/(2*PI()*Table10[[#This Row],[Column1]])</f>
        <v>1.9812999921831186E-2</v>
      </c>
      <c r="K1401" s="51">
        <v>494.4</v>
      </c>
      <c r="L1401" s="41">
        <f>IF(Simulation!Q1401&lt;='Given Data '!J$6,1,IF(AND(Simulation!Q1401&gt;'Given Data '!J$6,Simulation!Q1401&lt;='Given Data '!J$7),2,IF(Simulation!Q1401&gt;'Given Data '!J$8,3)))</f>
        <v>3</v>
      </c>
      <c r="M1401" s="41">
        <v>2</v>
      </c>
      <c r="N1401" s="32">
        <f t="shared" si="53"/>
        <v>1397</v>
      </c>
      <c r="O1401" s="41">
        <f>O1400+(Table10[[#This Row],[Column11]]-Q1400)/R1400</f>
        <v>72.644970267006926</v>
      </c>
      <c r="P1401" s="41">
        <f>3.6*Table10[[#This Row],[Column11]]</f>
        <v>92.794325694755941</v>
      </c>
      <c r="Q1401" s="41">
        <f t="shared" si="54"/>
        <v>25.776201581876649</v>
      </c>
      <c r="R1401" s="36">
        <f>Table10[[#This Row],[Column16]]/Table10[[#This Row],[Column19]]</f>
        <v>-3.2987053042097092E-2</v>
      </c>
      <c r="S1401" s="41">
        <f>'Given Data '!C$21*'Given Data '!C$19*'Given Data '!C$9*Table10[[#This Row],[Column11]]^2</f>
        <v>624.71517943604431</v>
      </c>
      <c r="T1401" s="41">
        <f>'Given Data '!C$23*'Given Data '!C$17*9.81</f>
        <v>102.35950200000001</v>
      </c>
      <c r="U1401" s="41">
        <v>0</v>
      </c>
      <c r="V1401" s="41">
        <f>'Given Data '!C$45-(Table10[[#This Row],[Column13]]+Table10[[#This Row],[Column14]]+Table10[[#This Row],[Column15]])</f>
        <v>-19.173264113209825</v>
      </c>
      <c r="W1401" s="41">
        <f>Table10[[#This Row],[Column16]]/'Given Data '!C$17</f>
        <v>-3.6750808137106482E-2</v>
      </c>
      <c r="X1401" s="41">
        <f>IF(L1401=1,'Given Data '!C$55,IF(L1401=2,'Given Data '!C$56,IF(L1401=3,'Given Data '!C$57)))</f>
        <v>581.23604096253996</v>
      </c>
      <c r="Y1401" s="41">
        <f>Table10[[#This Row],[Column19]]*Table10[[#This Row],[Column11]]^2/(2*1000)</f>
        <v>193.09026529199738</v>
      </c>
    </row>
    <row r="1402" spans="7:25">
      <c r="G1402" s="42">
        <v>6500</v>
      </c>
      <c r="H1402" s="42">
        <v>18</v>
      </c>
      <c r="I1402" s="41">
        <f>Table10[[#This Row],[Column2]]*746/1000</f>
        <v>13.428000000000001</v>
      </c>
      <c r="J1402" s="37">
        <f>60*Table10[[#This Row],[Column3]]/(2*PI()*Table10[[#This Row],[Column1]])</f>
        <v>1.972737762311973E-2</v>
      </c>
      <c r="K1402" s="51">
        <v>494.4</v>
      </c>
      <c r="L1402" s="41">
        <f>IF(Simulation!Q1402&lt;='Given Data '!J$6,1,IF(AND(Simulation!Q1402&gt;'Given Data '!J$6,Simulation!Q1402&lt;='Given Data '!J$7),2,IF(Simulation!Q1402&gt;'Given Data '!J$8,3)))</f>
        <v>3</v>
      </c>
      <c r="M1402" s="41">
        <v>2</v>
      </c>
      <c r="N1402" s="32">
        <f t="shared" si="53"/>
        <v>1398</v>
      </c>
      <c r="O1402" s="41">
        <f>O1401+(Table10[[#This Row],[Column11]]-Q1401)/R1401</f>
        <v>72.683766705740567</v>
      </c>
      <c r="P1402" s="41">
        <f>3.6*Table10[[#This Row],[Column11]]</f>
        <v>92.789718486099474</v>
      </c>
      <c r="Q1402" s="41">
        <f t="shared" si="54"/>
        <v>25.774921801694298</v>
      </c>
      <c r="R1402" s="36">
        <f>Table10[[#This Row],[Column16]]/Table10[[#This Row],[Column19]]</f>
        <v>-3.288032827930755E-2</v>
      </c>
      <c r="S1402" s="41">
        <f>'Given Data '!C$21*'Given Data '!C$19*'Given Data '!C$9*Table10[[#This Row],[Column11]]^2</f>
        <v>624.65314715744785</v>
      </c>
      <c r="T1402" s="41">
        <f>'Given Data '!C$23*'Given Data '!C$17*9.81</f>
        <v>102.35950200000001</v>
      </c>
      <c r="U1402" s="41">
        <v>0</v>
      </c>
      <c r="V1402" s="41">
        <f>'Given Data '!C$45-(Table10[[#This Row],[Column13]]+Table10[[#This Row],[Column14]]+Table10[[#This Row],[Column15]])</f>
        <v>-19.111231834613363</v>
      </c>
      <c r="W1402" s="41">
        <f>Table10[[#This Row],[Column16]]/'Given Data '!C$17</f>
        <v>-3.6631906297777239E-2</v>
      </c>
      <c r="X1402" s="41">
        <f>IF(L1402=1,'Given Data '!C$55,IF(L1402=2,'Given Data '!C$56,IF(L1402=3,'Given Data '!C$57)))</f>
        <v>581.23604096253996</v>
      </c>
      <c r="Y1402" s="41">
        <f>Table10[[#This Row],[Column19]]*Table10[[#This Row],[Column11]]^2/(2*1000)</f>
        <v>193.07109202788416</v>
      </c>
    </row>
    <row r="1403" spans="7:25">
      <c r="G1403" s="42">
        <v>5200</v>
      </c>
      <c r="H1403" s="42">
        <v>15.92</v>
      </c>
      <c r="I1403" s="41">
        <f>Table10[[#This Row],[Column2]]*746/1000</f>
        <v>11.87632</v>
      </c>
      <c r="J1403" s="37">
        <f>60*Table10[[#This Row],[Column3]]/(2*PI()*Table10[[#This Row],[Column1]])</f>
        <v>2.1809711927782367E-2</v>
      </c>
      <c r="K1403" s="51">
        <v>494.4</v>
      </c>
      <c r="L1403" s="41">
        <f>IF(Simulation!Q1403&lt;='Given Data '!J$6,1,IF(AND(Simulation!Q1403&gt;'Given Data '!J$6,Simulation!Q1403&lt;='Given Data '!J$7),2,IF(Simulation!Q1403&gt;'Given Data '!J$8,3)))</f>
        <v>3</v>
      </c>
      <c r="M1403" s="41">
        <v>2</v>
      </c>
      <c r="N1403" s="32">
        <f t="shared" si="53"/>
        <v>1399</v>
      </c>
      <c r="O1403" s="41">
        <f>O1402+(Table10[[#This Row],[Column11]]-Q1402)/R1402</f>
        <v>72.722565067779655</v>
      </c>
      <c r="P1403" s="41">
        <f>3.6*Table10[[#This Row],[Column11]]</f>
        <v>92.785125955729512</v>
      </c>
      <c r="Q1403" s="41">
        <f t="shared" si="54"/>
        <v>25.773646098813753</v>
      </c>
      <c r="R1403" s="36">
        <f>Table10[[#This Row],[Column16]]/Table10[[#This Row],[Column19]]</f>
        <v>-3.2773948808805124E-2</v>
      </c>
      <c r="S1403" s="41">
        <f>'Given Data '!C$21*'Given Data '!C$19*'Given Data '!C$9*Table10[[#This Row],[Column11]]^2</f>
        <v>624.59131557517333</v>
      </c>
      <c r="T1403" s="41">
        <f>'Given Data '!C$23*'Given Data '!C$17*9.81</f>
        <v>102.35950200000001</v>
      </c>
      <c r="U1403" s="41">
        <v>0</v>
      </c>
      <c r="V1403" s="41">
        <f>'Given Data '!C$45-(Table10[[#This Row],[Column13]]+Table10[[#This Row],[Column14]]+Table10[[#This Row],[Column15]])</f>
        <v>-19.049400252338842</v>
      </c>
      <c r="W1403" s="41">
        <f>Table10[[#This Row],[Column16]]/'Given Data '!C$17</f>
        <v>-3.6513389147876864E-2</v>
      </c>
      <c r="X1403" s="41">
        <f>IF(L1403=1,'Given Data '!C$55,IF(L1403=2,'Given Data '!C$56,IF(L1403=3,'Given Data '!C$57)))</f>
        <v>581.23604096253996</v>
      </c>
      <c r="Y1403" s="41">
        <f>Table10[[#This Row],[Column19]]*Table10[[#This Row],[Column11]]^2/(2*1000)</f>
        <v>193.05198079604955</v>
      </c>
    </row>
    <row r="1404" spans="7:25">
      <c r="G1404" s="42">
        <v>5200</v>
      </c>
      <c r="H1404" s="42">
        <v>15.92</v>
      </c>
      <c r="I1404" s="41">
        <f>Table10[[#This Row],[Column2]]*746/1000</f>
        <v>11.87632</v>
      </c>
      <c r="J1404" s="37">
        <f>60*Table10[[#This Row],[Column3]]/(2*PI()*Table10[[#This Row],[Column1]])</f>
        <v>2.1809711927782367E-2</v>
      </c>
      <c r="K1404" s="51">
        <v>494.4</v>
      </c>
      <c r="L1404" s="41">
        <f>IF(Simulation!Q1404&lt;='Given Data '!J$6,1,IF(AND(Simulation!Q1404&gt;'Given Data '!J$6,Simulation!Q1404&lt;='Given Data '!J$7),2,IF(Simulation!Q1404&gt;'Given Data '!J$8,3)))</f>
        <v>3</v>
      </c>
      <c r="M1404" s="41">
        <v>2</v>
      </c>
      <c r="N1404" s="32">
        <f t="shared" si="53"/>
        <v>1400</v>
      </c>
      <c r="O1404" s="41">
        <f>O1403+(Table10[[#This Row],[Column11]]-Q1403)/R1403</f>
        <v>72.761365347186299</v>
      </c>
      <c r="P1404" s="41">
        <f>3.6*Table10[[#This Row],[Column11]]</f>
        <v>92.780548057593762</v>
      </c>
      <c r="Q1404" s="41">
        <f t="shared" si="54"/>
        <v>25.772374460442713</v>
      </c>
      <c r="R1404" s="36">
        <f>Table10[[#This Row],[Column16]]/Table10[[#This Row],[Column19]]</f>
        <v>-3.2667913513447659E-2</v>
      </c>
      <c r="S1404" s="41">
        <f>'Given Data '!C$21*'Given Data '!C$19*'Given Data '!C$9*Table10[[#This Row],[Column11]]^2</f>
        <v>624.52968403989746</v>
      </c>
      <c r="T1404" s="41">
        <f>'Given Data '!C$23*'Given Data '!C$17*9.81</f>
        <v>102.35950200000001</v>
      </c>
      <c r="U1404" s="41">
        <v>0</v>
      </c>
      <c r="V1404" s="41">
        <f>'Given Data '!C$45-(Table10[[#This Row],[Column13]]+Table10[[#This Row],[Column14]]+Table10[[#This Row],[Column15]])</f>
        <v>-18.987768717062977</v>
      </c>
      <c r="W1404" s="41">
        <f>Table10[[#This Row],[Column16]]/'Given Data '!C$17</f>
        <v>-3.639525544279959E-2</v>
      </c>
      <c r="X1404" s="41">
        <f>IF(L1404=1,'Given Data '!C$55,IF(L1404=2,'Given Data '!C$56,IF(L1404=3,'Given Data '!C$57)))</f>
        <v>581.23604096253996</v>
      </c>
      <c r="Y1404" s="41">
        <f>Table10[[#This Row],[Column19]]*Table10[[#This Row],[Column11]]^2/(2*1000)</f>
        <v>193.03293139579722</v>
      </c>
    </row>
    <row r="1405" spans="7:25">
      <c r="G1405" s="42">
        <v>5300</v>
      </c>
      <c r="H1405" s="42">
        <v>16.25</v>
      </c>
      <c r="I1405" s="41">
        <f>Table10[[#This Row],[Column2]]*746/1000</f>
        <v>12.1225</v>
      </c>
      <c r="J1405" s="37">
        <f>60*Table10[[#This Row],[Column3]]/(2*PI()*Table10[[#This Row],[Column1]])</f>
        <v>2.1841763746771711E-2</v>
      </c>
      <c r="K1405" s="51">
        <v>494.4</v>
      </c>
      <c r="L1405" s="41">
        <f>IF(Simulation!Q1405&lt;='Given Data '!J$6,1,IF(AND(Simulation!Q1405&gt;'Given Data '!J$6,Simulation!Q1405&lt;='Given Data '!J$7),2,IF(Simulation!Q1405&gt;'Given Data '!J$8,3)))</f>
        <v>3</v>
      </c>
      <c r="M1405" s="41">
        <v>2</v>
      </c>
      <c r="N1405" s="32">
        <f t="shared" si="53"/>
        <v>1401</v>
      </c>
      <c r="O1405" s="41">
        <f>O1404+(Table10[[#This Row],[Column11]]-Q1404)/R1404</f>
        <v>72.800167538039972</v>
      </c>
      <c r="P1405" s="41">
        <f>3.6*Table10[[#This Row],[Column11]]</f>
        <v>92.775984745779979</v>
      </c>
      <c r="Q1405" s="41">
        <f t="shared" si="54"/>
        <v>25.771106873827772</v>
      </c>
      <c r="R1405" s="36">
        <f>Table10[[#This Row],[Column16]]/Table10[[#This Row],[Column19]]</f>
        <v>-3.2562221279706823E-2</v>
      </c>
      <c r="S1405" s="41">
        <f>'Given Data '!C$21*'Given Data '!C$19*'Given Data '!C$9*Table10[[#This Row],[Column11]]^2</f>
        <v>624.46825190439745</v>
      </c>
      <c r="T1405" s="41">
        <f>'Given Data '!C$23*'Given Data '!C$17*9.81</f>
        <v>102.35950200000001</v>
      </c>
      <c r="U1405" s="41">
        <v>0</v>
      </c>
      <c r="V1405" s="41">
        <f>'Given Data '!C$45-(Table10[[#This Row],[Column13]]+Table10[[#This Row],[Column14]]+Table10[[#This Row],[Column15]])</f>
        <v>-18.926336581562964</v>
      </c>
      <c r="W1405" s="41">
        <f>Table10[[#This Row],[Column16]]/'Given Data '!C$17</f>
        <v>-3.6277503941965772E-2</v>
      </c>
      <c r="X1405" s="41">
        <f>IF(L1405=1,'Given Data '!C$55,IF(L1405=2,'Given Data '!C$56,IF(L1405=3,'Given Data '!C$57)))</f>
        <v>581.23604096253996</v>
      </c>
      <c r="Y1405" s="41">
        <f>Table10[[#This Row],[Column19]]*Table10[[#This Row],[Column11]]^2/(2*1000)</f>
        <v>193.01394362708021</v>
      </c>
    </row>
    <row r="1406" spans="7:25">
      <c r="G1406" s="42">
        <v>5300</v>
      </c>
      <c r="H1406" s="42">
        <v>16.25</v>
      </c>
      <c r="I1406" s="41">
        <f>Table10[[#This Row],[Column2]]*746/1000</f>
        <v>12.1225</v>
      </c>
      <c r="J1406" s="37">
        <f>60*Table10[[#This Row],[Column3]]/(2*PI()*Table10[[#This Row],[Column1]])</f>
        <v>2.1841763746771711E-2</v>
      </c>
      <c r="K1406" s="51">
        <v>494.4</v>
      </c>
      <c r="L1406" s="41">
        <f>IF(Simulation!Q1406&lt;='Given Data '!J$6,1,IF(AND(Simulation!Q1406&gt;'Given Data '!J$6,Simulation!Q1406&lt;='Given Data '!J$7),2,IF(Simulation!Q1406&gt;'Given Data '!J$8,3)))</f>
        <v>3</v>
      </c>
      <c r="M1406" s="41">
        <v>2</v>
      </c>
      <c r="N1406" s="32">
        <f t="shared" si="53"/>
        <v>1402</v>
      </c>
      <c r="O1406" s="41">
        <f>O1405+(Table10[[#This Row],[Column11]]-Q1405)/R1405</f>
        <v>72.838971634437812</v>
      </c>
      <c r="P1406" s="41">
        <f>3.6*Table10[[#This Row],[Column11]]</f>
        <v>92.771435974515512</v>
      </c>
      <c r="Q1406" s="41">
        <f t="shared" si="54"/>
        <v>25.769843326254307</v>
      </c>
      <c r="R1406" s="36">
        <f>Table10[[#This Row],[Column16]]/Table10[[#This Row],[Column19]]</f>
        <v>-3.2456870997657122E-2</v>
      </c>
      <c r="S1406" s="41">
        <f>'Given Data '!C$21*'Given Data '!C$19*'Given Data '!C$9*Table10[[#This Row],[Column11]]^2</f>
        <v>624.40701852354459</v>
      </c>
      <c r="T1406" s="41">
        <f>'Given Data '!C$23*'Given Data '!C$17*9.81</f>
        <v>102.35950200000001</v>
      </c>
      <c r="U1406" s="41">
        <v>0</v>
      </c>
      <c r="V1406" s="41">
        <f>'Given Data '!C$45-(Table10[[#This Row],[Column13]]+Table10[[#This Row],[Column14]]+Table10[[#This Row],[Column15]])</f>
        <v>-18.865103200710109</v>
      </c>
      <c r="W1406" s="41">
        <f>Table10[[#This Row],[Column16]]/'Given Data '!C$17</f>
        <v>-3.6160133408809698E-2</v>
      </c>
      <c r="X1406" s="41">
        <f>IF(L1406=1,'Given Data '!C$55,IF(L1406=2,'Given Data '!C$56,IF(L1406=3,'Given Data '!C$57)))</f>
        <v>581.23604096253996</v>
      </c>
      <c r="Y1406" s="41">
        <f>Table10[[#This Row],[Column19]]*Table10[[#This Row],[Column11]]^2/(2*1000)</f>
        <v>192.99501729049865</v>
      </c>
    </row>
    <row r="1407" spans="7:25">
      <c r="G1407" s="42">
        <v>5400</v>
      </c>
      <c r="H1407" s="42">
        <v>16.579999999999998</v>
      </c>
      <c r="I1407" s="41">
        <f>Table10[[#This Row],[Column2]]*746/1000</f>
        <v>12.368679999999998</v>
      </c>
      <c r="J1407" s="37">
        <f>60*Table10[[#This Row],[Column3]]/(2*PI()*Table10[[#This Row],[Column1]])</f>
        <v>2.187262846135404E-2</v>
      </c>
      <c r="K1407" s="51">
        <v>494.4</v>
      </c>
      <c r="L1407" s="41">
        <f>IF(Simulation!Q1407&lt;='Given Data '!J$6,1,IF(AND(Simulation!Q1407&gt;'Given Data '!J$6,Simulation!Q1407&lt;='Given Data '!J$7),2,IF(Simulation!Q1407&gt;'Given Data '!J$8,3)))</f>
        <v>3</v>
      </c>
      <c r="M1407" s="41">
        <v>2</v>
      </c>
      <c r="N1407" s="32">
        <f t="shared" si="53"/>
        <v>1403</v>
      </c>
      <c r="O1407" s="41">
        <f>O1406+(Table10[[#This Row],[Column11]]-Q1406)/R1406</f>
        <v>72.877777630493995</v>
      </c>
      <c r="P1407" s="41">
        <f>3.6*Table10[[#This Row],[Column11]]</f>
        <v>92.766901698166961</v>
      </c>
      <c r="Q1407" s="41">
        <f t="shared" si="54"/>
        <v>25.768583805046376</v>
      </c>
      <c r="R1407" s="36">
        <f>Table10[[#This Row],[Column16]]/Table10[[#This Row],[Column19]]</f>
        <v>-3.2351861560963806E-2</v>
      </c>
      <c r="S1407" s="41">
        <f>'Given Data '!C$21*'Given Data '!C$19*'Given Data '!C$9*Table10[[#This Row],[Column11]]^2</f>
        <v>624.34598325429727</v>
      </c>
      <c r="T1407" s="41">
        <f>'Given Data '!C$23*'Given Data '!C$17*9.81</f>
        <v>102.35950200000001</v>
      </c>
      <c r="U1407" s="41">
        <v>0</v>
      </c>
      <c r="V1407" s="41">
        <f>'Given Data '!C$45-(Table10[[#This Row],[Column13]]+Table10[[#This Row],[Column14]]+Table10[[#This Row],[Column15]])</f>
        <v>-18.804067931462782</v>
      </c>
      <c r="W1407" s="41">
        <f>Table10[[#This Row],[Column16]]/'Given Data '!C$17</f>
        <v>-3.6043142610766098E-2</v>
      </c>
      <c r="X1407" s="41">
        <f>IF(L1407=1,'Given Data '!C$55,IF(L1407=2,'Given Data '!C$56,IF(L1407=3,'Given Data '!C$57)))</f>
        <v>581.23604096253996</v>
      </c>
      <c r="Y1407" s="41">
        <f>Table10[[#This Row],[Column19]]*Table10[[#This Row],[Column11]]^2/(2*1000)</f>
        <v>192.97615218729791</v>
      </c>
    </row>
    <row r="1408" spans="7:25">
      <c r="G1408" s="42">
        <v>5500</v>
      </c>
      <c r="H1408" s="42">
        <v>16.940000000000001</v>
      </c>
      <c r="I1408" s="41">
        <f>Table10[[#This Row],[Column2]]*746/1000</f>
        <v>12.637240000000002</v>
      </c>
      <c r="J1408" s="37">
        <f>60*Table10[[#This Row],[Column3]]/(2*PI()*Table10[[#This Row],[Column1]])</f>
        <v>2.1941227778603172E-2</v>
      </c>
      <c r="K1408" s="51">
        <v>494.4</v>
      </c>
      <c r="L1408" s="41">
        <f>IF(Simulation!Q1408&lt;='Given Data '!J$6,1,IF(AND(Simulation!Q1408&gt;'Given Data '!J$6,Simulation!Q1408&lt;='Given Data '!J$7),2,IF(Simulation!Q1408&gt;'Given Data '!J$8,3)))</f>
        <v>3</v>
      </c>
      <c r="M1408" s="41">
        <v>2</v>
      </c>
      <c r="N1408" s="32">
        <f t="shared" si="53"/>
        <v>1404</v>
      </c>
      <c r="O1408" s="41">
        <f>O1407+(Table10[[#This Row],[Column11]]-Q1407)/R1407</f>
        <v>72.916585520340263</v>
      </c>
      <c r="P1408" s="41">
        <f>3.6*Table10[[#This Row],[Column11]]</f>
        <v>92.762381871239754</v>
      </c>
      <c r="Q1408" s="41">
        <f t="shared" si="54"/>
        <v>25.767328297566596</v>
      </c>
      <c r="R1408" s="36">
        <f>Table10[[#This Row],[Column16]]/Table10[[#This Row],[Column19]]</f>
        <v>-3.224719186687211E-2</v>
      </c>
      <c r="S1408" s="41">
        <f>'Given Data '!C$21*'Given Data '!C$19*'Given Data '!C$9*Table10[[#This Row],[Column11]]^2</f>
        <v>624.28514545569465</v>
      </c>
      <c r="T1408" s="41">
        <f>'Given Data '!C$23*'Given Data '!C$17*9.81</f>
        <v>102.35950200000001</v>
      </c>
      <c r="U1408" s="41">
        <v>0</v>
      </c>
      <c r="V1408" s="41">
        <f>'Given Data '!C$45-(Table10[[#This Row],[Column13]]+Table10[[#This Row],[Column14]]+Table10[[#This Row],[Column15]])</f>
        <v>-18.743230132860162</v>
      </c>
      <c r="W1408" s="41">
        <f>Table10[[#This Row],[Column16]]/'Given Data '!C$17</f>
        <v>-3.5926530319258132E-2</v>
      </c>
      <c r="X1408" s="41">
        <f>IF(L1408=1,'Given Data '!C$55,IF(L1408=2,'Given Data '!C$56,IF(L1408=3,'Given Data '!C$57)))</f>
        <v>581.23604096253996</v>
      </c>
      <c r="Y1408" s="41">
        <f>Table10[[#This Row],[Column19]]*Table10[[#This Row],[Column11]]^2/(2*1000)</f>
        <v>192.95734811936643</v>
      </c>
    </row>
    <row r="1409" spans="7:25">
      <c r="G1409" s="42">
        <v>5600</v>
      </c>
      <c r="H1409" s="42">
        <v>17.05</v>
      </c>
      <c r="I1409" s="41">
        <f>Table10[[#This Row],[Column2]]*746/1000</f>
        <v>12.7193</v>
      </c>
      <c r="J1409" s="37">
        <f>60*Table10[[#This Row],[Column3]]/(2*PI()*Table10[[#This Row],[Column1]])</f>
        <v>2.1689351439307978E-2</v>
      </c>
      <c r="K1409" s="51">
        <v>494.4</v>
      </c>
      <c r="L1409" s="41">
        <f>IF(Simulation!Q1409&lt;='Given Data '!J$6,1,IF(AND(Simulation!Q1409&gt;'Given Data '!J$6,Simulation!Q1409&lt;='Given Data '!J$7),2,IF(Simulation!Q1409&gt;'Given Data '!J$8,3)))</f>
        <v>3</v>
      </c>
      <c r="M1409" s="41">
        <v>2</v>
      </c>
      <c r="N1409" s="32">
        <f t="shared" si="53"/>
        <v>1405</v>
      </c>
      <c r="O1409" s="41">
        <f>O1408+(Table10[[#This Row],[Column11]]-Q1408)/R1408</f>
        <v>72.955395298125325</v>
      </c>
      <c r="P1409" s="41">
        <f>3.6*Table10[[#This Row],[Column11]]</f>
        <v>92.757876448377786</v>
      </c>
      <c r="Q1409" s="41">
        <f t="shared" si="54"/>
        <v>25.766076791216051</v>
      </c>
      <c r="R1409" s="36">
        <f>Table10[[#This Row],[Column16]]/Table10[[#This Row],[Column19]]</f>
        <v>-3.2142860816195093E-2</v>
      </c>
      <c r="S1409" s="41">
        <f>'Given Data '!C$21*'Given Data '!C$19*'Given Data '!C$9*Table10[[#This Row],[Column11]]^2</f>
        <v>624.22450448884967</v>
      </c>
      <c r="T1409" s="41">
        <f>'Given Data '!C$23*'Given Data '!C$17*9.81</f>
        <v>102.35950200000001</v>
      </c>
      <c r="U1409" s="41">
        <v>0</v>
      </c>
      <c r="V1409" s="41">
        <f>'Given Data '!C$45-(Table10[[#This Row],[Column13]]+Table10[[#This Row],[Column14]]+Table10[[#This Row],[Column15]])</f>
        <v>-18.682589166015191</v>
      </c>
      <c r="W1409" s="41">
        <f>Table10[[#This Row],[Column16]]/'Given Data '!C$17</f>
        <v>-3.5810295309683902E-2</v>
      </c>
      <c r="X1409" s="41">
        <f>IF(L1409=1,'Given Data '!C$55,IF(L1409=2,'Given Data '!C$56,IF(L1409=3,'Given Data '!C$57)))</f>
        <v>581.23604096253996</v>
      </c>
      <c r="Y1409" s="41">
        <f>Table10[[#This Row],[Column19]]*Table10[[#This Row],[Column11]]^2/(2*1000)</f>
        <v>192.93860488923357</v>
      </c>
    </row>
    <row r="1410" spans="7:25">
      <c r="G1410" s="42">
        <v>5700</v>
      </c>
      <c r="H1410" s="42">
        <v>17.11</v>
      </c>
      <c r="I1410" s="41">
        <f>Table10[[#This Row],[Column2]]*746/1000</f>
        <v>12.764059999999999</v>
      </c>
      <c r="J1410" s="37">
        <f>60*Table10[[#This Row],[Column3]]/(2*PI()*Table10[[#This Row],[Column1]])</f>
        <v>2.1383823609700394E-2</v>
      </c>
      <c r="K1410" s="51">
        <v>494.4</v>
      </c>
      <c r="L1410" s="41">
        <f>IF(Simulation!Q1410&lt;='Given Data '!J$6,1,IF(AND(Simulation!Q1410&gt;'Given Data '!J$6,Simulation!Q1410&lt;='Given Data '!J$7),2,IF(Simulation!Q1410&gt;'Given Data '!J$8,3)))</f>
        <v>3</v>
      </c>
      <c r="M1410" s="41">
        <v>2</v>
      </c>
      <c r="N1410" s="32">
        <f t="shared" si="53"/>
        <v>1406</v>
      </c>
      <c r="O1410" s="41">
        <f>O1409+(Table10[[#This Row],[Column11]]-Q1409)/R1409</f>
        <v>72.994206958015155</v>
      </c>
      <c r="P1410" s="41">
        <f>3.6*Table10[[#This Row],[Column11]]</f>
        <v>92.753385384363</v>
      </c>
      <c r="Q1410" s="41">
        <f t="shared" si="54"/>
        <v>25.764829273434167</v>
      </c>
      <c r="R1410" s="36">
        <f>Table10[[#This Row],[Column16]]/Table10[[#This Row],[Column19]]</f>
        <v>-3.203886731330155E-2</v>
      </c>
      <c r="S1410" s="41">
        <f>'Given Data '!C$21*'Given Data '!C$19*'Given Data '!C$9*Table10[[#This Row],[Column11]]^2</f>
        <v>624.16405971694201</v>
      </c>
      <c r="T1410" s="41">
        <f>'Given Data '!C$23*'Given Data '!C$17*9.81</f>
        <v>102.35950200000001</v>
      </c>
      <c r="U1410" s="41">
        <v>0</v>
      </c>
      <c r="V1410" s="41">
        <f>'Given Data '!C$45-(Table10[[#This Row],[Column13]]+Table10[[#This Row],[Column14]]+Table10[[#This Row],[Column15]])</f>
        <v>-18.622144394107522</v>
      </c>
      <c r="W1410" s="41">
        <f>Table10[[#This Row],[Column16]]/'Given Data '!C$17</f>
        <v>-3.5694436361402924E-2</v>
      </c>
      <c r="X1410" s="41">
        <f>IF(L1410=1,'Given Data '!C$55,IF(L1410=2,'Given Data '!C$56,IF(L1410=3,'Given Data '!C$57)))</f>
        <v>581.23604096253996</v>
      </c>
      <c r="Y1410" s="41">
        <f>Table10[[#This Row],[Column19]]*Table10[[#This Row],[Column11]]^2/(2*1000)</f>
        <v>192.91992230006755</v>
      </c>
    </row>
    <row r="1411" spans="7:25">
      <c r="G1411" s="42">
        <v>5800</v>
      </c>
      <c r="H1411" s="42">
        <v>17.18</v>
      </c>
      <c r="I1411" s="41">
        <f>Table10[[#This Row],[Column2]]*746/1000</f>
        <v>12.816280000000001</v>
      </c>
      <c r="J1411" s="37">
        <f>60*Table10[[#This Row],[Column3]]/(2*PI()*Table10[[#This Row],[Column1]])</f>
        <v>2.1101113593618586E-2</v>
      </c>
      <c r="K1411" s="51">
        <v>494.4</v>
      </c>
      <c r="L1411" s="41">
        <f>IF(Simulation!Q1411&lt;='Given Data '!J$6,1,IF(AND(Simulation!Q1411&gt;'Given Data '!J$6,Simulation!Q1411&lt;='Given Data '!J$7),2,IF(Simulation!Q1411&gt;'Given Data '!J$8,3)))</f>
        <v>3</v>
      </c>
      <c r="M1411" s="41">
        <v>2</v>
      </c>
      <c r="N1411" s="32">
        <f t="shared" si="53"/>
        <v>1407</v>
      </c>
      <c r="O1411" s="41">
        <f>O1410+(Table10[[#This Row],[Column11]]-Q1410)/R1410</f>
        <v>73.033020494193224</v>
      </c>
      <c r="P1411" s="41">
        <f>3.6*Table10[[#This Row],[Column11]]</f>
        <v>92.748908634114954</v>
      </c>
      <c r="Q1411" s="41">
        <f t="shared" si="54"/>
        <v>25.763585731698598</v>
      </c>
      <c r="R1411" s="36">
        <f>Table10[[#This Row],[Column16]]/Table10[[#This Row],[Column19]]</f>
        <v>-3.1935210266105039E-2</v>
      </c>
      <c r="S1411" s="41">
        <f>'Given Data '!C$21*'Given Data '!C$19*'Given Data '!C$9*Table10[[#This Row],[Column11]]^2</f>
        <v>624.10381050521164</v>
      </c>
      <c r="T1411" s="41">
        <f>'Given Data '!C$23*'Given Data '!C$17*9.81</f>
        <v>102.35950200000001</v>
      </c>
      <c r="U1411" s="41">
        <v>0</v>
      </c>
      <c r="V1411" s="41">
        <f>'Given Data '!C$45-(Table10[[#This Row],[Column13]]+Table10[[#This Row],[Column14]]+Table10[[#This Row],[Column15]])</f>
        <v>-18.561895182377157</v>
      </c>
      <c r="W1411" s="41">
        <f>Table10[[#This Row],[Column16]]/'Given Data '!C$17</f>
        <v>-3.5578952257723936E-2</v>
      </c>
      <c r="X1411" s="41">
        <f>IF(L1411=1,'Given Data '!C$55,IF(L1411=2,'Given Data '!C$56,IF(L1411=3,'Given Data '!C$57)))</f>
        <v>581.23604096253996</v>
      </c>
      <c r="Y1411" s="41">
        <f>Table10[[#This Row],[Column19]]*Table10[[#This Row],[Column11]]^2/(2*1000)</f>
        <v>192.90130015567343</v>
      </c>
    </row>
    <row r="1412" spans="7:25">
      <c r="G1412" s="42">
        <v>5800</v>
      </c>
      <c r="H1412" s="42">
        <v>17.18</v>
      </c>
      <c r="I1412" s="41">
        <f>Table10[[#This Row],[Column2]]*746/1000</f>
        <v>12.816280000000001</v>
      </c>
      <c r="J1412" s="37">
        <f>60*Table10[[#This Row],[Column3]]/(2*PI()*Table10[[#This Row],[Column1]])</f>
        <v>2.1101113593618586E-2</v>
      </c>
      <c r="K1412" s="51">
        <v>494.4</v>
      </c>
      <c r="L1412" s="41">
        <f>IF(Simulation!Q1412&lt;='Given Data '!J$6,1,IF(AND(Simulation!Q1412&gt;'Given Data '!J$6,Simulation!Q1412&lt;='Given Data '!J$7),2,IF(Simulation!Q1412&gt;'Given Data '!J$8,3)))</f>
        <v>3</v>
      </c>
      <c r="M1412" s="41">
        <v>2</v>
      </c>
      <c r="N1412" s="32">
        <f t="shared" si="53"/>
        <v>1408</v>
      </c>
      <c r="O1412" s="41">
        <f>O1411+(Table10[[#This Row],[Column11]]-Q1411)/R1411</f>
        <v>73.071835900859895</v>
      </c>
      <c r="P1412" s="41">
        <f>3.6*Table10[[#This Row],[Column11]]</f>
        <v>92.744446152690486</v>
      </c>
      <c r="Q1412" s="41">
        <f t="shared" si="54"/>
        <v>25.762346153525133</v>
      </c>
      <c r="R1412" s="36">
        <f>Table10[[#This Row],[Column16]]/Table10[[#This Row],[Column19]]</f>
        <v>-3.1831888586052549E-2</v>
      </c>
      <c r="S1412" s="41">
        <f>'Given Data '!C$21*'Given Data '!C$19*'Given Data '!C$9*Table10[[#This Row],[Column11]]^2</f>
        <v>624.04375622095233</v>
      </c>
      <c r="T1412" s="41">
        <f>'Given Data '!C$23*'Given Data '!C$17*9.81</f>
        <v>102.35950200000001</v>
      </c>
      <c r="U1412" s="41">
        <v>0</v>
      </c>
      <c r="V1412" s="41">
        <f>'Given Data '!C$45-(Table10[[#This Row],[Column13]]+Table10[[#This Row],[Column14]]+Table10[[#This Row],[Column15]])</f>
        <v>-18.501840898117848</v>
      </c>
      <c r="W1412" s="41">
        <f>Table10[[#This Row],[Column16]]/'Given Data '!C$17</f>
        <v>-3.546384178589225E-2</v>
      </c>
      <c r="X1412" s="41">
        <f>IF(L1412=1,'Given Data '!C$55,IF(L1412=2,'Given Data '!C$56,IF(L1412=3,'Given Data '!C$57)))</f>
        <v>581.23604096253996</v>
      </c>
      <c r="Y1412" s="41">
        <f>Table10[[#This Row],[Column19]]*Table10[[#This Row],[Column11]]^2/(2*1000)</f>
        <v>192.88273826049101</v>
      </c>
    </row>
    <row r="1413" spans="7:25">
      <c r="G1413" s="42">
        <v>5800</v>
      </c>
      <c r="H1413" s="42">
        <v>17.18</v>
      </c>
      <c r="I1413" s="41">
        <f>Table10[[#This Row],[Column2]]*746/1000</f>
        <v>12.816280000000001</v>
      </c>
      <c r="J1413" s="37">
        <f>60*Table10[[#This Row],[Column3]]/(2*PI()*Table10[[#This Row],[Column1]])</f>
        <v>2.1101113593618586E-2</v>
      </c>
      <c r="K1413" s="51">
        <v>494.4</v>
      </c>
      <c r="L1413" s="41">
        <f>IF(Simulation!Q1413&lt;='Given Data '!J$6,1,IF(AND(Simulation!Q1413&gt;'Given Data '!J$6,Simulation!Q1413&lt;='Given Data '!J$7),2,IF(Simulation!Q1413&gt;'Given Data '!J$8,3)))</f>
        <v>3</v>
      </c>
      <c r="M1413" s="41">
        <v>2</v>
      </c>
      <c r="N1413" s="32">
        <f t="shared" si="53"/>
        <v>1409</v>
      </c>
      <c r="O1413" s="41">
        <f>O1412+(Table10[[#This Row],[Column11]]-Q1412)/R1412</f>
        <v>73.110653172232475</v>
      </c>
      <c r="P1413" s="41">
        <f>3.6*Table10[[#This Row],[Column11]]</f>
        <v>92.73999789528331</v>
      </c>
      <c r="Q1413" s="41">
        <f t="shared" si="54"/>
        <v>25.761110526467586</v>
      </c>
      <c r="R1413" s="36">
        <f>Table10[[#This Row],[Column16]]/Table10[[#This Row],[Column19]]</f>
        <v>-3.1728901188113133E-2</v>
      </c>
      <c r="S1413" s="41">
        <f>'Given Data '!C$21*'Given Data '!C$19*'Given Data '!C$9*Table10[[#This Row],[Column11]]^2</f>
        <v>623.98389623350499</v>
      </c>
      <c r="T1413" s="41">
        <f>'Given Data '!C$23*'Given Data '!C$17*9.81</f>
        <v>102.35950200000001</v>
      </c>
      <c r="U1413" s="41">
        <v>0</v>
      </c>
      <c r="V1413" s="41">
        <f>'Given Data '!C$45-(Table10[[#This Row],[Column13]]+Table10[[#This Row],[Column14]]+Table10[[#This Row],[Column15]])</f>
        <v>-18.441980910670509</v>
      </c>
      <c r="W1413" s="41">
        <f>Table10[[#This Row],[Column16]]/'Given Data '!C$17</f>
        <v>-3.5349103737077128E-2</v>
      </c>
      <c r="X1413" s="41">
        <f>IF(L1413=1,'Given Data '!C$55,IF(L1413=2,'Given Data '!C$56,IF(L1413=3,'Given Data '!C$57)))</f>
        <v>581.23604096253996</v>
      </c>
      <c r="Y1413" s="41">
        <f>Table10[[#This Row],[Column19]]*Table10[[#This Row],[Column11]]^2/(2*1000)</f>
        <v>192.86423641959288</v>
      </c>
    </row>
    <row r="1414" spans="7:25">
      <c r="G1414" s="42">
        <v>5900</v>
      </c>
      <c r="H1414" s="42">
        <v>17.239999999999998</v>
      </c>
      <c r="I1414" s="41">
        <f>Table10[[#This Row],[Column2]]*746/1000</f>
        <v>12.861039999999999</v>
      </c>
      <c r="J1414" s="37">
        <f>60*Table10[[#This Row],[Column3]]/(2*PI()*Table10[[#This Row],[Column1]])</f>
        <v>2.0815912772568706E-2</v>
      </c>
      <c r="K1414" s="51">
        <v>494.4</v>
      </c>
      <c r="L1414" s="41">
        <f>IF(Simulation!Q1414&lt;='Given Data '!J$6,1,IF(AND(Simulation!Q1414&gt;'Given Data '!J$6,Simulation!Q1414&lt;='Given Data '!J$7),2,IF(Simulation!Q1414&gt;'Given Data '!J$8,3)))</f>
        <v>3</v>
      </c>
      <c r="M1414" s="41">
        <v>2</v>
      </c>
      <c r="N1414" s="32">
        <f t="shared" ref="N1414:N1477" si="55">N1413+1</f>
        <v>1410</v>
      </c>
      <c r="O1414" s="41">
        <f>O1413+(Table10[[#This Row],[Column11]]-Q1413)/R1413</f>
        <v>73.149472302545519</v>
      </c>
      <c r="P1414" s="41">
        <f>3.6*Table10[[#This Row],[Column11]]</f>
        <v>92.735563817223635</v>
      </c>
      <c r="Q1414" s="41">
        <f t="shared" ref="Q1414:Q1477" si="56">SQRT(2*R1413+Q1413^2)</f>
        <v>25.759878838117675</v>
      </c>
      <c r="R1414" s="36">
        <f>Table10[[#This Row],[Column16]]/Table10[[#This Row],[Column19]]</f>
        <v>-3.1626246990766396E-2</v>
      </c>
      <c r="S1414" s="41">
        <f>'Given Data '!C$21*'Given Data '!C$19*'Given Data '!C$9*Table10[[#This Row],[Column11]]^2</f>
        <v>623.92422991425099</v>
      </c>
      <c r="T1414" s="41">
        <f>'Given Data '!C$23*'Given Data '!C$17*9.81</f>
        <v>102.35950200000001</v>
      </c>
      <c r="U1414" s="41">
        <v>0</v>
      </c>
      <c r="V1414" s="41">
        <f>'Given Data '!C$45-(Table10[[#This Row],[Column13]]+Table10[[#This Row],[Column14]]+Table10[[#This Row],[Column15]])</f>
        <v>-18.382314591416502</v>
      </c>
      <c r="W1414" s="41">
        <f>Table10[[#This Row],[Column16]]/'Given Data '!C$17</f>
        <v>-3.52347369063589E-2</v>
      </c>
      <c r="X1414" s="41">
        <f>IF(L1414=1,'Given Data '!C$55,IF(L1414=2,'Given Data '!C$56,IF(L1414=3,'Given Data '!C$57)))</f>
        <v>581.23604096253996</v>
      </c>
      <c r="Y1414" s="41">
        <f>Table10[[#This Row],[Column19]]*Table10[[#This Row],[Column11]]^2/(2*1000)</f>
        <v>192.84579443868225</v>
      </c>
    </row>
    <row r="1415" spans="7:25">
      <c r="G1415" s="42">
        <v>5900</v>
      </c>
      <c r="H1415" s="42">
        <v>17.239999999999998</v>
      </c>
      <c r="I1415" s="41">
        <f>Table10[[#This Row],[Column2]]*746/1000</f>
        <v>12.861039999999999</v>
      </c>
      <c r="J1415" s="37">
        <f>60*Table10[[#This Row],[Column3]]/(2*PI()*Table10[[#This Row],[Column1]])</f>
        <v>2.0815912772568706E-2</v>
      </c>
      <c r="K1415" s="51">
        <v>494.4</v>
      </c>
      <c r="L1415" s="41">
        <f>IF(Simulation!Q1415&lt;='Given Data '!J$6,1,IF(AND(Simulation!Q1415&gt;'Given Data '!J$6,Simulation!Q1415&lt;='Given Data '!J$7),2,IF(Simulation!Q1415&gt;'Given Data '!J$8,3)))</f>
        <v>3</v>
      </c>
      <c r="M1415" s="41">
        <v>2</v>
      </c>
      <c r="N1415" s="32">
        <f t="shared" si="55"/>
        <v>1411</v>
      </c>
      <c r="O1415" s="41">
        <f>O1414+(Table10[[#This Row],[Column11]]-Q1414)/R1414</f>
        <v>73.188293286050396</v>
      </c>
      <c r="P1415" s="41">
        <f>3.6*Table10[[#This Row],[Column11]]</f>
        <v>92.731143873977729</v>
      </c>
      <c r="Q1415" s="41">
        <f t="shared" si="56"/>
        <v>25.758651076104925</v>
      </c>
      <c r="R1415" s="36">
        <f>Table10[[#This Row],[Column16]]/Table10[[#This Row],[Column19]]</f>
        <v>-3.1523924915990535E-2</v>
      </c>
      <c r="S1415" s="41">
        <f>'Given Data '!C$21*'Given Data '!C$19*'Given Data '!C$9*Table10[[#This Row],[Column11]]^2</f>
        <v>623.86475663660519</v>
      </c>
      <c r="T1415" s="41">
        <f>'Given Data '!C$23*'Given Data '!C$17*9.81</f>
        <v>102.35950200000001</v>
      </c>
      <c r="U1415" s="41">
        <v>0</v>
      </c>
      <c r="V1415" s="41">
        <f>'Given Data '!C$45-(Table10[[#This Row],[Column13]]+Table10[[#This Row],[Column14]]+Table10[[#This Row],[Column15]])</f>
        <v>-18.322841313770709</v>
      </c>
      <c r="W1415" s="41">
        <f>Table10[[#This Row],[Column16]]/'Given Data '!C$17</f>
        <v>-3.5120740092715701E-2</v>
      </c>
      <c r="X1415" s="41">
        <f>IF(L1415=1,'Given Data '!C$55,IF(L1415=2,'Given Data '!C$56,IF(L1415=3,'Given Data '!C$57)))</f>
        <v>581.23604096253996</v>
      </c>
      <c r="Y1415" s="41">
        <f>Table10[[#This Row],[Column19]]*Table10[[#This Row],[Column11]]^2/(2*1000)</f>
        <v>192.82741212409087</v>
      </c>
    </row>
    <row r="1416" spans="7:25">
      <c r="G1416" s="42">
        <v>6000</v>
      </c>
      <c r="H1416" s="42">
        <v>17.32</v>
      </c>
      <c r="I1416" s="41">
        <f>Table10[[#This Row],[Column2]]*746/1000</f>
        <v>12.920719999999999</v>
      </c>
      <c r="J1416" s="37">
        <f>60*Table10[[#This Row],[Column3]]/(2*PI()*Table10[[#This Row],[Column1]])</f>
        <v>2.0563964563063142E-2</v>
      </c>
      <c r="K1416" s="51">
        <v>494.4</v>
      </c>
      <c r="L1416" s="41">
        <f>IF(Simulation!Q1416&lt;='Given Data '!J$6,1,IF(AND(Simulation!Q1416&gt;'Given Data '!J$6,Simulation!Q1416&lt;='Given Data '!J$7),2,IF(Simulation!Q1416&gt;'Given Data '!J$8,3)))</f>
        <v>3</v>
      </c>
      <c r="M1416" s="41">
        <v>2</v>
      </c>
      <c r="N1416" s="32">
        <f t="shared" si="55"/>
        <v>1412</v>
      </c>
      <c r="O1416" s="41">
        <f>O1415+(Table10[[#This Row],[Column11]]-Q1415)/R1415</f>
        <v>73.227116117015683</v>
      </c>
      <c r="P1416" s="41">
        <f>3.6*Table10[[#This Row],[Column11]]</f>
        <v>92.726738021147582</v>
      </c>
      <c r="Q1416" s="41">
        <f t="shared" si="56"/>
        <v>25.757427228096549</v>
      </c>
      <c r="R1416" s="36">
        <f>Table10[[#This Row],[Column16]]/Table10[[#This Row],[Column19]]</f>
        <v>-3.142193388925181E-2</v>
      </c>
      <c r="S1416" s="41">
        <f>'Given Data '!C$21*'Given Data '!C$19*'Given Data '!C$9*Table10[[#This Row],[Column11]]^2</f>
        <v>623.80547577600987</v>
      </c>
      <c r="T1416" s="41">
        <f>'Given Data '!C$23*'Given Data '!C$17*9.81</f>
        <v>102.35950200000001</v>
      </c>
      <c r="U1416" s="41">
        <v>0</v>
      </c>
      <c r="V1416" s="41">
        <f>'Given Data '!C$45-(Table10[[#This Row],[Column13]]+Table10[[#This Row],[Column14]]+Table10[[#This Row],[Column15]])</f>
        <v>-18.263560453175387</v>
      </c>
      <c r="W1416" s="41">
        <f>Table10[[#This Row],[Column16]]/'Given Data '!C$17</f>
        <v>-3.5007112099011681E-2</v>
      </c>
      <c r="X1416" s="41">
        <f>IF(L1416=1,'Given Data '!C$55,IF(L1416=2,'Given Data '!C$56,IF(L1416=3,'Given Data '!C$57)))</f>
        <v>581.23604096253996</v>
      </c>
      <c r="Y1416" s="41">
        <f>Table10[[#This Row],[Column19]]*Table10[[#This Row],[Column11]]^2/(2*1000)</f>
        <v>192.80908928277711</v>
      </c>
    </row>
    <row r="1417" spans="7:25">
      <c r="G1417" s="42">
        <v>6100</v>
      </c>
      <c r="H1417" s="42">
        <v>17.37</v>
      </c>
      <c r="I1417" s="41">
        <f>Table10[[#This Row],[Column2]]*746/1000</f>
        <v>12.958020000000001</v>
      </c>
      <c r="J1417" s="37">
        <f>60*Table10[[#This Row],[Column3]]/(2*PI()*Table10[[#This Row],[Column1]])</f>
        <v>2.0285241990330903E-2</v>
      </c>
      <c r="K1417" s="51">
        <v>494.4</v>
      </c>
      <c r="L1417" s="41">
        <f>IF(Simulation!Q1417&lt;='Given Data '!J$6,1,IF(AND(Simulation!Q1417&gt;'Given Data '!J$6,Simulation!Q1417&lt;='Given Data '!J$7),2,IF(Simulation!Q1417&gt;'Given Data '!J$8,3)))</f>
        <v>3</v>
      </c>
      <c r="M1417" s="41">
        <v>2</v>
      </c>
      <c r="N1417" s="32">
        <f t="shared" si="55"/>
        <v>1413</v>
      </c>
      <c r="O1417" s="41">
        <f>O1416+(Table10[[#This Row],[Column11]]-Q1416)/R1416</f>
        <v>73.265940789726599</v>
      </c>
      <c r="P1417" s="41">
        <f>3.6*Table10[[#This Row],[Column11]]</f>
        <v>92.722346214470477</v>
      </c>
      <c r="Q1417" s="41">
        <f t="shared" si="56"/>
        <v>25.756207281797355</v>
      </c>
      <c r="R1417" s="36">
        <f>Table10[[#This Row],[Column16]]/Table10[[#This Row],[Column19]]</f>
        <v>-3.132027283949277E-2</v>
      </c>
      <c r="S1417" s="41">
        <f>'Given Data '!C$21*'Given Data '!C$19*'Given Data '!C$9*Table10[[#This Row],[Column11]]^2</f>
        <v>623.74638670992783</v>
      </c>
      <c r="T1417" s="41">
        <f>'Given Data '!C$23*'Given Data '!C$17*9.81</f>
        <v>102.35950200000001</v>
      </c>
      <c r="U1417" s="41">
        <v>0</v>
      </c>
      <c r="V1417" s="41">
        <f>'Given Data '!C$45-(Table10[[#This Row],[Column13]]+Table10[[#This Row],[Column14]]+Table10[[#This Row],[Column15]])</f>
        <v>-18.204471387093349</v>
      </c>
      <c r="W1417" s="41">
        <f>Table10[[#This Row],[Column16]]/'Given Data '!C$17</f>
        <v>-3.4893851731983956E-2</v>
      </c>
      <c r="X1417" s="41">
        <f>IF(L1417=1,'Given Data '!C$55,IF(L1417=2,'Given Data '!C$56,IF(L1417=3,'Given Data '!C$57)))</f>
        <v>581.23604096253996</v>
      </c>
      <c r="Y1417" s="41">
        <f>Table10[[#This Row],[Column19]]*Table10[[#This Row],[Column11]]^2/(2*1000)</f>
        <v>192.79082572232397</v>
      </c>
    </row>
    <row r="1418" spans="7:25">
      <c r="G1418" s="42">
        <v>6200</v>
      </c>
      <c r="H1418" s="42">
        <v>17.440000000000001</v>
      </c>
      <c r="I1418" s="41">
        <f>Table10[[#This Row],[Column2]]*746/1000</f>
        <v>13.010240000000001</v>
      </c>
      <c r="J1418" s="37">
        <f>60*Table10[[#This Row],[Column3]]/(2*PI()*Table10[[#This Row],[Column1]])</f>
        <v>2.0038490388502264E-2</v>
      </c>
      <c r="K1418" s="51">
        <v>494.4</v>
      </c>
      <c r="L1418" s="41">
        <f>IF(Simulation!Q1418&lt;='Given Data '!J$6,1,IF(AND(Simulation!Q1418&gt;'Given Data '!J$6,Simulation!Q1418&lt;='Given Data '!J$7),2,IF(Simulation!Q1418&gt;'Given Data '!J$8,3)))</f>
        <v>3</v>
      </c>
      <c r="M1418" s="41">
        <v>2</v>
      </c>
      <c r="N1418" s="32">
        <f t="shared" si="55"/>
        <v>1414</v>
      </c>
      <c r="O1418" s="41">
        <f>O1417+(Table10[[#This Row],[Column11]]-Q1417)/R1417</f>
        <v>73.304767298485416</v>
      </c>
      <c r="P1418" s="41">
        <f>3.6*Table10[[#This Row],[Column11]]</f>
        <v>92.717968409818653</v>
      </c>
      <c r="Q1418" s="41">
        <f t="shared" si="56"/>
        <v>25.754991224949624</v>
      </c>
      <c r="R1418" s="36">
        <f>Table10[[#This Row],[Column16]]/Table10[[#This Row],[Column19]]</f>
        <v>-3.1218940699121539E-2</v>
      </c>
      <c r="S1418" s="41">
        <f>'Given Data '!C$21*'Given Data '!C$19*'Given Data '!C$9*Table10[[#This Row],[Column11]]^2</f>
        <v>623.6874888178362</v>
      </c>
      <c r="T1418" s="41">
        <f>'Given Data '!C$23*'Given Data '!C$17*9.81</f>
        <v>102.35950200000001</v>
      </c>
      <c r="U1418" s="41">
        <v>0</v>
      </c>
      <c r="V1418" s="41">
        <f>'Given Data '!C$45-(Table10[[#This Row],[Column13]]+Table10[[#This Row],[Column14]]+Table10[[#This Row],[Column15]])</f>
        <v>-18.145573495001713</v>
      </c>
      <c r="W1418" s="41">
        <f>Table10[[#This Row],[Column16]]/'Given Data '!C$17</f>
        <v>-3.4780957802230575E-2</v>
      </c>
      <c r="X1418" s="41">
        <f>IF(L1418=1,'Given Data '!C$55,IF(L1418=2,'Given Data '!C$56,IF(L1418=3,'Given Data '!C$57)))</f>
        <v>581.23604096253996</v>
      </c>
      <c r="Y1418" s="41">
        <f>Table10[[#This Row],[Column19]]*Table10[[#This Row],[Column11]]^2/(2*1000)</f>
        <v>192.77262125093688</v>
      </c>
    </row>
    <row r="1419" spans="7:25">
      <c r="G1419" s="42">
        <v>6300</v>
      </c>
      <c r="H1419" s="42">
        <v>17.5</v>
      </c>
      <c r="I1419" s="41">
        <f>Table10[[#This Row],[Column2]]*746/1000</f>
        <v>13.055</v>
      </c>
      <c r="J1419" s="37">
        <f>60*Table10[[#This Row],[Column3]]/(2*PI()*Table10[[#This Row],[Column1]])</f>
        <v>1.9788264591092321E-2</v>
      </c>
      <c r="K1419" s="51">
        <v>494.4</v>
      </c>
      <c r="L1419" s="41">
        <f>IF(Simulation!Q1419&lt;='Given Data '!J$6,1,IF(AND(Simulation!Q1419&gt;'Given Data '!J$6,Simulation!Q1419&lt;='Given Data '!J$7),2,IF(Simulation!Q1419&gt;'Given Data '!J$8,3)))</f>
        <v>3</v>
      </c>
      <c r="M1419" s="41">
        <v>2</v>
      </c>
      <c r="N1419" s="32">
        <f t="shared" si="55"/>
        <v>1415</v>
      </c>
      <c r="O1419" s="41">
        <f>O1418+(Table10[[#This Row],[Column11]]-Q1418)/R1418</f>
        <v>73.343595637611045</v>
      </c>
      <c r="P1419" s="41">
        <f>3.6*Table10[[#This Row],[Column11]]</f>
        <v>92.713604563198857</v>
      </c>
      <c r="Q1419" s="41">
        <f t="shared" si="56"/>
        <v>25.753779045333015</v>
      </c>
      <c r="R1419" s="36">
        <f>Table10[[#This Row],[Column16]]/Table10[[#This Row],[Column19]]</f>
        <v>-3.1117936403999839E-2</v>
      </c>
      <c r="S1419" s="41">
        <f>'Given Data '!C$21*'Given Data '!C$19*'Given Data '!C$9*Table10[[#This Row],[Column11]]^2</f>
        <v>623.62878148121945</v>
      </c>
      <c r="T1419" s="41">
        <f>'Given Data '!C$23*'Given Data '!C$17*9.81</f>
        <v>102.35950200000001</v>
      </c>
      <c r="U1419" s="41">
        <v>0</v>
      </c>
      <c r="V1419" s="41">
        <f>'Given Data '!C$45-(Table10[[#This Row],[Column13]]+Table10[[#This Row],[Column14]]+Table10[[#This Row],[Column15]])</f>
        <v>-18.086866158384964</v>
      </c>
      <c r="W1419" s="41">
        <f>Table10[[#This Row],[Column16]]/'Given Data '!C$17</f>
        <v>-3.4668429124197278E-2</v>
      </c>
      <c r="X1419" s="41">
        <f>IF(L1419=1,'Given Data '!C$55,IF(L1419=2,'Given Data '!C$56,IF(L1419=3,'Given Data '!C$57)))</f>
        <v>581.23604096253996</v>
      </c>
      <c r="Y1419" s="41">
        <f>Table10[[#This Row],[Column19]]*Table10[[#This Row],[Column11]]^2/(2*1000)</f>
        <v>192.75447567744186</v>
      </c>
    </row>
    <row r="1420" spans="7:25">
      <c r="G1420" s="42">
        <v>6300</v>
      </c>
      <c r="H1420" s="42">
        <v>17.5</v>
      </c>
      <c r="I1420" s="41">
        <f>Table10[[#This Row],[Column2]]*746/1000</f>
        <v>13.055</v>
      </c>
      <c r="J1420" s="37">
        <f>60*Table10[[#This Row],[Column3]]/(2*PI()*Table10[[#This Row],[Column1]])</f>
        <v>1.9788264591092321E-2</v>
      </c>
      <c r="K1420" s="51">
        <v>494.4</v>
      </c>
      <c r="L1420" s="41">
        <f>IF(Simulation!Q1420&lt;='Given Data '!J$6,1,IF(AND(Simulation!Q1420&gt;'Given Data '!J$6,Simulation!Q1420&lt;='Given Data '!J$7),2,IF(Simulation!Q1420&gt;'Given Data '!J$8,3)))</f>
        <v>3</v>
      </c>
      <c r="M1420" s="41">
        <v>2</v>
      </c>
      <c r="N1420" s="32">
        <f t="shared" si="55"/>
        <v>1416</v>
      </c>
      <c r="O1420" s="41">
        <f>O1419+(Table10[[#This Row],[Column11]]-Q1419)/R1419</f>
        <v>73.382425801439311</v>
      </c>
      <c r="P1420" s="41">
        <f>3.6*Table10[[#This Row],[Column11]]</f>
        <v>92.709254630752028</v>
      </c>
      <c r="Q1420" s="41">
        <f t="shared" si="56"/>
        <v>25.75257073076445</v>
      </c>
      <c r="R1420" s="36">
        <f>Table10[[#This Row],[Column16]]/Table10[[#This Row],[Column19]]</f>
        <v>-3.1017258893432854E-2</v>
      </c>
      <c r="S1420" s="41">
        <f>'Given Data '!C$21*'Given Data '!C$19*'Given Data '!C$9*Table10[[#This Row],[Column11]]^2</f>
        <v>623.57026408356353</v>
      </c>
      <c r="T1420" s="41">
        <f>'Given Data '!C$23*'Given Data '!C$17*9.81</f>
        <v>102.35950200000001</v>
      </c>
      <c r="U1420" s="41">
        <v>0</v>
      </c>
      <c r="V1420" s="41">
        <f>'Given Data '!C$45-(Table10[[#This Row],[Column13]]+Table10[[#This Row],[Column14]]+Table10[[#This Row],[Column15]])</f>
        <v>-18.028348760729045</v>
      </c>
      <c r="W1420" s="41">
        <f>Table10[[#This Row],[Column16]]/'Given Data '!C$17</f>
        <v>-3.4556264516166155E-2</v>
      </c>
      <c r="X1420" s="41">
        <f>IF(L1420=1,'Given Data '!C$55,IF(L1420=2,'Given Data '!C$56,IF(L1420=3,'Given Data '!C$57)))</f>
        <v>581.23604096253996</v>
      </c>
      <c r="Y1420" s="41">
        <f>Table10[[#This Row],[Column19]]*Table10[[#This Row],[Column11]]^2/(2*1000)</f>
        <v>192.73638881128346</v>
      </c>
    </row>
    <row r="1421" spans="7:25">
      <c r="G1421" s="42">
        <v>6400</v>
      </c>
      <c r="H1421" s="42">
        <v>17.8</v>
      </c>
      <c r="I1421" s="41">
        <f>Table10[[#This Row],[Column2]]*746/1000</f>
        <v>13.2788</v>
      </c>
      <c r="J1421" s="37">
        <f>60*Table10[[#This Row],[Column3]]/(2*PI()*Table10[[#This Row],[Column1]])</f>
        <v>1.9812999921831186E-2</v>
      </c>
      <c r="K1421" s="51">
        <v>494.4</v>
      </c>
      <c r="L1421" s="41">
        <f>IF(Simulation!Q1421&lt;='Given Data '!J$6,1,IF(AND(Simulation!Q1421&gt;'Given Data '!J$6,Simulation!Q1421&lt;='Given Data '!J$7),2,IF(Simulation!Q1421&gt;'Given Data '!J$8,3)))</f>
        <v>3</v>
      </c>
      <c r="M1421" s="41">
        <v>2</v>
      </c>
      <c r="N1421" s="32">
        <f t="shared" si="55"/>
        <v>1417</v>
      </c>
      <c r="O1421" s="41">
        <f>O1420+(Table10[[#This Row],[Column11]]-Q1420)/R1420</f>
        <v>73.421257784322592</v>
      </c>
      <c r="P1421" s="41">
        <f>3.6*Table10[[#This Row],[Column11]]</f>
        <v>92.704918568752859</v>
      </c>
      <c r="Q1421" s="41">
        <f t="shared" si="56"/>
        <v>25.751366269098014</v>
      </c>
      <c r="R1421" s="36">
        <f>Table10[[#This Row],[Column16]]/Table10[[#This Row],[Column19]]</f>
        <v>-3.091690711015728E-2</v>
      </c>
      <c r="S1421" s="41">
        <f>'Given Data '!C$21*'Given Data '!C$19*'Given Data '!C$9*Table10[[#This Row],[Column11]]^2</f>
        <v>623.5119360103489</v>
      </c>
      <c r="T1421" s="41">
        <f>'Given Data '!C$23*'Given Data '!C$17*9.81</f>
        <v>102.35950200000001</v>
      </c>
      <c r="U1421" s="41">
        <v>0</v>
      </c>
      <c r="V1421" s="41">
        <f>'Given Data '!C$45-(Table10[[#This Row],[Column13]]+Table10[[#This Row],[Column14]]+Table10[[#This Row],[Column15]])</f>
        <v>-17.97002068751442</v>
      </c>
      <c r="W1421" s="41">
        <f>Table10[[#This Row],[Column16]]/'Given Data '!C$17</f>
        <v>-3.4444462800242319E-2</v>
      </c>
      <c r="X1421" s="41">
        <f>IF(L1421=1,'Given Data '!C$55,IF(L1421=2,'Given Data '!C$56,IF(L1421=3,'Given Data '!C$57)))</f>
        <v>581.23604096253996</v>
      </c>
      <c r="Y1421" s="41">
        <f>Table10[[#This Row],[Column19]]*Table10[[#This Row],[Column11]]^2/(2*1000)</f>
        <v>192.71836046252275</v>
      </c>
    </row>
    <row r="1422" spans="7:25">
      <c r="G1422" s="42">
        <v>6500</v>
      </c>
      <c r="H1422" s="42">
        <v>18</v>
      </c>
      <c r="I1422" s="41">
        <f>Table10[[#This Row],[Column2]]*746/1000</f>
        <v>13.428000000000001</v>
      </c>
      <c r="J1422" s="37">
        <f>60*Table10[[#This Row],[Column3]]/(2*PI()*Table10[[#This Row],[Column1]])</f>
        <v>1.972737762311973E-2</v>
      </c>
      <c r="K1422" s="51">
        <v>494.4</v>
      </c>
      <c r="L1422" s="41">
        <f>IF(Simulation!Q1422&lt;='Given Data '!J$6,1,IF(AND(Simulation!Q1422&gt;'Given Data '!J$6,Simulation!Q1422&lt;='Given Data '!J$7),2,IF(Simulation!Q1422&gt;'Given Data '!J$8,3)))</f>
        <v>3</v>
      </c>
      <c r="M1422" s="41">
        <v>2</v>
      </c>
      <c r="N1422" s="32">
        <f t="shared" si="55"/>
        <v>1418</v>
      </c>
      <c r="O1422" s="41">
        <f>O1421+(Table10[[#This Row],[Column11]]-Q1421)/R1421</f>
        <v>73.460091580630106</v>
      </c>
      <c r="P1422" s="41">
        <f>3.6*Table10[[#This Row],[Column11]]</f>
        <v>92.700596333609425</v>
      </c>
      <c r="Q1422" s="41">
        <f t="shared" si="56"/>
        <v>25.75016564822484</v>
      </c>
      <c r="R1422" s="36">
        <f>Table10[[#This Row],[Column16]]/Table10[[#This Row],[Column19]]</f>
        <v>-3.0816880000329991E-2</v>
      </c>
      <c r="S1422" s="41">
        <f>'Given Data '!C$21*'Given Data '!C$19*'Given Data '!C$9*Table10[[#This Row],[Column11]]^2</f>
        <v>623.45379664904397</v>
      </c>
      <c r="T1422" s="41">
        <f>'Given Data '!C$23*'Given Data '!C$17*9.81</f>
        <v>102.35950200000001</v>
      </c>
      <c r="U1422" s="41">
        <v>0</v>
      </c>
      <c r="V1422" s="41">
        <f>'Given Data '!C$45-(Table10[[#This Row],[Column13]]+Table10[[#This Row],[Column14]]+Table10[[#This Row],[Column15]])</f>
        <v>-17.911881326209482</v>
      </c>
      <c r="W1422" s="41">
        <f>Table10[[#This Row],[Column16]]/'Given Data '!C$17</f>
        <v>-3.4333022802341302E-2</v>
      </c>
      <c r="X1422" s="41">
        <f>IF(L1422=1,'Given Data '!C$55,IF(L1422=2,'Given Data '!C$56,IF(L1422=3,'Given Data '!C$57)))</f>
        <v>581.23604096253996</v>
      </c>
      <c r="Y1422" s="41">
        <f>Table10[[#This Row],[Column19]]*Table10[[#This Row],[Column11]]^2/(2*1000)</f>
        <v>192.70039044183522</v>
      </c>
    </row>
    <row r="1423" spans="7:25">
      <c r="G1423" s="42">
        <v>6500</v>
      </c>
      <c r="H1423" s="42">
        <v>18</v>
      </c>
      <c r="I1423" s="41">
        <f>Table10[[#This Row],[Column2]]*746/1000</f>
        <v>13.428000000000001</v>
      </c>
      <c r="J1423" s="37">
        <f>60*Table10[[#This Row],[Column3]]/(2*PI()*Table10[[#This Row],[Column1]])</f>
        <v>1.972737762311973E-2</v>
      </c>
      <c r="K1423" s="51">
        <v>494.4</v>
      </c>
      <c r="L1423" s="41">
        <f>IF(Simulation!Q1423&lt;='Given Data '!J$6,1,IF(AND(Simulation!Q1423&gt;'Given Data '!J$6,Simulation!Q1423&lt;='Given Data '!J$7),2,IF(Simulation!Q1423&gt;'Given Data '!J$8,3)))</f>
        <v>3</v>
      </c>
      <c r="M1423" s="41">
        <v>2</v>
      </c>
      <c r="N1423" s="32">
        <f t="shared" si="55"/>
        <v>1419</v>
      </c>
      <c r="O1423" s="41">
        <f>O1422+(Table10[[#This Row],[Column11]]-Q1422)/R1422</f>
        <v>73.498927184747529</v>
      </c>
      <c r="P1423" s="41">
        <f>3.6*Table10[[#This Row],[Column11]]</f>
        <v>92.696287881862844</v>
      </c>
      <c r="Q1423" s="41">
        <f t="shared" si="56"/>
        <v>25.748968856073013</v>
      </c>
      <c r="R1423" s="36">
        <f>Table10[[#This Row],[Column16]]/Table10[[#This Row],[Column19]]</f>
        <v>-3.0717176513518057E-2</v>
      </c>
      <c r="S1423" s="41">
        <f>'Given Data '!C$21*'Given Data '!C$19*'Given Data '!C$9*Table10[[#This Row],[Column11]]^2</f>
        <v>623.39584538909924</v>
      </c>
      <c r="T1423" s="41">
        <f>'Given Data '!C$23*'Given Data '!C$17*9.81</f>
        <v>102.35950200000001</v>
      </c>
      <c r="U1423" s="41">
        <v>0</v>
      </c>
      <c r="V1423" s="41">
        <f>'Given Data '!C$45-(Table10[[#This Row],[Column13]]+Table10[[#This Row],[Column14]]+Table10[[#This Row],[Column15]])</f>
        <v>-17.853930066264752</v>
      </c>
      <c r="W1423" s="41">
        <f>Table10[[#This Row],[Column16]]/'Given Data '!C$17</f>
        <v>-3.4221943352177937E-2</v>
      </c>
      <c r="X1423" s="41">
        <f>IF(L1423=1,'Given Data '!C$55,IF(L1423=2,'Given Data '!C$56,IF(L1423=3,'Given Data '!C$57)))</f>
        <v>581.23604096253996</v>
      </c>
      <c r="Y1423" s="41">
        <f>Table10[[#This Row],[Column19]]*Table10[[#This Row],[Column11]]^2/(2*1000)</f>
        <v>192.68247856050903</v>
      </c>
    </row>
    <row r="1424" spans="7:25">
      <c r="G1424" s="42">
        <v>6500</v>
      </c>
      <c r="H1424" s="42">
        <v>18</v>
      </c>
      <c r="I1424" s="41">
        <f>Table10[[#This Row],[Column2]]*746/1000</f>
        <v>13.428000000000001</v>
      </c>
      <c r="J1424" s="37">
        <f>60*Table10[[#This Row],[Column3]]/(2*PI()*Table10[[#This Row],[Column1]])</f>
        <v>1.972737762311973E-2</v>
      </c>
      <c r="K1424" s="51">
        <v>494.4</v>
      </c>
      <c r="L1424" s="41">
        <f>IF(Simulation!Q1424&lt;='Given Data '!J$6,1,IF(AND(Simulation!Q1424&gt;'Given Data '!J$6,Simulation!Q1424&lt;='Given Data '!J$7),2,IF(Simulation!Q1424&gt;'Given Data '!J$8,3)))</f>
        <v>3</v>
      </c>
      <c r="M1424" s="41">
        <v>2</v>
      </c>
      <c r="N1424" s="32">
        <f t="shared" si="55"/>
        <v>1420</v>
      </c>
      <c r="O1424" s="41">
        <f>O1423+(Table10[[#This Row],[Column11]]-Q1423)/R1423</f>
        <v>73.537764591077348</v>
      </c>
      <c r="P1424" s="41">
        <f>3.6*Table10[[#This Row],[Column11]]</f>
        <v>92.691993170186834</v>
      </c>
      <c r="Q1424" s="41">
        <f t="shared" si="56"/>
        <v>25.747775880607453</v>
      </c>
      <c r="R1424" s="36">
        <f>Table10[[#This Row],[Column16]]/Table10[[#This Row],[Column19]]</f>
        <v>-3.0617795602686421E-2</v>
      </c>
      <c r="S1424" s="41">
        <f>'Given Data '!C$21*'Given Data '!C$19*'Given Data '!C$9*Table10[[#This Row],[Column11]]^2</f>
        <v>623.3380816219402</v>
      </c>
      <c r="T1424" s="41">
        <f>'Given Data '!C$23*'Given Data '!C$17*9.81</f>
        <v>102.35950200000001</v>
      </c>
      <c r="U1424" s="41">
        <v>0</v>
      </c>
      <c r="V1424" s="41">
        <f>'Given Data '!C$45-(Table10[[#This Row],[Column13]]+Table10[[#This Row],[Column14]]+Table10[[#This Row],[Column15]])</f>
        <v>-17.796166299105721</v>
      </c>
      <c r="W1424" s="41">
        <f>Table10[[#This Row],[Column16]]/'Given Data '!C$17</f>
        <v>-3.4111223283252612E-2</v>
      </c>
      <c r="X1424" s="41">
        <f>IF(L1424=1,'Given Data '!C$55,IF(L1424=2,'Given Data '!C$56,IF(L1424=3,'Given Data '!C$57)))</f>
        <v>581.23604096253996</v>
      </c>
      <c r="Y1424" s="41">
        <f>Table10[[#This Row],[Column19]]*Table10[[#This Row],[Column11]]^2/(2*1000)</f>
        <v>192.66462463044272</v>
      </c>
    </row>
    <row r="1425" spans="7:25">
      <c r="G1425" s="42">
        <v>6500</v>
      </c>
      <c r="H1425" s="42">
        <v>18</v>
      </c>
      <c r="I1425" s="41">
        <f>Table10[[#This Row],[Column2]]*746/1000</f>
        <v>13.428000000000001</v>
      </c>
      <c r="J1425" s="37">
        <f>60*Table10[[#This Row],[Column3]]/(2*PI()*Table10[[#This Row],[Column1]])</f>
        <v>1.972737762311973E-2</v>
      </c>
      <c r="K1425" s="51">
        <v>494.4</v>
      </c>
      <c r="L1425" s="41">
        <f>IF(Simulation!Q1425&lt;='Given Data '!J$6,1,IF(AND(Simulation!Q1425&gt;'Given Data '!J$6,Simulation!Q1425&lt;='Given Data '!J$7),2,IF(Simulation!Q1425&gt;'Given Data '!J$8,3)))</f>
        <v>3</v>
      </c>
      <c r="M1425" s="41">
        <v>2</v>
      </c>
      <c r="N1425" s="32">
        <f t="shared" si="55"/>
        <v>1421</v>
      </c>
      <c r="O1425" s="41">
        <f>O1424+(Table10[[#This Row],[Column11]]-Q1424)/R1424</f>
        <v>73.576603794038377</v>
      </c>
      <c r="P1425" s="41">
        <f>3.6*Table10[[#This Row],[Column11]]</f>
        <v>92.687712155387359</v>
      </c>
      <c r="Q1425" s="41">
        <f t="shared" si="56"/>
        <v>25.74658670982982</v>
      </c>
      <c r="R1425" s="36">
        <f>Table10[[#This Row],[Column16]]/Table10[[#This Row],[Column19]]</f>
        <v>-3.0518736224188322E-2</v>
      </c>
      <c r="S1425" s="41">
        <f>'Given Data '!C$21*'Given Data '!C$19*'Given Data '!C$9*Table10[[#This Row],[Column11]]^2</f>
        <v>623.28050474096176</v>
      </c>
      <c r="T1425" s="41">
        <f>'Given Data '!C$23*'Given Data '!C$17*9.81</f>
        <v>102.35950200000001</v>
      </c>
      <c r="U1425" s="41">
        <v>0</v>
      </c>
      <c r="V1425" s="41">
        <f>'Given Data '!C$45-(Table10[[#This Row],[Column13]]+Table10[[#This Row],[Column14]]+Table10[[#This Row],[Column15]])</f>
        <v>-17.738589418127276</v>
      </c>
      <c r="W1425" s="41">
        <f>Table10[[#This Row],[Column16]]/'Given Data '!C$17</f>
        <v>-3.4000861432840611E-2</v>
      </c>
      <c r="X1425" s="41">
        <f>IF(L1425=1,'Given Data '!C$55,IF(L1425=2,'Given Data '!C$56,IF(L1425=3,'Given Data '!C$57)))</f>
        <v>581.23604096253996</v>
      </c>
      <c r="Y1425" s="41">
        <f>Table10[[#This Row],[Column19]]*Table10[[#This Row],[Column11]]^2/(2*1000)</f>
        <v>192.64682846414362</v>
      </c>
    </row>
    <row r="1426" spans="7:25">
      <c r="G1426" s="42">
        <v>6500</v>
      </c>
      <c r="H1426" s="42">
        <v>18</v>
      </c>
      <c r="I1426" s="41">
        <f>Table10[[#This Row],[Column2]]*746/1000</f>
        <v>13.428000000000001</v>
      </c>
      <c r="J1426" s="37">
        <f>60*Table10[[#This Row],[Column3]]/(2*PI()*Table10[[#This Row],[Column1]])</f>
        <v>1.972737762311973E-2</v>
      </c>
      <c r="K1426" s="51">
        <v>494.4</v>
      </c>
      <c r="L1426" s="41">
        <f>IF(Simulation!Q1426&lt;='Given Data '!J$6,1,IF(AND(Simulation!Q1426&gt;'Given Data '!J$6,Simulation!Q1426&lt;='Given Data '!J$7),2,IF(Simulation!Q1426&gt;'Given Data '!J$8,3)))</f>
        <v>3</v>
      </c>
      <c r="M1426" s="41">
        <v>2</v>
      </c>
      <c r="N1426" s="32">
        <f t="shared" si="55"/>
        <v>1422</v>
      </c>
      <c r="O1426" s="41">
        <f>O1425+(Table10[[#This Row],[Column11]]-Q1425)/R1425</f>
        <v>73.6154447880661</v>
      </c>
      <c r="P1426" s="41">
        <f>3.6*Table10[[#This Row],[Column11]]</f>
        <v>92.683444794402249</v>
      </c>
      <c r="Q1426" s="41">
        <f t="shared" si="56"/>
        <v>25.745401331778403</v>
      </c>
      <c r="R1426" s="36">
        <f>Table10[[#This Row],[Column16]]/Table10[[#This Row],[Column19]]</f>
        <v>-3.0419997337752965E-2</v>
      </c>
      <c r="S1426" s="41">
        <f>'Given Data '!C$21*'Given Data '!C$19*'Given Data '!C$9*Table10[[#This Row],[Column11]]^2</f>
        <v>623.22311414152102</v>
      </c>
      <c r="T1426" s="41">
        <f>'Given Data '!C$23*'Given Data '!C$17*9.81</f>
        <v>102.35950200000001</v>
      </c>
      <c r="U1426" s="41">
        <v>0</v>
      </c>
      <c r="V1426" s="41">
        <f>'Given Data '!C$45-(Table10[[#This Row],[Column13]]+Table10[[#This Row],[Column14]]+Table10[[#This Row],[Column15]])</f>
        <v>-17.681198818686539</v>
      </c>
      <c r="W1426" s="41">
        <f>Table10[[#This Row],[Column16]]/'Given Data '!C$17</f>
        <v>-3.3890856641978377E-2</v>
      </c>
      <c r="X1426" s="41">
        <f>IF(L1426=1,'Given Data '!C$55,IF(L1426=2,'Given Data '!C$56,IF(L1426=3,'Given Data '!C$57)))</f>
        <v>581.23604096253996</v>
      </c>
      <c r="Y1426" s="41">
        <f>Table10[[#This Row],[Column19]]*Table10[[#This Row],[Column11]]^2/(2*1000)</f>
        <v>192.62908987472551</v>
      </c>
    </row>
    <row r="1427" spans="7:25">
      <c r="G1427" s="42">
        <v>6500</v>
      </c>
      <c r="H1427" s="42">
        <v>18</v>
      </c>
      <c r="I1427" s="41">
        <f>Table10[[#This Row],[Column2]]*746/1000</f>
        <v>13.428000000000001</v>
      </c>
      <c r="J1427" s="37">
        <f>60*Table10[[#This Row],[Column3]]/(2*PI()*Table10[[#This Row],[Column1]])</f>
        <v>1.972737762311973E-2</v>
      </c>
      <c r="K1427" s="51">
        <v>494.4</v>
      </c>
      <c r="L1427" s="41">
        <f>IF(Simulation!Q1427&lt;='Given Data '!J$6,1,IF(AND(Simulation!Q1427&gt;'Given Data '!J$6,Simulation!Q1427&lt;='Given Data '!J$7),2,IF(Simulation!Q1427&gt;'Given Data '!J$8,3)))</f>
        <v>3</v>
      </c>
      <c r="M1427" s="41">
        <v>2</v>
      </c>
      <c r="N1427" s="32">
        <f t="shared" si="55"/>
        <v>1423</v>
      </c>
      <c r="O1427" s="41">
        <f>O1426+(Table10[[#This Row],[Column11]]-Q1426)/R1426</f>
        <v>73.654287567612315</v>
      </c>
      <c r="P1427" s="41">
        <f>3.6*Table10[[#This Row],[Column11]]</f>
        <v>92.679191044300865</v>
      </c>
      <c r="Q1427" s="41">
        <f t="shared" si="56"/>
        <v>25.744219734528016</v>
      </c>
      <c r="R1427" s="36">
        <f>Table10[[#This Row],[Column16]]/Table10[[#This Row],[Column19]]</f>
        <v>-3.0321577906475158E-2</v>
      </c>
      <c r="S1427" s="41">
        <f>'Given Data '!C$21*'Given Data '!C$19*'Given Data '!C$9*Table10[[#This Row],[Column11]]^2</f>
        <v>623.16590922093133</v>
      </c>
      <c r="T1427" s="41">
        <f>'Given Data '!C$23*'Given Data '!C$17*9.81</f>
        <v>102.35950200000001</v>
      </c>
      <c r="U1427" s="41">
        <v>0</v>
      </c>
      <c r="V1427" s="41">
        <f>'Given Data '!C$45-(Table10[[#This Row],[Column13]]+Table10[[#This Row],[Column14]]+Table10[[#This Row],[Column15]])</f>
        <v>-17.623993898096842</v>
      </c>
      <c r="W1427" s="41">
        <f>Table10[[#This Row],[Column16]]/'Given Data '!C$17</f>
        <v>-3.3781207755451959E-2</v>
      </c>
      <c r="X1427" s="41">
        <f>IF(L1427=1,'Given Data '!C$55,IF(L1427=2,'Given Data '!C$56,IF(L1427=3,'Given Data '!C$57)))</f>
        <v>581.23604096253996</v>
      </c>
      <c r="Y1427" s="41">
        <f>Table10[[#This Row],[Column19]]*Table10[[#This Row],[Column11]]^2/(2*1000)</f>
        <v>192.61140867590683</v>
      </c>
    </row>
    <row r="1428" spans="7:25">
      <c r="G1428" s="42">
        <v>6500</v>
      </c>
      <c r="H1428" s="42">
        <v>18</v>
      </c>
      <c r="I1428" s="41">
        <f>Table10[[#This Row],[Column2]]*746/1000</f>
        <v>13.428000000000001</v>
      </c>
      <c r="J1428" s="37">
        <f>60*Table10[[#This Row],[Column3]]/(2*PI()*Table10[[#This Row],[Column1]])</f>
        <v>1.972737762311973E-2</v>
      </c>
      <c r="K1428" s="51">
        <v>494.4</v>
      </c>
      <c r="L1428" s="41">
        <f>IF(Simulation!Q1428&lt;='Given Data '!J$6,1,IF(AND(Simulation!Q1428&gt;'Given Data '!J$6,Simulation!Q1428&lt;='Given Data '!J$7),2,IF(Simulation!Q1428&gt;'Given Data '!J$8,3)))</f>
        <v>3</v>
      </c>
      <c r="M1428" s="41">
        <v>2</v>
      </c>
      <c r="N1428" s="32">
        <f t="shared" si="55"/>
        <v>1424</v>
      </c>
      <c r="O1428" s="41">
        <f>O1427+(Table10[[#This Row],[Column11]]-Q1427)/R1427</f>
        <v>73.693132127145532</v>
      </c>
      <c r="P1428" s="41">
        <f>3.6*Table10[[#This Row],[Column11]]</f>
        <v>92.674950862283595</v>
      </c>
      <c r="Q1428" s="41">
        <f t="shared" si="56"/>
        <v>25.743041906189887</v>
      </c>
      <c r="R1428" s="36">
        <f>Table10[[#This Row],[Column16]]/Table10[[#This Row],[Column19]]</f>
        <v>-3.0223476896804945E-2</v>
      </c>
      <c r="S1428" s="41">
        <f>'Given Data '!C$21*'Given Data '!C$19*'Given Data '!C$9*Table10[[#This Row],[Column11]]^2</f>
        <v>623.10888937845618</v>
      </c>
      <c r="T1428" s="41">
        <f>'Given Data '!C$23*'Given Data '!C$17*9.81</f>
        <v>102.35950200000001</v>
      </c>
      <c r="U1428" s="41">
        <v>0</v>
      </c>
      <c r="V1428" s="41">
        <f>'Given Data '!C$45-(Table10[[#This Row],[Column13]]+Table10[[#This Row],[Column14]]+Table10[[#This Row],[Column15]])</f>
        <v>-17.566974055621699</v>
      </c>
      <c r="W1428" s="41">
        <f>Table10[[#This Row],[Column16]]/'Given Data '!C$17</f>
        <v>-3.3671913621785468E-2</v>
      </c>
      <c r="X1428" s="41">
        <f>IF(L1428=1,'Given Data '!C$55,IF(L1428=2,'Given Data '!C$56,IF(L1428=3,'Given Data '!C$57)))</f>
        <v>581.23604096253996</v>
      </c>
      <c r="Y1428" s="41">
        <f>Table10[[#This Row],[Column19]]*Table10[[#This Row],[Column11]]^2/(2*1000)</f>
        <v>192.5937846820087</v>
      </c>
    </row>
    <row r="1429" spans="7:25">
      <c r="G1429" s="42">
        <v>6500</v>
      </c>
      <c r="H1429" s="42">
        <v>18</v>
      </c>
      <c r="I1429" s="41">
        <f>Table10[[#This Row],[Column2]]*746/1000</f>
        <v>13.428000000000001</v>
      </c>
      <c r="J1429" s="37">
        <f>60*Table10[[#This Row],[Column3]]/(2*PI()*Table10[[#This Row],[Column1]])</f>
        <v>1.972737762311973E-2</v>
      </c>
      <c r="K1429" s="51">
        <v>494.4</v>
      </c>
      <c r="L1429" s="41">
        <f>IF(Simulation!Q1429&lt;='Given Data '!J$6,1,IF(AND(Simulation!Q1429&gt;'Given Data '!J$6,Simulation!Q1429&lt;='Given Data '!J$7),2,IF(Simulation!Q1429&gt;'Given Data '!J$8,3)))</f>
        <v>3</v>
      </c>
      <c r="M1429" s="41">
        <v>2</v>
      </c>
      <c r="N1429" s="32">
        <f t="shared" si="55"/>
        <v>1425</v>
      </c>
      <c r="O1429" s="41">
        <f>O1428+(Table10[[#This Row],[Column11]]-Q1428)/R1428</f>
        <v>73.731978461150135</v>
      </c>
      <c r="P1429" s="41">
        <f>3.6*Table10[[#This Row],[Column11]]</f>
        <v>92.670724205681665</v>
      </c>
      <c r="Q1429" s="41">
        <f t="shared" si="56"/>
        <v>25.741867834911574</v>
      </c>
      <c r="R1429" s="36">
        <f>Table10[[#This Row],[Column16]]/Table10[[#This Row],[Column19]]</f>
        <v>-3.0125693278536068E-2</v>
      </c>
      <c r="S1429" s="41">
        <f>'Given Data '!C$21*'Given Data '!C$19*'Given Data '!C$9*Table10[[#This Row],[Column11]]^2</f>
        <v>623.05205401530259</v>
      </c>
      <c r="T1429" s="41">
        <f>'Given Data '!C$23*'Given Data '!C$17*9.81</f>
        <v>102.35950200000001</v>
      </c>
      <c r="U1429" s="41">
        <v>0</v>
      </c>
      <c r="V1429" s="41">
        <f>'Given Data '!C$45-(Table10[[#This Row],[Column13]]+Table10[[#This Row],[Column14]]+Table10[[#This Row],[Column15]])</f>
        <v>-17.510138692468104</v>
      </c>
      <c r="W1429" s="41">
        <f>Table10[[#This Row],[Column16]]/'Given Data '!C$17</f>
        <v>-3.3562973093228234E-2</v>
      </c>
      <c r="X1429" s="41">
        <f>IF(L1429=1,'Given Data '!C$55,IF(L1429=2,'Given Data '!C$56,IF(L1429=3,'Given Data '!C$57)))</f>
        <v>581.23604096253996</v>
      </c>
      <c r="Y1429" s="41">
        <f>Table10[[#This Row],[Column19]]*Table10[[#This Row],[Column11]]^2/(2*1000)</f>
        <v>192.57621770795311</v>
      </c>
    </row>
    <row r="1430" spans="7:25">
      <c r="G1430" s="42">
        <v>6500</v>
      </c>
      <c r="H1430" s="42">
        <v>18</v>
      </c>
      <c r="I1430" s="41">
        <f>Table10[[#This Row],[Column2]]*746/1000</f>
        <v>13.428000000000001</v>
      </c>
      <c r="J1430" s="37">
        <f>60*Table10[[#This Row],[Column3]]/(2*PI()*Table10[[#This Row],[Column1]])</f>
        <v>1.972737762311973E-2</v>
      </c>
      <c r="K1430" s="51">
        <v>494.4</v>
      </c>
      <c r="L1430" s="41">
        <f>IF(Simulation!Q1430&lt;='Given Data '!J$6,1,IF(AND(Simulation!Q1430&gt;'Given Data '!J$6,Simulation!Q1430&lt;='Given Data '!J$7),2,IF(Simulation!Q1430&gt;'Given Data '!J$8,3)))</f>
        <v>3</v>
      </c>
      <c r="M1430" s="41">
        <v>2</v>
      </c>
      <c r="N1430" s="32">
        <f t="shared" si="55"/>
        <v>1426</v>
      </c>
      <c r="O1430" s="41">
        <f>O1429+(Table10[[#This Row],[Column11]]-Q1429)/R1429</f>
        <v>73.770826564127162</v>
      </c>
      <c r="P1430" s="41">
        <f>3.6*Table10[[#This Row],[Column11]]</f>
        <v>92.666511031956603</v>
      </c>
      <c r="Q1430" s="41">
        <f t="shared" si="56"/>
        <v>25.740697508876835</v>
      </c>
      <c r="R1430" s="36">
        <f>Table10[[#This Row],[Column16]]/Table10[[#This Row],[Column19]]</f>
        <v>-3.0028226024795004E-2</v>
      </c>
      <c r="S1430" s="41">
        <f>'Given Data '!C$21*'Given Data '!C$19*'Given Data '!C$9*Table10[[#This Row],[Column11]]^2</f>
        <v>622.99540253461464</v>
      </c>
      <c r="T1430" s="41">
        <f>'Given Data '!C$23*'Given Data '!C$17*9.81</f>
        <v>102.35950200000001</v>
      </c>
      <c r="U1430" s="41">
        <v>0</v>
      </c>
      <c r="V1430" s="41">
        <f>'Given Data '!C$45-(Table10[[#This Row],[Column13]]+Table10[[#This Row],[Column14]]+Table10[[#This Row],[Column15]])</f>
        <v>-17.453487211780157</v>
      </c>
      <c r="W1430" s="41">
        <f>Table10[[#This Row],[Column16]]/'Given Data '!C$17</f>
        <v>-3.3454385025742571E-2</v>
      </c>
      <c r="X1430" s="41">
        <f>IF(L1430=1,'Given Data '!C$55,IF(L1430=2,'Given Data '!C$56,IF(L1430=3,'Given Data '!C$57)))</f>
        <v>581.23604096253996</v>
      </c>
      <c r="Y1430" s="41">
        <f>Table10[[#This Row],[Column19]]*Table10[[#This Row],[Column11]]^2/(2*1000)</f>
        <v>192.55870756926063</v>
      </c>
    </row>
    <row r="1431" spans="7:25">
      <c r="G1431" s="42">
        <v>6500</v>
      </c>
      <c r="H1431" s="42">
        <v>18</v>
      </c>
      <c r="I1431" s="41">
        <f>Table10[[#This Row],[Column2]]*746/1000</f>
        <v>13.428000000000001</v>
      </c>
      <c r="J1431" s="37">
        <f>60*Table10[[#This Row],[Column3]]/(2*PI()*Table10[[#This Row],[Column1]])</f>
        <v>1.972737762311973E-2</v>
      </c>
      <c r="K1431" s="51">
        <v>494.4</v>
      </c>
      <c r="L1431" s="41">
        <f>IF(Simulation!Q1431&lt;='Given Data '!J$6,1,IF(AND(Simulation!Q1431&gt;'Given Data '!J$6,Simulation!Q1431&lt;='Given Data '!J$7),2,IF(Simulation!Q1431&gt;'Given Data '!J$8,3)))</f>
        <v>3</v>
      </c>
      <c r="M1431" s="41">
        <v>2</v>
      </c>
      <c r="N1431" s="32">
        <f t="shared" si="55"/>
        <v>1427</v>
      </c>
      <c r="O1431" s="41">
        <f>O1430+(Table10[[#This Row],[Column11]]-Q1430)/R1430</f>
        <v>73.809676430593967</v>
      </c>
      <c r="P1431" s="41">
        <f>3.6*Table10[[#This Row],[Column11]]</f>
        <v>92.662311298699933</v>
      </c>
      <c r="Q1431" s="41">
        <f t="shared" si="56"/>
        <v>25.739530916305537</v>
      </c>
      <c r="R1431" s="36">
        <f>Table10[[#This Row],[Column16]]/Table10[[#This Row],[Column19]]</f>
        <v>-2.9931074112031202E-2</v>
      </c>
      <c r="S1431" s="41">
        <f>'Given Data '!C$21*'Given Data '!C$19*'Given Data '!C$9*Table10[[#This Row],[Column11]]^2</f>
        <v>622.93893434146787</v>
      </c>
      <c r="T1431" s="41">
        <f>'Given Data '!C$23*'Given Data '!C$17*9.81</f>
        <v>102.35950200000001</v>
      </c>
      <c r="U1431" s="41">
        <v>0</v>
      </c>
      <c r="V1431" s="41">
        <f>'Given Data '!C$45-(Table10[[#This Row],[Column13]]+Table10[[#This Row],[Column14]]+Table10[[#This Row],[Column15]])</f>
        <v>-17.397019018633387</v>
      </c>
      <c r="W1431" s="41">
        <f>Table10[[#This Row],[Column16]]/'Given Data '!C$17</f>
        <v>-3.3346148278992897E-2</v>
      </c>
      <c r="X1431" s="41">
        <f>IF(L1431=1,'Given Data '!C$55,IF(L1431=2,'Given Data '!C$56,IF(L1431=3,'Given Data '!C$57)))</f>
        <v>581.23604096253996</v>
      </c>
      <c r="Y1431" s="41">
        <f>Table10[[#This Row],[Column19]]*Table10[[#This Row],[Column11]]^2/(2*1000)</f>
        <v>192.54125408204888</v>
      </c>
    </row>
    <row r="1432" spans="7:25">
      <c r="G1432" s="42">
        <v>6500</v>
      </c>
      <c r="H1432" s="42">
        <v>18</v>
      </c>
      <c r="I1432" s="41">
        <f>Table10[[#This Row],[Column2]]*746/1000</f>
        <v>13.428000000000001</v>
      </c>
      <c r="J1432" s="37">
        <f>60*Table10[[#This Row],[Column3]]/(2*PI()*Table10[[#This Row],[Column1]])</f>
        <v>1.972737762311973E-2</v>
      </c>
      <c r="K1432" s="51">
        <v>494.4</v>
      </c>
      <c r="L1432" s="41">
        <f>IF(Simulation!Q1432&lt;='Given Data '!J$6,1,IF(AND(Simulation!Q1432&gt;'Given Data '!J$6,Simulation!Q1432&lt;='Given Data '!J$7),2,IF(Simulation!Q1432&gt;'Given Data '!J$8,3)))</f>
        <v>3</v>
      </c>
      <c r="M1432" s="41">
        <v>2</v>
      </c>
      <c r="N1432" s="32">
        <f t="shared" si="55"/>
        <v>1428</v>
      </c>
      <c r="O1432" s="41">
        <f>O1431+(Table10[[#This Row],[Column11]]-Q1431)/R1431</f>
        <v>73.848528055084032</v>
      </c>
      <c r="P1432" s="41">
        <f>3.6*Table10[[#This Row],[Column11]]</f>
        <v>92.658124963632787</v>
      </c>
      <c r="Q1432" s="41">
        <f t="shared" si="56"/>
        <v>25.738368045453552</v>
      </c>
      <c r="R1432" s="36">
        <f>Table10[[#This Row],[Column16]]/Table10[[#This Row],[Column19]]</f>
        <v>-2.9834236520004744E-2</v>
      </c>
      <c r="S1432" s="41">
        <f>'Given Data '!C$21*'Given Data '!C$19*'Given Data '!C$9*Table10[[#This Row],[Column11]]^2</f>
        <v>622.88264884286207</v>
      </c>
      <c r="T1432" s="41">
        <f>'Given Data '!C$23*'Given Data '!C$17*9.81</f>
        <v>102.35950200000001</v>
      </c>
      <c r="U1432" s="41">
        <v>0</v>
      </c>
      <c r="V1432" s="41">
        <f>'Given Data '!C$45-(Table10[[#This Row],[Column13]]+Table10[[#This Row],[Column14]]+Table10[[#This Row],[Column15]])</f>
        <v>-17.340733520027584</v>
      </c>
      <c r="W1432" s="41">
        <f>Table10[[#This Row],[Column16]]/'Given Data '!C$17</f>
        <v>-3.3238261716332027E-2</v>
      </c>
      <c r="X1432" s="41">
        <f>IF(L1432=1,'Given Data '!C$55,IF(L1432=2,'Given Data '!C$56,IF(L1432=3,'Given Data '!C$57)))</f>
        <v>581.23604096253996</v>
      </c>
      <c r="Y1432" s="41">
        <f>Table10[[#This Row],[Column19]]*Table10[[#This Row],[Column11]]^2/(2*1000)</f>
        <v>192.52385706303025</v>
      </c>
    </row>
    <row r="1433" spans="7:25">
      <c r="G1433" s="42">
        <v>6500</v>
      </c>
      <c r="H1433" s="42">
        <v>18</v>
      </c>
      <c r="I1433" s="41">
        <f>Table10[[#This Row],[Column2]]*746/1000</f>
        <v>13.428000000000001</v>
      </c>
      <c r="J1433" s="37">
        <f>60*Table10[[#This Row],[Column3]]/(2*PI()*Table10[[#This Row],[Column1]])</f>
        <v>1.972737762311973E-2</v>
      </c>
      <c r="K1433" s="51">
        <v>494.4</v>
      </c>
      <c r="L1433" s="41">
        <f>IF(Simulation!Q1433&lt;='Given Data '!J$6,1,IF(AND(Simulation!Q1433&gt;'Given Data '!J$6,Simulation!Q1433&lt;='Given Data '!J$7),2,IF(Simulation!Q1433&gt;'Given Data '!J$8,3)))</f>
        <v>3</v>
      </c>
      <c r="M1433" s="41">
        <v>2</v>
      </c>
      <c r="N1433" s="32">
        <f t="shared" si="55"/>
        <v>1429</v>
      </c>
      <c r="O1433" s="41">
        <f>O1432+(Table10[[#This Row],[Column11]]-Q1432)/R1432</f>
        <v>73.887381432147052</v>
      </c>
      <c r="P1433" s="41">
        <f>3.6*Table10[[#This Row],[Column11]]</f>
        <v>92.653951984605555</v>
      </c>
      <c r="Q1433" s="41">
        <f t="shared" si="56"/>
        <v>25.737208884612652</v>
      </c>
      <c r="R1433" s="36">
        <f>Table10[[#This Row],[Column16]]/Table10[[#This Row],[Column19]]</f>
        <v>-2.9737712231777558E-2</v>
      </c>
      <c r="S1433" s="41">
        <f>'Given Data '!C$21*'Given Data '!C$19*'Given Data '!C$9*Table10[[#This Row],[Column11]]^2</f>
        <v>622.82654544771617</v>
      </c>
      <c r="T1433" s="41">
        <f>'Given Data '!C$23*'Given Data '!C$17*9.81</f>
        <v>102.35950200000001</v>
      </c>
      <c r="U1433" s="41">
        <v>0</v>
      </c>
      <c r="V1433" s="41">
        <f>'Given Data '!C$45-(Table10[[#This Row],[Column13]]+Table10[[#This Row],[Column14]]+Table10[[#This Row],[Column15]])</f>
        <v>-17.284630124881687</v>
      </c>
      <c r="W1433" s="41">
        <f>Table10[[#This Row],[Column16]]/'Given Data '!C$17</f>
        <v>-3.313072420479133E-2</v>
      </c>
      <c r="X1433" s="41">
        <f>IF(L1433=1,'Given Data '!C$55,IF(L1433=2,'Given Data '!C$56,IF(L1433=3,'Given Data '!C$57)))</f>
        <v>581.23604096253996</v>
      </c>
      <c r="Y1433" s="41">
        <f>Table10[[#This Row],[Column19]]*Table10[[#This Row],[Column11]]^2/(2*1000)</f>
        <v>192.50651632951022</v>
      </c>
    </row>
    <row r="1434" spans="7:25">
      <c r="G1434" s="42">
        <v>6500</v>
      </c>
      <c r="H1434" s="42">
        <v>18</v>
      </c>
      <c r="I1434" s="41">
        <f>Table10[[#This Row],[Column2]]*746/1000</f>
        <v>13.428000000000001</v>
      </c>
      <c r="J1434" s="37">
        <f>60*Table10[[#This Row],[Column3]]/(2*PI()*Table10[[#This Row],[Column1]])</f>
        <v>1.972737762311973E-2</v>
      </c>
      <c r="K1434" s="51">
        <v>494.4</v>
      </c>
      <c r="L1434" s="41">
        <f>IF(Simulation!Q1434&lt;='Given Data '!J$6,1,IF(AND(Simulation!Q1434&gt;'Given Data '!J$6,Simulation!Q1434&lt;='Given Data '!J$7),2,IF(Simulation!Q1434&gt;'Given Data '!J$8,3)))</f>
        <v>3</v>
      </c>
      <c r="M1434" s="41">
        <v>2</v>
      </c>
      <c r="N1434" s="32">
        <f t="shared" si="55"/>
        <v>1430</v>
      </c>
      <c r="O1434" s="41">
        <f>O1433+(Table10[[#This Row],[Column11]]-Q1433)/R1433</f>
        <v>73.926236556348869</v>
      </c>
      <c r="P1434" s="41">
        <f>3.6*Table10[[#This Row],[Column11]]</f>
        <v>92.649792319597481</v>
      </c>
      <c r="Q1434" s="41">
        <f t="shared" si="56"/>
        <v>25.736053422110409</v>
      </c>
      <c r="R1434" s="36">
        <f>Table10[[#This Row],[Column16]]/Table10[[#This Row],[Column19]]</f>
        <v>-2.9641500233700886E-2</v>
      </c>
      <c r="S1434" s="41">
        <f>'Given Data '!C$21*'Given Data '!C$19*'Given Data '!C$9*Table10[[#This Row],[Column11]]^2</f>
        <v>622.77062356686099</v>
      </c>
      <c r="T1434" s="41">
        <f>'Given Data '!C$23*'Given Data '!C$17*9.81</f>
        <v>102.35950200000001</v>
      </c>
      <c r="U1434" s="41">
        <v>0</v>
      </c>
      <c r="V1434" s="41">
        <f>'Given Data '!C$45-(Table10[[#This Row],[Column13]]+Table10[[#This Row],[Column14]]+Table10[[#This Row],[Column15]])</f>
        <v>-17.228708244026507</v>
      </c>
      <c r="W1434" s="41">
        <f>Table10[[#This Row],[Column16]]/'Given Data '!C$17</f>
        <v>-3.302353461506681E-2</v>
      </c>
      <c r="X1434" s="41">
        <f>IF(L1434=1,'Given Data '!C$55,IF(L1434=2,'Given Data '!C$56,IF(L1434=3,'Given Data '!C$57)))</f>
        <v>581.23604096253996</v>
      </c>
      <c r="Y1434" s="41">
        <f>Table10[[#This Row],[Column19]]*Table10[[#This Row],[Column11]]^2/(2*1000)</f>
        <v>192.48923169938533</v>
      </c>
    </row>
    <row r="1435" spans="7:25">
      <c r="G1435" s="42">
        <v>6500</v>
      </c>
      <c r="H1435" s="42">
        <v>18</v>
      </c>
      <c r="I1435" s="41">
        <f>Table10[[#This Row],[Column2]]*746/1000</f>
        <v>13.428000000000001</v>
      </c>
      <c r="J1435" s="37">
        <f>60*Table10[[#This Row],[Column3]]/(2*PI()*Table10[[#This Row],[Column1]])</f>
        <v>1.972737762311973E-2</v>
      </c>
      <c r="K1435" s="51">
        <v>494.4</v>
      </c>
      <c r="L1435" s="41">
        <f>IF(Simulation!Q1435&lt;='Given Data '!J$6,1,IF(AND(Simulation!Q1435&gt;'Given Data '!J$6,Simulation!Q1435&lt;='Given Data '!J$7),2,IF(Simulation!Q1435&gt;'Given Data '!J$8,3)))</f>
        <v>3</v>
      </c>
      <c r="M1435" s="41">
        <v>2</v>
      </c>
      <c r="N1435" s="32">
        <f t="shared" si="55"/>
        <v>1431</v>
      </c>
      <c r="O1435" s="41">
        <f>O1434+(Table10[[#This Row],[Column11]]-Q1434)/R1434</f>
        <v>73.965093422271408</v>
      </c>
      <c r="P1435" s="41">
        <f>3.6*Table10[[#This Row],[Column11]]</f>
        <v>92.645645926716313</v>
      </c>
      <c r="Q1435" s="41">
        <f t="shared" si="56"/>
        <v>25.734901646310085</v>
      </c>
      <c r="R1435" s="36">
        <f>Table10[[#This Row],[Column16]]/Table10[[#This Row],[Column19]]</f>
        <v>-2.9545599515405904E-2</v>
      </c>
      <c r="S1435" s="41">
        <f>'Given Data '!C$21*'Given Data '!C$19*'Given Data '!C$9*Table10[[#This Row],[Column11]]^2</f>
        <v>622.71488261303375</v>
      </c>
      <c r="T1435" s="41">
        <f>'Given Data '!C$23*'Given Data '!C$17*9.81</f>
        <v>102.35950200000001</v>
      </c>
      <c r="U1435" s="41">
        <v>0</v>
      </c>
      <c r="V1435" s="41">
        <f>'Given Data '!C$45-(Table10[[#This Row],[Column13]]+Table10[[#This Row],[Column14]]+Table10[[#This Row],[Column15]])</f>
        <v>-17.172967290199267</v>
      </c>
      <c r="W1435" s="41">
        <f>Table10[[#This Row],[Column16]]/'Given Data '!C$17</f>
        <v>-3.291669182150863E-2</v>
      </c>
      <c r="X1435" s="41">
        <f>IF(L1435=1,'Given Data '!C$55,IF(L1435=2,'Given Data '!C$56,IF(L1435=3,'Given Data '!C$57)))</f>
        <v>581.23604096253996</v>
      </c>
      <c r="Y1435" s="41">
        <f>Table10[[#This Row],[Column19]]*Table10[[#This Row],[Column11]]^2/(2*1000)</f>
        <v>192.47200299114132</v>
      </c>
    </row>
    <row r="1436" spans="7:25">
      <c r="G1436" s="42">
        <v>6500</v>
      </c>
      <c r="H1436" s="42">
        <v>18</v>
      </c>
      <c r="I1436" s="41">
        <f>Table10[[#This Row],[Column2]]*746/1000</f>
        <v>13.428000000000001</v>
      </c>
      <c r="J1436" s="37">
        <f>60*Table10[[#This Row],[Column3]]/(2*PI()*Table10[[#This Row],[Column1]])</f>
        <v>1.972737762311973E-2</v>
      </c>
      <c r="K1436" s="51">
        <v>494.4</v>
      </c>
      <c r="L1436" s="41">
        <f>IF(Simulation!Q1436&lt;='Given Data '!J$6,1,IF(AND(Simulation!Q1436&gt;'Given Data '!J$6,Simulation!Q1436&lt;='Given Data '!J$7),2,IF(Simulation!Q1436&gt;'Given Data '!J$8,3)))</f>
        <v>3</v>
      </c>
      <c r="M1436" s="41">
        <v>2</v>
      </c>
      <c r="N1436" s="32">
        <f t="shared" si="55"/>
        <v>1432</v>
      </c>
      <c r="O1436" s="41">
        <f>O1435+(Table10[[#This Row],[Column11]]-Q1435)/R1435</f>
        <v>74.003952024512799</v>
      </c>
      <c r="P1436" s="41">
        <f>3.6*Table10[[#This Row],[Column11]]</f>
        <v>92.641512764197927</v>
      </c>
      <c r="Q1436" s="41">
        <f t="shared" si="56"/>
        <v>25.733753545610533</v>
      </c>
      <c r="R1436" s="36">
        <f>Table10[[#This Row],[Column16]]/Table10[[#This Row],[Column19]]</f>
        <v>-2.9450009069792765E-2</v>
      </c>
      <c r="S1436" s="41">
        <f>'Given Data '!C$21*'Given Data '!C$19*'Given Data '!C$9*Table10[[#This Row],[Column11]]^2</f>
        <v>622.65932200087173</v>
      </c>
      <c r="T1436" s="41">
        <f>'Given Data '!C$23*'Given Data '!C$17*9.81</f>
        <v>102.35950200000001</v>
      </c>
      <c r="U1436" s="41">
        <v>0</v>
      </c>
      <c r="V1436" s="41">
        <f>'Given Data '!C$45-(Table10[[#This Row],[Column13]]+Table10[[#This Row],[Column14]]+Table10[[#This Row],[Column15]])</f>
        <v>-17.117406678037241</v>
      </c>
      <c r="W1436" s="41">
        <f>Table10[[#This Row],[Column16]]/'Given Data '!C$17</f>
        <v>-3.2810194702108914E-2</v>
      </c>
      <c r="X1436" s="41">
        <f>IF(L1436=1,'Given Data '!C$55,IF(L1436=2,'Given Data '!C$56,IF(L1436=3,'Given Data '!C$57)))</f>
        <v>581.23604096253996</v>
      </c>
      <c r="Y1436" s="41">
        <f>Table10[[#This Row],[Column19]]*Table10[[#This Row],[Column11]]^2/(2*1000)</f>
        <v>192.45483002385109</v>
      </c>
    </row>
    <row r="1437" spans="7:25">
      <c r="G1437" s="42">
        <v>6500</v>
      </c>
      <c r="H1437" s="42">
        <v>18</v>
      </c>
      <c r="I1437" s="41">
        <f>Table10[[#This Row],[Column2]]*746/1000</f>
        <v>13.428000000000001</v>
      </c>
      <c r="J1437" s="37">
        <f>60*Table10[[#This Row],[Column3]]/(2*PI()*Table10[[#This Row],[Column1]])</f>
        <v>1.972737762311973E-2</v>
      </c>
      <c r="K1437" s="51">
        <v>494.4</v>
      </c>
      <c r="L1437" s="41">
        <f>IF(Simulation!Q1437&lt;='Given Data '!J$6,1,IF(AND(Simulation!Q1437&gt;'Given Data '!J$6,Simulation!Q1437&lt;='Given Data '!J$7),2,IF(Simulation!Q1437&gt;'Given Data '!J$8,3)))</f>
        <v>3</v>
      </c>
      <c r="M1437" s="41">
        <v>2</v>
      </c>
      <c r="N1437" s="32">
        <f t="shared" si="55"/>
        <v>1433</v>
      </c>
      <c r="O1437" s="41">
        <f>O1436+(Table10[[#This Row],[Column11]]-Q1436)/R1436</f>
        <v>74.042812357686969</v>
      </c>
      <c r="P1437" s="41">
        <f>3.6*Table10[[#This Row],[Column11]]</f>
        <v>92.637392790405954</v>
      </c>
      <c r="Q1437" s="41">
        <f t="shared" si="56"/>
        <v>25.732609108446098</v>
      </c>
      <c r="R1437" s="36">
        <f>Table10[[#This Row],[Column16]]/Table10[[#This Row],[Column19]]</f>
        <v>-2.9354727893019846E-2</v>
      </c>
      <c r="S1437" s="41">
        <f>'Given Data '!C$21*'Given Data '!C$19*'Given Data '!C$9*Table10[[#This Row],[Column11]]^2</f>
        <v>622.60394114690598</v>
      </c>
      <c r="T1437" s="41">
        <f>'Given Data '!C$23*'Given Data '!C$17*9.81</f>
        <v>102.35950200000001</v>
      </c>
      <c r="U1437" s="41">
        <v>0</v>
      </c>
      <c r="V1437" s="41">
        <f>'Given Data '!C$45-(Table10[[#This Row],[Column13]]+Table10[[#This Row],[Column14]]+Table10[[#This Row],[Column15]])</f>
        <v>-17.062025824071497</v>
      </c>
      <c r="W1437" s="41">
        <f>Table10[[#This Row],[Column16]]/'Given Data '!C$17</f>
        <v>-3.2704042138489764E-2</v>
      </c>
      <c r="X1437" s="41">
        <f>IF(L1437=1,'Given Data '!C$55,IF(L1437=2,'Given Data '!C$56,IF(L1437=3,'Given Data '!C$57)))</f>
        <v>581.23604096253996</v>
      </c>
      <c r="Y1437" s="41">
        <f>Table10[[#This Row],[Column19]]*Table10[[#This Row],[Column11]]^2/(2*1000)</f>
        <v>192.4377126171731</v>
      </c>
    </row>
    <row r="1438" spans="7:25">
      <c r="G1438" s="42">
        <v>6500</v>
      </c>
      <c r="H1438" s="42">
        <v>18</v>
      </c>
      <c r="I1438" s="41">
        <f>Table10[[#This Row],[Column2]]*746/1000</f>
        <v>13.428000000000001</v>
      </c>
      <c r="J1438" s="37">
        <f>60*Table10[[#This Row],[Column3]]/(2*PI()*Table10[[#This Row],[Column1]])</f>
        <v>1.972737762311973E-2</v>
      </c>
      <c r="K1438" s="51">
        <v>504.47</v>
      </c>
      <c r="L1438" s="41">
        <f>IF(Simulation!Q1438&lt;='Given Data '!J$6,1,IF(AND(Simulation!Q1438&gt;'Given Data '!J$6,Simulation!Q1438&lt;='Given Data '!J$7),2,IF(Simulation!Q1438&gt;'Given Data '!J$8,3)))</f>
        <v>3</v>
      </c>
      <c r="M1438" s="41">
        <v>2</v>
      </c>
      <c r="N1438" s="32">
        <f t="shared" si="55"/>
        <v>1434</v>
      </c>
      <c r="O1438" s="41">
        <f>O1437+(Table10[[#This Row],[Column11]]-Q1437)/R1437</f>
        <v>74.081674416424008</v>
      </c>
      <c r="P1438" s="41">
        <f>3.6*Table10[[#This Row],[Column11]]</f>
        <v>92.63328596383144</v>
      </c>
      <c r="Q1438" s="41">
        <f t="shared" si="56"/>
        <v>25.73146832328651</v>
      </c>
      <c r="R1438" s="36">
        <f>Table10[[#This Row],[Column16]]/Table10[[#This Row],[Column19]]</f>
        <v>-2.9259754984493177E-2</v>
      </c>
      <c r="S1438" s="41">
        <f>'Given Data '!C$21*'Given Data '!C$19*'Given Data '!C$9*Table10[[#This Row],[Column11]]^2</f>
        <v>622.54873946955524</v>
      </c>
      <c r="T1438" s="41">
        <f>'Given Data '!C$23*'Given Data '!C$17*9.81</f>
        <v>102.35950200000001</v>
      </c>
      <c r="U1438" s="41">
        <v>0</v>
      </c>
      <c r="V1438" s="41">
        <f>'Given Data '!C$45-(Table10[[#This Row],[Column13]]+Table10[[#This Row],[Column14]]+Table10[[#This Row],[Column15]])</f>
        <v>-17.00682414672076</v>
      </c>
      <c r="W1438" s="41">
        <f>Table10[[#This Row],[Column16]]/'Given Data '!C$17</f>
        <v>-3.2598233015891508E-2</v>
      </c>
      <c r="X1438" s="41">
        <f>IF(L1438=1,'Given Data '!C$55,IF(L1438=2,'Given Data '!C$56,IF(L1438=3,'Given Data '!C$57)))</f>
        <v>581.23604096253996</v>
      </c>
      <c r="Y1438" s="41">
        <f>Table10[[#This Row],[Column19]]*Table10[[#This Row],[Column11]]^2/(2*1000)</f>
        <v>192.42065059134902</v>
      </c>
    </row>
    <row r="1439" spans="7:25">
      <c r="G1439" s="42">
        <v>6500</v>
      </c>
      <c r="H1439" s="42">
        <v>18</v>
      </c>
      <c r="I1439" s="41">
        <f>Table10[[#This Row],[Column2]]*746/1000</f>
        <v>13.428000000000001</v>
      </c>
      <c r="J1439" s="37">
        <f>60*Table10[[#This Row],[Column3]]/(2*PI()*Table10[[#This Row],[Column1]])</f>
        <v>1.972737762311973E-2</v>
      </c>
      <c r="K1439" s="51">
        <v>504.47</v>
      </c>
      <c r="L1439" s="41">
        <f>IF(Simulation!Q1439&lt;='Given Data '!J$6,1,IF(AND(Simulation!Q1439&gt;'Given Data '!J$6,Simulation!Q1439&lt;='Given Data '!J$7),2,IF(Simulation!Q1439&gt;'Given Data '!J$8,3)))</f>
        <v>3</v>
      </c>
      <c r="M1439" s="41">
        <v>2</v>
      </c>
      <c r="N1439" s="32">
        <f t="shared" si="55"/>
        <v>1435</v>
      </c>
      <c r="O1439" s="41">
        <f>O1438+(Table10[[#This Row],[Column11]]-Q1438)/R1438</f>
        <v>74.120538195369789</v>
      </c>
      <c r="P1439" s="41">
        <f>3.6*Table10[[#This Row],[Column11]]</f>
        <v>92.629192243092433</v>
      </c>
      <c r="Q1439" s="41">
        <f t="shared" si="56"/>
        <v>25.730331178636785</v>
      </c>
      <c r="R1439" s="36">
        <f>Table10[[#This Row],[Column16]]/Table10[[#This Row],[Column19]]</f>
        <v>-2.9165089346856285E-2</v>
      </c>
      <c r="S1439" s="41">
        <f>'Given Data '!C$21*'Given Data '!C$19*'Given Data '!C$9*Table10[[#This Row],[Column11]]^2</f>
        <v>622.49371638911998</v>
      </c>
      <c r="T1439" s="41">
        <f>'Given Data '!C$23*'Given Data '!C$17*9.81</f>
        <v>102.35950200000001</v>
      </c>
      <c r="U1439" s="41">
        <v>0</v>
      </c>
      <c r="V1439" s="41">
        <f>'Given Data '!C$45-(Table10[[#This Row],[Column13]]+Table10[[#This Row],[Column14]]+Table10[[#This Row],[Column15]])</f>
        <v>-16.951801066285498</v>
      </c>
      <c r="W1439" s="41">
        <f>Table10[[#This Row],[Column16]]/'Given Data '!C$17</f>
        <v>-3.2492766223161329E-2</v>
      </c>
      <c r="X1439" s="41">
        <f>IF(L1439=1,'Given Data '!C$55,IF(L1439=2,'Given Data '!C$56,IF(L1439=3,'Given Data '!C$57)))</f>
        <v>581.23604096253996</v>
      </c>
      <c r="Y1439" s="41">
        <f>Table10[[#This Row],[Column19]]*Table10[[#This Row],[Column11]]^2/(2*1000)</f>
        <v>192.40364376720234</v>
      </c>
    </row>
    <row r="1440" spans="7:25">
      <c r="G1440" s="42">
        <v>6500</v>
      </c>
      <c r="H1440" s="42">
        <v>18</v>
      </c>
      <c r="I1440" s="41">
        <f>Table10[[#This Row],[Column2]]*746/1000</f>
        <v>13.428000000000001</v>
      </c>
      <c r="J1440" s="37">
        <f>60*Table10[[#This Row],[Column3]]/(2*PI()*Table10[[#This Row],[Column1]])</f>
        <v>1.972737762311973E-2</v>
      </c>
      <c r="K1440" s="51">
        <v>504.47</v>
      </c>
      <c r="L1440" s="41">
        <f>IF(Simulation!Q1440&lt;='Given Data '!J$6,1,IF(AND(Simulation!Q1440&gt;'Given Data '!J$6,Simulation!Q1440&lt;='Given Data '!J$7),2,IF(Simulation!Q1440&gt;'Given Data '!J$8,3)))</f>
        <v>3</v>
      </c>
      <c r="M1440" s="41">
        <v>2</v>
      </c>
      <c r="N1440" s="32">
        <f t="shared" si="55"/>
        <v>1436</v>
      </c>
      <c r="O1440" s="41">
        <f>O1439+(Table10[[#This Row],[Column11]]-Q1439)/R1439</f>
        <v>74.159403689186334</v>
      </c>
      <c r="P1440" s="41">
        <f>3.6*Table10[[#This Row],[Column11]]</f>
        <v>92.625111586933613</v>
      </c>
      <c r="Q1440" s="41">
        <f t="shared" si="56"/>
        <v>25.729197663037116</v>
      </c>
      <c r="R1440" s="36">
        <f>Table10[[#This Row],[Column16]]/Table10[[#This Row],[Column19]]</f>
        <v>-2.907072998597883E-2</v>
      </c>
      <c r="S1440" s="41">
        <f>'Given Data '!C$21*'Given Data '!C$19*'Given Data '!C$9*Table10[[#This Row],[Column11]]^2</f>
        <v>622.43887132777581</v>
      </c>
      <c r="T1440" s="41">
        <f>'Given Data '!C$23*'Given Data '!C$17*9.81</f>
        <v>102.35950200000001</v>
      </c>
      <c r="U1440" s="41">
        <v>0</v>
      </c>
      <c r="V1440" s="41">
        <f>'Given Data '!C$45-(Table10[[#This Row],[Column13]]+Table10[[#This Row],[Column14]]+Table10[[#This Row],[Column15]])</f>
        <v>-16.89695600494133</v>
      </c>
      <c r="W1440" s="41">
        <f>Table10[[#This Row],[Column16]]/'Given Data '!C$17</f>
        <v>-3.2387640652740655E-2</v>
      </c>
      <c r="X1440" s="41">
        <f>IF(L1440=1,'Given Data '!C$55,IF(L1440=2,'Given Data '!C$56,IF(L1440=3,'Given Data '!C$57)))</f>
        <v>581.23604096253996</v>
      </c>
      <c r="Y1440" s="41">
        <f>Table10[[#This Row],[Column19]]*Table10[[#This Row],[Column11]]^2/(2*1000)</f>
        <v>192.38669196613606</v>
      </c>
    </row>
    <row r="1441" spans="7:25">
      <c r="G1441" s="42">
        <v>6500</v>
      </c>
      <c r="H1441" s="42">
        <v>18</v>
      </c>
      <c r="I1441" s="41">
        <f>Table10[[#This Row],[Column2]]*746/1000</f>
        <v>13.428000000000001</v>
      </c>
      <c r="J1441" s="37">
        <f>60*Table10[[#This Row],[Column3]]/(2*PI()*Table10[[#This Row],[Column1]])</f>
        <v>1.972737762311973E-2</v>
      </c>
      <c r="K1441" s="51">
        <v>470.5</v>
      </c>
      <c r="L1441" s="41">
        <f>IF(Simulation!Q1441&lt;='Given Data '!J$6,1,IF(AND(Simulation!Q1441&gt;'Given Data '!J$6,Simulation!Q1441&lt;='Given Data '!J$7),2,IF(Simulation!Q1441&gt;'Given Data '!J$8,3)))</f>
        <v>3</v>
      </c>
      <c r="M1441" s="41">
        <v>2</v>
      </c>
      <c r="N1441" s="32">
        <f t="shared" si="55"/>
        <v>1437</v>
      </c>
      <c r="O1441" s="41">
        <f>O1440+(Table10[[#This Row],[Column11]]-Q1440)/R1440</f>
        <v>74.198270892551321</v>
      </c>
      <c r="P1441" s="41">
        <f>3.6*Table10[[#This Row],[Column11]]</f>
        <v>92.621043954226025</v>
      </c>
      <c r="Q1441" s="41">
        <f t="shared" si="56"/>
        <v>25.728067765062782</v>
      </c>
      <c r="R1441" s="36">
        <f>Table10[[#This Row],[Column16]]/Table10[[#This Row],[Column19]]</f>
        <v>-2.8976675910948015E-2</v>
      </c>
      <c r="S1441" s="41">
        <f>'Given Data '!C$21*'Given Data '!C$19*'Given Data '!C$9*Table10[[#This Row],[Column11]]^2</f>
        <v>622.38420370956851</v>
      </c>
      <c r="T1441" s="41">
        <f>'Given Data '!C$23*'Given Data '!C$17*9.81</f>
        <v>102.35950200000001</v>
      </c>
      <c r="U1441" s="41">
        <v>0</v>
      </c>
      <c r="V1441" s="41">
        <f>'Given Data '!C$45-(Table10[[#This Row],[Column13]]+Table10[[#This Row],[Column14]]+Table10[[#This Row],[Column15]])</f>
        <v>-16.842288386734026</v>
      </c>
      <c r="W1441" s="41">
        <f>Table10[[#This Row],[Column16]]/'Given Data '!C$17</f>
        <v>-3.2282855200655582E-2</v>
      </c>
      <c r="X1441" s="41">
        <f>IF(L1441=1,'Given Data '!C$55,IF(L1441=2,'Given Data '!C$56,IF(L1441=3,'Given Data '!C$57)))</f>
        <v>581.23604096253996</v>
      </c>
      <c r="Y1441" s="41">
        <f>Table10[[#This Row],[Column19]]*Table10[[#This Row],[Column11]]^2/(2*1000)</f>
        <v>192.36979501013113</v>
      </c>
    </row>
    <row r="1442" spans="7:25">
      <c r="G1442" s="42">
        <v>6500</v>
      </c>
      <c r="H1442" s="42">
        <v>18</v>
      </c>
      <c r="I1442" s="41">
        <f>Table10[[#This Row],[Column2]]*746/1000</f>
        <v>13.428000000000001</v>
      </c>
      <c r="J1442" s="37">
        <f>60*Table10[[#This Row],[Column3]]/(2*PI()*Table10[[#This Row],[Column1]])</f>
        <v>1.972737762311973E-2</v>
      </c>
      <c r="K1442" s="51">
        <v>470.5</v>
      </c>
      <c r="L1442" s="41">
        <f>IF(Simulation!Q1442&lt;='Given Data '!J$6,1,IF(AND(Simulation!Q1442&gt;'Given Data '!J$6,Simulation!Q1442&lt;='Given Data '!J$7),2,IF(Simulation!Q1442&gt;'Given Data '!J$8,3)))</f>
        <v>3</v>
      </c>
      <c r="M1442" s="41">
        <v>2</v>
      </c>
      <c r="N1442" s="32">
        <f t="shared" si="55"/>
        <v>1438</v>
      </c>
      <c r="O1442" s="41">
        <f>O1441+(Table10[[#This Row],[Column11]]-Q1441)/R1441</f>
        <v>74.237139800158275</v>
      </c>
      <c r="P1442" s="41">
        <f>3.6*Table10[[#This Row],[Column11]]</f>
        <v>92.616989303966562</v>
      </c>
      <c r="Q1442" s="41">
        <f t="shared" si="56"/>
        <v>25.726941473324043</v>
      </c>
      <c r="R1442" s="36">
        <f>Table10[[#This Row],[Column16]]/Table10[[#This Row],[Column19]]</f>
        <v>-2.8882926134055673E-2</v>
      </c>
      <c r="S1442" s="41">
        <f>'Given Data '!C$21*'Given Data '!C$19*'Given Data '!C$9*Table10[[#This Row],[Column11]]^2</f>
        <v>622.32971296040648</v>
      </c>
      <c r="T1442" s="41">
        <f>'Given Data '!C$23*'Given Data '!C$17*9.81</f>
        <v>102.35950200000001</v>
      </c>
      <c r="U1442" s="41">
        <v>0</v>
      </c>
      <c r="V1442" s="41">
        <f>'Given Data '!C$45-(Table10[[#This Row],[Column13]]+Table10[[#This Row],[Column14]]+Table10[[#This Row],[Column15]])</f>
        <v>-16.787797637571998</v>
      </c>
      <c r="W1442" s="41">
        <f>Table10[[#This Row],[Column16]]/'Given Data '!C$17</f>
        <v>-3.2178408766502457E-2</v>
      </c>
      <c r="X1442" s="41">
        <f>IF(L1442=1,'Given Data '!C$55,IF(L1442=2,'Given Data '!C$56,IF(L1442=3,'Given Data '!C$57)))</f>
        <v>581.23604096253996</v>
      </c>
      <c r="Y1442" s="41">
        <f>Table10[[#This Row],[Column19]]*Table10[[#This Row],[Column11]]^2/(2*1000)</f>
        <v>192.35295272174434</v>
      </c>
    </row>
    <row r="1443" spans="7:25">
      <c r="G1443" s="42">
        <v>6500</v>
      </c>
      <c r="H1443" s="42">
        <v>18</v>
      </c>
      <c r="I1443" s="41">
        <f>Table10[[#This Row],[Column2]]*746/1000</f>
        <v>13.428000000000001</v>
      </c>
      <c r="J1443" s="37">
        <f>60*Table10[[#This Row],[Column3]]/(2*PI()*Table10[[#This Row],[Column1]])</f>
        <v>1.972737762311973E-2</v>
      </c>
      <c r="K1443" s="51">
        <v>470.5</v>
      </c>
      <c r="L1443" s="41">
        <f>IF(Simulation!Q1443&lt;='Given Data '!J$6,1,IF(AND(Simulation!Q1443&gt;'Given Data '!J$6,Simulation!Q1443&lt;='Given Data '!J$7),2,IF(Simulation!Q1443&gt;'Given Data '!J$8,3)))</f>
        <v>3</v>
      </c>
      <c r="M1443" s="41">
        <v>2</v>
      </c>
      <c r="N1443" s="32">
        <f t="shared" si="55"/>
        <v>1439</v>
      </c>
      <c r="O1443" s="41">
        <f>O1442+(Table10[[#This Row],[Column11]]-Q1442)/R1442</f>
        <v>74.276010406716409</v>
      </c>
      <c r="P1443" s="41">
        <f>3.6*Table10[[#This Row],[Column11]]</f>
        <v>92.612947595277745</v>
      </c>
      <c r="Q1443" s="41">
        <f t="shared" si="56"/>
        <v>25.725818776466038</v>
      </c>
      <c r="R1443" s="36">
        <f>Table10[[#This Row],[Column16]]/Table10[[#This Row],[Column19]]</f>
        <v>-2.8789479670790624E-2</v>
      </c>
      <c r="S1443" s="41">
        <f>'Given Data '!C$21*'Given Data '!C$19*'Given Data '!C$9*Table10[[#This Row],[Column11]]^2</f>
        <v>622.27539850805636</v>
      </c>
      <c r="T1443" s="41">
        <f>'Given Data '!C$23*'Given Data '!C$17*9.81</f>
        <v>102.35950200000001</v>
      </c>
      <c r="U1443" s="41">
        <v>0</v>
      </c>
      <c r="V1443" s="41">
        <f>'Given Data '!C$45-(Table10[[#This Row],[Column13]]+Table10[[#This Row],[Column14]]+Table10[[#This Row],[Column15]])</f>
        <v>-16.733483185221871</v>
      </c>
      <c r="W1443" s="41">
        <f>Table10[[#This Row],[Column16]]/'Given Data '!C$17</f>
        <v>-3.2074300253439401E-2</v>
      </c>
      <c r="X1443" s="41">
        <f>IF(L1443=1,'Given Data '!C$55,IF(L1443=2,'Given Data '!C$56,IF(L1443=3,'Given Data '!C$57)))</f>
        <v>581.23604096253996</v>
      </c>
      <c r="Y1443" s="41">
        <f>Table10[[#This Row],[Column19]]*Table10[[#This Row],[Column11]]^2/(2*1000)</f>
        <v>192.33616492410678</v>
      </c>
    </row>
    <row r="1444" spans="7:25">
      <c r="G1444" s="42">
        <v>6500</v>
      </c>
      <c r="H1444" s="42">
        <v>18</v>
      </c>
      <c r="I1444" s="41">
        <f>Table10[[#This Row],[Column2]]*746/1000</f>
        <v>13.428000000000001</v>
      </c>
      <c r="J1444" s="37">
        <f>60*Table10[[#This Row],[Column3]]/(2*PI()*Table10[[#This Row],[Column1]])</f>
        <v>1.972737762311973E-2</v>
      </c>
      <c r="K1444" s="51">
        <v>470.5</v>
      </c>
      <c r="L1444" s="41">
        <f>IF(Simulation!Q1444&lt;='Given Data '!J$6,1,IF(AND(Simulation!Q1444&gt;'Given Data '!J$6,Simulation!Q1444&lt;='Given Data '!J$7),2,IF(Simulation!Q1444&gt;'Given Data '!J$8,3)))</f>
        <v>3</v>
      </c>
      <c r="M1444" s="41">
        <v>2</v>
      </c>
      <c r="N1444" s="32">
        <f t="shared" si="55"/>
        <v>1440</v>
      </c>
      <c r="O1444" s="41">
        <f>O1443+(Table10[[#This Row],[Column11]]-Q1443)/R1443</f>
        <v>74.314882706950726</v>
      </c>
      <c r="P1444" s="41">
        <f>3.6*Table10[[#This Row],[Column11]]</f>
        <v>92.608918787407276</v>
      </c>
      <c r="Q1444" s="41">
        <f t="shared" si="56"/>
        <v>25.724699663168686</v>
      </c>
      <c r="R1444" s="36">
        <f>Table10[[#This Row],[Column16]]/Table10[[#This Row],[Column19]]</f>
        <v>-2.8696335539825799E-2</v>
      </c>
      <c r="S1444" s="41">
        <f>'Given Data '!C$21*'Given Data '!C$19*'Given Data '!C$9*Table10[[#This Row],[Column11]]^2</f>
        <v>622.22125978213546</v>
      </c>
      <c r="T1444" s="41">
        <f>'Given Data '!C$23*'Given Data '!C$17*9.81</f>
        <v>102.35950200000001</v>
      </c>
      <c r="U1444" s="41">
        <v>0</v>
      </c>
      <c r="V1444" s="41">
        <f>'Given Data '!C$45-(Table10[[#This Row],[Column13]]+Table10[[#This Row],[Column14]]+Table10[[#This Row],[Column15]])</f>
        <v>-16.679344459300978</v>
      </c>
      <c r="W1444" s="41">
        <f>Table10[[#This Row],[Column16]]/'Given Data '!C$17</f>
        <v>-3.1970528568171931E-2</v>
      </c>
      <c r="X1444" s="41">
        <f>IF(L1444=1,'Given Data '!C$55,IF(L1444=2,'Given Data '!C$56,IF(L1444=3,'Given Data '!C$57)))</f>
        <v>581.23604096253996</v>
      </c>
      <c r="Y1444" s="41">
        <f>Table10[[#This Row],[Column19]]*Table10[[#This Row],[Column11]]^2/(2*1000)</f>
        <v>192.31943144092159</v>
      </c>
    </row>
    <row r="1445" spans="7:25">
      <c r="G1445" s="42">
        <v>6500</v>
      </c>
      <c r="H1445" s="42">
        <v>18</v>
      </c>
      <c r="I1445" s="41">
        <f>Table10[[#This Row],[Column2]]*746/1000</f>
        <v>13.428000000000001</v>
      </c>
      <c r="J1445" s="37">
        <f>60*Table10[[#This Row],[Column3]]/(2*PI()*Table10[[#This Row],[Column1]])</f>
        <v>1.972737762311973E-2</v>
      </c>
      <c r="K1445" s="51">
        <v>470.5</v>
      </c>
      <c r="L1445" s="41">
        <f>IF(Simulation!Q1445&lt;='Given Data '!J$6,1,IF(AND(Simulation!Q1445&gt;'Given Data '!J$6,Simulation!Q1445&lt;='Given Data '!J$7),2,IF(Simulation!Q1445&gt;'Given Data '!J$8,3)))</f>
        <v>3</v>
      </c>
      <c r="M1445" s="41">
        <v>2</v>
      </c>
      <c r="N1445" s="32">
        <f t="shared" si="55"/>
        <v>1441</v>
      </c>
      <c r="O1445" s="41">
        <f>O1444+(Table10[[#This Row],[Column11]]-Q1444)/R1444</f>
        <v>74.35375669560203</v>
      </c>
      <c r="P1445" s="41">
        <f>3.6*Table10[[#This Row],[Column11]]</f>
        <v>92.604902839727671</v>
      </c>
      <c r="Q1445" s="41">
        <f t="shared" si="56"/>
        <v>25.723584122146576</v>
      </c>
      <c r="R1445" s="36">
        <f>Table10[[#This Row],[Column16]]/Table10[[#This Row],[Column19]]</f>
        <v>-2.8603492763009591E-2</v>
      </c>
      <c r="S1445" s="41">
        <f>'Given Data '!C$21*'Given Data '!C$19*'Given Data '!C$9*Table10[[#This Row],[Column11]]^2</f>
        <v>622.16729621410684</v>
      </c>
      <c r="T1445" s="41">
        <f>'Given Data '!C$23*'Given Data '!C$17*9.81</f>
        <v>102.35950200000001</v>
      </c>
      <c r="U1445" s="41">
        <v>0</v>
      </c>
      <c r="V1445" s="41">
        <f>'Given Data '!C$45-(Table10[[#This Row],[Column13]]+Table10[[#This Row],[Column14]]+Table10[[#This Row],[Column15]])</f>
        <v>-16.625380891272357</v>
      </c>
      <c r="W1445" s="41">
        <f>Table10[[#This Row],[Column16]]/'Given Data '!C$17</f>
        <v>-3.1867092620943352E-2</v>
      </c>
      <c r="X1445" s="41">
        <f>IF(L1445=1,'Given Data '!C$55,IF(L1445=2,'Given Data '!C$56,IF(L1445=3,'Given Data '!C$57)))</f>
        <v>581.23604096253996</v>
      </c>
      <c r="Y1445" s="41">
        <f>Table10[[#This Row],[Column19]]*Table10[[#This Row],[Column11]]^2/(2*1000)</f>
        <v>192.30275209646229</v>
      </c>
    </row>
    <row r="1446" spans="7:25">
      <c r="G1446" s="42">
        <v>6500</v>
      </c>
      <c r="H1446" s="42">
        <v>18</v>
      </c>
      <c r="I1446" s="41">
        <f>Table10[[#This Row],[Column2]]*746/1000</f>
        <v>13.428000000000001</v>
      </c>
      <c r="J1446" s="37">
        <f>60*Table10[[#This Row],[Column3]]/(2*PI()*Table10[[#This Row],[Column1]])</f>
        <v>1.972737762311973E-2</v>
      </c>
      <c r="K1446" s="51">
        <v>470.5</v>
      </c>
      <c r="L1446" s="41">
        <f>IF(Simulation!Q1446&lt;='Given Data '!J$6,1,IF(AND(Simulation!Q1446&gt;'Given Data '!J$6,Simulation!Q1446&lt;='Given Data '!J$7),2,IF(Simulation!Q1446&gt;'Given Data '!J$8,3)))</f>
        <v>3</v>
      </c>
      <c r="M1446" s="41">
        <v>2</v>
      </c>
      <c r="N1446" s="32">
        <f t="shared" si="55"/>
        <v>1442</v>
      </c>
      <c r="O1446" s="41">
        <f>O1445+(Table10[[#This Row],[Column11]]-Q1445)/R1445</f>
        <v>74.392632367426614</v>
      </c>
      <c r="P1446" s="41">
        <f>3.6*Table10[[#This Row],[Column11]]</f>
        <v>92.600899711735991</v>
      </c>
      <c r="Q1446" s="41">
        <f t="shared" si="56"/>
        <v>25.722472142148884</v>
      </c>
      <c r="R1446" s="36">
        <f>Table10[[#This Row],[Column16]]/Table10[[#This Row],[Column19]]</f>
        <v>-2.8510950365354545E-2</v>
      </c>
      <c r="S1446" s="41">
        <f>'Given Data '!C$21*'Given Data '!C$19*'Given Data '!C$9*Table10[[#This Row],[Column11]]^2</f>
        <v>622.11350723727264</v>
      </c>
      <c r="T1446" s="41">
        <f>'Given Data '!C$23*'Given Data '!C$17*9.81</f>
        <v>102.35950200000001</v>
      </c>
      <c r="U1446" s="41">
        <v>0</v>
      </c>
      <c r="V1446" s="41">
        <f>'Given Data '!C$45-(Table10[[#This Row],[Column13]]+Table10[[#This Row],[Column14]]+Table10[[#This Row],[Column15]])</f>
        <v>-16.571591914438159</v>
      </c>
      <c r="W1446" s="41">
        <f>Table10[[#This Row],[Column16]]/'Given Data '!C$17</f>
        <v>-3.1763991325522142E-2</v>
      </c>
      <c r="X1446" s="41">
        <f>IF(L1446=1,'Given Data '!C$55,IF(L1446=2,'Given Data '!C$56,IF(L1446=3,'Given Data '!C$57)))</f>
        <v>581.23604096253996</v>
      </c>
      <c r="Y1446" s="41">
        <f>Table10[[#This Row],[Column19]]*Table10[[#This Row],[Column11]]^2/(2*1000)</f>
        <v>192.28612671557104</v>
      </c>
    </row>
    <row r="1447" spans="7:25">
      <c r="G1447" s="42">
        <v>6500</v>
      </c>
      <c r="H1447" s="42">
        <v>18</v>
      </c>
      <c r="I1447" s="41">
        <f>Table10[[#This Row],[Column2]]*746/1000</f>
        <v>13.428000000000001</v>
      </c>
      <c r="J1447" s="37">
        <f>60*Table10[[#This Row],[Column3]]/(2*PI()*Table10[[#This Row],[Column1]])</f>
        <v>1.972737762311973E-2</v>
      </c>
      <c r="K1447" s="51">
        <v>470.5</v>
      </c>
      <c r="L1447" s="41">
        <f>IF(Simulation!Q1447&lt;='Given Data '!J$6,1,IF(AND(Simulation!Q1447&gt;'Given Data '!J$6,Simulation!Q1447&lt;='Given Data '!J$7),2,IF(Simulation!Q1447&gt;'Given Data '!J$8,3)))</f>
        <v>3</v>
      </c>
      <c r="M1447" s="41">
        <v>2</v>
      </c>
      <c r="N1447" s="32">
        <f t="shared" si="55"/>
        <v>1443</v>
      </c>
      <c r="O1447" s="41">
        <f>O1446+(Table10[[#This Row],[Column11]]-Q1446)/R1446</f>
        <v>74.431509717196334</v>
      </c>
      <c r="P1447" s="41">
        <f>3.6*Table10[[#This Row],[Column11]]</f>
        <v>92.596909363053356</v>
      </c>
      <c r="Q1447" s="41">
        <f t="shared" si="56"/>
        <v>25.721363711959263</v>
      </c>
      <c r="R1447" s="36">
        <f>Table10[[#This Row],[Column16]]/Table10[[#This Row],[Column19]]</f>
        <v>-2.8418707375028548E-2</v>
      </c>
      <c r="S1447" s="41">
        <f>'Given Data '!C$21*'Given Data '!C$19*'Given Data '!C$9*Table10[[#This Row],[Column11]]^2</f>
        <v>622.05989228676901</v>
      </c>
      <c r="T1447" s="41">
        <f>'Given Data '!C$23*'Given Data '!C$17*9.81</f>
        <v>102.35950200000001</v>
      </c>
      <c r="U1447" s="41">
        <v>0</v>
      </c>
      <c r="V1447" s="41">
        <f>'Given Data '!C$45-(Table10[[#This Row],[Column13]]+Table10[[#This Row],[Column14]]+Table10[[#This Row],[Column15]])</f>
        <v>-16.51797696393453</v>
      </c>
      <c r="W1447" s="41">
        <f>Table10[[#This Row],[Column16]]/'Given Data '!C$17</f>
        <v>-3.1661223599192136E-2</v>
      </c>
      <c r="X1447" s="41">
        <f>IF(L1447=1,'Given Data '!C$55,IF(L1447=2,'Given Data '!C$56,IF(L1447=3,'Given Data '!C$57)))</f>
        <v>581.23604096253996</v>
      </c>
      <c r="Y1447" s="41">
        <f>Table10[[#This Row],[Column19]]*Table10[[#This Row],[Column11]]^2/(2*1000)</f>
        <v>192.2695551236566</v>
      </c>
    </row>
    <row r="1448" spans="7:25">
      <c r="G1448" s="42">
        <v>6500</v>
      </c>
      <c r="H1448" s="42">
        <v>18</v>
      </c>
      <c r="I1448" s="41">
        <f>Table10[[#This Row],[Column2]]*746/1000</f>
        <v>13.428000000000001</v>
      </c>
      <c r="J1448" s="37">
        <f>60*Table10[[#This Row],[Column3]]/(2*PI()*Table10[[#This Row],[Column1]])</f>
        <v>1.972737762311973E-2</v>
      </c>
      <c r="K1448" s="51">
        <v>470.5</v>
      </c>
      <c r="L1448" s="41">
        <f>IF(Simulation!Q1448&lt;='Given Data '!J$6,1,IF(AND(Simulation!Q1448&gt;'Given Data '!J$6,Simulation!Q1448&lt;='Given Data '!J$7),2,IF(Simulation!Q1448&gt;'Given Data '!J$8,3)))</f>
        <v>3</v>
      </c>
      <c r="M1448" s="41">
        <v>2</v>
      </c>
      <c r="N1448" s="32">
        <f t="shared" si="55"/>
        <v>1444</v>
      </c>
      <c r="O1448" s="41">
        <f>O1447+(Table10[[#This Row],[Column11]]-Q1447)/R1447</f>
        <v>74.470388739698805</v>
      </c>
      <c r="P1448" s="41">
        <f>3.6*Table10[[#This Row],[Column11]]</f>
        <v>92.592931753424665</v>
      </c>
      <c r="Q1448" s="41">
        <f t="shared" si="56"/>
        <v>25.720258820395738</v>
      </c>
      <c r="R1448" s="36">
        <f>Table10[[#This Row],[Column16]]/Table10[[#This Row],[Column19]]</f>
        <v>-2.8326762823343076E-2</v>
      </c>
      <c r="S1448" s="41">
        <f>'Given Data '!C$21*'Given Data '!C$19*'Given Data '!C$9*Table10[[#This Row],[Column11]]^2</f>
        <v>622.00645079955927</v>
      </c>
      <c r="T1448" s="41">
        <f>'Given Data '!C$23*'Given Data '!C$17*9.81</f>
        <v>102.35950200000001</v>
      </c>
      <c r="U1448" s="41">
        <v>0</v>
      </c>
      <c r="V1448" s="41">
        <f>'Given Data '!C$45-(Table10[[#This Row],[Column13]]+Table10[[#This Row],[Column14]]+Table10[[#This Row],[Column15]])</f>
        <v>-16.464535476724791</v>
      </c>
      <c r="W1448" s="41">
        <f>Table10[[#This Row],[Column16]]/'Given Data '!C$17</f>
        <v>-3.1558788362739433E-2</v>
      </c>
      <c r="X1448" s="41">
        <f>IF(L1448=1,'Given Data '!C$55,IF(L1448=2,'Given Data '!C$56,IF(L1448=3,'Given Data '!C$57)))</f>
        <v>581.23604096253996</v>
      </c>
      <c r="Y1448" s="41">
        <f>Table10[[#This Row],[Column19]]*Table10[[#This Row],[Column11]]^2/(2*1000)</f>
        <v>192.25303714669269</v>
      </c>
    </row>
    <row r="1449" spans="7:25">
      <c r="G1449" s="42">
        <v>6500</v>
      </c>
      <c r="H1449" s="42">
        <v>18</v>
      </c>
      <c r="I1449" s="41">
        <f>Table10[[#This Row],[Column2]]*746/1000</f>
        <v>13.428000000000001</v>
      </c>
      <c r="J1449" s="37">
        <f>60*Table10[[#This Row],[Column3]]/(2*PI()*Table10[[#This Row],[Column1]])</f>
        <v>1.972737762311973E-2</v>
      </c>
      <c r="K1449" s="51">
        <v>470.5</v>
      </c>
      <c r="L1449" s="41">
        <f>IF(Simulation!Q1449&lt;='Given Data '!J$6,1,IF(AND(Simulation!Q1449&gt;'Given Data '!J$6,Simulation!Q1449&lt;='Given Data '!J$7),2,IF(Simulation!Q1449&gt;'Given Data '!J$8,3)))</f>
        <v>3</v>
      </c>
      <c r="M1449" s="41">
        <v>2</v>
      </c>
      <c r="N1449" s="32">
        <f t="shared" si="55"/>
        <v>1445</v>
      </c>
      <c r="O1449" s="41">
        <f>O1448+(Table10[[#This Row],[Column11]]-Q1448)/R1448</f>
        <v>74.509269429736989</v>
      </c>
      <c r="P1449" s="41">
        <f>3.6*Table10[[#This Row],[Column11]]</f>
        <v>92.588966842718236</v>
      </c>
      <c r="Q1449" s="41">
        <f t="shared" si="56"/>
        <v>25.719157456310619</v>
      </c>
      <c r="R1449" s="36">
        <f>Table10[[#This Row],[Column16]]/Table10[[#This Row],[Column19]]</f>
        <v>-2.8235115744743636E-2</v>
      </c>
      <c r="S1449" s="41">
        <f>'Given Data '!C$21*'Given Data '!C$19*'Given Data '!C$9*Table10[[#This Row],[Column11]]^2</f>
        <v>621.95318221442835</v>
      </c>
      <c r="T1449" s="41">
        <f>'Given Data '!C$23*'Given Data '!C$17*9.81</f>
        <v>102.35950200000001</v>
      </c>
      <c r="U1449" s="41">
        <v>0</v>
      </c>
      <c r="V1449" s="41">
        <f>'Given Data '!C$45-(Table10[[#This Row],[Column13]]+Table10[[#This Row],[Column14]]+Table10[[#This Row],[Column15]])</f>
        <v>-16.411266891593868</v>
      </c>
      <c r="W1449" s="41">
        <f>Table10[[#This Row],[Column16]]/'Given Data '!C$17</f>
        <v>-3.1456684540441752E-2</v>
      </c>
      <c r="X1449" s="41">
        <f>IF(L1449=1,'Given Data '!C$55,IF(L1449=2,'Given Data '!C$56,IF(L1449=3,'Given Data '!C$57)))</f>
        <v>581.23604096253996</v>
      </c>
      <c r="Y1449" s="41">
        <f>Table10[[#This Row],[Column19]]*Table10[[#This Row],[Column11]]^2/(2*1000)</f>
        <v>192.23657261121596</v>
      </c>
    </row>
    <row r="1450" spans="7:25">
      <c r="G1450" s="42">
        <v>6500</v>
      </c>
      <c r="H1450" s="42">
        <v>18</v>
      </c>
      <c r="I1450" s="41">
        <f>Table10[[#This Row],[Column2]]*746/1000</f>
        <v>13.428000000000001</v>
      </c>
      <c r="J1450" s="37">
        <f>60*Table10[[#This Row],[Column3]]/(2*PI()*Table10[[#This Row],[Column1]])</f>
        <v>1.972737762311973E-2</v>
      </c>
      <c r="K1450" s="51">
        <v>470.5</v>
      </c>
      <c r="L1450" s="41">
        <f>IF(Simulation!Q1450&lt;='Given Data '!J$6,1,IF(AND(Simulation!Q1450&gt;'Given Data '!J$6,Simulation!Q1450&lt;='Given Data '!J$7),2,IF(Simulation!Q1450&gt;'Given Data '!J$8,3)))</f>
        <v>3</v>
      </c>
      <c r="M1450" s="41">
        <v>2</v>
      </c>
      <c r="N1450" s="32">
        <f t="shared" si="55"/>
        <v>1446</v>
      </c>
      <c r="O1450" s="41">
        <f>O1449+(Table10[[#This Row],[Column11]]-Q1449)/R1449</f>
        <v>74.548151782129281</v>
      </c>
      <c r="P1450" s="41">
        <f>3.6*Table10[[#This Row],[Column11]]</f>
        <v>92.585014590925425</v>
      </c>
      <c r="Q1450" s="41">
        <f t="shared" si="56"/>
        <v>25.718059608590394</v>
      </c>
      <c r="R1450" s="36">
        <f>Table10[[#This Row],[Column16]]/Table10[[#This Row],[Column19]]</f>
        <v>-2.8143765176799763E-2</v>
      </c>
      <c r="S1450" s="41">
        <f>'Given Data '!C$21*'Given Data '!C$19*'Given Data '!C$9*Table10[[#This Row],[Column11]]^2</f>
        <v>621.90008597197698</v>
      </c>
      <c r="T1450" s="41">
        <f>'Given Data '!C$23*'Given Data '!C$17*9.81</f>
        <v>102.35950200000001</v>
      </c>
      <c r="U1450" s="41">
        <v>0</v>
      </c>
      <c r="V1450" s="41">
        <f>'Given Data '!C$45-(Table10[[#This Row],[Column13]]+Table10[[#This Row],[Column14]]+Table10[[#This Row],[Column15]])</f>
        <v>-16.358170649142494</v>
      </c>
      <c r="W1450" s="41">
        <f>Table10[[#This Row],[Column16]]/'Given Data '!C$17</f>
        <v>-3.1354911060057299E-2</v>
      </c>
      <c r="X1450" s="41">
        <f>IF(L1450=1,'Given Data '!C$55,IF(L1450=2,'Given Data '!C$56,IF(L1450=3,'Given Data '!C$57)))</f>
        <v>581.23604096253996</v>
      </c>
      <c r="Y1450" s="41">
        <f>Table10[[#This Row],[Column19]]*Table10[[#This Row],[Column11]]^2/(2*1000)</f>
        <v>192.22016134432442</v>
      </c>
    </row>
    <row r="1451" spans="7:25">
      <c r="G1451" s="42">
        <v>6500</v>
      </c>
      <c r="H1451" s="42">
        <v>18</v>
      </c>
      <c r="I1451" s="41">
        <f>Table10[[#This Row],[Column2]]*746/1000</f>
        <v>13.428000000000001</v>
      </c>
      <c r="J1451" s="37">
        <f>60*Table10[[#This Row],[Column3]]/(2*PI()*Table10[[#This Row],[Column1]])</f>
        <v>1.972737762311973E-2</v>
      </c>
      <c r="K1451" s="51">
        <v>443.8</v>
      </c>
      <c r="L1451" s="41">
        <f>IF(Simulation!Q1451&lt;='Given Data '!J$6,1,IF(AND(Simulation!Q1451&gt;'Given Data '!J$6,Simulation!Q1451&lt;='Given Data '!J$7),2,IF(Simulation!Q1451&gt;'Given Data '!J$8,3)))</f>
        <v>3</v>
      </c>
      <c r="M1451" s="41">
        <v>2</v>
      </c>
      <c r="N1451" s="32">
        <f t="shared" si="55"/>
        <v>1447</v>
      </c>
      <c r="O1451" s="41">
        <f>O1450+(Table10[[#This Row],[Column11]]-Q1450)/R1450</f>
        <v>74.587035791709752</v>
      </c>
      <c r="P1451" s="41">
        <f>3.6*Table10[[#This Row],[Column11]]</f>
        <v>92.581074958160272</v>
      </c>
      <c r="Q1451" s="41">
        <f t="shared" si="56"/>
        <v>25.716965266155629</v>
      </c>
      <c r="R1451" s="36">
        <f>Table10[[#This Row],[Column16]]/Table10[[#This Row],[Column19]]</f>
        <v>-2.8052710160194685E-2</v>
      </c>
      <c r="S1451" s="41">
        <f>'Given Data '!C$21*'Given Data '!C$19*'Given Data '!C$9*Table10[[#This Row],[Column11]]^2</f>
        <v>621.84716151461566</v>
      </c>
      <c r="T1451" s="41">
        <f>'Given Data '!C$23*'Given Data '!C$17*9.81</f>
        <v>102.35950200000001</v>
      </c>
      <c r="U1451" s="41">
        <v>0</v>
      </c>
      <c r="V1451" s="41">
        <f>'Given Data '!C$45-(Table10[[#This Row],[Column13]]+Table10[[#This Row],[Column14]]+Table10[[#This Row],[Column15]])</f>
        <v>-16.30524619178118</v>
      </c>
      <c r="W1451" s="41">
        <f>Table10[[#This Row],[Column16]]/'Given Data '!C$17</f>
        <v>-3.125346685281321E-2</v>
      </c>
      <c r="X1451" s="41">
        <f>IF(L1451=1,'Given Data '!C$55,IF(L1451=2,'Given Data '!C$56,IF(L1451=3,'Given Data '!C$57)))</f>
        <v>581.23604096253996</v>
      </c>
      <c r="Y1451" s="41">
        <f>Table10[[#This Row],[Column19]]*Table10[[#This Row],[Column11]]^2/(2*1000)</f>
        <v>192.20380317367525</v>
      </c>
    </row>
    <row r="1452" spans="7:25">
      <c r="G1452" s="42">
        <v>6500</v>
      </c>
      <c r="H1452" s="42">
        <v>18</v>
      </c>
      <c r="I1452" s="41">
        <f>Table10[[#This Row],[Column2]]*746/1000</f>
        <v>13.428000000000001</v>
      </c>
      <c r="J1452" s="37">
        <f>60*Table10[[#This Row],[Column3]]/(2*PI()*Table10[[#This Row],[Column1]])</f>
        <v>1.972737762311973E-2</v>
      </c>
      <c r="K1452" s="51">
        <v>443.8</v>
      </c>
      <c r="L1452" s="41">
        <f>IF(Simulation!Q1452&lt;='Given Data '!J$6,1,IF(AND(Simulation!Q1452&gt;'Given Data '!J$6,Simulation!Q1452&lt;='Given Data '!J$7),2,IF(Simulation!Q1452&gt;'Given Data '!J$8,3)))</f>
        <v>3</v>
      </c>
      <c r="M1452" s="41">
        <v>2</v>
      </c>
      <c r="N1452" s="32">
        <f t="shared" si="55"/>
        <v>1448</v>
      </c>
      <c r="O1452" s="41">
        <f>O1451+(Table10[[#This Row],[Column11]]-Q1451)/R1451</f>
        <v>74.625921453327479</v>
      </c>
      <c r="P1452" s="41">
        <f>3.6*Table10[[#This Row],[Column11]]</f>
        <v>92.577147904659171</v>
      </c>
      <c r="Q1452" s="41">
        <f t="shared" si="56"/>
        <v>25.71587441796088</v>
      </c>
      <c r="R1452" s="36">
        <f>Table10[[#This Row],[Column16]]/Table10[[#This Row],[Column19]]</f>
        <v>-2.796194973871571E-2</v>
      </c>
      <c r="S1452" s="41">
        <f>'Given Data '!C$21*'Given Data '!C$19*'Given Data '!C$9*Table10[[#This Row],[Column11]]^2</f>
        <v>621.79440828655913</v>
      </c>
      <c r="T1452" s="41">
        <f>'Given Data '!C$23*'Given Data '!C$17*9.81</f>
        <v>102.35950200000001</v>
      </c>
      <c r="U1452" s="41">
        <v>0</v>
      </c>
      <c r="V1452" s="41">
        <f>'Given Data '!C$45-(Table10[[#This Row],[Column13]]+Table10[[#This Row],[Column14]]+Table10[[#This Row],[Column15]])</f>
        <v>-16.252492963724649</v>
      </c>
      <c r="W1452" s="41">
        <f>Table10[[#This Row],[Column16]]/'Given Data '!C$17</f>
        <v>-3.1152350853394888E-2</v>
      </c>
      <c r="X1452" s="41">
        <f>IF(L1452=1,'Given Data '!C$55,IF(L1452=2,'Given Data '!C$56,IF(L1452=3,'Given Data '!C$57)))</f>
        <v>581.23604096253996</v>
      </c>
      <c r="Y1452" s="41">
        <f>Table10[[#This Row],[Column19]]*Table10[[#This Row],[Column11]]^2/(2*1000)</f>
        <v>192.18749792748349</v>
      </c>
    </row>
    <row r="1453" spans="7:25">
      <c r="G1453" s="42">
        <v>6500</v>
      </c>
      <c r="H1453" s="42">
        <v>18</v>
      </c>
      <c r="I1453" s="41">
        <f>Table10[[#This Row],[Column2]]*746/1000</f>
        <v>13.428000000000001</v>
      </c>
      <c r="J1453" s="37">
        <f>60*Table10[[#This Row],[Column3]]/(2*PI()*Table10[[#This Row],[Column1]])</f>
        <v>1.972737762311973E-2</v>
      </c>
      <c r="K1453" s="51">
        <v>443.8</v>
      </c>
      <c r="L1453" s="41">
        <f>IF(Simulation!Q1453&lt;='Given Data '!J$6,1,IF(AND(Simulation!Q1453&gt;'Given Data '!J$6,Simulation!Q1453&lt;='Given Data '!J$7),2,IF(Simulation!Q1453&gt;'Given Data '!J$8,3)))</f>
        <v>3</v>
      </c>
      <c r="M1453" s="41">
        <v>2</v>
      </c>
      <c r="N1453" s="32">
        <f t="shared" si="55"/>
        <v>1449</v>
      </c>
      <c r="O1453" s="41">
        <f>O1452+(Table10[[#This Row],[Column11]]-Q1452)/R1452</f>
        <v>74.66480876184734</v>
      </c>
      <c r="P1453" s="41">
        <f>3.6*Table10[[#This Row],[Column11]]</f>
        <v>92.573233390780473</v>
      </c>
      <c r="Q1453" s="41">
        <f t="shared" si="56"/>
        <v>25.714787052994573</v>
      </c>
      <c r="R1453" s="36">
        <f>Table10[[#This Row],[Column16]]/Table10[[#This Row],[Column19]]</f>
        <v>-2.7871482959243486E-2</v>
      </c>
      <c r="S1453" s="41">
        <f>'Given Data '!C$21*'Given Data '!C$19*'Given Data '!C$9*Table10[[#This Row],[Column11]]^2</f>
        <v>621.74182573382006</v>
      </c>
      <c r="T1453" s="41">
        <f>'Given Data '!C$23*'Given Data '!C$17*9.81</f>
        <v>102.35950200000001</v>
      </c>
      <c r="U1453" s="41">
        <v>0</v>
      </c>
      <c r="V1453" s="41">
        <f>'Given Data '!C$45-(Table10[[#This Row],[Column13]]+Table10[[#This Row],[Column14]]+Table10[[#This Row],[Column15]])</f>
        <v>-16.199910410985581</v>
      </c>
      <c r="W1453" s="41">
        <f>Table10[[#This Row],[Column16]]/'Given Data '!C$17</f>
        <v>-3.1051561999934023E-2</v>
      </c>
      <c r="X1453" s="41">
        <f>IF(L1453=1,'Given Data '!C$55,IF(L1453=2,'Given Data '!C$56,IF(L1453=3,'Given Data '!C$57)))</f>
        <v>581.23604096253996</v>
      </c>
      <c r="Y1453" s="41">
        <f>Table10[[#This Row],[Column19]]*Table10[[#This Row],[Column11]]^2/(2*1000)</f>
        <v>192.17124543451979</v>
      </c>
    </row>
    <row r="1454" spans="7:25">
      <c r="G1454" s="42">
        <v>6500</v>
      </c>
      <c r="H1454" s="42">
        <v>18</v>
      </c>
      <c r="I1454" s="41">
        <f>Table10[[#This Row],[Column2]]*746/1000</f>
        <v>13.428000000000001</v>
      </c>
      <c r="J1454" s="37">
        <f>60*Table10[[#This Row],[Column3]]/(2*PI()*Table10[[#This Row],[Column1]])</f>
        <v>1.972737762311973E-2</v>
      </c>
      <c r="K1454" s="51">
        <v>443.8</v>
      </c>
      <c r="L1454" s="41">
        <f>IF(Simulation!Q1454&lt;='Given Data '!J$6,1,IF(AND(Simulation!Q1454&gt;'Given Data '!J$6,Simulation!Q1454&lt;='Given Data '!J$7),2,IF(Simulation!Q1454&gt;'Given Data '!J$8,3)))</f>
        <v>3</v>
      </c>
      <c r="M1454" s="41">
        <v>2</v>
      </c>
      <c r="N1454" s="32">
        <f t="shared" si="55"/>
        <v>1450</v>
      </c>
      <c r="O1454" s="41">
        <f>O1453+(Table10[[#This Row],[Column11]]-Q1453)/R1453</f>
        <v>74.703697712149207</v>
      </c>
      <c r="P1454" s="41">
        <f>3.6*Table10[[#This Row],[Column11]]</f>
        <v>92.569331377004161</v>
      </c>
      <c r="Q1454" s="41">
        <f t="shared" si="56"/>
        <v>25.713703160278932</v>
      </c>
      <c r="R1454" s="36">
        <f>Table10[[#This Row],[Column16]]/Table10[[#This Row],[Column19]]</f>
        <v>-2.7781308871742405E-2</v>
      </c>
      <c r="S1454" s="41">
        <f>'Given Data '!C$21*'Given Data '!C$19*'Given Data '!C$9*Table10[[#This Row],[Column11]]^2</f>
        <v>621.68941330420353</v>
      </c>
      <c r="T1454" s="41">
        <f>'Given Data '!C$23*'Given Data '!C$17*9.81</f>
        <v>102.35950200000001</v>
      </c>
      <c r="U1454" s="41">
        <v>0</v>
      </c>
      <c r="V1454" s="41">
        <f>'Given Data '!C$45-(Table10[[#This Row],[Column13]]+Table10[[#This Row],[Column14]]+Table10[[#This Row],[Column15]])</f>
        <v>-16.147497981369042</v>
      </c>
      <c r="W1454" s="41">
        <f>Table10[[#This Row],[Column16]]/'Given Data '!C$17</f>
        <v>-3.0951099233997893E-2</v>
      </c>
      <c r="X1454" s="41">
        <f>IF(L1454=1,'Given Data '!C$55,IF(L1454=2,'Given Data '!C$56,IF(L1454=3,'Given Data '!C$57)))</f>
        <v>581.23604096253996</v>
      </c>
      <c r="Y1454" s="41">
        <f>Table10[[#This Row],[Column19]]*Table10[[#This Row],[Column11]]^2/(2*1000)</f>
        <v>192.15504552410874</v>
      </c>
    </row>
    <row r="1455" spans="7:25">
      <c r="G1455" s="42">
        <v>6500</v>
      </c>
      <c r="H1455" s="42">
        <v>18</v>
      </c>
      <c r="I1455" s="41">
        <f>Table10[[#This Row],[Column2]]*746/1000</f>
        <v>13.428000000000001</v>
      </c>
      <c r="J1455" s="37">
        <f>60*Table10[[#This Row],[Column3]]/(2*PI()*Table10[[#This Row],[Column1]])</f>
        <v>1.972737762311973E-2</v>
      </c>
      <c r="K1455" s="51">
        <v>443.8</v>
      </c>
      <c r="L1455" s="41">
        <f>IF(Simulation!Q1455&lt;='Given Data '!J$6,1,IF(AND(Simulation!Q1455&gt;'Given Data '!J$6,Simulation!Q1455&lt;='Given Data '!J$7),2,IF(Simulation!Q1455&gt;'Given Data '!J$8,3)))</f>
        <v>3</v>
      </c>
      <c r="M1455" s="41">
        <v>2</v>
      </c>
      <c r="N1455" s="32">
        <f t="shared" si="55"/>
        <v>1451</v>
      </c>
      <c r="O1455" s="41">
        <f>O1454+(Table10[[#This Row],[Column11]]-Q1454)/R1454</f>
        <v>74.74258829912813</v>
      </c>
      <c r="P1455" s="41">
        <f>3.6*Table10[[#This Row],[Column11]]</f>
        <v>92.565441823931522</v>
      </c>
      <c r="Q1455" s="41">
        <f t="shared" si="56"/>
        <v>25.712622728869867</v>
      </c>
      <c r="R1455" s="36">
        <f>Table10[[#This Row],[Column16]]/Table10[[#This Row],[Column19]]</f>
        <v>-2.7691426529250832E-2</v>
      </c>
      <c r="S1455" s="41">
        <f>'Given Data '!C$21*'Given Data '!C$19*'Given Data '!C$9*Table10[[#This Row],[Column11]]^2</f>
        <v>621.63717044730129</v>
      </c>
      <c r="T1455" s="41">
        <f>'Given Data '!C$23*'Given Data '!C$17*9.81</f>
        <v>102.35950200000001</v>
      </c>
      <c r="U1455" s="41">
        <v>0</v>
      </c>
      <c r="V1455" s="41">
        <f>'Given Data '!C$45-(Table10[[#This Row],[Column13]]+Table10[[#This Row],[Column14]]+Table10[[#This Row],[Column15]])</f>
        <v>-16.095255124466803</v>
      </c>
      <c r="W1455" s="41">
        <f>Table10[[#This Row],[Column16]]/'Given Data '!C$17</f>
        <v>-3.0850961500578485E-2</v>
      </c>
      <c r="X1455" s="41">
        <f>IF(L1455=1,'Given Data '!C$55,IF(L1455=2,'Given Data '!C$56,IF(L1455=3,'Given Data '!C$57)))</f>
        <v>581.23604096253996</v>
      </c>
      <c r="Y1455" s="41">
        <f>Table10[[#This Row],[Column19]]*Table10[[#This Row],[Column11]]^2/(2*1000)</f>
        <v>192.13889802612741</v>
      </c>
    </row>
    <row r="1456" spans="7:25">
      <c r="G1456" s="42">
        <v>6500</v>
      </c>
      <c r="H1456" s="42">
        <v>18</v>
      </c>
      <c r="I1456" s="41">
        <f>Table10[[#This Row],[Column2]]*746/1000</f>
        <v>13.428000000000001</v>
      </c>
      <c r="J1456" s="37">
        <f>60*Table10[[#This Row],[Column3]]/(2*PI()*Table10[[#This Row],[Column1]])</f>
        <v>1.972737762311973E-2</v>
      </c>
      <c r="K1456" s="51">
        <v>443.8</v>
      </c>
      <c r="L1456" s="41">
        <f>IF(Simulation!Q1456&lt;='Given Data '!J$6,1,IF(AND(Simulation!Q1456&gt;'Given Data '!J$6,Simulation!Q1456&lt;='Given Data '!J$7),2,IF(Simulation!Q1456&gt;'Given Data '!J$8,3)))</f>
        <v>3</v>
      </c>
      <c r="M1456" s="41">
        <v>2</v>
      </c>
      <c r="N1456" s="32">
        <f t="shared" si="55"/>
        <v>1452</v>
      </c>
      <c r="O1456" s="41">
        <f>O1455+(Table10[[#This Row],[Column11]]-Q1455)/R1455</f>
        <v>74.781480517694604</v>
      </c>
      <c r="P1456" s="41">
        <f>3.6*Table10[[#This Row],[Column11]]</f>
        <v>92.561564692284747</v>
      </c>
      <c r="Q1456" s="41">
        <f t="shared" si="56"/>
        <v>25.711545747856874</v>
      </c>
      <c r="R1456" s="36">
        <f>Table10[[#This Row],[Column16]]/Table10[[#This Row],[Column19]]</f>
        <v>-2.7601834987870548E-2</v>
      </c>
      <c r="S1456" s="41">
        <f>'Given Data '!C$21*'Given Data '!C$19*'Given Data '!C$9*Table10[[#This Row],[Column11]]^2</f>
        <v>621.58509661448568</v>
      </c>
      <c r="T1456" s="41">
        <f>'Given Data '!C$23*'Given Data '!C$17*9.81</f>
        <v>102.35950200000001</v>
      </c>
      <c r="U1456" s="41">
        <v>0</v>
      </c>
      <c r="V1456" s="41">
        <f>'Given Data '!C$45-(Table10[[#This Row],[Column13]]+Table10[[#This Row],[Column14]]+Table10[[#This Row],[Column15]])</f>
        <v>-16.043181291651194</v>
      </c>
      <c r="W1456" s="41">
        <f>Table10[[#This Row],[Column16]]/'Given Data '!C$17</f>
        <v>-3.0751147748080722E-2</v>
      </c>
      <c r="X1456" s="41">
        <f>IF(L1456=1,'Given Data '!C$55,IF(L1456=2,'Given Data '!C$56,IF(L1456=3,'Given Data '!C$57)))</f>
        <v>581.23604096253996</v>
      </c>
      <c r="Y1456" s="41">
        <f>Table10[[#This Row],[Column19]]*Table10[[#This Row],[Column11]]^2/(2*1000)</f>
        <v>192.12280277100297</v>
      </c>
    </row>
    <row r="1457" spans="7:25">
      <c r="G1457" s="42">
        <v>6500</v>
      </c>
      <c r="H1457" s="42">
        <v>18</v>
      </c>
      <c r="I1457" s="41">
        <f>Table10[[#This Row],[Column2]]*746/1000</f>
        <v>13.428000000000001</v>
      </c>
      <c r="J1457" s="37">
        <f>60*Table10[[#This Row],[Column3]]/(2*PI()*Table10[[#This Row],[Column1]])</f>
        <v>1.972737762311973E-2</v>
      </c>
      <c r="K1457" s="51">
        <v>443.8</v>
      </c>
      <c r="L1457" s="41">
        <f>IF(Simulation!Q1457&lt;='Given Data '!J$6,1,IF(AND(Simulation!Q1457&gt;'Given Data '!J$6,Simulation!Q1457&lt;='Given Data '!J$7),2,IF(Simulation!Q1457&gt;'Given Data '!J$8,3)))</f>
        <v>3</v>
      </c>
      <c r="M1457" s="41">
        <v>2</v>
      </c>
      <c r="N1457" s="32">
        <f t="shared" si="55"/>
        <v>1453</v>
      </c>
      <c r="O1457" s="41">
        <f>O1456+(Table10[[#This Row],[Column11]]-Q1456)/R1456</f>
        <v>74.820374362774317</v>
      </c>
      <c r="P1457" s="41">
        <f>3.6*Table10[[#This Row],[Column11]]</f>
        <v>92.557699942906581</v>
      </c>
      <c r="Q1457" s="41">
        <f t="shared" si="56"/>
        <v>25.71047220636294</v>
      </c>
      <c r="R1457" s="36">
        <f>Table10[[#This Row],[Column16]]/Table10[[#This Row],[Column19]]</f>
        <v>-2.7512533306757146E-2</v>
      </c>
      <c r="S1457" s="41">
        <f>'Given Data '!C$21*'Given Data '!C$19*'Given Data '!C$9*Table10[[#This Row],[Column11]]^2</f>
        <v>621.53319125890403</v>
      </c>
      <c r="T1457" s="41">
        <f>'Given Data '!C$23*'Given Data '!C$17*9.81</f>
        <v>102.35950200000001</v>
      </c>
      <c r="U1457" s="41">
        <v>0</v>
      </c>
      <c r="V1457" s="41">
        <f>'Given Data '!C$45-(Table10[[#This Row],[Column13]]+Table10[[#This Row],[Column14]]+Table10[[#This Row],[Column15]])</f>
        <v>-15.991275936069542</v>
      </c>
      <c r="W1457" s="41">
        <f>Table10[[#This Row],[Column16]]/'Given Data '!C$17</f>
        <v>-3.0651656928311784E-2</v>
      </c>
      <c r="X1457" s="41">
        <f>IF(L1457=1,'Given Data '!C$55,IF(L1457=2,'Given Data '!C$56,IF(L1457=3,'Given Data '!C$57)))</f>
        <v>581.23604096253996</v>
      </c>
      <c r="Y1457" s="41">
        <f>Table10[[#This Row],[Column19]]*Table10[[#This Row],[Column11]]^2/(2*1000)</f>
        <v>192.10675958971132</v>
      </c>
    </row>
    <row r="1458" spans="7:25">
      <c r="G1458" s="42">
        <v>6500</v>
      </c>
      <c r="H1458" s="42">
        <v>18</v>
      </c>
      <c r="I1458" s="41">
        <f>Table10[[#This Row],[Column2]]*746/1000</f>
        <v>13.428000000000001</v>
      </c>
      <c r="J1458" s="37">
        <f>60*Table10[[#This Row],[Column3]]/(2*PI()*Table10[[#This Row],[Column1]])</f>
        <v>1.972737762311973E-2</v>
      </c>
      <c r="K1458" s="51">
        <v>443.8</v>
      </c>
      <c r="L1458" s="41">
        <f>IF(Simulation!Q1458&lt;='Given Data '!J$6,1,IF(AND(Simulation!Q1458&gt;'Given Data '!J$6,Simulation!Q1458&lt;='Given Data '!J$7),2,IF(Simulation!Q1458&gt;'Given Data '!J$8,3)))</f>
        <v>3</v>
      </c>
      <c r="M1458" s="41">
        <v>2</v>
      </c>
      <c r="N1458" s="32">
        <f t="shared" si="55"/>
        <v>1454</v>
      </c>
      <c r="O1458" s="41">
        <f>O1457+(Table10[[#This Row],[Column11]]-Q1457)/R1457</f>
        <v>74.859269829308104</v>
      </c>
      <c r="P1458" s="41">
        <f>3.6*Table10[[#This Row],[Column11]]</f>
        <v>92.553847536760017</v>
      </c>
      <c r="Q1458" s="41">
        <f t="shared" si="56"/>
        <v>25.709402093544448</v>
      </c>
      <c r="R1458" s="36">
        <f>Table10[[#This Row],[Column16]]/Table10[[#This Row],[Column19]]</f>
        <v>-2.7423520548110467E-2</v>
      </c>
      <c r="S1458" s="41">
        <f>'Given Data '!C$21*'Given Data '!C$19*'Given Data '!C$9*Table10[[#This Row],[Column11]]^2</f>
        <v>621.48145383547308</v>
      </c>
      <c r="T1458" s="41">
        <f>'Given Data '!C$23*'Given Data '!C$17*9.81</f>
        <v>102.35950200000001</v>
      </c>
      <c r="U1458" s="41">
        <v>0</v>
      </c>
      <c r="V1458" s="41">
        <f>'Given Data '!C$45-(Table10[[#This Row],[Column13]]+Table10[[#This Row],[Column14]]+Table10[[#This Row],[Column15]])</f>
        <v>-15.939538512638592</v>
      </c>
      <c r="W1458" s="41">
        <f>Table10[[#This Row],[Column16]]/'Given Data '!C$17</f>
        <v>-3.0552487996470434E-2</v>
      </c>
      <c r="X1458" s="41">
        <f>IF(L1458=1,'Given Data '!C$55,IF(L1458=2,'Given Data '!C$56,IF(L1458=3,'Given Data '!C$57)))</f>
        <v>581.23604096253996</v>
      </c>
      <c r="Y1458" s="41">
        <f>Table10[[#This Row],[Column19]]*Table10[[#This Row],[Column11]]^2/(2*1000)</f>
        <v>192.09076831377524</v>
      </c>
    </row>
    <row r="1459" spans="7:25">
      <c r="G1459" s="42">
        <v>6500</v>
      </c>
      <c r="H1459" s="42">
        <v>18</v>
      </c>
      <c r="I1459" s="41">
        <f>Table10[[#This Row],[Column2]]*746/1000</f>
        <v>13.428000000000001</v>
      </c>
      <c r="J1459" s="37">
        <f>60*Table10[[#This Row],[Column3]]/(2*PI()*Table10[[#This Row],[Column1]])</f>
        <v>1.972737762311973E-2</v>
      </c>
      <c r="K1459" s="51">
        <v>443.8</v>
      </c>
      <c r="L1459" s="41">
        <f>IF(Simulation!Q1459&lt;='Given Data '!J$6,1,IF(AND(Simulation!Q1459&gt;'Given Data '!J$6,Simulation!Q1459&lt;='Given Data '!J$7),2,IF(Simulation!Q1459&gt;'Given Data '!J$8,3)))</f>
        <v>3</v>
      </c>
      <c r="M1459" s="41">
        <v>2</v>
      </c>
      <c r="N1459" s="32">
        <f t="shared" si="55"/>
        <v>1455</v>
      </c>
      <c r="O1459" s="41">
        <f>O1458+(Table10[[#This Row],[Column11]]-Q1458)/R1458</f>
        <v>74.898166912251583</v>
      </c>
      <c r="P1459" s="41">
        <f>3.6*Table10[[#This Row],[Column11]]</f>
        <v>92.550007434927906</v>
      </c>
      <c r="Q1459" s="41">
        <f t="shared" si="56"/>
        <v>25.708335398591085</v>
      </c>
      <c r="R1459" s="36">
        <f>Table10[[#This Row],[Column16]]/Table10[[#This Row],[Column19]]</f>
        <v>-2.733479577716422E-2</v>
      </c>
      <c r="S1459" s="41">
        <f>'Given Data '!C$21*'Given Data '!C$19*'Given Data '!C$9*Table10[[#This Row],[Column11]]^2</f>
        <v>621.42988380087297</v>
      </c>
      <c r="T1459" s="41">
        <f>'Given Data '!C$23*'Given Data '!C$17*9.81</f>
        <v>102.35950200000001</v>
      </c>
      <c r="U1459" s="41">
        <v>0</v>
      </c>
      <c r="V1459" s="41">
        <f>'Given Data '!C$45-(Table10[[#This Row],[Column13]]+Table10[[#This Row],[Column14]]+Table10[[#This Row],[Column15]])</f>
        <v>-15.887968478038488</v>
      </c>
      <c r="W1459" s="41">
        <f>Table10[[#This Row],[Column16]]/'Given Data '!C$17</f>
        <v>-3.045363991113547E-2</v>
      </c>
      <c r="X1459" s="41">
        <f>IF(L1459=1,'Given Data '!C$55,IF(L1459=2,'Given Data '!C$56,IF(L1459=3,'Given Data '!C$57)))</f>
        <v>581.23604096253996</v>
      </c>
      <c r="Y1459" s="41">
        <f>Table10[[#This Row],[Column19]]*Table10[[#This Row],[Column11]]^2/(2*1000)</f>
        <v>192.0748287752626</v>
      </c>
    </row>
    <row r="1460" spans="7:25">
      <c r="G1460" s="42">
        <v>6500</v>
      </c>
      <c r="H1460" s="42">
        <v>18</v>
      </c>
      <c r="I1460" s="41">
        <f>Table10[[#This Row],[Column2]]*746/1000</f>
        <v>13.428000000000001</v>
      </c>
      <c r="J1460" s="37">
        <f>60*Table10[[#This Row],[Column3]]/(2*PI()*Table10[[#This Row],[Column1]])</f>
        <v>1.972737762311973E-2</v>
      </c>
      <c r="K1460" s="51">
        <v>443.8</v>
      </c>
      <c r="L1460" s="41">
        <f>IF(Simulation!Q1460&lt;='Given Data '!J$6,1,IF(AND(Simulation!Q1460&gt;'Given Data '!J$6,Simulation!Q1460&lt;='Given Data '!J$7),2,IF(Simulation!Q1460&gt;'Given Data '!J$8,3)))</f>
        <v>3</v>
      </c>
      <c r="M1460" s="41">
        <v>2</v>
      </c>
      <c r="N1460" s="32">
        <f t="shared" si="55"/>
        <v>1456</v>
      </c>
      <c r="O1460" s="41">
        <f>O1459+(Table10[[#This Row],[Column11]]-Q1459)/R1459</f>
        <v>74.937065606575885</v>
      </c>
      <c r="P1460" s="41">
        <f>3.6*Table10[[#This Row],[Column11]]</f>
        <v>92.546179598612639</v>
      </c>
      <c r="Q1460" s="41">
        <f t="shared" si="56"/>
        <v>25.707272110725732</v>
      </c>
      <c r="R1460" s="36">
        <f>Table10[[#This Row],[Column16]]/Table10[[#This Row],[Column19]]</f>
        <v>-2.7246358062176412E-2</v>
      </c>
      <c r="S1460" s="41">
        <f>'Given Data '!C$21*'Given Data '!C$19*'Given Data '!C$9*Table10[[#This Row],[Column11]]^2</f>
        <v>621.37848061354168</v>
      </c>
      <c r="T1460" s="41">
        <f>'Given Data '!C$23*'Given Data '!C$17*9.81</f>
        <v>102.35950200000001</v>
      </c>
      <c r="U1460" s="41">
        <v>0</v>
      </c>
      <c r="V1460" s="41">
        <f>'Given Data '!C$45-(Table10[[#This Row],[Column13]]+Table10[[#This Row],[Column14]]+Table10[[#This Row],[Column15]])</f>
        <v>-15.836565290707199</v>
      </c>
      <c r="W1460" s="41">
        <f>Table10[[#This Row],[Column16]]/'Given Data '!C$17</f>
        <v>-3.0355111634255041E-2</v>
      </c>
      <c r="X1460" s="41">
        <f>IF(L1460=1,'Given Data '!C$55,IF(L1460=2,'Given Data '!C$56,IF(L1460=3,'Given Data '!C$57)))</f>
        <v>581.23604096253996</v>
      </c>
      <c r="Y1460" s="41">
        <f>Table10[[#This Row],[Column19]]*Table10[[#This Row],[Column11]]^2/(2*1000)</f>
        <v>192.05894080678453</v>
      </c>
    </row>
    <row r="1461" spans="7:25">
      <c r="G1461" s="42">
        <v>6500</v>
      </c>
      <c r="H1461" s="42">
        <v>18</v>
      </c>
      <c r="I1461" s="41">
        <f>Table10[[#This Row],[Column2]]*746/1000</f>
        <v>13.428000000000001</v>
      </c>
      <c r="J1461" s="37">
        <f>60*Table10[[#This Row],[Column3]]/(2*PI()*Table10[[#This Row],[Column1]])</f>
        <v>1.972737762311973E-2</v>
      </c>
      <c r="K1461" s="51">
        <v>443.8</v>
      </c>
      <c r="L1461" s="41">
        <f>IF(Simulation!Q1461&lt;='Given Data '!J$6,1,IF(AND(Simulation!Q1461&gt;'Given Data '!J$6,Simulation!Q1461&lt;='Given Data '!J$7),2,IF(Simulation!Q1461&gt;'Given Data '!J$8,3)))</f>
        <v>3</v>
      </c>
      <c r="M1461" s="41">
        <v>2</v>
      </c>
      <c r="N1461" s="32">
        <f t="shared" si="55"/>
        <v>1457</v>
      </c>
      <c r="O1461" s="41">
        <f>O1460+(Table10[[#This Row],[Column11]]-Q1460)/R1460</f>
        <v>74.975965907266783</v>
      </c>
      <c r="P1461" s="41">
        <f>3.6*Table10[[#This Row],[Column11]]</f>
        <v>92.542363989135779</v>
      </c>
      <c r="Q1461" s="41">
        <f t="shared" si="56"/>
        <v>25.706212219204382</v>
      </c>
      <c r="R1461" s="36">
        <f>Table10[[#This Row],[Column16]]/Table10[[#This Row],[Column19]]</f>
        <v>-2.7158206474420132E-2</v>
      </c>
      <c r="S1461" s="41">
        <f>'Given Data '!C$21*'Given Data '!C$19*'Given Data '!C$9*Table10[[#This Row],[Column11]]^2</f>
        <v>621.32724373366966</v>
      </c>
      <c r="T1461" s="41">
        <f>'Given Data '!C$23*'Given Data '!C$17*9.81</f>
        <v>102.35950200000001</v>
      </c>
      <c r="U1461" s="41">
        <v>0</v>
      </c>
      <c r="V1461" s="41">
        <f>'Given Data '!C$45-(Table10[[#This Row],[Column13]]+Table10[[#This Row],[Column14]]+Table10[[#This Row],[Column15]])</f>
        <v>-15.785328410835177</v>
      </c>
      <c r="W1461" s="41">
        <f>Table10[[#This Row],[Column16]]/'Given Data '!C$17</f>
        <v>-3.0256902131136409E-2</v>
      </c>
      <c r="X1461" s="41">
        <f>IF(L1461=1,'Given Data '!C$55,IF(L1461=2,'Given Data '!C$56,IF(L1461=3,'Given Data '!C$57)))</f>
        <v>581.23604096253996</v>
      </c>
      <c r="Y1461" s="41">
        <f>Table10[[#This Row],[Column19]]*Table10[[#This Row],[Column11]]^2/(2*1000)</f>
        <v>192.04310424149384</v>
      </c>
    </row>
    <row r="1462" spans="7:25">
      <c r="G1462" s="42">
        <v>6500</v>
      </c>
      <c r="H1462" s="42">
        <v>18</v>
      </c>
      <c r="I1462" s="41">
        <f>Table10[[#This Row],[Column2]]*746/1000</f>
        <v>13.428000000000001</v>
      </c>
      <c r="J1462" s="37">
        <f>60*Table10[[#This Row],[Column3]]/(2*PI()*Table10[[#This Row],[Column1]])</f>
        <v>1.972737762311973E-2</v>
      </c>
      <c r="K1462" s="51">
        <v>443.8</v>
      </c>
      <c r="L1462" s="41">
        <f>IF(Simulation!Q1462&lt;='Given Data '!J$6,1,IF(AND(Simulation!Q1462&gt;'Given Data '!J$6,Simulation!Q1462&lt;='Given Data '!J$7),2,IF(Simulation!Q1462&gt;'Given Data '!J$8,3)))</f>
        <v>3</v>
      </c>
      <c r="M1462" s="41">
        <v>2</v>
      </c>
      <c r="N1462" s="32">
        <f t="shared" si="55"/>
        <v>1458</v>
      </c>
      <c r="O1462" s="41">
        <f>O1461+(Table10[[#This Row],[Column11]]-Q1461)/R1461</f>
        <v>75.014867809325196</v>
      </c>
      <c r="P1462" s="41">
        <f>3.6*Table10[[#This Row],[Column11]]</f>
        <v>92.538560567937722</v>
      </c>
      <c r="Q1462" s="41">
        <f t="shared" si="56"/>
        <v>25.705155713316032</v>
      </c>
      <c r="R1462" s="36">
        <f>Table10[[#This Row],[Column16]]/Table10[[#This Row],[Column19]]</f>
        <v>-2.7070340088172232E-2</v>
      </c>
      <c r="S1462" s="41">
        <f>'Given Data '!C$21*'Given Data '!C$19*'Given Data '!C$9*Table10[[#This Row],[Column11]]^2</f>
        <v>621.27617262319325</v>
      </c>
      <c r="T1462" s="41">
        <f>'Given Data '!C$23*'Given Data '!C$17*9.81</f>
        <v>102.35950200000001</v>
      </c>
      <c r="U1462" s="41">
        <v>0</v>
      </c>
      <c r="V1462" s="41">
        <f>'Given Data '!C$45-(Table10[[#This Row],[Column13]]+Table10[[#This Row],[Column14]]+Table10[[#This Row],[Column15]])</f>
        <v>-15.734257300358763</v>
      </c>
      <c r="W1462" s="41">
        <f>Table10[[#This Row],[Column16]]/'Given Data '!C$17</f>
        <v>-3.0159010370433309E-2</v>
      </c>
      <c r="X1462" s="41">
        <f>IF(L1462=1,'Given Data '!C$55,IF(L1462=2,'Given Data '!C$56,IF(L1462=3,'Given Data '!C$57)))</f>
        <v>581.23604096253996</v>
      </c>
      <c r="Y1462" s="41">
        <f>Table10[[#This Row],[Column19]]*Table10[[#This Row],[Column11]]^2/(2*1000)</f>
        <v>192.02731891308301</v>
      </c>
    </row>
    <row r="1463" spans="7:25">
      <c r="G1463" s="42">
        <v>6500</v>
      </c>
      <c r="H1463" s="42">
        <v>18</v>
      </c>
      <c r="I1463" s="41">
        <f>Table10[[#This Row],[Column2]]*746/1000</f>
        <v>13.428000000000001</v>
      </c>
      <c r="J1463" s="37">
        <f>60*Table10[[#This Row],[Column3]]/(2*PI()*Table10[[#This Row],[Column1]])</f>
        <v>1.972737762311973E-2</v>
      </c>
      <c r="K1463" s="51">
        <v>414.1</v>
      </c>
      <c r="L1463" s="41">
        <f>IF(Simulation!Q1463&lt;='Given Data '!J$6,1,IF(AND(Simulation!Q1463&gt;'Given Data '!J$6,Simulation!Q1463&lt;='Given Data '!J$7),2,IF(Simulation!Q1463&gt;'Given Data '!J$8,3)))</f>
        <v>3</v>
      </c>
      <c r="M1463" s="41">
        <v>2</v>
      </c>
      <c r="N1463" s="32">
        <f t="shared" si="55"/>
        <v>1459</v>
      </c>
      <c r="O1463" s="41">
        <f>O1462+(Table10[[#This Row],[Column11]]-Q1462)/R1462</f>
        <v>75.053771307766993</v>
      </c>
      <c r="P1463" s="41">
        <f>3.6*Table10[[#This Row],[Column11]]</f>
        <v>92.534769296577338</v>
      </c>
      <c r="Q1463" s="41">
        <f t="shared" si="56"/>
        <v>25.704102582382593</v>
      </c>
      <c r="R1463" s="36">
        <f>Table10[[#This Row],[Column16]]/Table10[[#This Row],[Column19]]</f>
        <v>-2.6982757980705492E-2</v>
      </c>
      <c r="S1463" s="41">
        <f>'Given Data '!C$21*'Given Data '!C$19*'Given Data '!C$9*Table10[[#This Row],[Column11]]^2</f>
        <v>621.22526674579012</v>
      </c>
      <c r="T1463" s="41">
        <f>'Given Data '!C$23*'Given Data '!C$17*9.81</f>
        <v>102.35950200000001</v>
      </c>
      <c r="U1463" s="41">
        <v>0</v>
      </c>
      <c r="V1463" s="41">
        <f>'Given Data '!C$45-(Table10[[#This Row],[Column13]]+Table10[[#This Row],[Column14]]+Table10[[#This Row],[Column15]])</f>
        <v>-15.683351422955639</v>
      </c>
      <c r="W1463" s="41">
        <f>Table10[[#This Row],[Column16]]/'Given Data '!C$17</f>
        <v>-3.0061435324137235E-2</v>
      </c>
      <c r="X1463" s="41">
        <f>IF(L1463=1,'Given Data '!C$55,IF(L1463=2,'Given Data '!C$56,IF(L1463=3,'Given Data '!C$57)))</f>
        <v>581.23604096253996</v>
      </c>
      <c r="Y1463" s="41">
        <f>Table10[[#This Row],[Column19]]*Table10[[#This Row],[Column11]]^2/(2*1000)</f>
        <v>192.01158465578263</v>
      </c>
    </row>
    <row r="1464" spans="7:25">
      <c r="G1464" s="42">
        <v>6500</v>
      </c>
      <c r="H1464" s="42">
        <v>18</v>
      </c>
      <c r="I1464" s="41">
        <f>Table10[[#This Row],[Column2]]*746/1000</f>
        <v>13.428000000000001</v>
      </c>
      <c r="J1464" s="37">
        <f>60*Table10[[#This Row],[Column3]]/(2*PI()*Table10[[#This Row],[Column1]])</f>
        <v>1.972737762311973E-2</v>
      </c>
      <c r="K1464" s="51">
        <v>414.1</v>
      </c>
      <c r="L1464" s="41">
        <f>IF(Simulation!Q1464&lt;='Given Data '!J$6,1,IF(AND(Simulation!Q1464&gt;'Given Data '!J$6,Simulation!Q1464&lt;='Given Data '!J$7),2,IF(Simulation!Q1464&gt;'Given Data '!J$8,3)))</f>
        <v>3</v>
      </c>
      <c r="M1464" s="41">
        <v>2</v>
      </c>
      <c r="N1464" s="32">
        <f t="shared" si="55"/>
        <v>1460</v>
      </c>
      <c r="O1464" s="41">
        <f>O1463+(Table10[[#This Row],[Column11]]-Q1463)/R1463</f>
        <v>75.092676397622824</v>
      </c>
      <c r="P1464" s="41">
        <f>3.6*Table10[[#This Row],[Column11]]</f>
        <v>92.53099013673166</v>
      </c>
      <c r="Q1464" s="41">
        <f t="shared" si="56"/>
        <v>25.703052815758795</v>
      </c>
      <c r="R1464" s="36">
        <f>Table10[[#This Row],[Column16]]/Table10[[#This Row],[Column19]]</f>
        <v>-2.6895459232277853E-2</v>
      </c>
      <c r="S1464" s="41">
        <f>'Given Data '!C$21*'Given Data '!C$19*'Given Data '!C$9*Table10[[#This Row],[Column11]]^2</f>
        <v>621.17452556687306</v>
      </c>
      <c r="T1464" s="41">
        <f>'Given Data '!C$23*'Given Data '!C$17*9.81</f>
        <v>102.35950200000001</v>
      </c>
      <c r="U1464" s="41">
        <v>0</v>
      </c>
      <c r="V1464" s="41">
        <f>'Given Data '!C$45-(Table10[[#This Row],[Column13]]+Table10[[#This Row],[Column14]]+Table10[[#This Row],[Column15]])</f>
        <v>-15.632610244038574</v>
      </c>
      <c r="W1464" s="41">
        <f>Table10[[#This Row],[Column16]]/'Given Data '!C$17</f>
        <v>-2.9964175967565454E-2</v>
      </c>
      <c r="X1464" s="41">
        <f>IF(L1464=1,'Given Data '!C$55,IF(L1464=2,'Given Data '!C$56,IF(L1464=3,'Given Data '!C$57)))</f>
        <v>581.23604096253996</v>
      </c>
      <c r="Y1464" s="41">
        <f>Table10[[#This Row],[Column19]]*Table10[[#This Row],[Column11]]^2/(2*1000)</f>
        <v>191.99590130435971</v>
      </c>
    </row>
    <row r="1465" spans="7:25">
      <c r="G1465" s="42">
        <v>6500</v>
      </c>
      <c r="H1465" s="42">
        <v>18</v>
      </c>
      <c r="I1465" s="41">
        <f>Table10[[#This Row],[Column2]]*746/1000</f>
        <v>13.428000000000001</v>
      </c>
      <c r="J1465" s="37">
        <f>60*Table10[[#This Row],[Column3]]/(2*PI()*Table10[[#This Row],[Column1]])</f>
        <v>1.972737762311973E-2</v>
      </c>
      <c r="K1465" s="51">
        <v>414.1</v>
      </c>
      <c r="L1465" s="41">
        <f>IF(Simulation!Q1465&lt;='Given Data '!J$6,1,IF(AND(Simulation!Q1465&gt;'Given Data '!J$6,Simulation!Q1465&lt;='Given Data '!J$7),2,IF(Simulation!Q1465&gt;'Given Data '!J$8,3)))</f>
        <v>3</v>
      </c>
      <c r="M1465" s="41">
        <v>2</v>
      </c>
      <c r="N1465" s="32">
        <f t="shared" si="55"/>
        <v>1461</v>
      </c>
      <c r="O1465" s="41">
        <f>O1464+(Table10[[#This Row],[Column11]]-Q1464)/R1464</f>
        <v>75.131583073938387</v>
      </c>
      <c r="P1465" s="41">
        <f>3.6*Table10[[#This Row],[Column11]]</f>
        <v>92.527223050195516</v>
      </c>
      <c r="Q1465" s="41">
        <f t="shared" si="56"/>
        <v>25.702006402832087</v>
      </c>
      <c r="R1465" s="36">
        <f>Table10[[#This Row],[Column16]]/Table10[[#This Row],[Column19]]</f>
        <v>-2.6808442926122267E-2</v>
      </c>
      <c r="S1465" s="41">
        <f>'Given Data '!C$21*'Given Data '!C$19*'Given Data '!C$9*Table10[[#This Row],[Column11]]^2</f>
        <v>621.123948553584</v>
      </c>
      <c r="T1465" s="41">
        <f>'Given Data '!C$23*'Given Data '!C$17*9.81</f>
        <v>102.35950200000001</v>
      </c>
      <c r="U1465" s="41">
        <v>0</v>
      </c>
      <c r="V1465" s="41">
        <f>'Given Data '!C$45-(Table10[[#This Row],[Column13]]+Table10[[#This Row],[Column14]]+Table10[[#This Row],[Column15]])</f>
        <v>-15.582033230749516</v>
      </c>
      <c r="W1465" s="41">
        <f>Table10[[#This Row],[Column16]]/'Given Data '!C$17</f>
        <v>-2.9867231279349669E-2</v>
      </c>
      <c r="X1465" s="41">
        <f>IF(L1465=1,'Given Data '!C$55,IF(L1465=2,'Given Data '!C$56,IF(L1465=3,'Given Data '!C$57)))</f>
        <v>581.23604096253996</v>
      </c>
      <c r="Y1465" s="41">
        <f>Table10[[#This Row],[Column19]]*Table10[[#This Row],[Column11]]^2/(2*1000)</f>
        <v>191.98026869411569</v>
      </c>
    </row>
    <row r="1466" spans="7:25">
      <c r="G1466" s="42">
        <v>6500</v>
      </c>
      <c r="H1466" s="42">
        <v>18</v>
      </c>
      <c r="I1466" s="41">
        <f>Table10[[#This Row],[Column2]]*746/1000</f>
        <v>13.428000000000001</v>
      </c>
      <c r="J1466" s="37">
        <f>60*Table10[[#This Row],[Column3]]/(2*PI()*Table10[[#This Row],[Column1]])</f>
        <v>1.972737762311973E-2</v>
      </c>
      <c r="K1466" s="51">
        <v>469.1</v>
      </c>
      <c r="L1466" s="41">
        <f>IF(Simulation!Q1466&lt;='Given Data '!J$6,1,IF(AND(Simulation!Q1466&gt;'Given Data '!J$6,Simulation!Q1466&lt;='Given Data '!J$7),2,IF(Simulation!Q1466&gt;'Given Data '!J$8,3)))</f>
        <v>3</v>
      </c>
      <c r="M1466" s="41">
        <v>2</v>
      </c>
      <c r="N1466" s="32">
        <f t="shared" si="55"/>
        <v>1462</v>
      </c>
      <c r="O1466" s="41">
        <f>O1465+(Table10[[#This Row],[Column11]]-Q1465)/R1465</f>
        <v>75.170491331773988</v>
      </c>
      <c r="P1466" s="41">
        <f>3.6*Table10[[#This Row],[Column11]]</f>
        <v>92.523467998881173</v>
      </c>
      <c r="Q1466" s="41">
        <f t="shared" si="56"/>
        <v>25.700963333022546</v>
      </c>
      <c r="R1466" s="36">
        <f>Table10[[#This Row],[Column16]]/Table10[[#This Row],[Column19]]</f>
        <v>-2.6721708148438657E-2</v>
      </c>
      <c r="S1466" s="41">
        <f>'Given Data '!C$21*'Given Data '!C$19*'Given Data '!C$9*Table10[[#This Row],[Column11]]^2</f>
        <v>621.07353517478941</v>
      </c>
      <c r="T1466" s="41">
        <f>'Given Data '!C$23*'Given Data '!C$17*9.81</f>
        <v>102.35950200000001</v>
      </c>
      <c r="U1466" s="41">
        <v>0</v>
      </c>
      <c r="V1466" s="41">
        <f>'Given Data '!C$45-(Table10[[#This Row],[Column13]]+Table10[[#This Row],[Column14]]+Table10[[#This Row],[Column15]])</f>
        <v>-15.531619851954929</v>
      </c>
      <c r="W1466" s="41">
        <f>Table10[[#This Row],[Column16]]/'Given Data '!C$17</f>
        <v>-2.9770600241427091E-2</v>
      </c>
      <c r="X1466" s="41">
        <f>IF(L1466=1,'Given Data '!C$55,IF(L1466=2,'Given Data '!C$56,IF(L1466=3,'Given Data '!C$57)))</f>
        <v>581.23604096253996</v>
      </c>
      <c r="Y1466" s="41">
        <f>Table10[[#This Row],[Column19]]*Table10[[#This Row],[Column11]]^2/(2*1000)</f>
        <v>191.96468666088495</v>
      </c>
    </row>
    <row r="1467" spans="7:25">
      <c r="G1467" s="42">
        <v>6500</v>
      </c>
      <c r="H1467" s="42">
        <v>18</v>
      </c>
      <c r="I1467" s="41">
        <f>Table10[[#This Row],[Column2]]*746/1000</f>
        <v>13.428000000000001</v>
      </c>
      <c r="J1467" s="37">
        <f>60*Table10[[#This Row],[Column3]]/(2*PI()*Table10[[#This Row],[Column1]])</f>
        <v>1.972737762311973E-2</v>
      </c>
      <c r="K1467" s="51">
        <v>469.1</v>
      </c>
      <c r="L1467" s="41">
        <f>IF(Simulation!Q1467&lt;='Given Data '!J$6,1,IF(AND(Simulation!Q1467&gt;'Given Data '!J$6,Simulation!Q1467&lt;='Given Data '!J$7),2,IF(Simulation!Q1467&gt;'Given Data '!J$8,3)))</f>
        <v>3</v>
      </c>
      <c r="M1467" s="41">
        <v>2</v>
      </c>
      <c r="N1467" s="32">
        <f t="shared" si="55"/>
        <v>1463</v>
      </c>
      <c r="O1467" s="41">
        <f>O1466+(Table10[[#This Row],[Column11]]-Q1466)/R1466</f>
        <v>75.209401166204827</v>
      </c>
      <c r="P1467" s="41">
        <f>3.6*Table10[[#This Row],[Column11]]</f>
        <v>92.519724944818009</v>
      </c>
      <c r="Q1467" s="41">
        <f t="shared" si="56"/>
        <v>25.699923595782781</v>
      </c>
      <c r="R1467" s="36">
        <f>Table10[[#This Row],[Column16]]/Table10[[#This Row],[Column19]]</f>
        <v>-2.6635253988382779E-2</v>
      </c>
      <c r="S1467" s="41">
        <f>'Given Data '!C$21*'Given Data '!C$19*'Given Data '!C$9*Table10[[#This Row],[Column11]]^2</f>
        <v>621.02328490107379</v>
      </c>
      <c r="T1467" s="41">
        <f>'Given Data '!C$23*'Given Data '!C$17*9.81</f>
        <v>102.35950200000001</v>
      </c>
      <c r="U1467" s="41">
        <v>0</v>
      </c>
      <c r="V1467" s="41">
        <f>'Given Data '!C$45-(Table10[[#This Row],[Column13]]+Table10[[#This Row],[Column14]]+Table10[[#This Row],[Column15]])</f>
        <v>-15.48136957823931</v>
      </c>
      <c r="W1467" s="41">
        <f>Table10[[#This Row],[Column16]]/'Given Data '!C$17</f>
        <v>-2.9674281839028021E-2</v>
      </c>
      <c r="X1467" s="41">
        <f>IF(L1467=1,'Given Data '!C$55,IF(L1467=2,'Given Data '!C$56,IF(L1467=3,'Given Data '!C$57)))</f>
        <v>581.23604096253996</v>
      </c>
      <c r="Y1467" s="41">
        <f>Table10[[#This Row],[Column19]]*Table10[[#This Row],[Column11]]^2/(2*1000)</f>
        <v>191.94915504103298</v>
      </c>
    </row>
    <row r="1468" spans="7:25">
      <c r="G1468" s="42">
        <v>6500</v>
      </c>
      <c r="H1468" s="42">
        <v>18</v>
      </c>
      <c r="I1468" s="41">
        <f>Table10[[#This Row],[Column2]]*746/1000</f>
        <v>13.428000000000001</v>
      </c>
      <c r="J1468" s="37">
        <f>60*Table10[[#This Row],[Column3]]/(2*PI()*Table10[[#This Row],[Column1]])</f>
        <v>1.972737762311973E-2</v>
      </c>
      <c r="K1468" s="51">
        <v>469.1</v>
      </c>
      <c r="L1468" s="41">
        <f>IF(Simulation!Q1468&lt;='Given Data '!J$6,1,IF(AND(Simulation!Q1468&gt;'Given Data '!J$6,Simulation!Q1468&lt;='Given Data '!J$7),2,IF(Simulation!Q1468&gt;'Given Data '!J$8,3)))</f>
        <v>3</v>
      </c>
      <c r="M1468" s="41">
        <v>2</v>
      </c>
      <c r="N1468" s="32">
        <f t="shared" si="55"/>
        <v>1464</v>
      </c>
      <c r="O1468" s="41">
        <f>O1467+(Table10[[#This Row],[Column11]]-Q1467)/R1467</f>
        <v>75.248312572320842</v>
      </c>
      <c r="P1468" s="41">
        <f>3.6*Table10[[#This Row],[Column11]]</f>
        <v>92.515993850152213</v>
      </c>
      <c r="Q1468" s="41">
        <f t="shared" si="56"/>
        <v>25.698887180597836</v>
      </c>
      <c r="R1468" s="36">
        <f>Table10[[#This Row],[Column16]]/Table10[[#This Row],[Column19]]</f>
        <v>-2.6549079538057619E-2</v>
      </c>
      <c r="S1468" s="41">
        <f>'Given Data '!C$21*'Given Data '!C$19*'Given Data '!C$9*Table10[[#This Row],[Column11]]^2</f>
        <v>620.97319720473467</v>
      </c>
      <c r="T1468" s="41">
        <f>'Given Data '!C$23*'Given Data '!C$17*9.81</f>
        <v>102.35950200000001</v>
      </c>
      <c r="U1468" s="41">
        <v>0</v>
      </c>
      <c r="V1468" s="41">
        <f>'Given Data '!C$45-(Table10[[#This Row],[Column13]]+Table10[[#This Row],[Column14]]+Table10[[#This Row],[Column15]])</f>
        <v>-15.43128188190019</v>
      </c>
      <c r="W1468" s="41">
        <f>Table10[[#This Row],[Column16]]/'Given Data '!C$17</f>
        <v>-2.9578275060666251E-2</v>
      </c>
      <c r="X1468" s="41">
        <f>IF(L1468=1,'Given Data '!C$55,IF(L1468=2,'Given Data '!C$56,IF(L1468=3,'Given Data '!C$57)))</f>
        <v>581.23604096253996</v>
      </c>
      <c r="Y1468" s="41">
        <f>Table10[[#This Row],[Column19]]*Table10[[#This Row],[Column11]]^2/(2*1000)</f>
        <v>191.93367367145476</v>
      </c>
    </row>
    <row r="1469" spans="7:25">
      <c r="G1469" s="42">
        <v>6500</v>
      </c>
      <c r="H1469" s="42">
        <v>18</v>
      </c>
      <c r="I1469" s="41">
        <f>Table10[[#This Row],[Column2]]*746/1000</f>
        <v>13.428000000000001</v>
      </c>
      <c r="J1469" s="37">
        <f>60*Table10[[#This Row],[Column3]]/(2*PI()*Table10[[#This Row],[Column1]])</f>
        <v>1.972737762311973E-2</v>
      </c>
      <c r="K1469" s="51">
        <v>469.1</v>
      </c>
      <c r="L1469" s="41">
        <f>IF(Simulation!Q1469&lt;='Given Data '!J$6,1,IF(AND(Simulation!Q1469&gt;'Given Data '!J$6,Simulation!Q1469&lt;='Given Data '!J$7),2,IF(Simulation!Q1469&gt;'Given Data '!J$8,3)))</f>
        <v>3</v>
      </c>
      <c r="M1469" s="41">
        <v>2</v>
      </c>
      <c r="N1469" s="32">
        <f t="shared" si="55"/>
        <v>1465</v>
      </c>
      <c r="O1469" s="41">
        <f>O1468+(Table10[[#This Row],[Column11]]-Q1468)/R1468</f>
        <v>75.287225545226605</v>
      </c>
      <c r="P1469" s="41">
        <f>3.6*Table10[[#This Row],[Column11]]</f>
        <v>92.512274677146351</v>
      </c>
      <c r="Q1469" s="41">
        <f t="shared" si="56"/>
        <v>25.697854076985099</v>
      </c>
      <c r="R1469" s="36">
        <f>Table10[[#This Row],[Column16]]/Table10[[#This Row],[Column19]]</f>
        <v>-2.6463183892503406E-2</v>
      </c>
      <c r="S1469" s="41">
        <f>'Given Data '!C$21*'Given Data '!C$19*'Given Data '!C$9*Table10[[#This Row],[Column11]]^2</f>
        <v>620.92327155977682</v>
      </c>
      <c r="T1469" s="41">
        <f>'Given Data '!C$23*'Given Data '!C$17*9.81</f>
        <v>102.35950200000001</v>
      </c>
      <c r="U1469" s="41">
        <v>0</v>
      </c>
      <c r="V1469" s="41">
        <f>'Given Data '!C$45-(Table10[[#This Row],[Column13]]+Table10[[#This Row],[Column14]]+Table10[[#This Row],[Column15]])</f>
        <v>-15.381356236942338</v>
      </c>
      <c r="W1469" s="41">
        <f>Table10[[#This Row],[Column16]]/'Given Data '!C$17</f>
        <v>-2.9482578898127956E-2</v>
      </c>
      <c r="X1469" s="41">
        <f>IF(L1469=1,'Given Data '!C$55,IF(L1469=2,'Given Data '!C$56,IF(L1469=3,'Given Data '!C$57)))</f>
        <v>581.23604096253996</v>
      </c>
      <c r="Y1469" s="41">
        <f>Table10[[#This Row],[Column19]]*Table10[[#This Row],[Column11]]^2/(2*1000)</f>
        <v>191.91824238957281</v>
      </c>
    </row>
    <row r="1470" spans="7:25">
      <c r="G1470" s="42">
        <v>6500</v>
      </c>
      <c r="H1470" s="42">
        <v>18</v>
      </c>
      <c r="I1470" s="41">
        <f>Table10[[#This Row],[Column2]]*746/1000</f>
        <v>13.428000000000001</v>
      </c>
      <c r="J1470" s="37">
        <f>60*Table10[[#This Row],[Column3]]/(2*PI()*Table10[[#This Row],[Column1]])</f>
        <v>1.972737762311973E-2</v>
      </c>
      <c r="K1470" s="51">
        <v>469.1</v>
      </c>
      <c r="L1470" s="41">
        <f>IF(Simulation!Q1470&lt;='Given Data '!J$6,1,IF(AND(Simulation!Q1470&gt;'Given Data '!J$6,Simulation!Q1470&lt;='Given Data '!J$7),2,IF(Simulation!Q1470&gt;'Given Data '!J$8,3)))</f>
        <v>3</v>
      </c>
      <c r="M1470" s="41">
        <v>2</v>
      </c>
      <c r="N1470" s="32">
        <f t="shared" si="55"/>
        <v>1466</v>
      </c>
      <c r="O1470" s="41">
        <f>O1469+(Table10[[#This Row],[Column11]]-Q1469)/R1469</f>
        <v>75.326140080041355</v>
      </c>
      <c r="P1470" s="41">
        <f>3.6*Table10[[#This Row],[Column11]]</f>
        <v>92.508567388179145</v>
      </c>
      <c r="Q1470" s="41">
        <f t="shared" si="56"/>
        <v>25.696824274494205</v>
      </c>
      <c r="R1470" s="36">
        <f>Table10[[#This Row],[Column16]]/Table10[[#This Row],[Column19]]</f>
        <v>-2.637756614968843E-2</v>
      </c>
      <c r="S1470" s="41">
        <f>'Given Data '!C$21*'Given Data '!C$19*'Given Data '!C$9*Table10[[#This Row],[Column11]]^2</f>
        <v>620.8735074419069</v>
      </c>
      <c r="T1470" s="41">
        <f>'Given Data '!C$23*'Given Data '!C$17*9.81</f>
        <v>102.35950200000001</v>
      </c>
      <c r="U1470" s="41">
        <v>0</v>
      </c>
      <c r="V1470" s="41">
        <f>'Given Data '!C$45-(Table10[[#This Row],[Column13]]+Table10[[#This Row],[Column14]]+Table10[[#This Row],[Column15]])</f>
        <v>-15.331592119072411</v>
      </c>
      <c r="W1470" s="41">
        <f>Table10[[#This Row],[Column16]]/'Given Data '!C$17</f>
        <v>-2.9387192346461463E-2</v>
      </c>
      <c r="X1470" s="41">
        <f>IF(L1470=1,'Given Data '!C$55,IF(L1470=2,'Given Data '!C$56,IF(L1470=3,'Given Data '!C$57)))</f>
        <v>581.23604096253996</v>
      </c>
      <c r="Y1470" s="41">
        <f>Table10[[#This Row],[Column19]]*Table10[[#This Row],[Column11]]^2/(2*1000)</f>
        <v>191.90286103333591</v>
      </c>
    </row>
    <row r="1471" spans="7:25">
      <c r="G1471" s="42">
        <v>6500</v>
      </c>
      <c r="H1471" s="42">
        <v>18</v>
      </c>
      <c r="I1471" s="41">
        <f>Table10[[#This Row],[Column2]]*746/1000</f>
        <v>13.428000000000001</v>
      </c>
      <c r="J1471" s="37">
        <f>60*Table10[[#This Row],[Column3]]/(2*PI()*Table10[[#This Row],[Column1]])</f>
        <v>1.972737762311973E-2</v>
      </c>
      <c r="K1471" s="51">
        <v>469.1</v>
      </c>
      <c r="L1471" s="41">
        <f>IF(Simulation!Q1471&lt;='Given Data '!J$6,1,IF(AND(Simulation!Q1471&gt;'Given Data '!J$6,Simulation!Q1471&lt;='Given Data '!J$7),2,IF(Simulation!Q1471&gt;'Given Data '!J$8,3)))</f>
        <v>3</v>
      </c>
      <c r="M1471" s="41">
        <v>2</v>
      </c>
      <c r="N1471" s="32">
        <f t="shared" si="55"/>
        <v>1467</v>
      </c>
      <c r="O1471" s="41">
        <f>O1470+(Table10[[#This Row],[Column11]]-Q1470)/R1470</f>
        <v>75.365056171898885</v>
      </c>
      <c r="P1471" s="41">
        <f>3.6*Table10[[#This Row],[Column11]]</f>
        <v>92.504871945745009</v>
      </c>
      <c r="Q1471" s="41">
        <f t="shared" si="56"/>
        <v>25.695797762706945</v>
      </c>
      <c r="R1471" s="36">
        <f>Table10[[#This Row],[Column16]]/Table10[[#This Row],[Column19]]</f>
        <v>-2.6292225410499054E-2</v>
      </c>
      <c r="S1471" s="41">
        <f>'Given Data '!C$21*'Given Data '!C$19*'Given Data '!C$9*Table10[[#This Row],[Column11]]^2</f>
        <v>620.82390432852765</v>
      </c>
      <c r="T1471" s="41">
        <f>'Given Data '!C$23*'Given Data '!C$17*9.81</f>
        <v>102.35950200000001</v>
      </c>
      <c r="U1471" s="41">
        <v>0</v>
      </c>
      <c r="V1471" s="41">
        <f>'Given Data '!C$45-(Table10[[#This Row],[Column13]]+Table10[[#This Row],[Column14]]+Table10[[#This Row],[Column15]])</f>
        <v>-15.281989005693163</v>
      </c>
      <c r="W1471" s="41">
        <f>Table10[[#This Row],[Column16]]/'Given Data '!C$17</f>
        <v>-2.9292114403966115E-2</v>
      </c>
      <c r="X1471" s="41">
        <f>IF(L1471=1,'Given Data '!C$55,IF(L1471=2,'Given Data '!C$56,IF(L1471=3,'Given Data '!C$57)))</f>
        <v>581.23604096253996</v>
      </c>
      <c r="Y1471" s="41">
        <f>Table10[[#This Row],[Column19]]*Table10[[#This Row],[Column11]]^2/(2*1000)</f>
        <v>191.88752944121686</v>
      </c>
    </row>
    <row r="1472" spans="7:25">
      <c r="G1472" s="42">
        <v>6500</v>
      </c>
      <c r="H1472" s="42">
        <v>18</v>
      </c>
      <c r="I1472" s="41">
        <f>Table10[[#This Row],[Column2]]*746/1000</f>
        <v>13.428000000000001</v>
      </c>
      <c r="J1472" s="37">
        <f>60*Table10[[#This Row],[Column3]]/(2*PI()*Table10[[#This Row],[Column1]])</f>
        <v>1.972737762311973E-2</v>
      </c>
      <c r="K1472" s="51">
        <v>469.1</v>
      </c>
      <c r="L1472" s="41">
        <f>IF(Simulation!Q1472&lt;='Given Data '!J$6,1,IF(AND(Simulation!Q1472&gt;'Given Data '!J$6,Simulation!Q1472&lt;='Given Data '!J$7),2,IF(Simulation!Q1472&gt;'Given Data '!J$8,3)))</f>
        <v>3</v>
      </c>
      <c r="M1472" s="41">
        <v>2</v>
      </c>
      <c r="N1472" s="32">
        <f t="shared" si="55"/>
        <v>1468</v>
      </c>
      <c r="O1472" s="41">
        <f>O1471+(Table10[[#This Row],[Column11]]-Q1471)/R1471</f>
        <v>75.403973815947694</v>
      </c>
      <c r="P1472" s="41">
        <f>3.6*Table10[[#This Row],[Column11]]</f>
        <v>92.501188312453806</v>
      </c>
      <c r="Q1472" s="41">
        <f t="shared" si="56"/>
        <v>25.694774531237169</v>
      </c>
      <c r="R1472" s="36">
        <f>Table10[[#This Row],[Column16]]/Table10[[#This Row],[Column19]]</f>
        <v>-2.6207160778730736E-2</v>
      </c>
      <c r="S1472" s="41">
        <f>'Given Data '!C$21*'Given Data '!C$19*'Given Data '!C$9*Table10[[#This Row],[Column11]]^2</f>
        <v>620.77446169873269</v>
      </c>
      <c r="T1472" s="41">
        <f>'Given Data '!C$23*'Given Data '!C$17*9.81</f>
        <v>102.35950200000001</v>
      </c>
      <c r="U1472" s="41">
        <v>0</v>
      </c>
      <c r="V1472" s="41">
        <f>'Given Data '!C$45-(Table10[[#This Row],[Column13]]+Table10[[#This Row],[Column14]]+Table10[[#This Row],[Column15]])</f>
        <v>-15.23254637589821</v>
      </c>
      <c r="W1472" s="41">
        <f>Table10[[#This Row],[Column16]]/'Given Data '!C$17</f>
        <v>-2.9197344072182264E-2</v>
      </c>
      <c r="X1472" s="41">
        <f>IF(L1472=1,'Given Data '!C$55,IF(L1472=2,'Given Data '!C$56,IF(L1472=3,'Given Data '!C$57)))</f>
        <v>581.23604096253996</v>
      </c>
      <c r="Y1472" s="41">
        <f>Table10[[#This Row],[Column19]]*Table10[[#This Row],[Column11]]^2/(2*1000)</f>
        <v>191.8722474522111</v>
      </c>
    </row>
    <row r="1473" spans="7:25">
      <c r="G1473" s="42">
        <v>6500</v>
      </c>
      <c r="H1473" s="42">
        <v>18</v>
      </c>
      <c r="I1473" s="41">
        <f>Table10[[#This Row],[Column2]]*746/1000</f>
        <v>13.428000000000001</v>
      </c>
      <c r="J1473" s="37">
        <f>60*Table10[[#This Row],[Column3]]/(2*PI()*Table10[[#This Row],[Column1]])</f>
        <v>1.972737762311973E-2</v>
      </c>
      <c r="K1473" s="51">
        <v>469.1</v>
      </c>
      <c r="L1473" s="41">
        <f>IF(Simulation!Q1473&lt;='Given Data '!J$6,1,IF(AND(Simulation!Q1473&gt;'Given Data '!J$6,Simulation!Q1473&lt;='Given Data '!J$7),2,IF(Simulation!Q1473&gt;'Given Data '!J$8,3)))</f>
        <v>3</v>
      </c>
      <c r="M1473" s="41">
        <v>2</v>
      </c>
      <c r="N1473" s="32">
        <f t="shared" si="55"/>
        <v>1469</v>
      </c>
      <c r="O1473" s="41">
        <f>O1472+(Table10[[#This Row],[Column11]]-Q1472)/R1472</f>
        <v>75.442893007350662</v>
      </c>
      <c r="P1473" s="41">
        <f>3.6*Table10[[#This Row],[Column11]]</f>
        <v>92.497516451030492</v>
      </c>
      <c r="Q1473" s="41">
        <f t="shared" si="56"/>
        <v>25.693754569730693</v>
      </c>
      <c r="R1473" s="36">
        <f>Table10[[#This Row],[Column16]]/Table10[[#This Row],[Column19]]</f>
        <v>-2.6122371361078821E-2</v>
      </c>
      <c r="S1473" s="41">
        <f>'Given Data '!C$21*'Given Data '!C$19*'Given Data '!C$9*Table10[[#This Row],[Column11]]^2</f>
        <v>620.72517903330117</v>
      </c>
      <c r="T1473" s="41">
        <f>'Given Data '!C$23*'Given Data '!C$17*9.81</f>
        <v>102.35950200000001</v>
      </c>
      <c r="U1473" s="41">
        <v>0</v>
      </c>
      <c r="V1473" s="41">
        <f>'Given Data '!C$45-(Table10[[#This Row],[Column13]]+Table10[[#This Row],[Column14]]+Table10[[#This Row],[Column15]])</f>
        <v>-15.18326371046669</v>
      </c>
      <c r="W1473" s="41">
        <f>Table10[[#This Row],[Column16]]/'Given Data '!C$17</f>
        <v>-2.9102880355881024E-2</v>
      </c>
      <c r="X1473" s="41">
        <f>IF(L1473=1,'Given Data '!C$55,IF(L1473=2,'Given Data '!C$56,IF(L1473=3,'Given Data '!C$57)))</f>
        <v>581.23604096253996</v>
      </c>
      <c r="Y1473" s="41">
        <f>Table10[[#This Row],[Column19]]*Table10[[#This Row],[Column11]]^2/(2*1000)</f>
        <v>191.85701490583526</v>
      </c>
    </row>
    <row r="1474" spans="7:25">
      <c r="G1474" s="42">
        <v>6500</v>
      </c>
      <c r="H1474" s="42">
        <v>18</v>
      </c>
      <c r="I1474" s="41">
        <f>Table10[[#This Row],[Column2]]*746/1000</f>
        <v>13.428000000000001</v>
      </c>
      <c r="J1474" s="37">
        <f>60*Table10[[#This Row],[Column3]]/(2*PI()*Table10[[#This Row],[Column1]])</f>
        <v>1.972737762311973E-2</v>
      </c>
      <c r="K1474" s="51">
        <v>469.1</v>
      </c>
      <c r="L1474" s="41">
        <f>IF(Simulation!Q1474&lt;='Given Data '!J$6,1,IF(AND(Simulation!Q1474&gt;'Given Data '!J$6,Simulation!Q1474&lt;='Given Data '!J$7),2,IF(Simulation!Q1474&gt;'Given Data '!J$8,3)))</f>
        <v>3</v>
      </c>
      <c r="M1474" s="41">
        <v>2</v>
      </c>
      <c r="N1474" s="32">
        <f t="shared" si="55"/>
        <v>1470</v>
      </c>
      <c r="O1474" s="41">
        <f>O1473+(Table10[[#This Row],[Column11]]-Q1473)/R1473</f>
        <v>75.481813741285237</v>
      </c>
      <c r="P1474" s="41">
        <f>3.6*Table10[[#This Row],[Column11]]</f>
        <v>92.493856324314748</v>
      </c>
      <c r="Q1474" s="41">
        <f t="shared" si="56"/>
        <v>25.692737867865208</v>
      </c>
      <c r="R1474" s="36">
        <f>Table10[[#This Row],[Column16]]/Table10[[#This Row],[Column19]]</f>
        <v>-2.6037856267128172E-2</v>
      </c>
      <c r="S1474" s="41">
        <f>'Given Data '!C$21*'Given Data '!C$19*'Given Data '!C$9*Table10[[#This Row],[Column11]]^2</f>
        <v>620.67605581469172</v>
      </c>
      <c r="T1474" s="41">
        <f>'Given Data '!C$23*'Given Data '!C$17*9.81</f>
        <v>102.35950200000001</v>
      </c>
      <c r="U1474" s="41">
        <v>0</v>
      </c>
      <c r="V1474" s="41">
        <f>'Given Data '!C$45-(Table10[[#This Row],[Column13]]+Table10[[#This Row],[Column14]]+Table10[[#This Row],[Column15]])</f>
        <v>-15.134140491857238</v>
      </c>
      <c r="W1474" s="41">
        <f>Table10[[#This Row],[Column16]]/'Given Data '!C$17</f>
        <v>-2.9008722263052726E-2</v>
      </c>
      <c r="X1474" s="41">
        <f>IF(L1474=1,'Given Data '!C$55,IF(L1474=2,'Given Data '!C$56,IF(L1474=3,'Given Data '!C$57)))</f>
        <v>581.23604096253996</v>
      </c>
      <c r="Y1474" s="41">
        <f>Table10[[#This Row],[Column19]]*Table10[[#This Row],[Column11]]^2/(2*1000)</f>
        <v>191.84183164212479</v>
      </c>
    </row>
    <row r="1475" spans="7:25">
      <c r="G1475" s="42">
        <v>6500</v>
      </c>
      <c r="H1475" s="42">
        <v>18</v>
      </c>
      <c r="I1475" s="41">
        <f>Table10[[#This Row],[Column2]]*746/1000</f>
        <v>13.428000000000001</v>
      </c>
      <c r="J1475" s="37">
        <f>60*Table10[[#This Row],[Column3]]/(2*PI()*Table10[[#This Row],[Column1]])</f>
        <v>1.972737762311973E-2</v>
      </c>
      <c r="K1475" s="51">
        <v>469.1</v>
      </c>
      <c r="L1475" s="41">
        <f>IF(Simulation!Q1475&lt;='Given Data '!J$6,1,IF(AND(Simulation!Q1475&gt;'Given Data '!J$6,Simulation!Q1475&lt;='Given Data '!J$7),2,IF(Simulation!Q1475&gt;'Given Data '!J$8,3)))</f>
        <v>3</v>
      </c>
      <c r="M1475" s="41">
        <v>2</v>
      </c>
      <c r="N1475" s="32">
        <f t="shared" si="55"/>
        <v>1471</v>
      </c>
      <c r="O1475" s="41">
        <f>O1474+(Table10[[#This Row],[Column11]]-Q1474)/R1474</f>
        <v>75.520736012943516</v>
      </c>
      <c r="P1475" s="41">
        <f>3.6*Table10[[#This Row],[Column11]]</f>
        <v>92.490207895260653</v>
      </c>
      <c r="Q1475" s="41">
        <f t="shared" si="56"/>
        <v>25.69172441535018</v>
      </c>
      <c r="R1475" s="36">
        <f>Table10[[#This Row],[Column16]]/Table10[[#This Row],[Column19]]</f>
        <v>-2.5953614609344772E-2</v>
      </c>
      <c r="S1475" s="41">
        <f>'Given Data '!C$21*'Given Data '!C$19*'Given Data '!C$9*Table10[[#This Row],[Column11]]^2</f>
        <v>620.62709152703758</v>
      </c>
      <c r="T1475" s="41">
        <f>'Given Data '!C$23*'Given Data '!C$17*9.81</f>
        <v>102.35950200000001</v>
      </c>
      <c r="U1475" s="41">
        <v>0</v>
      </c>
      <c r="V1475" s="41">
        <f>'Given Data '!C$45-(Table10[[#This Row],[Column13]]+Table10[[#This Row],[Column14]]+Table10[[#This Row],[Column15]])</f>
        <v>-15.085176204203094</v>
      </c>
      <c r="W1475" s="41">
        <f>Table10[[#This Row],[Column16]]/'Given Data '!C$17</f>
        <v>-2.8914868804897534E-2</v>
      </c>
      <c r="X1475" s="41">
        <f>IF(L1475=1,'Given Data '!C$55,IF(L1475=2,'Given Data '!C$56,IF(L1475=3,'Given Data '!C$57)))</f>
        <v>581.23604096253996</v>
      </c>
      <c r="Y1475" s="41">
        <f>Table10[[#This Row],[Column19]]*Table10[[#This Row],[Column11]]^2/(2*1000)</f>
        <v>191.82669750163296</v>
      </c>
    </row>
    <row r="1476" spans="7:25">
      <c r="G1476" s="42">
        <v>6400</v>
      </c>
      <c r="H1476" s="42">
        <v>17.8</v>
      </c>
      <c r="I1476" s="41">
        <f>Table10[[#This Row],[Column2]]*746/1000</f>
        <v>13.2788</v>
      </c>
      <c r="J1476" s="37">
        <f>60*Table10[[#This Row],[Column3]]/(2*PI()*Table10[[#This Row],[Column1]])</f>
        <v>1.9812999921831186E-2</v>
      </c>
      <c r="K1476" s="51">
        <v>469.1</v>
      </c>
      <c r="L1476" s="41">
        <f>IF(Simulation!Q1476&lt;='Given Data '!J$6,1,IF(AND(Simulation!Q1476&gt;'Given Data '!J$6,Simulation!Q1476&lt;='Given Data '!J$7),2,IF(Simulation!Q1476&gt;'Given Data '!J$8,3)))</f>
        <v>3</v>
      </c>
      <c r="M1476" s="41">
        <v>2</v>
      </c>
      <c r="N1476" s="32">
        <f t="shared" si="55"/>
        <v>1472</v>
      </c>
      <c r="O1476" s="41">
        <f>O1475+(Table10[[#This Row],[Column11]]-Q1475)/R1475</f>
        <v>75.559659817531639</v>
      </c>
      <c r="P1476" s="41">
        <f>3.6*Table10[[#This Row],[Column11]]</f>
        <v>92.486571126936369</v>
      </c>
      <c r="Q1476" s="41">
        <f t="shared" si="56"/>
        <v>25.69071420192677</v>
      </c>
      <c r="R1476" s="36">
        <f>Table10[[#This Row],[Column16]]/Table10[[#This Row],[Column19]]</f>
        <v>-2.586964550306594E-2</v>
      </c>
      <c r="S1476" s="41">
        <f>'Given Data '!C$21*'Given Data '!C$19*'Given Data '!C$9*Table10[[#This Row],[Column11]]^2</f>
        <v>620.57828565614091</v>
      </c>
      <c r="T1476" s="41">
        <f>'Given Data '!C$23*'Given Data '!C$17*9.81</f>
        <v>102.35950200000001</v>
      </c>
      <c r="U1476" s="41">
        <v>0</v>
      </c>
      <c r="V1476" s="41">
        <f>'Given Data '!C$45-(Table10[[#This Row],[Column13]]+Table10[[#This Row],[Column14]]+Table10[[#This Row],[Column15]])</f>
        <v>-15.036370333306422</v>
      </c>
      <c r="W1476" s="41">
        <f>Table10[[#This Row],[Column16]]/'Given Data '!C$17</f>
        <v>-2.8821318995814575E-2</v>
      </c>
      <c r="X1476" s="41">
        <f>IF(L1476=1,'Given Data '!C$55,IF(L1476=2,'Given Data '!C$56,IF(L1476=3,'Given Data '!C$57)))</f>
        <v>581.23604096253996</v>
      </c>
      <c r="Y1476" s="41">
        <f>Table10[[#This Row],[Column19]]*Table10[[#This Row],[Column11]]^2/(2*1000)</f>
        <v>191.81161232542874</v>
      </c>
    </row>
    <row r="1477" spans="7:25">
      <c r="G1477" s="42">
        <v>6300</v>
      </c>
      <c r="H1477" s="42">
        <v>17.5</v>
      </c>
      <c r="I1477" s="41">
        <f>Table10[[#This Row],[Column2]]*746/1000</f>
        <v>13.055</v>
      </c>
      <c r="J1477" s="37">
        <f>60*Table10[[#This Row],[Column3]]/(2*PI()*Table10[[#This Row],[Column1]])</f>
        <v>1.9788264591092321E-2</v>
      </c>
      <c r="K1477" s="51">
        <v>469.1</v>
      </c>
      <c r="L1477" s="41">
        <f>IF(Simulation!Q1477&lt;='Given Data '!J$6,1,IF(AND(Simulation!Q1477&gt;'Given Data '!J$6,Simulation!Q1477&lt;='Given Data '!J$7),2,IF(Simulation!Q1477&gt;'Given Data '!J$8,3)))</f>
        <v>3</v>
      </c>
      <c r="M1477" s="41">
        <v>2</v>
      </c>
      <c r="N1477" s="32">
        <f t="shared" si="55"/>
        <v>1473</v>
      </c>
      <c r="O1477" s="41">
        <f>O1476+(Table10[[#This Row],[Column11]]-Q1476)/R1476</f>
        <v>75.598585150270409</v>
      </c>
      <c r="P1477" s="41">
        <f>3.6*Table10[[#This Row],[Column11]]</f>
        <v>92.48294598252383</v>
      </c>
      <c r="Q1477" s="41">
        <f t="shared" si="56"/>
        <v>25.689707217367729</v>
      </c>
      <c r="R1477" s="36">
        <f>Table10[[#This Row],[Column16]]/Table10[[#This Row],[Column19]]</f>
        <v>-2.578594806649152E-2</v>
      </c>
      <c r="S1477" s="41">
        <f>'Given Data '!C$21*'Given Data '!C$19*'Given Data '!C$9*Table10[[#This Row],[Column11]]^2</f>
        <v>620.52963768946768</v>
      </c>
      <c r="T1477" s="41">
        <f>'Given Data '!C$23*'Given Data '!C$17*9.81</f>
        <v>102.35950200000001</v>
      </c>
      <c r="U1477" s="41">
        <v>0</v>
      </c>
      <c r="V1477" s="41">
        <f>'Given Data '!C$45-(Table10[[#This Row],[Column13]]+Table10[[#This Row],[Column14]]+Table10[[#This Row],[Column15]])</f>
        <v>-14.987722366633193</v>
      </c>
      <c r="W1477" s="41">
        <f>Table10[[#This Row],[Column16]]/'Given Data '!C$17</f>
        <v>-2.8728071853392097E-2</v>
      </c>
      <c r="X1477" s="41">
        <f>IF(L1477=1,'Given Data '!C$55,IF(L1477=2,'Given Data '!C$56,IF(L1477=3,'Given Data '!C$57)))</f>
        <v>581.23604096253996</v>
      </c>
      <c r="Y1477" s="41">
        <f>Table10[[#This Row],[Column19]]*Table10[[#This Row],[Column11]]^2/(2*1000)</f>
        <v>191.79657595509542</v>
      </c>
    </row>
    <row r="1478" spans="7:25">
      <c r="G1478" s="42">
        <v>6300</v>
      </c>
      <c r="H1478" s="42">
        <v>17.5</v>
      </c>
      <c r="I1478" s="41">
        <f>Table10[[#This Row],[Column2]]*746/1000</f>
        <v>13.055</v>
      </c>
      <c r="J1478" s="37">
        <f>60*Table10[[#This Row],[Column3]]/(2*PI()*Table10[[#This Row],[Column1]])</f>
        <v>1.9788264591092321E-2</v>
      </c>
      <c r="K1478" s="51">
        <v>457.16</v>
      </c>
      <c r="L1478" s="41">
        <f>IF(Simulation!Q1478&lt;='Given Data '!J$6,1,IF(AND(Simulation!Q1478&gt;'Given Data '!J$6,Simulation!Q1478&lt;='Given Data '!J$7),2,IF(Simulation!Q1478&gt;'Given Data '!J$8,3)))</f>
        <v>3</v>
      </c>
      <c r="M1478" s="41">
        <v>2</v>
      </c>
      <c r="N1478" s="32">
        <f t="shared" ref="N1478:N1541" si="57">N1477+1</f>
        <v>1474</v>
      </c>
      <c r="O1478" s="41">
        <f>O1477+(Table10[[#This Row],[Column11]]-Q1477)/R1477</f>
        <v>75.637512006394715</v>
      </c>
      <c r="P1478" s="41">
        <f>3.6*Table10[[#This Row],[Column11]]</f>
        <v>92.479332425318347</v>
      </c>
      <c r="Q1478" s="41">
        <f t="shared" ref="Q1478:Q1541" si="58">SQRT(2*R1477+Q1477^2)</f>
        <v>25.688703451477316</v>
      </c>
      <c r="R1478" s="36">
        <f>Table10[[#This Row],[Column16]]/Table10[[#This Row],[Column19]]</f>
        <v>-2.5702521420674113E-2</v>
      </c>
      <c r="S1478" s="41">
        <f>'Given Data '!C$21*'Given Data '!C$19*'Given Data '!C$9*Table10[[#This Row],[Column11]]^2</f>
        <v>620.48114711614198</v>
      </c>
      <c r="T1478" s="41">
        <f>'Given Data '!C$23*'Given Data '!C$17*9.81</f>
        <v>102.35950200000001</v>
      </c>
      <c r="U1478" s="41">
        <v>0</v>
      </c>
      <c r="V1478" s="41">
        <f>'Given Data '!C$45-(Table10[[#This Row],[Column13]]+Table10[[#This Row],[Column14]]+Table10[[#This Row],[Column15]])</f>
        <v>-14.939231793307499</v>
      </c>
      <c r="W1478" s="41">
        <f>Table10[[#This Row],[Column16]]/'Given Data '!C$17</f>
        <v>-2.8635126398396615E-2</v>
      </c>
      <c r="X1478" s="41">
        <f>IF(L1478=1,'Given Data '!C$55,IF(L1478=2,'Given Data '!C$56,IF(L1478=3,'Given Data '!C$57)))</f>
        <v>581.23604096253996</v>
      </c>
      <c r="Y1478" s="41">
        <f>Table10[[#This Row],[Column19]]*Table10[[#This Row],[Column11]]^2/(2*1000)</f>
        <v>191.78158823272875</v>
      </c>
    </row>
    <row r="1479" spans="7:25">
      <c r="G1479" s="42">
        <v>6200</v>
      </c>
      <c r="H1479" s="42">
        <v>17.440000000000001</v>
      </c>
      <c r="I1479" s="41">
        <f>Table10[[#This Row],[Column2]]*746/1000</f>
        <v>13.010240000000001</v>
      </c>
      <c r="J1479" s="37">
        <f>60*Table10[[#This Row],[Column3]]/(2*PI()*Table10[[#This Row],[Column1]])</f>
        <v>2.0038490388502264E-2</v>
      </c>
      <c r="K1479" s="51">
        <v>457.16</v>
      </c>
      <c r="L1479" s="41">
        <f>IF(Simulation!Q1479&lt;='Given Data '!J$6,1,IF(AND(Simulation!Q1479&gt;'Given Data '!J$6,Simulation!Q1479&lt;='Given Data '!J$7),2,IF(Simulation!Q1479&gt;'Given Data '!J$8,3)))</f>
        <v>3</v>
      </c>
      <c r="M1479" s="41">
        <v>2</v>
      </c>
      <c r="N1479" s="32">
        <f t="shared" si="57"/>
        <v>1475</v>
      </c>
      <c r="O1479" s="41">
        <f>O1478+(Table10[[#This Row],[Column11]]-Q1478)/R1478</f>
        <v>75.676440381153924</v>
      </c>
      <c r="P1479" s="41">
        <f>3.6*Table10[[#This Row],[Column11]]</f>
        <v>92.475730418728304</v>
      </c>
      <c r="Q1479" s="41">
        <f t="shared" si="58"/>
        <v>25.687702894091196</v>
      </c>
      <c r="R1479" s="36">
        <f>Table10[[#This Row],[Column16]]/Table10[[#This Row],[Column19]]</f>
        <v>-2.5619364689510073E-2</v>
      </c>
      <c r="S1479" s="41">
        <f>'Given Data '!C$21*'Given Data '!C$19*'Given Data '!C$9*Table10[[#This Row],[Column11]]^2</f>
        <v>620.43281342694081</v>
      </c>
      <c r="T1479" s="41">
        <f>'Given Data '!C$23*'Given Data '!C$17*9.81</f>
        <v>102.35950200000001</v>
      </c>
      <c r="U1479" s="41">
        <v>0</v>
      </c>
      <c r="V1479" s="41">
        <f>'Given Data '!C$45-(Table10[[#This Row],[Column13]]+Table10[[#This Row],[Column14]]+Table10[[#This Row],[Column15]])</f>
        <v>-14.890898104106327</v>
      </c>
      <c r="W1479" s="41">
        <f>Table10[[#This Row],[Column16]]/'Given Data '!C$17</f>
        <v>-2.854248165476285E-2</v>
      </c>
      <c r="X1479" s="41">
        <f>IF(L1479=1,'Given Data '!C$55,IF(L1479=2,'Given Data '!C$56,IF(L1479=3,'Given Data '!C$57)))</f>
        <v>581.23604096253996</v>
      </c>
      <c r="Y1479" s="41">
        <f>Table10[[#This Row],[Column19]]*Table10[[#This Row],[Column11]]^2/(2*1000)</f>
        <v>191.76664900093544</v>
      </c>
    </row>
    <row r="1480" spans="7:25">
      <c r="G1480" s="42">
        <v>6200</v>
      </c>
      <c r="H1480" s="42">
        <v>17.440000000000001</v>
      </c>
      <c r="I1480" s="41">
        <f>Table10[[#This Row],[Column2]]*746/1000</f>
        <v>13.010240000000001</v>
      </c>
      <c r="J1480" s="37">
        <f>60*Table10[[#This Row],[Column3]]/(2*PI()*Table10[[#This Row],[Column1]])</f>
        <v>2.0038490388502264E-2</v>
      </c>
      <c r="K1480" s="51">
        <v>457.16</v>
      </c>
      <c r="L1480" s="41">
        <f>IF(Simulation!Q1480&lt;='Given Data '!J$6,1,IF(AND(Simulation!Q1480&gt;'Given Data '!J$6,Simulation!Q1480&lt;='Given Data '!J$7),2,IF(Simulation!Q1480&gt;'Given Data '!J$8,3)))</f>
        <v>3</v>
      </c>
      <c r="M1480" s="41">
        <v>2</v>
      </c>
      <c r="N1480" s="32">
        <f t="shared" si="57"/>
        <v>1476</v>
      </c>
      <c r="O1480" s="41">
        <f>O1479+(Table10[[#This Row],[Column11]]-Q1479)/R1479</f>
        <v>75.715370269811586</v>
      </c>
      <c r="P1480" s="41">
        <f>3.6*Table10[[#This Row],[Column11]]</f>
        <v>92.472139926274878</v>
      </c>
      <c r="Q1480" s="41">
        <f t="shared" si="58"/>
        <v>25.686705535076353</v>
      </c>
      <c r="R1480" s="36">
        <f>Table10[[#This Row],[Column16]]/Table10[[#This Row],[Column19]]</f>
        <v>-2.5536476999730124E-2</v>
      </c>
      <c r="S1480" s="41">
        <f>'Given Data '!C$21*'Given Data '!C$19*'Given Data '!C$9*Table10[[#This Row],[Column11]]^2</f>
        <v>620.38463611428858</v>
      </c>
      <c r="T1480" s="41">
        <f>'Given Data '!C$23*'Given Data '!C$17*9.81</f>
        <v>102.35950200000001</v>
      </c>
      <c r="U1480" s="41">
        <v>0</v>
      </c>
      <c r="V1480" s="41">
        <f>'Given Data '!C$45-(Table10[[#This Row],[Column13]]+Table10[[#This Row],[Column14]]+Table10[[#This Row],[Column15]])</f>
        <v>-14.842720791454099</v>
      </c>
      <c r="W1480" s="41">
        <f>Table10[[#This Row],[Column16]]/'Given Data '!C$17</f>
        <v>-2.8450136649583287E-2</v>
      </c>
      <c r="X1480" s="41">
        <f>IF(L1480=1,'Given Data '!C$55,IF(L1480=2,'Given Data '!C$56,IF(L1480=3,'Given Data '!C$57)))</f>
        <v>581.23604096253996</v>
      </c>
      <c r="Y1480" s="41">
        <f>Table10[[#This Row],[Column19]]*Table10[[#This Row],[Column11]]^2/(2*1000)</f>
        <v>191.7517581028313</v>
      </c>
    </row>
    <row r="1481" spans="7:25">
      <c r="G1481" s="42">
        <v>6100</v>
      </c>
      <c r="H1481" s="42">
        <v>17.37</v>
      </c>
      <c r="I1481" s="41">
        <f>Table10[[#This Row],[Column2]]*746/1000</f>
        <v>12.958020000000001</v>
      </c>
      <c r="J1481" s="37">
        <f>60*Table10[[#This Row],[Column3]]/(2*PI()*Table10[[#This Row],[Column1]])</f>
        <v>2.0285241990330903E-2</v>
      </c>
      <c r="K1481" s="51">
        <v>457.16</v>
      </c>
      <c r="L1481" s="41">
        <f>IF(Simulation!Q1481&lt;='Given Data '!J$6,1,IF(AND(Simulation!Q1481&gt;'Given Data '!J$6,Simulation!Q1481&lt;='Given Data '!J$7),2,IF(Simulation!Q1481&gt;'Given Data '!J$8,3)))</f>
        <v>3</v>
      </c>
      <c r="M1481" s="41">
        <v>2</v>
      </c>
      <c r="N1481" s="32">
        <f t="shared" si="57"/>
        <v>1477</v>
      </c>
      <c r="O1481" s="41">
        <f>O1480+(Table10[[#This Row],[Column11]]-Q1480)/R1480</f>
        <v>75.754301667645549</v>
      </c>
      <c r="P1481" s="41">
        <f>3.6*Table10[[#This Row],[Column11]]</f>
        <v>92.468560911591595</v>
      </c>
      <c r="Q1481" s="41">
        <f t="shared" si="58"/>
        <v>25.685711364330999</v>
      </c>
      <c r="R1481" s="36">
        <f>Table10[[#This Row],[Column16]]/Table10[[#This Row],[Column19]]</f>
        <v>-2.5453857480890161E-2</v>
      </c>
      <c r="S1481" s="41">
        <f>'Given Data '!C$21*'Given Data '!C$19*'Given Data '!C$9*Table10[[#This Row],[Column11]]^2</f>
        <v>620.33661467225181</v>
      </c>
      <c r="T1481" s="41">
        <f>'Given Data '!C$23*'Given Data '!C$17*9.81</f>
        <v>102.35950200000001</v>
      </c>
      <c r="U1481" s="41">
        <v>0</v>
      </c>
      <c r="V1481" s="41">
        <f>'Given Data '!C$45-(Table10[[#This Row],[Column13]]+Table10[[#This Row],[Column14]]+Table10[[#This Row],[Column15]])</f>
        <v>-14.794699349417328</v>
      </c>
      <c r="W1481" s="41">
        <f>Table10[[#This Row],[Column16]]/'Given Data '!C$17</f>
        <v>-2.8358090413097944E-2</v>
      </c>
      <c r="X1481" s="41">
        <f>IF(L1481=1,'Given Data '!C$55,IF(L1481=2,'Given Data '!C$56,IF(L1481=3,'Given Data '!C$57)))</f>
        <v>581.23604096253996</v>
      </c>
      <c r="Y1481" s="41">
        <f>Table10[[#This Row],[Column19]]*Table10[[#This Row],[Column11]]^2/(2*1000)</f>
        <v>191.73691538203985</v>
      </c>
    </row>
    <row r="1482" spans="7:25">
      <c r="G1482" s="42">
        <v>6100</v>
      </c>
      <c r="H1482" s="42">
        <v>17.37</v>
      </c>
      <c r="I1482" s="41">
        <f>Table10[[#This Row],[Column2]]*746/1000</f>
        <v>12.958020000000001</v>
      </c>
      <c r="J1482" s="37">
        <f>60*Table10[[#This Row],[Column3]]/(2*PI()*Table10[[#This Row],[Column1]])</f>
        <v>2.0285241990330903E-2</v>
      </c>
      <c r="K1482" s="51">
        <v>457.16</v>
      </c>
      <c r="L1482" s="41">
        <f>IF(Simulation!Q1482&lt;='Given Data '!J$6,1,IF(AND(Simulation!Q1482&gt;'Given Data '!J$6,Simulation!Q1482&lt;='Given Data '!J$7),2,IF(Simulation!Q1482&gt;'Given Data '!J$8,3)))</f>
        <v>3</v>
      </c>
      <c r="M1482" s="41">
        <v>2</v>
      </c>
      <c r="N1482" s="32">
        <f t="shared" si="57"/>
        <v>1478</v>
      </c>
      <c r="O1482" s="41">
        <f>O1481+(Table10[[#This Row],[Column11]]-Q1481)/R1481</f>
        <v>75.793234569947685</v>
      </c>
      <c r="P1482" s="41">
        <f>3.6*Table10[[#This Row],[Column11]]</f>
        <v>92.464993338424136</v>
      </c>
      <c r="Q1482" s="41">
        <f t="shared" si="58"/>
        <v>25.684720371784483</v>
      </c>
      <c r="R1482" s="36">
        <f>Table10[[#This Row],[Column16]]/Table10[[#This Row],[Column19]]</f>
        <v>-2.537150526536304E-2</v>
      </c>
      <c r="S1482" s="41">
        <f>'Given Data '!C$21*'Given Data '!C$19*'Given Data '!C$9*Table10[[#This Row],[Column11]]^2</f>
        <v>620.28874859653433</v>
      </c>
      <c r="T1482" s="41">
        <f>'Given Data '!C$23*'Given Data '!C$17*9.81</f>
        <v>102.35950200000001</v>
      </c>
      <c r="U1482" s="41">
        <v>0</v>
      </c>
      <c r="V1482" s="41">
        <f>'Given Data '!C$45-(Table10[[#This Row],[Column13]]+Table10[[#This Row],[Column14]]+Table10[[#This Row],[Column15]])</f>
        <v>-14.746833273699849</v>
      </c>
      <c r="W1482" s="41">
        <f>Table10[[#This Row],[Column16]]/'Given Data '!C$17</f>
        <v>-2.8266341978685185E-2</v>
      </c>
      <c r="X1482" s="41">
        <f>IF(L1482=1,'Given Data '!C$55,IF(L1482=2,'Given Data '!C$56,IF(L1482=3,'Given Data '!C$57)))</f>
        <v>581.23604096253996</v>
      </c>
      <c r="Y1482" s="41">
        <f>Table10[[#This Row],[Column19]]*Table10[[#This Row],[Column11]]^2/(2*1000)</f>
        <v>191.72212068269042</v>
      </c>
    </row>
    <row r="1483" spans="7:25">
      <c r="G1483" s="42">
        <v>5900</v>
      </c>
      <c r="H1483" s="42">
        <v>17.239999999999998</v>
      </c>
      <c r="I1483" s="41">
        <f>Table10[[#This Row],[Column2]]*746/1000</f>
        <v>12.861039999999999</v>
      </c>
      <c r="J1483" s="37">
        <f>60*Table10[[#This Row],[Column3]]/(2*PI()*Table10[[#This Row],[Column1]])</f>
        <v>2.0815912772568706E-2</v>
      </c>
      <c r="K1483" s="51">
        <v>457.16</v>
      </c>
      <c r="L1483" s="41">
        <f>IF(Simulation!Q1483&lt;='Given Data '!J$6,1,IF(AND(Simulation!Q1483&gt;'Given Data '!J$6,Simulation!Q1483&lt;='Given Data '!J$7),2,IF(Simulation!Q1483&gt;'Given Data '!J$8,3)))</f>
        <v>3</v>
      </c>
      <c r="M1483" s="41">
        <v>2</v>
      </c>
      <c r="N1483" s="32">
        <f t="shared" si="57"/>
        <v>1479</v>
      </c>
      <c r="O1483" s="41">
        <f>O1482+(Table10[[#This Row],[Column11]]-Q1482)/R1482</f>
        <v>75.832168972024178</v>
      </c>
      <c r="P1483" s="41">
        <f>3.6*Table10[[#This Row],[Column11]]</f>
        <v>92.461437170629907</v>
      </c>
      <c r="Q1483" s="41">
        <f t="shared" si="58"/>
        <v>25.683732547397195</v>
      </c>
      <c r="R1483" s="36">
        <f>Table10[[#This Row],[Column16]]/Table10[[#This Row],[Column19]]</f>
        <v>-2.5289419488328004E-2</v>
      </c>
      <c r="S1483" s="41">
        <f>'Given Data '!C$21*'Given Data '!C$19*'Given Data '!C$9*Table10[[#This Row],[Column11]]^2</f>
        <v>620.24103738447116</v>
      </c>
      <c r="T1483" s="41">
        <f>'Given Data '!C$23*'Given Data '!C$17*9.81</f>
        <v>102.35950200000001</v>
      </c>
      <c r="U1483" s="41">
        <v>0</v>
      </c>
      <c r="V1483" s="41">
        <f>'Given Data '!C$45-(Table10[[#This Row],[Column13]]+Table10[[#This Row],[Column14]]+Table10[[#This Row],[Column15]])</f>
        <v>-14.699122061636672</v>
      </c>
      <c r="W1483" s="41">
        <f>Table10[[#This Row],[Column16]]/'Given Data '!C$17</f>
        <v>-2.8174890382849996E-2</v>
      </c>
      <c r="X1483" s="41">
        <f>IF(L1483=1,'Given Data '!C$55,IF(L1483=2,'Given Data '!C$56,IF(L1483=3,'Given Data '!C$57)))</f>
        <v>581.23604096253996</v>
      </c>
      <c r="Y1483" s="41">
        <f>Table10[[#This Row],[Column19]]*Table10[[#This Row],[Column11]]^2/(2*1000)</f>
        <v>191.70737384941674</v>
      </c>
    </row>
    <row r="1484" spans="7:25">
      <c r="G1484" s="42">
        <v>5900</v>
      </c>
      <c r="H1484" s="42">
        <v>17.239999999999998</v>
      </c>
      <c r="I1484" s="41">
        <f>Table10[[#This Row],[Column2]]*746/1000</f>
        <v>12.861039999999999</v>
      </c>
      <c r="J1484" s="37">
        <f>60*Table10[[#This Row],[Column3]]/(2*PI()*Table10[[#This Row],[Column1]])</f>
        <v>2.0815912772568706E-2</v>
      </c>
      <c r="K1484" s="51">
        <v>457.16</v>
      </c>
      <c r="L1484" s="41">
        <f>IF(Simulation!Q1484&lt;='Given Data '!J$6,1,IF(AND(Simulation!Q1484&gt;'Given Data '!J$6,Simulation!Q1484&lt;='Given Data '!J$7),2,IF(Simulation!Q1484&gt;'Given Data '!J$8,3)))</f>
        <v>3</v>
      </c>
      <c r="M1484" s="41">
        <v>2</v>
      </c>
      <c r="N1484" s="32">
        <f t="shared" si="57"/>
        <v>1480</v>
      </c>
      <c r="O1484" s="41">
        <f>O1483+(Table10[[#This Row],[Column11]]-Q1483)/R1483</f>
        <v>75.87110486919515</v>
      </c>
      <c r="P1484" s="41">
        <f>3.6*Table10[[#This Row],[Column11]]</f>
        <v>92.457892372177739</v>
      </c>
      <c r="Q1484" s="41">
        <f t="shared" si="58"/>
        <v>25.682747881160484</v>
      </c>
      <c r="R1484" s="36">
        <f>Table10[[#This Row],[Column16]]/Table10[[#This Row],[Column19]]</f>
        <v>-2.52075992877621E-2</v>
      </c>
      <c r="S1484" s="41">
        <f>'Given Data '!C$21*'Given Data '!C$19*'Given Data '!C$9*Table10[[#This Row],[Column11]]^2</f>
        <v>620.19348053502347</v>
      </c>
      <c r="T1484" s="41">
        <f>'Given Data '!C$23*'Given Data '!C$17*9.81</f>
        <v>102.35950200000001</v>
      </c>
      <c r="U1484" s="41">
        <v>0</v>
      </c>
      <c r="V1484" s="41">
        <f>'Given Data '!C$45-(Table10[[#This Row],[Column13]]+Table10[[#This Row],[Column14]]+Table10[[#This Row],[Column15]])</f>
        <v>-14.651565212188984</v>
      </c>
      <c r="W1484" s="41">
        <f>Table10[[#This Row],[Column16]]/'Given Data '!C$17</f>
        <v>-2.8083734665214358E-2</v>
      </c>
      <c r="X1484" s="41">
        <f>IF(L1484=1,'Given Data '!C$55,IF(L1484=2,'Given Data '!C$56,IF(L1484=3,'Given Data '!C$57)))</f>
        <v>581.23604096253996</v>
      </c>
      <c r="Y1484" s="41">
        <f>Table10[[#This Row],[Column19]]*Table10[[#This Row],[Column11]]^2/(2*1000)</f>
        <v>191.69267472735504</v>
      </c>
    </row>
    <row r="1485" spans="7:25">
      <c r="G1485" s="42">
        <v>5800</v>
      </c>
      <c r="H1485" s="42">
        <v>17.18</v>
      </c>
      <c r="I1485" s="41">
        <f>Table10[[#This Row],[Column2]]*746/1000</f>
        <v>12.816280000000001</v>
      </c>
      <c r="J1485" s="37">
        <f>60*Table10[[#This Row],[Column3]]/(2*PI()*Table10[[#This Row],[Column1]])</f>
        <v>2.1101113593618586E-2</v>
      </c>
      <c r="K1485" s="51">
        <v>504.5</v>
      </c>
      <c r="L1485" s="41">
        <f>IF(Simulation!Q1485&lt;='Given Data '!J$6,1,IF(AND(Simulation!Q1485&gt;'Given Data '!J$6,Simulation!Q1485&lt;='Given Data '!J$7),2,IF(Simulation!Q1485&gt;'Given Data '!J$8,3)))</f>
        <v>3</v>
      </c>
      <c r="M1485" s="41">
        <v>2</v>
      </c>
      <c r="N1485" s="32">
        <f t="shared" si="57"/>
        <v>1481</v>
      </c>
      <c r="O1485" s="41">
        <f>O1484+(Table10[[#This Row],[Column11]]-Q1484)/R1484</f>
        <v>75.910042256794924</v>
      </c>
      <c r="P1485" s="41">
        <f>3.6*Table10[[#This Row],[Column11]]</f>
        <v>92.454358907147608</v>
      </c>
      <c r="Q1485" s="41">
        <f t="shared" si="58"/>
        <v>25.681766363096557</v>
      </c>
      <c r="R1485" s="36">
        <f>Table10[[#This Row],[Column16]]/Table10[[#This Row],[Column19]]</f>
        <v>-2.5126043804431938E-2</v>
      </c>
      <c r="S1485" s="41">
        <f>'Given Data '!C$21*'Given Data '!C$19*'Given Data '!C$9*Table10[[#This Row],[Column11]]^2</f>
        <v>620.14607754877386</v>
      </c>
      <c r="T1485" s="41">
        <f>'Given Data '!C$23*'Given Data '!C$17*9.81</f>
        <v>102.35950200000001</v>
      </c>
      <c r="U1485" s="41">
        <v>0</v>
      </c>
      <c r="V1485" s="41">
        <f>'Given Data '!C$45-(Table10[[#This Row],[Column13]]+Table10[[#This Row],[Column14]]+Table10[[#This Row],[Column15]])</f>
        <v>-14.604162225939376</v>
      </c>
      <c r="W1485" s="41">
        <f>Table10[[#This Row],[Column16]]/'Given Data '!C$17</f>
        <v>-2.7992873868508128E-2</v>
      </c>
      <c r="X1485" s="41">
        <f>IF(L1485=1,'Given Data '!C$55,IF(L1485=2,'Given Data '!C$56,IF(L1485=3,'Given Data '!C$57)))</f>
        <v>581.23604096253996</v>
      </c>
      <c r="Y1485" s="41">
        <f>Table10[[#This Row],[Column19]]*Table10[[#This Row],[Column11]]^2/(2*1000)</f>
        <v>191.67802316214284</v>
      </c>
    </row>
    <row r="1486" spans="7:25">
      <c r="G1486" s="42">
        <v>5800</v>
      </c>
      <c r="H1486" s="42">
        <v>17.18</v>
      </c>
      <c r="I1486" s="41">
        <f>Table10[[#This Row],[Column2]]*746/1000</f>
        <v>12.816280000000001</v>
      </c>
      <c r="J1486" s="37">
        <f>60*Table10[[#This Row],[Column3]]/(2*PI()*Table10[[#This Row],[Column1]])</f>
        <v>2.1101113593618586E-2</v>
      </c>
      <c r="K1486" s="51">
        <v>504.5</v>
      </c>
      <c r="L1486" s="41">
        <f>IF(Simulation!Q1486&lt;='Given Data '!J$6,1,IF(AND(Simulation!Q1486&gt;'Given Data '!J$6,Simulation!Q1486&lt;='Given Data '!J$7),2,IF(Simulation!Q1486&gt;'Given Data '!J$8,3)))</f>
        <v>3</v>
      </c>
      <c r="M1486" s="41">
        <v>2</v>
      </c>
      <c r="N1486" s="32">
        <f t="shared" si="57"/>
        <v>1482</v>
      </c>
      <c r="O1486" s="41">
        <f>O1485+(Table10[[#This Row],[Column11]]-Q1485)/R1485</f>
        <v>75.948981130171802</v>
      </c>
      <c r="P1486" s="41">
        <f>3.6*Table10[[#This Row],[Column11]]</f>
        <v>92.450836739730221</v>
      </c>
      <c r="Q1486" s="41">
        <f t="shared" si="58"/>
        <v>25.680787983258394</v>
      </c>
      <c r="R1486" s="36">
        <f>Table10[[#This Row],[Column16]]/Table10[[#This Row],[Column19]]</f>
        <v>-2.5044752181883741E-2</v>
      </c>
      <c r="S1486" s="41">
        <f>'Given Data '!C$21*'Given Data '!C$19*'Given Data '!C$9*Table10[[#This Row],[Column11]]^2</f>
        <v>620.09882792792052</v>
      </c>
      <c r="T1486" s="41">
        <f>'Given Data '!C$23*'Given Data '!C$17*9.81</f>
        <v>102.35950200000001</v>
      </c>
      <c r="U1486" s="41">
        <v>0</v>
      </c>
      <c r="V1486" s="41">
        <f>'Given Data '!C$45-(Table10[[#This Row],[Column13]]+Table10[[#This Row],[Column14]]+Table10[[#This Row],[Column15]])</f>
        <v>-14.55691260508604</v>
      </c>
      <c r="W1486" s="41">
        <f>Table10[[#This Row],[Column16]]/'Given Data '!C$17</f>
        <v>-2.7902307038557894E-2</v>
      </c>
      <c r="X1486" s="41">
        <f>IF(L1486=1,'Given Data '!C$55,IF(L1486=2,'Given Data '!C$56,IF(L1486=3,'Given Data '!C$57)))</f>
        <v>581.23604096253996</v>
      </c>
      <c r="Y1486" s="41">
        <f>Table10[[#This Row],[Column19]]*Table10[[#This Row],[Column11]]^2/(2*1000)</f>
        <v>191.66341899991687</v>
      </c>
    </row>
    <row r="1487" spans="7:25">
      <c r="G1487" s="42">
        <v>5800</v>
      </c>
      <c r="H1487" s="42">
        <v>17.18</v>
      </c>
      <c r="I1487" s="41">
        <f>Table10[[#This Row],[Column2]]*746/1000</f>
        <v>12.816280000000001</v>
      </c>
      <c r="J1487" s="37">
        <f>60*Table10[[#This Row],[Column3]]/(2*PI()*Table10[[#This Row],[Column1]])</f>
        <v>2.1101113593618586E-2</v>
      </c>
      <c r="K1487" s="51">
        <v>504.5</v>
      </c>
      <c r="L1487" s="41">
        <f>IF(Simulation!Q1487&lt;='Given Data '!J$6,1,IF(AND(Simulation!Q1487&gt;'Given Data '!J$6,Simulation!Q1487&lt;='Given Data '!J$7),2,IF(Simulation!Q1487&gt;'Given Data '!J$8,3)))</f>
        <v>3</v>
      </c>
      <c r="M1487" s="41">
        <v>2</v>
      </c>
      <c r="N1487" s="32">
        <f t="shared" si="57"/>
        <v>1483</v>
      </c>
      <c r="O1487" s="41">
        <f>O1486+(Table10[[#This Row],[Column11]]-Q1486)/R1486</f>
        <v>75.987921484687988</v>
      </c>
      <c r="P1487" s="41">
        <f>3.6*Table10[[#This Row],[Column11]]</f>
        <v>92.447325834226788</v>
      </c>
      <c r="Q1487" s="41">
        <f t="shared" si="58"/>
        <v>25.679812731729662</v>
      </c>
      <c r="R1487" s="36">
        <f>Table10[[#This Row],[Column16]]/Table10[[#This Row],[Column19]]</f>
        <v>-2.496372356643491E-2</v>
      </c>
      <c r="S1487" s="41">
        <f>'Given Data '!C$21*'Given Data '!C$19*'Given Data '!C$9*Table10[[#This Row],[Column11]]^2</f>
        <v>620.05173117627237</v>
      </c>
      <c r="T1487" s="41">
        <f>'Given Data '!C$23*'Given Data '!C$17*9.81</f>
        <v>102.35950200000001</v>
      </c>
      <c r="U1487" s="41">
        <v>0</v>
      </c>
      <c r="V1487" s="41">
        <f>'Given Data '!C$45-(Table10[[#This Row],[Column13]]+Table10[[#This Row],[Column14]]+Table10[[#This Row],[Column15]])</f>
        <v>-14.509815853437885</v>
      </c>
      <c r="W1487" s="41">
        <f>Table10[[#This Row],[Column16]]/'Given Data '!C$17</f>
        <v>-2.7812033224277635E-2</v>
      </c>
      <c r="X1487" s="41">
        <f>IF(L1487=1,'Given Data '!C$55,IF(L1487=2,'Given Data '!C$56,IF(L1487=3,'Given Data '!C$57)))</f>
        <v>581.23604096253996</v>
      </c>
      <c r="Y1487" s="41">
        <f>Table10[[#This Row],[Column19]]*Table10[[#This Row],[Column11]]^2/(2*1000)</f>
        <v>191.64886208731176</v>
      </c>
    </row>
    <row r="1488" spans="7:25">
      <c r="G1488" s="42">
        <v>5800</v>
      </c>
      <c r="H1488" s="42">
        <v>17.18</v>
      </c>
      <c r="I1488" s="41">
        <f>Table10[[#This Row],[Column2]]*746/1000</f>
        <v>12.816280000000001</v>
      </c>
      <c r="J1488" s="37">
        <f>60*Table10[[#This Row],[Column3]]/(2*PI()*Table10[[#This Row],[Column1]])</f>
        <v>2.1101113593618586E-2</v>
      </c>
      <c r="K1488" s="51">
        <v>504.5</v>
      </c>
      <c r="L1488" s="41">
        <f>IF(Simulation!Q1488&lt;='Given Data '!J$6,1,IF(AND(Simulation!Q1488&gt;'Given Data '!J$6,Simulation!Q1488&lt;='Given Data '!J$7),2,IF(Simulation!Q1488&gt;'Given Data '!J$8,3)))</f>
        <v>3</v>
      </c>
      <c r="M1488" s="41">
        <v>2</v>
      </c>
      <c r="N1488" s="32">
        <f t="shared" si="57"/>
        <v>1484</v>
      </c>
      <c r="O1488" s="41">
        <f>O1487+(Table10[[#This Row],[Column11]]-Q1487)/R1487</f>
        <v>76.026863315719609</v>
      </c>
      <c r="P1488" s="41">
        <f>3.6*Table10[[#This Row],[Column11]]</f>
        <v>92.443826155048626</v>
      </c>
      <c r="Q1488" s="41">
        <f t="shared" si="58"/>
        <v>25.678840598624618</v>
      </c>
      <c r="R1488" s="36">
        <f>Table10[[#This Row],[Column16]]/Table10[[#This Row],[Column19]]</f>
        <v>-2.4882957107164455E-2</v>
      </c>
      <c r="S1488" s="41">
        <f>'Given Data '!C$21*'Given Data '!C$19*'Given Data '!C$9*Table10[[#This Row],[Column11]]^2</f>
        <v>620.00478679924345</v>
      </c>
      <c r="T1488" s="41">
        <f>'Given Data '!C$23*'Given Data '!C$17*9.81</f>
        <v>102.35950200000001</v>
      </c>
      <c r="U1488" s="41">
        <v>0</v>
      </c>
      <c r="V1488" s="41">
        <f>'Given Data '!C$45-(Table10[[#This Row],[Column13]]+Table10[[#This Row],[Column14]]+Table10[[#This Row],[Column15]])</f>
        <v>-14.462871476408964</v>
      </c>
      <c r="W1488" s="41">
        <f>Table10[[#This Row],[Column16]]/'Given Data '!C$17</f>
        <v>-2.7722051477658015E-2</v>
      </c>
      <c r="X1488" s="41">
        <f>IF(L1488=1,'Given Data '!C$55,IF(L1488=2,'Given Data '!C$56,IF(L1488=3,'Given Data '!C$57)))</f>
        <v>581.23604096253996</v>
      </c>
      <c r="Y1488" s="41">
        <f>Table10[[#This Row],[Column19]]*Table10[[#This Row],[Column11]]^2/(2*1000)</f>
        <v>191.63435227145831</v>
      </c>
    </row>
    <row r="1489" spans="7:25">
      <c r="G1489" s="42">
        <v>5800</v>
      </c>
      <c r="H1489" s="42">
        <v>17.18</v>
      </c>
      <c r="I1489" s="41">
        <f>Table10[[#This Row],[Column2]]*746/1000</f>
        <v>12.816280000000001</v>
      </c>
      <c r="J1489" s="37">
        <f>60*Table10[[#This Row],[Column3]]/(2*PI()*Table10[[#This Row],[Column1]])</f>
        <v>2.1101113593618586E-2</v>
      </c>
      <c r="K1489" s="51">
        <v>504.5</v>
      </c>
      <c r="L1489" s="41">
        <f>IF(Simulation!Q1489&lt;='Given Data '!J$6,1,IF(AND(Simulation!Q1489&gt;'Given Data '!J$6,Simulation!Q1489&lt;='Given Data '!J$7),2,IF(Simulation!Q1489&gt;'Given Data '!J$8,3)))</f>
        <v>3</v>
      </c>
      <c r="M1489" s="41">
        <v>2</v>
      </c>
      <c r="N1489" s="32">
        <f t="shared" si="57"/>
        <v>1485</v>
      </c>
      <c r="O1489" s="41">
        <f>O1488+(Table10[[#This Row],[Column11]]-Q1488)/R1488</f>
        <v>76.06580661865668</v>
      </c>
      <c r="P1489" s="41">
        <f>3.6*Table10[[#This Row],[Column11]]</f>
        <v>92.440337666716886</v>
      </c>
      <c r="Q1489" s="41">
        <f t="shared" si="58"/>
        <v>25.677871574088023</v>
      </c>
      <c r="R1489" s="36">
        <f>Table10[[#This Row],[Column16]]/Table10[[#This Row],[Column19]]</f>
        <v>-2.4802451955904973E-2</v>
      </c>
      <c r="S1489" s="41">
        <f>'Given Data '!C$21*'Given Data '!C$19*'Given Data '!C$9*Table10[[#This Row],[Column11]]^2</f>
        <v>619.9579943038483</v>
      </c>
      <c r="T1489" s="41">
        <f>'Given Data '!C$23*'Given Data '!C$17*9.81</f>
        <v>102.35950200000001</v>
      </c>
      <c r="U1489" s="41">
        <v>0</v>
      </c>
      <c r="V1489" s="41">
        <f>'Given Data '!C$45-(Table10[[#This Row],[Column13]]+Table10[[#This Row],[Column14]]+Table10[[#This Row],[Column15]])</f>
        <v>-14.416078981013811</v>
      </c>
      <c r="W1489" s="41">
        <f>Table10[[#This Row],[Column16]]/'Given Data '!C$17</f>
        <v>-2.7632360853757473E-2</v>
      </c>
      <c r="X1489" s="41">
        <f>IF(L1489=1,'Given Data '!C$55,IF(L1489=2,'Given Data '!C$56,IF(L1489=3,'Given Data '!C$57)))</f>
        <v>581.23604096253996</v>
      </c>
      <c r="Y1489" s="41">
        <f>Table10[[#This Row],[Column19]]*Table10[[#This Row],[Column11]]^2/(2*1000)</f>
        <v>191.6198893999819</v>
      </c>
    </row>
    <row r="1490" spans="7:25">
      <c r="G1490" s="42">
        <v>5800</v>
      </c>
      <c r="H1490" s="42">
        <v>17.18</v>
      </c>
      <c r="I1490" s="41">
        <f>Table10[[#This Row],[Column2]]*746/1000</f>
        <v>12.816280000000001</v>
      </c>
      <c r="J1490" s="37">
        <f>60*Table10[[#This Row],[Column3]]/(2*PI()*Table10[[#This Row],[Column1]])</f>
        <v>2.1101113593618586E-2</v>
      </c>
      <c r="K1490" s="51">
        <v>504.5</v>
      </c>
      <c r="L1490" s="41">
        <f>IF(Simulation!Q1490&lt;='Given Data '!J$6,1,IF(AND(Simulation!Q1490&gt;'Given Data '!J$6,Simulation!Q1490&lt;='Given Data '!J$7),2,IF(Simulation!Q1490&gt;'Given Data '!J$8,3)))</f>
        <v>3</v>
      </c>
      <c r="M1490" s="41">
        <v>2</v>
      </c>
      <c r="N1490" s="32">
        <f t="shared" si="57"/>
        <v>1486</v>
      </c>
      <c r="O1490" s="41">
        <f>O1489+(Table10[[#This Row],[Column11]]-Q1489)/R1489</f>
        <v>76.104751388903438</v>
      </c>
      <c r="P1490" s="41">
        <f>3.6*Table10[[#This Row],[Column11]]</f>
        <v>92.436860333862157</v>
      </c>
      <c r="Q1490" s="41">
        <f t="shared" si="58"/>
        <v>25.676905648295044</v>
      </c>
      <c r="R1490" s="36">
        <f>Table10[[#This Row],[Column16]]/Table10[[#This Row],[Column19]]</f>
        <v>-2.4722207267232472E-2</v>
      </c>
      <c r="S1490" s="41">
        <f>'Given Data '!C$21*'Given Data '!C$19*'Given Data '!C$9*Table10[[#This Row],[Column11]]^2</f>
        <v>619.91135319869602</v>
      </c>
      <c r="T1490" s="41">
        <f>'Given Data '!C$23*'Given Data '!C$17*9.81</f>
        <v>102.35950200000001</v>
      </c>
      <c r="U1490" s="41">
        <v>0</v>
      </c>
      <c r="V1490" s="41">
        <f>'Given Data '!C$45-(Table10[[#This Row],[Column13]]+Table10[[#This Row],[Column14]]+Table10[[#This Row],[Column15]])</f>
        <v>-14.369437875861536</v>
      </c>
      <c r="W1490" s="41">
        <f>Table10[[#This Row],[Column16]]/'Given Data '!C$17</f>
        <v>-2.7542960410690872E-2</v>
      </c>
      <c r="X1490" s="41">
        <f>IF(L1490=1,'Given Data '!C$55,IF(L1490=2,'Given Data '!C$56,IF(L1490=3,'Given Data '!C$57)))</f>
        <v>581.23604096253996</v>
      </c>
      <c r="Y1490" s="41">
        <f>Table10[[#This Row],[Column19]]*Table10[[#This Row],[Column11]]^2/(2*1000)</f>
        <v>191.60547332100094</v>
      </c>
    </row>
    <row r="1491" spans="7:25">
      <c r="G1491" s="42">
        <v>5800</v>
      </c>
      <c r="H1491" s="42">
        <v>17.18</v>
      </c>
      <c r="I1491" s="41">
        <f>Table10[[#This Row],[Column2]]*746/1000</f>
        <v>12.816280000000001</v>
      </c>
      <c r="J1491" s="37">
        <f>60*Table10[[#This Row],[Column3]]/(2*PI()*Table10[[#This Row],[Column1]])</f>
        <v>2.1101113593618586E-2</v>
      </c>
      <c r="K1491" s="51">
        <v>504.5</v>
      </c>
      <c r="L1491" s="41">
        <f>IF(Simulation!Q1491&lt;='Given Data '!J$6,1,IF(AND(Simulation!Q1491&gt;'Given Data '!J$6,Simulation!Q1491&lt;='Given Data '!J$7),2,IF(Simulation!Q1491&gt;'Given Data '!J$8,3)))</f>
        <v>3</v>
      </c>
      <c r="M1491" s="41">
        <v>2</v>
      </c>
      <c r="N1491" s="32">
        <f t="shared" si="57"/>
        <v>1487</v>
      </c>
      <c r="O1491" s="41">
        <f>O1490+(Table10[[#This Row],[Column11]]-Q1490)/R1490</f>
        <v>76.143697621877578</v>
      </c>
      <c r="P1491" s="41">
        <f>3.6*Table10[[#This Row],[Column11]]</f>
        <v>92.433394121224254</v>
      </c>
      <c r="Q1491" s="41">
        <f t="shared" si="58"/>
        <v>25.675942811451179</v>
      </c>
      <c r="R1491" s="36">
        <f>Table10[[#This Row],[Column16]]/Table10[[#This Row],[Column19]]</f>
        <v>-2.4642222198458165E-2</v>
      </c>
      <c r="S1491" s="41">
        <f>'Given Data '!C$21*'Given Data '!C$19*'Given Data '!C$9*Table10[[#This Row],[Column11]]^2</f>
        <v>619.86486299398553</v>
      </c>
      <c r="T1491" s="41">
        <f>'Given Data '!C$23*'Given Data '!C$17*9.81</f>
        <v>102.35950200000001</v>
      </c>
      <c r="U1491" s="41">
        <v>0</v>
      </c>
      <c r="V1491" s="41">
        <f>'Given Data '!C$45-(Table10[[#This Row],[Column13]]+Table10[[#This Row],[Column14]]+Table10[[#This Row],[Column15]])</f>
        <v>-14.322947671151042</v>
      </c>
      <c r="W1491" s="41">
        <f>Table10[[#This Row],[Column16]]/'Given Data '!C$17</f>
        <v>-2.7453849209620365E-2</v>
      </c>
      <c r="X1491" s="41">
        <f>IF(L1491=1,'Given Data '!C$55,IF(L1491=2,'Given Data '!C$56,IF(L1491=3,'Given Data '!C$57)))</f>
        <v>581.23604096253996</v>
      </c>
      <c r="Y1491" s="41">
        <f>Table10[[#This Row],[Column19]]*Table10[[#This Row],[Column11]]^2/(2*1000)</f>
        <v>191.59110388312507</v>
      </c>
    </row>
    <row r="1492" spans="7:25">
      <c r="G1492" s="42">
        <v>5800</v>
      </c>
      <c r="H1492" s="42">
        <v>17.18</v>
      </c>
      <c r="I1492" s="41">
        <f>Table10[[#This Row],[Column2]]*746/1000</f>
        <v>12.816280000000001</v>
      </c>
      <c r="J1492" s="37">
        <f>60*Table10[[#This Row],[Column3]]/(2*PI()*Table10[[#This Row],[Column1]])</f>
        <v>2.1101113593618586E-2</v>
      </c>
      <c r="K1492" s="51">
        <v>504.5</v>
      </c>
      <c r="L1492" s="41">
        <f>IF(Simulation!Q1492&lt;='Given Data '!J$6,1,IF(AND(Simulation!Q1492&gt;'Given Data '!J$6,Simulation!Q1492&lt;='Given Data '!J$7),2,IF(Simulation!Q1492&gt;'Given Data '!J$8,3)))</f>
        <v>3</v>
      </c>
      <c r="M1492" s="41">
        <v>2</v>
      </c>
      <c r="N1492" s="32">
        <f t="shared" si="57"/>
        <v>1488</v>
      </c>
      <c r="O1492" s="41">
        <f>O1491+(Table10[[#This Row],[Column11]]-Q1491)/R1491</f>
        <v>76.182645313010653</v>
      </c>
      <c r="P1492" s="41">
        <f>3.6*Table10[[#This Row],[Column11]]</f>
        <v>92.429938993651788</v>
      </c>
      <c r="Q1492" s="41">
        <f t="shared" si="58"/>
        <v>25.674983053792161</v>
      </c>
      <c r="R1492" s="36">
        <f>Table10[[#This Row],[Column16]]/Table10[[#This Row],[Column19]]</f>
        <v>-2.4562495909620834E-2</v>
      </c>
      <c r="S1492" s="41">
        <f>'Given Data '!C$21*'Given Data '!C$19*'Given Data '!C$9*Table10[[#This Row],[Column11]]^2</f>
        <v>619.81852320150108</v>
      </c>
      <c r="T1492" s="41">
        <f>'Given Data '!C$23*'Given Data '!C$17*9.81</f>
        <v>102.35950200000001</v>
      </c>
      <c r="U1492" s="41">
        <v>0</v>
      </c>
      <c r="V1492" s="41">
        <f>'Given Data '!C$45-(Table10[[#This Row],[Column13]]+Table10[[#This Row],[Column14]]+Table10[[#This Row],[Column15]])</f>
        <v>-14.276607878666596</v>
      </c>
      <c r="W1492" s="41">
        <f>Table10[[#This Row],[Column16]]/'Given Data '!C$17</f>
        <v>-2.7365026314746878E-2</v>
      </c>
      <c r="X1492" s="41">
        <f>IF(L1492=1,'Given Data '!C$55,IF(L1492=2,'Given Data '!C$56,IF(L1492=3,'Given Data '!C$57)))</f>
        <v>581.23604096253996</v>
      </c>
      <c r="Y1492" s="41">
        <f>Table10[[#This Row],[Column19]]*Table10[[#This Row],[Column11]]^2/(2*1000)</f>
        <v>191.57678093545394</v>
      </c>
    </row>
    <row r="1493" spans="7:25">
      <c r="G1493" s="42">
        <v>5800</v>
      </c>
      <c r="H1493" s="42">
        <v>17.18</v>
      </c>
      <c r="I1493" s="41">
        <f>Table10[[#This Row],[Column2]]*746/1000</f>
        <v>12.816280000000001</v>
      </c>
      <c r="J1493" s="37">
        <f>60*Table10[[#This Row],[Column3]]/(2*PI()*Table10[[#This Row],[Column1]])</f>
        <v>2.1101113593618586E-2</v>
      </c>
      <c r="K1493" s="51">
        <v>504.5</v>
      </c>
      <c r="L1493" s="41">
        <f>IF(Simulation!Q1493&lt;='Given Data '!J$6,1,IF(AND(Simulation!Q1493&gt;'Given Data '!J$6,Simulation!Q1493&lt;='Given Data '!J$7),2,IF(Simulation!Q1493&gt;'Given Data '!J$8,3)))</f>
        <v>3</v>
      </c>
      <c r="M1493" s="41">
        <v>2</v>
      </c>
      <c r="N1493" s="32">
        <f t="shared" si="57"/>
        <v>1489</v>
      </c>
      <c r="O1493" s="41">
        <f>O1492+(Table10[[#This Row],[Column11]]-Q1492)/R1492</f>
        <v>76.221594457747997</v>
      </c>
      <c r="P1493" s="41">
        <f>3.6*Table10[[#This Row],[Column11]]</f>
        <v>92.426494916101916</v>
      </c>
      <c r="Q1493" s="41">
        <f t="shared" si="58"/>
        <v>25.674026365583867</v>
      </c>
      <c r="R1493" s="36">
        <f>Table10[[#This Row],[Column16]]/Table10[[#This Row],[Column19]]</f>
        <v>-2.4483027563475097E-2</v>
      </c>
      <c r="S1493" s="41">
        <f>'Given Data '!C$21*'Given Data '!C$19*'Given Data '!C$9*Table10[[#This Row],[Column11]]^2</f>
        <v>619.77233333460549</v>
      </c>
      <c r="T1493" s="41">
        <f>'Given Data '!C$23*'Given Data '!C$17*9.81</f>
        <v>102.35950200000001</v>
      </c>
      <c r="U1493" s="41">
        <v>0</v>
      </c>
      <c r="V1493" s="41">
        <f>'Given Data '!C$45-(Table10[[#This Row],[Column13]]+Table10[[#This Row],[Column14]]+Table10[[#This Row],[Column15]])</f>
        <v>-14.230418011771008</v>
      </c>
      <c r="W1493" s="41">
        <f>Table10[[#This Row],[Column16]]/'Given Data '!C$17</f>
        <v>-2.7276490793297054E-2</v>
      </c>
      <c r="X1493" s="41">
        <f>IF(L1493=1,'Given Data '!C$55,IF(L1493=2,'Given Data '!C$56,IF(L1493=3,'Given Data '!C$57)))</f>
        <v>581.23604096253996</v>
      </c>
      <c r="Y1493" s="41">
        <f>Table10[[#This Row],[Column19]]*Table10[[#This Row],[Column11]]^2/(2*1000)</f>
        <v>191.56250432757531</v>
      </c>
    </row>
    <row r="1494" spans="7:25">
      <c r="G1494" s="42">
        <v>5800</v>
      </c>
      <c r="H1494" s="42">
        <v>17.18</v>
      </c>
      <c r="I1494" s="41">
        <f>Table10[[#This Row],[Column2]]*746/1000</f>
        <v>12.816280000000001</v>
      </c>
      <c r="J1494" s="37">
        <f>60*Table10[[#This Row],[Column3]]/(2*PI()*Table10[[#This Row],[Column1]])</f>
        <v>2.1101113593618586E-2</v>
      </c>
      <c r="K1494" s="51">
        <v>504.5</v>
      </c>
      <c r="L1494" s="41">
        <f>IF(Simulation!Q1494&lt;='Given Data '!J$6,1,IF(AND(Simulation!Q1494&gt;'Given Data '!J$6,Simulation!Q1494&lt;='Given Data '!J$7),2,IF(Simulation!Q1494&gt;'Given Data '!J$8,3)))</f>
        <v>3</v>
      </c>
      <c r="M1494" s="41">
        <v>2</v>
      </c>
      <c r="N1494" s="32">
        <f t="shared" si="57"/>
        <v>1490</v>
      </c>
      <c r="O1494" s="41">
        <f>O1493+(Table10[[#This Row],[Column11]]-Q1493)/R1493</f>
        <v>76.260545051548888</v>
      </c>
      <c r="P1494" s="41">
        <f>3.6*Table10[[#This Row],[Column11]]</f>
        <v>92.423061853640021</v>
      </c>
      <c r="Q1494" s="41">
        <f t="shared" si="58"/>
        <v>25.673072737122226</v>
      </c>
      <c r="R1494" s="36">
        <f>Table10[[#This Row],[Column16]]/Table10[[#This Row],[Column19]]</f>
        <v>-2.4403816325485741E-2</v>
      </c>
      <c r="S1494" s="41">
        <f>'Given Data '!C$21*'Given Data '!C$19*'Given Data '!C$9*Table10[[#This Row],[Column11]]^2</f>
        <v>619.72629290823681</v>
      </c>
      <c r="T1494" s="41">
        <f>'Given Data '!C$23*'Given Data '!C$17*9.81</f>
        <v>102.35950200000001</v>
      </c>
      <c r="U1494" s="41">
        <v>0</v>
      </c>
      <c r="V1494" s="41">
        <f>'Given Data '!C$45-(Table10[[#This Row],[Column13]]+Table10[[#This Row],[Column14]]+Table10[[#This Row],[Column15]])</f>
        <v>-14.184377585402331</v>
      </c>
      <c r="W1494" s="41">
        <f>Table10[[#This Row],[Column16]]/'Given Data '!C$17</f>
        <v>-2.7188241715516915E-2</v>
      </c>
      <c r="X1494" s="41">
        <f>IF(L1494=1,'Given Data '!C$55,IF(L1494=2,'Given Data '!C$56,IF(L1494=3,'Given Data '!C$57)))</f>
        <v>581.23604096253996</v>
      </c>
      <c r="Y1494" s="41">
        <f>Table10[[#This Row],[Column19]]*Table10[[#This Row],[Column11]]^2/(2*1000)</f>
        <v>191.54827390956348</v>
      </c>
    </row>
    <row r="1495" spans="7:25">
      <c r="G1495" s="42">
        <v>5800</v>
      </c>
      <c r="H1495" s="42">
        <v>17.18</v>
      </c>
      <c r="I1495" s="41">
        <f>Table10[[#This Row],[Column2]]*746/1000</f>
        <v>12.816280000000001</v>
      </c>
      <c r="J1495" s="37">
        <f>60*Table10[[#This Row],[Column3]]/(2*PI()*Table10[[#This Row],[Column1]])</f>
        <v>2.1101113593618586E-2</v>
      </c>
      <c r="K1495" s="51">
        <v>504.5</v>
      </c>
      <c r="L1495" s="41">
        <f>IF(Simulation!Q1495&lt;='Given Data '!J$6,1,IF(AND(Simulation!Q1495&gt;'Given Data '!J$6,Simulation!Q1495&lt;='Given Data '!J$7),2,IF(Simulation!Q1495&gt;'Given Data '!J$8,3)))</f>
        <v>3</v>
      </c>
      <c r="M1495" s="41">
        <v>2</v>
      </c>
      <c r="N1495" s="32">
        <f t="shared" si="57"/>
        <v>1491</v>
      </c>
      <c r="O1495" s="41">
        <f>O1494+(Table10[[#This Row],[Column11]]-Q1494)/R1494</f>
        <v>76.299497089885918</v>
      </c>
      <c r="P1495" s="41">
        <f>3.6*Table10[[#This Row],[Column11]]</f>
        <v>92.419639771439321</v>
      </c>
      <c r="Q1495" s="41">
        <f t="shared" si="58"/>
        <v>25.672122158733146</v>
      </c>
      <c r="R1495" s="36">
        <f>Table10[[#This Row],[Column16]]/Table10[[#This Row],[Column19]]</f>
        <v>-2.4324861363817139E-2</v>
      </c>
      <c r="S1495" s="41">
        <f>'Given Data '!C$21*'Given Data '!C$19*'Given Data '!C$9*Table10[[#This Row],[Column11]]^2</f>
        <v>619.68040143890221</v>
      </c>
      <c r="T1495" s="41">
        <f>'Given Data '!C$23*'Given Data '!C$17*9.81</f>
        <v>102.35950200000001</v>
      </c>
      <c r="U1495" s="41">
        <v>0</v>
      </c>
      <c r="V1495" s="41">
        <f>'Given Data '!C$45-(Table10[[#This Row],[Column13]]+Table10[[#This Row],[Column14]]+Table10[[#This Row],[Column15]])</f>
        <v>-14.138486116067725</v>
      </c>
      <c r="W1495" s="41">
        <f>Table10[[#This Row],[Column16]]/'Given Data '!C$17</f>
        <v>-2.7100278154660106E-2</v>
      </c>
      <c r="X1495" s="41">
        <f>IF(L1495=1,'Given Data '!C$55,IF(L1495=2,'Given Data '!C$56,IF(L1495=3,'Given Data '!C$57)))</f>
        <v>581.23604096253996</v>
      </c>
      <c r="Y1495" s="41">
        <f>Table10[[#This Row],[Column19]]*Table10[[#This Row],[Column11]]^2/(2*1000)</f>
        <v>191.53408953197811</v>
      </c>
    </row>
    <row r="1496" spans="7:25">
      <c r="G1496" s="42">
        <v>5800</v>
      </c>
      <c r="H1496" s="42">
        <v>17.18</v>
      </c>
      <c r="I1496" s="41">
        <f>Table10[[#This Row],[Column2]]*746/1000</f>
        <v>12.816280000000001</v>
      </c>
      <c r="J1496" s="37">
        <f>60*Table10[[#This Row],[Column3]]/(2*PI()*Table10[[#This Row],[Column1]])</f>
        <v>2.1101113593618586E-2</v>
      </c>
      <c r="K1496" s="51">
        <v>504.5</v>
      </c>
      <c r="L1496" s="41">
        <f>IF(Simulation!Q1496&lt;='Given Data '!J$6,1,IF(AND(Simulation!Q1496&gt;'Given Data '!J$6,Simulation!Q1496&lt;='Given Data '!J$7),2,IF(Simulation!Q1496&gt;'Given Data '!J$8,3)))</f>
        <v>3</v>
      </c>
      <c r="M1496" s="41">
        <v>2</v>
      </c>
      <c r="N1496" s="32">
        <f t="shared" si="57"/>
        <v>1492</v>
      </c>
      <c r="O1496" s="41">
        <f>O1495+(Table10[[#This Row],[Column11]]-Q1495)/R1495</f>
        <v>76.338450568245293</v>
      </c>
      <c r="P1496" s="41">
        <f>3.6*Table10[[#This Row],[Column11]]</f>
        <v>92.416228634780694</v>
      </c>
      <c r="Q1496" s="41">
        <f t="shared" si="58"/>
        <v>25.671174620772415</v>
      </c>
      <c r="R1496" s="36">
        <f>Table10[[#This Row],[Column16]]/Table10[[#This Row],[Column19]]</f>
        <v>-2.4246161849324873E-2</v>
      </c>
      <c r="S1496" s="41">
        <f>'Given Data '!C$21*'Given Data '!C$19*'Given Data '!C$9*Table10[[#This Row],[Column11]]^2</f>
        <v>619.63465844467305</v>
      </c>
      <c r="T1496" s="41">
        <f>'Given Data '!C$23*'Given Data '!C$17*9.81</f>
        <v>102.35950200000001</v>
      </c>
      <c r="U1496" s="41">
        <v>0</v>
      </c>
      <c r="V1496" s="41">
        <f>'Given Data '!C$45-(Table10[[#This Row],[Column13]]+Table10[[#This Row],[Column14]]+Table10[[#This Row],[Column15]])</f>
        <v>-14.092743121838566</v>
      </c>
      <c r="W1496" s="41">
        <f>Table10[[#This Row],[Column16]]/'Given Data '!C$17</f>
        <v>-2.7012599186978525E-2</v>
      </c>
      <c r="X1496" s="41">
        <f>IF(L1496=1,'Given Data '!C$55,IF(L1496=2,'Given Data '!C$56,IF(L1496=3,'Given Data '!C$57)))</f>
        <v>581.23604096253996</v>
      </c>
      <c r="Y1496" s="41">
        <f>Table10[[#This Row],[Column19]]*Table10[[#This Row],[Column11]]^2/(2*1000)</f>
        <v>191.51995104586203</v>
      </c>
    </row>
    <row r="1497" spans="7:25">
      <c r="G1497" s="42">
        <v>5800</v>
      </c>
      <c r="H1497" s="42">
        <v>17.18</v>
      </c>
      <c r="I1497" s="41">
        <f>Table10[[#This Row],[Column2]]*746/1000</f>
        <v>12.816280000000001</v>
      </c>
      <c r="J1497" s="37">
        <f>60*Table10[[#This Row],[Column3]]/(2*PI()*Table10[[#This Row],[Column1]])</f>
        <v>2.1101113593618586E-2</v>
      </c>
      <c r="K1497" s="51">
        <v>504.5</v>
      </c>
      <c r="L1497" s="41">
        <f>IF(Simulation!Q1497&lt;='Given Data '!J$6,1,IF(AND(Simulation!Q1497&gt;'Given Data '!J$6,Simulation!Q1497&lt;='Given Data '!J$7),2,IF(Simulation!Q1497&gt;'Given Data '!J$8,3)))</f>
        <v>3</v>
      </c>
      <c r="M1497" s="41">
        <v>2</v>
      </c>
      <c r="N1497" s="32">
        <f t="shared" si="57"/>
        <v>1493</v>
      </c>
      <c r="O1497" s="41">
        <f>O1496+(Table10[[#This Row],[Column11]]-Q1496)/R1496</f>
        <v>76.377405482127116</v>
      </c>
      <c r="P1497" s="41">
        <f>3.6*Table10[[#This Row],[Column11]]</f>
        <v>92.412828409052196</v>
      </c>
      <c r="Q1497" s="41">
        <f t="shared" si="58"/>
        <v>25.67023011362561</v>
      </c>
      <c r="R1497" s="36">
        <f>Table10[[#This Row],[Column16]]/Table10[[#This Row],[Column19]]</f>
        <v>-2.4167716955547102E-2</v>
      </c>
      <c r="S1497" s="41">
        <f>'Given Data '!C$21*'Given Data '!C$19*'Given Data '!C$9*Table10[[#This Row],[Column11]]^2</f>
        <v>619.58906344517993</v>
      </c>
      <c r="T1497" s="41">
        <f>'Given Data '!C$23*'Given Data '!C$17*9.81</f>
        <v>102.35950200000001</v>
      </c>
      <c r="U1497" s="41">
        <v>0</v>
      </c>
      <c r="V1497" s="41">
        <f>'Given Data '!C$45-(Table10[[#This Row],[Column13]]+Table10[[#This Row],[Column14]]+Table10[[#This Row],[Column15]])</f>
        <v>-14.047148122345448</v>
      </c>
      <c r="W1497" s="41">
        <f>Table10[[#This Row],[Column16]]/'Given Data '!C$17</f>
        <v>-2.6925203891712726E-2</v>
      </c>
      <c r="X1497" s="41">
        <f>IF(L1497=1,'Given Data '!C$55,IF(L1497=2,'Given Data '!C$56,IF(L1497=3,'Given Data '!C$57)))</f>
        <v>581.23604096253996</v>
      </c>
      <c r="Y1497" s="41">
        <f>Table10[[#This Row],[Column19]]*Table10[[#This Row],[Column11]]^2/(2*1000)</f>
        <v>191.50585830274014</v>
      </c>
    </row>
    <row r="1498" spans="7:25">
      <c r="G1498" s="42">
        <v>5800</v>
      </c>
      <c r="H1498" s="42">
        <v>17.18</v>
      </c>
      <c r="I1498" s="41">
        <f>Table10[[#This Row],[Column2]]*746/1000</f>
        <v>12.816280000000001</v>
      </c>
      <c r="J1498" s="37">
        <f>60*Table10[[#This Row],[Column3]]/(2*PI()*Table10[[#This Row],[Column1]])</f>
        <v>2.1101113593618586E-2</v>
      </c>
      <c r="K1498" s="51">
        <v>535.1</v>
      </c>
      <c r="L1498" s="41">
        <f>IF(Simulation!Q1498&lt;='Given Data '!J$6,1,IF(AND(Simulation!Q1498&gt;'Given Data '!J$6,Simulation!Q1498&lt;='Given Data '!J$7),2,IF(Simulation!Q1498&gt;'Given Data '!J$8,3)))</f>
        <v>3</v>
      </c>
      <c r="M1498" s="41">
        <v>2</v>
      </c>
      <c r="N1498" s="32">
        <f t="shared" si="57"/>
        <v>1494</v>
      </c>
      <c r="O1498" s="41">
        <f>O1497+(Table10[[#This Row],[Column11]]-Q1497)/R1497</f>
        <v>76.416361827044952</v>
      </c>
      <c r="P1498" s="41">
        <f>3.6*Table10[[#This Row],[Column11]]</f>
        <v>92.409439059748848</v>
      </c>
      <c r="Q1498" s="41">
        <f t="shared" si="58"/>
        <v>25.669288627708013</v>
      </c>
      <c r="R1498" s="36">
        <f>Table10[[#This Row],[Column16]]/Table10[[#This Row],[Column19]]</f>
        <v>-2.4089525858695962E-2</v>
      </c>
      <c r="S1498" s="41">
        <f>'Given Data '!C$21*'Given Data '!C$19*'Given Data '!C$9*Table10[[#This Row],[Column11]]^2</f>
        <v>619.54361596160766</v>
      </c>
      <c r="T1498" s="41">
        <f>'Given Data '!C$23*'Given Data '!C$17*9.81</f>
        <v>102.35950200000001</v>
      </c>
      <c r="U1498" s="41">
        <v>0</v>
      </c>
      <c r="V1498" s="41">
        <f>'Given Data '!C$45-(Table10[[#This Row],[Column13]]+Table10[[#This Row],[Column14]]+Table10[[#This Row],[Column15]])</f>
        <v>-14.001700638773173</v>
      </c>
      <c r="W1498" s="41">
        <f>Table10[[#This Row],[Column16]]/'Given Data '!C$17</f>
        <v>-2.6838091351082349E-2</v>
      </c>
      <c r="X1498" s="41">
        <f>IF(L1498=1,'Given Data '!C$55,IF(L1498=2,'Given Data '!C$56,IF(L1498=3,'Given Data '!C$57)))</f>
        <v>581.23604096253996</v>
      </c>
      <c r="Y1498" s="41">
        <f>Table10[[#This Row],[Column19]]*Table10[[#This Row],[Column11]]^2/(2*1000)</f>
        <v>191.49181115461781</v>
      </c>
    </row>
    <row r="1499" spans="7:25">
      <c r="G1499" s="42">
        <v>5800</v>
      </c>
      <c r="H1499" s="42">
        <v>17.18</v>
      </c>
      <c r="I1499" s="41">
        <f>Table10[[#This Row],[Column2]]*746/1000</f>
        <v>12.816280000000001</v>
      </c>
      <c r="J1499" s="37">
        <f>60*Table10[[#This Row],[Column3]]/(2*PI()*Table10[[#This Row],[Column1]])</f>
        <v>2.1101113593618586E-2</v>
      </c>
      <c r="K1499" s="51">
        <v>535.1</v>
      </c>
      <c r="L1499" s="41">
        <f>IF(Simulation!Q1499&lt;='Given Data '!J$6,1,IF(AND(Simulation!Q1499&gt;'Given Data '!J$6,Simulation!Q1499&lt;='Given Data '!J$7),2,IF(Simulation!Q1499&gt;'Given Data '!J$8,3)))</f>
        <v>3</v>
      </c>
      <c r="M1499" s="41">
        <v>2</v>
      </c>
      <c r="N1499" s="32">
        <f t="shared" si="57"/>
        <v>1495</v>
      </c>
      <c r="O1499" s="41">
        <f>O1498+(Table10[[#This Row],[Column11]]-Q1498)/R1498</f>
        <v>76.455319598525719</v>
      </c>
      <c r="P1499" s="41">
        <f>3.6*Table10[[#This Row],[Column11]]</f>
        <v>92.406060552472312</v>
      </c>
      <c r="Q1499" s="41">
        <f t="shared" si="58"/>
        <v>25.66835015346453</v>
      </c>
      <c r="R1499" s="36">
        <f>Table10[[#This Row],[Column16]]/Table10[[#This Row],[Column19]]</f>
        <v>-2.4011587737648967E-2</v>
      </c>
      <c r="S1499" s="41">
        <f>'Given Data '!C$21*'Given Data '!C$19*'Given Data '!C$9*Table10[[#This Row],[Column11]]^2</f>
        <v>619.49831551669024</v>
      </c>
      <c r="T1499" s="41">
        <f>'Given Data '!C$23*'Given Data '!C$17*9.81</f>
        <v>102.35950200000001</v>
      </c>
      <c r="U1499" s="41">
        <v>0</v>
      </c>
      <c r="V1499" s="41">
        <f>'Given Data '!C$45-(Table10[[#This Row],[Column13]]+Table10[[#This Row],[Column14]]+Table10[[#This Row],[Column15]])</f>
        <v>-13.956400193855757</v>
      </c>
      <c r="W1499" s="41">
        <f>Table10[[#This Row],[Column16]]/'Given Data '!C$17</f>
        <v>-2.6751260650276505E-2</v>
      </c>
      <c r="X1499" s="41">
        <f>IF(L1499=1,'Given Data '!C$55,IF(L1499=2,'Given Data '!C$56,IF(L1499=3,'Given Data '!C$57)))</f>
        <v>581.23604096253996</v>
      </c>
      <c r="Y1499" s="41">
        <f>Table10[[#This Row],[Column19]]*Table10[[#This Row],[Column11]]^2/(2*1000)</f>
        <v>191.47780945397901</v>
      </c>
    </row>
    <row r="1500" spans="7:25">
      <c r="G1500" s="42">
        <v>5800</v>
      </c>
      <c r="H1500" s="42">
        <v>17.18</v>
      </c>
      <c r="I1500" s="41">
        <f>Table10[[#This Row],[Column2]]*746/1000</f>
        <v>12.816280000000001</v>
      </c>
      <c r="J1500" s="37">
        <f>60*Table10[[#This Row],[Column3]]/(2*PI()*Table10[[#This Row],[Column1]])</f>
        <v>2.1101113593618586E-2</v>
      </c>
      <c r="K1500" s="51">
        <v>535.1</v>
      </c>
      <c r="L1500" s="41">
        <f>IF(Simulation!Q1500&lt;='Given Data '!J$6,1,IF(AND(Simulation!Q1500&gt;'Given Data '!J$6,Simulation!Q1500&lt;='Given Data '!J$7),2,IF(Simulation!Q1500&gt;'Given Data '!J$8,3)))</f>
        <v>3</v>
      </c>
      <c r="M1500" s="41">
        <v>2</v>
      </c>
      <c r="N1500" s="32">
        <f t="shared" si="57"/>
        <v>1496</v>
      </c>
      <c r="O1500" s="41">
        <f>O1499+(Table10[[#This Row],[Column11]]-Q1499)/R1499</f>
        <v>76.494278792110165</v>
      </c>
      <c r="P1500" s="41">
        <f>3.6*Table10[[#This Row],[Column11]]</f>
        <v>92.402692852930528</v>
      </c>
      <c r="Q1500" s="41">
        <f t="shared" si="58"/>
        <v>25.667414681369589</v>
      </c>
      <c r="R1500" s="36">
        <f>Table10[[#This Row],[Column16]]/Table10[[#This Row],[Column19]]</f>
        <v>-2.393390177393941E-2</v>
      </c>
      <c r="S1500" s="41">
        <f>'Given Data '!C$21*'Given Data '!C$19*'Given Data '!C$9*Table10[[#This Row],[Column11]]^2</f>
        <v>619.45316163470534</v>
      </c>
      <c r="T1500" s="41">
        <f>'Given Data '!C$23*'Given Data '!C$17*9.81</f>
        <v>102.35950200000001</v>
      </c>
      <c r="U1500" s="41">
        <v>0</v>
      </c>
      <c r="V1500" s="41">
        <f>'Given Data '!C$45-(Table10[[#This Row],[Column13]]+Table10[[#This Row],[Column14]]+Table10[[#This Row],[Column15]])</f>
        <v>-13.911246311870855</v>
      </c>
      <c r="W1500" s="41">
        <f>Table10[[#This Row],[Column16]]/'Given Data '!C$17</f>
        <v>-2.6664710877443126E-2</v>
      </c>
      <c r="X1500" s="41">
        <f>IF(L1500=1,'Given Data '!C$55,IF(L1500=2,'Given Data '!C$56,IF(L1500=3,'Given Data '!C$57)))</f>
        <v>581.23604096253996</v>
      </c>
      <c r="Y1500" s="41">
        <f>Table10[[#This Row],[Column19]]*Table10[[#This Row],[Column11]]^2/(2*1000)</f>
        <v>191.46385305378513</v>
      </c>
    </row>
    <row r="1501" spans="7:25">
      <c r="G1501" s="42">
        <v>5800</v>
      </c>
      <c r="H1501" s="42">
        <v>17.18</v>
      </c>
      <c r="I1501" s="41">
        <f>Table10[[#This Row],[Column2]]*746/1000</f>
        <v>12.816280000000001</v>
      </c>
      <c r="J1501" s="37">
        <f>60*Table10[[#This Row],[Column3]]/(2*PI()*Table10[[#This Row],[Column1]])</f>
        <v>2.1101113593618586E-2</v>
      </c>
      <c r="K1501" s="51">
        <v>535.1</v>
      </c>
      <c r="L1501" s="41">
        <f>IF(Simulation!Q1501&lt;='Given Data '!J$6,1,IF(AND(Simulation!Q1501&gt;'Given Data '!J$6,Simulation!Q1501&lt;='Given Data '!J$7),2,IF(Simulation!Q1501&gt;'Given Data '!J$8,3)))</f>
        <v>3</v>
      </c>
      <c r="M1501" s="41">
        <v>2</v>
      </c>
      <c r="N1501" s="32">
        <f t="shared" si="57"/>
        <v>1497</v>
      </c>
      <c r="O1501" s="41">
        <f>O1500+(Table10[[#This Row],[Column11]]-Q1500)/R1500</f>
        <v>76.533239403351999</v>
      </c>
      <c r="P1501" s="41">
        <f>3.6*Table10[[#This Row],[Column11]]</f>
        <v>92.399335926937468</v>
      </c>
      <c r="Q1501" s="41">
        <f t="shared" si="58"/>
        <v>25.666482201927074</v>
      </c>
      <c r="R1501" s="36">
        <f>Table10[[#This Row],[Column16]]/Table10[[#This Row],[Column19]]</f>
        <v>-2.385646715175032E-2</v>
      </c>
      <c r="S1501" s="41">
        <f>'Given Data '!C$21*'Given Data '!C$19*'Given Data '!C$9*Table10[[#This Row],[Column11]]^2</f>
        <v>619.40815384147072</v>
      </c>
      <c r="T1501" s="41">
        <f>'Given Data '!C$23*'Given Data '!C$17*9.81</f>
        <v>102.35950200000001</v>
      </c>
      <c r="U1501" s="41">
        <v>0</v>
      </c>
      <c r="V1501" s="41">
        <f>'Given Data '!C$45-(Table10[[#This Row],[Column13]]+Table10[[#This Row],[Column14]]+Table10[[#This Row],[Column15]])</f>
        <v>-13.866238518636237</v>
      </c>
      <c r="W1501" s="41">
        <f>Table10[[#This Row],[Column16]]/'Given Data '!C$17</f>
        <v>-2.6578441123682191E-2</v>
      </c>
      <c r="X1501" s="41">
        <f>IF(L1501=1,'Given Data '!C$55,IF(L1501=2,'Given Data '!C$56,IF(L1501=3,'Given Data '!C$57)))</f>
        <v>581.23604096253996</v>
      </c>
      <c r="Y1501" s="41">
        <f>Table10[[#This Row],[Column19]]*Table10[[#This Row],[Column11]]^2/(2*1000)</f>
        <v>191.44994180747329</v>
      </c>
    </row>
    <row r="1502" spans="7:25">
      <c r="G1502" s="42">
        <v>5800</v>
      </c>
      <c r="H1502" s="42">
        <v>17.18</v>
      </c>
      <c r="I1502" s="41">
        <f>Table10[[#This Row],[Column2]]*746/1000</f>
        <v>12.816280000000001</v>
      </c>
      <c r="J1502" s="37">
        <f>60*Table10[[#This Row],[Column3]]/(2*PI()*Table10[[#This Row],[Column1]])</f>
        <v>2.1101113593618586E-2</v>
      </c>
      <c r="K1502" s="51">
        <v>535.1</v>
      </c>
      <c r="L1502" s="41">
        <f>IF(Simulation!Q1502&lt;='Given Data '!J$6,1,IF(AND(Simulation!Q1502&gt;'Given Data '!J$6,Simulation!Q1502&lt;='Given Data '!J$7),2,IF(Simulation!Q1502&gt;'Given Data '!J$8,3)))</f>
        <v>3</v>
      </c>
      <c r="M1502" s="41">
        <v>2</v>
      </c>
      <c r="N1502" s="32">
        <f t="shared" si="57"/>
        <v>1498</v>
      </c>
      <c r="O1502" s="41">
        <f>O1501+(Table10[[#This Row],[Column11]]-Q1501)/R1501</f>
        <v>76.572201427818698</v>
      </c>
      <c r="P1502" s="41">
        <f>3.6*Table10[[#This Row],[Column11]]</f>
        <v>92.395989740412787</v>
      </c>
      <c r="Q1502" s="41">
        <f t="shared" si="58"/>
        <v>25.665552705670219</v>
      </c>
      <c r="R1502" s="36">
        <f>Table10[[#This Row],[Column16]]/Table10[[#This Row],[Column19]]</f>
        <v>-2.3779283057902705E-2</v>
      </c>
      <c r="S1502" s="41">
        <f>'Given Data '!C$21*'Given Data '!C$19*'Given Data '!C$9*Table10[[#This Row],[Column11]]^2</f>
        <v>619.36329166433745</v>
      </c>
      <c r="T1502" s="41">
        <f>'Given Data '!C$23*'Given Data '!C$17*9.81</f>
        <v>102.35950200000001</v>
      </c>
      <c r="U1502" s="41">
        <v>0</v>
      </c>
      <c r="V1502" s="41">
        <f>'Given Data '!C$45-(Table10[[#This Row],[Column13]]+Table10[[#This Row],[Column14]]+Table10[[#This Row],[Column15]])</f>
        <v>-13.821376341502969</v>
      </c>
      <c r="W1502" s="41">
        <f>Table10[[#This Row],[Column16]]/'Given Data '!C$17</f>
        <v>-2.6492450483032656E-2</v>
      </c>
      <c r="X1502" s="41">
        <f>IF(L1502=1,'Given Data '!C$55,IF(L1502=2,'Given Data '!C$56,IF(L1502=3,'Given Data '!C$57)))</f>
        <v>581.23604096253996</v>
      </c>
      <c r="Y1502" s="41">
        <f>Table10[[#This Row],[Column19]]*Table10[[#This Row],[Column11]]^2/(2*1000)</f>
        <v>191.43607556895469</v>
      </c>
    </row>
    <row r="1503" spans="7:25">
      <c r="G1503" s="42">
        <v>5800</v>
      </c>
      <c r="H1503" s="42">
        <v>17.18</v>
      </c>
      <c r="I1503" s="41">
        <f>Table10[[#This Row],[Column2]]*746/1000</f>
        <v>12.816280000000001</v>
      </c>
      <c r="J1503" s="37">
        <f>60*Table10[[#This Row],[Column3]]/(2*PI()*Table10[[#This Row],[Column1]])</f>
        <v>2.1101113593618586E-2</v>
      </c>
      <c r="K1503" s="51">
        <v>535.1</v>
      </c>
      <c r="L1503" s="41">
        <f>IF(Simulation!Q1503&lt;='Given Data '!J$6,1,IF(AND(Simulation!Q1503&gt;'Given Data '!J$6,Simulation!Q1503&lt;='Given Data '!J$7),2,IF(Simulation!Q1503&gt;'Given Data '!J$8,3)))</f>
        <v>3</v>
      </c>
      <c r="M1503" s="41">
        <v>2</v>
      </c>
      <c r="N1503" s="32">
        <f t="shared" si="57"/>
        <v>1499</v>
      </c>
      <c r="O1503" s="41">
        <f>O1502+(Table10[[#This Row],[Column11]]-Q1502)/R1502</f>
        <v>76.611164861091098</v>
      </c>
      <c r="P1503" s="41">
        <f>3.6*Table10[[#This Row],[Column11]]</f>
        <v>92.392654259381501</v>
      </c>
      <c r="Q1503" s="41">
        <f t="shared" si="58"/>
        <v>25.664626183161527</v>
      </c>
      <c r="R1503" s="36">
        <f>Table10[[#This Row],[Column16]]/Table10[[#This Row],[Column19]]</f>
        <v>-2.3702348681848531E-2</v>
      </c>
      <c r="S1503" s="41">
        <f>'Given Data '!C$21*'Given Data '!C$19*'Given Data '!C$9*Table10[[#This Row],[Column11]]^2</f>
        <v>619.3185746321858</v>
      </c>
      <c r="T1503" s="41">
        <f>'Given Data '!C$23*'Given Data '!C$17*9.81</f>
        <v>102.35950200000001</v>
      </c>
      <c r="U1503" s="41">
        <v>0</v>
      </c>
      <c r="V1503" s="41">
        <f>'Given Data '!C$45-(Table10[[#This Row],[Column13]]+Table10[[#This Row],[Column14]]+Table10[[#This Row],[Column15]])</f>
        <v>-13.776659309351317</v>
      </c>
      <c r="W1503" s="41">
        <f>Table10[[#This Row],[Column16]]/'Given Data '!C$17</f>
        <v>-2.6406738052464618E-2</v>
      </c>
      <c r="X1503" s="41">
        <f>IF(L1503=1,'Given Data '!C$55,IF(L1503=2,'Given Data '!C$56,IF(L1503=3,'Given Data '!C$57)))</f>
        <v>581.23604096253996</v>
      </c>
      <c r="Y1503" s="41">
        <f>Table10[[#This Row],[Column19]]*Table10[[#This Row],[Column11]]^2/(2*1000)</f>
        <v>191.4222541926132</v>
      </c>
    </row>
    <row r="1504" spans="7:25">
      <c r="G1504" s="42">
        <v>5800</v>
      </c>
      <c r="H1504" s="42">
        <v>17.18</v>
      </c>
      <c r="I1504" s="41">
        <f>Table10[[#This Row],[Column2]]*746/1000</f>
        <v>12.816280000000001</v>
      </c>
      <c r="J1504" s="37">
        <f>60*Table10[[#This Row],[Column3]]/(2*PI()*Table10[[#This Row],[Column1]])</f>
        <v>2.1101113593618586E-2</v>
      </c>
      <c r="K1504" s="51">
        <v>450.79</v>
      </c>
      <c r="L1504" s="41">
        <f>IF(Simulation!Q1504&lt;='Given Data '!J$6,1,IF(AND(Simulation!Q1504&gt;'Given Data '!J$6,Simulation!Q1504&lt;='Given Data '!J$7),2,IF(Simulation!Q1504&gt;'Given Data '!J$8,3)))</f>
        <v>3</v>
      </c>
      <c r="M1504" s="41">
        <v>2</v>
      </c>
      <c r="N1504" s="32">
        <f t="shared" si="57"/>
        <v>1500</v>
      </c>
      <c r="O1504" s="41">
        <f>O1503+(Table10[[#This Row],[Column11]]-Q1503)/R1503</f>
        <v>76.650129698763507</v>
      </c>
      <c r="P1504" s="41">
        <f>3.6*Table10[[#This Row],[Column11]]</f>
        <v>92.389329449973658</v>
      </c>
      <c r="Q1504" s="41">
        <f t="shared" si="58"/>
        <v>25.663702624992684</v>
      </c>
      <c r="R1504" s="36">
        <f>Table10[[#This Row],[Column16]]/Table10[[#This Row],[Column19]]</f>
        <v>-2.362566321566268E-2</v>
      </c>
      <c r="S1504" s="41">
        <f>'Given Data '!C$21*'Given Data '!C$19*'Given Data '!C$9*Table10[[#This Row],[Column11]]^2</f>
        <v>619.27400227542057</v>
      </c>
      <c r="T1504" s="41">
        <f>'Given Data '!C$23*'Given Data '!C$17*9.81</f>
        <v>102.35950200000001</v>
      </c>
      <c r="U1504" s="41">
        <v>0</v>
      </c>
      <c r="V1504" s="41">
        <f>'Given Data '!C$45-(Table10[[#This Row],[Column13]]+Table10[[#This Row],[Column14]]+Table10[[#This Row],[Column15]])</f>
        <v>-13.732086952586087</v>
      </c>
      <c r="W1504" s="41">
        <f>Table10[[#This Row],[Column16]]/'Given Data '!C$17</f>
        <v>-2.632130293187036E-2</v>
      </c>
      <c r="X1504" s="41">
        <f>IF(L1504=1,'Given Data '!C$55,IF(L1504=2,'Given Data '!C$56,IF(L1504=3,'Given Data '!C$57)))</f>
        <v>581.23604096253996</v>
      </c>
      <c r="Y1504" s="41">
        <f>Table10[[#This Row],[Column19]]*Table10[[#This Row],[Column11]]^2/(2*1000)</f>
        <v>191.4084775333038</v>
      </c>
    </row>
    <row r="1505" spans="7:25">
      <c r="G1505" s="42">
        <v>5800</v>
      </c>
      <c r="H1505" s="42">
        <v>17.18</v>
      </c>
      <c r="I1505" s="41">
        <f>Table10[[#This Row],[Column2]]*746/1000</f>
        <v>12.816280000000001</v>
      </c>
      <c r="J1505" s="37">
        <f>60*Table10[[#This Row],[Column3]]/(2*PI()*Table10[[#This Row],[Column1]])</f>
        <v>2.1101113593618586E-2</v>
      </c>
      <c r="K1505" s="51">
        <v>450.79</v>
      </c>
      <c r="L1505" s="41">
        <f>IF(Simulation!Q1505&lt;='Given Data '!J$6,1,IF(AND(Simulation!Q1505&gt;'Given Data '!J$6,Simulation!Q1505&lt;='Given Data '!J$7),2,IF(Simulation!Q1505&gt;'Given Data '!J$8,3)))</f>
        <v>3</v>
      </c>
      <c r="M1505" s="41">
        <v>2</v>
      </c>
      <c r="N1505" s="32">
        <f t="shared" si="57"/>
        <v>1501</v>
      </c>
      <c r="O1505" s="41">
        <f>O1504+(Table10[[#This Row],[Column11]]-Q1504)/R1504</f>
        <v>76.689095936443138</v>
      </c>
      <c r="P1505" s="41">
        <f>3.6*Table10[[#This Row],[Column11]]</f>
        <v>92.386015278424139</v>
      </c>
      <c r="Q1505" s="41">
        <f t="shared" si="58"/>
        <v>25.662782021784484</v>
      </c>
      <c r="R1505" s="36">
        <f>Table10[[#This Row],[Column16]]/Table10[[#This Row],[Column19]]</f>
        <v>-2.3549225854033781E-2</v>
      </c>
      <c r="S1505" s="41">
        <f>'Given Data '!C$21*'Given Data '!C$19*'Given Data '!C$9*Table10[[#This Row],[Column11]]^2</f>
        <v>619.22957412596577</v>
      </c>
      <c r="T1505" s="41">
        <f>'Given Data '!C$23*'Given Data '!C$17*9.81</f>
        <v>102.35950200000001</v>
      </c>
      <c r="U1505" s="41">
        <v>0</v>
      </c>
      <c r="V1505" s="41">
        <f>'Given Data '!C$45-(Table10[[#This Row],[Column13]]+Table10[[#This Row],[Column14]]+Table10[[#This Row],[Column15]])</f>
        <v>-13.687658803131285</v>
      </c>
      <c r="W1505" s="41">
        <f>Table10[[#This Row],[Column16]]/'Given Data '!C$17</f>
        <v>-2.6236144224054136E-2</v>
      </c>
      <c r="X1505" s="41">
        <f>IF(L1505=1,'Given Data '!C$55,IF(L1505=2,'Given Data '!C$56,IF(L1505=3,'Given Data '!C$57)))</f>
        <v>581.23604096253996</v>
      </c>
      <c r="Y1505" s="41">
        <f>Table10[[#This Row],[Column19]]*Table10[[#This Row],[Column11]]^2/(2*1000)</f>
        <v>191.39474544635115</v>
      </c>
    </row>
    <row r="1506" spans="7:25">
      <c r="G1506" s="42">
        <v>5800</v>
      </c>
      <c r="H1506" s="42">
        <v>17.18</v>
      </c>
      <c r="I1506" s="41">
        <f>Table10[[#This Row],[Column2]]*746/1000</f>
        <v>12.816280000000001</v>
      </c>
      <c r="J1506" s="37">
        <f>60*Table10[[#This Row],[Column3]]/(2*PI()*Table10[[#This Row],[Column1]])</f>
        <v>2.1101113593618586E-2</v>
      </c>
      <c r="K1506" s="51">
        <v>450.79</v>
      </c>
      <c r="L1506" s="41">
        <f>IF(Simulation!Q1506&lt;='Given Data '!J$6,1,IF(AND(Simulation!Q1506&gt;'Given Data '!J$6,Simulation!Q1506&lt;='Given Data '!J$7),2,IF(Simulation!Q1506&gt;'Given Data '!J$8,3)))</f>
        <v>3</v>
      </c>
      <c r="M1506" s="41">
        <v>2</v>
      </c>
      <c r="N1506" s="32">
        <f t="shared" si="57"/>
        <v>1502</v>
      </c>
      <c r="O1506" s="41">
        <f>O1505+(Table10[[#This Row],[Column11]]-Q1505)/R1505</f>
        <v>76.728063569750546</v>
      </c>
      <c r="P1506" s="41">
        <f>3.6*Table10[[#This Row],[Column11]]</f>
        <v>92.382711711072233</v>
      </c>
      <c r="Q1506" s="41">
        <f t="shared" si="58"/>
        <v>25.66186436418673</v>
      </c>
      <c r="R1506" s="36">
        <f>Table10[[#This Row],[Column16]]/Table10[[#This Row],[Column19]]</f>
        <v>-2.3473035794256764E-2</v>
      </c>
      <c r="S1506" s="41">
        <f>'Given Data '!C$21*'Given Data '!C$19*'Given Data '!C$9*Table10[[#This Row],[Column11]]^2</f>
        <v>619.18528971726028</v>
      </c>
      <c r="T1506" s="41">
        <f>'Given Data '!C$23*'Given Data '!C$17*9.81</f>
        <v>102.35950200000001</v>
      </c>
      <c r="U1506" s="41">
        <v>0</v>
      </c>
      <c r="V1506" s="41">
        <f>'Given Data '!C$45-(Table10[[#This Row],[Column13]]+Table10[[#This Row],[Column14]]+Table10[[#This Row],[Column15]])</f>
        <v>-13.643374394425791</v>
      </c>
      <c r="W1506" s="41">
        <f>Table10[[#This Row],[Column16]]/'Given Data '!C$17</f>
        <v>-2.6151261034723872E-2</v>
      </c>
      <c r="X1506" s="41">
        <f>IF(L1506=1,'Given Data '!C$55,IF(L1506=2,'Given Data '!C$56,IF(L1506=3,'Given Data '!C$57)))</f>
        <v>581.23604096253996</v>
      </c>
      <c r="Y1506" s="41">
        <f>Table10[[#This Row],[Column19]]*Table10[[#This Row],[Column11]]^2/(2*1000)</f>
        <v>191.38105778754806</v>
      </c>
    </row>
    <row r="1507" spans="7:25">
      <c r="G1507" s="42">
        <v>5800</v>
      </c>
      <c r="H1507" s="42">
        <v>17.18</v>
      </c>
      <c r="I1507" s="41">
        <f>Table10[[#This Row],[Column2]]*746/1000</f>
        <v>12.816280000000001</v>
      </c>
      <c r="J1507" s="37">
        <f>60*Table10[[#This Row],[Column3]]/(2*PI()*Table10[[#This Row],[Column1]])</f>
        <v>2.1101113593618586E-2</v>
      </c>
      <c r="K1507" s="51">
        <v>450.79</v>
      </c>
      <c r="L1507" s="41">
        <f>IF(Simulation!Q1507&lt;='Given Data '!J$6,1,IF(AND(Simulation!Q1507&gt;'Given Data '!J$6,Simulation!Q1507&lt;='Given Data '!J$7),2,IF(Simulation!Q1507&gt;'Given Data '!J$8,3)))</f>
        <v>3</v>
      </c>
      <c r="M1507" s="41">
        <v>2</v>
      </c>
      <c r="N1507" s="32">
        <f t="shared" si="57"/>
        <v>1503</v>
      </c>
      <c r="O1507" s="41">
        <f>O1506+(Table10[[#This Row],[Column11]]-Q1506)/R1506</f>
        <v>76.767032594319701</v>
      </c>
      <c r="P1507" s="41">
        <f>3.6*Table10[[#This Row],[Column11]]</f>
        <v>92.37941871436135</v>
      </c>
      <c r="Q1507" s="41">
        <f t="shared" si="58"/>
        <v>25.660949642878151</v>
      </c>
      <c r="R1507" s="36">
        <f>Table10[[#This Row],[Column16]]/Table10[[#This Row],[Column19]]</f>
        <v>-2.3397092236222095E-2</v>
      </c>
      <c r="S1507" s="41">
        <f>'Given Data '!C$21*'Given Data '!C$19*'Given Data '!C$9*Table10[[#This Row],[Column11]]^2</f>
        <v>619.1411485842516</v>
      </c>
      <c r="T1507" s="41">
        <f>'Given Data '!C$23*'Given Data '!C$17*9.81</f>
        <v>102.35950200000001</v>
      </c>
      <c r="U1507" s="41">
        <v>0</v>
      </c>
      <c r="V1507" s="41">
        <f>'Given Data '!C$45-(Table10[[#This Row],[Column13]]+Table10[[#This Row],[Column14]]+Table10[[#This Row],[Column15]])</f>
        <v>-13.599233261417112</v>
      </c>
      <c r="W1507" s="41">
        <f>Table10[[#This Row],[Column16]]/'Given Data '!C$17</f>
        <v>-2.6066652472479176E-2</v>
      </c>
      <c r="X1507" s="41">
        <f>IF(L1507=1,'Given Data '!C$55,IF(L1507=2,'Given Data '!C$56,IF(L1507=3,'Given Data '!C$57)))</f>
        <v>581.23604096253996</v>
      </c>
      <c r="Y1507" s="41">
        <f>Table10[[#This Row],[Column19]]*Table10[[#This Row],[Column11]]^2/(2*1000)</f>
        <v>191.3674144131536</v>
      </c>
    </row>
    <row r="1508" spans="7:25">
      <c r="G1508" s="42">
        <v>5800</v>
      </c>
      <c r="H1508" s="42">
        <v>17.18</v>
      </c>
      <c r="I1508" s="41">
        <f>Table10[[#This Row],[Column2]]*746/1000</f>
        <v>12.816280000000001</v>
      </c>
      <c r="J1508" s="37">
        <f>60*Table10[[#This Row],[Column3]]/(2*PI()*Table10[[#This Row],[Column1]])</f>
        <v>2.1101113593618586E-2</v>
      </c>
      <c r="K1508" s="51">
        <v>450.79</v>
      </c>
      <c r="L1508" s="41">
        <f>IF(Simulation!Q1508&lt;='Given Data '!J$6,1,IF(AND(Simulation!Q1508&gt;'Given Data '!J$6,Simulation!Q1508&lt;='Given Data '!J$7),2,IF(Simulation!Q1508&gt;'Given Data '!J$8,3)))</f>
        <v>3</v>
      </c>
      <c r="M1508" s="41">
        <v>2</v>
      </c>
      <c r="N1508" s="32">
        <f t="shared" si="57"/>
        <v>1504</v>
      </c>
      <c r="O1508" s="41">
        <f>O1507+(Table10[[#This Row],[Column11]]-Q1507)/R1507</f>
        <v>76.806003005797777</v>
      </c>
      <c r="P1508" s="41">
        <f>3.6*Table10[[#This Row],[Column11]]</f>
        <v>92.376136254838741</v>
      </c>
      <c r="Q1508" s="41">
        <f t="shared" si="58"/>
        <v>25.660037848566315</v>
      </c>
      <c r="R1508" s="36">
        <f>Table10[[#This Row],[Column16]]/Table10[[#This Row],[Column19]]</f>
        <v>-2.3321394382409929E-2</v>
      </c>
      <c r="S1508" s="41">
        <f>'Given Data '!C$21*'Given Data '!C$19*'Given Data '!C$9*Table10[[#This Row],[Column11]]^2</f>
        <v>619.09715026339245</v>
      </c>
      <c r="T1508" s="41">
        <f>'Given Data '!C$23*'Given Data '!C$17*9.81</f>
        <v>102.35950200000001</v>
      </c>
      <c r="U1508" s="41">
        <v>0</v>
      </c>
      <c r="V1508" s="41">
        <f>'Given Data '!C$45-(Table10[[#This Row],[Column13]]+Table10[[#This Row],[Column14]]+Table10[[#This Row],[Column15]])</f>
        <v>-13.555234940557966</v>
      </c>
      <c r="W1508" s="41">
        <f>Table10[[#This Row],[Column16]]/'Given Data '!C$17</f>
        <v>-2.5982317648804824E-2</v>
      </c>
      <c r="X1508" s="41">
        <f>IF(L1508=1,'Given Data '!C$55,IF(L1508=2,'Given Data '!C$56,IF(L1508=3,'Given Data '!C$57)))</f>
        <v>581.23604096253996</v>
      </c>
      <c r="Y1508" s="41">
        <f>Table10[[#This Row],[Column19]]*Table10[[#This Row],[Column11]]^2/(2*1000)</f>
        <v>191.35381517989217</v>
      </c>
    </row>
    <row r="1509" spans="7:25">
      <c r="G1509" s="42">
        <v>5800</v>
      </c>
      <c r="H1509" s="42">
        <v>17.18</v>
      </c>
      <c r="I1509" s="41">
        <f>Table10[[#This Row],[Column2]]*746/1000</f>
        <v>12.816280000000001</v>
      </c>
      <c r="J1509" s="37">
        <f>60*Table10[[#This Row],[Column3]]/(2*PI()*Table10[[#This Row],[Column1]])</f>
        <v>2.1101113593618586E-2</v>
      </c>
      <c r="K1509" s="51">
        <v>450.79</v>
      </c>
      <c r="L1509" s="41">
        <f>IF(Simulation!Q1509&lt;='Given Data '!J$6,1,IF(AND(Simulation!Q1509&gt;'Given Data '!J$6,Simulation!Q1509&lt;='Given Data '!J$7),2,IF(Simulation!Q1509&gt;'Given Data '!J$8,3)))</f>
        <v>3</v>
      </c>
      <c r="M1509" s="41">
        <v>2</v>
      </c>
      <c r="N1509" s="32">
        <f t="shared" si="57"/>
        <v>1505</v>
      </c>
      <c r="O1509" s="41">
        <f>O1508+(Table10[[#This Row],[Column11]]-Q1508)/R1508</f>
        <v>76.844974799844877</v>
      </c>
      <c r="P1509" s="41">
        <f>3.6*Table10[[#This Row],[Column11]]</f>
        <v>92.372864299155196</v>
      </c>
      <c r="Q1509" s="41">
        <f t="shared" si="58"/>
        <v>25.659128971987553</v>
      </c>
      <c r="R1509" s="36">
        <f>Table10[[#This Row],[Column16]]/Table10[[#This Row],[Column19]]</f>
        <v>-2.324594143788011E-2</v>
      </c>
      <c r="S1509" s="41">
        <f>'Given Data '!C$21*'Given Data '!C$19*'Given Data '!C$9*Table10[[#This Row],[Column11]]^2</f>
        <v>619.05329429263497</v>
      </c>
      <c r="T1509" s="41">
        <f>'Given Data '!C$23*'Given Data '!C$17*9.81</f>
        <v>102.35950200000001</v>
      </c>
      <c r="U1509" s="41">
        <v>0</v>
      </c>
      <c r="V1509" s="41">
        <f>'Given Data '!C$45-(Table10[[#This Row],[Column13]]+Table10[[#This Row],[Column14]]+Table10[[#This Row],[Column15]])</f>
        <v>-13.511378969800489</v>
      </c>
      <c r="W1509" s="41">
        <f>Table10[[#This Row],[Column16]]/'Given Data '!C$17</f>
        <v>-2.5898255678059628E-2</v>
      </c>
      <c r="X1509" s="41">
        <f>IF(L1509=1,'Given Data '!C$55,IF(L1509=2,'Given Data '!C$56,IF(L1509=3,'Given Data '!C$57)))</f>
        <v>581.23604096253996</v>
      </c>
      <c r="Y1509" s="41">
        <f>Table10[[#This Row],[Column19]]*Table10[[#This Row],[Column11]]^2/(2*1000)</f>
        <v>191.34025994495164</v>
      </c>
    </row>
    <row r="1510" spans="7:25">
      <c r="G1510" s="42">
        <v>5800</v>
      </c>
      <c r="H1510" s="42">
        <v>17.18</v>
      </c>
      <c r="I1510" s="41">
        <f>Table10[[#This Row],[Column2]]*746/1000</f>
        <v>12.816280000000001</v>
      </c>
      <c r="J1510" s="37">
        <f>60*Table10[[#This Row],[Column3]]/(2*PI()*Table10[[#This Row],[Column1]])</f>
        <v>2.1101113593618586E-2</v>
      </c>
      <c r="K1510" s="51">
        <v>450.79</v>
      </c>
      <c r="L1510" s="41">
        <f>IF(Simulation!Q1510&lt;='Given Data '!J$6,1,IF(AND(Simulation!Q1510&gt;'Given Data '!J$6,Simulation!Q1510&lt;='Given Data '!J$7),2,IF(Simulation!Q1510&gt;'Given Data '!J$8,3)))</f>
        <v>3</v>
      </c>
      <c r="M1510" s="41">
        <v>2</v>
      </c>
      <c r="N1510" s="32">
        <f t="shared" si="57"/>
        <v>1506</v>
      </c>
      <c r="O1510" s="41">
        <f>O1509+(Table10[[#This Row],[Column11]]-Q1509)/R1509</f>
        <v>76.88394797213455</v>
      </c>
      <c r="P1510" s="41">
        <f>3.6*Table10[[#This Row],[Column11]]</f>
        <v>92.369602814064692</v>
      </c>
      <c r="Q1510" s="41">
        <f t="shared" si="58"/>
        <v>25.658223003906858</v>
      </c>
      <c r="R1510" s="36">
        <f>Table10[[#This Row],[Column16]]/Table10[[#This Row],[Column19]]</f>
        <v>-2.3170732610264571E-2</v>
      </c>
      <c r="S1510" s="41">
        <f>'Given Data '!C$21*'Given Data '!C$19*'Given Data '!C$9*Table10[[#This Row],[Column11]]^2</f>
        <v>619.00958021142628</v>
      </c>
      <c r="T1510" s="41">
        <f>'Given Data '!C$23*'Given Data '!C$17*9.81</f>
        <v>102.35950200000001</v>
      </c>
      <c r="U1510" s="41">
        <v>0</v>
      </c>
      <c r="V1510" s="41">
        <f>'Given Data '!C$45-(Table10[[#This Row],[Column13]]+Table10[[#This Row],[Column14]]+Table10[[#This Row],[Column15]])</f>
        <v>-13.467664888591798</v>
      </c>
      <c r="W1510" s="41">
        <f>Table10[[#This Row],[Column16]]/'Given Data '!C$17</f>
        <v>-2.5814465677467938E-2</v>
      </c>
      <c r="X1510" s="41">
        <f>IF(L1510=1,'Given Data '!C$55,IF(L1510=2,'Given Data '!C$56,IF(L1510=3,'Given Data '!C$57)))</f>
        <v>581.23604096253996</v>
      </c>
      <c r="Y1510" s="41">
        <f>Table10[[#This Row],[Column19]]*Table10[[#This Row],[Column11]]^2/(2*1000)</f>
        <v>191.32674856598177</v>
      </c>
    </row>
    <row r="1511" spans="7:25">
      <c r="G1511" s="42">
        <v>5800</v>
      </c>
      <c r="H1511" s="42">
        <v>17.18</v>
      </c>
      <c r="I1511" s="41">
        <f>Table10[[#This Row],[Column2]]*746/1000</f>
        <v>12.816280000000001</v>
      </c>
      <c r="J1511" s="37">
        <f>60*Table10[[#This Row],[Column3]]/(2*PI()*Table10[[#This Row],[Column1]])</f>
        <v>2.1101113593618586E-2</v>
      </c>
      <c r="K1511" s="51">
        <v>426.9</v>
      </c>
      <c r="L1511" s="41">
        <f>IF(Simulation!Q1511&lt;='Given Data '!J$6,1,IF(AND(Simulation!Q1511&gt;'Given Data '!J$6,Simulation!Q1511&lt;='Given Data '!J$7),2,IF(Simulation!Q1511&gt;'Given Data '!J$8,3)))</f>
        <v>3</v>
      </c>
      <c r="M1511" s="41">
        <v>2</v>
      </c>
      <c r="N1511" s="32">
        <f t="shared" si="57"/>
        <v>1507</v>
      </c>
      <c r="O1511" s="41">
        <f>O1510+(Table10[[#This Row],[Column11]]-Q1510)/R1510</f>
        <v>76.922922518352919</v>
      </c>
      <c r="P1511" s="41">
        <f>3.6*Table10[[#This Row],[Column11]]</f>
        <v>92.366351766424174</v>
      </c>
      <c r="Q1511" s="41">
        <f t="shared" si="58"/>
        <v>25.657319935117826</v>
      </c>
      <c r="R1511" s="36">
        <f>Table10[[#This Row],[Column16]]/Table10[[#This Row],[Column19]]</f>
        <v>-2.3095767109759677E-2</v>
      </c>
      <c r="S1511" s="41">
        <f>'Given Data '!C$21*'Given Data '!C$19*'Given Data '!C$9*Table10[[#This Row],[Column11]]^2</f>
        <v>618.96600756070404</v>
      </c>
      <c r="T1511" s="41">
        <f>'Given Data '!C$23*'Given Data '!C$17*9.81</f>
        <v>102.35950200000001</v>
      </c>
      <c r="U1511" s="41">
        <v>0</v>
      </c>
      <c r="V1511" s="41">
        <f>'Given Data '!C$45-(Table10[[#This Row],[Column13]]+Table10[[#This Row],[Column14]]+Table10[[#This Row],[Column15]])</f>
        <v>-13.424092237869559</v>
      </c>
      <c r="W1511" s="41">
        <f>Table10[[#This Row],[Column16]]/'Given Data '!C$17</f>
        <v>-2.573094676711115E-2</v>
      </c>
      <c r="X1511" s="41">
        <f>IF(L1511=1,'Given Data '!C$55,IF(L1511=2,'Given Data '!C$56,IF(L1511=3,'Given Data '!C$57)))</f>
        <v>581.23604096253996</v>
      </c>
      <c r="Y1511" s="41">
        <f>Table10[[#This Row],[Column19]]*Table10[[#This Row],[Column11]]^2/(2*1000)</f>
        <v>191.31328090109321</v>
      </c>
    </row>
    <row r="1512" spans="7:25">
      <c r="G1512" s="42">
        <v>5800</v>
      </c>
      <c r="H1512" s="42">
        <v>17.18</v>
      </c>
      <c r="I1512" s="41">
        <f>Table10[[#This Row],[Column2]]*746/1000</f>
        <v>12.816280000000001</v>
      </c>
      <c r="J1512" s="37">
        <f>60*Table10[[#This Row],[Column3]]/(2*PI()*Table10[[#This Row],[Column1]])</f>
        <v>2.1101113593618586E-2</v>
      </c>
      <c r="K1512" s="51">
        <v>426.9</v>
      </c>
      <c r="L1512" s="41">
        <f>IF(Simulation!Q1512&lt;='Given Data '!J$6,1,IF(AND(Simulation!Q1512&gt;'Given Data '!J$6,Simulation!Q1512&lt;='Given Data '!J$7),2,IF(Simulation!Q1512&gt;'Given Data '!J$8,3)))</f>
        <v>3</v>
      </c>
      <c r="M1512" s="41">
        <v>2</v>
      </c>
      <c r="N1512" s="32">
        <f t="shared" si="57"/>
        <v>1508</v>
      </c>
      <c r="O1512" s="41">
        <f>O1511+(Table10[[#This Row],[Column11]]-Q1511)/R1511</f>
        <v>76.961898434199583</v>
      </c>
      <c r="P1512" s="41">
        <f>3.6*Table10[[#This Row],[Column11]]</f>
        <v>92.36311112319315</v>
      </c>
      <c r="Q1512" s="41">
        <f t="shared" si="58"/>
        <v>25.656419756442542</v>
      </c>
      <c r="R1512" s="36">
        <f>Table10[[#This Row],[Column16]]/Table10[[#This Row],[Column19]]</f>
        <v>-2.3021044149115683E-2</v>
      </c>
      <c r="S1512" s="41">
        <f>'Given Data '!C$21*'Given Data '!C$19*'Given Data '!C$9*Table10[[#This Row],[Column11]]^2</f>
        <v>618.92257588289033</v>
      </c>
      <c r="T1512" s="41">
        <f>'Given Data '!C$23*'Given Data '!C$17*9.81</f>
        <v>102.35950200000001</v>
      </c>
      <c r="U1512" s="41">
        <v>0</v>
      </c>
      <c r="V1512" s="41">
        <f>'Given Data '!C$45-(Table10[[#This Row],[Column13]]+Table10[[#This Row],[Column14]]+Table10[[#This Row],[Column15]])</f>
        <v>-13.380660560055844</v>
      </c>
      <c r="W1512" s="41">
        <f>Table10[[#This Row],[Column16]]/'Given Data '!C$17</f>
        <v>-2.5647698069915938E-2</v>
      </c>
      <c r="X1512" s="41">
        <f>IF(L1512=1,'Given Data '!C$55,IF(L1512=2,'Given Data '!C$56,IF(L1512=3,'Given Data '!C$57)))</f>
        <v>581.23604096253996</v>
      </c>
      <c r="Y1512" s="41">
        <f>Table10[[#This Row],[Column19]]*Table10[[#This Row],[Column11]]^2/(2*1000)</f>
        <v>191.29985680885537</v>
      </c>
    </row>
    <row r="1513" spans="7:25">
      <c r="G1513" s="42">
        <v>5800</v>
      </c>
      <c r="H1513" s="42">
        <v>17.18</v>
      </c>
      <c r="I1513" s="41">
        <f>Table10[[#This Row],[Column2]]*746/1000</f>
        <v>12.816280000000001</v>
      </c>
      <c r="J1513" s="37">
        <f>60*Table10[[#This Row],[Column3]]/(2*PI()*Table10[[#This Row],[Column1]])</f>
        <v>2.1101113593618586E-2</v>
      </c>
      <c r="K1513" s="51">
        <v>426.9</v>
      </c>
      <c r="L1513" s="41">
        <f>IF(Simulation!Q1513&lt;='Given Data '!J$6,1,IF(AND(Simulation!Q1513&gt;'Given Data '!J$6,Simulation!Q1513&lt;='Given Data '!J$7),2,IF(Simulation!Q1513&gt;'Given Data '!J$8,3)))</f>
        <v>3</v>
      </c>
      <c r="M1513" s="41">
        <v>2</v>
      </c>
      <c r="N1513" s="32">
        <f t="shared" si="57"/>
        <v>1509</v>
      </c>
      <c r="O1513" s="41">
        <f>O1512+(Table10[[#This Row],[Column11]]-Q1512)/R1512</f>
        <v>77.000875715387139</v>
      </c>
      <c r="P1513" s="41">
        <f>3.6*Table10[[#This Row],[Column11]]</f>
        <v>92.359880851433445</v>
      </c>
      <c r="Q1513" s="41">
        <f t="shared" si="58"/>
        <v>25.655522458731511</v>
      </c>
      <c r="R1513" s="36">
        <f>Table10[[#This Row],[Column16]]/Table10[[#This Row],[Column19]]</f>
        <v>-2.2946562943630271E-2</v>
      </c>
      <c r="S1513" s="41">
        <f>'Given Data '!C$21*'Given Data '!C$19*'Given Data '!C$9*Table10[[#This Row],[Column11]]^2</f>
        <v>618.87928472188787</v>
      </c>
      <c r="T1513" s="41">
        <f>'Given Data '!C$23*'Given Data '!C$17*9.81</f>
        <v>102.35950200000001</v>
      </c>
      <c r="U1513" s="41">
        <v>0</v>
      </c>
      <c r="V1513" s="41">
        <f>'Given Data '!C$45-(Table10[[#This Row],[Column13]]+Table10[[#This Row],[Column14]]+Table10[[#This Row],[Column15]])</f>
        <v>-13.337369399053387</v>
      </c>
      <c r="W1513" s="41">
        <f>Table10[[#This Row],[Column16]]/'Given Data '!C$17</f>
        <v>-2.5564718711647057E-2</v>
      </c>
      <c r="X1513" s="41">
        <f>IF(L1513=1,'Given Data '!C$55,IF(L1513=2,'Given Data '!C$56,IF(L1513=3,'Given Data '!C$57)))</f>
        <v>581.23604096253996</v>
      </c>
      <c r="Y1513" s="41">
        <f>Table10[[#This Row],[Column19]]*Table10[[#This Row],[Column11]]^2/(2*1000)</f>
        <v>191.28647614829529</v>
      </c>
    </row>
    <row r="1514" spans="7:25">
      <c r="G1514" s="42">
        <v>5800</v>
      </c>
      <c r="H1514" s="42">
        <v>17.18</v>
      </c>
      <c r="I1514" s="41">
        <f>Table10[[#This Row],[Column2]]*746/1000</f>
        <v>12.816280000000001</v>
      </c>
      <c r="J1514" s="37">
        <f>60*Table10[[#This Row],[Column3]]/(2*PI()*Table10[[#This Row],[Column1]])</f>
        <v>2.1101113593618586E-2</v>
      </c>
      <c r="K1514" s="51">
        <v>426.9</v>
      </c>
      <c r="L1514" s="41">
        <f>IF(Simulation!Q1514&lt;='Given Data '!J$6,1,IF(AND(Simulation!Q1514&gt;'Given Data '!J$6,Simulation!Q1514&lt;='Given Data '!J$7),2,IF(Simulation!Q1514&gt;'Given Data '!J$8,3)))</f>
        <v>3</v>
      </c>
      <c r="M1514" s="41">
        <v>2</v>
      </c>
      <c r="N1514" s="32">
        <f t="shared" si="57"/>
        <v>1510</v>
      </c>
      <c r="O1514" s="41">
        <f>O1513+(Table10[[#This Row],[Column11]]-Q1513)/R1513</f>
        <v>77.03985435764092</v>
      </c>
      <c r="P1514" s="41">
        <f>3.6*Table10[[#This Row],[Column11]]</f>
        <v>92.356660918308876</v>
      </c>
      <c r="Q1514" s="41">
        <f t="shared" si="58"/>
        <v>25.654628032863577</v>
      </c>
      <c r="R1514" s="36">
        <f>Table10[[#This Row],[Column16]]/Table10[[#This Row],[Column19]]</f>
        <v>-2.2872322711140734E-2</v>
      </c>
      <c r="S1514" s="41">
        <f>'Given Data '!C$21*'Given Data '!C$19*'Given Data '!C$9*Table10[[#This Row],[Column11]]^2</f>
        <v>618.83613362307551</v>
      </c>
      <c r="T1514" s="41">
        <f>'Given Data '!C$23*'Given Data '!C$17*9.81</f>
        <v>102.35950200000001</v>
      </c>
      <c r="U1514" s="41">
        <v>0</v>
      </c>
      <c r="V1514" s="41">
        <f>'Given Data '!C$45-(Table10[[#This Row],[Column13]]+Table10[[#This Row],[Column14]]+Table10[[#This Row],[Column15]])</f>
        <v>-13.294218300241027</v>
      </c>
      <c r="W1514" s="41">
        <f>Table10[[#This Row],[Column16]]/'Given Data '!C$17</f>
        <v>-2.5482007820898635E-2</v>
      </c>
      <c r="X1514" s="41">
        <f>IF(L1514=1,'Given Data '!C$55,IF(L1514=2,'Given Data '!C$56,IF(L1514=3,'Given Data '!C$57)))</f>
        <v>581.23604096253996</v>
      </c>
      <c r="Y1514" s="41">
        <f>Table10[[#This Row],[Column19]]*Table10[[#This Row],[Column11]]^2/(2*1000)</f>
        <v>191.27313877889628</v>
      </c>
    </row>
    <row r="1515" spans="7:25">
      <c r="G1515" s="42">
        <v>5800</v>
      </c>
      <c r="H1515" s="42">
        <v>17.18</v>
      </c>
      <c r="I1515" s="41">
        <f>Table10[[#This Row],[Column2]]*746/1000</f>
        <v>12.816280000000001</v>
      </c>
      <c r="J1515" s="37">
        <f>60*Table10[[#This Row],[Column3]]/(2*PI()*Table10[[#This Row],[Column1]])</f>
        <v>2.1101113593618586E-2</v>
      </c>
      <c r="K1515" s="51">
        <v>426.9</v>
      </c>
      <c r="L1515" s="41">
        <f>IF(Simulation!Q1515&lt;='Given Data '!J$6,1,IF(AND(Simulation!Q1515&gt;'Given Data '!J$6,Simulation!Q1515&lt;='Given Data '!J$7),2,IF(Simulation!Q1515&gt;'Given Data '!J$8,3)))</f>
        <v>3</v>
      </c>
      <c r="M1515" s="41">
        <v>2</v>
      </c>
      <c r="N1515" s="32">
        <f t="shared" si="57"/>
        <v>1511</v>
      </c>
      <c r="O1515" s="41">
        <f>O1514+(Table10[[#This Row],[Column11]]-Q1514)/R1514</f>
        <v>77.078834356699318</v>
      </c>
      <c r="P1515" s="41">
        <f>3.6*Table10[[#This Row],[Column11]]</f>
        <v>92.353451291085008</v>
      </c>
      <c r="Q1515" s="41">
        <f t="shared" si="58"/>
        <v>25.653736469745834</v>
      </c>
      <c r="R1515" s="36">
        <f>Table10[[#This Row],[Column16]]/Table10[[#This Row],[Column19]]</f>
        <v>-2.2798322672013979E-2</v>
      </c>
      <c r="S1515" s="41">
        <f>'Given Data '!C$21*'Given Data '!C$19*'Given Data '!C$9*Table10[[#This Row],[Column11]]^2</f>
        <v>618.7931221333024</v>
      </c>
      <c r="T1515" s="41">
        <f>'Given Data '!C$23*'Given Data '!C$17*9.81</f>
        <v>102.35950200000001</v>
      </c>
      <c r="U1515" s="41">
        <v>0</v>
      </c>
      <c r="V1515" s="41">
        <f>'Given Data '!C$45-(Table10[[#This Row],[Column13]]+Table10[[#This Row],[Column14]]+Table10[[#This Row],[Column15]])</f>
        <v>-13.25120681046792</v>
      </c>
      <c r="W1515" s="41">
        <f>Table10[[#This Row],[Column16]]/'Given Data '!C$17</f>
        <v>-2.5399564529083051E-2</v>
      </c>
      <c r="X1515" s="41">
        <f>IF(L1515=1,'Given Data '!C$55,IF(L1515=2,'Given Data '!C$56,IF(L1515=3,'Given Data '!C$57)))</f>
        <v>581.23604096253996</v>
      </c>
      <c r="Y1515" s="41">
        <f>Table10[[#This Row],[Column19]]*Table10[[#This Row],[Column11]]^2/(2*1000)</f>
        <v>191.25984456059604</v>
      </c>
    </row>
    <row r="1516" spans="7:25">
      <c r="G1516" s="42">
        <v>5800</v>
      </c>
      <c r="H1516" s="42">
        <v>17.18</v>
      </c>
      <c r="I1516" s="41">
        <f>Table10[[#This Row],[Column2]]*746/1000</f>
        <v>12.816280000000001</v>
      </c>
      <c r="J1516" s="37">
        <f>60*Table10[[#This Row],[Column3]]/(2*PI()*Table10[[#This Row],[Column1]])</f>
        <v>2.1101113593618586E-2</v>
      </c>
      <c r="K1516" s="51">
        <v>426.9</v>
      </c>
      <c r="L1516" s="41">
        <f>IF(Simulation!Q1516&lt;='Given Data '!J$6,1,IF(AND(Simulation!Q1516&gt;'Given Data '!J$6,Simulation!Q1516&lt;='Given Data '!J$7),2,IF(Simulation!Q1516&gt;'Given Data '!J$8,3)))</f>
        <v>3</v>
      </c>
      <c r="M1516" s="41">
        <v>2</v>
      </c>
      <c r="N1516" s="32">
        <f t="shared" si="57"/>
        <v>1512</v>
      </c>
      <c r="O1516" s="41">
        <f>O1515+(Table10[[#This Row],[Column11]]-Q1515)/R1515</f>
        <v>77.117815708313543</v>
      </c>
      <c r="P1516" s="41">
        <f>3.6*Table10[[#This Row],[Column11]]</f>
        <v>92.350251937128746</v>
      </c>
      <c r="Q1516" s="41">
        <f t="shared" si="58"/>
        <v>25.652847760313541</v>
      </c>
      <c r="R1516" s="36">
        <f>Table10[[#This Row],[Column16]]/Table10[[#This Row],[Column19]]</f>
        <v>-2.2724562049139908E-2</v>
      </c>
      <c r="S1516" s="41">
        <f>'Given Data '!C$21*'Given Data '!C$19*'Given Data '!C$9*Table10[[#This Row],[Column11]]^2</f>
        <v>618.75024980088415</v>
      </c>
      <c r="T1516" s="41">
        <f>'Given Data '!C$23*'Given Data '!C$17*9.81</f>
        <v>102.35950200000001</v>
      </c>
      <c r="U1516" s="41">
        <v>0</v>
      </c>
      <c r="V1516" s="41">
        <f>'Given Data '!C$45-(Table10[[#This Row],[Column13]]+Table10[[#This Row],[Column14]]+Table10[[#This Row],[Column15]])</f>
        <v>-13.208334478049665</v>
      </c>
      <c r="W1516" s="41">
        <f>Table10[[#This Row],[Column16]]/'Given Data '!C$17</f>
        <v>-2.5317387970423537E-2</v>
      </c>
      <c r="X1516" s="41">
        <f>IF(L1516=1,'Given Data '!C$55,IF(L1516=2,'Given Data '!C$56,IF(L1516=3,'Given Data '!C$57)))</f>
        <v>581.23604096253996</v>
      </c>
      <c r="Y1516" s="41">
        <f>Table10[[#This Row],[Column19]]*Table10[[#This Row],[Column11]]^2/(2*1000)</f>
        <v>191.24659335378561</v>
      </c>
    </row>
    <row r="1517" spans="7:25">
      <c r="G1517" s="42">
        <v>5800</v>
      </c>
      <c r="H1517" s="42">
        <v>17.18</v>
      </c>
      <c r="I1517" s="41">
        <f>Table10[[#This Row],[Column2]]*746/1000</f>
        <v>12.816280000000001</v>
      </c>
      <c r="J1517" s="37">
        <f>60*Table10[[#This Row],[Column3]]/(2*PI()*Table10[[#This Row],[Column1]])</f>
        <v>2.1101113593618586E-2</v>
      </c>
      <c r="K1517" s="51">
        <v>426.9</v>
      </c>
      <c r="L1517" s="41">
        <f>IF(Simulation!Q1517&lt;='Given Data '!J$6,1,IF(AND(Simulation!Q1517&gt;'Given Data '!J$6,Simulation!Q1517&lt;='Given Data '!J$7),2,IF(Simulation!Q1517&gt;'Given Data '!J$8,3)))</f>
        <v>3</v>
      </c>
      <c r="M1517" s="41">
        <v>2</v>
      </c>
      <c r="N1517" s="32">
        <f t="shared" si="57"/>
        <v>1513</v>
      </c>
      <c r="O1517" s="41">
        <f>O1516+(Table10[[#This Row],[Column11]]-Q1516)/R1516</f>
        <v>77.156798408247766</v>
      </c>
      <c r="P1517" s="41">
        <f>3.6*Table10[[#This Row],[Column11]]</f>
        <v>92.347062823908161</v>
      </c>
      <c r="Q1517" s="41">
        <f t="shared" si="58"/>
        <v>25.651961895530043</v>
      </c>
      <c r="R1517" s="36">
        <f>Table10[[#This Row],[Column16]]/Table10[[#This Row],[Column19]]</f>
        <v>-2.2651040067922203E-2</v>
      </c>
      <c r="S1517" s="41">
        <f>'Given Data '!C$21*'Given Data '!C$19*'Given Data '!C$9*Table10[[#This Row],[Column11]]^2</f>
        <v>618.70751617559745</v>
      </c>
      <c r="T1517" s="41">
        <f>'Given Data '!C$23*'Given Data '!C$17*9.81</f>
        <v>102.35950200000001</v>
      </c>
      <c r="U1517" s="41">
        <v>0</v>
      </c>
      <c r="V1517" s="41">
        <f>'Given Data '!C$45-(Table10[[#This Row],[Column13]]+Table10[[#This Row],[Column14]]+Table10[[#This Row],[Column15]])</f>
        <v>-13.165600852762964</v>
      </c>
      <c r="W1517" s="41">
        <f>Table10[[#This Row],[Column16]]/'Given Data '!C$17</f>
        <v>-2.5235477281943922E-2</v>
      </c>
      <c r="X1517" s="41">
        <f>IF(L1517=1,'Given Data '!C$55,IF(L1517=2,'Given Data '!C$56,IF(L1517=3,'Given Data '!C$57)))</f>
        <v>581.23604096253996</v>
      </c>
      <c r="Y1517" s="41">
        <f>Table10[[#This Row],[Column19]]*Table10[[#This Row],[Column11]]^2/(2*1000)</f>
        <v>191.23338501930755</v>
      </c>
    </row>
    <row r="1518" spans="7:25">
      <c r="G1518" s="42">
        <v>5800</v>
      </c>
      <c r="H1518" s="42">
        <v>17.18</v>
      </c>
      <c r="I1518" s="41">
        <f>Table10[[#This Row],[Column2]]*746/1000</f>
        <v>12.816280000000001</v>
      </c>
      <c r="J1518" s="37">
        <f>60*Table10[[#This Row],[Column3]]/(2*PI()*Table10[[#This Row],[Column1]])</f>
        <v>2.1101113593618586E-2</v>
      </c>
      <c r="K1518" s="51">
        <v>426.9</v>
      </c>
      <c r="L1518" s="41">
        <f>IF(Simulation!Q1518&lt;='Given Data '!J$6,1,IF(AND(Simulation!Q1518&gt;'Given Data '!J$6,Simulation!Q1518&lt;='Given Data '!J$7),2,IF(Simulation!Q1518&gt;'Given Data '!J$8,3)))</f>
        <v>3</v>
      </c>
      <c r="M1518" s="41">
        <v>2</v>
      </c>
      <c r="N1518" s="32">
        <f t="shared" si="57"/>
        <v>1514</v>
      </c>
      <c r="O1518" s="41">
        <f>O1517+(Table10[[#This Row],[Column11]]-Q1517)/R1517</f>
        <v>77.195782452278934</v>
      </c>
      <c r="P1518" s="41">
        <f>3.6*Table10[[#This Row],[Column11]]</f>
        <v>92.343883918992063</v>
      </c>
      <c r="Q1518" s="41">
        <f t="shared" si="58"/>
        <v>25.651078866386683</v>
      </c>
      <c r="R1518" s="36">
        <f>Table10[[#This Row],[Column16]]/Table10[[#This Row],[Column19]]</f>
        <v>-2.2577755956270901E-2</v>
      </c>
      <c r="S1518" s="41">
        <f>'Given Data '!C$21*'Given Data '!C$19*'Given Data '!C$9*Table10[[#This Row],[Column11]]^2</f>
        <v>618.66492080867579</v>
      </c>
      <c r="T1518" s="41">
        <f>'Given Data '!C$23*'Given Data '!C$17*9.81</f>
        <v>102.35950200000001</v>
      </c>
      <c r="U1518" s="41">
        <v>0</v>
      </c>
      <c r="V1518" s="41">
        <f>'Given Data '!C$45-(Table10[[#This Row],[Column13]]+Table10[[#This Row],[Column14]]+Table10[[#This Row],[Column15]])</f>
        <v>-13.123005485841304</v>
      </c>
      <c r="W1518" s="41">
        <f>Table10[[#This Row],[Column16]]/'Given Data '!C$17</f>
        <v>-2.5153831603460356E-2</v>
      </c>
      <c r="X1518" s="41">
        <f>IF(L1518=1,'Given Data '!C$55,IF(L1518=2,'Given Data '!C$56,IF(L1518=3,'Given Data '!C$57)))</f>
        <v>581.23604096253996</v>
      </c>
      <c r="Y1518" s="41">
        <f>Table10[[#This Row],[Column19]]*Table10[[#This Row],[Column11]]^2/(2*1000)</f>
        <v>191.2202194184548</v>
      </c>
    </row>
    <row r="1519" spans="7:25">
      <c r="G1519" s="42">
        <v>5800</v>
      </c>
      <c r="H1519" s="42">
        <v>17.18</v>
      </c>
      <c r="I1519" s="41">
        <f>Table10[[#This Row],[Column2]]*746/1000</f>
        <v>12.816280000000001</v>
      </c>
      <c r="J1519" s="37">
        <f>60*Table10[[#This Row],[Column3]]/(2*PI()*Table10[[#This Row],[Column1]])</f>
        <v>2.1101113593618586E-2</v>
      </c>
      <c r="K1519" s="51">
        <v>426.9</v>
      </c>
      <c r="L1519" s="41">
        <f>IF(Simulation!Q1519&lt;='Given Data '!J$6,1,IF(AND(Simulation!Q1519&gt;'Given Data '!J$6,Simulation!Q1519&lt;='Given Data '!J$7),2,IF(Simulation!Q1519&gt;'Given Data '!J$8,3)))</f>
        <v>3</v>
      </c>
      <c r="M1519" s="41">
        <v>2</v>
      </c>
      <c r="N1519" s="32">
        <f t="shared" si="57"/>
        <v>1515</v>
      </c>
      <c r="O1519" s="41">
        <f>O1518+(Table10[[#This Row],[Column11]]-Q1518)/R1518</f>
        <v>77.234767836196951</v>
      </c>
      <c r="P1519" s="41">
        <f>3.6*Table10[[#This Row],[Column11]]</f>
        <v>92.340715190049792</v>
      </c>
      <c r="Q1519" s="41">
        <f t="shared" si="58"/>
        <v>25.650198663902721</v>
      </c>
      <c r="R1519" s="36">
        <f>Table10[[#This Row],[Column16]]/Table10[[#This Row],[Column19]]</f>
        <v>-2.2504708944593981E-2</v>
      </c>
      <c r="S1519" s="41">
        <f>'Given Data '!C$21*'Given Data '!C$19*'Given Data '!C$9*Table10[[#This Row],[Column11]]^2</f>
        <v>618.62246325280455</v>
      </c>
      <c r="T1519" s="41">
        <f>'Given Data '!C$23*'Given Data '!C$17*9.81</f>
        <v>102.35950200000001</v>
      </c>
      <c r="U1519" s="41">
        <v>0</v>
      </c>
      <c r="V1519" s="41">
        <f>'Given Data '!C$45-(Table10[[#This Row],[Column13]]+Table10[[#This Row],[Column14]]+Table10[[#This Row],[Column15]])</f>
        <v>-13.080547929970066</v>
      </c>
      <c r="W1519" s="41">
        <f>Table10[[#This Row],[Column16]]/'Given Data '!C$17</f>
        <v>-2.5072450077571955E-2</v>
      </c>
      <c r="X1519" s="41">
        <f>IF(L1519=1,'Given Data '!C$55,IF(L1519=2,'Given Data '!C$56,IF(L1519=3,'Given Data '!C$57)))</f>
        <v>581.23604096253996</v>
      </c>
      <c r="Y1519" s="41">
        <f>Table10[[#This Row],[Column19]]*Table10[[#This Row],[Column11]]^2/(2*1000)</f>
        <v>191.20709641296898</v>
      </c>
    </row>
    <row r="1520" spans="7:25">
      <c r="G1520" s="42">
        <v>5800</v>
      </c>
      <c r="H1520" s="42">
        <v>17.18</v>
      </c>
      <c r="I1520" s="41">
        <f>Table10[[#This Row],[Column2]]*746/1000</f>
        <v>12.816280000000001</v>
      </c>
      <c r="J1520" s="37">
        <f>60*Table10[[#This Row],[Column3]]/(2*PI()*Table10[[#This Row],[Column1]])</f>
        <v>2.1101113593618586E-2</v>
      </c>
      <c r="K1520" s="51">
        <v>426.9</v>
      </c>
      <c r="L1520" s="41">
        <f>IF(Simulation!Q1520&lt;='Given Data '!J$6,1,IF(AND(Simulation!Q1520&gt;'Given Data '!J$6,Simulation!Q1520&lt;='Given Data '!J$7),2,IF(Simulation!Q1520&gt;'Given Data '!J$8,3)))</f>
        <v>3</v>
      </c>
      <c r="M1520" s="41">
        <v>2</v>
      </c>
      <c r="N1520" s="32">
        <f t="shared" si="57"/>
        <v>1516</v>
      </c>
      <c r="O1520" s="41">
        <f>O1519+(Table10[[#This Row],[Column11]]-Q1519)/R1519</f>
        <v>77.273754555804132</v>
      </c>
      <c r="P1520" s="41">
        <f>3.6*Table10[[#This Row],[Column11]]</f>
        <v>92.337556604850931</v>
      </c>
      <c r="Q1520" s="41">
        <f t="shared" si="58"/>
        <v>25.649321279125257</v>
      </c>
      <c r="R1520" s="36">
        <f>Table10[[#This Row],[Column16]]/Table10[[#This Row],[Column19]]</f>
        <v>-2.2431898265789344E-2</v>
      </c>
      <c r="S1520" s="41">
        <f>'Given Data '!C$21*'Given Data '!C$19*'Given Data '!C$9*Table10[[#This Row],[Column11]]^2</f>
        <v>618.58014306211635</v>
      </c>
      <c r="T1520" s="41">
        <f>'Given Data '!C$23*'Given Data '!C$17*9.81</f>
        <v>102.35950200000001</v>
      </c>
      <c r="U1520" s="41">
        <v>0</v>
      </c>
      <c r="V1520" s="41">
        <f>'Given Data '!C$45-(Table10[[#This Row],[Column13]]+Table10[[#This Row],[Column14]]+Table10[[#This Row],[Column15]])</f>
        <v>-13.038227739281865</v>
      </c>
      <c r="W1520" s="41">
        <f>Table10[[#This Row],[Column16]]/'Given Data '!C$17</f>
        <v>-2.4991331849651844E-2</v>
      </c>
      <c r="X1520" s="41">
        <f>IF(L1520=1,'Given Data '!C$55,IF(L1520=2,'Given Data '!C$56,IF(L1520=3,'Given Data '!C$57)))</f>
        <v>581.23604096253996</v>
      </c>
      <c r="Y1520" s="41">
        <f>Table10[[#This Row],[Column19]]*Table10[[#This Row],[Column11]]^2/(2*1000)</f>
        <v>191.19401586503901</v>
      </c>
    </row>
    <row r="1521" spans="7:25">
      <c r="G1521" s="42">
        <v>5800</v>
      </c>
      <c r="H1521" s="42">
        <v>17.18</v>
      </c>
      <c r="I1521" s="41">
        <f>Table10[[#This Row],[Column2]]*746/1000</f>
        <v>12.816280000000001</v>
      </c>
      <c r="J1521" s="37">
        <f>60*Table10[[#This Row],[Column3]]/(2*PI()*Table10[[#This Row],[Column1]])</f>
        <v>2.1101113593618586E-2</v>
      </c>
      <c r="K1521" s="51">
        <v>426.9</v>
      </c>
      <c r="L1521" s="41">
        <f>IF(Simulation!Q1521&lt;='Given Data '!J$6,1,IF(AND(Simulation!Q1521&gt;'Given Data '!J$6,Simulation!Q1521&lt;='Given Data '!J$7),2,IF(Simulation!Q1521&gt;'Given Data '!J$8,3)))</f>
        <v>3</v>
      </c>
      <c r="M1521" s="41">
        <v>2</v>
      </c>
      <c r="N1521" s="32">
        <f t="shared" si="57"/>
        <v>1517</v>
      </c>
      <c r="O1521" s="41">
        <f>O1520+(Table10[[#This Row],[Column11]]-Q1520)/R1520</f>
        <v>77.31274260691562</v>
      </c>
      <c r="P1521" s="41">
        <f>3.6*Table10[[#This Row],[Column11]]</f>
        <v>92.334408131264908</v>
      </c>
      <c r="Q1521" s="41">
        <f t="shared" si="58"/>
        <v>25.648446703129142</v>
      </c>
      <c r="R1521" s="36">
        <f>Table10[[#This Row],[Column16]]/Table10[[#This Row],[Column19]]</f>
        <v>-2.2359323155236609E-2</v>
      </c>
      <c r="S1521" s="41">
        <f>'Given Data '!C$21*'Given Data '!C$19*'Given Data '!C$9*Table10[[#This Row],[Column11]]^2</f>
        <v>618.53795979218626</v>
      </c>
      <c r="T1521" s="41">
        <f>'Given Data '!C$23*'Given Data '!C$17*9.81</f>
        <v>102.35950200000001</v>
      </c>
      <c r="U1521" s="41">
        <v>0</v>
      </c>
      <c r="V1521" s="41">
        <f>'Given Data '!C$45-(Table10[[#This Row],[Column13]]+Table10[[#This Row],[Column14]]+Table10[[#This Row],[Column15]])</f>
        <v>-12.996044469351773</v>
      </c>
      <c r="W1521" s="41">
        <f>Table10[[#This Row],[Column16]]/'Given Data '!C$17</f>
        <v>-2.4910476067838017E-2</v>
      </c>
      <c r="X1521" s="41">
        <f>IF(L1521=1,'Given Data '!C$55,IF(L1521=2,'Given Data '!C$56,IF(L1521=3,'Given Data '!C$57)))</f>
        <v>581.23604096253996</v>
      </c>
      <c r="Y1521" s="41">
        <f>Table10[[#This Row],[Column19]]*Table10[[#This Row],[Column11]]^2/(2*1000)</f>
        <v>191.18097763729972</v>
      </c>
    </row>
    <row r="1522" spans="7:25">
      <c r="G1522" s="42">
        <v>5800</v>
      </c>
      <c r="H1522" s="42">
        <v>17.18</v>
      </c>
      <c r="I1522" s="41">
        <f>Table10[[#This Row],[Column2]]*746/1000</f>
        <v>12.816280000000001</v>
      </c>
      <c r="J1522" s="37">
        <f>60*Table10[[#This Row],[Column3]]/(2*PI()*Table10[[#This Row],[Column1]])</f>
        <v>2.1101113593618586E-2</v>
      </c>
      <c r="K1522" s="51">
        <v>426.9</v>
      </c>
      <c r="L1522" s="41">
        <f>IF(Simulation!Q1522&lt;='Given Data '!J$6,1,IF(AND(Simulation!Q1522&gt;'Given Data '!J$6,Simulation!Q1522&lt;='Given Data '!J$7),2,IF(Simulation!Q1522&gt;'Given Data '!J$8,3)))</f>
        <v>3</v>
      </c>
      <c r="M1522" s="41">
        <v>2</v>
      </c>
      <c r="N1522" s="32">
        <f t="shared" si="57"/>
        <v>1518</v>
      </c>
      <c r="O1522" s="41">
        <f>O1521+(Table10[[#This Row],[Column11]]-Q1521)/R1521</f>
        <v>77.351731985359493</v>
      </c>
      <c r="P1522" s="41">
        <f>3.6*Table10[[#This Row],[Column11]]</f>
        <v>92.331269737260826</v>
      </c>
      <c r="Q1522" s="41">
        <f t="shared" si="58"/>
        <v>25.647574927016894</v>
      </c>
      <c r="R1522" s="36">
        <f>Table10[[#This Row],[Column16]]/Table10[[#This Row],[Column19]]</f>
        <v>-2.228698285078946E-2</v>
      </c>
      <c r="S1522" s="41">
        <f>'Given Data '!C$21*'Given Data '!C$19*'Given Data '!C$9*Table10[[#This Row],[Column11]]^2</f>
        <v>618.49591300002737</v>
      </c>
      <c r="T1522" s="41">
        <f>'Given Data '!C$23*'Given Data '!C$17*9.81</f>
        <v>102.35950200000001</v>
      </c>
      <c r="U1522" s="41">
        <v>0</v>
      </c>
      <c r="V1522" s="41">
        <f>'Given Data '!C$45-(Table10[[#This Row],[Column13]]+Table10[[#This Row],[Column14]]+Table10[[#This Row],[Column15]])</f>
        <v>-12.953997677192888</v>
      </c>
      <c r="W1522" s="41">
        <f>Table10[[#This Row],[Column16]]/'Given Data '!C$17</f>
        <v>-2.4829881883024835E-2</v>
      </c>
      <c r="X1522" s="41">
        <f>IF(L1522=1,'Given Data '!C$55,IF(L1522=2,'Given Data '!C$56,IF(L1522=3,'Given Data '!C$57)))</f>
        <v>581.23604096253996</v>
      </c>
      <c r="Y1522" s="41">
        <f>Table10[[#This Row],[Column19]]*Table10[[#This Row],[Column11]]^2/(2*1000)</f>
        <v>191.16798159283033</v>
      </c>
    </row>
    <row r="1523" spans="7:25">
      <c r="G1523" s="42">
        <v>5800</v>
      </c>
      <c r="H1523" s="42">
        <v>17.18</v>
      </c>
      <c r="I1523" s="41">
        <f>Table10[[#This Row],[Column2]]*746/1000</f>
        <v>12.816280000000001</v>
      </c>
      <c r="J1523" s="37">
        <f>60*Table10[[#This Row],[Column3]]/(2*PI()*Table10[[#This Row],[Column1]])</f>
        <v>2.1101113593618586E-2</v>
      </c>
      <c r="K1523" s="51">
        <v>426.9</v>
      </c>
      <c r="L1523" s="41">
        <f>IF(Simulation!Q1523&lt;='Given Data '!J$6,1,IF(AND(Simulation!Q1523&gt;'Given Data '!J$6,Simulation!Q1523&lt;='Given Data '!J$7),2,IF(Simulation!Q1523&gt;'Given Data '!J$8,3)))</f>
        <v>3</v>
      </c>
      <c r="M1523" s="41">
        <v>2</v>
      </c>
      <c r="N1523" s="32">
        <f t="shared" si="57"/>
        <v>1519</v>
      </c>
      <c r="O1523" s="41">
        <f>O1522+(Table10[[#This Row],[Column11]]-Q1522)/R1522</f>
        <v>77.390722686976204</v>
      </c>
      <c r="P1523" s="41">
        <f>3.6*Table10[[#This Row],[Column11]]</f>
        <v>92.328141390907035</v>
      </c>
      <c r="Q1523" s="41">
        <f t="shared" si="58"/>
        <v>25.646705941918622</v>
      </c>
      <c r="R1523" s="36">
        <f>Table10[[#This Row],[Column16]]/Table10[[#This Row],[Column19]]</f>
        <v>-2.2214876592767264E-2</v>
      </c>
      <c r="S1523" s="41">
        <f>'Given Data '!C$21*'Given Data '!C$19*'Given Data '!C$9*Table10[[#This Row],[Column11]]^2</f>
        <v>618.45400224408593</v>
      </c>
      <c r="T1523" s="41">
        <f>'Given Data '!C$23*'Given Data '!C$17*9.81</f>
        <v>102.35950200000001</v>
      </c>
      <c r="U1523" s="41">
        <v>0</v>
      </c>
      <c r="V1523" s="41">
        <f>'Given Data '!C$45-(Table10[[#This Row],[Column13]]+Table10[[#This Row],[Column14]]+Table10[[#This Row],[Column15]])</f>
        <v>-12.912086921251444</v>
      </c>
      <c r="W1523" s="41">
        <f>Table10[[#This Row],[Column16]]/'Given Data '!C$17</f>
        <v>-2.4749548448853659E-2</v>
      </c>
      <c r="X1523" s="41">
        <f>IF(L1523=1,'Given Data '!C$55,IF(L1523=2,'Given Data '!C$56,IF(L1523=3,'Given Data '!C$57)))</f>
        <v>581.23604096253996</v>
      </c>
      <c r="Y1523" s="41">
        <f>Table10[[#This Row],[Column19]]*Table10[[#This Row],[Column11]]^2/(2*1000)</f>
        <v>191.15502759515314</v>
      </c>
    </row>
    <row r="1524" spans="7:25">
      <c r="G1524" s="42">
        <v>5800</v>
      </c>
      <c r="H1524" s="42">
        <v>17.18</v>
      </c>
      <c r="I1524" s="41">
        <f>Table10[[#This Row],[Column2]]*746/1000</f>
        <v>12.816280000000001</v>
      </c>
      <c r="J1524" s="37">
        <f>60*Table10[[#This Row],[Column3]]/(2*PI()*Table10[[#This Row],[Column1]])</f>
        <v>2.1101113593618586E-2</v>
      </c>
      <c r="K1524" s="51">
        <v>426.9</v>
      </c>
      <c r="L1524" s="41">
        <f>IF(Simulation!Q1524&lt;='Given Data '!J$6,1,IF(AND(Simulation!Q1524&gt;'Given Data '!J$6,Simulation!Q1524&lt;='Given Data '!J$7),2,IF(Simulation!Q1524&gt;'Given Data '!J$8,3)))</f>
        <v>3</v>
      </c>
      <c r="M1524" s="41">
        <v>2</v>
      </c>
      <c r="N1524" s="32">
        <f t="shared" si="57"/>
        <v>1520</v>
      </c>
      <c r="O1524" s="41">
        <f>O1523+(Table10[[#This Row],[Column11]]-Q1523)/R1523</f>
        <v>77.429714707618743</v>
      </c>
      <c r="P1524" s="41">
        <f>3.6*Table10[[#This Row],[Column11]]</f>
        <v>92.325023060371009</v>
      </c>
      <c r="Q1524" s="41">
        <f t="shared" si="58"/>
        <v>25.645839738991945</v>
      </c>
      <c r="R1524" s="36">
        <f>Table10[[#This Row],[Column16]]/Table10[[#This Row],[Column19]]</f>
        <v>-2.2143003623947034E-2</v>
      </c>
      <c r="S1524" s="41">
        <f>'Given Data '!C$21*'Given Data '!C$19*'Given Data '!C$9*Table10[[#This Row],[Column11]]^2</f>
        <v>618.41222708423663</v>
      </c>
      <c r="T1524" s="41">
        <f>'Given Data '!C$23*'Given Data '!C$17*9.81</f>
        <v>102.35950200000001</v>
      </c>
      <c r="U1524" s="41">
        <v>0</v>
      </c>
      <c r="V1524" s="41">
        <f>'Given Data '!C$45-(Table10[[#This Row],[Column13]]+Table10[[#This Row],[Column14]]+Table10[[#This Row],[Column15]])</f>
        <v>-12.870311761402149</v>
      </c>
      <c r="W1524" s="41">
        <f>Table10[[#This Row],[Column16]]/'Given Data '!C$17</f>
        <v>-2.4669474921703911E-2</v>
      </c>
      <c r="X1524" s="41">
        <f>IF(L1524=1,'Given Data '!C$55,IF(L1524=2,'Given Data '!C$56,IF(L1524=3,'Given Data '!C$57)))</f>
        <v>581.23604096253996</v>
      </c>
      <c r="Y1524" s="41">
        <f>Table10[[#This Row],[Column19]]*Table10[[#This Row],[Column11]]^2/(2*1000)</f>
        <v>191.14211550823185</v>
      </c>
    </row>
    <row r="1525" spans="7:25">
      <c r="G1525" s="42">
        <v>5800</v>
      </c>
      <c r="H1525" s="42">
        <v>17.18</v>
      </c>
      <c r="I1525" s="41">
        <f>Table10[[#This Row],[Column2]]*746/1000</f>
        <v>12.816280000000001</v>
      </c>
      <c r="J1525" s="37">
        <f>60*Table10[[#This Row],[Column3]]/(2*PI()*Table10[[#This Row],[Column1]])</f>
        <v>2.1101113593618586E-2</v>
      </c>
      <c r="K1525" s="51">
        <v>426.9</v>
      </c>
      <c r="L1525" s="41">
        <f>IF(Simulation!Q1525&lt;='Given Data '!J$6,1,IF(AND(Simulation!Q1525&gt;'Given Data '!J$6,Simulation!Q1525&lt;='Given Data '!J$7),2,IF(Simulation!Q1525&gt;'Given Data '!J$8,3)))</f>
        <v>3</v>
      </c>
      <c r="M1525" s="41">
        <v>2</v>
      </c>
      <c r="N1525" s="32">
        <f t="shared" si="57"/>
        <v>1521</v>
      </c>
      <c r="O1525" s="41">
        <f>O1524+(Table10[[#This Row],[Column11]]-Q1524)/R1524</f>
        <v>77.468708043153057</v>
      </c>
      <c r="P1525" s="41">
        <f>3.6*Table10[[#This Row],[Column11]]</f>
        <v>92.321914713918844</v>
      </c>
      <c r="Q1525" s="41">
        <f t="shared" si="58"/>
        <v>25.644976309421899</v>
      </c>
      <c r="R1525" s="36">
        <f>Table10[[#This Row],[Column16]]/Table10[[#This Row],[Column19]]</f>
        <v>-2.2071363189556003E-2</v>
      </c>
      <c r="S1525" s="41">
        <f>'Given Data '!C$21*'Given Data '!C$19*'Given Data '!C$9*Table10[[#This Row],[Column11]]^2</f>
        <v>618.37058708177835</v>
      </c>
      <c r="T1525" s="41">
        <f>'Given Data '!C$23*'Given Data '!C$17*9.81</f>
        <v>102.35950200000001</v>
      </c>
      <c r="U1525" s="41">
        <v>0</v>
      </c>
      <c r="V1525" s="41">
        <f>'Given Data '!C$45-(Table10[[#This Row],[Column13]]+Table10[[#This Row],[Column14]]+Table10[[#This Row],[Column15]])</f>
        <v>-12.828671758943869</v>
      </c>
      <c r="W1525" s="41">
        <f>Table10[[#This Row],[Column16]]/'Given Data '!C$17</f>
        <v>-2.4589660460684802E-2</v>
      </c>
      <c r="X1525" s="41">
        <f>IF(L1525=1,'Given Data '!C$55,IF(L1525=2,'Given Data '!C$56,IF(L1525=3,'Given Data '!C$57)))</f>
        <v>581.23604096253996</v>
      </c>
      <c r="Y1525" s="41">
        <f>Table10[[#This Row],[Column19]]*Table10[[#This Row],[Column11]]^2/(2*1000)</f>
        <v>191.12924519647046</v>
      </c>
    </row>
    <row r="1526" spans="7:25">
      <c r="G1526" s="42">
        <v>5800</v>
      </c>
      <c r="H1526" s="42">
        <v>17.18</v>
      </c>
      <c r="I1526" s="41">
        <f>Table10[[#This Row],[Column2]]*746/1000</f>
        <v>12.816280000000001</v>
      </c>
      <c r="J1526" s="37">
        <f>60*Table10[[#This Row],[Column3]]/(2*PI()*Table10[[#This Row],[Column1]])</f>
        <v>2.1101113593618586E-2</v>
      </c>
      <c r="K1526" s="51">
        <v>426.9</v>
      </c>
      <c r="L1526" s="41">
        <f>IF(Simulation!Q1526&lt;='Given Data '!J$6,1,IF(AND(Simulation!Q1526&gt;'Given Data '!J$6,Simulation!Q1526&lt;='Given Data '!J$7),2,IF(Simulation!Q1526&gt;'Given Data '!J$8,3)))</f>
        <v>3</v>
      </c>
      <c r="M1526" s="41">
        <v>2</v>
      </c>
      <c r="N1526" s="32">
        <f t="shared" si="57"/>
        <v>1522</v>
      </c>
      <c r="O1526" s="41">
        <f>O1525+(Table10[[#This Row],[Column11]]-Q1525)/R1525</f>
        <v>77.507702689457233</v>
      </c>
      <c r="P1526" s="41">
        <f>3.6*Table10[[#This Row],[Column11]]</f>
        <v>92.318816319915143</v>
      </c>
      <c r="Q1526" s="41">
        <f t="shared" si="58"/>
        <v>25.644115644420872</v>
      </c>
      <c r="R1526" s="36">
        <f>Table10[[#This Row],[Column16]]/Table10[[#This Row],[Column19]]</f>
        <v>-2.1999954537263208E-2</v>
      </c>
      <c r="S1526" s="41">
        <f>'Given Data '!C$21*'Given Data '!C$19*'Given Data '!C$9*Table10[[#This Row],[Column11]]^2</f>
        <v>618.32908179942922</v>
      </c>
      <c r="T1526" s="41">
        <f>'Given Data '!C$23*'Given Data '!C$17*9.81</f>
        <v>102.35950200000001</v>
      </c>
      <c r="U1526" s="41">
        <v>0</v>
      </c>
      <c r="V1526" s="41">
        <f>'Given Data '!C$45-(Table10[[#This Row],[Column13]]+Table10[[#This Row],[Column14]]+Table10[[#This Row],[Column15]])</f>
        <v>-12.787166476594734</v>
      </c>
      <c r="W1526" s="41">
        <f>Table10[[#This Row],[Column16]]/'Given Data '!C$17</f>
        <v>-2.4510104227625947E-2</v>
      </c>
      <c r="X1526" s="41">
        <f>IF(L1526=1,'Given Data '!C$55,IF(L1526=2,'Given Data '!C$56,IF(L1526=3,'Given Data '!C$57)))</f>
        <v>581.23604096253996</v>
      </c>
      <c r="Y1526" s="41">
        <f>Table10[[#This Row],[Column19]]*Table10[[#This Row],[Column11]]^2/(2*1000)</f>
        <v>191.1164165247115</v>
      </c>
    </row>
    <row r="1527" spans="7:25">
      <c r="G1527" s="42">
        <v>5800</v>
      </c>
      <c r="H1527" s="42">
        <v>17.18</v>
      </c>
      <c r="I1527" s="41">
        <f>Table10[[#This Row],[Column2]]*746/1000</f>
        <v>12.816280000000001</v>
      </c>
      <c r="J1527" s="37">
        <f>60*Table10[[#This Row],[Column3]]/(2*PI()*Table10[[#This Row],[Column1]])</f>
        <v>2.1101113593618586E-2</v>
      </c>
      <c r="K1527" s="51">
        <v>426.9</v>
      </c>
      <c r="L1527" s="41">
        <f>IF(Simulation!Q1527&lt;='Given Data '!J$6,1,IF(AND(Simulation!Q1527&gt;'Given Data '!J$6,Simulation!Q1527&lt;='Given Data '!J$7),2,IF(Simulation!Q1527&gt;'Given Data '!J$8,3)))</f>
        <v>3</v>
      </c>
      <c r="M1527" s="41">
        <v>2</v>
      </c>
      <c r="N1527" s="32">
        <f t="shared" si="57"/>
        <v>1523</v>
      </c>
      <c r="O1527" s="41">
        <f>O1526+(Table10[[#This Row],[Column11]]-Q1526)/R1526</f>
        <v>77.546698642422001</v>
      </c>
      <c r="P1527" s="41">
        <f>3.6*Table10[[#This Row],[Column11]]</f>
        <v>92.315727846822639</v>
      </c>
      <c r="Q1527" s="41">
        <f t="shared" si="58"/>
        <v>25.643257735228509</v>
      </c>
      <c r="R1527" s="36">
        <f>Table10[[#This Row],[Column16]]/Table10[[#This Row],[Column19]]</f>
        <v>-2.1928776917171475E-2</v>
      </c>
      <c r="S1527" s="41">
        <f>'Given Data '!C$21*'Given Data '!C$19*'Given Data '!C$9*Table10[[#This Row],[Column11]]^2</f>
        <v>618.28771080132196</v>
      </c>
      <c r="T1527" s="41">
        <f>'Given Data '!C$23*'Given Data '!C$17*9.81</f>
        <v>102.35950200000001</v>
      </c>
      <c r="U1527" s="41">
        <v>0</v>
      </c>
      <c r="V1527" s="41">
        <f>'Given Data '!C$45-(Table10[[#This Row],[Column13]]+Table10[[#This Row],[Column14]]+Table10[[#This Row],[Column15]])</f>
        <v>-12.74579547848748</v>
      </c>
      <c r="W1527" s="41">
        <f>Table10[[#This Row],[Column16]]/'Given Data '!C$17</f>
        <v>-2.4430805387068447E-2</v>
      </c>
      <c r="X1527" s="41">
        <f>IF(L1527=1,'Given Data '!C$55,IF(L1527=2,'Given Data '!C$56,IF(L1527=3,'Given Data '!C$57)))</f>
        <v>581.23604096253996</v>
      </c>
      <c r="Y1527" s="41">
        <f>Table10[[#This Row],[Column19]]*Table10[[#This Row],[Column11]]^2/(2*1000)</f>
        <v>191.10362935823488</v>
      </c>
    </row>
    <row r="1528" spans="7:25">
      <c r="G1528" s="42">
        <v>5800</v>
      </c>
      <c r="H1528" s="42">
        <v>17.18</v>
      </c>
      <c r="I1528" s="41">
        <f>Table10[[#This Row],[Column2]]*746/1000</f>
        <v>12.816280000000001</v>
      </c>
      <c r="J1528" s="37">
        <f>60*Table10[[#This Row],[Column3]]/(2*PI()*Table10[[#This Row],[Column1]])</f>
        <v>2.1101113593618586E-2</v>
      </c>
      <c r="K1528" s="51">
        <v>504.47</v>
      </c>
      <c r="L1528" s="41">
        <f>IF(Simulation!Q1528&lt;='Given Data '!J$6,1,IF(AND(Simulation!Q1528&gt;'Given Data '!J$6,Simulation!Q1528&lt;='Given Data '!J$7),2,IF(Simulation!Q1528&gt;'Given Data '!J$8,3)))</f>
        <v>3</v>
      </c>
      <c r="M1528" s="41">
        <v>2</v>
      </c>
      <c r="N1528" s="32">
        <f t="shared" si="57"/>
        <v>1524</v>
      </c>
      <c r="O1528" s="41">
        <f>O1527+(Table10[[#This Row],[Column11]]-Q1527)/R1527</f>
        <v>77.5856958979507</v>
      </c>
      <c r="P1528" s="41">
        <f>3.6*Table10[[#This Row],[Column11]]</f>
        <v>92.312649263201905</v>
      </c>
      <c r="Q1528" s="41">
        <f t="shared" si="58"/>
        <v>25.642402573111639</v>
      </c>
      <c r="R1528" s="36">
        <f>Table10[[#This Row],[Column16]]/Table10[[#This Row],[Column19]]</f>
        <v>-2.185782958181038E-2</v>
      </c>
      <c r="S1528" s="41">
        <f>'Given Data '!C$21*'Given Data '!C$19*'Given Data '!C$9*Table10[[#This Row],[Column11]]^2</f>
        <v>618.24647365299984</v>
      </c>
      <c r="T1528" s="41">
        <f>'Given Data '!C$23*'Given Data '!C$17*9.81</f>
        <v>102.35950200000001</v>
      </c>
      <c r="U1528" s="41">
        <v>0</v>
      </c>
      <c r="V1528" s="41">
        <f>'Given Data '!C$45-(Table10[[#This Row],[Column13]]+Table10[[#This Row],[Column14]]+Table10[[#This Row],[Column15]])</f>
        <v>-12.704558330165355</v>
      </c>
      <c r="W1528" s="41">
        <f>Table10[[#This Row],[Column16]]/'Given Data '!C$17</f>
        <v>-2.4351763106257029E-2</v>
      </c>
      <c r="X1528" s="41">
        <f>IF(L1528=1,'Given Data '!C$55,IF(L1528=2,'Given Data '!C$56,IF(L1528=3,'Given Data '!C$57)))</f>
        <v>581.23604096253996</v>
      </c>
      <c r="Y1528" s="41">
        <f>Table10[[#This Row],[Column19]]*Table10[[#This Row],[Column11]]^2/(2*1000)</f>
        <v>191.0908835627564</v>
      </c>
    </row>
    <row r="1529" spans="7:25">
      <c r="G1529" s="42">
        <v>5800</v>
      </c>
      <c r="H1529" s="42">
        <v>17.18</v>
      </c>
      <c r="I1529" s="41">
        <f>Table10[[#This Row],[Column2]]*746/1000</f>
        <v>12.816280000000001</v>
      </c>
      <c r="J1529" s="37">
        <f>60*Table10[[#This Row],[Column3]]/(2*PI()*Table10[[#This Row],[Column1]])</f>
        <v>2.1101113593618586E-2</v>
      </c>
      <c r="K1529" s="51">
        <v>504.47</v>
      </c>
      <c r="L1529" s="41">
        <f>IF(Simulation!Q1529&lt;='Given Data '!J$6,1,IF(AND(Simulation!Q1529&gt;'Given Data '!J$6,Simulation!Q1529&lt;='Given Data '!J$7),2,IF(Simulation!Q1529&gt;'Given Data '!J$8,3)))</f>
        <v>3</v>
      </c>
      <c r="M1529" s="41">
        <v>2</v>
      </c>
      <c r="N1529" s="32">
        <f t="shared" si="57"/>
        <v>1525</v>
      </c>
      <c r="O1529" s="41">
        <f>O1528+(Table10[[#This Row],[Column11]]-Q1528)/R1528</f>
        <v>77.624694451958803</v>
      </c>
      <c r="P1529" s="41">
        <f>3.6*Table10[[#This Row],[Column11]]</f>
        <v>92.309580537711099</v>
      </c>
      <c r="Q1529" s="41">
        <f t="shared" si="58"/>
        <v>25.641550149364193</v>
      </c>
      <c r="R1529" s="36">
        <f>Table10[[#This Row],[Column16]]/Table10[[#This Row],[Column19]]</f>
        <v>-2.1787111786127633E-2</v>
      </c>
      <c r="S1529" s="41">
        <f>'Given Data '!C$21*'Given Data '!C$19*'Given Data '!C$9*Table10[[#This Row],[Column11]]^2</f>
        <v>618.2053699214116</v>
      </c>
      <c r="T1529" s="41">
        <f>'Given Data '!C$23*'Given Data '!C$17*9.81</f>
        <v>102.35950200000001</v>
      </c>
      <c r="U1529" s="41">
        <v>0</v>
      </c>
      <c r="V1529" s="41">
        <f>'Given Data '!C$45-(Table10[[#This Row],[Column13]]+Table10[[#This Row],[Column14]]+Table10[[#This Row],[Column15]])</f>
        <v>-12.663454598577118</v>
      </c>
      <c r="W1529" s="41">
        <f>Table10[[#This Row],[Column16]]/'Given Data '!C$17</f>
        <v>-2.4272976555130471E-2</v>
      </c>
      <c r="X1529" s="41">
        <f>IF(L1529=1,'Given Data '!C$55,IF(L1529=2,'Given Data '!C$56,IF(L1529=3,'Given Data '!C$57)))</f>
        <v>581.23604096253996</v>
      </c>
      <c r="Y1529" s="41">
        <f>Table10[[#This Row],[Column19]]*Table10[[#This Row],[Column11]]^2/(2*1000)</f>
        <v>191.07817900442626</v>
      </c>
    </row>
    <row r="1530" spans="7:25">
      <c r="G1530" s="42">
        <v>5800</v>
      </c>
      <c r="H1530" s="42">
        <v>17.18</v>
      </c>
      <c r="I1530" s="41">
        <f>Table10[[#This Row],[Column2]]*746/1000</f>
        <v>12.816280000000001</v>
      </c>
      <c r="J1530" s="37">
        <f>60*Table10[[#This Row],[Column3]]/(2*PI()*Table10[[#This Row],[Column1]])</f>
        <v>2.1101113593618586E-2</v>
      </c>
      <c r="K1530" s="51">
        <v>504.47</v>
      </c>
      <c r="L1530" s="41">
        <f>IF(Simulation!Q1530&lt;='Given Data '!J$6,1,IF(AND(Simulation!Q1530&gt;'Given Data '!J$6,Simulation!Q1530&lt;='Given Data '!J$7),2,IF(Simulation!Q1530&gt;'Given Data '!J$8,3)))</f>
        <v>3</v>
      </c>
      <c r="M1530" s="41">
        <v>2</v>
      </c>
      <c r="N1530" s="32">
        <f t="shared" si="57"/>
        <v>1526</v>
      </c>
      <c r="O1530" s="41">
        <f>O1529+(Table10[[#This Row],[Column11]]-Q1529)/R1529</f>
        <v>77.663694300374615</v>
      </c>
      <c r="P1530" s="41">
        <f>3.6*Table10[[#This Row],[Column11]]</f>
        <v>92.306521639105611</v>
      </c>
      <c r="Q1530" s="41">
        <f t="shared" si="58"/>
        <v>25.640700455307115</v>
      </c>
      <c r="R1530" s="36">
        <f>Table10[[#This Row],[Column16]]/Table10[[#This Row],[Column19]]</f>
        <v>-2.1716622787480683E-2</v>
      </c>
      <c r="S1530" s="41">
        <f>'Given Data '!C$21*'Given Data '!C$19*'Given Data '!C$9*Table10[[#This Row],[Column11]]^2</f>
        <v>618.16439917490663</v>
      </c>
      <c r="T1530" s="41">
        <f>'Given Data '!C$23*'Given Data '!C$17*9.81</f>
        <v>102.35950200000001</v>
      </c>
      <c r="U1530" s="41">
        <v>0</v>
      </c>
      <c r="V1530" s="41">
        <f>'Given Data '!C$45-(Table10[[#This Row],[Column13]]+Table10[[#This Row],[Column14]]+Table10[[#This Row],[Column15]])</f>
        <v>-12.622483852072151</v>
      </c>
      <c r="W1530" s="41">
        <f>Table10[[#This Row],[Column16]]/'Given Data '!C$17</f>
        <v>-2.4194444906312222E-2</v>
      </c>
      <c r="X1530" s="41">
        <f>IF(L1530=1,'Given Data '!C$55,IF(L1530=2,'Given Data '!C$56,IF(L1530=3,'Given Data '!C$57)))</f>
        <v>581.23604096253996</v>
      </c>
      <c r="Y1530" s="41">
        <f>Table10[[#This Row],[Column19]]*Table10[[#This Row],[Column11]]^2/(2*1000)</f>
        <v>191.06551554982764</v>
      </c>
    </row>
    <row r="1531" spans="7:25">
      <c r="G1531" s="42">
        <v>5800</v>
      </c>
      <c r="H1531" s="42">
        <v>17.18</v>
      </c>
      <c r="I1531" s="41">
        <f>Table10[[#This Row],[Column2]]*746/1000</f>
        <v>12.816280000000001</v>
      </c>
      <c r="J1531" s="37">
        <f>60*Table10[[#This Row],[Column3]]/(2*PI()*Table10[[#This Row],[Column1]])</f>
        <v>2.1101113593618586E-2</v>
      </c>
      <c r="K1531" s="51">
        <v>504.47</v>
      </c>
      <c r="L1531" s="41">
        <f>IF(Simulation!Q1531&lt;='Given Data '!J$6,1,IF(AND(Simulation!Q1531&gt;'Given Data '!J$6,Simulation!Q1531&lt;='Given Data '!J$7),2,IF(Simulation!Q1531&gt;'Given Data '!J$8,3)))</f>
        <v>3</v>
      </c>
      <c r="M1531" s="41">
        <v>2</v>
      </c>
      <c r="N1531" s="32">
        <f t="shared" si="57"/>
        <v>1527</v>
      </c>
      <c r="O1531" s="41">
        <f>O1530+(Table10[[#This Row],[Column11]]-Q1530)/R1530</f>
        <v>77.70269543913831</v>
      </c>
      <c r="P1531" s="41">
        <f>3.6*Table10[[#This Row],[Column11]]</f>
        <v>92.303472536237891</v>
      </c>
      <c r="Q1531" s="41">
        <f t="shared" si="58"/>
        <v>25.639853482288302</v>
      </c>
      <c r="R1531" s="36">
        <f>Table10[[#This Row],[Column16]]/Table10[[#This Row],[Column19]]</f>
        <v>-2.1646361845631026E-2</v>
      </c>
      <c r="S1531" s="41">
        <f>'Given Data '!C$21*'Given Data '!C$19*'Given Data '!C$9*Table10[[#This Row],[Column11]]^2</f>
        <v>618.12356098323164</v>
      </c>
      <c r="T1531" s="41">
        <f>'Given Data '!C$23*'Given Data '!C$17*9.81</f>
        <v>102.35950200000001</v>
      </c>
      <c r="U1531" s="41">
        <v>0</v>
      </c>
      <c r="V1531" s="41">
        <f>'Given Data '!C$45-(Table10[[#This Row],[Column13]]+Table10[[#This Row],[Column14]]+Table10[[#This Row],[Column15]])</f>
        <v>-12.581645660397157</v>
      </c>
      <c r="W1531" s="41">
        <f>Table10[[#This Row],[Column16]]/'Given Data '!C$17</f>
        <v>-2.4116167335104095E-2</v>
      </c>
      <c r="X1531" s="41">
        <f>IF(L1531=1,'Given Data '!C$55,IF(L1531=2,'Given Data '!C$56,IF(L1531=3,'Given Data '!C$57)))</f>
        <v>581.23604096253996</v>
      </c>
      <c r="Y1531" s="41">
        <f>Table10[[#This Row],[Column19]]*Table10[[#This Row],[Column11]]^2/(2*1000)</f>
        <v>191.05289306597561</v>
      </c>
    </row>
    <row r="1532" spans="7:25">
      <c r="G1532" s="42">
        <v>5800</v>
      </c>
      <c r="H1532" s="42">
        <v>17.18</v>
      </c>
      <c r="I1532" s="41">
        <f>Table10[[#This Row],[Column2]]*746/1000</f>
        <v>12.816280000000001</v>
      </c>
      <c r="J1532" s="37">
        <f>60*Table10[[#This Row],[Column3]]/(2*PI()*Table10[[#This Row],[Column1]])</f>
        <v>2.1101113593618586E-2</v>
      </c>
      <c r="K1532" s="51">
        <v>457.1</v>
      </c>
      <c r="L1532" s="41">
        <f>IF(Simulation!Q1532&lt;='Given Data '!J$6,1,IF(AND(Simulation!Q1532&gt;'Given Data '!J$6,Simulation!Q1532&lt;='Given Data '!J$7),2,IF(Simulation!Q1532&gt;'Given Data '!J$8,3)))</f>
        <v>3</v>
      </c>
      <c r="M1532" s="41">
        <v>2</v>
      </c>
      <c r="N1532" s="32">
        <f t="shared" si="57"/>
        <v>1528</v>
      </c>
      <c r="O1532" s="41">
        <f>O1531+(Table10[[#This Row],[Column11]]-Q1531)/R1531</f>
        <v>77.741697864202607</v>
      </c>
      <c r="P1532" s="41">
        <f>3.6*Table10[[#This Row],[Column11]]</f>
        <v>92.300433198057007</v>
      </c>
      <c r="Q1532" s="41">
        <f t="shared" si="58"/>
        <v>25.639009221682503</v>
      </c>
      <c r="R1532" s="36">
        <f>Table10[[#This Row],[Column16]]/Table10[[#This Row],[Column19]]</f>
        <v>-2.1576328222734444E-2</v>
      </c>
      <c r="S1532" s="41">
        <f>'Given Data '!C$21*'Given Data '!C$19*'Given Data '!C$9*Table10[[#This Row],[Column11]]^2</f>
        <v>618.08285491752497</v>
      </c>
      <c r="T1532" s="41">
        <f>'Given Data '!C$23*'Given Data '!C$17*9.81</f>
        <v>102.35950200000001</v>
      </c>
      <c r="U1532" s="41">
        <v>0</v>
      </c>
      <c r="V1532" s="41">
        <f>'Given Data '!C$45-(Table10[[#This Row],[Column13]]+Table10[[#This Row],[Column14]]+Table10[[#This Row],[Column15]])</f>
        <v>-12.540939594690485</v>
      </c>
      <c r="W1532" s="41">
        <f>Table10[[#This Row],[Column16]]/'Given Data '!C$17</f>
        <v>-2.403814301947535E-2</v>
      </c>
      <c r="X1532" s="41">
        <f>IF(L1532=1,'Given Data '!C$55,IF(L1532=2,'Given Data '!C$56,IF(L1532=3,'Given Data '!C$57)))</f>
        <v>581.23604096253996</v>
      </c>
      <c r="Y1532" s="41">
        <f>Table10[[#This Row],[Column19]]*Table10[[#This Row],[Column11]]^2/(2*1000)</f>
        <v>191.04031142031525</v>
      </c>
    </row>
    <row r="1533" spans="7:25">
      <c r="G1533" s="42">
        <v>5800</v>
      </c>
      <c r="H1533" s="42">
        <v>17.18</v>
      </c>
      <c r="I1533" s="41">
        <f>Table10[[#This Row],[Column2]]*746/1000</f>
        <v>12.816280000000001</v>
      </c>
      <c r="J1533" s="37">
        <f>60*Table10[[#This Row],[Column3]]/(2*PI()*Table10[[#This Row],[Column1]])</f>
        <v>2.1101113593618586E-2</v>
      </c>
      <c r="K1533" s="51">
        <v>457.1</v>
      </c>
      <c r="L1533" s="41">
        <f>IF(Simulation!Q1533&lt;='Given Data '!J$6,1,IF(AND(Simulation!Q1533&gt;'Given Data '!J$6,Simulation!Q1533&lt;='Given Data '!J$7),2,IF(Simulation!Q1533&gt;'Given Data '!J$8,3)))</f>
        <v>3</v>
      </c>
      <c r="M1533" s="41">
        <v>2</v>
      </c>
      <c r="N1533" s="32">
        <f t="shared" si="57"/>
        <v>1529</v>
      </c>
      <c r="O1533" s="41">
        <f>O1532+(Table10[[#This Row],[Column11]]-Q1532)/R1532</f>
        <v>77.780701571532717</v>
      </c>
      <c r="P1533" s="41">
        <f>3.6*Table10[[#This Row],[Column11]]</f>
        <v>92.297403593608479</v>
      </c>
      <c r="Q1533" s="41">
        <f t="shared" si="58"/>
        <v>25.638167664891245</v>
      </c>
      <c r="R1533" s="36">
        <f>Table10[[#This Row],[Column16]]/Table10[[#This Row],[Column19]]</f>
        <v>-2.1506521183332978E-2</v>
      </c>
      <c r="S1533" s="41">
        <f>'Given Data '!C$21*'Given Data '!C$19*'Given Data '!C$9*Table10[[#This Row],[Column11]]^2</f>
        <v>618.04228055031194</v>
      </c>
      <c r="T1533" s="41">
        <f>'Given Data '!C$23*'Given Data '!C$17*9.81</f>
        <v>102.35950200000001</v>
      </c>
      <c r="U1533" s="41">
        <v>0</v>
      </c>
      <c r="V1533" s="41">
        <f>'Given Data '!C$45-(Table10[[#This Row],[Column13]]+Table10[[#This Row],[Column14]]+Table10[[#This Row],[Column15]])</f>
        <v>-12.500365227477459</v>
      </c>
      <c r="W1533" s="41">
        <f>Table10[[#This Row],[Column16]]/'Given Data '!C$17</f>
        <v>-2.3960371140053782E-2</v>
      </c>
      <c r="X1533" s="41">
        <f>IF(L1533=1,'Given Data '!C$55,IF(L1533=2,'Given Data '!C$56,IF(L1533=3,'Given Data '!C$57)))</f>
        <v>581.23604096253996</v>
      </c>
      <c r="Y1533" s="41">
        <f>Table10[[#This Row],[Column19]]*Table10[[#This Row],[Column11]]^2/(2*1000)</f>
        <v>191.02777048072053</v>
      </c>
    </row>
    <row r="1534" spans="7:25">
      <c r="G1534" s="42">
        <v>5800</v>
      </c>
      <c r="H1534" s="42">
        <v>17.18</v>
      </c>
      <c r="I1534" s="41">
        <f>Table10[[#This Row],[Column2]]*746/1000</f>
        <v>12.816280000000001</v>
      </c>
      <c r="J1534" s="37">
        <f>60*Table10[[#This Row],[Column3]]/(2*PI()*Table10[[#This Row],[Column1]])</f>
        <v>2.1101113593618586E-2</v>
      </c>
      <c r="K1534" s="51">
        <v>457.1</v>
      </c>
      <c r="L1534" s="41">
        <f>IF(Simulation!Q1534&lt;='Given Data '!J$6,1,IF(AND(Simulation!Q1534&gt;'Given Data '!J$6,Simulation!Q1534&lt;='Given Data '!J$7),2,IF(Simulation!Q1534&gt;'Given Data '!J$8,3)))</f>
        <v>3</v>
      </c>
      <c r="M1534" s="41">
        <v>2</v>
      </c>
      <c r="N1534" s="39">
        <f t="shared" si="57"/>
        <v>1530</v>
      </c>
      <c r="O1534" s="41">
        <f>O1533+(Table10[[#This Row],[Column11]]-Q1533)/R1533</f>
        <v>77.819706557105846</v>
      </c>
      <c r="P1534" s="41">
        <f>3.6*Table10[[#This Row],[Column11]]</f>
        <v>92.294383692033946</v>
      </c>
      <c r="Q1534" s="41">
        <f t="shared" si="58"/>
        <v>25.637328803342761</v>
      </c>
      <c r="R1534" s="36">
        <f>Table10[[#This Row],[Column16]]/Table10[[#This Row],[Column19]]</f>
        <v>-2.1436939994350028E-2</v>
      </c>
      <c r="S1534" s="41">
        <f>'Given Data '!C$21*'Given Data '!C$19*'Given Data '!C$9*Table10[[#This Row],[Column11]]^2</f>
        <v>618.00183745550203</v>
      </c>
      <c r="T1534" s="41">
        <f>'Given Data '!C$23*'Given Data '!C$17*9.81</f>
        <v>102.35950200000001</v>
      </c>
      <c r="U1534" s="41">
        <v>0</v>
      </c>
      <c r="V1534" s="41">
        <f>'Given Data '!C$45-(Table10[[#This Row],[Column13]]+Table10[[#This Row],[Column14]]+Table10[[#This Row],[Column15]])</f>
        <v>-12.459922132667543</v>
      </c>
      <c r="W1534" s="41">
        <f>Table10[[#This Row],[Column16]]/'Given Data '!C$17</f>
        <v>-2.3882850880120262E-2</v>
      </c>
      <c r="X1534" s="41">
        <f>IF(L1534=1,'Given Data '!C$55,IF(L1534=2,'Given Data '!C$56,IF(L1534=3,'Given Data '!C$57)))</f>
        <v>581.23604096253996</v>
      </c>
      <c r="Y1534" s="41">
        <f>Table10[[#This Row],[Column19]]*Table10[[#This Row],[Column11]]^2/(2*1000)</f>
        <v>191.01527011549308</v>
      </c>
    </row>
    <row r="1535" spans="7:25">
      <c r="G1535" s="42">
        <v>5800</v>
      </c>
      <c r="H1535" s="42">
        <v>17.18</v>
      </c>
      <c r="I1535" s="41">
        <f>Table10[[#This Row],[Column2]]*746/1000</f>
        <v>12.816280000000001</v>
      </c>
      <c r="J1535" s="37">
        <f>60*Table10[[#This Row],[Column3]]/(2*PI()*Table10[[#This Row],[Column1]])</f>
        <v>2.1101113593618586E-2</v>
      </c>
      <c r="K1535" s="51">
        <v>457.1</v>
      </c>
      <c r="L1535" s="41">
        <f>IF(Simulation!Q1535&lt;='Given Data '!J$6,1,IF(AND(Simulation!Q1535&gt;'Given Data '!J$6,Simulation!Q1535&lt;='Given Data '!J$7),2,IF(Simulation!Q1535&gt;'Given Data '!J$8,3)))</f>
        <v>3</v>
      </c>
      <c r="M1535" s="41">
        <v>2</v>
      </c>
      <c r="N1535" s="39">
        <f t="shared" si="57"/>
        <v>1531</v>
      </c>
      <c r="O1535" s="41">
        <f>O1534+(Table10[[#This Row],[Column11]]-Q1534)/R1534</f>
        <v>77.85871281691162</v>
      </c>
      <c r="P1535" s="41">
        <f>3.6*Table10[[#This Row],[Column11]]</f>
        <v>92.291373462570846</v>
      </c>
      <c r="Q1535" s="41">
        <f t="shared" si="58"/>
        <v>25.636492628491901</v>
      </c>
      <c r="R1535" s="36">
        <f>Table10[[#This Row],[Column16]]/Table10[[#This Row],[Column19]]</f>
        <v>-2.1367583925079026E-2</v>
      </c>
      <c r="S1535" s="41">
        <f>'Given Data '!C$21*'Given Data '!C$19*'Given Data '!C$9*Table10[[#This Row],[Column11]]^2</f>
        <v>617.96152520838223</v>
      </c>
      <c r="T1535" s="41">
        <f>'Given Data '!C$23*'Given Data '!C$17*9.81</f>
        <v>102.35950200000001</v>
      </c>
      <c r="U1535" s="41">
        <v>0</v>
      </c>
      <c r="V1535" s="41">
        <f>'Given Data '!C$45-(Table10[[#This Row],[Column13]]+Table10[[#This Row],[Column14]]+Table10[[#This Row],[Column15]])</f>
        <v>-12.419609885547743</v>
      </c>
      <c r="W1535" s="41">
        <f>Table10[[#This Row],[Column16]]/'Given Data '!C$17</f>
        <v>-2.3805581425596103E-2</v>
      </c>
      <c r="X1535" s="41">
        <f>IF(L1535=1,'Given Data '!C$55,IF(L1535=2,'Given Data '!C$56,IF(L1535=3,'Given Data '!C$57)))</f>
        <v>581.23604096253996</v>
      </c>
      <c r="Y1535" s="41">
        <f>Table10[[#This Row],[Column19]]*Table10[[#This Row],[Column11]]^2/(2*1000)</f>
        <v>191.00281019336038</v>
      </c>
    </row>
    <row r="1536" spans="7:25">
      <c r="G1536" s="42">
        <v>5800</v>
      </c>
      <c r="H1536" s="42">
        <v>17.18</v>
      </c>
      <c r="I1536" s="41">
        <f>Table10[[#This Row],[Column2]]*746/1000</f>
        <v>12.816280000000001</v>
      </c>
      <c r="J1536" s="37">
        <f>60*Table10[[#This Row],[Column3]]/(2*PI()*Table10[[#This Row],[Column1]])</f>
        <v>2.1101113593618586E-2</v>
      </c>
      <c r="K1536" s="51">
        <v>457.1</v>
      </c>
      <c r="L1536" s="41">
        <f>IF(Simulation!Q1536&lt;='Given Data '!J$6,1,IF(AND(Simulation!Q1536&gt;'Given Data '!J$6,Simulation!Q1536&lt;='Given Data '!J$7),2,IF(Simulation!Q1536&gt;'Given Data '!J$8,3)))</f>
        <v>3</v>
      </c>
      <c r="M1536" s="41">
        <v>2</v>
      </c>
      <c r="N1536" s="39">
        <f t="shared" si="57"/>
        <v>1532</v>
      </c>
      <c r="O1536" s="41">
        <f>O1535+(Table10[[#This Row],[Column11]]-Q1535)/R1535</f>
        <v>77.89772034695153</v>
      </c>
      <c r="P1536" s="41">
        <f>3.6*Table10[[#This Row],[Column11]]</f>
        <v>92.288372874552223</v>
      </c>
      <c r="Q1536" s="41">
        <f t="shared" si="58"/>
        <v>25.635659131820063</v>
      </c>
      <c r="R1536" s="36">
        <f>Table10[[#This Row],[Column16]]/Table10[[#This Row],[Column19]]</f>
        <v>-2.1298452247178537E-2</v>
      </c>
      <c r="S1536" s="41">
        <f>'Given Data '!C$21*'Given Data '!C$19*'Given Data '!C$9*Table10[[#This Row],[Column11]]^2</f>
        <v>617.92134338561425</v>
      </c>
      <c r="T1536" s="41">
        <f>'Given Data '!C$23*'Given Data '!C$17*9.81</f>
        <v>102.35950200000001</v>
      </c>
      <c r="U1536" s="41">
        <v>0</v>
      </c>
      <c r="V1536" s="41">
        <f>'Given Data '!C$45-(Table10[[#This Row],[Column13]]+Table10[[#This Row],[Column14]]+Table10[[#This Row],[Column15]])</f>
        <v>-12.379428062779766</v>
      </c>
      <c r="W1536" s="41">
        <f>Table10[[#This Row],[Column16]]/'Given Data '!C$17</f>
        <v>-2.3728561965037597E-2</v>
      </c>
      <c r="X1536" s="41">
        <f>IF(L1536=1,'Given Data '!C$55,IF(L1536=2,'Given Data '!C$56,IF(L1536=3,'Given Data '!C$57)))</f>
        <v>581.23604096253996</v>
      </c>
      <c r="Y1536" s="41">
        <f>Table10[[#This Row],[Column19]]*Table10[[#This Row],[Column11]]^2/(2*1000)</f>
        <v>190.99039058347483</v>
      </c>
    </row>
    <row r="1537" spans="7:25">
      <c r="G1537" s="42">
        <v>5800</v>
      </c>
      <c r="H1537" s="42">
        <v>17.18</v>
      </c>
      <c r="I1537" s="41">
        <f>Table10[[#This Row],[Column2]]*746/1000</f>
        <v>12.816280000000001</v>
      </c>
      <c r="J1537" s="37">
        <f>60*Table10[[#This Row],[Column3]]/(2*PI()*Table10[[#This Row],[Column1]])</f>
        <v>2.1101113593618586E-2</v>
      </c>
      <c r="K1537" s="51">
        <v>457.1</v>
      </c>
      <c r="L1537" s="41">
        <f>IF(Simulation!Q1537&lt;='Given Data '!J$6,1,IF(AND(Simulation!Q1537&gt;'Given Data '!J$6,Simulation!Q1537&lt;='Given Data '!J$7),2,IF(Simulation!Q1537&gt;'Given Data '!J$8,3)))</f>
        <v>3</v>
      </c>
      <c r="M1537" s="41">
        <v>2</v>
      </c>
      <c r="N1537" s="39">
        <f t="shared" si="57"/>
        <v>1533</v>
      </c>
      <c r="O1537" s="41">
        <f>O1536+(Table10[[#This Row],[Column11]]-Q1536)/R1536</f>
        <v>77.936729143239333</v>
      </c>
      <c r="P1537" s="41">
        <f>3.6*Table10[[#This Row],[Column11]]</f>
        <v>92.285381897406381</v>
      </c>
      <c r="Q1537" s="41">
        <f t="shared" si="58"/>
        <v>25.634828304835107</v>
      </c>
      <c r="R1537" s="36">
        <f>Table10[[#This Row],[Column16]]/Table10[[#This Row],[Column19]]</f>
        <v>-2.1229544234663656E-2</v>
      </c>
      <c r="S1537" s="41">
        <f>'Given Data '!C$21*'Given Data '!C$19*'Given Data '!C$9*Table10[[#This Row],[Column11]]^2</f>
        <v>617.8812915652295</v>
      </c>
      <c r="T1537" s="41">
        <f>'Given Data '!C$23*'Given Data '!C$17*9.81</f>
        <v>102.35950200000001</v>
      </c>
      <c r="U1537" s="41">
        <v>0</v>
      </c>
      <c r="V1537" s="41">
        <f>'Given Data '!C$45-(Table10[[#This Row],[Column13]]+Table10[[#This Row],[Column14]]+Table10[[#This Row],[Column15]])</f>
        <v>-12.339376242395019</v>
      </c>
      <c r="W1537" s="41">
        <f>Table10[[#This Row],[Column16]]/'Given Data '!C$17</f>
        <v>-2.3651791689626455E-2</v>
      </c>
      <c r="X1537" s="41">
        <f>IF(L1537=1,'Given Data '!C$55,IF(L1537=2,'Given Data '!C$56,IF(L1537=3,'Given Data '!C$57)))</f>
        <v>581.23604096253996</v>
      </c>
      <c r="Y1537" s="41">
        <f>Table10[[#This Row],[Column19]]*Table10[[#This Row],[Column11]]^2/(2*1000)</f>
        <v>190.9780111554121</v>
      </c>
    </row>
    <row r="1538" spans="7:25">
      <c r="G1538" s="42">
        <v>5800</v>
      </c>
      <c r="H1538" s="42">
        <v>17.18</v>
      </c>
      <c r="I1538" s="41">
        <f>Table10[[#This Row],[Column2]]*746/1000</f>
        <v>12.816280000000001</v>
      </c>
      <c r="J1538" s="37">
        <f>60*Table10[[#This Row],[Column3]]/(2*PI()*Table10[[#This Row],[Column1]])</f>
        <v>2.1101113593618586E-2</v>
      </c>
      <c r="K1538" s="51">
        <v>457.1</v>
      </c>
      <c r="L1538" s="41">
        <f>IF(Simulation!Q1538&lt;='Given Data '!J$6,1,IF(AND(Simulation!Q1538&gt;'Given Data '!J$6,Simulation!Q1538&lt;='Given Data '!J$7),2,IF(Simulation!Q1538&gt;'Given Data '!J$8,3)))</f>
        <v>3</v>
      </c>
      <c r="M1538" s="41">
        <v>2</v>
      </c>
      <c r="N1538" s="39">
        <f t="shared" si="57"/>
        <v>1534</v>
      </c>
      <c r="O1538" s="41">
        <f>O1537+(Table10[[#This Row],[Column11]]-Q1537)/R1537</f>
        <v>77.975739201801147</v>
      </c>
      <c r="P1538" s="41">
        <f>3.6*Table10[[#This Row],[Column11]]</f>
        <v>92.282400500656578</v>
      </c>
      <c r="Q1538" s="41">
        <f t="shared" si="58"/>
        <v>25.634000139071272</v>
      </c>
      <c r="R1538" s="36">
        <f>Table10[[#This Row],[Column16]]/Table10[[#This Row],[Column19]]</f>
        <v>-2.1160859163897396E-2</v>
      </c>
      <c r="S1538" s="41">
        <f>'Given Data '!C$21*'Given Data '!C$19*'Given Data '!C$9*Table10[[#This Row],[Column11]]^2</f>
        <v>617.84136932662409</v>
      </c>
      <c r="T1538" s="41">
        <f>'Given Data '!C$23*'Given Data '!C$17*9.81</f>
        <v>102.35950200000001</v>
      </c>
      <c r="U1538" s="41">
        <v>0</v>
      </c>
      <c r="V1538" s="41">
        <f>'Given Data '!C$45-(Table10[[#This Row],[Column13]]+Table10[[#This Row],[Column14]]+Table10[[#This Row],[Column15]])</f>
        <v>-12.299454003789606</v>
      </c>
      <c r="W1538" s="41">
        <f>Table10[[#This Row],[Column16]]/'Given Data '!C$17</f>
        <v>-2.3575269793160193E-2</v>
      </c>
      <c r="X1538" s="41">
        <f>IF(L1538=1,'Given Data '!C$55,IF(L1538=2,'Given Data '!C$56,IF(L1538=3,'Given Data '!C$57)))</f>
        <v>581.23604096253996</v>
      </c>
      <c r="Y1538" s="41">
        <f>Table10[[#This Row],[Column19]]*Table10[[#This Row],[Column11]]^2/(2*1000)</f>
        <v>190.96567177916972</v>
      </c>
    </row>
    <row r="1539" spans="7:25">
      <c r="G1539" s="42">
        <v>5800</v>
      </c>
      <c r="H1539" s="42">
        <v>17.18</v>
      </c>
      <c r="I1539" s="41">
        <f>Table10[[#This Row],[Column2]]*746/1000</f>
        <v>12.816280000000001</v>
      </c>
      <c r="J1539" s="37">
        <f>60*Table10[[#This Row],[Column3]]/(2*PI()*Table10[[#This Row],[Column1]])</f>
        <v>2.1101113593618586E-2</v>
      </c>
      <c r="K1539" s="51">
        <v>457.1</v>
      </c>
      <c r="L1539" s="41">
        <f>IF(Simulation!Q1539&lt;='Given Data '!J$6,1,IF(AND(Simulation!Q1539&gt;'Given Data '!J$6,Simulation!Q1539&lt;='Given Data '!J$7),2,IF(Simulation!Q1539&gt;'Given Data '!J$8,3)))</f>
        <v>3</v>
      </c>
      <c r="M1539" s="41">
        <v>2</v>
      </c>
      <c r="N1539" s="39">
        <f t="shared" si="57"/>
        <v>1535</v>
      </c>
      <c r="O1539" s="41">
        <f>O1538+(Table10[[#This Row],[Column11]]-Q1538)/R1538</f>
        <v>78.014750518675086</v>
      </c>
      <c r="P1539" s="41">
        <f>3.6*Table10[[#This Row],[Column11]]</f>
        <v>92.279428653920775</v>
      </c>
      <c r="Q1539" s="41">
        <f t="shared" si="58"/>
        <v>25.633174626089104</v>
      </c>
      <c r="R1539" s="36">
        <f>Table10[[#This Row],[Column16]]/Table10[[#This Row],[Column19]]</f>
        <v>-2.1092396313584432E-2</v>
      </c>
      <c r="S1539" s="41">
        <f>'Given Data '!C$21*'Given Data '!C$19*'Given Data '!C$9*Table10[[#This Row],[Column11]]^2</f>
        <v>617.80157625055517</v>
      </c>
      <c r="T1539" s="41">
        <f>'Given Data '!C$23*'Given Data '!C$17*9.81</f>
        <v>102.35950200000001</v>
      </c>
      <c r="U1539" s="41">
        <v>0</v>
      </c>
      <c r="V1539" s="41">
        <f>'Given Data '!C$45-(Table10[[#This Row],[Column13]]+Table10[[#This Row],[Column14]]+Table10[[#This Row],[Column15]])</f>
        <v>-12.259660927720688</v>
      </c>
      <c r="W1539" s="41">
        <f>Table10[[#This Row],[Column16]]/'Given Data '!C$17</f>
        <v>-2.3498995472045172E-2</v>
      </c>
      <c r="X1539" s="41">
        <f>IF(L1539=1,'Given Data '!C$55,IF(L1539=2,'Given Data '!C$56,IF(L1539=3,'Given Data '!C$57)))</f>
        <v>581.23604096253996</v>
      </c>
      <c r="Y1539" s="41">
        <f>Table10[[#This Row],[Column19]]*Table10[[#This Row],[Column11]]^2/(2*1000)</f>
        <v>190.95337232516599</v>
      </c>
    </row>
    <row r="1540" spans="7:25">
      <c r="G1540" s="42">
        <v>5800</v>
      </c>
      <c r="H1540" s="42">
        <v>17.18</v>
      </c>
      <c r="I1540" s="41">
        <f>Table10[[#This Row],[Column2]]*746/1000</f>
        <v>12.816280000000001</v>
      </c>
      <c r="J1540" s="37">
        <f>60*Table10[[#This Row],[Column3]]/(2*PI()*Table10[[#This Row],[Column1]])</f>
        <v>2.1101113593618586E-2</v>
      </c>
      <c r="K1540" s="51">
        <v>457.1</v>
      </c>
      <c r="L1540" s="41">
        <f>IF(Simulation!Q1540&lt;='Given Data '!J$6,1,IF(AND(Simulation!Q1540&gt;'Given Data '!J$6,Simulation!Q1540&lt;='Given Data '!J$7),2,IF(Simulation!Q1540&gt;'Given Data '!J$8,3)))</f>
        <v>3</v>
      </c>
      <c r="M1540" s="41">
        <v>2</v>
      </c>
      <c r="N1540" s="39">
        <f t="shared" si="57"/>
        <v>1536</v>
      </c>
      <c r="O1540" s="41">
        <f>O1539+(Table10[[#This Row],[Column11]]-Q1539)/R1539</f>
        <v>78.053763089911214</v>
      </c>
      <c r="P1540" s="41">
        <f>3.6*Table10[[#This Row],[Column11]]</f>
        <v>92.276466326911375</v>
      </c>
      <c r="Q1540" s="41">
        <f t="shared" si="58"/>
        <v>25.63235175747538</v>
      </c>
      <c r="R1540" s="36">
        <f>Table10[[#This Row],[Column16]]/Table10[[#This Row],[Column19]]</f>
        <v>-2.1024154964763283E-2</v>
      </c>
      <c r="S1540" s="41">
        <f>'Given Data '!C$21*'Given Data '!C$19*'Given Data '!C$9*Table10[[#This Row],[Column11]]^2</f>
        <v>617.76191191913642</v>
      </c>
      <c r="T1540" s="41">
        <f>'Given Data '!C$23*'Given Data '!C$17*9.81</f>
        <v>102.35950200000001</v>
      </c>
      <c r="U1540" s="41">
        <v>0</v>
      </c>
      <c r="V1540" s="41">
        <f>'Given Data '!C$45-(Table10[[#This Row],[Column13]]+Table10[[#This Row],[Column14]]+Table10[[#This Row],[Column15]])</f>
        <v>-12.219996596301939</v>
      </c>
      <c r="W1540" s="41">
        <f>Table10[[#This Row],[Column16]]/'Given Data '!C$17</f>
        <v>-2.3422967925287877E-2</v>
      </c>
      <c r="X1540" s="41">
        <f>IF(L1540=1,'Given Data '!C$55,IF(L1540=2,'Given Data '!C$56,IF(L1540=3,'Given Data '!C$57)))</f>
        <v>581.23604096253996</v>
      </c>
      <c r="Y1540" s="41">
        <f>Table10[[#This Row],[Column19]]*Table10[[#This Row],[Column11]]^2/(2*1000)</f>
        <v>190.94111266423826</v>
      </c>
    </row>
    <row r="1541" spans="7:25">
      <c r="G1541" s="42">
        <v>5800</v>
      </c>
      <c r="H1541" s="42">
        <v>17.18</v>
      </c>
      <c r="I1541" s="41">
        <f>Table10[[#This Row],[Column2]]*746/1000</f>
        <v>12.816280000000001</v>
      </c>
      <c r="J1541" s="37">
        <f>60*Table10[[#This Row],[Column3]]/(2*PI()*Table10[[#This Row],[Column1]])</f>
        <v>2.1101113593618586E-2</v>
      </c>
      <c r="K1541" s="51">
        <v>457.1</v>
      </c>
      <c r="L1541" s="41">
        <f>IF(Simulation!Q1541&lt;='Given Data '!J$6,1,IF(AND(Simulation!Q1541&gt;'Given Data '!J$6,Simulation!Q1541&lt;='Given Data '!J$7),2,IF(Simulation!Q1541&gt;'Given Data '!J$8,3)))</f>
        <v>3</v>
      </c>
      <c r="M1541" s="41">
        <v>2</v>
      </c>
      <c r="N1541" s="39">
        <f t="shared" si="57"/>
        <v>1537</v>
      </c>
      <c r="O1541" s="41">
        <f>O1540+(Table10[[#This Row],[Column11]]-Q1540)/R1540</f>
        <v>78.092776911571661</v>
      </c>
      <c r="P1541" s="41">
        <f>3.6*Table10[[#This Row],[Column11]]</f>
        <v>92.27351348943489</v>
      </c>
      <c r="Q1541" s="41">
        <f t="shared" si="58"/>
        <v>25.631531524843023</v>
      </c>
      <c r="R1541" s="36">
        <f>Table10[[#This Row],[Column16]]/Table10[[#This Row],[Column19]]</f>
        <v>-2.0956134400798479E-2</v>
      </c>
      <c r="S1541" s="41">
        <f>'Given Data '!C$21*'Given Data '!C$19*'Given Data '!C$9*Table10[[#This Row],[Column11]]^2</f>
        <v>617.72237591583348</v>
      </c>
      <c r="T1541" s="41">
        <f>'Given Data '!C$23*'Given Data '!C$17*9.81</f>
        <v>102.35950200000001</v>
      </c>
      <c r="U1541" s="41">
        <v>0</v>
      </c>
      <c r="V1541" s="41">
        <f>'Given Data '!C$45-(Table10[[#This Row],[Column13]]+Table10[[#This Row],[Column14]]+Table10[[#This Row],[Column15]])</f>
        <v>-12.180460592998998</v>
      </c>
      <c r="W1541" s="41">
        <f>Table10[[#This Row],[Column16]]/'Given Data '!C$17</f>
        <v>-2.3347186354486203E-2</v>
      </c>
      <c r="X1541" s="41">
        <f>IF(L1541=1,'Given Data '!C$55,IF(L1541=2,'Given Data '!C$56,IF(L1541=3,'Given Data '!C$57)))</f>
        <v>581.23604096253996</v>
      </c>
      <c r="Y1541" s="41">
        <f>Table10[[#This Row],[Column19]]*Table10[[#This Row],[Column11]]^2/(2*1000)</f>
        <v>190.92889266764197</v>
      </c>
    </row>
    <row r="1542" spans="7:25">
      <c r="G1542" s="42">
        <v>5800</v>
      </c>
      <c r="H1542" s="42">
        <v>17.18</v>
      </c>
      <c r="I1542" s="41">
        <f>Table10[[#This Row],[Column2]]*746/1000</f>
        <v>12.816280000000001</v>
      </c>
      <c r="J1542" s="37">
        <f>60*Table10[[#This Row],[Column3]]/(2*PI()*Table10[[#This Row],[Column1]])</f>
        <v>2.1101113593618586E-2</v>
      </c>
      <c r="K1542" s="51">
        <v>414.1</v>
      </c>
      <c r="L1542" s="41">
        <f>IF(Simulation!Q1542&lt;='Given Data '!J$6,1,IF(AND(Simulation!Q1542&gt;'Given Data '!J$6,Simulation!Q1542&lt;='Given Data '!J$7),2,IF(Simulation!Q1542&gt;'Given Data '!J$8,3)))</f>
        <v>3</v>
      </c>
      <c r="M1542" s="41">
        <v>2</v>
      </c>
      <c r="N1542" s="32">
        <f t="shared" ref="N1542:N1605" si="59">N1541+1</f>
        <v>1538</v>
      </c>
      <c r="O1542" s="41">
        <f>O1541+(Table10[[#This Row],[Column11]]-Q1541)/R1541</f>
        <v>78.131791979730465</v>
      </c>
      <c r="P1542" s="41">
        <f>3.6*Table10[[#This Row],[Column11]]</f>
        <v>92.27057011139172</v>
      </c>
      <c r="Q1542" s="41">
        <f t="shared" ref="Q1542:Q1605" si="60">SQRT(2*R1541+Q1541^2)</f>
        <v>25.630713919831031</v>
      </c>
      <c r="R1542" s="36">
        <f>Table10[[#This Row],[Column16]]/Table10[[#This Row],[Column19]]</f>
        <v>-2.0888333907372741E-2</v>
      </c>
      <c r="S1542" s="41">
        <f>'Given Data '!C$21*'Given Data '!C$19*'Given Data '!C$9*Table10[[#This Row],[Column11]]^2</f>
        <v>617.6829678254594</v>
      </c>
      <c r="T1542" s="41">
        <f>'Given Data '!C$23*'Given Data '!C$17*9.81</f>
        <v>102.35950200000001</v>
      </c>
      <c r="U1542" s="41">
        <v>0</v>
      </c>
      <c r="V1542" s="41">
        <f>'Given Data '!C$45-(Table10[[#This Row],[Column13]]+Table10[[#This Row],[Column14]]+Table10[[#This Row],[Column15]])</f>
        <v>-12.141052502624916</v>
      </c>
      <c r="W1542" s="41">
        <f>Table10[[#This Row],[Column16]]/'Given Data '!C$17</f>
        <v>-2.3271649963820733E-2</v>
      </c>
      <c r="X1542" s="41">
        <f>IF(L1542=1,'Given Data '!C$55,IF(L1542=2,'Given Data '!C$56,IF(L1542=3,'Given Data '!C$57)))</f>
        <v>581.23604096253996</v>
      </c>
      <c r="Y1542" s="41">
        <f>Table10[[#This Row],[Column19]]*Table10[[#This Row],[Column11]]^2/(2*1000)</f>
        <v>190.91671220704899</v>
      </c>
    </row>
    <row r="1543" spans="7:25">
      <c r="G1543" s="42">
        <v>5800</v>
      </c>
      <c r="H1543" s="42">
        <v>17.18</v>
      </c>
      <c r="I1543" s="41">
        <f>Table10[[#This Row],[Column2]]*746/1000</f>
        <v>12.816280000000001</v>
      </c>
      <c r="J1543" s="37">
        <f>60*Table10[[#This Row],[Column3]]/(2*PI()*Table10[[#This Row],[Column1]])</f>
        <v>2.1101113593618586E-2</v>
      </c>
      <c r="K1543" s="51">
        <v>443.8</v>
      </c>
      <c r="L1543" s="41">
        <f>IF(Simulation!Q1543&lt;='Given Data '!J$6,1,IF(AND(Simulation!Q1543&gt;'Given Data '!J$6,Simulation!Q1543&lt;='Given Data '!J$7),2,IF(Simulation!Q1543&gt;'Given Data '!J$8,3)))</f>
        <v>3</v>
      </c>
      <c r="M1543" s="41">
        <v>2</v>
      </c>
      <c r="N1543" s="32">
        <f t="shared" si="59"/>
        <v>1539</v>
      </c>
      <c r="O1543" s="41">
        <f>O1542+(Table10[[#This Row],[Column11]]-Q1542)/R1542</f>
        <v>78.170808290473687</v>
      </c>
      <c r="P1543" s="41">
        <f>3.6*Table10[[#This Row],[Column11]]</f>
        <v>92.267636162775815</v>
      </c>
      <c r="Q1543" s="41">
        <f t="shared" si="60"/>
        <v>25.629898934104393</v>
      </c>
      <c r="R1543" s="36">
        <f>Table10[[#This Row],[Column16]]/Table10[[#This Row],[Column19]]</f>
        <v>-2.082075277248073E-2</v>
      </c>
      <c r="S1543" s="41">
        <f>'Given Data '!C$21*'Given Data '!C$19*'Given Data '!C$9*Table10[[#This Row],[Column11]]^2</f>
        <v>617.64368723417101</v>
      </c>
      <c r="T1543" s="41">
        <f>'Given Data '!C$23*'Given Data '!C$17*9.81</f>
        <v>102.35950200000001</v>
      </c>
      <c r="U1543" s="41">
        <v>0</v>
      </c>
      <c r="V1543" s="41">
        <f>'Given Data '!C$45-(Table10[[#This Row],[Column13]]+Table10[[#This Row],[Column14]]+Table10[[#This Row],[Column15]])</f>
        <v>-12.101771911336527</v>
      </c>
      <c r="W1543" s="41">
        <f>Table10[[#This Row],[Column16]]/'Given Data '!C$17</f>
        <v>-2.3196357960047778E-2</v>
      </c>
      <c r="X1543" s="41">
        <f>IF(L1543=1,'Given Data '!C$55,IF(L1543=2,'Given Data '!C$56,IF(L1543=3,'Given Data '!C$57)))</f>
        <v>581.23604096253996</v>
      </c>
      <c r="Y1543" s="41">
        <f>Table10[[#This Row],[Column19]]*Table10[[#This Row],[Column11]]^2/(2*1000)</f>
        <v>190.9045711545464</v>
      </c>
    </row>
    <row r="1544" spans="7:25">
      <c r="G1544" s="42">
        <v>5800</v>
      </c>
      <c r="H1544" s="42">
        <v>17.18</v>
      </c>
      <c r="I1544" s="41">
        <f>Table10[[#This Row],[Column2]]*746/1000</f>
        <v>12.816280000000001</v>
      </c>
      <c r="J1544" s="37">
        <f>60*Table10[[#This Row],[Column3]]/(2*PI()*Table10[[#This Row],[Column1]])</f>
        <v>2.1101113593618586E-2</v>
      </c>
      <c r="K1544" s="51">
        <v>443.8</v>
      </c>
      <c r="L1544" s="41">
        <f>IF(Simulation!Q1544&lt;='Given Data '!J$6,1,IF(AND(Simulation!Q1544&gt;'Given Data '!J$6,Simulation!Q1544&lt;='Given Data '!J$7),2,IF(Simulation!Q1544&gt;'Given Data '!J$8,3)))</f>
        <v>3</v>
      </c>
      <c r="M1544" s="41">
        <v>2</v>
      </c>
      <c r="N1544" s="32">
        <f t="shared" si="59"/>
        <v>1540</v>
      </c>
      <c r="O1544" s="41">
        <f>O1543+(Table10[[#This Row],[Column11]]-Q1543)/R1543</f>
        <v>78.209825839899267</v>
      </c>
      <c r="P1544" s="41">
        <f>3.6*Table10[[#This Row],[Column11]]</f>
        <v>92.26471161367445</v>
      </c>
      <c r="Q1544" s="41">
        <f t="shared" si="60"/>
        <v>25.629086559354015</v>
      </c>
      <c r="R1544" s="36">
        <f>Table10[[#This Row],[Column16]]/Table10[[#This Row],[Column19]]</f>
        <v>-2.0753390286419836E-2</v>
      </c>
      <c r="S1544" s="41">
        <f>'Given Data '!C$21*'Given Data '!C$19*'Given Data '!C$9*Table10[[#This Row],[Column11]]^2</f>
        <v>617.60453372946358</v>
      </c>
      <c r="T1544" s="41">
        <f>'Given Data '!C$23*'Given Data '!C$17*9.81</f>
        <v>102.35950200000001</v>
      </c>
      <c r="U1544" s="41">
        <v>0</v>
      </c>
      <c r="V1544" s="41">
        <f>'Given Data '!C$45-(Table10[[#This Row],[Column13]]+Table10[[#This Row],[Column14]]+Table10[[#This Row],[Column15]])</f>
        <v>-12.062618406629099</v>
      </c>
      <c r="W1544" s="41">
        <f>Table10[[#This Row],[Column16]]/'Given Data '!C$17</f>
        <v>-2.312130955248912E-2</v>
      </c>
      <c r="X1544" s="41">
        <f>IF(L1544=1,'Given Data '!C$55,IF(L1544=2,'Given Data '!C$56,IF(L1544=3,'Given Data '!C$57)))</f>
        <v>581.23604096253996</v>
      </c>
      <c r="Y1544" s="41">
        <f>Table10[[#This Row],[Column19]]*Table10[[#This Row],[Column11]]^2/(2*1000)</f>
        <v>190.89246938263508</v>
      </c>
    </row>
    <row r="1545" spans="7:25">
      <c r="G1545" s="42">
        <v>5800</v>
      </c>
      <c r="H1545" s="42">
        <v>17.18</v>
      </c>
      <c r="I1545" s="41">
        <f>Table10[[#This Row],[Column2]]*746/1000</f>
        <v>12.816280000000001</v>
      </c>
      <c r="J1545" s="37">
        <f>60*Table10[[#This Row],[Column3]]/(2*PI()*Table10[[#This Row],[Column1]])</f>
        <v>2.1101113593618586E-2</v>
      </c>
      <c r="K1545" s="51">
        <v>443.8</v>
      </c>
      <c r="L1545" s="41">
        <f>IF(Simulation!Q1545&lt;='Given Data '!J$6,1,IF(AND(Simulation!Q1545&gt;'Given Data '!J$6,Simulation!Q1545&lt;='Given Data '!J$7),2,IF(Simulation!Q1545&gt;'Given Data '!J$8,3)))</f>
        <v>3</v>
      </c>
      <c r="M1545" s="41">
        <v>2</v>
      </c>
      <c r="N1545" s="32">
        <f t="shared" si="59"/>
        <v>1541</v>
      </c>
      <c r="O1545" s="41">
        <f>O1544+(Table10[[#This Row],[Column11]]-Q1544)/R1544</f>
        <v>78.248844624117211</v>
      </c>
      <c r="P1545" s="41">
        <f>3.6*Table10[[#This Row],[Column11]]</f>
        <v>92.261796434267893</v>
      </c>
      <c r="Q1545" s="41">
        <f t="shared" si="60"/>
        <v>25.628276787296638</v>
      </c>
      <c r="R1545" s="36">
        <f>Table10[[#This Row],[Column16]]/Table10[[#This Row],[Column19]]</f>
        <v>-2.0686245741783543E-2</v>
      </c>
      <c r="S1545" s="41">
        <f>'Given Data '!C$21*'Given Data '!C$19*'Given Data '!C$9*Table10[[#This Row],[Column11]]^2</f>
        <v>617.56550690016695</v>
      </c>
      <c r="T1545" s="41">
        <f>'Given Data '!C$23*'Given Data '!C$17*9.81</f>
        <v>102.35950200000001</v>
      </c>
      <c r="U1545" s="41">
        <v>0</v>
      </c>
      <c r="V1545" s="41">
        <f>'Given Data '!C$45-(Table10[[#This Row],[Column13]]+Table10[[#This Row],[Column14]]+Table10[[#This Row],[Column15]])</f>
        <v>-12.023591577332468</v>
      </c>
      <c r="W1545" s="41">
        <f>Table10[[#This Row],[Column16]]/'Given Data '!C$17</f>
        <v>-2.3046503953024607E-2</v>
      </c>
      <c r="X1545" s="41">
        <f>IF(L1545=1,'Given Data '!C$55,IF(L1545=2,'Given Data '!C$56,IF(L1545=3,'Given Data '!C$57)))</f>
        <v>581.23604096253996</v>
      </c>
      <c r="Y1545" s="41">
        <f>Table10[[#This Row],[Column19]]*Table10[[#This Row],[Column11]]^2/(2*1000)</f>
        <v>190.88040676422841</v>
      </c>
    </row>
    <row r="1546" spans="7:25">
      <c r="G1546" s="42">
        <v>5800</v>
      </c>
      <c r="H1546" s="42">
        <v>17.18</v>
      </c>
      <c r="I1546" s="41">
        <f>Table10[[#This Row],[Column2]]*746/1000</f>
        <v>12.816280000000001</v>
      </c>
      <c r="J1546" s="37">
        <f>60*Table10[[#This Row],[Column3]]/(2*PI()*Table10[[#This Row],[Column1]])</f>
        <v>2.1101113593618586E-2</v>
      </c>
      <c r="K1546" s="51">
        <v>443.8</v>
      </c>
      <c r="L1546" s="41">
        <f>IF(Simulation!Q1546&lt;='Given Data '!J$6,1,IF(AND(Simulation!Q1546&gt;'Given Data '!J$6,Simulation!Q1546&lt;='Given Data '!J$7),2,IF(Simulation!Q1546&gt;'Given Data '!J$8,3)))</f>
        <v>3</v>
      </c>
      <c r="M1546" s="41">
        <v>2</v>
      </c>
      <c r="N1546" s="32">
        <f t="shared" si="59"/>
        <v>1542</v>
      </c>
      <c r="O1546" s="41">
        <f>O1545+(Table10[[#This Row],[Column11]]-Q1545)/R1545</f>
        <v>78.287864639249065</v>
      </c>
      <c r="P1546" s="41">
        <f>3.6*Table10[[#This Row],[Column11]]</f>
        <v>92.258890594829182</v>
      </c>
      <c r="Q1546" s="41">
        <f t="shared" si="60"/>
        <v>25.627469609674772</v>
      </c>
      <c r="R1546" s="36">
        <f>Table10[[#This Row],[Column16]]/Table10[[#This Row],[Column19]]</f>
        <v>-2.0619318433454971E-2</v>
      </c>
      <c r="S1546" s="41">
        <f>'Given Data '!C$21*'Given Data '!C$19*'Given Data '!C$9*Table10[[#This Row],[Column11]]^2</f>
        <v>617.52660633644177</v>
      </c>
      <c r="T1546" s="41">
        <f>'Given Data '!C$23*'Given Data '!C$17*9.81</f>
        <v>102.35950200000001</v>
      </c>
      <c r="U1546" s="41">
        <v>0</v>
      </c>
      <c r="V1546" s="41">
        <f>'Given Data '!C$45-(Table10[[#This Row],[Column13]]+Table10[[#This Row],[Column14]]+Table10[[#This Row],[Column15]])</f>
        <v>-11.984691013607289</v>
      </c>
      <c r="W1546" s="41">
        <f>Table10[[#This Row],[Column16]]/'Given Data '!C$17</f>
        <v>-2.2971940376084968E-2</v>
      </c>
      <c r="X1546" s="41">
        <f>IF(L1546=1,'Given Data '!C$55,IF(L1546=2,'Given Data '!C$56,IF(L1546=3,'Given Data '!C$57)))</f>
        <v>581.23604096253996</v>
      </c>
      <c r="Y1546" s="41">
        <f>Table10[[#This Row],[Column19]]*Table10[[#This Row],[Column11]]^2/(2*1000)</f>
        <v>190.86838317265108</v>
      </c>
    </row>
    <row r="1547" spans="7:25">
      <c r="G1547" s="42">
        <v>5800</v>
      </c>
      <c r="H1547" s="42">
        <v>17.18</v>
      </c>
      <c r="I1547" s="41">
        <f>Table10[[#This Row],[Column2]]*746/1000</f>
        <v>12.816280000000001</v>
      </c>
      <c r="J1547" s="37">
        <f>60*Table10[[#This Row],[Column3]]/(2*PI()*Table10[[#This Row],[Column1]])</f>
        <v>2.1101113593618586E-2</v>
      </c>
      <c r="K1547" s="51">
        <v>443.8</v>
      </c>
      <c r="L1547" s="41">
        <f>IF(Simulation!Q1547&lt;='Given Data '!J$6,1,IF(AND(Simulation!Q1547&gt;'Given Data '!J$6,Simulation!Q1547&lt;='Given Data '!J$7),2,IF(Simulation!Q1547&gt;'Given Data '!J$8,3)))</f>
        <v>3</v>
      </c>
      <c r="M1547" s="41">
        <v>2</v>
      </c>
      <c r="N1547" s="32">
        <f t="shared" si="59"/>
        <v>1543</v>
      </c>
      <c r="O1547" s="41">
        <f>O1546+(Table10[[#This Row],[Column11]]-Q1546)/R1546</f>
        <v>78.32688588142814</v>
      </c>
      <c r="P1547" s="41">
        <f>3.6*Table10[[#This Row],[Column11]]</f>
        <v>92.255994065723812</v>
      </c>
      <c r="Q1547" s="41">
        <f t="shared" si="60"/>
        <v>25.626665018256613</v>
      </c>
      <c r="R1547" s="36">
        <f>Table10[[#This Row],[Column16]]/Table10[[#This Row],[Column19]]</f>
        <v>-2.0552607658597875E-2</v>
      </c>
      <c r="S1547" s="41">
        <f>'Given Data '!C$21*'Given Data '!C$19*'Given Data '!C$9*Table10[[#This Row],[Column11]]^2</f>
        <v>617.48783162977429</v>
      </c>
      <c r="T1547" s="41">
        <f>'Given Data '!C$23*'Given Data '!C$17*9.81</f>
        <v>102.35950200000001</v>
      </c>
      <c r="U1547" s="41">
        <v>0</v>
      </c>
      <c r="V1547" s="41">
        <f>'Given Data '!C$45-(Table10[[#This Row],[Column13]]+Table10[[#This Row],[Column14]]+Table10[[#This Row],[Column15]])</f>
        <v>-11.945916306939807</v>
      </c>
      <c r="W1547" s="41">
        <f>Table10[[#This Row],[Column16]]/'Given Data '!C$17</f>
        <v>-2.2897618038641786E-2</v>
      </c>
      <c r="X1547" s="41">
        <f>IF(L1547=1,'Given Data '!C$55,IF(L1547=2,'Given Data '!C$56,IF(L1547=3,'Given Data '!C$57)))</f>
        <v>581.23604096253996</v>
      </c>
      <c r="Y1547" s="41">
        <f>Table10[[#This Row],[Column19]]*Table10[[#This Row],[Column11]]^2/(2*1000)</f>
        <v>190.85639848163751</v>
      </c>
    </row>
    <row r="1548" spans="7:25">
      <c r="G1548" s="42">
        <v>5800</v>
      </c>
      <c r="H1548" s="42">
        <v>17.18</v>
      </c>
      <c r="I1548" s="41">
        <f>Table10[[#This Row],[Column2]]*746/1000</f>
        <v>12.816280000000001</v>
      </c>
      <c r="J1548" s="37">
        <f>60*Table10[[#This Row],[Column3]]/(2*PI()*Table10[[#This Row],[Column1]])</f>
        <v>2.1101113593618586E-2</v>
      </c>
      <c r="K1548" s="51">
        <v>443.8</v>
      </c>
      <c r="L1548" s="41">
        <f>IF(Simulation!Q1548&lt;='Given Data '!J$6,1,IF(AND(Simulation!Q1548&gt;'Given Data '!J$6,Simulation!Q1548&lt;='Given Data '!J$7),2,IF(Simulation!Q1548&gt;'Given Data '!J$8,3)))</f>
        <v>3</v>
      </c>
      <c r="M1548" s="41">
        <v>2</v>
      </c>
      <c r="N1548" s="32">
        <f t="shared" si="59"/>
        <v>1544</v>
      </c>
      <c r="O1548" s="41">
        <f>O1547+(Table10[[#This Row],[Column11]]-Q1547)/R1547</f>
        <v>78.365908346800069</v>
      </c>
      <c r="P1548" s="41">
        <f>3.6*Table10[[#This Row],[Column11]]</f>
        <v>92.253106817409432</v>
      </c>
      <c r="Q1548" s="41">
        <f t="shared" si="60"/>
        <v>25.625863004835953</v>
      </c>
      <c r="R1548" s="36">
        <f>Table10[[#This Row],[Column16]]/Table10[[#This Row],[Column19]]</f>
        <v>-2.0486112716649803E-2</v>
      </c>
      <c r="S1548" s="41">
        <f>'Given Data '!C$21*'Given Data '!C$19*'Given Data '!C$9*Table10[[#This Row],[Column11]]^2</f>
        <v>617.44918237297236</v>
      </c>
      <c r="T1548" s="41">
        <f>'Given Data '!C$23*'Given Data '!C$17*9.81</f>
        <v>102.35950200000001</v>
      </c>
      <c r="U1548" s="41">
        <v>0</v>
      </c>
      <c r="V1548" s="41">
        <f>'Given Data '!C$45-(Table10[[#This Row],[Column13]]+Table10[[#This Row],[Column14]]+Table10[[#This Row],[Column15]])</f>
        <v>-11.907267050137875</v>
      </c>
      <c r="W1548" s="41">
        <f>Table10[[#This Row],[Column16]]/'Given Data '!C$17</f>
        <v>-2.2823536160199869E-2</v>
      </c>
      <c r="X1548" s="41">
        <f>IF(L1548=1,'Given Data '!C$55,IF(L1548=2,'Given Data '!C$56,IF(L1548=3,'Given Data '!C$57)))</f>
        <v>581.23604096253996</v>
      </c>
      <c r="Y1548" s="41">
        <f>Table10[[#This Row],[Column19]]*Table10[[#This Row],[Column11]]^2/(2*1000)</f>
        <v>190.84445256533053</v>
      </c>
    </row>
    <row r="1549" spans="7:25">
      <c r="G1549" s="42">
        <v>5800</v>
      </c>
      <c r="H1549" s="42">
        <v>17.18</v>
      </c>
      <c r="I1549" s="41">
        <f>Table10[[#This Row],[Column2]]*746/1000</f>
        <v>12.816280000000001</v>
      </c>
      <c r="J1549" s="37">
        <f>60*Table10[[#This Row],[Column3]]/(2*PI()*Table10[[#This Row],[Column1]])</f>
        <v>2.1101113593618586E-2</v>
      </c>
      <c r="K1549" s="51">
        <v>443.8</v>
      </c>
      <c r="L1549" s="41">
        <f>IF(Simulation!Q1549&lt;='Given Data '!J$6,1,IF(AND(Simulation!Q1549&gt;'Given Data '!J$6,Simulation!Q1549&lt;='Given Data '!J$7),2,IF(Simulation!Q1549&gt;'Given Data '!J$8,3)))</f>
        <v>3</v>
      </c>
      <c r="M1549" s="41">
        <v>2</v>
      </c>
      <c r="N1549" s="32">
        <f t="shared" si="59"/>
        <v>1545</v>
      </c>
      <c r="O1549" s="41">
        <f>O1548+(Table10[[#This Row],[Column11]]-Q1548)/R1548</f>
        <v>78.404932031521611</v>
      </c>
      <c r="P1549" s="41">
        <f>3.6*Table10[[#This Row],[Column11]]</f>
        <v>92.250228820435666</v>
      </c>
      <c r="Q1549" s="41">
        <f t="shared" si="60"/>
        <v>25.625063561232128</v>
      </c>
      <c r="R1549" s="36">
        <f>Table10[[#This Row],[Column16]]/Table10[[#This Row],[Column19]]</f>
        <v>-2.0419832909315244E-2</v>
      </c>
      <c r="S1549" s="41">
        <f>'Given Data '!C$21*'Given Data '!C$19*'Given Data '!C$9*Table10[[#This Row],[Column11]]^2</f>
        <v>617.41065816016146</v>
      </c>
      <c r="T1549" s="41">
        <f>'Given Data '!C$23*'Given Data '!C$17*9.81</f>
        <v>102.35950200000001</v>
      </c>
      <c r="U1549" s="41">
        <v>0</v>
      </c>
      <c r="V1549" s="41">
        <f>'Given Data '!C$45-(Table10[[#This Row],[Column13]]+Table10[[#This Row],[Column14]]+Table10[[#This Row],[Column15]])</f>
        <v>-11.868742837326977</v>
      </c>
      <c r="W1549" s="41">
        <f>Table10[[#This Row],[Column16]]/'Given Data '!C$17</f>
        <v>-2.2749693962789627E-2</v>
      </c>
      <c r="X1549" s="41">
        <f>IF(L1549=1,'Given Data '!C$55,IF(L1549=2,'Given Data '!C$56,IF(L1549=3,'Given Data '!C$57)))</f>
        <v>581.23604096253996</v>
      </c>
      <c r="Y1549" s="41">
        <f>Table10[[#This Row],[Column19]]*Table10[[#This Row],[Column11]]^2/(2*1000)</f>
        <v>190.83254529828037</v>
      </c>
    </row>
    <row r="1550" spans="7:25">
      <c r="G1550" s="42">
        <v>5800</v>
      </c>
      <c r="H1550" s="42">
        <v>17.18</v>
      </c>
      <c r="I1550" s="41">
        <f>Table10[[#This Row],[Column2]]*746/1000</f>
        <v>12.816280000000001</v>
      </c>
      <c r="J1550" s="37">
        <f>60*Table10[[#This Row],[Column3]]/(2*PI()*Table10[[#This Row],[Column1]])</f>
        <v>2.1101113593618586E-2</v>
      </c>
      <c r="K1550" s="51">
        <v>477</v>
      </c>
      <c r="L1550" s="41">
        <f>IF(Simulation!Q1550&lt;='Given Data '!J$6,1,IF(AND(Simulation!Q1550&gt;'Given Data '!J$6,Simulation!Q1550&lt;='Given Data '!J$7),2,IF(Simulation!Q1550&gt;'Given Data '!J$8,3)))</f>
        <v>3</v>
      </c>
      <c r="M1550" s="41">
        <v>2</v>
      </c>
      <c r="N1550" s="32">
        <f t="shared" si="59"/>
        <v>1546</v>
      </c>
      <c r="O1550" s="41">
        <f>O1549+(Table10[[#This Row],[Column11]]-Q1549)/R1549</f>
        <v>78.443956931761633</v>
      </c>
      <c r="P1550" s="41">
        <f>3.6*Table10[[#This Row],[Column11]]</f>
        <v>92.247360045443727</v>
      </c>
      <c r="Q1550" s="41">
        <f t="shared" si="60"/>
        <v>25.624266679289924</v>
      </c>
      <c r="R1550" s="36">
        <f>Table10[[#This Row],[Column16]]/Table10[[#This Row],[Column19]]</f>
        <v>-2.0353767540557424E-2</v>
      </c>
      <c r="S1550" s="41">
        <f>'Given Data '!C$21*'Given Data '!C$19*'Given Data '!C$9*Table10[[#This Row],[Column11]]^2</f>
        <v>617.37225858677994</v>
      </c>
      <c r="T1550" s="41">
        <f>'Given Data '!C$23*'Given Data '!C$17*9.81</f>
        <v>102.35950200000001</v>
      </c>
      <c r="U1550" s="41">
        <v>0</v>
      </c>
      <c r="V1550" s="41">
        <f>'Given Data '!C$45-(Table10[[#This Row],[Column13]]+Table10[[#This Row],[Column14]]+Table10[[#This Row],[Column15]])</f>
        <v>-11.830343263945451</v>
      </c>
      <c r="W1550" s="41">
        <f>Table10[[#This Row],[Column16]]/'Given Data '!C$17</f>
        <v>-2.267609067095791E-2</v>
      </c>
      <c r="X1550" s="41">
        <f>IF(L1550=1,'Given Data '!C$55,IF(L1550=2,'Given Data '!C$56,IF(L1550=3,'Given Data '!C$57)))</f>
        <v>581.23604096253996</v>
      </c>
      <c r="Y1550" s="41">
        <f>Table10[[#This Row],[Column19]]*Table10[[#This Row],[Column11]]^2/(2*1000)</f>
        <v>190.82067655544301</v>
      </c>
    </row>
    <row r="1551" spans="7:25">
      <c r="G1551" s="42">
        <v>5800</v>
      </c>
      <c r="H1551" s="42">
        <v>17.18</v>
      </c>
      <c r="I1551" s="41">
        <f>Table10[[#This Row],[Column2]]*746/1000</f>
        <v>12.816280000000001</v>
      </c>
      <c r="J1551" s="37">
        <f>60*Table10[[#This Row],[Column3]]/(2*PI()*Table10[[#This Row],[Column1]])</f>
        <v>2.1101113593618586E-2</v>
      </c>
      <c r="K1551" s="51">
        <v>477</v>
      </c>
      <c r="L1551" s="41">
        <f>IF(Simulation!Q1551&lt;='Given Data '!J$6,1,IF(AND(Simulation!Q1551&gt;'Given Data '!J$6,Simulation!Q1551&lt;='Given Data '!J$7),2,IF(Simulation!Q1551&gt;'Given Data '!J$8,3)))</f>
        <v>3</v>
      </c>
      <c r="M1551" s="41">
        <v>2</v>
      </c>
      <c r="N1551" s="32">
        <f t="shared" si="59"/>
        <v>1547</v>
      </c>
      <c r="O1551" s="41">
        <f>O1550+(Table10[[#This Row],[Column11]]-Q1550)/R1550</f>
        <v>78.482983043700443</v>
      </c>
      <c r="P1551" s="41">
        <f>3.6*Table10[[#This Row],[Column11]]</f>
        <v>92.244500463166233</v>
      </c>
      <c r="Q1551" s="41">
        <f t="shared" si="60"/>
        <v>25.62347235087951</v>
      </c>
      <c r="R1551" s="36">
        <f>Table10[[#This Row],[Column16]]/Table10[[#This Row],[Column19]]</f>
        <v>-2.0287915916592625E-2</v>
      </c>
      <c r="S1551" s="41">
        <f>'Given Data '!C$21*'Given Data '!C$19*'Given Data '!C$9*Table10[[#This Row],[Column11]]^2</f>
        <v>617.33398324957568</v>
      </c>
      <c r="T1551" s="41">
        <f>'Given Data '!C$23*'Given Data '!C$17*9.81</f>
        <v>102.35950200000001</v>
      </c>
      <c r="U1551" s="41">
        <v>0</v>
      </c>
      <c r="V1551" s="41">
        <f>'Given Data '!C$45-(Table10[[#This Row],[Column13]]+Table10[[#This Row],[Column14]]+Table10[[#This Row],[Column15]])</f>
        <v>-11.792067926741197</v>
      </c>
      <c r="W1551" s="41">
        <f>Table10[[#This Row],[Column16]]/'Given Data '!C$17</f>
        <v>-2.26027255117617E-2</v>
      </c>
      <c r="X1551" s="41">
        <f>IF(L1551=1,'Given Data '!C$55,IF(L1551=2,'Given Data '!C$56,IF(L1551=3,'Given Data '!C$57)))</f>
        <v>581.23604096253996</v>
      </c>
      <c r="Y1551" s="41">
        <f>Table10[[#This Row],[Column19]]*Table10[[#This Row],[Column11]]^2/(2*1000)</f>
        <v>190.80884621217908</v>
      </c>
    </row>
    <row r="1552" spans="7:25">
      <c r="G1552" s="42">
        <v>5800</v>
      </c>
      <c r="H1552" s="42">
        <v>17.18</v>
      </c>
      <c r="I1552" s="41">
        <f>Table10[[#This Row],[Column2]]*746/1000</f>
        <v>12.816280000000001</v>
      </c>
      <c r="J1552" s="37">
        <f>60*Table10[[#This Row],[Column3]]/(2*PI()*Table10[[#This Row],[Column1]])</f>
        <v>2.1101113593618586E-2</v>
      </c>
      <c r="K1552" s="51">
        <v>477</v>
      </c>
      <c r="L1552" s="41">
        <f>IF(Simulation!Q1552&lt;='Given Data '!J$6,1,IF(AND(Simulation!Q1552&gt;'Given Data '!J$6,Simulation!Q1552&lt;='Given Data '!J$7),2,IF(Simulation!Q1552&gt;'Given Data '!J$8,3)))</f>
        <v>3</v>
      </c>
      <c r="M1552" s="41">
        <v>2</v>
      </c>
      <c r="N1552" s="32">
        <f t="shared" si="59"/>
        <v>1548</v>
      </c>
      <c r="O1552" s="41">
        <f>O1551+(Table10[[#This Row],[Column11]]-Q1551)/R1551</f>
        <v>78.522010363530072</v>
      </c>
      <c r="P1552" s="41">
        <f>3.6*Table10[[#This Row],[Column11]]</f>
        <v>92.241650044426891</v>
      </c>
      <c r="Q1552" s="41">
        <f t="shared" si="60"/>
        <v>25.622680567896357</v>
      </c>
      <c r="R1552" s="36">
        <f>Table10[[#This Row],[Column16]]/Table10[[#This Row],[Column19]]</f>
        <v>-2.0222277345880404E-2</v>
      </c>
      <c r="S1552" s="41">
        <f>'Given Data '!C$21*'Given Data '!C$19*'Given Data '!C$9*Table10[[#This Row],[Column11]]^2</f>
        <v>617.29583174660047</v>
      </c>
      <c r="T1552" s="41">
        <f>'Given Data '!C$23*'Given Data '!C$17*9.81</f>
        <v>102.35950200000001</v>
      </c>
      <c r="U1552" s="41">
        <v>0</v>
      </c>
      <c r="V1552" s="41">
        <f>'Given Data '!C$45-(Table10[[#This Row],[Column13]]+Table10[[#This Row],[Column14]]+Table10[[#This Row],[Column15]])</f>
        <v>-11.753916423765986</v>
      </c>
      <c r="W1552" s="41">
        <f>Table10[[#This Row],[Column16]]/'Given Data '!C$17</f>
        <v>-2.2529597714757214E-2</v>
      </c>
      <c r="X1552" s="41">
        <f>IF(L1552=1,'Given Data '!C$55,IF(L1552=2,'Given Data '!C$56,IF(L1552=3,'Given Data '!C$57)))</f>
        <v>581.23604096253996</v>
      </c>
      <c r="Y1552" s="41">
        <f>Table10[[#This Row],[Column19]]*Table10[[#This Row],[Column11]]^2/(2*1000)</f>
        <v>190.79705414425231</v>
      </c>
    </row>
    <row r="1553" spans="7:25">
      <c r="G1553" s="42">
        <v>5800</v>
      </c>
      <c r="H1553" s="42">
        <v>17.18</v>
      </c>
      <c r="I1553" s="41">
        <f>Table10[[#This Row],[Column2]]*746/1000</f>
        <v>12.816280000000001</v>
      </c>
      <c r="J1553" s="37">
        <f>60*Table10[[#This Row],[Column3]]/(2*PI()*Table10[[#This Row],[Column1]])</f>
        <v>2.1101113593618586E-2</v>
      </c>
      <c r="K1553" s="51">
        <v>469</v>
      </c>
      <c r="L1553" s="41">
        <f>IF(Simulation!Q1553&lt;='Given Data '!J$6,1,IF(AND(Simulation!Q1553&gt;'Given Data '!J$6,Simulation!Q1553&lt;='Given Data '!J$7),2,IF(Simulation!Q1553&gt;'Given Data '!J$8,3)))</f>
        <v>3</v>
      </c>
      <c r="M1553" s="41">
        <v>2</v>
      </c>
      <c r="N1553" s="32">
        <f t="shared" si="59"/>
        <v>1549</v>
      </c>
      <c r="O1553" s="41">
        <f>O1552+(Table10[[#This Row],[Column11]]-Q1552)/R1552</f>
        <v>78.56103888745433</v>
      </c>
      <c r="P1553" s="41">
        <f>3.6*Table10[[#This Row],[Column11]]</f>
        <v>92.238808760140174</v>
      </c>
      <c r="Q1553" s="41">
        <f t="shared" si="60"/>
        <v>25.62189132226116</v>
      </c>
      <c r="R1553" s="36">
        <f>Table10[[#This Row],[Column16]]/Table10[[#This Row],[Column19]]</f>
        <v>-2.0156851139118123E-2</v>
      </c>
      <c r="S1553" s="41">
        <f>'Given Data '!C$21*'Given Data '!C$19*'Given Data '!C$9*Table10[[#This Row],[Column11]]^2</f>
        <v>617.25780367720677</v>
      </c>
      <c r="T1553" s="41">
        <f>'Given Data '!C$23*'Given Data '!C$17*9.81</f>
        <v>102.35950200000001</v>
      </c>
      <c r="U1553" s="41">
        <v>0</v>
      </c>
      <c r="V1553" s="41">
        <f>'Given Data '!C$45-(Table10[[#This Row],[Column13]]+Table10[[#This Row],[Column14]]+Table10[[#This Row],[Column15]])</f>
        <v>-11.715888354372282</v>
      </c>
      <c r="W1553" s="41">
        <f>Table10[[#This Row],[Column16]]/'Given Data '!C$17</f>
        <v>-2.2456706511993791E-2</v>
      </c>
      <c r="X1553" s="41">
        <f>IF(L1553=1,'Given Data '!C$55,IF(L1553=2,'Given Data '!C$56,IF(L1553=3,'Given Data '!C$57)))</f>
        <v>581.23604096253996</v>
      </c>
      <c r="Y1553" s="41">
        <f>Table10[[#This Row],[Column19]]*Table10[[#This Row],[Column11]]^2/(2*1000)</f>
        <v>190.78530022782854</v>
      </c>
    </row>
    <row r="1554" spans="7:25">
      <c r="G1554" s="42">
        <v>5800</v>
      </c>
      <c r="H1554" s="42">
        <v>17.18</v>
      </c>
      <c r="I1554" s="41">
        <f>Table10[[#This Row],[Column2]]*746/1000</f>
        <v>12.816280000000001</v>
      </c>
      <c r="J1554" s="37">
        <f>60*Table10[[#This Row],[Column3]]/(2*PI()*Table10[[#This Row],[Column1]])</f>
        <v>2.1101113593618586E-2</v>
      </c>
      <c r="K1554" s="51">
        <v>469</v>
      </c>
      <c r="L1554" s="41">
        <f>IF(Simulation!Q1554&lt;='Given Data '!J$6,1,IF(AND(Simulation!Q1554&gt;'Given Data '!J$6,Simulation!Q1554&lt;='Given Data '!J$7),2,IF(Simulation!Q1554&gt;'Given Data '!J$8,3)))</f>
        <v>3</v>
      </c>
      <c r="M1554" s="41">
        <v>2</v>
      </c>
      <c r="N1554" s="32">
        <f t="shared" si="59"/>
        <v>1550</v>
      </c>
      <c r="O1554" s="41">
        <f>O1553+(Table10[[#This Row],[Column11]]-Q1553)/R1553</f>
        <v>78.600068611688258</v>
      </c>
      <c r="P1554" s="41">
        <f>3.6*Table10[[#This Row],[Column11]]</f>
        <v>92.235976581311192</v>
      </c>
      <c r="Q1554" s="41">
        <f t="shared" si="60"/>
        <v>25.621104605919776</v>
      </c>
      <c r="R1554" s="36">
        <f>Table10[[#This Row],[Column16]]/Table10[[#This Row],[Column19]]</f>
        <v>-2.0091636609233909E-2</v>
      </c>
      <c r="S1554" s="41">
        <f>'Given Data '!C$21*'Given Data '!C$19*'Given Data '!C$9*Table10[[#This Row],[Column11]]^2</f>
        <v>617.21989864204363</v>
      </c>
      <c r="T1554" s="41">
        <f>'Given Data '!C$23*'Given Data '!C$17*9.81</f>
        <v>102.35950200000001</v>
      </c>
      <c r="U1554" s="41">
        <v>0</v>
      </c>
      <c r="V1554" s="41">
        <f>'Given Data '!C$45-(Table10[[#This Row],[Column13]]+Table10[[#This Row],[Column14]]+Table10[[#This Row],[Column15]])</f>
        <v>-11.677983319209147</v>
      </c>
      <c r="W1554" s="41">
        <f>Table10[[#This Row],[Column16]]/'Given Data '!C$17</f>
        <v>-2.238405113800607E-2</v>
      </c>
      <c r="X1554" s="41">
        <f>IF(L1554=1,'Given Data '!C$55,IF(L1554=2,'Given Data '!C$56,IF(L1554=3,'Given Data '!C$57)))</f>
        <v>581.23604096253996</v>
      </c>
      <c r="Y1554" s="41">
        <f>Table10[[#This Row],[Column19]]*Table10[[#This Row],[Column11]]^2/(2*1000)</f>
        <v>190.77358433947418</v>
      </c>
    </row>
    <row r="1555" spans="7:25">
      <c r="G1555" s="42">
        <v>5800</v>
      </c>
      <c r="H1555" s="42">
        <v>17.18</v>
      </c>
      <c r="I1555" s="41">
        <f>Table10[[#This Row],[Column2]]*746/1000</f>
        <v>12.816280000000001</v>
      </c>
      <c r="J1555" s="37">
        <f>60*Table10[[#This Row],[Column3]]/(2*PI()*Table10[[#This Row],[Column1]])</f>
        <v>2.1101113593618586E-2</v>
      </c>
      <c r="K1555" s="51">
        <v>469</v>
      </c>
      <c r="L1555" s="41">
        <f>IF(Simulation!Q1555&lt;='Given Data '!J$6,1,IF(AND(Simulation!Q1555&gt;'Given Data '!J$6,Simulation!Q1555&lt;='Given Data '!J$7),2,IF(Simulation!Q1555&gt;'Given Data '!J$8,3)))</f>
        <v>3</v>
      </c>
      <c r="M1555" s="41">
        <v>2</v>
      </c>
      <c r="N1555" s="32">
        <f t="shared" si="59"/>
        <v>1551</v>
      </c>
      <c r="O1555" s="41">
        <f>O1554+(Table10[[#This Row],[Column11]]-Q1554)/R1554</f>
        <v>78.639099532458729</v>
      </c>
      <c r="P1555" s="41">
        <f>3.6*Table10[[#This Row],[Column11]]</f>
        <v>92.23315347903528</v>
      </c>
      <c r="Q1555" s="41">
        <f t="shared" si="60"/>
        <v>25.620320410843131</v>
      </c>
      <c r="R1555" s="36">
        <f>Table10[[#This Row],[Column16]]/Table10[[#This Row],[Column19]]</f>
        <v>-2.0026633071378423E-2</v>
      </c>
      <c r="S1555" s="41">
        <f>'Given Data '!C$21*'Given Data '!C$19*'Given Data '!C$9*Table10[[#This Row],[Column11]]^2</f>
        <v>617.18211624305195</v>
      </c>
      <c r="T1555" s="41">
        <f>'Given Data '!C$23*'Given Data '!C$17*9.81</f>
        <v>102.35950200000001</v>
      </c>
      <c r="U1555" s="41">
        <v>0</v>
      </c>
      <c r="V1555" s="41">
        <f>'Given Data '!C$45-(Table10[[#This Row],[Column13]]+Table10[[#This Row],[Column14]]+Table10[[#This Row],[Column15]])</f>
        <v>-11.640200920217467</v>
      </c>
      <c r="W1555" s="41">
        <f>Table10[[#This Row],[Column16]]/'Given Data '!C$17</f>
        <v>-2.2311630829804807E-2</v>
      </c>
      <c r="X1555" s="41">
        <f>IF(L1555=1,'Given Data '!C$55,IF(L1555=2,'Given Data '!C$56,IF(L1555=3,'Given Data '!C$57)))</f>
        <v>581.23604096253996</v>
      </c>
      <c r="Y1555" s="41">
        <f>Table10[[#This Row],[Column19]]*Table10[[#This Row],[Column11]]^2/(2*1000)</f>
        <v>190.76190635615504</v>
      </c>
    </row>
    <row r="1556" spans="7:25">
      <c r="G1556" s="42">
        <v>5800</v>
      </c>
      <c r="H1556" s="42">
        <v>17.18</v>
      </c>
      <c r="I1556" s="41">
        <f>Table10[[#This Row],[Column2]]*746/1000</f>
        <v>12.816280000000001</v>
      </c>
      <c r="J1556" s="37">
        <f>60*Table10[[#This Row],[Column3]]/(2*PI()*Table10[[#This Row],[Column1]])</f>
        <v>2.1101113593618586E-2</v>
      </c>
      <c r="K1556" s="51">
        <v>469</v>
      </c>
      <c r="L1556" s="41">
        <f>IF(Simulation!Q1556&lt;='Given Data '!J$6,1,IF(AND(Simulation!Q1556&gt;'Given Data '!J$6,Simulation!Q1556&lt;='Given Data '!J$7),2,IF(Simulation!Q1556&gt;'Given Data '!J$8,3)))</f>
        <v>3</v>
      </c>
      <c r="M1556" s="41">
        <v>2</v>
      </c>
      <c r="N1556" s="32">
        <f t="shared" si="59"/>
        <v>1552</v>
      </c>
      <c r="O1556" s="41">
        <f>O1555+(Table10[[#This Row],[Column11]]-Q1555)/R1555</f>
        <v>78.678131646004047</v>
      </c>
      <c r="P1556" s="41">
        <f>3.6*Table10[[#This Row],[Column11]]</f>
        <v>92.230339424497771</v>
      </c>
      <c r="Q1556" s="41">
        <f t="shared" si="60"/>
        <v>25.619538729027159</v>
      </c>
      <c r="R1556" s="36">
        <f>Table10[[#This Row],[Column16]]/Table10[[#This Row],[Column19]]</f>
        <v>-1.996183984291745E-2</v>
      </c>
      <c r="S1556" s="41">
        <f>'Given Data '!C$21*'Given Data '!C$19*'Given Data '!C$9*Table10[[#This Row],[Column11]]^2</f>
        <v>617.14445608346011</v>
      </c>
      <c r="T1556" s="41">
        <f>'Given Data '!C$23*'Given Data '!C$17*9.81</f>
        <v>102.35950200000001</v>
      </c>
      <c r="U1556" s="41">
        <v>0</v>
      </c>
      <c r="V1556" s="41">
        <f>'Given Data '!C$45-(Table10[[#This Row],[Column13]]+Table10[[#This Row],[Column14]]+Table10[[#This Row],[Column15]])</f>
        <v>-11.602540760625629</v>
      </c>
      <c r="W1556" s="41">
        <f>Table10[[#This Row],[Column16]]/'Given Data '!C$17</f>
        <v>-2.2239444826868623E-2</v>
      </c>
      <c r="X1556" s="41">
        <f>IF(L1556=1,'Given Data '!C$55,IF(L1556=2,'Given Data '!C$56,IF(L1556=3,'Given Data '!C$57)))</f>
        <v>581.23604096253996</v>
      </c>
      <c r="Y1556" s="41">
        <f>Table10[[#This Row],[Column19]]*Table10[[#This Row],[Column11]]^2/(2*1000)</f>
        <v>190.75026615523484</v>
      </c>
    </row>
    <row r="1557" spans="7:25">
      <c r="G1557" s="42">
        <v>5800</v>
      </c>
      <c r="H1557" s="42">
        <v>17.18</v>
      </c>
      <c r="I1557" s="41">
        <f>Table10[[#This Row],[Column2]]*746/1000</f>
        <v>12.816280000000001</v>
      </c>
      <c r="J1557" s="37">
        <f>60*Table10[[#This Row],[Column3]]/(2*PI()*Table10[[#This Row],[Column1]])</f>
        <v>2.1101113593618586E-2</v>
      </c>
      <c r="K1557" s="51">
        <v>469</v>
      </c>
      <c r="L1557" s="41">
        <f>IF(Simulation!Q1557&lt;='Given Data '!J$6,1,IF(AND(Simulation!Q1557&gt;'Given Data '!J$6,Simulation!Q1557&lt;='Given Data '!J$7),2,IF(Simulation!Q1557&gt;'Given Data '!J$8,3)))</f>
        <v>3</v>
      </c>
      <c r="M1557" s="41">
        <v>2</v>
      </c>
      <c r="N1557" s="32">
        <f t="shared" si="59"/>
        <v>1553</v>
      </c>
      <c r="O1557" s="41">
        <f>O1556+(Table10[[#This Row],[Column11]]-Q1556)/R1556</f>
        <v>78.717164948574109</v>
      </c>
      <c r="P1557" s="41">
        <f>3.6*Table10[[#This Row],[Column11]]</f>
        <v>92.22753438897378</v>
      </c>
      <c r="Q1557" s="41">
        <f t="shared" si="60"/>
        <v>25.618759552492715</v>
      </c>
      <c r="R1557" s="36">
        <f>Table10[[#This Row],[Column16]]/Table10[[#This Row],[Column19]]</f>
        <v>-1.9897256243426014E-2</v>
      </c>
      <c r="S1557" s="41">
        <f>'Given Data '!C$21*'Given Data '!C$19*'Given Data '!C$9*Table10[[#This Row],[Column11]]^2</f>
        <v>617.1069177677806</v>
      </c>
      <c r="T1557" s="41">
        <f>'Given Data '!C$23*'Given Data '!C$17*9.81</f>
        <v>102.35950200000001</v>
      </c>
      <c r="U1557" s="41">
        <v>0</v>
      </c>
      <c r="V1557" s="41">
        <f>'Given Data '!C$45-(Table10[[#This Row],[Column13]]+Table10[[#This Row],[Column14]]+Table10[[#This Row],[Column15]])</f>
        <v>-11.565002444946117</v>
      </c>
      <c r="W1557" s="41">
        <f>Table10[[#This Row],[Column16]]/'Given Data '!C$17</f>
        <v>-2.2167492371137444E-2</v>
      </c>
      <c r="X1557" s="41">
        <f>IF(L1557=1,'Given Data '!C$55,IF(L1557=2,'Given Data '!C$56,IF(L1557=3,'Given Data '!C$57)))</f>
        <v>581.23604096253996</v>
      </c>
      <c r="Y1557" s="41">
        <f>Table10[[#This Row],[Column19]]*Table10[[#This Row],[Column11]]^2/(2*1000)</f>
        <v>190.73866361447421</v>
      </c>
    </row>
    <row r="1558" spans="7:25">
      <c r="G1558" s="42">
        <v>5800</v>
      </c>
      <c r="H1558" s="42">
        <v>17.18</v>
      </c>
      <c r="I1558" s="41">
        <f>Table10[[#This Row],[Column2]]*746/1000</f>
        <v>12.816280000000001</v>
      </c>
      <c r="J1558" s="37">
        <f>60*Table10[[#This Row],[Column3]]/(2*PI()*Table10[[#This Row],[Column1]])</f>
        <v>2.1101113593618586E-2</v>
      </c>
      <c r="K1558" s="51">
        <v>469</v>
      </c>
      <c r="L1558" s="41">
        <f>IF(Simulation!Q1558&lt;='Given Data '!J$6,1,IF(AND(Simulation!Q1558&gt;'Given Data '!J$6,Simulation!Q1558&lt;='Given Data '!J$7),2,IF(Simulation!Q1558&gt;'Given Data '!J$8,3)))</f>
        <v>3</v>
      </c>
      <c r="M1558" s="41">
        <v>2</v>
      </c>
      <c r="N1558" s="32">
        <f t="shared" si="59"/>
        <v>1554</v>
      </c>
      <c r="O1558" s="41">
        <f>O1557+(Table10[[#This Row],[Column11]]-Q1557)/R1557</f>
        <v>78.756199436430151</v>
      </c>
      <c r="P1558" s="41">
        <f>3.6*Table10[[#This Row],[Column11]]</f>
        <v>92.224738343827852</v>
      </c>
      <c r="Q1558" s="41">
        <f t="shared" si="60"/>
        <v>25.617982873285513</v>
      </c>
      <c r="R1558" s="36">
        <f>Table10[[#This Row],[Column16]]/Table10[[#This Row],[Column19]]</f>
        <v>-1.9832881594680173E-2</v>
      </c>
      <c r="S1558" s="41">
        <f>'Given Data '!C$21*'Given Data '!C$19*'Given Data '!C$9*Table10[[#This Row],[Column11]]^2</f>
        <v>617.06950090180521</v>
      </c>
      <c r="T1558" s="41">
        <f>'Given Data '!C$23*'Given Data '!C$17*9.81</f>
        <v>102.35950200000001</v>
      </c>
      <c r="U1558" s="41">
        <v>0</v>
      </c>
      <c r="V1558" s="41">
        <f>'Given Data '!C$45-(Table10[[#This Row],[Column13]]+Table10[[#This Row],[Column14]]+Table10[[#This Row],[Column15]])</f>
        <v>-11.527585578970729</v>
      </c>
      <c r="W1558" s="41">
        <f>Table10[[#This Row],[Column16]]/'Given Data '!C$17</f>
        <v>-2.2095772707003372E-2</v>
      </c>
      <c r="X1558" s="41">
        <f>IF(L1558=1,'Given Data '!C$55,IF(L1558=2,'Given Data '!C$56,IF(L1558=3,'Given Data '!C$57)))</f>
        <v>581.23604096253996</v>
      </c>
      <c r="Y1558" s="41">
        <f>Table10[[#This Row],[Column19]]*Table10[[#This Row],[Column11]]^2/(2*1000)</f>
        <v>190.72709861202927</v>
      </c>
    </row>
    <row r="1559" spans="7:25">
      <c r="G1559" s="42">
        <v>5800</v>
      </c>
      <c r="H1559" s="42">
        <v>17.18</v>
      </c>
      <c r="I1559" s="41">
        <f>Table10[[#This Row],[Column2]]*746/1000</f>
        <v>12.816280000000001</v>
      </c>
      <c r="J1559" s="37">
        <f>60*Table10[[#This Row],[Column3]]/(2*PI()*Table10[[#This Row],[Column1]])</f>
        <v>2.1101113593618586E-2</v>
      </c>
      <c r="K1559" s="51">
        <v>469</v>
      </c>
      <c r="L1559" s="41">
        <f>IF(Simulation!Q1559&lt;='Given Data '!J$6,1,IF(AND(Simulation!Q1559&gt;'Given Data '!J$6,Simulation!Q1559&lt;='Given Data '!J$7),2,IF(Simulation!Q1559&gt;'Given Data '!J$8,3)))</f>
        <v>3</v>
      </c>
      <c r="M1559" s="41">
        <v>2</v>
      </c>
      <c r="N1559" s="32">
        <f t="shared" si="59"/>
        <v>1555</v>
      </c>
      <c r="O1559" s="41">
        <f>O1558+(Table10[[#This Row],[Column11]]-Q1558)/R1558</f>
        <v>78.795235105844597</v>
      </c>
      <c r="P1559" s="41">
        <f>3.6*Table10[[#This Row],[Column11]]</f>
        <v>92.221951260513777</v>
      </c>
      <c r="Q1559" s="41">
        <f t="shared" si="60"/>
        <v>25.617208683476047</v>
      </c>
      <c r="R1559" s="36">
        <f>Table10[[#This Row],[Column16]]/Table10[[#This Row],[Column19]]</f>
        <v>-1.9768715220650945E-2</v>
      </c>
      <c r="S1559" s="41">
        <f>'Given Data '!C$21*'Given Data '!C$19*'Given Data '!C$9*Table10[[#This Row],[Column11]]^2</f>
        <v>617.03220509260154</v>
      </c>
      <c r="T1559" s="41">
        <f>'Given Data '!C$23*'Given Data '!C$17*9.81</f>
        <v>102.35950200000001</v>
      </c>
      <c r="U1559" s="41">
        <v>0</v>
      </c>
      <c r="V1559" s="41">
        <f>'Given Data '!C$45-(Table10[[#This Row],[Column13]]+Table10[[#This Row],[Column14]]+Table10[[#This Row],[Column15]])</f>
        <v>-11.49028976976706</v>
      </c>
      <c r="W1559" s="41">
        <f>Table10[[#This Row],[Column16]]/'Given Data '!C$17</f>
        <v>-2.2024285081303902E-2</v>
      </c>
      <c r="X1559" s="41">
        <f>IF(L1559=1,'Given Data '!C$55,IF(L1559=2,'Given Data '!C$56,IF(L1559=3,'Given Data '!C$57)))</f>
        <v>581.23604096253996</v>
      </c>
      <c r="Y1559" s="41">
        <f>Table10[[#This Row],[Column19]]*Table10[[#This Row],[Column11]]^2/(2*1000)</f>
        <v>190.71557102645031</v>
      </c>
    </row>
    <row r="1560" spans="7:25">
      <c r="G1560" s="42">
        <v>5800</v>
      </c>
      <c r="H1560" s="42">
        <v>17.18</v>
      </c>
      <c r="I1560" s="41">
        <f>Table10[[#This Row],[Column2]]*746/1000</f>
        <v>12.816280000000001</v>
      </c>
      <c r="J1560" s="37">
        <f>60*Table10[[#This Row],[Column3]]/(2*PI()*Table10[[#This Row],[Column1]])</f>
        <v>2.1101113593618586E-2</v>
      </c>
      <c r="K1560" s="51">
        <v>457.1</v>
      </c>
      <c r="L1560" s="41">
        <f>IF(Simulation!Q1560&lt;='Given Data '!J$6,1,IF(AND(Simulation!Q1560&gt;'Given Data '!J$6,Simulation!Q1560&lt;='Given Data '!J$7),2,IF(Simulation!Q1560&gt;'Given Data '!J$8,3)))</f>
        <v>3</v>
      </c>
      <c r="M1560" s="41">
        <v>2</v>
      </c>
      <c r="N1560" s="32">
        <f t="shared" si="59"/>
        <v>1556</v>
      </c>
      <c r="O1560" s="41">
        <f>O1559+(Table10[[#This Row],[Column11]]-Q1559)/R1559</f>
        <v>78.83427195310172</v>
      </c>
      <c r="P1560" s="41">
        <f>3.6*Table10[[#This Row],[Column11]]</f>
        <v>92.219173110574232</v>
      </c>
      <c r="Q1560" s="41">
        <f t="shared" si="60"/>
        <v>25.616436975159509</v>
      </c>
      <c r="R1560" s="36">
        <f>Table10[[#This Row],[Column16]]/Table10[[#This Row],[Column19]]</f>
        <v>-1.970475644749552E-2</v>
      </c>
      <c r="S1560" s="41">
        <f>'Given Data '!C$21*'Given Data '!C$19*'Given Data '!C$9*Table10[[#This Row],[Column11]]^2</f>
        <v>616.99502994850786</v>
      </c>
      <c r="T1560" s="41">
        <f>'Given Data '!C$23*'Given Data '!C$17*9.81</f>
        <v>102.35950200000001</v>
      </c>
      <c r="U1560" s="41">
        <v>0</v>
      </c>
      <c r="V1560" s="41">
        <f>'Given Data '!C$45-(Table10[[#This Row],[Column13]]+Table10[[#This Row],[Column14]]+Table10[[#This Row],[Column15]])</f>
        <v>-11.453114625673379</v>
      </c>
      <c r="W1560" s="41">
        <f>Table10[[#This Row],[Column16]]/'Given Data '!C$17</f>
        <v>-2.1953028743312144E-2</v>
      </c>
      <c r="X1560" s="41">
        <f>IF(L1560=1,'Given Data '!C$55,IF(L1560=2,'Given Data '!C$56,IF(L1560=3,'Given Data '!C$57)))</f>
        <v>581.23604096253996</v>
      </c>
      <c r="Y1560" s="41">
        <f>Table10[[#This Row],[Column19]]*Table10[[#This Row],[Column11]]^2/(2*1000)</f>
        <v>190.70408073668054</v>
      </c>
    </row>
    <row r="1561" spans="7:25">
      <c r="G1561" s="42">
        <v>5800</v>
      </c>
      <c r="H1561" s="42">
        <v>17.18</v>
      </c>
      <c r="I1561" s="41">
        <f>Table10[[#This Row],[Column2]]*746/1000</f>
        <v>12.816280000000001</v>
      </c>
      <c r="J1561" s="37">
        <f>60*Table10[[#This Row],[Column3]]/(2*PI()*Table10[[#This Row],[Column1]])</f>
        <v>2.1101113593618586E-2</v>
      </c>
      <c r="K1561" s="51">
        <v>457.1</v>
      </c>
      <c r="L1561" s="41">
        <f>IF(Simulation!Q1561&lt;='Given Data '!J$6,1,IF(AND(Simulation!Q1561&gt;'Given Data '!J$6,Simulation!Q1561&lt;='Given Data '!J$7),2,IF(Simulation!Q1561&gt;'Given Data '!J$8,3)))</f>
        <v>3</v>
      </c>
      <c r="M1561" s="41">
        <v>2</v>
      </c>
      <c r="N1561" s="32">
        <f t="shared" si="59"/>
        <v>1557</v>
      </c>
      <c r="O1561" s="41">
        <f>O1560+(Table10[[#This Row],[Column11]]-Q1560)/R1560</f>
        <v>78.873309974496593</v>
      </c>
      <c r="P1561" s="41">
        <f>3.6*Table10[[#This Row],[Column11]]</f>
        <v>92.216403865640629</v>
      </c>
      <c r="Q1561" s="41">
        <f t="shared" si="60"/>
        <v>25.615667740455731</v>
      </c>
      <c r="R1561" s="36">
        <f>Table10[[#This Row],[Column16]]/Table10[[#This Row],[Column19]]</f>
        <v>-1.964100460355275E-2</v>
      </c>
      <c r="S1561" s="41">
        <f>'Given Data '!C$21*'Given Data '!C$19*'Given Data '!C$9*Table10[[#This Row],[Column11]]^2</f>
        <v>616.95797507913051</v>
      </c>
      <c r="T1561" s="41">
        <f>'Given Data '!C$23*'Given Data '!C$17*9.81</f>
        <v>102.35950200000001</v>
      </c>
      <c r="U1561" s="41">
        <v>0</v>
      </c>
      <c r="V1561" s="41">
        <f>'Given Data '!C$45-(Table10[[#This Row],[Column13]]+Table10[[#This Row],[Column14]]+Table10[[#This Row],[Column15]])</f>
        <v>-11.416059756296022</v>
      </c>
      <c r="W1561" s="41">
        <f>Table10[[#This Row],[Column16]]/'Given Data '!C$17</f>
        <v>-2.1882002944731787E-2</v>
      </c>
      <c r="X1561" s="41">
        <f>IF(L1561=1,'Given Data '!C$55,IF(L1561=2,'Given Data '!C$56,IF(L1561=3,'Given Data '!C$57)))</f>
        <v>581.23604096253996</v>
      </c>
      <c r="Y1561" s="41">
        <f>Table10[[#This Row],[Column19]]*Table10[[#This Row],[Column11]]^2/(2*1000)</f>
        <v>190.69262762205491</v>
      </c>
    </row>
    <row r="1562" spans="7:25">
      <c r="G1562" s="42">
        <v>5800</v>
      </c>
      <c r="H1562" s="42">
        <v>17.18</v>
      </c>
      <c r="I1562" s="41">
        <f>Table10[[#This Row],[Column2]]*746/1000</f>
        <v>12.816280000000001</v>
      </c>
      <c r="J1562" s="37">
        <f>60*Table10[[#This Row],[Column3]]/(2*PI()*Table10[[#This Row],[Column1]])</f>
        <v>2.1101113593618586E-2</v>
      </c>
      <c r="K1562" s="51">
        <v>457.1</v>
      </c>
      <c r="L1562" s="41">
        <f>IF(Simulation!Q1562&lt;='Given Data '!J$6,1,IF(AND(Simulation!Q1562&gt;'Given Data '!J$6,Simulation!Q1562&lt;='Given Data '!J$7),2,IF(Simulation!Q1562&gt;'Given Data '!J$8,3)))</f>
        <v>3</v>
      </c>
      <c r="M1562" s="41">
        <v>2</v>
      </c>
      <c r="N1562" s="32">
        <f t="shared" si="59"/>
        <v>1558</v>
      </c>
      <c r="O1562" s="41">
        <f>O1561+(Table10[[#This Row],[Column11]]-Q1561)/R1561</f>
        <v>78.91234916633617</v>
      </c>
      <c r="P1562" s="41">
        <f>3.6*Table10[[#This Row],[Column11]]</f>
        <v>92.213643497432727</v>
      </c>
      <c r="Q1562" s="41">
        <f t="shared" si="60"/>
        <v>25.614900971509091</v>
      </c>
      <c r="R1562" s="36">
        <f>Table10[[#This Row],[Column16]]/Table10[[#This Row],[Column19]]</f>
        <v>-1.9577459019332399E-2</v>
      </c>
      <c r="S1562" s="41">
        <f>'Given Data '!C$21*'Given Data '!C$19*'Given Data '!C$9*Table10[[#This Row],[Column11]]^2</f>
        <v>616.92104009533762</v>
      </c>
      <c r="T1562" s="41">
        <f>'Given Data '!C$23*'Given Data '!C$17*9.81</f>
        <v>102.35950200000001</v>
      </c>
      <c r="U1562" s="41">
        <v>0</v>
      </c>
      <c r="V1562" s="41">
        <f>'Given Data '!C$45-(Table10[[#This Row],[Column13]]+Table10[[#This Row],[Column14]]+Table10[[#This Row],[Column15]])</f>
        <v>-11.379124772503133</v>
      </c>
      <c r="W1562" s="41">
        <f>Table10[[#This Row],[Column16]]/'Given Data '!C$17</f>
        <v>-2.1811206939685135E-2</v>
      </c>
      <c r="X1562" s="41">
        <f>IF(L1562=1,'Given Data '!C$55,IF(L1562=2,'Given Data '!C$56,IF(L1562=3,'Given Data '!C$57)))</f>
        <v>581.23604096253996</v>
      </c>
      <c r="Y1562" s="41">
        <f>Table10[[#This Row],[Column19]]*Table10[[#This Row],[Column11]]^2/(2*1000)</f>
        <v>190.68121156229861</v>
      </c>
    </row>
    <row r="1563" spans="7:25">
      <c r="G1563" s="42">
        <v>5800</v>
      </c>
      <c r="H1563" s="42">
        <v>17.18</v>
      </c>
      <c r="I1563" s="41">
        <f>Table10[[#This Row],[Column2]]*746/1000</f>
        <v>12.816280000000001</v>
      </c>
      <c r="J1563" s="37">
        <f>60*Table10[[#This Row],[Column3]]/(2*PI()*Table10[[#This Row],[Column1]])</f>
        <v>2.1101113593618586E-2</v>
      </c>
      <c r="K1563" s="51">
        <v>504.4</v>
      </c>
      <c r="L1563" s="41">
        <f>IF(Simulation!Q1563&lt;='Given Data '!J$6,1,IF(AND(Simulation!Q1563&gt;'Given Data '!J$6,Simulation!Q1563&lt;='Given Data '!J$7),2,IF(Simulation!Q1563&gt;'Given Data '!J$8,3)))</f>
        <v>3</v>
      </c>
      <c r="M1563" s="41">
        <v>2</v>
      </c>
      <c r="N1563" s="32">
        <f t="shared" si="59"/>
        <v>1559</v>
      </c>
      <c r="O1563" s="41">
        <f>O1562+(Table10[[#This Row],[Column11]]-Q1562)/R1562</f>
        <v>78.951389524938406</v>
      </c>
      <c r="P1563" s="41">
        <f>3.6*Table10[[#This Row],[Column11]]</f>
        <v>92.210891977758436</v>
      </c>
      <c r="Q1563" s="41">
        <f t="shared" si="60"/>
        <v>25.614136660488455</v>
      </c>
      <c r="R1563" s="36">
        <f>Table10[[#This Row],[Column16]]/Table10[[#This Row],[Column19]]</f>
        <v>-1.9514119027512197E-2</v>
      </c>
      <c r="S1563" s="41">
        <f>'Given Data '!C$21*'Given Data '!C$19*'Given Data '!C$9*Table10[[#This Row],[Column11]]^2</f>
        <v>616.88422460925744</v>
      </c>
      <c r="T1563" s="41">
        <f>'Given Data '!C$23*'Given Data '!C$17*9.81</f>
        <v>102.35950200000001</v>
      </c>
      <c r="U1563" s="41">
        <v>0</v>
      </c>
      <c r="V1563" s="41">
        <f>'Given Data '!C$45-(Table10[[#This Row],[Column13]]+Table10[[#This Row],[Column14]]+Table10[[#This Row],[Column15]])</f>
        <v>-11.34230928642296</v>
      </c>
      <c r="W1563" s="41">
        <f>Table10[[#This Row],[Column16]]/'Given Data '!C$17</f>
        <v>-2.174063998470982E-2</v>
      </c>
      <c r="X1563" s="41">
        <f>IF(L1563=1,'Given Data '!C$55,IF(L1563=2,'Given Data '!C$56,IF(L1563=3,'Given Data '!C$57)))</f>
        <v>581.23604096253996</v>
      </c>
      <c r="Y1563" s="41">
        <f>Table10[[#This Row],[Column19]]*Table10[[#This Row],[Column11]]^2/(2*1000)</f>
        <v>190.66983243752611</v>
      </c>
    </row>
    <row r="1564" spans="7:25">
      <c r="G1564" s="42">
        <v>5800</v>
      </c>
      <c r="H1564" s="42">
        <v>17.18</v>
      </c>
      <c r="I1564" s="41">
        <f>Table10[[#This Row],[Column2]]*746/1000</f>
        <v>12.816280000000001</v>
      </c>
      <c r="J1564" s="37">
        <f>60*Table10[[#This Row],[Column3]]/(2*PI()*Table10[[#This Row],[Column1]])</f>
        <v>2.1101113593618586E-2</v>
      </c>
      <c r="K1564" s="51">
        <v>504.4</v>
      </c>
      <c r="L1564" s="41">
        <f>IF(Simulation!Q1564&lt;='Given Data '!J$6,1,IF(AND(Simulation!Q1564&gt;'Given Data '!J$6,Simulation!Q1564&lt;='Given Data '!J$7),2,IF(Simulation!Q1564&gt;'Given Data '!J$8,3)))</f>
        <v>3</v>
      </c>
      <c r="M1564" s="41">
        <v>2</v>
      </c>
      <c r="N1564" s="32">
        <f t="shared" si="59"/>
        <v>1560</v>
      </c>
      <c r="O1564" s="41">
        <f>O1563+(Table10[[#This Row],[Column11]]-Q1563)/R1563</f>
        <v>78.990431046632438</v>
      </c>
      <c r="P1564" s="41">
        <f>3.6*Table10[[#This Row],[Column11]]</f>
        <v>92.208149278513574</v>
      </c>
      <c r="Q1564" s="41">
        <f t="shared" si="60"/>
        <v>25.613374799587103</v>
      </c>
      <c r="R1564" s="36">
        <f>Table10[[#This Row],[Column16]]/Table10[[#This Row],[Column19]]</f>
        <v>-1.9450983962927888E-2</v>
      </c>
      <c r="S1564" s="41">
        <f>'Given Data '!C$21*'Given Data '!C$19*'Given Data '!C$9*Table10[[#This Row],[Column11]]^2</f>
        <v>616.84752823427254</v>
      </c>
      <c r="T1564" s="41">
        <f>'Given Data '!C$23*'Given Data '!C$17*9.81</f>
        <v>102.35950200000001</v>
      </c>
      <c r="U1564" s="41">
        <v>0</v>
      </c>
      <c r="V1564" s="41">
        <f>'Given Data '!C$45-(Table10[[#This Row],[Column13]]+Table10[[#This Row],[Column14]]+Table10[[#This Row],[Column15]])</f>
        <v>-11.305612911438061</v>
      </c>
      <c r="W1564" s="41">
        <f>Table10[[#This Row],[Column16]]/'Given Data '!C$17</f>
        <v>-2.1670301338747696E-2</v>
      </c>
      <c r="X1564" s="41">
        <f>IF(L1564=1,'Given Data '!C$55,IF(L1564=2,'Given Data '!C$56,IF(L1564=3,'Given Data '!C$57)))</f>
        <v>581.23604096253996</v>
      </c>
      <c r="Y1564" s="41">
        <f>Table10[[#This Row],[Column19]]*Table10[[#This Row],[Column11]]^2/(2*1000)</f>
        <v>190.65849012823966</v>
      </c>
    </row>
    <row r="1565" spans="7:25">
      <c r="G1565" s="42">
        <v>5800</v>
      </c>
      <c r="H1565" s="42">
        <v>17.18</v>
      </c>
      <c r="I1565" s="41">
        <f>Table10[[#This Row],[Column2]]*746/1000</f>
        <v>12.816280000000001</v>
      </c>
      <c r="J1565" s="37">
        <f>60*Table10[[#This Row],[Column3]]/(2*PI()*Table10[[#This Row],[Column1]])</f>
        <v>2.1101113593618586E-2</v>
      </c>
      <c r="K1565" s="51">
        <v>492.1</v>
      </c>
      <c r="L1565" s="41">
        <f>IF(Simulation!Q1565&lt;='Given Data '!J$6,1,IF(AND(Simulation!Q1565&gt;'Given Data '!J$6,Simulation!Q1565&lt;='Given Data '!J$7),2,IF(Simulation!Q1565&gt;'Given Data '!J$8,3)))</f>
        <v>3</v>
      </c>
      <c r="M1565" s="41">
        <v>2</v>
      </c>
      <c r="N1565" s="32">
        <f t="shared" si="59"/>
        <v>1561</v>
      </c>
      <c r="O1565" s="41">
        <f>O1564+(Table10[[#This Row],[Column11]]-Q1564)/R1564</f>
        <v>79.029473727758869</v>
      </c>
      <c r="P1565" s="41">
        <f>3.6*Table10[[#This Row],[Column11]]</f>
        <v>92.205415371681511</v>
      </c>
      <c r="Q1565" s="41">
        <f t="shared" si="60"/>
        <v>25.612615381022643</v>
      </c>
      <c r="R1565" s="36">
        <f>Table10[[#This Row],[Column16]]/Table10[[#This Row],[Column19]]</f>
        <v>-1.938805316256733E-2</v>
      </c>
      <c r="S1565" s="41">
        <f>'Given Data '!C$21*'Given Data '!C$19*'Given Data '!C$9*Table10[[#This Row],[Column11]]^2</f>
        <v>616.81095058501637</v>
      </c>
      <c r="T1565" s="41">
        <f>'Given Data '!C$23*'Given Data '!C$17*9.81</f>
        <v>102.35950200000001</v>
      </c>
      <c r="U1565" s="41">
        <v>0</v>
      </c>
      <c r="V1565" s="41">
        <f>'Given Data '!C$45-(Table10[[#This Row],[Column13]]+Table10[[#This Row],[Column14]]+Table10[[#This Row],[Column15]])</f>
        <v>-11.269035262181887</v>
      </c>
      <c r="W1565" s="41">
        <f>Table10[[#This Row],[Column16]]/'Given Data '!C$17</f>
        <v>-2.1600190263138308E-2</v>
      </c>
      <c r="X1565" s="41">
        <f>IF(L1565=1,'Given Data '!C$55,IF(L1565=2,'Given Data '!C$56,IF(L1565=3,'Given Data '!C$57)))</f>
        <v>581.23604096253996</v>
      </c>
      <c r="Y1565" s="41">
        <f>Table10[[#This Row],[Column19]]*Table10[[#This Row],[Column11]]^2/(2*1000)</f>
        <v>190.64718451532821</v>
      </c>
    </row>
    <row r="1566" spans="7:25">
      <c r="G1566" s="42">
        <v>5800</v>
      </c>
      <c r="H1566" s="42">
        <v>17.18</v>
      </c>
      <c r="I1566" s="41">
        <f>Table10[[#This Row],[Column2]]*746/1000</f>
        <v>12.816280000000001</v>
      </c>
      <c r="J1566" s="37">
        <f>60*Table10[[#This Row],[Column3]]/(2*PI()*Table10[[#This Row],[Column1]])</f>
        <v>2.1101113593618586E-2</v>
      </c>
      <c r="K1566" s="51">
        <v>470.5</v>
      </c>
      <c r="L1566" s="41">
        <f>IF(Simulation!Q1566&lt;='Given Data '!J$6,1,IF(AND(Simulation!Q1566&gt;'Given Data '!J$6,Simulation!Q1566&lt;='Given Data '!J$7),2,IF(Simulation!Q1566&gt;'Given Data '!J$8,3)))</f>
        <v>3</v>
      </c>
      <c r="M1566" s="41">
        <v>2</v>
      </c>
      <c r="N1566" s="32">
        <f t="shared" si="59"/>
        <v>1562</v>
      </c>
      <c r="O1566" s="41">
        <f>O1565+(Table10[[#This Row],[Column11]]-Q1565)/R1565</f>
        <v>79.068517564669037</v>
      </c>
      <c r="P1566" s="41">
        <f>3.6*Table10[[#This Row],[Column11]]</f>
        <v>92.202690229333044</v>
      </c>
      <c r="Q1566" s="41">
        <f t="shared" si="60"/>
        <v>25.611858397036958</v>
      </c>
      <c r="R1566" s="36">
        <f>Table10[[#This Row],[Column16]]/Table10[[#This Row],[Column19]]</f>
        <v>-1.9325325965564268E-2</v>
      </c>
      <c r="S1566" s="41">
        <f>'Given Data '!C$21*'Given Data '!C$19*'Given Data '!C$9*Table10[[#This Row],[Column11]]^2</f>
        <v>616.77449127736963</v>
      </c>
      <c r="T1566" s="41">
        <f>'Given Data '!C$23*'Given Data '!C$17*9.81</f>
        <v>102.35950200000001</v>
      </c>
      <c r="U1566" s="41">
        <v>0</v>
      </c>
      <c r="V1566" s="41">
        <f>'Given Data '!C$45-(Table10[[#This Row],[Column13]]+Table10[[#This Row],[Column14]]+Table10[[#This Row],[Column15]])</f>
        <v>-11.23257595453515</v>
      </c>
      <c r="W1566" s="41">
        <f>Table10[[#This Row],[Column16]]/'Given Data '!C$17</f>
        <v>-2.1530306021611909E-2</v>
      </c>
      <c r="X1566" s="41">
        <f>IF(L1566=1,'Given Data '!C$55,IF(L1566=2,'Given Data '!C$56,IF(L1566=3,'Given Data '!C$57)))</f>
        <v>581.23604096253996</v>
      </c>
      <c r="Y1566" s="41">
        <f>Table10[[#This Row],[Column19]]*Table10[[#This Row],[Column11]]^2/(2*1000)</f>
        <v>190.63591548006599</v>
      </c>
    </row>
    <row r="1567" spans="7:25">
      <c r="G1567" s="42">
        <v>5800</v>
      </c>
      <c r="H1567" s="42">
        <v>17.18</v>
      </c>
      <c r="I1567" s="41">
        <f>Table10[[#This Row],[Column2]]*746/1000</f>
        <v>12.816280000000001</v>
      </c>
      <c r="J1567" s="37">
        <f>60*Table10[[#This Row],[Column3]]/(2*PI()*Table10[[#This Row],[Column1]])</f>
        <v>2.1101113593618586E-2</v>
      </c>
      <c r="K1567" s="51">
        <v>470.5</v>
      </c>
      <c r="L1567" s="41">
        <f>IF(Simulation!Q1567&lt;='Given Data '!J$6,1,IF(AND(Simulation!Q1567&gt;'Given Data '!J$6,Simulation!Q1567&lt;='Given Data '!J$7),2,IF(Simulation!Q1567&gt;'Given Data '!J$8,3)))</f>
        <v>3</v>
      </c>
      <c r="M1567" s="41">
        <v>2</v>
      </c>
      <c r="N1567" s="32">
        <f t="shared" si="59"/>
        <v>1563</v>
      </c>
      <c r="O1567" s="41">
        <f>O1566+(Table10[[#This Row],[Column11]]-Q1566)/R1566</f>
        <v>79.107562553725828</v>
      </c>
      <c r="P1567" s="41">
        <f>3.6*Table10[[#This Row],[Column11]]</f>
        <v>92.19997382362601</v>
      </c>
      <c r="Q1567" s="41">
        <f t="shared" si="60"/>
        <v>25.611103839896113</v>
      </c>
      <c r="R1567" s="36">
        <f>Table10[[#This Row],[Column16]]/Table10[[#This Row],[Column19]]</f>
        <v>-1.926280171318951E-2</v>
      </c>
      <c r="S1567" s="41">
        <f>'Given Data '!C$21*'Given Data '!C$19*'Given Data '!C$9*Table10[[#This Row],[Column11]]^2</f>
        <v>616.73814992845519</v>
      </c>
      <c r="T1567" s="41">
        <f>'Given Data '!C$23*'Given Data '!C$17*9.81</f>
        <v>102.35950200000001</v>
      </c>
      <c r="U1567" s="41">
        <v>0</v>
      </c>
      <c r="V1567" s="41">
        <f>'Given Data '!C$45-(Table10[[#This Row],[Column13]]+Table10[[#This Row],[Column14]]+Table10[[#This Row],[Column15]])</f>
        <v>-11.196234605620702</v>
      </c>
      <c r="W1567" s="41">
        <f>Table10[[#This Row],[Column16]]/'Given Data '!C$17</f>
        <v>-2.1460647880279661E-2</v>
      </c>
      <c r="X1567" s="41">
        <f>IF(L1567=1,'Given Data '!C$55,IF(L1567=2,'Given Data '!C$56,IF(L1567=3,'Given Data '!C$57)))</f>
        <v>581.23604096253996</v>
      </c>
      <c r="Y1567" s="41">
        <f>Table10[[#This Row],[Column19]]*Table10[[#This Row],[Column11]]^2/(2*1000)</f>
        <v>190.62468290411152</v>
      </c>
    </row>
    <row r="1568" spans="7:25">
      <c r="G1568" s="42">
        <v>5800</v>
      </c>
      <c r="H1568" s="42">
        <v>17.18</v>
      </c>
      <c r="I1568" s="41">
        <f>Table10[[#This Row],[Column2]]*746/1000</f>
        <v>12.816280000000001</v>
      </c>
      <c r="J1568" s="37">
        <f>60*Table10[[#This Row],[Column3]]/(2*PI()*Table10[[#This Row],[Column1]])</f>
        <v>2.1101113593618586E-2</v>
      </c>
      <c r="K1568" s="51">
        <v>470.5</v>
      </c>
      <c r="L1568" s="41">
        <f>IF(Simulation!Q1568&lt;='Given Data '!J$6,1,IF(AND(Simulation!Q1568&gt;'Given Data '!J$6,Simulation!Q1568&lt;='Given Data '!J$7),2,IF(Simulation!Q1568&gt;'Given Data '!J$8,3)))</f>
        <v>3</v>
      </c>
      <c r="M1568" s="41">
        <v>2</v>
      </c>
      <c r="N1568" s="32">
        <f t="shared" si="59"/>
        <v>1564</v>
      </c>
      <c r="O1568" s="41">
        <f>O1567+(Table10[[#This Row],[Column11]]-Q1567)/R1567</f>
        <v>79.146608691303186</v>
      </c>
      <c r="P1568" s="41">
        <f>3.6*Table10[[#This Row],[Column11]]</f>
        <v>92.197266126805062</v>
      </c>
      <c r="Q1568" s="41">
        <f t="shared" si="60"/>
        <v>25.610351701890295</v>
      </c>
      <c r="R1568" s="36">
        <f>Table10[[#This Row],[Column16]]/Table10[[#This Row],[Column19]]</f>
        <v>-1.9200479748845652E-2</v>
      </c>
      <c r="S1568" s="41">
        <f>'Given Data '!C$21*'Given Data '!C$19*'Given Data '!C$9*Table10[[#This Row],[Column11]]^2</f>
        <v>616.70192615663495</v>
      </c>
      <c r="T1568" s="41">
        <f>'Given Data '!C$23*'Given Data '!C$17*9.81</f>
        <v>102.35950200000001</v>
      </c>
      <c r="U1568" s="41">
        <v>0</v>
      </c>
      <c r="V1568" s="41">
        <f>'Given Data '!C$45-(Table10[[#This Row],[Column13]]+Table10[[#This Row],[Column14]]+Table10[[#This Row],[Column15]])</f>
        <v>-11.16001083380047</v>
      </c>
      <c r="W1568" s="41">
        <f>Table10[[#This Row],[Column16]]/'Given Data '!C$17</f>
        <v>-2.1391215107627742E-2</v>
      </c>
      <c r="X1568" s="41">
        <f>IF(L1568=1,'Given Data '!C$55,IF(L1568=2,'Given Data '!C$56,IF(L1568=3,'Given Data '!C$57)))</f>
        <v>581.23604096253996</v>
      </c>
      <c r="Y1568" s="41">
        <f>Table10[[#This Row],[Column19]]*Table10[[#This Row],[Column11]]^2/(2*1000)</f>
        <v>190.61348666950587</v>
      </c>
    </row>
    <row r="1569" spans="7:25">
      <c r="G1569" s="42">
        <v>5800</v>
      </c>
      <c r="H1569" s="42">
        <v>17.18</v>
      </c>
      <c r="I1569" s="41">
        <f>Table10[[#This Row],[Column2]]*746/1000</f>
        <v>12.816280000000001</v>
      </c>
      <c r="J1569" s="37">
        <f>60*Table10[[#This Row],[Column3]]/(2*PI()*Table10[[#This Row],[Column1]])</f>
        <v>2.1101113593618586E-2</v>
      </c>
      <c r="K1569" s="51">
        <v>470.5</v>
      </c>
      <c r="L1569" s="41">
        <f>IF(Simulation!Q1569&lt;='Given Data '!J$6,1,IF(AND(Simulation!Q1569&gt;'Given Data '!J$6,Simulation!Q1569&lt;='Given Data '!J$7),2,IF(Simulation!Q1569&gt;'Given Data '!J$8,3)))</f>
        <v>3</v>
      </c>
      <c r="M1569" s="41">
        <v>2</v>
      </c>
      <c r="N1569" s="32">
        <f t="shared" si="59"/>
        <v>1565</v>
      </c>
      <c r="O1569" s="41">
        <f>O1568+(Table10[[#This Row],[Column11]]-Q1568)/R1568</f>
        <v>79.18565597378624</v>
      </c>
      <c r="P1569" s="41">
        <f>3.6*Table10[[#This Row],[Column11]]</f>
        <v>92.194567111201437</v>
      </c>
      <c r="Q1569" s="41">
        <f t="shared" si="60"/>
        <v>25.609601975333732</v>
      </c>
      <c r="R1569" s="36">
        <f>Table10[[#This Row],[Column16]]/Table10[[#This Row],[Column19]]</f>
        <v>-1.9138359418059261E-2</v>
      </c>
      <c r="S1569" s="41">
        <f>'Given Data '!C$21*'Given Data '!C$19*'Given Data '!C$9*Table10[[#This Row],[Column11]]^2</f>
        <v>616.66581958150539</v>
      </c>
      <c r="T1569" s="41">
        <f>'Given Data '!C$23*'Given Data '!C$17*9.81</f>
        <v>102.35950200000001</v>
      </c>
      <c r="U1569" s="41">
        <v>0</v>
      </c>
      <c r="V1569" s="41">
        <f>'Given Data '!C$45-(Table10[[#This Row],[Column13]]+Table10[[#This Row],[Column14]]+Table10[[#This Row],[Column15]])</f>
        <v>-11.123904258670905</v>
      </c>
      <c r="W1569" s="41">
        <f>Table10[[#This Row],[Column16]]/'Given Data '!C$17</f>
        <v>-2.1322006974508641E-2</v>
      </c>
      <c r="X1569" s="41">
        <f>IF(L1569=1,'Given Data '!C$55,IF(L1569=2,'Given Data '!C$56,IF(L1569=3,'Given Data '!C$57)))</f>
        <v>581.23604096253996</v>
      </c>
      <c r="Y1569" s="41">
        <f>Table10[[#This Row],[Column19]]*Table10[[#This Row],[Column11]]^2/(2*1000)</f>
        <v>190.6023266586721</v>
      </c>
    </row>
    <row r="1570" spans="7:25">
      <c r="G1570" s="42">
        <v>5800</v>
      </c>
      <c r="H1570" s="42">
        <v>17.18</v>
      </c>
      <c r="I1570" s="41">
        <f>Table10[[#This Row],[Column2]]*746/1000</f>
        <v>12.816280000000001</v>
      </c>
      <c r="J1570" s="37">
        <f>60*Table10[[#This Row],[Column3]]/(2*PI()*Table10[[#This Row],[Column1]])</f>
        <v>2.1101113593618586E-2</v>
      </c>
      <c r="K1570" s="51">
        <v>470.5</v>
      </c>
      <c r="L1570" s="41">
        <f>IF(Simulation!Q1570&lt;='Given Data '!J$6,1,IF(AND(Simulation!Q1570&gt;'Given Data '!J$6,Simulation!Q1570&lt;='Given Data '!J$7),2,IF(Simulation!Q1570&gt;'Given Data '!J$8,3)))</f>
        <v>3</v>
      </c>
      <c r="M1570" s="41">
        <v>2</v>
      </c>
      <c r="N1570" s="32">
        <f t="shared" si="59"/>
        <v>1566</v>
      </c>
      <c r="O1570" s="41">
        <f>O1569+(Table10[[#This Row],[Column11]]-Q1569)/R1569</f>
        <v>79.22470439757079</v>
      </c>
      <c r="P1570" s="41">
        <f>3.6*Table10[[#This Row],[Column11]]</f>
        <v>92.191876749232691</v>
      </c>
      <c r="Q1570" s="41">
        <f t="shared" si="60"/>
        <v>25.608854652564634</v>
      </c>
      <c r="R1570" s="36">
        <f>Table10[[#This Row],[Column16]]/Table10[[#This Row],[Column19]]</f>
        <v>-1.9076440068474997E-2</v>
      </c>
      <c r="S1570" s="41">
        <f>'Given Data '!C$21*'Given Data '!C$19*'Given Data '!C$9*Table10[[#This Row],[Column11]]^2</f>
        <v>616.62982982389406</v>
      </c>
      <c r="T1570" s="41">
        <f>'Given Data '!C$23*'Given Data '!C$17*9.81</f>
        <v>102.35950200000001</v>
      </c>
      <c r="U1570" s="41">
        <v>0</v>
      </c>
      <c r="V1570" s="41">
        <f>'Given Data '!C$45-(Table10[[#This Row],[Column13]]+Table10[[#This Row],[Column14]]+Table10[[#This Row],[Column15]])</f>
        <v>-11.087914501059572</v>
      </c>
      <c r="W1570" s="41">
        <f>Table10[[#This Row],[Column16]]/'Given Data '!C$17</f>
        <v>-2.1253022754134619E-2</v>
      </c>
      <c r="X1570" s="41">
        <f>IF(L1570=1,'Given Data '!C$55,IF(L1570=2,'Given Data '!C$56,IF(L1570=3,'Given Data '!C$57)))</f>
        <v>581.23604096253996</v>
      </c>
      <c r="Y1570" s="41">
        <f>Table10[[#This Row],[Column19]]*Table10[[#This Row],[Column11]]^2/(2*1000)</f>
        <v>190.59120275441344</v>
      </c>
    </row>
    <row r="1571" spans="7:25">
      <c r="G1571" s="42">
        <v>5800</v>
      </c>
      <c r="H1571" s="42">
        <v>17.18</v>
      </c>
      <c r="I1571" s="41">
        <f>Table10[[#This Row],[Column2]]*746/1000</f>
        <v>12.816280000000001</v>
      </c>
      <c r="J1571" s="37">
        <f>60*Table10[[#This Row],[Column3]]/(2*PI()*Table10[[#This Row],[Column1]])</f>
        <v>2.1101113593618586E-2</v>
      </c>
      <c r="K1571" s="51">
        <v>470.5</v>
      </c>
      <c r="L1571" s="41">
        <f>IF(Simulation!Q1571&lt;='Given Data '!J$6,1,IF(AND(Simulation!Q1571&gt;'Given Data '!J$6,Simulation!Q1571&lt;='Given Data '!J$7),2,IF(Simulation!Q1571&gt;'Given Data '!J$8,3)))</f>
        <v>3</v>
      </c>
      <c r="M1571" s="41">
        <v>2</v>
      </c>
      <c r="N1571" s="39">
        <f t="shared" si="59"/>
        <v>1567</v>
      </c>
      <c r="O1571" s="41">
        <f>O1570+(Table10[[#This Row],[Column11]]-Q1570)/R1570</f>
        <v>79.263753959064175</v>
      </c>
      <c r="P1571" s="41">
        <f>3.6*Table10[[#This Row],[Column11]]</f>
        <v>92.189195013402383</v>
      </c>
      <c r="Q1571" s="41">
        <f t="shared" si="60"/>
        <v>25.608109725945106</v>
      </c>
      <c r="R1571" s="36">
        <f>-1.2*Table10[[#This Row],[Column16]]/Table10[[#This Row],[Column19]]</f>
        <v>2.2817665259816655E-2</v>
      </c>
      <c r="S1571" s="41">
        <f>'Given Data '!C$21*'Given Data '!C$19*'Given Data '!C$9*Table10[[#This Row],[Column11]]^2</f>
        <v>616.59395650585475</v>
      </c>
      <c r="T1571" s="41">
        <f>'Given Data '!C$23*'Given Data '!C$17*9.81</f>
        <v>102.35950200000001</v>
      </c>
      <c r="U1571" s="41">
        <v>0</v>
      </c>
      <c r="V1571" s="41">
        <f>'Given Data '!C$45-(Table10[[#This Row],[Column13]]+Table10[[#This Row],[Column14]]+Table10[[#This Row],[Column15]])</f>
        <v>-11.052041183020265</v>
      </c>
      <c r="W1571" s="41">
        <f>Table10[[#This Row],[Column16]]/'Given Data '!C$17</f>
        <v>-2.1184261722068321E-2</v>
      </c>
      <c r="X1571" s="41">
        <f>IF(L1571=1,'Given Data '!C$55,IF(L1571=2,'Given Data '!C$56,IF(L1571=3,'Given Data '!C$57)))</f>
        <v>581.23604096253996</v>
      </c>
      <c r="Y1571" s="41">
        <f>Table10[[#This Row],[Column19]]*Table10[[#This Row],[Column11]]^2/(2*1000)</f>
        <v>190.58011483991237</v>
      </c>
    </row>
    <row r="1572" spans="7:25">
      <c r="G1572" s="42">
        <v>5800</v>
      </c>
      <c r="H1572" s="42">
        <v>17.18</v>
      </c>
      <c r="I1572" s="41">
        <f>Table10[[#This Row],[Column2]]*746/1000</f>
        <v>12.816280000000001</v>
      </c>
      <c r="J1572" s="37">
        <f>60*Table10[[#This Row],[Column3]]/(2*PI()*Table10[[#This Row],[Column1]])</f>
        <v>2.1101113593618586E-2</v>
      </c>
      <c r="K1572" s="51">
        <v>470.5</v>
      </c>
      <c r="L1572" s="41">
        <f>IF(Simulation!Q1572&lt;='Given Data '!J$6,1,IF(AND(Simulation!Q1572&gt;'Given Data '!J$6,Simulation!Q1572&lt;='Given Data '!J$7),2,IF(Simulation!Q1572&gt;'Given Data '!J$8,3)))</f>
        <v>3</v>
      </c>
      <c r="M1572" s="41">
        <v>2</v>
      </c>
      <c r="N1572" s="39">
        <f t="shared" si="59"/>
        <v>1568</v>
      </c>
      <c r="O1572" s="41">
        <f>O1571+(Table10[[#This Row],[Column11]]-Q1571)/R1571</f>
        <v>79.302803409173279</v>
      </c>
      <c r="P1572" s="41">
        <f>3.6*Table10[[#This Row],[Column11]]</f>
        <v>92.192402675614588</v>
      </c>
      <c r="Q1572" s="41">
        <f t="shared" si="60"/>
        <v>25.609000743226275</v>
      </c>
      <c r="R1572" s="36">
        <f>-1.2*Table10[[#This Row],[Column16]]/Table10[[#This Row],[Column19]]</f>
        <v>2.2906253103386121E-2</v>
      </c>
      <c r="S1572" s="41">
        <f>'Given Data '!C$21*'Given Data '!C$19*'Given Data '!C$9*Table10[[#This Row],[Column11]]^2</f>
        <v>616.63686521208285</v>
      </c>
      <c r="T1572" s="41">
        <f>'Given Data '!C$23*'Given Data '!C$17*9.81</f>
        <v>102.35950200000001</v>
      </c>
      <c r="U1572" s="41">
        <v>0</v>
      </c>
      <c r="V1572" s="41">
        <f>'Given Data '!C$45-(Table10[[#This Row],[Column13]]+Table10[[#This Row],[Column14]]+Table10[[#This Row],[Column15]])</f>
        <v>-11.094949889248369</v>
      </c>
      <c r="W1572" s="41">
        <f>Table10[[#This Row],[Column16]]/'Given Data '!C$17</f>
        <v>-2.1266508001089434E-2</v>
      </c>
      <c r="X1572" s="41">
        <f>IF(L1572=1,'Given Data '!C$55,IF(L1572=2,'Given Data '!C$56,IF(L1572=3,'Given Data '!C$57)))</f>
        <v>581.23604096253996</v>
      </c>
      <c r="Y1572" s="41">
        <f>Table10[[#This Row],[Column19]]*Table10[[#This Row],[Column11]]^2/(2*1000)</f>
        <v>190.59337728933195</v>
      </c>
    </row>
    <row r="1573" spans="7:25">
      <c r="G1573" s="42">
        <v>5800</v>
      </c>
      <c r="H1573" s="42">
        <v>17.18</v>
      </c>
      <c r="I1573" s="41">
        <f>Table10[[#This Row],[Column2]]*746/1000</f>
        <v>12.816280000000001</v>
      </c>
      <c r="J1573" s="37">
        <f>60*Table10[[#This Row],[Column3]]/(2*PI()*Table10[[#This Row],[Column1]])</f>
        <v>2.1101113593618586E-2</v>
      </c>
      <c r="K1573" s="51">
        <v>470.5</v>
      </c>
      <c r="L1573" s="41">
        <f>IF(Simulation!Q1573&lt;='Given Data '!J$6,1,IF(AND(Simulation!Q1573&gt;'Given Data '!J$6,Simulation!Q1573&lt;='Given Data '!J$7),2,IF(Simulation!Q1573&gt;'Given Data '!J$8,3)))</f>
        <v>3</v>
      </c>
      <c r="M1573" s="41">
        <v>2</v>
      </c>
      <c r="N1573" s="39">
        <f t="shared" si="59"/>
        <v>1569</v>
      </c>
      <c r="O1573" s="41">
        <f>O1572+(Table10[[#This Row],[Column11]]-Q1572)/R1572</f>
        <v>79.341851498039901</v>
      </c>
      <c r="P1573" s="41">
        <f>3.6*Table10[[#This Row],[Column11]]</f>
        <v>92.195622679079008</v>
      </c>
      <c r="Q1573" s="41">
        <f t="shared" si="60"/>
        <v>25.609895188633057</v>
      </c>
      <c r="R1573" s="36">
        <f>-1.2*Table10[[#This Row],[Column16]]/Table10[[#This Row],[Column19]]</f>
        <v>2.2995184882495988E-2</v>
      </c>
      <c r="S1573" s="41">
        <f>'Given Data '!C$21*'Given Data '!C$19*'Given Data '!C$9*Table10[[#This Row],[Column11]]^2</f>
        <v>616.6799405080875</v>
      </c>
      <c r="T1573" s="41">
        <f>'Given Data '!C$23*'Given Data '!C$17*9.81</f>
        <v>102.35950200000001</v>
      </c>
      <c r="U1573" s="41">
        <v>0</v>
      </c>
      <c r="V1573" s="41">
        <f>'Given Data '!C$45-(Table10[[#This Row],[Column13]]+Table10[[#This Row],[Column14]]+Table10[[#This Row],[Column15]])</f>
        <v>-11.138025185253014</v>
      </c>
      <c r="W1573" s="41">
        <f>Table10[[#This Row],[Column16]]/'Given Data '!C$17</f>
        <v>-2.1349073595010662E-2</v>
      </c>
      <c r="X1573" s="41">
        <f>IF(L1573=1,'Given Data '!C$55,IF(L1573=2,'Given Data '!C$56,IF(L1573=3,'Given Data '!C$57)))</f>
        <v>581.23604096253996</v>
      </c>
      <c r="Y1573" s="41">
        <f>Table10[[#This Row],[Column19]]*Table10[[#This Row],[Column11]]^2/(2*1000)</f>
        <v>190.60669122919907</v>
      </c>
    </row>
    <row r="1574" spans="7:25">
      <c r="G1574" s="42">
        <v>5800</v>
      </c>
      <c r="H1574" s="42">
        <v>17.18</v>
      </c>
      <c r="I1574" s="41">
        <f>Table10[[#This Row],[Column2]]*746/1000</f>
        <v>12.816280000000001</v>
      </c>
      <c r="J1574" s="37">
        <f>60*Table10[[#This Row],[Column3]]/(2*PI()*Table10[[#This Row],[Column1]])</f>
        <v>2.1101113593618586E-2</v>
      </c>
      <c r="K1574" s="51">
        <v>443.88</v>
      </c>
      <c r="L1574" s="41">
        <f>IF(Simulation!Q1574&lt;='Given Data '!J$6,1,IF(AND(Simulation!Q1574&gt;'Given Data '!J$6,Simulation!Q1574&lt;='Given Data '!J$7),2,IF(Simulation!Q1574&gt;'Given Data '!J$8,3)))</f>
        <v>3</v>
      </c>
      <c r="M1574" s="41">
        <v>2</v>
      </c>
      <c r="N1574" s="39">
        <f t="shared" si="59"/>
        <v>1570</v>
      </c>
      <c r="O1574" s="41">
        <f>O1573+(Table10[[#This Row],[Column11]]-Q1573)/R1573</f>
        <v>79.380898220522411</v>
      </c>
      <c r="P1574" s="41">
        <f>3.6*Table10[[#This Row],[Column11]]</f>
        <v>92.198855070848154</v>
      </c>
      <c r="Q1574" s="41">
        <f t="shared" si="60"/>
        <v>25.610793075235598</v>
      </c>
      <c r="R1574" s="36">
        <f>-1.2*Table10[[#This Row],[Column16]]/Table10[[#This Row],[Column19]]</f>
        <v>2.3084461932449857E-2</v>
      </c>
      <c r="S1574" s="41">
        <f>'Given Data '!C$21*'Given Data '!C$19*'Given Data '!C$9*Table10[[#This Row],[Column11]]^2</f>
        <v>616.72318304064083</v>
      </c>
      <c r="T1574" s="41">
        <f>'Given Data '!C$23*'Given Data '!C$17*9.81</f>
        <v>102.35950200000001</v>
      </c>
      <c r="U1574" s="41">
        <v>0</v>
      </c>
      <c r="V1574" s="41">
        <f>'Given Data '!C$45-(Table10[[#This Row],[Column13]]+Table10[[#This Row],[Column14]]+Table10[[#This Row],[Column15]])</f>
        <v>-11.18126771780635</v>
      </c>
      <c r="W1574" s="41">
        <f>Table10[[#This Row],[Column16]]/'Given Data '!C$17</f>
        <v>-2.1431959743547849E-2</v>
      </c>
      <c r="X1574" s="41">
        <f>IF(L1574=1,'Given Data '!C$55,IF(L1574=2,'Given Data '!C$56,IF(L1574=3,'Given Data '!C$57)))</f>
        <v>581.23604096253996</v>
      </c>
      <c r="Y1574" s="41">
        <f>Table10[[#This Row],[Column19]]*Table10[[#This Row],[Column11]]^2/(2*1000)</f>
        <v>190.62005685942137</v>
      </c>
    </row>
    <row r="1575" spans="7:25">
      <c r="G1575" s="42">
        <v>5800</v>
      </c>
      <c r="H1575" s="42">
        <v>17.18</v>
      </c>
      <c r="I1575" s="41">
        <f>Table10[[#This Row],[Column2]]*746/1000</f>
        <v>12.816280000000001</v>
      </c>
      <c r="J1575" s="37">
        <f>60*Table10[[#This Row],[Column3]]/(2*PI()*Table10[[#This Row],[Column1]])</f>
        <v>2.1101113593618586E-2</v>
      </c>
      <c r="K1575" s="51">
        <v>443.88</v>
      </c>
      <c r="L1575" s="41">
        <f>IF(Simulation!Q1575&lt;='Given Data '!J$6,1,IF(AND(Simulation!Q1575&gt;'Given Data '!J$6,Simulation!Q1575&lt;='Given Data '!J$7),2,IF(Simulation!Q1575&gt;'Given Data '!J$8,3)))</f>
        <v>3</v>
      </c>
      <c r="M1575" s="41">
        <v>2</v>
      </c>
      <c r="N1575" s="39">
        <f t="shared" si="59"/>
        <v>1571</v>
      </c>
      <c r="O1575" s="41">
        <f>O1574+(Table10[[#This Row],[Column11]]-Q1574)/R1574</f>
        <v>79.419943571460053</v>
      </c>
      <c r="P1575" s="41">
        <f>3.6*Table10[[#This Row],[Column11]]</f>
        <v>92.202099898150649</v>
      </c>
      <c r="Q1575" s="41">
        <f t="shared" si="60"/>
        <v>25.611694416152957</v>
      </c>
      <c r="R1575" s="36">
        <f>-1.2*Table10[[#This Row],[Column16]]/Table10[[#This Row],[Column19]]</f>
        <v>2.317408559373476E-2</v>
      </c>
      <c r="S1575" s="41">
        <f>'Given Data '!C$21*'Given Data '!C$19*'Given Data '!C$9*Table10[[#This Row],[Column11]]^2</f>
        <v>616.76659345902567</v>
      </c>
      <c r="T1575" s="41">
        <f>'Given Data '!C$23*'Given Data '!C$17*9.81</f>
        <v>102.35950200000001</v>
      </c>
      <c r="U1575" s="41">
        <v>0</v>
      </c>
      <c r="V1575" s="41">
        <f>'Given Data '!C$45-(Table10[[#This Row],[Column13]]+Table10[[#This Row],[Column14]]+Table10[[#This Row],[Column15]])</f>
        <v>-11.224678136191187</v>
      </c>
      <c r="W1575" s="41">
        <f>Table10[[#This Row],[Column16]]/'Given Data '!C$17</f>
        <v>-2.1515167691229201E-2</v>
      </c>
      <c r="X1575" s="41">
        <f>IF(L1575=1,'Given Data '!C$55,IF(L1575=2,'Given Data '!C$56,IF(L1575=3,'Given Data '!C$57)))</f>
        <v>581.23604096253996</v>
      </c>
      <c r="Y1575" s="41">
        <f>Table10[[#This Row],[Column19]]*Table10[[#This Row],[Column11]]^2/(2*1000)</f>
        <v>190.63347438068274</v>
      </c>
    </row>
    <row r="1576" spans="7:25">
      <c r="G1576" s="42">
        <v>5800</v>
      </c>
      <c r="H1576" s="42">
        <v>17.18</v>
      </c>
      <c r="I1576" s="41">
        <f>Table10[[#This Row],[Column2]]*746/1000</f>
        <v>12.816280000000001</v>
      </c>
      <c r="J1576" s="37">
        <f>60*Table10[[#This Row],[Column3]]/(2*PI()*Table10[[#This Row],[Column1]])</f>
        <v>2.1101113593618586E-2</v>
      </c>
      <c r="K1576" s="51">
        <v>443.88</v>
      </c>
      <c r="L1576" s="41">
        <f>IF(Simulation!Q1576&lt;='Given Data '!J$6,1,IF(AND(Simulation!Q1576&gt;'Given Data '!J$6,Simulation!Q1576&lt;='Given Data '!J$7),2,IF(Simulation!Q1576&gt;'Given Data '!J$8,3)))</f>
        <v>3</v>
      </c>
      <c r="M1576" s="41">
        <v>2</v>
      </c>
      <c r="N1576" s="39">
        <f t="shared" si="59"/>
        <v>1572</v>
      </c>
      <c r="O1576" s="41">
        <f>O1575+(Table10[[#This Row],[Column11]]-Q1575)/R1575</f>
        <v>79.45898754567321</v>
      </c>
      <c r="P1576" s="41">
        <f>3.6*Table10[[#This Row],[Column11]]</f>
        <v>92.20535720839186</v>
      </c>
      <c r="Q1576" s="41">
        <f t="shared" si="60"/>
        <v>25.612599224553293</v>
      </c>
      <c r="R1576" s="36">
        <f>-1.2*Table10[[#This Row],[Column16]]/Table10[[#This Row],[Column19]]</f>
        <v>2.3264057212043211E-2</v>
      </c>
      <c r="S1576" s="41">
        <f>'Given Data '!C$21*'Given Data '!C$19*'Given Data '!C$9*Table10[[#This Row],[Column11]]^2</f>
        <v>616.81017241504617</v>
      </c>
      <c r="T1576" s="41">
        <f>'Given Data '!C$23*'Given Data '!C$17*9.81</f>
        <v>102.35950200000001</v>
      </c>
      <c r="U1576" s="41">
        <v>0</v>
      </c>
      <c r="V1576" s="41">
        <f>'Given Data '!C$45-(Table10[[#This Row],[Column13]]+Table10[[#This Row],[Column14]]+Table10[[#This Row],[Column15]])</f>
        <v>-11.268257092211684</v>
      </c>
      <c r="W1576" s="41">
        <f>Table10[[#This Row],[Column16]]/'Given Data '!C$17</f>
        <v>-2.1598698687415773E-2</v>
      </c>
      <c r="X1576" s="41">
        <f>IF(L1576=1,'Given Data '!C$55,IF(L1576=2,'Given Data '!C$56,IF(L1576=3,'Given Data '!C$57)))</f>
        <v>581.23604096253996</v>
      </c>
      <c r="Y1576" s="41">
        <f>Table10[[#This Row],[Column19]]*Table10[[#This Row],[Column11]]^2/(2*1000)</f>
        <v>190.64694399444613</v>
      </c>
    </row>
    <row r="1577" spans="7:25">
      <c r="G1577" s="42">
        <v>5800</v>
      </c>
      <c r="H1577" s="42">
        <v>17.18</v>
      </c>
      <c r="I1577" s="41">
        <f>Table10[[#This Row],[Column2]]*746/1000</f>
        <v>12.816280000000001</v>
      </c>
      <c r="J1577" s="37">
        <f>60*Table10[[#This Row],[Column3]]/(2*PI()*Table10[[#This Row],[Column1]])</f>
        <v>2.1101113593618586E-2</v>
      </c>
      <c r="K1577" s="51">
        <v>443.88</v>
      </c>
      <c r="L1577" s="41">
        <f>IF(Simulation!Q1577&lt;='Given Data '!J$6,1,IF(AND(Simulation!Q1577&gt;'Given Data '!J$6,Simulation!Q1577&lt;='Given Data '!J$7),2,IF(Simulation!Q1577&gt;'Given Data '!J$8,3)))</f>
        <v>3</v>
      </c>
      <c r="M1577" s="41">
        <v>2</v>
      </c>
      <c r="N1577" s="39">
        <f t="shared" si="59"/>
        <v>1573</v>
      </c>
      <c r="O1577" s="41">
        <f>O1576+(Table10[[#This Row],[Column11]]-Q1576)/R1576</f>
        <v>79.498030137963426</v>
      </c>
      <c r="P1577" s="41">
        <f>3.6*Table10[[#This Row],[Column11]]</f>
        <v>92.208627049154543</v>
      </c>
      <c r="Q1577" s="41">
        <f t="shared" si="60"/>
        <v>25.613507513654039</v>
      </c>
      <c r="R1577" s="36">
        <f>-1.2*Table10[[#This Row],[Column16]]/Table10[[#This Row],[Column19]]</f>
        <v>2.3354378138291512E-2</v>
      </c>
      <c r="S1577" s="41">
        <f>'Given Data '!C$21*'Given Data '!C$19*'Given Data '!C$9*Table10[[#This Row],[Column11]]^2</f>
        <v>616.8539205630367</v>
      </c>
      <c r="T1577" s="41">
        <f>'Given Data '!C$23*'Given Data '!C$17*9.81</f>
        <v>102.35950200000001</v>
      </c>
      <c r="U1577" s="41">
        <v>0</v>
      </c>
      <c r="V1577" s="41">
        <f>'Given Data '!C$45-(Table10[[#This Row],[Column13]]+Table10[[#This Row],[Column14]]+Table10[[#This Row],[Column15]])</f>
        <v>-11.312005240202211</v>
      </c>
      <c r="W1577" s="41">
        <f>Table10[[#This Row],[Column16]]/'Given Data '!C$17</f>
        <v>-2.1682553986318472E-2</v>
      </c>
      <c r="X1577" s="41">
        <f>IF(L1577=1,'Given Data '!C$55,IF(L1577=2,'Given Data '!C$56,IF(L1577=3,'Given Data '!C$57)))</f>
        <v>581.23604096253996</v>
      </c>
      <c r="Y1577" s="41">
        <f>Table10[[#This Row],[Column19]]*Table10[[#This Row],[Column11]]^2/(2*1000)</f>
        <v>190.66046590295676</v>
      </c>
    </row>
    <row r="1578" spans="7:25">
      <c r="G1578" s="42">
        <v>5800</v>
      </c>
      <c r="H1578" s="42">
        <v>17.18</v>
      </c>
      <c r="I1578" s="41">
        <f>Table10[[#This Row],[Column2]]*746/1000</f>
        <v>12.816280000000001</v>
      </c>
      <c r="J1578" s="37">
        <f>60*Table10[[#This Row],[Column3]]/(2*PI()*Table10[[#This Row],[Column1]])</f>
        <v>2.1101113593618586E-2</v>
      </c>
      <c r="K1578" s="51">
        <v>443.88</v>
      </c>
      <c r="L1578" s="41">
        <f>IF(Simulation!Q1578&lt;='Given Data '!J$6,1,IF(AND(Simulation!Q1578&gt;'Given Data '!J$6,Simulation!Q1578&lt;='Given Data '!J$7),2,IF(Simulation!Q1578&gt;'Given Data '!J$8,3)))</f>
        <v>3</v>
      </c>
      <c r="M1578" s="41">
        <v>2</v>
      </c>
      <c r="N1578" s="39">
        <f t="shared" si="59"/>
        <v>1574</v>
      </c>
      <c r="O1578" s="41">
        <f>O1577+(Table10[[#This Row],[Column11]]-Q1577)/R1577</f>
        <v>79.537071343113141</v>
      </c>
      <c r="P1578" s="41">
        <f>3.6*Table10[[#This Row],[Column11]]</f>
        <v>92.211909468199494</v>
      </c>
      <c r="Q1578" s="41">
        <f t="shared" si="60"/>
        <v>25.61441929672208</v>
      </c>
      <c r="R1578" s="36">
        <f>-1.2*Table10[[#This Row],[Column16]]/Table10[[#This Row],[Column19]]</f>
        <v>2.3445049728641594E-2</v>
      </c>
      <c r="S1578" s="41">
        <f>'Given Data '!C$21*'Given Data '!C$19*'Given Data '!C$9*Table10[[#This Row],[Column11]]^2</f>
        <v>616.89783855987241</v>
      </c>
      <c r="T1578" s="41">
        <f>'Given Data '!C$23*'Given Data '!C$17*9.81</f>
        <v>102.35950200000001</v>
      </c>
      <c r="U1578" s="41">
        <v>0</v>
      </c>
      <c r="V1578" s="41">
        <f>'Given Data '!C$45-(Table10[[#This Row],[Column13]]+Table10[[#This Row],[Column14]]+Table10[[#This Row],[Column15]])</f>
        <v>-11.355923237037928</v>
      </c>
      <c r="W1578" s="41">
        <f>Table10[[#This Row],[Column16]]/'Given Data '!C$17</f>
        <v>-2.1766734847018319E-2</v>
      </c>
      <c r="X1578" s="41">
        <f>IF(L1578=1,'Given Data '!C$55,IF(L1578=2,'Given Data '!C$56,IF(L1578=3,'Given Data '!C$57)))</f>
        <v>581.23604096253996</v>
      </c>
      <c r="Y1578" s="41">
        <f>Table10[[#This Row],[Column19]]*Table10[[#This Row],[Column11]]^2/(2*1000)</f>
        <v>190.67404030924499</v>
      </c>
    </row>
    <row r="1579" spans="7:25">
      <c r="G1579" s="42">
        <v>5800</v>
      </c>
      <c r="H1579" s="42">
        <v>17.18</v>
      </c>
      <c r="I1579" s="41">
        <f>Table10[[#This Row],[Column2]]*746/1000</f>
        <v>12.816280000000001</v>
      </c>
      <c r="J1579" s="37">
        <f>60*Table10[[#This Row],[Column3]]/(2*PI()*Table10[[#This Row],[Column1]])</f>
        <v>2.1101113593618586E-2</v>
      </c>
      <c r="K1579" s="51">
        <v>443.88</v>
      </c>
      <c r="L1579" s="41">
        <f>IF(Simulation!Q1579&lt;='Given Data '!J$6,1,IF(AND(Simulation!Q1579&gt;'Given Data '!J$6,Simulation!Q1579&lt;='Given Data '!J$7),2,IF(Simulation!Q1579&gt;'Given Data '!J$8,3)))</f>
        <v>3</v>
      </c>
      <c r="M1579" s="41">
        <v>2</v>
      </c>
      <c r="N1579" s="39">
        <f t="shared" si="59"/>
        <v>1575</v>
      </c>
      <c r="O1579" s="41">
        <f>O1578+(Table10[[#This Row],[Column11]]-Q1578)/R1578</f>
        <v>79.576111155885656</v>
      </c>
      <c r="P1579" s="41">
        <f>3.6*Table10[[#This Row],[Column11]]</f>
        <v>92.215204513466148</v>
      </c>
      <c r="Q1579" s="41">
        <f t="shared" si="60"/>
        <v>25.615334587073928</v>
      </c>
      <c r="R1579" s="36">
        <f>-1.2*Table10[[#This Row],[Column16]]/Table10[[#This Row],[Column19]]</f>
        <v>2.3536073344519789E-2</v>
      </c>
      <c r="S1579" s="41">
        <f>'Given Data '!C$21*'Given Data '!C$19*'Given Data '!C$9*Table10[[#This Row],[Column11]]^2</f>
        <v>616.94192706497836</v>
      </c>
      <c r="T1579" s="41">
        <f>'Given Data '!C$23*'Given Data '!C$17*9.81</f>
        <v>102.35950200000001</v>
      </c>
      <c r="U1579" s="41">
        <v>0</v>
      </c>
      <c r="V1579" s="41">
        <f>'Given Data '!C$45-(Table10[[#This Row],[Column13]]+Table10[[#This Row],[Column14]]+Table10[[#This Row],[Column15]])</f>
        <v>-11.400011742143874</v>
      </c>
      <c r="W1579" s="41">
        <f>Table10[[#This Row],[Column16]]/'Given Data '!C$17</f>
        <v>-2.1851242533483878E-2</v>
      </c>
      <c r="X1579" s="41">
        <f>IF(L1579=1,'Given Data '!C$55,IF(L1579=2,'Given Data '!C$56,IF(L1579=3,'Given Data '!C$57)))</f>
        <v>581.23604096253996</v>
      </c>
      <c r="Y1579" s="41">
        <f>Table10[[#This Row],[Column19]]*Table10[[#This Row],[Column11]]^2/(2*1000)</f>
        <v>190.68766741712943</v>
      </c>
    </row>
    <row r="1580" spans="7:25">
      <c r="G1580" s="42">
        <v>5800</v>
      </c>
      <c r="H1580" s="42">
        <v>17.18</v>
      </c>
      <c r="I1580" s="41">
        <f>Table10[[#This Row],[Column2]]*746/1000</f>
        <v>12.816280000000001</v>
      </c>
      <c r="J1580" s="37">
        <f>60*Table10[[#This Row],[Column3]]/(2*PI()*Table10[[#This Row],[Column1]])</f>
        <v>2.1101113593618586E-2</v>
      </c>
      <c r="K1580" s="51">
        <v>443.88</v>
      </c>
      <c r="L1580" s="41">
        <f>IF(Simulation!Q1580&lt;='Given Data '!J$6,1,IF(AND(Simulation!Q1580&gt;'Given Data '!J$6,Simulation!Q1580&lt;='Given Data '!J$7),2,IF(Simulation!Q1580&gt;'Given Data '!J$8,3)))</f>
        <v>3</v>
      </c>
      <c r="M1580" s="41">
        <v>2</v>
      </c>
      <c r="N1580" s="39">
        <f t="shared" si="59"/>
        <v>1576</v>
      </c>
      <c r="O1580" s="41">
        <f>O1579+(Table10[[#This Row],[Column11]]-Q1579)/R1579</f>
        <v>79.615149571024702</v>
      </c>
      <c r="P1580" s="41">
        <f>3.6*Table10[[#This Row],[Column11]]</f>
        <v>92.218512233073227</v>
      </c>
      <c r="Q1580" s="41">
        <f t="shared" si="60"/>
        <v>25.616253398075894</v>
      </c>
      <c r="R1580" s="36">
        <f>-1.2*Table10[[#This Row],[Column16]]/Table10[[#This Row],[Column19]]</f>
        <v>2.3627450352638177E-2</v>
      </c>
      <c r="S1580" s="41">
        <f>'Given Data '!C$21*'Given Data '!C$19*'Given Data '!C$9*Table10[[#This Row],[Column11]]^2</f>
        <v>616.9861867403398</v>
      </c>
      <c r="T1580" s="41">
        <f>'Given Data '!C$23*'Given Data '!C$17*9.81</f>
        <v>102.35950200000001</v>
      </c>
      <c r="U1580" s="41">
        <v>0</v>
      </c>
      <c r="V1580" s="41">
        <f>'Given Data '!C$45-(Table10[[#This Row],[Column13]]+Table10[[#This Row],[Column14]]+Table10[[#This Row],[Column15]])</f>
        <v>-11.44427141750532</v>
      </c>
      <c r="W1580" s="41">
        <f>Table10[[#This Row],[Column16]]/'Given Data '!C$17</f>
        <v>-2.1936078314591094E-2</v>
      </c>
      <c r="X1580" s="41">
        <f>IF(L1580=1,'Given Data '!C$55,IF(L1580=2,'Given Data '!C$56,IF(L1580=3,'Given Data '!C$57)))</f>
        <v>581.23604096253996</v>
      </c>
      <c r="Y1580" s="41">
        <f>Table10[[#This Row],[Column19]]*Table10[[#This Row],[Column11]]^2/(2*1000)</f>
        <v>190.70134743122003</v>
      </c>
    </row>
    <row r="1581" spans="7:25">
      <c r="G1581" s="42">
        <v>5800</v>
      </c>
      <c r="H1581" s="42">
        <v>17.18</v>
      </c>
      <c r="I1581" s="41">
        <f>Table10[[#This Row],[Column2]]*746/1000</f>
        <v>12.816280000000001</v>
      </c>
      <c r="J1581" s="37">
        <f>60*Table10[[#This Row],[Column3]]/(2*PI()*Table10[[#This Row],[Column1]])</f>
        <v>2.1101113593618586E-2</v>
      </c>
      <c r="K1581" s="51">
        <v>443.88</v>
      </c>
      <c r="L1581" s="41">
        <f>IF(Simulation!Q1581&lt;='Given Data '!J$6,1,IF(AND(Simulation!Q1581&gt;'Given Data '!J$6,Simulation!Q1581&lt;='Given Data '!J$7),2,IF(Simulation!Q1581&gt;'Given Data '!J$8,3)))</f>
        <v>3</v>
      </c>
      <c r="M1581" s="41">
        <v>2</v>
      </c>
      <c r="N1581" s="39">
        <f t="shared" si="59"/>
        <v>1577</v>
      </c>
      <c r="O1581" s="41">
        <f>O1580+(Table10[[#This Row],[Column11]]-Q1580)/R1580</f>
        <v>79.654186583255395</v>
      </c>
      <c r="P1581" s="41">
        <f>3.6*Table10[[#This Row],[Column11]]</f>
        <v>92.221832675319448</v>
      </c>
      <c r="Q1581" s="41">
        <f t="shared" si="60"/>
        <v>25.617175743144291</v>
      </c>
      <c r="R1581" s="36">
        <f>-1.2*Table10[[#This Row],[Column16]]/Table10[[#This Row],[Column19]]</f>
        <v>2.3719182125015496E-2</v>
      </c>
      <c r="S1581" s="41">
        <f>'Given Data '!C$21*'Given Data '!C$19*'Given Data '!C$9*Table10[[#This Row],[Column11]]^2</f>
        <v>617.03061825051236</v>
      </c>
      <c r="T1581" s="41">
        <f>'Given Data '!C$23*'Given Data '!C$17*9.81</f>
        <v>102.35950200000001</v>
      </c>
      <c r="U1581" s="41">
        <v>0</v>
      </c>
      <c r="V1581" s="41">
        <f>'Given Data '!C$45-(Table10[[#This Row],[Column13]]+Table10[[#This Row],[Column14]]+Table10[[#This Row],[Column15]])</f>
        <v>-11.488702927677878</v>
      </c>
      <c r="W1581" s="41">
        <f>Table10[[#This Row],[Column16]]/'Given Data '!C$17</f>
        <v>-2.2021243464142679E-2</v>
      </c>
      <c r="X1581" s="41">
        <f>IF(L1581=1,'Given Data '!C$55,IF(L1581=2,'Given Data '!C$56,IF(L1581=3,'Given Data '!C$57)))</f>
        <v>581.23604096253996</v>
      </c>
      <c r="Y1581" s="41">
        <f>Table10[[#This Row],[Column19]]*Table10[[#This Row],[Column11]]^2/(2*1000)</f>
        <v>190.71508055692107</v>
      </c>
    </row>
    <row r="1582" spans="7:25">
      <c r="G1582" s="42">
        <v>5800</v>
      </c>
      <c r="H1582" s="42">
        <v>17.18</v>
      </c>
      <c r="I1582" s="41">
        <f>Table10[[#This Row],[Column2]]*746/1000</f>
        <v>12.816280000000001</v>
      </c>
      <c r="J1582" s="37">
        <f>60*Table10[[#This Row],[Column3]]/(2*PI()*Table10[[#This Row],[Column1]])</f>
        <v>2.1101113593618586E-2</v>
      </c>
      <c r="K1582" s="51">
        <v>443.88</v>
      </c>
      <c r="L1582" s="41">
        <f>IF(Simulation!Q1582&lt;='Given Data '!J$6,1,IF(AND(Simulation!Q1582&gt;'Given Data '!J$6,Simulation!Q1582&lt;='Given Data '!J$7),2,IF(Simulation!Q1582&gt;'Given Data '!J$8,3)))</f>
        <v>3</v>
      </c>
      <c r="M1582" s="41">
        <v>2</v>
      </c>
      <c r="N1582" s="39">
        <f t="shared" si="59"/>
        <v>1578</v>
      </c>
      <c r="O1582" s="41">
        <f>O1581+(Table10[[#This Row],[Column11]]-Q1581)/R1581</f>
        <v>79.693222187282871</v>
      </c>
      <c r="P1582" s="41">
        <f>3.6*Table10[[#This Row],[Column11]]</f>
        <v>92.225165888684089</v>
      </c>
      <c r="Q1582" s="41">
        <f t="shared" si="60"/>
        <v>25.618101635745578</v>
      </c>
      <c r="R1582" s="36">
        <f>-1.2*Table10[[#This Row],[Column16]]/Table10[[#This Row],[Column19]]</f>
        <v>2.3811270038996375E-2</v>
      </c>
      <c r="S1582" s="41">
        <f>'Given Data '!C$21*'Given Data '!C$19*'Given Data '!C$9*Table10[[#This Row],[Column11]]^2</f>
        <v>617.07522226263131</v>
      </c>
      <c r="T1582" s="41">
        <f>'Given Data '!C$23*'Given Data '!C$17*9.81</f>
        <v>102.35950200000001</v>
      </c>
      <c r="U1582" s="41">
        <v>0</v>
      </c>
      <c r="V1582" s="41">
        <f>'Given Data '!C$45-(Table10[[#This Row],[Column13]]+Table10[[#This Row],[Column14]]+Table10[[#This Row],[Column15]])</f>
        <v>-11.53330693979683</v>
      </c>
      <c r="W1582" s="41">
        <f>Table10[[#This Row],[Column16]]/'Given Data '!C$17</f>
        <v>-2.210673926088599E-2</v>
      </c>
      <c r="X1582" s="41">
        <f>IF(L1582=1,'Given Data '!C$55,IF(L1582=2,'Given Data '!C$56,IF(L1582=3,'Given Data '!C$57)))</f>
        <v>581.23604096253996</v>
      </c>
      <c r="Y1582" s="41">
        <f>Table10[[#This Row],[Column19]]*Table10[[#This Row],[Column11]]^2/(2*1000)</f>
        <v>190.72886700043426</v>
      </c>
    </row>
    <row r="1583" spans="7:25">
      <c r="G1583" s="42">
        <v>5800</v>
      </c>
      <c r="H1583" s="42">
        <v>17.18</v>
      </c>
      <c r="I1583" s="41">
        <f>Table10[[#This Row],[Column2]]*746/1000</f>
        <v>12.816280000000001</v>
      </c>
      <c r="J1583" s="37">
        <f>60*Table10[[#This Row],[Column3]]/(2*PI()*Table10[[#This Row],[Column1]])</f>
        <v>2.1101113593618586E-2</v>
      </c>
      <c r="K1583" s="51">
        <v>443.88</v>
      </c>
      <c r="L1583" s="41">
        <f>IF(Simulation!Q1583&lt;='Given Data '!J$6,1,IF(AND(Simulation!Q1583&gt;'Given Data '!J$6,Simulation!Q1583&lt;='Given Data '!J$7),2,IF(Simulation!Q1583&gt;'Given Data '!J$8,3)))</f>
        <v>3</v>
      </c>
      <c r="M1583" s="41">
        <v>2</v>
      </c>
      <c r="N1583" s="39">
        <f t="shared" si="59"/>
        <v>1579</v>
      </c>
      <c r="O1583" s="41">
        <f>O1582+(Table10[[#This Row],[Column11]]-Q1582)/R1582</f>
        <v>79.732256377793277</v>
      </c>
      <c r="P1583" s="41">
        <f>3.6*Table10[[#This Row],[Column11]]</f>
        <v>92.228511921827675</v>
      </c>
      <c r="Q1583" s="41">
        <f t="shared" si="60"/>
        <v>25.619031089396575</v>
      </c>
      <c r="R1583" s="36">
        <f>-1.2*Table10[[#This Row],[Column16]]/Table10[[#This Row],[Column19]]</f>
        <v>2.3903715477273862E-2</v>
      </c>
      <c r="S1583" s="41">
        <f>'Given Data '!C$21*'Given Data '!C$19*'Given Data '!C$9*Table10[[#This Row],[Column11]]^2</f>
        <v>617.11999944642253</v>
      </c>
      <c r="T1583" s="41">
        <f>'Given Data '!C$23*'Given Data '!C$17*9.81</f>
        <v>102.35950200000001</v>
      </c>
      <c r="U1583" s="41">
        <v>0</v>
      </c>
      <c r="V1583" s="41">
        <f>'Given Data '!C$45-(Table10[[#This Row],[Column13]]+Table10[[#This Row],[Column14]]+Table10[[#This Row],[Column15]])</f>
        <v>-11.578084123588042</v>
      </c>
      <c r="W1583" s="41">
        <f>Table10[[#This Row],[Column16]]/'Given Data '!C$17</f>
        <v>-2.2192566988533939E-2</v>
      </c>
      <c r="X1583" s="41">
        <f>IF(L1583=1,'Given Data '!C$55,IF(L1583=2,'Given Data '!C$56,IF(L1583=3,'Given Data '!C$57)))</f>
        <v>581.23604096253996</v>
      </c>
      <c r="Y1583" s="41">
        <f>Table10[[#This Row],[Column19]]*Table10[[#This Row],[Column11]]^2/(2*1000)</f>
        <v>190.74270696876204</v>
      </c>
    </row>
    <row r="1584" spans="7:25">
      <c r="G1584" s="42">
        <v>5800</v>
      </c>
      <c r="H1584" s="42">
        <v>17.18</v>
      </c>
      <c r="I1584" s="41">
        <f>Table10[[#This Row],[Column2]]*746/1000</f>
        <v>12.816280000000001</v>
      </c>
      <c r="J1584" s="37">
        <f>60*Table10[[#This Row],[Column3]]/(2*PI()*Table10[[#This Row],[Column1]])</f>
        <v>2.1101113593618586E-2</v>
      </c>
      <c r="K1584" s="51">
        <v>443.88</v>
      </c>
      <c r="L1584" s="41">
        <f>IF(Simulation!Q1584&lt;='Given Data '!J$6,1,IF(AND(Simulation!Q1584&gt;'Given Data '!J$6,Simulation!Q1584&lt;='Given Data '!J$7),2,IF(Simulation!Q1584&gt;'Given Data '!J$8,3)))</f>
        <v>3</v>
      </c>
      <c r="M1584" s="41">
        <v>2</v>
      </c>
      <c r="N1584" s="39">
        <f t="shared" si="59"/>
        <v>1580</v>
      </c>
      <c r="O1584" s="41">
        <f>O1583+(Table10[[#This Row],[Column11]]-Q1583)/R1583</f>
        <v>79.771289149453168</v>
      </c>
      <c r="P1584" s="41">
        <f>3.6*Table10[[#This Row],[Column11]]</f>
        <v>92.231870823592644</v>
      </c>
      <c r="Q1584" s="41">
        <f t="shared" si="60"/>
        <v>25.619964117664622</v>
      </c>
      <c r="R1584" s="36">
        <f>-1.2*Table10[[#This Row],[Column16]]/Table10[[#This Row],[Column19]]</f>
        <v>2.3996519827908451E-2</v>
      </c>
      <c r="S1584" s="41">
        <f>'Given Data '!C$21*'Given Data '!C$19*'Given Data '!C$9*Table10[[#This Row],[Column11]]^2</f>
        <v>617.16495047421165</v>
      </c>
      <c r="T1584" s="41">
        <f>'Given Data '!C$23*'Given Data '!C$17*9.81</f>
        <v>102.35950200000001</v>
      </c>
      <c r="U1584" s="41">
        <v>0</v>
      </c>
      <c r="V1584" s="41">
        <f>'Given Data '!C$45-(Table10[[#This Row],[Column13]]+Table10[[#This Row],[Column14]]+Table10[[#This Row],[Column15]])</f>
        <v>-11.623035151377167</v>
      </c>
      <c r="W1584" s="41">
        <f>Table10[[#This Row],[Column16]]/'Given Data '!C$17</f>
        <v>-2.2278727935782647E-2</v>
      </c>
      <c r="X1584" s="41">
        <f>IF(L1584=1,'Given Data '!C$55,IF(L1584=2,'Given Data '!C$56,IF(L1584=3,'Given Data '!C$57)))</f>
        <v>581.23604096253996</v>
      </c>
      <c r="Y1584" s="41">
        <f>Table10[[#This Row],[Column19]]*Table10[[#This Row],[Column11]]^2/(2*1000)</f>
        <v>190.75660066971034</v>
      </c>
    </row>
    <row r="1585" spans="7:25">
      <c r="G1585" s="42">
        <v>5800</v>
      </c>
      <c r="H1585" s="42">
        <v>17.18</v>
      </c>
      <c r="I1585" s="41">
        <f>Table10[[#This Row],[Column2]]*746/1000</f>
        <v>12.816280000000001</v>
      </c>
      <c r="J1585" s="37">
        <f>60*Table10[[#This Row],[Column3]]/(2*PI()*Table10[[#This Row],[Column1]])</f>
        <v>2.1101113593618586E-2</v>
      </c>
      <c r="K1585" s="51">
        <v>443.88</v>
      </c>
      <c r="L1585" s="41">
        <f>IF(Simulation!Q1585&lt;='Given Data '!J$6,1,IF(AND(Simulation!Q1585&gt;'Given Data '!J$6,Simulation!Q1585&lt;='Given Data '!J$7),2,IF(Simulation!Q1585&gt;'Given Data '!J$8,3)))</f>
        <v>3</v>
      </c>
      <c r="M1585" s="41">
        <v>2</v>
      </c>
      <c r="N1585" s="39">
        <f t="shared" si="59"/>
        <v>1581</v>
      </c>
      <c r="O1585" s="41">
        <f>O1584+(Table10[[#This Row],[Column11]]-Q1584)/R1584</f>
        <v>79.810320496909526</v>
      </c>
      <c r="P1585" s="41">
        <f>3.6*Table10[[#This Row],[Column11]]</f>
        <v>92.235242643003971</v>
      </c>
      <c r="Q1585" s="41">
        <f t="shared" si="60"/>
        <v>25.620900734167769</v>
      </c>
      <c r="R1585" s="36">
        <f>-1.2*Table10[[#This Row],[Column16]]/Table10[[#This Row],[Column19]]</f>
        <v>2.4089684484349675E-2</v>
      </c>
      <c r="S1585" s="41">
        <f>'Given Data '!C$21*'Given Data '!C$19*'Given Data '!C$9*Table10[[#This Row],[Column11]]^2</f>
        <v>617.21007602093459</v>
      </c>
      <c r="T1585" s="41">
        <f>'Given Data '!C$23*'Given Data '!C$17*9.81</f>
        <v>102.35950200000001</v>
      </c>
      <c r="U1585" s="41">
        <v>0</v>
      </c>
      <c r="V1585" s="41">
        <f>'Given Data '!C$45-(Table10[[#This Row],[Column13]]+Table10[[#This Row],[Column14]]+Table10[[#This Row],[Column15]])</f>
        <v>-11.66816069810011</v>
      </c>
      <c r="W1585" s="41">
        <f>Table10[[#This Row],[Column16]]/'Given Data '!C$17</f>
        <v>-2.2365223396331502E-2</v>
      </c>
      <c r="X1585" s="41">
        <f>IF(L1585=1,'Given Data '!C$55,IF(L1585=2,'Given Data '!C$56,IF(L1585=3,'Given Data '!C$57)))</f>
        <v>581.23604096253996</v>
      </c>
      <c r="Y1585" s="41">
        <f>Table10[[#This Row],[Column19]]*Table10[[#This Row],[Column11]]^2/(2*1000)</f>
        <v>190.77054831189196</v>
      </c>
    </row>
    <row r="1586" spans="7:25">
      <c r="G1586" s="42">
        <v>5800</v>
      </c>
      <c r="H1586" s="42">
        <v>17.18</v>
      </c>
      <c r="I1586" s="41">
        <f>Table10[[#This Row],[Column2]]*746/1000</f>
        <v>12.816280000000001</v>
      </c>
      <c r="J1586" s="37">
        <f>60*Table10[[#This Row],[Column3]]/(2*PI()*Table10[[#This Row],[Column1]])</f>
        <v>2.1101113593618586E-2</v>
      </c>
      <c r="K1586" s="51">
        <v>414.1</v>
      </c>
      <c r="L1586" s="41">
        <f>IF(Simulation!Q1586&lt;='Given Data '!J$6,1,IF(AND(Simulation!Q1586&gt;'Given Data '!J$6,Simulation!Q1586&lt;='Given Data '!J$7),2,IF(Simulation!Q1586&gt;'Given Data '!J$8,3)))</f>
        <v>3</v>
      </c>
      <c r="M1586" s="41">
        <v>2</v>
      </c>
      <c r="N1586" s="39">
        <f t="shared" si="59"/>
        <v>1582</v>
      </c>
      <c r="O1586" s="41">
        <f>O1585+(Table10[[#This Row],[Column11]]-Q1585)/R1585</f>
        <v>79.849350414789868</v>
      </c>
      <c r="P1586" s="41">
        <f>3.6*Table10[[#This Row],[Column11]]</f>
        <v>92.23862742926984</v>
      </c>
      <c r="Q1586" s="41">
        <f t="shared" si="60"/>
        <v>25.621840952574956</v>
      </c>
      <c r="R1586" s="36">
        <f>-1.2*Table10[[#This Row],[Column16]]/Table10[[#This Row],[Column19]]</f>
        <v>2.4183210845458384E-2</v>
      </c>
      <c r="S1586" s="41">
        <f>'Given Data '!C$21*'Given Data '!C$19*'Given Data '!C$9*Table10[[#This Row],[Column11]]^2</f>
        <v>617.25537676414831</v>
      </c>
      <c r="T1586" s="41">
        <f>'Given Data '!C$23*'Given Data '!C$17*9.81</f>
        <v>102.35950200000001</v>
      </c>
      <c r="U1586" s="41">
        <v>0</v>
      </c>
      <c r="V1586" s="41">
        <f>'Given Data '!C$45-(Table10[[#This Row],[Column13]]+Table10[[#This Row],[Column14]]+Table10[[#This Row],[Column15]])</f>
        <v>-11.713461441313825</v>
      </c>
      <c r="W1586" s="41">
        <f>Table10[[#This Row],[Column16]]/'Given Data '!C$17</f>
        <v>-2.2452054668903845E-2</v>
      </c>
      <c r="X1586" s="41">
        <f>IF(L1586=1,'Given Data '!C$55,IF(L1586=2,'Given Data '!C$56,IF(L1586=3,'Given Data '!C$57)))</f>
        <v>581.23604096253996</v>
      </c>
      <c r="Y1586" s="41">
        <f>Table10[[#This Row],[Column19]]*Table10[[#This Row],[Column11]]^2/(2*1000)</f>
        <v>190.78455010472968</v>
      </c>
    </row>
    <row r="1587" spans="7:25">
      <c r="G1587" s="42">
        <v>5800</v>
      </c>
      <c r="H1587" s="42">
        <v>17.18</v>
      </c>
      <c r="I1587" s="41">
        <f>Table10[[#This Row],[Column2]]*746/1000</f>
        <v>12.816280000000001</v>
      </c>
      <c r="J1587" s="37">
        <f>60*Table10[[#This Row],[Column3]]/(2*PI()*Table10[[#This Row],[Column1]])</f>
        <v>2.1101113593618586E-2</v>
      </c>
      <c r="K1587" s="51">
        <v>414.1</v>
      </c>
      <c r="L1587" s="41">
        <f>IF(Simulation!Q1587&lt;='Given Data '!J$6,1,IF(AND(Simulation!Q1587&gt;'Given Data '!J$6,Simulation!Q1587&lt;='Given Data '!J$7),2,IF(Simulation!Q1587&gt;'Given Data '!J$8,3)))</f>
        <v>3</v>
      </c>
      <c r="M1587" s="41">
        <v>2</v>
      </c>
      <c r="N1587" s="39">
        <f t="shared" si="59"/>
        <v>1583</v>
      </c>
      <c r="O1587" s="41">
        <f>O1586+(Table10[[#This Row],[Column11]]-Q1586)/R1586</f>
        <v>79.88837889770204</v>
      </c>
      <c r="P1587" s="41">
        <f>3.6*Table10[[#This Row],[Column11]]</f>
        <v>92.242025231782321</v>
      </c>
      <c r="Q1587" s="41">
        <f t="shared" si="60"/>
        <v>25.6227847866062</v>
      </c>
      <c r="R1587" s="36">
        <f>-1.2*Table10[[#This Row],[Column16]]/Table10[[#This Row],[Column19]]</f>
        <v>2.4277100315524602E-2</v>
      </c>
      <c r="S1587" s="41">
        <f>'Given Data '!C$21*'Given Data '!C$19*'Given Data '!C$9*Table10[[#This Row],[Column11]]^2</f>
        <v>617.30085338403944</v>
      </c>
      <c r="T1587" s="41">
        <f>'Given Data '!C$23*'Given Data '!C$17*9.81</f>
        <v>102.35950200000001</v>
      </c>
      <c r="U1587" s="41">
        <v>0</v>
      </c>
      <c r="V1587" s="41">
        <f>'Given Data '!C$45-(Table10[[#This Row],[Column13]]+Table10[[#This Row],[Column14]]+Table10[[#This Row],[Column15]])</f>
        <v>-11.758938061204958</v>
      </c>
      <c r="W1587" s="41">
        <f>Table10[[#This Row],[Column16]]/'Given Data '!C$17</f>
        <v>-2.2539223057263531E-2</v>
      </c>
      <c r="X1587" s="41">
        <f>IF(L1587=1,'Given Data '!C$55,IF(L1587=2,'Given Data '!C$56,IF(L1587=3,'Given Data '!C$57)))</f>
        <v>581.23604096253996</v>
      </c>
      <c r="Y1587" s="41">
        <f>Table10[[#This Row],[Column19]]*Table10[[#This Row],[Column11]]^2/(2*1000)</f>
        <v>190.79860625845927</v>
      </c>
    </row>
    <row r="1588" spans="7:25">
      <c r="G1588" s="42">
        <v>5800</v>
      </c>
      <c r="H1588" s="42">
        <v>17.18</v>
      </c>
      <c r="I1588" s="41">
        <f>Table10[[#This Row],[Column2]]*746/1000</f>
        <v>12.816280000000001</v>
      </c>
      <c r="J1588" s="37">
        <f>60*Table10[[#This Row],[Column3]]/(2*PI()*Table10[[#This Row],[Column1]])</f>
        <v>2.1101113593618586E-2</v>
      </c>
      <c r="K1588" s="51">
        <v>414.1</v>
      </c>
      <c r="L1588" s="41">
        <f>IF(Simulation!Q1588&lt;='Given Data '!J$6,1,IF(AND(Simulation!Q1588&gt;'Given Data '!J$6,Simulation!Q1588&lt;='Given Data '!J$7),2,IF(Simulation!Q1588&gt;'Given Data '!J$8,3)))</f>
        <v>3</v>
      </c>
      <c r="M1588" s="41">
        <v>2</v>
      </c>
      <c r="N1588" s="39">
        <f t="shared" si="59"/>
        <v>1584</v>
      </c>
      <c r="O1588" s="41">
        <f>O1587+(Table10[[#This Row],[Column11]]-Q1587)/R1587</f>
        <v>79.927405940233996</v>
      </c>
      <c r="P1588" s="41">
        <f>3.6*Table10[[#This Row],[Column11]]</f>
        <v>92.245436100117956</v>
      </c>
      <c r="Q1588" s="41">
        <f t="shared" si="60"/>
        <v>25.623732250032766</v>
      </c>
      <c r="R1588" s="36">
        <f>-1.2*Table10[[#This Row],[Column16]]/Table10[[#This Row],[Column19]]</f>
        <v>2.4371354304291229E-2</v>
      </c>
      <c r="S1588" s="41">
        <f>'Given Data '!C$21*'Given Data '!C$19*'Given Data '!C$9*Table10[[#This Row],[Column11]]^2</f>
        <v>617.34650656343581</v>
      </c>
      <c r="T1588" s="41">
        <f>'Given Data '!C$23*'Given Data '!C$17*9.81</f>
        <v>102.35950200000001</v>
      </c>
      <c r="U1588" s="41">
        <v>0</v>
      </c>
      <c r="V1588" s="41">
        <f>'Given Data '!C$45-(Table10[[#This Row],[Column13]]+Table10[[#This Row],[Column14]]+Table10[[#This Row],[Column15]])</f>
        <v>-11.804591240601326</v>
      </c>
      <c r="W1588" s="41">
        <f>Table10[[#This Row],[Column16]]/'Given Data '!C$17</f>
        <v>-2.2626729870236961E-2</v>
      </c>
      <c r="X1588" s="41">
        <f>IF(L1588=1,'Given Data '!C$55,IF(L1588=2,'Given Data '!C$56,IF(L1588=3,'Given Data '!C$57)))</f>
        <v>581.23604096253996</v>
      </c>
      <c r="Y1588" s="41">
        <f>Table10[[#This Row],[Column19]]*Table10[[#This Row],[Column11]]^2/(2*1000)</f>
        <v>190.81271698413272</v>
      </c>
    </row>
    <row r="1589" spans="7:25">
      <c r="G1589" s="42">
        <v>5800</v>
      </c>
      <c r="H1589" s="42">
        <v>17.18</v>
      </c>
      <c r="I1589" s="41">
        <f>Table10[[#This Row],[Column2]]*746/1000</f>
        <v>12.816280000000001</v>
      </c>
      <c r="J1589" s="37">
        <f>60*Table10[[#This Row],[Column3]]/(2*PI()*Table10[[#This Row],[Column1]])</f>
        <v>2.1101113593618586E-2</v>
      </c>
      <c r="K1589" s="51">
        <v>414.1</v>
      </c>
      <c r="L1589" s="41">
        <f>IF(Simulation!Q1589&lt;='Given Data '!J$6,1,IF(AND(Simulation!Q1589&gt;'Given Data '!J$6,Simulation!Q1589&lt;='Given Data '!J$7),2,IF(Simulation!Q1589&gt;'Given Data '!J$8,3)))</f>
        <v>3</v>
      </c>
      <c r="M1589" s="41">
        <v>2</v>
      </c>
      <c r="N1589" s="39">
        <f t="shared" si="59"/>
        <v>1585</v>
      </c>
      <c r="O1589" s="41">
        <f>O1588+(Table10[[#This Row],[Column11]]-Q1588)/R1588</f>
        <v>79.966431536953849</v>
      </c>
      <c r="P1589" s="41">
        <f>3.6*Table10[[#This Row],[Column11]]</f>
        <v>92.248860084038512</v>
      </c>
      <c r="Q1589" s="41">
        <f t="shared" si="60"/>
        <v>25.624683356677362</v>
      </c>
      <c r="R1589" s="36">
        <f>-1.2*Table10[[#This Row],[Column16]]/Table10[[#This Row],[Column19]]</f>
        <v>2.4465974226974219E-2</v>
      </c>
      <c r="S1589" s="41">
        <f>'Given Data '!C$21*'Given Data '!C$19*'Given Data '!C$9*Table10[[#This Row],[Column11]]^2</f>
        <v>617.39233698781618</v>
      </c>
      <c r="T1589" s="41">
        <f>'Given Data '!C$23*'Given Data '!C$17*9.81</f>
        <v>102.35950200000001</v>
      </c>
      <c r="U1589" s="41">
        <v>0</v>
      </c>
      <c r="V1589" s="41">
        <f>'Given Data '!C$45-(Table10[[#This Row],[Column13]]+Table10[[#This Row],[Column14]]+Table10[[#This Row],[Column15]])</f>
        <v>-11.850421664981695</v>
      </c>
      <c r="W1589" s="41">
        <f>Table10[[#This Row],[Column16]]/'Given Data '!C$17</f>
        <v>-2.2714576421731796E-2</v>
      </c>
      <c r="X1589" s="41">
        <f>IF(L1589=1,'Given Data '!C$55,IF(L1589=2,'Given Data '!C$56,IF(L1589=3,'Given Data '!C$57)))</f>
        <v>581.23604096253996</v>
      </c>
      <c r="Y1589" s="41">
        <f>Table10[[#This Row],[Column19]]*Table10[[#This Row],[Column11]]^2/(2*1000)</f>
        <v>190.82688249362147</v>
      </c>
    </row>
    <row r="1590" spans="7:25">
      <c r="G1590" s="42">
        <v>5800</v>
      </c>
      <c r="H1590" s="42">
        <v>17.18</v>
      </c>
      <c r="I1590" s="41">
        <f>Table10[[#This Row],[Column2]]*746/1000</f>
        <v>12.816280000000001</v>
      </c>
      <c r="J1590" s="37">
        <f>60*Table10[[#This Row],[Column3]]/(2*PI()*Table10[[#This Row],[Column1]])</f>
        <v>2.1101113593618586E-2</v>
      </c>
      <c r="K1590" s="51">
        <v>469.1</v>
      </c>
      <c r="L1590" s="41">
        <f>IF(Simulation!Q1590&lt;='Given Data '!J$6,1,IF(AND(Simulation!Q1590&gt;'Given Data '!J$6,Simulation!Q1590&lt;='Given Data '!J$7),2,IF(Simulation!Q1590&gt;'Given Data '!J$8,3)))</f>
        <v>3</v>
      </c>
      <c r="M1590" s="41">
        <v>2</v>
      </c>
      <c r="N1590" s="39">
        <f t="shared" si="59"/>
        <v>1586</v>
      </c>
      <c r="O1590" s="41">
        <f>O1589+(Table10[[#This Row],[Column11]]-Q1589)/R1589</f>
        <v>80.005455682410144</v>
      </c>
      <c r="P1590" s="41">
        <f>3.6*Table10[[#This Row],[Column11]]</f>
        <v>92.252297233491575</v>
      </c>
      <c r="Q1590" s="41">
        <f t="shared" si="60"/>
        <v>25.625638120414326</v>
      </c>
      <c r="R1590" s="36">
        <f>-1.2*Table10[[#This Row],[Column16]]/Table10[[#This Row],[Column19]]</f>
        <v>2.4560961504284187E-2</v>
      </c>
      <c r="S1590" s="41">
        <f>'Given Data '!C$21*'Given Data '!C$19*'Given Data '!C$9*Table10[[#This Row],[Column11]]^2</f>
        <v>617.43834534532073</v>
      </c>
      <c r="T1590" s="41">
        <f>'Given Data '!C$23*'Given Data '!C$17*9.81</f>
        <v>102.35950200000001</v>
      </c>
      <c r="U1590" s="41">
        <v>0</v>
      </c>
      <c r="V1590" s="41">
        <f>'Given Data '!C$45-(Table10[[#This Row],[Column13]]+Table10[[#This Row],[Column14]]+Table10[[#This Row],[Column15]])</f>
        <v>-11.896430022486243</v>
      </c>
      <c r="W1590" s="41">
        <f>Table10[[#This Row],[Column16]]/'Given Data '!C$17</f>
        <v>-2.2802764030757015E-2</v>
      </c>
      <c r="X1590" s="41">
        <f>IF(L1590=1,'Given Data '!C$55,IF(L1590=2,'Given Data '!C$56,IF(L1590=3,'Given Data '!C$57)))</f>
        <v>581.23604096253996</v>
      </c>
      <c r="Y1590" s="41">
        <f>Table10[[#This Row],[Column19]]*Table10[[#This Row],[Column11]]^2/(2*1000)</f>
        <v>190.84110299961944</v>
      </c>
    </row>
    <row r="1591" spans="7:25">
      <c r="G1591" s="42">
        <v>5800</v>
      </c>
      <c r="H1591" s="42">
        <v>17.18</v>
      </c>
      <c r="I1591" s="41">
        <f>Table10[[#This Row],[Column2]]*746/1000</f>
        <v>12.816280000000001</v>
      </c>
      <c r="J1591" s="37">
        <f>60*Table10[[#This Row],[Column3]]/(2*PI()*Table10[[#This Row],[Column1]])</f>
        <v>2.1101113593618586E-2</v>
      </c>
      <c r="K1591" s="51">
        <v>469.1</v>
      </c>
      <c r="L1591" s="41">
        <f>IF(Simulation!Q1591&lt;='Given Data '!J$6,1,IF(AND(Simulation!Q1591&gt;'Given Data '!J$6,Simulation!Q1591&lt;='Given Data '!J$7),2,IF(Simulation!Q1591&gt;'Given Data '!J$8,3)))</f>
        <v>3</v>
      </c>
      <c r="M1591" s="41">
        <v>2</v>
      </c>
      <c r="N1591" s="39">
        <f t="shared" si="59"/>
        <v>1587</v>
      </c>
      <c r="O1591" s="41">
        <f>O1590+(Table10[[#This Row],[Column11]]-Q1590)/R1590</f>
        <v>80.044478371131049</v>
      </c>
      <c r="P1591" s="41">
        <f>3.6*Table10[[#This Row],[Column11]]</f>
        <v>92.255747598611265</v>
      </c>
      <c r="Q1591" s="41">
        <f t="shared" si="60"/>
        <v>25.626596555169794</v>
      </c>
      <c r="R1591" s="36">
        <f>-1.2*Table10[[#This Row],[Column16]]/Table10[[#This Row],[Column19]]</f>
        <v>2.4656317562447287E-2</v>
      </c>
      <c r="S1591" s="41">
        <f>'Given Data '!C$21*'Given Data '!C$19*'Given Data '!C$9*Table10[[#This Row],[Column11]]^2</f>
        <v>617.48453232676115</v>
      </c>
      <c r="T1591" s="41">
        <f>'Given Data '!C$23*'Given Data '!C$17*9.81</f>
        <v>102.35950200000001</v>
      </c>
      <c r="U1591" s="41">
        <v>0</v>
      </c>
      <c r="V1591" s="41">
        <f>'Given Data '!C$45-(Table10[[#This Row],[Column13]]+Table10[[#This Row],[Column14]]+Table10[[#This Row],[Column15]])</f>
        <v>-11.942617003926671</v>
      </c>
      <c r="W1591" s="41">
        <f>Table10[[#This Row],[Column16]]/'Given Data '!C$17</f>
        <v>-2.2891294021442316E-2</v>
      </c>
      <c r="X1591" s="41">
        <f>IF(L1591=1,'Given Data '!C$55,IF(L1591=2,'Given Data '!C$56,IF(L1591=3,'Given Data '!C$57)))</f>
        <v>581.23604096253996</v>
      </c>
      <c r="Y1591" s="41">
        <f>Table10[[#This Row],[Column19]]*Table10[[#This Row],[Column11]]^2/(2*1000)</f>
        <v>190.85537871564642</v>
      </c>
    </row>
    <row r="1592" spans="7:25">
      <c r="G1592" s="42">
        <v>5800</v>
      </c>
      <c r="H1592" s="42">
        <v>17.18</v>
      </c>
      <c r="I1592" s="41">
        <f>Table10[[#This Row],[Column2]]*746/1000</f>
        <v>12.816280000000001</v>
      </c>
      <c r="J1592" s="37">
        <f>60*Table10[[#This Row],[Column3]]/(2*PI()*Table10[[#This Row],[Column1]])</f>
        <v>2.1101113593618586E-2</v>
      </c>
      <c r="K1592" s="51">
        <v>469.1</v>
      </c>
      <c r="L1592" s="41">
        <f>IF(Simulation!Q1592&lt;='Given Data '!J$6,1,IF(AND(Simulation!Q1592&gt;'Given Data '!J$6,Simulation!Q1592&lt;='Given Data '!J$7),2,IF(Simulation!Q1592&gt;'Given Data '!J$8,3)))</f>
        <v>3</v>
      </c>
      <c r="M1592" s="41">
        <v>2</v>
      </c>
      <c r="N1592" s="39">
        <f t="shared" si="59"/>
        <v>1588</v>
      </c>
      <c r="O1592" s="41">
        <f>O1591+(Table10[[#This Row],[Column11]]-Q1591)/R1591</f>
        <v>80.083499597625249</v>
      </c>
      <c r="P1592" s="41">
        <f>3.6*Table10[[#This Row],[Column11]]</f>
        <v>92.259211229718886</v>
      </c>
      <c r="Q1592" s="41">
        <f t="shared" si="60"/>
        <v>25.627558674921911</v>
      </c>
      <c r="R1592" s="36">
        <f>-1.2*Table10[[#This Row],[Column16]]/Table10[[#This Row],[Column19]]</f>
        <v>2.475204383322728E-2</v>
      </c>
      <c r="S1592" s="41">
        <f>'Given Data '!C$21*'Given Data '!C$19*'Given Data '!C$9*Table10[[#This Row],[Column11]]^2</f>
        <v>617.53089862563138</v>
      </c>
      <c r="T1592" s="41">
        <f>'Given Data '!C$23*'Given Data '!C$17*9.81</f>
        <v>102.35950200000001</v>
      </c>
      <c r="U1592" s="41">
        <v>0</v>
      </c>
      <c r="V1592" s="41">
        <f>'Given Data '!C$45-(Table10[[#This Row],[Column13]]+Table10[[#This Row],[Column14]]+Table10[[#This Row],[Column15]])</f>
        <v>-11.988983302796896</v>
      </c>
      <c r="W1592" s="41">
        <f>Table10[[#This Row],[Column16]]/'Given Data '!C$17</f>
        <v>-2.2980167723058588E-2</v>
      </c>
      <c r="X1592" s="41">
        <f>IF(L1592=1,'Given Data '!C$55,IF(L1592=2,'Given Data '!C$56,IF(L1592=3,'Given Data '!C$57)))</f>
        <v>581.23604096253996</v>
      </c>
      <c r="Y1592" s="41">
        <f>Table10[[#This Row],[Column19]]*Table10[[#This Row],[Column11]]^2/(2*1000)</f>
        <v>190.86970985605114</v>
      </c>
    </row>
    <row r="1593" spans="7:25">
      <c r="G1593" s="42">
        <v>5800</v>
      </c>
      <c r="H1593" s="42">
        <v>17.18</v>
      </c>
      <c r="I1593" s="41">
        <f>Table10[[#This Row],[Column2]]*746/1000</f>
        <v>12.816280000000001</v>
      </c>
      <c r="J1593" s="37">
        <f>60*Table10[[#This Row],[Column3]]/(2*PI()*Table10[[#This Row],[Column1]])</f>
        <v>2.1101113593618586E-2</v>
      </c>
      <c r="K1593" s="51">
        <v>469.1</v>
      </c>
      <c r="L1593" s="41">
        <f>IF(Simulation!Q1593&lt;='Given Data '!J$6,1,IF(AND(Simulation!Q1593&gt;'Given Data '!J$6,Simulation!Q1593&lt;='Given Data '!J$7),2,IF(Simulation!Q1593&gt;'Given Data '!J$8,3)))</f>
        <v>3</v>
      </c>
      <c r="M1593" s="41">
        <v>2</v>
      </c>
      <c r="N1593" s="39">
        <f t="shared" si="59"/>
        <v>1589</v>
      </c>
      <c r="O1593" s="41">
        <f>O1592+(Table10[[#This Row],[Column11]]-Q1592)/R1592</f>
        <v>80.122519356380934</v>
      </c>
      <c r="P1593" s="41">
        <f>3.6*Table10[[#This Row],[Column11]]</f>
        <v>92.262688177323582</v>
      </c>
      <c r="Q1593" s="41">
        <f t="shared" si="60"/>
        <v>25.628524493700994</v>
      </c>
      <c r="R1593" s="36">
        <f>-1.2*Table10[[#This Row],[Column16]]/Table10[[#This Row],[Column19]]</f>
        <v>2.4848141753946184E-2</v>
      </c>
      <c r="S1593" s="41">
        <f>'Given Data '!C$21*'Given Data '!C$19*'Given Data '!C$9*Table10[[#This Row],[Column11]]^2</f>
        <v>617.57744493811754</v>
      </c>
      <c r="T1593" s="41">
        <f>'Given Data '!C$23*'Given Data '!C$17*9.81</f>
        <v>102.35950200000001</v>
      </c>
      <c r="U1593" s="41">
        <v>0</v>
      </c>
      <c r="V1593" s="41">
        <f>'Given Data '!C$45-(Table10[[#This Row],[Column13]]+Table10[[#This Row],[Column14]]+Table10[[#This Row],[Column15]])</f>
        <v>-12.035529615283053</v>
      </c>
      <c r="W1593" s="41">
        <f>Table10[[#This Row],[Column16]]/'Given Data '!C$17</f>
        <v>-2.3069386470037093E-2</v>
      </c>
      <c r="X1593" s="41">
        <f>IF(L1593=1,'Given Data '!C$55,IF(L1593=2,'Given Data '!C$56,IF(L1593=3,'Given Data '!C$57)))</f>
        <v>581.23604096253996</v>
      </c>
      <c r="Y1593" s="41">
        <f>Table10[[#This Row],[Column19]]*Table10[[#This Row],[Column11]]^2/(2*1000)</f>
        <v>190.88409663601453</v>
      </c>
    </row>
    <row r="1594" spans="7:25">
      <c r="G1594" s="42">
        <v>5800</v>
      </c>
      <c r="H1594" s="42">
        <v>17.18</v>
      </c>
      <c r="I1594" s="41">
        <f>Table10[[#This Row],[Column2]]*746/1000</f>
        <v>12.816280000000001</v>
      </c>
      <c r="J1594" s="37">
        <f>60*Table10[[#This Row],[Column3]]/(2*PI()*Table10[[#This Row],[Column1]])</f>
        <v>2.1101113593618586E-2</v>
      </c>
      <c r="K1594" s="51">
        <v>469.1</v>
      </c>
      <c r="L1594" s="41">
        <f>IF(Simulation!Q1594&lt;='Given Data '!J$6,1,IF(AND(Simulation!Q1594&gt;'Given Data '!J$6,Simulation!Q1594&lt;='Given Data '!J$7),2,IF(Simulation!Q1594&gt;'Given Data '!J$8,3)))</f>
        <v>3</v>
      </c>
      <c r="M1594" s="41">
        <v>2</v>
      </c>
      <c r="N1594" s="39">
        <f t="shared" si="59"/>
        <v>1590</v>
      </c>
      <c r="O1594" s="41">
        <f>O1593+(Table10[[#This Row],[Column11]]-Q1593)/R1593</f>
        <v>80.161537641866261</v>
      </c>
      <c r="P1594" s="41">
        <f>3.6*Table10[[#This Row],[Column11]]</f>
        <v>92.266178492123032</v>
      </c>
      <c r="Q1594" s="41">
        <f t="shared" si="60"/>
        <v>25.629494025589729</v>
      </c>
      <c r="R1594" s="36">
        <f>-1.2*Table10[[#This Row],[Column16]]/Table10[[#This Row],[Column19]]</f>
        <v>2.4944612767506584E-2</v>
      </c>
      <c r="S1594" s="41">
        <f>'Given Data '!C$21*'Given Data '!C$19*'Given Data '!C$9*Table10[[#This Row],[Column11]]^2</f>
        <v>617.62417196310878</v>
      </c>
      <c r="T1594" s="41">
        <f>'Given Data '!C$23*'Given Data '!C$17*9.81</f>
        <v>102.35950200000001</v>
      </c>
      <c r="U1594" s="41">
        <v>0</v>
      </c>
      <c r="V1594" s="41">
        <f>'Given Data '!C$45-(Table10[[#This Row],[Column13]]+Table10[[#This Row],[Column14]]+Table10[[#This Row],[Column15]])</f>
        <v>-12.082256640274295</v>
      </c>
      <c r="W1594" s="41">
        <f>Table10[[#This Row],[Column16]]/'Given Data '!C$17</f>
        <v>-2.3158951601990174E-2</v>
      </c>
      <c r="X1594" s="41">
        <f>IF(L1594=1,'Given Data '!C$55,IF(L1594=2,'Given Data '!C$56,IF(L1594=3,'Given Data '!C$57)))</f>
        <v>581.23604096253996</v>
      </c>
      <c r="Y1594" s="41">
        <f>Table10[[#This Row],[Column19]]*Table10[[#This Row],[Column11]]^2/(2*1000)</f>
        <v>190.89853927155283</v>
      </c>
    </row>
    <row r="1595" spans="7:25">
      <c r="G1595" s="42">
        <v>5800</v>
      </c>
      <c r="H1595" s="42">
        <v>17.18</v>
      </c>
      <c r="I1595" s="41">
        <f>Table10[[#This Row],[Column2]]*746/1000</f>
        <v>12.816280000000001</v>
      </c>
      <c r="J1595" s="37">
        <f>60*Table10[[#This Row],[Column3]]/(2*PI()*Table10[[#This Row],[Column1]])</f>
        <v>2.1101113593618586E-2</v>
      </c>
      <c r="K1595" s="51">
        <v>469.1</v>
      </c>
      <c r="L1595" s="41">
        <f>IF(Simulation!Q1595&lt;='Given Data '!J$6,1,IF(AND(Simulation!Q1595&gt;'Given Data '!J$6,Simulation!Q1595&lt;='Given Data '!J$7),2,IF(Simulation!Q1595&gt;'Given Data '!J$8,3)))</f>
        <v>3</v>
      </c>
      <c r="M1595" s="41">
        <v>2</v>
      </c>
      <c r="N1595" s="39">
        <f t="shared" si="59"/>
        <v>1591</v>
      </c>
      <c r="O1595" s="41">
        <f>O1594+(Table10[[#This Row],[Column11]]-Q1594)/R1594</f>
        <v>80.200554448529431</v>
      </c>
      <c r="P1595" s="41">
        <f>3.6*Table10[[#This Row],[Column11]]</f>
        <v>92.269682225004118</v>
      </c>
      <c r="Q1595" s="41">
        <f t="shared" si="60"/>
        <v>25.630467284723366</v>
      </c>
      <c r="R1595" s="36">
        <f>-1.2*Table10[[#This Row],[Column16]]/Table10[[#This Row],[Column19]]</f>
        <v>2.504145832241321E-2</v>
      </c>
      <c r="S1595" s="41">
        <f>'Given Data '!C$21*'Given Data '!C$19*'Given Data '!C$9*Table10[[#This Row],[Column11]]^2</f>
        <v>617.67108040220774</v>
      </c>
      <c r="T1595" s="41">
        <f>'Given Data '!C$23*'Given Data '!C$17*9.81</f>
        <v>102.35950200000001</v>
      </c>
      <c r="U1595" s="41">
        <v>0</v>
      </c>
      <c r="V1595" s="41">
        <f>'Given Data '!C$45-(Table10[[#This Row],[Column13]]+Table10[[#This Row],[Column14]]+Table10[[#This Row],[Column15]])</f>
        <v>-12.129165079373252</v>
      </c>
      <c r="W1595" s="41">
        <f>Table10[[#This Row],[Column16]]/'Given Data '!C$17</f>
        <v>-2.3248864463731287E-2</v>
      </c>
      <c r="X1595" s="41">
        <f>IF(L1595=1,'Given Data '!C$55,IF(L1595=2,'Given Data '!C$56,IF(L1595=3,'Given Data '!C$57)))</f>
        <v>581.23604096253996</v>
      </c>
      <c r="Y1595" s="41">
        <f>Table10[[#This Row],[Column19]]*Table10[[#This Row],[Column11]]^2/(2*1000)</f>
        <v>190.91303797952122</v>
      </c>
    </row>
    <row r="1596" spans="7:25">
      <c r="G1596" s="42">
        <v>5800</v>
      </c>
      <c r="H1596" s="42">
        <v>17.18</v>
      </c>
      <c r="I1596" s="41">
        <f>Table10[[#This Row],[Column2]]*746/1000</f>
        <v>12.816280000000001</v>
      </c>
      <c r="J1596" s="37">
        <f>60*Table10[[#This Row],[Column3]]/(2*PI()*Table10[[#This Row],[Column1]])</f>
        <v>2.1101113593618586E-2</v>
      </c>
      <c r="K1596" s="51">
        <v>469.1</v>
      </c>
      <c r="L1596" s="41">
        <f>IF(Simulation!Q1596&lt;='Given Data '!J$6,1,IF(AND(Simulation!Q1596&gt;'Given Data '!J$6,Simulation!Q1596&lt;='Given Data '!J$7),2,IF(Simulation!Q1596&gt;'Given Data '!J$8,3)))</f>
        <v>3</v>
      </c>
      <c r="M1596" s="41">
        <v>2</v>
      </c>
      <c r="N1596" s="39">
        <f t="shared" si="59"/>
        <v>1592</v>
      </c>
      <c r="O1596" s="41">
        <f>O1595+(Table10[[#This Row],[Column11]]-Q1595)/R1595</f>
        <v>80.239569770797914</v>
      </c>
      <c r="P1596" s="41">
        <f>3.6*Table10[[#This Row],[Column11]]</f>
        <v>92.273199427043593</v>
      </c>
      <c r="Q1596" s="41">
        <f t="shared" si="60"/>
        <v>25.631444285289888</v>
      </c>
      <c r="R1596" s="36">
        <f>-1.2*Table10[[#This Row],[Column16]]/Table10[[#This Row],[Column19]]</f>
        <v>2.5138679872793834E-2</v>
      </c>
      <c r="S1596" s="41">
        <f>'Given Data '!C$21*'Given Data '!C$19*'Given Data '!C$9*Table10[[#This Row],[Column11]]^2</f>
        <v>617.71817095974063</v>
      </c>
      <c r="T1596" s="41">
        <f>'Given Data '!C$23*'Given Data '!C$17*9.81</f>
        <v>102.35950200000001</v>
      </c>
      <c r="U1596" s="41">
        <v>0</v>
      </c>
      <c r="V1596" s="41">
        <f>'Given Data '!C$45-(Table10[[#This Row],[Column13]]+Table10[[#This Row],[Column14]]+Table10[[#This Row],[Column15]])</f>
        <v>-12.176255636906149</v>
      </c>
      <c r="W1596" s="41">
        <f>Table10[[#This Row],[Column16]]/'Given Data '!C$17</f>
        <v>-2.3339126405294411E-2</v>
      </c>
      <c r="X1596" s="41">
        <f>IF(L1596=1,'Given Data '!C$55,IF(L1596=2,'Given Data '!C$56,IF(L1596=3,'Given Data '!C$57)))</f>
        <v>581.23604096253996</v>
      </c>
      <c r="Y1596" s="41">
        <f>Table10[[#This Row],[Column19]]*Table10[[#This Row],[Column11]]^2/(2*1000)</f>
        <v>190.92759297761648</v>
      </c>
    </row>
    <row r="1597" spans="7:25">
      <c r="G1597" s="42">
        <v>5800</v>
      </c>
      <c r="H1597" s="42">
        <v>17.18</v>
      </c>
      <c r="I1597" s="41">
        <f>Table10[[#This Row],[Column2]]*746/1000</f>
        <v>12.816280000000001</v>
      </c>
      <c r="J1597" s="37">
        <f>60*Table10[[#This Row],[Column3]]/(2*PI()*Table10[[#This Row],[Column1]])</f>
        <v>2.1101113593618586E-2</v>
      </c>
      <c r="K1597" s="51">
        <v>469.1</v>
      </c>
      <c r="L1597" s="41">
        <f>IF(Simulation!Q1597&lt;='Given Data '!J$6,1,IF(AND(Simulation!Q1597&gt;'Given Data '!J$6,Simulation!Q1597&lt;='Given Data '!J$7),2,IF(Simulation!Q1597&gt;'Given Data '!J$8,3)))</f>
        <v>3</v>
      </c>
      <c r="M1597" s="41">
        <v>2</v>
      </c>
      <c r="N1597" s="39">
        <f t="shared" si="59"/>
        <v>1593</v>
      </c>
      <c r="O1597" s="41">
        <f>O1596+(Table10[[#This Row],[Column11]]-Q1596)/R1596</f>
        <v>80.278583603079099</v>
      </c>
      <c r="P1597" s="41">
        <f>3.6*Table10[[#This Row],[Column11]]</f>
        <v>92.276730149508779</v>
      </c>
      <c r="Q1597" s="41">
        <f t="shared" si="60"/>
        <v>25.632425041530215</v>
      </c>
      <c r="R1597" s="36">
        <f>-1.2*Table10[[#This Row],[Column16]]/Table10[[#This Row],[Column19]]</f>
        <v>2.5236278878422051E-2</v>
      </c>
      <c r="S1597" s="41">
        <f>'Given Data '!C$21*'Given Data '!C$19*'Given Data '!C$9*Table10[[#This Row],[Column11]]^2</f>
        <v>617.76544434276832</v>
      </c>
      <c r="T1597" s="41">
        <f>'Given Data '!C$23*'Given Data '!C$17*9.81</f>
        <v>102.35950200000001</v>
      </c>
      <c r="U1597" s="41">
        <v>0</v>
      </c>
      <c r="V1597" s="41">
        <f>'Given Data '!C$45-(Table10[[#This Row],[Column13]]+Table10[[#This Row],[Column14]]+Table10[[#This Row],[Column15]])</f>
        <v>-12.223529019933835</v>
      </c>
      <c r="W1597" s="41">
        <f>Table10[[#This Row],[Column16]]/'Given Data '!C$17</f>
        <v>-2.3429738781955176E-2</v>
      </c>
      <c r="X1597" s="41">
        <f>IF(L1597=1,'Given Data '!C$55,IF(L1597=2,'Given Data '!C$56,IF(L1597=3,'Given Data '!C$57)))</f>
        <v>581.23604096253996</v>
      </c>
      <c r="Y1597" s="41">
        <f>Table10[[#This Row],[Column19]]*Table10[[#This Row],[Column11]]^2/(2*1000)</f>
        <v>190.94220448438074</v>
      </c>
    </row>
    <row r="1598" spans="7:25">
      <c r="G1598" s="42">
        <v>5800</v>
      </c>
      <c r="H1598" s="42">
        <v>17.18</v>
      </c>
      <c r="I1598" s="41">
        <f>Table10[[#This Row],[Column2]]*746/1000</f>
        <v>12.816280000000001</v>
      </c>
      <c r="J1598" s="37">
        <f>60*Table10[[#This Row],[Column3]]/(2*PI()*Table10[[#This Row],[Column1]])</f>
        <v>2.1101113593618586E-2</v>
      </c>
      <c r="K1598" s="51">
        <v>426.7</v>
      </c>
      <c r="L1598" s="41">
        <f>IF(Simulation!Q1598&lt;='Given Data '!J$6,1,IF(AND(Simulation!Q1598&gt;'Given Data '!J$6,Simulation!Q1598&lt;='Given Data '!J$7),2,IF(Simulation!Q1598&gt;'Given Data '!J$8,3)))</f>
        <v>3</v>
      </c>
      <c r="M1598" s="41">
        <v>2</v>
      </c>
      <c r="N1598" s="39">
        <f t="shared" si="59"/>
        <v>1594</v>
      </c>
      <c r="O1598" s="41">
        <f>O1597+(Table10[[#This Row],[Column11]]-Q1597)/R1597</f>
        <v>80.317595939759869</v>
      </c>
      <c r="P1598" s="41">
        <f>3.6*Table10[[#This Row],[Column11]]</f>
        <v>92.280274443858204</v>
      </c>
      <c r="Q1598" s="41">
        <f t="shared" si="60"/>
        <v>25.63340956773839</v>
      </c>
      <c r="R1598" s="36">
        <f>-1.2*Table10[[#This Row],[Column16]]/Table10[[#This Row],[Column19]]</f>
        <v>2.5334256804739309E-2</v>
      </c>
      <c r="S1598" s="41">
        <f>'Given Data '!C$21*'Given Data '!C$19*'Given Data '!C$9*Table10[[#This Row],[Column11]]^2</f>
        <v>617.81290126109695</v>
      </c>
      <c r="T1598" s="41">
        <f>'Given Data '!C$23*'Given Data '!C$17*9.81</f>
        <v>102.35950200000001</v>
      </c>
      <c r="U1598" s="41">
        <v>0</v>
      </c>
      <c r="V1598" s="41">
        <f>'Given Data '!C$45-(Table10[[#This Row],[Column13]]+Table10[[#This Row],[Column14]]+Table10[[#This Row],[Column15]])</f>
        <v>-12.27098593826247</v>
      </c>
      <c r="W1598" s="41">
        <f>Table10[[#This Row],[Column16]]/'Given Data '!C$17</f>
        <v>-2.3520702954251346E-2</v>
      </c>
      <c r="X1598" s="41">
        <f>IF(L1598=1,'Given Data '!C$55,IF(L1598=2,'Given Data '!C$56,IF(L1598=3,'Given Data '!C$57)))</f>
        <v>581.23604096253996</v>
      </c>
      <c r="Y1598" s="41">
        <f>Table10[[#This Row],[Column19]]*Table10[[#This Row],[Column11]]^2/(2*1000)</f>
        <v>190.95687271920463</v>
      </c>
    </row>
    <row r="1599" spans="7:25">
      <c r="G1599" s="42">
        <v>5800</v>
      </c>
      <c r="H1599" s="42">
        <v>17.18</v>
      </c>
      <c r="I1599" s="41">
        <f>Table10[[#This Row],[Column2]]*746/1000</f>
        <v>12.816280000000001</v>
      </c>
      <c r="J1599" s="37">
        <f>60*Table10[[#This Row],[Column3]]/(2*PI()*Table10[[#This Row],[Column1]])</f>
        <v>2.1101113593618586E-2</v>
      </c>
      <c r="K1599" s="51">
        <v>426.7</v>
      </c>
      <c r="L1599" s="41">
        <f>IF(Simulation!Q1599&lt;='Given Data '!J$6,1,IF(AND(Simulation!Q1599&gt;'Given Data '!J$6,Simulation!Q1599&lt;='Given Data '!J$7),2,IF(Simulation!Q1599&gt;'Given Data '!J$8,3)))</f>
        <v>3</v>
      </c>
      <c r="M1599" s="41">
        <v>2</v>
      </c>
      <c r="N1599" s="39">
        <f t="shared" si="59"/>
        <v>1595</v>
      </c>
      <c r="O1599" s="41">
        <f>O1598+(Table10[[#This Row],[Column11]]-Q1598)/R1598</f>
        <v>80.356606775206757</v>
      </c>
      <c r="P1599" s="41">
        <f>3.6*Table10[[#This Row],[Column11]]</f>
        <v>92.28383236174237</v>
      </c>
      <c r="Q1599" s="41">
        <f t="shared" si="60"/>
        <v>25.634397878261769</v>
      </c>
      <c r="R1599" s="36">
        <f>-1.2*Table10[[#This Row],[Column16]]/Table10[[#This Row],[Column19]]</f>
        <v>2.5432615122876531E-2</v>
      </c>
      <c r="S1599" s="41">
        <f>'Given Data '!C$21*'Given Data '!C$19*'Given Data '!C$9*Table10[[#This Row],[Column11]]^2</f>
        <v>617.86054242728846</v>
      </c>
      <c r="T1599" s="41">
        <f>'Given Data '!C$23*'Given Data '!C$17*9.81</f>
        <v>102.35950200000001</v>
      </c>
      <c r="U1599" s="41">
        <v>0</v>
      </c>
      <c r="V1599" s="41">
        <f>'Given Data '!C$45-(Table10[[#This Row],[Column13]]+Table10[[#This Row],[Column14]]+Table10[[#This Row],[Column15]])</f>
        <v>-12.318627104453981</v>
      </c>
      <c r="W1599" s="41">
        <f>Table10[[#This Row],[Column16]]/'Given Data '!C$17</f>
        <v>-2.3612020288002876E-2</v>
      </c>
      <c r="X1599" s="41">
        <f>IF(L1599=1,'Given Data '!C$55,IF(L1599=2,'Given Data '!C$56,IF(L1599=3,'Given Data '!C$57)))</f>
        <v>581.23604096253996</v>
      </c>
      <c r="Y1599" s="41">
        <f>Table10[[#This Row],[Column19]]*Table10[[#This Row],[Column11]]^2/(2*1000)</f>
        <v>190.97159790233053</v>
      </c>
    </row>
    <row r="1600" spans="7:25">
      <c r="G1600" s="42">
        <v>5800</v>
      </c>
      <c r="H1600" s="42">
        <v>17.18</v>
      </c>
      <c r="I1600" s="41">
        <f>Table10[[#This Row],[Column2]]*746/1000</f>
        <v>12.816280000000001</v>
      </c>
      <c r="J1600" s="37">
        <f>60*Table10[[#This Row],[Column3]]/(2*PI()*Table10[[#This Row],[Column1]])</f>
        <v>2.1101113593618586E-2</v>
      </c>
      <c r="K1600" s="51">
        <v>426.7</v>
      </c>
      <c r="L1600" s="41">
        <f>IF(Simulation!Q1600&lt;='Given Data '!J$6,1,IF(AND(Simulation!Q1600&gt;'Given Data '!J$6,Simulation!Q1600&lt;='Given Data '!J$7),2,IF(Simulation!Q1600&gt;'Given Data '!J$8,3)))</f>
        <v>3</v>
      </c>
      <c r="M1600" s="41">
        <v>2</v>
      </c>
      <c r="N1600" s="39">
        <f t="shared" si="59"/>
        <v>1596</v>
      </c>
      <c r="O1600" s="41">
        <f>O1599+(Table10[[#This Row],[Column11]]-Q1599)/R1599</f>
        <v>80.395616103765676</v>
      </c>
      <c r="P1600" s="41">
        <f>3.6*Table10[[#This Row],[Column11]]</f>
        <v>92.287403955004351</v>
      </c>
      <c r="Q1600" s="41">
        <f t="shared" si="60"/>
        <v>25.63538998750121</v>
      </c>
      <c r="R1600" s="36">
        <f>-1.2*Table10[[#This Row],[Column16]]/Table10[[#This Row],[Column19]]</f>
        <v>2.55313553096757E-2</v>
      </c>
      <c r="S1600" s="41">
        <f>'Given Data '!C$21*'Given Data '!C$19*'Given Data '!C$9*Table10[[#This Row],[Column11]]^2</f>
        <v>617.90836855667101</v>
      </c>
      <c r="T1600" s="41">
        <f>'Given Data '!C$23*'Given Data '!C$17*9.81</f>
        <v>102.35950200000001</v>
      </c>
      <c r="U1600" s="41">
        <v>0</v>
      </c>
      <c r="V1600" s="41">
        <f>'Given Data '!C$45-(Table10[[#This Row],[Column13]]+Table10[[#This Row],[Column14]]+Table10[[#This Row],[Column15]])</f>
        <v>-12.366453233836523</v>
      </c>
      <c r="W1600" s="41">
        <f>Table10[[#This Row],[Column16]]/'Given Data '!C$17</f>
        <v>-2.3703692154331952E-2</v>
      </c>
      <c r="X1600" s="41">
        <f>IF(L1600=1,'Given Data '!C$55,IF(L1600=2,'Given Data '!C$56,IF(L1600=3,'Given Data '!C$57)))</f>
        <v>581.23604096253996</v>
      </c>
      <c r="Y1600" s="41">
        <f>Table10[[#This Row],[Column19]]*Table10[[#This Row],[Column11]]^2/(2*1000)</f>
        <v>190.9863802548559</v>
      </c>
    </row>
    <row r="1601" spans="7:25">
      <c r="G1601" s="42">
        <v>5800</v>
      </c>
      <c r="H1601" s="42">
        <v>17.18</v>
      </c>
      <c r="I1601" s="41">
        <f>Table10[[#This Row],[Column2]]*746/1000</f>
        <v>12.816280000000001</v>
      </c>
      <c r="J1601" s="37">
        <f>60*Table10[[#This Row],[Column3]]/(2*PI()*Table10[[#This Row],[Column1]])</f>
        <v>2.1101113593618586E-2</v>
      </c>
      <c r="K1601" s="51">
        <v>426.7</v>
      </c>
      <c r="L1601" s="41">
        <f>IF(Simulation!Q1601&lt;='Given Data '!J$6,1,IF(AND(Simulation!Q1601&gt;'Given Data '!J$6,Simulation!Q1601&lt;='Given Data '!J$7),2,IF(Simulation!Q1601&gt;'Given Data '!J$8,3)))</f>
        <v>3</v>
      </c>
      <c r="M1601" s="41">
        <v>2</v>
      </c>
      <c r="N1601" s="39">
        <f t="shared" si="59"/>
        <v>1597</v>
      </c>
      <c r="O1601" s="41">
        <f>O1600+(Table10[[#This Row],[Column11]]-Q1600)/R1600</f>
        <v>80.434623919761819</v>
      </c>
      <c r="P1601" s="41">
        <f>3.6*Table10[[#This Row],[Column11]]</f>
        <v>92.290989275680545</v>
      </c>
      <c r="Q1601" s="41">
        <f t="shared" si="60"/>
        <v>25.636385909911262</v>
      </c>
      <c r="R1601" s="36">
        <f>-1.2*Table10[[#This Row],[Column16]]/Table10[[#This Row],[Column19]]</f>
        <v>2.5630478847712627E-2</v>
      </c>
      <c r="S1601" s="41">
        <f>'Given Data '!C$21*'Given Data '!C$19*'Given Data '!C$9*Table10[[#This Row],[Column11]]^2</f>
        <v>617.95638036734999</v>
      </c>
      <c r="T1601" s="41">
        <f>'Given Data '!C$23*'Given Data '!C$17*9.81</f>
        <v>102.35950200000001</v>
      </c>
      <c r="U1601" s="41">
        <v>0</v>
      </c>
      <c r="V1601" s="41">
        <f>'Given Data '!C$45-(Table10[[#This Row],[Column13]]+Table10[[#This Row],[Column14]]+Table10[[#This Row],[Column15]])</f>
        <v>-12.414465044515509</v>
      </c>
      <c r="W1601" s="41">
        <f>Table10[[#This Row],[Column16]]/'Given Data '!C$17</f>
        <v>-2.3795719929684132E-2</v>
      </c>
      <c r="X1601" s="41">
        <f>IF(L1601=1,'Given Data '!C$55,IF(L1601=2,'Given Data '!C$56,IF(L1601=3,'Given Data '!C$57)))</f>
        <v>581.23604096253996</v>
      </c>
      <c r="Y1601" s="41">
        <f>Table10[[#This Row],[Column19]]*Table10[[#This Row],[Column11]]^2/(2*1000)</f>
        <v>191.00121999873653</v>
      </c>
    </row>
    <row r="1602" spans="7:25">
      <c r="G1602" s="42">
        <v>5800</v>
      </c>
      <c r="H1602" s="42">
        <v>17.18</v>
      </c>
      <c r="I1602" s="41">
        <f>Table10[[#This Row],[Column2]]*746/1000</f>
        <v>12.816280000000001</v>
      </c>
      <c r="J1602" s="37">
        <f>60*Table10[[#This Row],[Column3]]/(2*PI()*Table10[[#This Row],[Column1]])</f>
        <v>2.1101113593618586E-2</v>
      </c>
      <c r="K1602" s="51">
        <v>426.7</v>
      </c>
      <c r="L1602" s="41">
        <f>IF(Simulation!Q1602&lt;='Given Data '!J$6,1,IF(AND(Simulation!Q1602&gt;'Given Data '!J$6,Simulation!Q1602&lt;='Given Data '!J$7),2,IF(Simulation!Q1602&gt;'Given Data '!J$8,3)))</f>
        <v>3</v>
      </c>
      <c r="M1602" s="41">
        <v>2</v>
      </c>
      <c r="N1602" s="39">
        <f t="shared" si="59"/>
        <v>1598</v>
      </c>
      <c r="O1602" s="41">
        <f>O1601+(Table10[[#This Row],[Column11]]-Q1601)/R1601</f>
        <v>80.473630217499647</v>
      </c>
      <c r="P1602" s="41">
        <f>3.6*Table10[[#This Row],[Column11]]</f>
        <v>92.294588376001286</v>
      </c>
      <c r="Q1602" s="41">
        <f t="shared" si="60"/>
        <v>25.637385660000358</v>
      </c>
      <c r="R1602" s="36">
        <f>-1.2*Table10[[#This Row],[Column16]]/Table10[[#This Row],[Column19]]</f>
        <v>2.5729987225319245E-2</v>
      </c>
      <c r="S1602" s="41">
        <f>'Given Data '!C$21*'Given Data '!C$19*'Given Data '!C$9*Table10[[#This Row],[Column11]]^2</f>
        <v>618.00457858021889</v>
      </c>
      <c r="T1602" s="41">
        <f>'Given Data '!C$23*'Given Data '!C$17*9.81</f>
        <v>102.35950200000001</v>
      </c>
      <c r="U1602" s="41">
        <v>0</v>
      </c>
      <c r="V1602" s="41">
        <f>'Given Data '!C$45-(Table10[[#This Row],[Column13]]+Table10[[#This Row],[Column14]]+Table10[[#This Row],[Column15]])</f>
        <v>-12.462663257384406</v>
      </c>
      <c r="W1602" s="41">
        <f>Table10[[#This Row],[Column16]]/'Given Data '!C$17</f>
        <v>-2.3888104995849046E-2</v>
      </c>
      <c r="X1602" s="41">
        <f>IF(L1602=1,'Given Data '!C$55,IF(L1602=2,'Given Data '!C$56,IF(L1602=3,'Given Data '!C$57)))</f>
        <v>581.23604096253996</v>
      </c>
      <c r="Y1602" s="41">
        <f>Table10[[#This Row],[Column19]]*Table10[[#This Row],[Column11]]^2/(2*1000)</f>
        <v>191.01611735678992</v>
      </c>
    </row>
    <row r="1603" spans="7:25">
      <c r="G1603" s="42">
        <v>5800</v>
      </c>
      <c r="H1603" s="42">
        <v>17.18</v>
      </c>
      <c r="I1603" s="41">
        <f>Table10[[#This Row],[Column2]]*746/1000</f>
        <v>12.816280000000001</v>
      </c>
      <c r="J1603" s="37">
        <f>60*Table10[[#This Row],[Column3]]/(2*PI()*Table10[[#This Row],[Column1]])</f>
        <v>2.1101113593618586E-2</v>
      </c>
      <c r="K1603" s="51">
        <v>426.7</v>
      </c>
      <c r="L1603" s="41">
        <f>IF(Simulation!Q1603&lt;='Given Data '!J$6,1,IF(AND(Simulation!Q1603&gt;'Given Data '!J$6,Simulation!Q1603&lt;='Given Data '!J$7),2,IF(Simulation!Q1603&gt;'Given Data '!J$8,3)))</f>
        <v>3</v>
      </c>
      <c r="M1603" s="41">
        <v>2</v>
      </c>
      <c r="N1603" s="39">
        <f t="shared" si="59"/>
        <v>1599</v>
      </c>
      <c r="O1603" s="41">
        <f>O1602+(Table10[[#This Row],[Column11]]-Q1602)/R1602</f>
        <v>80.512634991263027</v>
      </c>
      <c r="P1603" s="41">
        <f>3.6*Table10[[#This Row],[Column11]]</f>
        <v>92.298201308391668</v>
      </c>
      <c r="Q1603" s="41">
        <f t="shared" si="60"/>
        <v>25.638389252331017</v>
      </c>
      <c r="R1603" s="36">
        <f>-1.2*Table10[[#This Row],[Column16]]/Table10[[#This Row],[Column19]]</f>
        <v>2.5829881936605913E-2</v>
      </c>
      <c r="S1603" s="41">
        <f>'Given Data '!C$21*'Given Data '!C$19*'Given Data '!C$9*Table10[[#This Row],[Column11]]^2</f>
        <v>618.05296391897002</v>
      </c>
      <c r="T1603" s="41">
        <f>'Given Data '!C$23*'Given Data '!C$17*9.81</f>
        <v>102.35950200000001</v>
      </c>
      <c r="U1603" s="41">
        <v>0</v>
      </c>
      <c r="V1603" s="41">
        <f>'Given Data '!C$45-(Table10[[#This Row],[Column13]]+Table10[[#This Row],[Column14]]+Table10[[#This Row],[Column15]])</f>
        <v>-12.511048596135538</v>
      </c>
      <c r="W1603" s="41">
        <f>Table10[[#This Row],[Column16]]/'Given Data '!C$17</f>
        <v>-2.3980848739981096E-2</v>
      </c>
      <c r="X1603" s="41">
        <f>IF(L1603=1,'Given Data '!C$55,IF(L1603=2,'Given Data '!C$56,IF(L1603=3,'Given Data '!C$57)))</f>
        <v>581.23604096253996</v>
      </c>
      <c r="Y1603" s="41">
        <f>Table10[[#This Row],[Column19]]*Table10[[#This Row],[Column11]]^2/(2*1000)</f>
        <v>191.03107255269879</v>
      </c>
    </row>
    <row r="1604" spans="7:25">
      <c r="G1604" s="42">
        <v>5800</v>
      </c>
      <c r="H1604" s="42">
        <v>17.18</v>
      </c>
      <c r="I1604" s="41">
        <f>Table10[[#This Row],[Column2]]*746/1000</f>
        <v>12.816280000000001</v>
      </c>
      <c r="J1604" s="37">
        <f>60*Table10[[#This Row],[Column3]]/(2*PI()*Table10[[#This Row],[Column1]])</f>
        <v>2.1101113593618586E-2</v>
      </c>
      <c r="K1604" s="51">
        <v>426.7</v>
      </c>
      <c r="L1604" s="41">
        <f>IF(Simulation!Q1604&lt;='Given Data '!J$6,1,IF(AND(Simulation!Q1604&gt;'Given Data '!J$6,Simulation!Q1604&lt;='Given Data '!J$7),2,IF(Simulation!Q1604&gt;'Given Data '!J$8,3)))</f>
        <v>3</v>
      </c>
      <c r="M1604" s="41">
        <v>2</v>
      </c>
      <c r="N1604" s="39">
        <f t="shared" si="59"/>
        <v>1600</v>
      </c>
      <c r="O1604" s="41">
        <f>O1603+(Table10[[#This Row],[Column11]]-Q1603)/R1603</f>
        <v>80.551638235315011</v>
      </c>
      <c r="P1604" s="41">
        <f>3.6*Table10[[#This Row],[Column11]]</f>
        <v>92.301828125472085</v>
      </c>
      <c r="Q1604" s="41">
        <f t="shared" si="60"/>
        <v>25.639396701520024</v>
      </c>
      <c r="R1604" s="36">
        <f>-1.2*Table10[[#This Row],[Column16]]/Table10[[#This Row],[Column19]]</f>
        <v>2.5930164481483938E-2</v>
      </c>
      <c r="S1604" s="41">
        <f>'Given Data '!C$21*'Given Data '!C$19*'Given Data '!C$9*Table10[[#This Row],[Column11]]^2</f>
        <v>618.10153711010548</v>
      </c>
      <c r="T1604" s="41">
        <f>'Given Data '!C$23*'Given Data '!C$17*9.81</f>
        <v>102.35950200000001</v>
      </c>
      <c r="U1604" s="41">
        <v>0</v>
      </c>
      <c r="V1604" s="41">
        <f>'Given Data '!C$45-(Table10[[#This Row],[Column13]]+Table10[[#This Row],[Column14]]+Table10[[#This Row],[Column15]])</f>
        <v>-12.559621787270999</v>
      </c>
      <c r="W1604" s="41">
        <f>Table10[[#This Row],[Column16]]/'Given Data '!C$17</f>
        <v>-2.407395255462038E-2</v>
      </c>
      <c r="X1604" s="41">
        <f>IF(L1604=1,'Given Data '!C$55,IF(L1604=2,'Given Data '!C$56,IF(L1604=3,'Given Data '!C$57)))</f>
        <v>581.23604096253996</v>
      </c>
      <c r="Y1604" s="41">
        <f>Table10[[#This Row],[Column19]]*Table10[[#This Row],[Column11]]^2/(2*1000)</f>
        <v>191.04608581101417</v>
      </c>
    </row>
    <row r="1605" spans="7:25">
      <c r="G1605" s="42">
        <v>5800</v>
      </c>
      <c r="H1605" s="42">
        <v>17.18</v>
      </c>
      <c r="I1605" s="41">
        <f>Table10[[#This Row],[Column2]]*746/1000</f>
        <v>12.816280000000001</v>
      </c>
      <c r="J1605" s="37">
        <f>60*Table10[[#This Row],[Column3]]/(2*PI()*Table10[[#This Row],[Column1]])</f>
        <v>2.1101113593618586E-2</v>
      </c>
      <c r="K1605" s="51">
        <v>426.7</v>
      </c>
      <c r="L1605" s="41">
        <f>IF(Simulation!Q1605&lt;='Given Data '!J$6,1,IF(AND(Simulation!Q1605&gt;'Given Data '!J$6,Simulation!Q1605&lt;='Given Data '!J$7),2,IF(Simulation!Q1605&gt;'Given Data '!J$8,3)))</f>
        <v>3</v>
      </c>
      <c r="M1605" s="41">
        <v>2</v>
      </c>
      <c r="N1605" s="39">
        <f t="shared" si="59"/>
        <v>1601</v>
      </c>
      <c r="O1605" s="41">
        <f>O1604+(Table10[[#This Row],[Column11]]-Q1604)/R1604</f>
        <v>80.590639943897528</v>
      </c>
      <c r="P1605" s="41">
        <f>3.6*Table10[[#This Row],[Column11]]</f>
        <v>92.305468880059067</v>
      </c>
      <c r="Q1605" s="41">
        <f t="shared" si="60"/>
        <v>25.640408022238628</v>
      </c>
      <c r="R1605" s="36">
        <f>-1.2*Table10[[#This Row],[Column16]]/Table10[[#This Row],[Column19]]</f>
        <v>2.6030836365687187E-2</v>
      </c>
      <c r="S1605" s="41">
        <f>'Given Data '!C$21*'Given Data '!C$19*'Given Data '!C$9*Table10[[#This Row],[Column11]]^2</f>
        <v>618.1502988829476</v>
      </c>
      <c r="T1605" s="41">
        <f>'Given Data '!C$23*'Given Data '!C$17*9.81</f>
        <v>102.35950200000001</v>
      </c>
      <c r="U1605" s="41">
        <v>0</v>
      </c>
      <c r="V1605" s="41">
        <f>'Given Data '!C$45-(Table10[[#This Row],[Column13]]+Table10[[#This Row],[Column14]]+Table10[[#This Row],[Column15]])</f>
        <v>-12.608383560113111</v>
      </c>
      <c r="W1605" s="41">
        <f>Table10[[#This Row],[Column16]]/'Given Data '!C$17</f>
        <v>-2.4167417837712733E-2</v>
      </c>
      <c r="X1605" s="41">
        <f>IF(L1605=1,'Given Data '!C$55,IF(L1605=2,'Given Data '!C$56,IF(L1605=3,'Given Data '!C$57)))</f>
        <v>581.23604096253996</v>
      </c>
      <c r="Y1605" s="41">
        <f>Table10[[#This Row],[Column19]]*Table10[[#This Row],[Column11]]^2/(2*1000)</f>
        <v>191.06115735715889</v>
      </c>
    </row>
    <row r="1606" spans="7:25">
      <c r="G1606" s="42">
        <v>5800</v>
      </c>
      <c r="H1606" s="42">
        <v>17.18</v>
      </c>
      <c r="I1606" s="41">
        <f>Table10[[#This Row],[Column2]]*746/1000</f>
        <v>12.816280000000001</v>
      </c>
      <c r="J1606" s="37">
        <f>60*Table10[[#This Row],[Column3]]/(2*PI()*Table10[[#This Row],[Column1]])</f>
        <v>2.1101113593618586E-2</v>
      </c>
      <c r="K1606" s="51">
        <v>426.7</v>
      </c>
      <c r="L1606" s="41">
        <f>IF(Simulation!Q1606&lt;='Given Data '!J$6,1,IF(AND(Simulation!Q1606&gt;'Given Data '!J$6,Simulation!Q1606&lt;='Given Data '!J$7),2,IF(Simulation!Q1606&gt;'Given Data '!J$8,3)))</f>
        <v>3</v>
      </c>
      <c r="M1606" s="41">
        <v>2</v>
      </c>
      <c r="N1606" s="39">
        <f t="shared" ref="N1606:N1669" si="61">N1605+1</f>
        <v>1602</v>
      </c>
      <c r="O1606" s="41">
        <f>O1605+(Table10[[#This Row],[Column11]]-Q1605)/R1605</f>
        <v>80.629640111231538</v>
      </c>
      <c r="P1606" s="41">
        <f>3.6*Table10[[#This Row],[Column11]]</f>
        <v>92.309123625165839</v>
      </c>
      <c r="Q1606" s="41">
        <f t="shared" ref="Q1606:Q1669" si="62">SQRT(2*R1605+Q1605^2)</f>
        <v>25.641423229212734</v>
      </c>
      <c r="R1606" s="36">
        <f>-1.2*Table10[[#This Row],[Column16]]/Table10[[#This Row],[Column19]]</f>
        <v>2.6131899100796243E-2</v>
      </c>
      <c r="S1606" s="41">
        <f>'Given Data '!C$21*'Given Data '!C$19*'Given Data '!C$9*Table10[[#This Row],[Column11]]^2</f>
        <v>618.19924996965062</v>
      </c>
      <c r="T1606" s="41">
        <f>'Given Data '!C$23*'Given Data '!C$17*9.81</f>
        <v>102.35950200000001</v>
      </c>
      <c r="U1606" s="41">
        <v>0</v>
      </c>
      <c r="V1606" s="41">
        <f>'Given Data '!C$45-(Table10[[#This Row],[Column13]]+Table10[[#This Row],[Column14]]+Table10[[#This Row],[Column15]])</f>
        <v>-12.657334646816139</v>
      </c>
      <c r="W1606" s="41">
        <f>Table10[[#This Row],[Column16]]/'Given Data '!C$17</f>
        <v>-2.4261245992632186E-2</v>
      </c>
      <c r="X1606" s="41">
        <f>IF(L1606=1,'Given Data '!C$55,IF(L1606=2,'Given Data '!C$56,IF(L1606=3,'Given Data '!C$57)))</f>
        <v>581.23604096253996</v>
      </c>
      <c r="Y1606" s="41">
        <f>Table10[[#This Row],[Column19]]*Table10[[#This Row],[Column11]]^2/(2*1000)</f>
        <v>191.07628741743108</v>
      </c>
    </row>
    <row r="1607" spans="7:25">
      <c r="G1607" s="42">
        <v>5800</v>
      </c>
      <c r="H1607" s="42">
        <v>17.18</v>
      </c>
      <c r="I1607" s="41">
        <f>Table10[[#This Row],[Column2]]*746/1000</f>
        <v>12.816280000000001</v>
      </c>
      <c r="J1607" s="37">
        <f>60*Table10[[#This Row],[Column3]]/(2*PI()*Table10[[#This Row],[Column1]])</f>
        <v>2.1101113593618586E-2</v>
      </c>
      <c r="K1607" s="51">
        <v>426.7</v>
      </c>
      <c r="L1607" s="41">
        <f>IF(Simulation!Q1607&lt;='Given Data '!J$6,1,IF(AND(Simulation!Q1607&gt;'Given Data '!J$6,Simulation!Q1607&lt;='Given Data '!J$7),2,IF(Simulation!Q1607&gt;'Given Data '!J$8,3)))</f>
        <v>3</v>
      </c>
      <c r="M1607" s="41">
        <v>2</v>
      </c>
      <c r="N1607" s="39">
        <f t="shared" si="61"/>
        <v>1603</v>
      </c>
      <c r="O1607" s="41">
        <f>O1606+(Table10[[#This Row],[Column11]]-Q1606)/R1606</f>
        <v>80.668638731517063</v>
      </c>
      <c r="P1607" s="41">
        <f>3.6*Table10[[#This Row],[Column11]]</f>
        <v>92.312792414003184</v>
      </c>
      <c r="Q1607" s="41">
        <f t="shared" si="62"/>
        <v>25.642442337223105</v>
      </c>
      <c r="R1607" s="36">
        <f>-1.2*Table10[[#This Row],[Column16]]/Table10[[#This Row],[Column19]]</f>
        <v>2.6233354204259072E-2</v>
      </c>
      <c r="S1607" s="41">
        <f>'Given Data '!C$21*'Given Data '!C$19*'Given Data '!C$9*Table10[[#This Row],[Column11]]^2</f>
        <v>618.24839110521077</v>
      </c>
      <c r="T1607" s="41">
        <f>'Given Data '!C$23*'Given Data '!C$17*9.81</f>
        <v>102.35950200000001</v>
      </c>
      <c r="U1607" s="41">
        <v>0</v>
      </c>
      <c r="V1607" s="41">
        <f>'Given Data '!C$45-(Table10[[#This Row],[Column13]]+Table10[[#This Row],[Column14]]+Table10[[#This Row],[Column15]])</f>
        <v>-12.706475782376287</v>
      </c>
      <c r="W1607" s="41">
        <f>Table10[[#This Row],[Column16]]/'Given Data '!C$17</f>
        <v>-2.4355438428200125E-2</v>
      </c>
      <c r="X1607" s="41">
        <f>IF(L1607=1,'Given Data '!C$55,IF(L1607=2,'Given Data '!C$56,IF(L1607=3,'Given Data '!C$57)))</f>
        <v>581.23604096253996</v>
      </c>
      <c r="Y1607" s="41">
        <f>Table10[[#This Row],[Column19]]*Table10[[#This Row],[Column11]]^2/(2*1000)</f>
        <v>191.09147621900726</v>
      </c>
    </row>
    <row r="1608" spans="7:25">
      <c r="G1608" s="42">
        <v>5800</v>
      </c>
      <c r="H1608" s="42">
        <v>17.18</v>
      </c>
      <c r="I1608" s="41">
        <f>Table10[[#This Row],[Column2]]*746/1000</f>
        <v>12.816280000000001</v>
      </c>
      <c r="J1608" s="37">
        <f>60*Table10[[#This Row],[Column3]]/(2*PI()*Table10[[#This Row],[Column1]])</f>
        <v>2.1101113593618586E-2</v>
      </c>
      <c r="K1608" s="51">
        <v>426.7</v>
      </c>
      <c r="L1608" s="41">
        <f>IF(Simulation!Q1608&lt;='Given Data '!J$6,1,IF(AND(Simulation!Q1608&gt;'Given Data '!J$6,Simulation!Q1608&lt;='Given Data '!J$7),2,IF(Simulation!Q1608&gt;'Given Data '!J$8,3)))</f>
        <v>3</v>
      </c>
      <c r="M1608" s="41">
        <v>2</v>
      </c>
      <c r="N1608" s="39">
        <f t="shared" si="61"/>
        <v>1604</v>
      </c>
      <c r="O1608" s="41">
        <f>O1607+(Table10[[#This Row],[Column11]]-Q1607)/R1607</f>
        <v>80.707635798933012</v>
      </c>
      <c r="P1608" s="41">
        <f>3.6*Table10[[#This Row],[Column11]]</f>
        <v>92.316475299979999</v>
      </c>
      <c r="Q1608" s="41">
        <f t="shared" si="62"/>
        <v>25.643465361105555</v>
      </c>
      <c r="R1608" s="36">
        <f>-1.2*Table10[[#This Row],[Column16]]/Table10[[#This Row],[Column19]]</f>
        <v>2.6335203199416596E-2</v>
      </c>
      <c r="S1608" s="41">
        <f>'Given Data '!C$21*'Given Data '!C$19*'Given Data '!C$9*Table10[[#This Row],[Column11]]^2</f>
        <v>618.29772302747858</v>
      </c>
      <c r="T1608" s="41">
        <f>'Given Data '!C$23*'Given Data '!C$17*9.81</f>
        <v>102.35950200000001</v>
      </c>
      <c r="U1608" s="41">
        <v>0</v>
      </c>
      <c r="V1608" s="41">
        <f>'Given Data '!C$45-(Table10[[#This Row],[Column13]]+Table10[[#This Row],[Column14]]+Table10[[#This Row],[Column15]])</f>
        <v>-12.755807704644099</v>
      </c>
      <c r="W1608" s="41">
        <f>Table10[[#This Row],[Column16]]/'Given Data '!C$17</f>
        <v>-2.4449996558709049E-2</v>
      </c>
      <c r="X1608" s="41">
        <f>IF(L1608=1,'Given Data '!C$55,IF(L1608=2,'Given Data '!C$56,IF(L1608=3,'Given Data '!C$57)))</f>
        <v>581.23604096253996</v>
      </c>
      <c r="Y1608" s="41">
        <f>Table10[[#This Row],[Column19]]*Table10[[#This Row],[Column11]]^2/(2*1000)</f>
        <v>191.10672398994609</v>
      </c>
    </row>
    <row r="1609" spans="7:25">
      <c r="G1609" s="42">
        <v>5800</v>
      </c>
      <c r="H1609" s="42">
        <v>17.18</v>
      </c>
      <c r="I1609" s="41">
        <f>Table10[[#This Row],[Column2]]*746/1000</f>
        <v>12.816280000000001</v>
      </c>
      <c r="J1609" s="37">
        <f>60*Table10[[#This Row],[Column3]]/(2*PI()*Table10[[#This Row],[Column1]])</f>
        <v>2.1101113593618586E-2</v>
      </c>
      <c r="K1609" s="51">
        <v>426.7</v>
      </c>
      <c r="L1609" s="41">
        <f>IF(Simulation!Q1609&lt;='Given Data '!J$6,1,IF(AND(Simulation!Q1609&gt;'Given Data '!J$6,Simulation!Q1609&lt;='Given Data '!J$7),2,IF(Simulation!Q1609&gt;'Given Data '!J$8,3)))</f>
        <v>3</v>
      </c>
      <c r="M1609" s="41">
        <v>2</v>
      </c>
      <c r="N1609" s="39">
        <f t="shared" si="61"/>
        <v>1605</v>
      </c>
      <c r="O1609" s="41">
        <f>O1608+(Table10[[#This Row],[Column11]]-Q1608)/R1608</f>
        <v>80.746631307637045</v>
      </c>
      <c r="P1609" s="41">
        <f>3.6*Table10[[#This Row],[Column11]]</f>
        <v>92.320172336704104</v>
      </c>
      <c r="Q1609" s="41">
        <f t="shared" si="62"/>
        <v>25.64449231575114</v>
      </c>
      <c r="R1609" s="36">
        <f>-1.2*Table10[[#This Row],[Column16]]/Table10[[#This Row],[Column19]]</f>
        <v>2.6437447615523132E-2</v>
      </c>
      <c r="S1609" s="41">
        <f>'Given Data '!C$21*'Given Data '!C$19*'Given Data '!C$9*Table10[[#This Row],[Column11]]^2</f>
        <v>618.34724647716882</v>
      </c>
      <c r="T1609" s="41">
        <f>'Given Data '!C$23*'Given Data '!C$17*9.81</f>
        <v>102.35950200000001</v>
      </c>
      <c r="U1609" s="41">
        <v>0</v>
      </c>
      <c r="V1609" s="41">
        <f>'Given Data '!C$45-(Table10[[#This Row],[Column13]]+Table10[[#This Row],[Column14]]+Table10[[#This Row],[Column15]])</f>
        <v>-12.80533115433434</v>
      </c>
      <c r="W1609" s="41">
        <f>Table10[[#This Row],[Column16]]/'Given Data '!C$17</f>
        <v>-2.4544921803941536E-2</v>
      </c>
      <c r="X1609" s="41">
        <f>IF(L1609=1,'Given Data '!C$55,IF(L1609=2,'Given Data '!C$56,IF(L1609=3,'Given Data '!C$57)))</f>
        <v>581.23604096253996</v>
      </c>
      <c r="Y1609" s="41">
        <f>Table10[[#This Row],[Column19]]*Table10[[#This Row],[Column11]]^2/(2*1000)</f>
        <v>191.12203095919165</v>
      </c>
    </row>
    <row r="1610" spans="7:25">
      <c r="G1610" s="42">
        <v>5800</v>
      </c>
      <c r="H1610" s="42">
        <v>17.18</v>
      </c>
      <c r="I1610" s="41">
        <f>Table10[[#This Row],[Column2]]*746/1000</f>
        <v>12.816280000000001</v>
      </c>
      <c r="J1610" s="37">
        <f>60*Table10[[#This Row],[Column3]]/(2*PI()*Table10[[#This Row],[Column1]])</f>
        <v>2.1101113593618586E-2</v>
      </c>
      <c r="K1610" s="51">
        <v>426.7</v>
      </c>
      <c r="L1610" s="41">
        <f>IF(Simulation!Q1610&lt;='Given Data '!J$6,1,IF(AND(Simulation!Q1610&gt;'Given Data '!J$6,Simulation!Q1610&lt;='Given Data '!J$7),2,IF(Simulation!Q1610&gt;'Given Data '!J$8,3)))</f>
        <v>3</v>
      </c>
      <c r="M1610" s="41">
        <v>2</v>
      </c>
      <c r="N1610" s="39">
        <f t="shared" si="61"/>
        <v>1606</v>
      </c>
      <c r="O1610" s="41">
        <f>O1609+(Table10[[#This Row],[Column11]]-Q1609)/R1609</f>
        <v>80.785625251765609</v>
      </c>
      <c r="P1610" s="41">
        <f>3.6*Table10[[#This Row],[Column11]]</f>
        <v>92.323883577982912</v>
      </c>
      <c r="Q1610" s="41">
        <f t="shared" si="62"/>
        <v>25.645523216106362</v>
      </c>
      <c r="R1610" s="36">
        <f>-1.2*Table10[[#This Row],[Column16]]/Table10[[#This Row],[Column19]]</f>
        <v>2.6540088987770782E-2</v>
      </c>
      <c r="S1610" s="41">
        <f>'Given Data '!C$21*'Given Data '!C$19*'Given Data '!C$9*Table10[[#This Row],[Column11]]^2</f>
        <v>618.39696219787231</v>
      </c>
      <c r="T1610" s="41">
        <f>'Given Data '!C$23*'Given Data '!C$17*9.81</f>
        <v>102.35950200000001</v>
      </c>
      <c r="U1610" s="41">
        <v>0</v>
      </c>
      <c r="V1610" s="41">
        <f>'Given Data '!C$45-(Table10[[#This Row],[Column13]]+Table10[[#This Row],[Column14]]+Table10[[#This Row],[Column15]])</f>
        <v>-12.855046875037829</v>
      </c>
      <c r="W1610" s="41">
        <f>Table10[[#This Row],[Column16]]/'Given Data '!C$17</f>
        <v>-2.4640215589192899E-2</v>
      </c>
      <c r="X1610" s="41">
        <f>IF(L1610=1,'Given Data '!C$55,IF(L1610=2,'Given Data '!C$56,IF(L1610=3,'Given Data '!C$57)))</f>
        <v>581.23604096253996</v>
      </c>
      <c r="Y1610" s="41">
        <f>Table10[[#This Row],[Column19]]*Table10[[#This Row],[Column11]]^2/(2*1000)</f>
        <v>191.13739735657688</v>
      </c>
    </row>
    <row r="1611" spans="7:25">
      <c r="G1611" s="42">
        <v>5800</v>
      </c>
      <c r="H1611" s="42">
        <v>17.18</v>
      </c>
      <c r="I1611" s="41">
        <f>Table10[[#This Row],[Column2]]*746/1000</f>
        <v>12.816280000000001</v>
      </c>
      <c r="J1611" s="37">
        <f>60*Table10[[#This Row],[Column3]]/(2*PI()*Table10[[#This Row],[Column1]])</f>
        <v>2.1101113593618586E-2</v>
      </c>
      <c r="K1611" s="51">
        <v>426.7</v>
      </c>
      <c r="L1611" s="41">
        <f>IF(Simulation!Q1611&lt;='Given Data '!J$6,1,IF(AND(Simulation!Q1611&gt;'Given Data '!J$6,Simulation!Q1611&lt;='Given Data '!J$7),2,IF(Simulation!Q1611&gt;'Given Data '!J$8,3)))</f>
        <v>3</v>
      </c>
      <c r="M1611" s="41">
        <v>2</v>
      </c>
      <c r="N1611" s="39">
        <f t="shared" si="61"/>
        <v>1607</v>
      </c>
      <c r="O1611" s="41">
        <f>O1610+(Table10[[#This Row],[Column11]]-Q1610)/R1610</f>
        <v>80.82461762543366</v>
      </c>
      <c r="P1611" s="41">
        <f>3.6*Table10[[#This Row],[Column11]]</f>
        <v>92.327609077824079</v>
      </c>
      <c r="Q1611" s="41">
        <f t="shared" si="62"/>
        <v>25.646558077173356</v>
      </c>
      <c r="R1611" s="36">
        <f>-1.2*Table10[[#This Row],[Column16]]/Table10[[#This Row],[Column19]]</f>
        <v>2.6643128857310336E-2</v>
      </c>
      <c r="S1611" s="41">
        <f>'Given Data '!C$21*'Given Data '!C$19*'Given Data '!C$9*Table10[[#This Row],[Column11]]^2</f>
        <v>618.44687093606603</v>
      </c>
      <c r="T1611" s="41">
        <f>'Given Data '!C$23*'Given Data '!C$17*9.81</f>
        <v>102.35950200000001</v>
      </c>
      <c r="U1611" s="41">
        <v>0</v>
      </c>
      <c r="V1611" s="41">
        <f>'Given Data '!C$45-(Table10[[#This Row],[Column13]]+Table10[[#This Row],[Column14]]+Table10[[#This Row],[Column15]])</f>
        <v>-12.90495561323155</v>
      </c>
      <c r="W1611" s="41">
        <f>Table10[[#This Row],[Column16]]/'Given Data '!C$17</f>
        <v>-2.4735879345290583E-2</v>
      </c>
      <c r="X1611" s="41">
        <f>IF(L1611=1,'Given Data '!C$55,IF(L1611=2,'Given Data '!C$56,IF(L1611=3,'Given Data '!C$57)))</f>
        <v>581.23604096253996</v>
      </c>
      <c r="Y1611" s="41">
        <f>Table10[[#This Row],[Column19]]*Table10[[#This Row],[Column11]]^2/(2*1000)</f>
        <v>191.15282341282693</v>
      </c>
    </row>
    <row r="1612" spans="7:25">
      <c r="G1612" s="42">
        <v>5800</v>
      </c>
      <c r="H1612" s="42">
        <v>17.18</v>
      </c>
      <c r="I1612" s="41">
        <f>Table10[[#This Row],[Column2]]*746/1000</f>
        <v>12.816280000000001</v>
      </c>
      <c r="J1612" s="37">
        <f>60*Table10[[#This Row],[Column3]]/(2*PI()*Table10[[#This Row],[Column1]])</f>
        <v>2.1101113593618586E-2</v>
      </c>
      <c r="K1612" s="51">
        <v>492.1</v>
      </c>
      <c r="L1612" s="41">
        <f>IF(Simulation!Q1612&lt;='Given Data '!J$6,1,IF(AND(Simulation!Q1612&gt;'Given Data '!J$6,Simulation!Q1612&lt;='Given Data '!J$7),2,IF(Simulation!Q1612&gt;'Given Data '!J$8,3)))</f>
        <v>3</v>
      </c>
      <c r="M1612" s="41">
        <v>2</v>
      </c>
      <c r="N1612" s="39">
        <f t="shared" si="61"/>
        <v>1608</v>
      </c>
      <c r="O1612" s="41">
        <f>O1611+(Table10[[#This Row],[Column11]]-Q1611)/R1611</f>
        <v>80.863608422734856</v>
      </c>
      <c r="P1612" s="41">
        <f>3.6*Table10[[#This Row],[Column11]]</f>
        <v>92.331348890436374</v>
      </c>
      <c r="Q1612" s="41">
        <f t="shared" si="62"/>
        <v>25.647596914010101</v>
      </c>
      <c r="R1612" s="36">
        <f>-1.2*Table10[[#This Row],[Column16]]/Table10[[#This Row],[Column19]]</f>
        <v>2.674656877127778E-2</v>
      </c>
      <c r="S1612" s="41">
        <f>'Given Data '!C$21*'Given Data '!C$19*'Given Data '!C$9*Table10[[#This Row],[Column11]]^2</f>
        <v>618.49697344112599</v>
      </c>
      <c r="T1612" s="41">
        <f>'Given Data '!C$23*'Given Data '!C$17*9.81</f>
        <v>102.35950200000001</v>
      </c>
      <c r="U1612" s="41">
        <v>0</v>
      </c>
      <c r="V1612" s="41">
        <f>'Given Data '!C$45-(Table10[[#This Row],[Column13]]+Table10[[#This Row],[Column14]]+Table10[[#This Row],[Column15]])</f>
        <v>-12.955058118291504</v>
      </c>
      <c r="W1612" s="41">
        <f>Table10[[#This Row],[Column16]]/'Given Data '!C$17</f>
        <v>-2.4831914508618779E-2</v>
      </c>
      <c r="X1612" s="41">
        <f>IF(L1612=1,'Given Data '!C$55,IF(L1612=2,'Given Data '!C$56,IF(L1612=3,'Given Data '!C$57)))</f>
        <v>581.23604096253996</v>
      </c>
      <c r="Y1612" s="41">
        <f>Table10[[#This Row],[Column19]]*Table10[[#This Row],[Column11]]^2/(2*1000)</f>
        <v>191.16830935956276</v>
      </c>
    </row>
    <row r="1613" spans="7:25">
      <c r="G1613" s="42">
        <v>5800</v>
      </c>
      <c r="H1613" s="42">
        <v>17.18</v>
      </c>
      <c r="I1613" s="41">
        <f>Table10[[#This Row],[Column2]]*746/1000</f>
        <v>12.816280000000001</v>
      </c>
      <c r="J1613" s="37">
        <f>60*Table10[[#This Row],[Column3]]/(2*PI()*Table10[[#This Row],[Column1]])</f>
        <v>2.1101113593618586E-2</v>
      </c>
      <c r="K1613" s="51">
        <v>492.1</v>
      </c>
      <c r="L1613" s="41">
        <f>IF(Simulation!Q1613&lt;='Given Data '!J$6,1,IF(AND(Simulation!Q1613&gt;'Given Data '!J$6,Simulation!Q1613&lt;='Given Data '!J$7),2,IF(Simulation!Q1613&gt;'Given Data '!J$8,3)))</f>
        <v>3</v>
      </c>
      <c r="M1613" s="41">
        <v>2</v>
      </c>
      <c r="N1613" s="39">
        <f t="shared" si="61"/>
        <v>1609</v>
      </c>
      <c r="O1613" s="41">
        <f>O1612+(Table10[[#This Row],[Column11]]-Q1612)/R1612</f>
        <v>80.902597637741408</v>
      </c>
      <c r="P1613" s="41">
        <f>3.6*Table10[[#This Row],[Column11]]</f>
        <v>92.335103070230204</v>
      </c>
      <c r="Q1613" s="41">
        <f t="shared" si="62"/>
        <v>25.648639741730612</v>
      </c>
      <c r="R1613" s="36">
        <f>-1.2*Table10[[#This Row],[Column16]]/Table10[[#This Row],[Column19]]</f>
        <v>2.6850410282815207E-2</v>
      </c>
      <c r="S1613" s="41">
        <f>'Given Data '!C$21*'Given Data '!C$19*'Given Data '!C$9*Table10[[#This Row],[Column11]]^2</f>
        <v>618.54727046533731</v>
      </c>
      <c r="T1613" s="41">
        <f>'Given Data '!C$23*'Given Data '!C$17*9.81</f>
        <v>102.35950200000001</v>
      </c>
      <c r="U1613" s="41">
        <v>0</v>
      </c>
      <c r="V1613" s="41">
        <f>'Given Data '!C$45-(Table10[[#This Row],[Column13]]+Table10[[#This Row],[Column14]]+Table10[[#This Row],[Column15]])</f>
        <v>-13.005355142502822</v>
      </c>
      <c r="W1613" s="41">
        <f>Table10[[#This Row],[Column16]]/'Given Data '!C$17</f>
        <v>-2.4928322521137837E-2</v>
      </c>
      <c r="X1613" s="41">
        <f>IF(L1613=1,'Given Data '!C$55,IF(L1613=2,'Given Data '!C$56,IF(L1613=3,'Given Data '!C$57)))</f>
        <v>581.23604096253996</v>
      </c>
      <c r="Y1613" s="41">
        <f>Table10[[#This Row],[Column19]]*Table10[[#This Row],[Column11]]^2/(2*1000)</f>
        <v>191.18385542930471</v>
      </c>
    </row>
    <row r="1614" spans="7:25">
      <c r="G1614" s="42">
        <v>5800</v>
      </c>
      <c r="H1614" s="42">
        <v>17.18</v>
      </c>
      <c r="I1614" s="41">
        <f>Table10[[#This Row],[Column2]]*746/1000</f>
        <v>12.816280000000001</v>
      </c>
      <c r="J1614" s="37">
        <f>60*Table10[[#This Row],[Column3]]/(2*PI()*Table10[[#This Row],[Column1]])</f>
        <v>2.1101113593618586E-2</v>
      </c>
      <c r="K1614" s="51">
        <v>492.1</v>
      </c>
      <c r="L1614" s="41">
        <f>IF(Simulation!Q1614&lt;='Given Data '!J$6,1,IF(AND(Simulation!Q1614&gt;'Given Data '!J$6,Simulation!Q1614&lt;='Given Data '!J$7),2,IF(Simulation!Q1614&gt;'Given Data '!J$8,3)))</f>
        <v>3</v>
      </c>
      <c r="M1614" s="41">
        <v>2</v>
      </c>
      <c r="N1614" s="39">
        <f t="shared" si="61"/>
        <v>1610</v>
      </c>
      <c r="O1614" s="41">
        <f>O1613+(Table10[[#This Row],[Column11]]-Q1613)/R1613</f>
        <v>80.941585264503942</v>
      </c>
      <c r="P1614" s="41">
        <f>3.6*Table10[[#This Row],[Column11]]</f>
        <v>92.338871671818509</v>
      </c>
      <c r="Q1614" s="41">
        <f t="shared" si="62"/>
        <v>25.64968657550514</v>
      </c>
      <c r="R1614" s="36">
        <f>-1.2*Table10[[#This Row],[Column16]]/Table10[[#This Row],[Column19]]</f>
        <v>2.6954654951094514E-2</v>
      </c>
      <c r="S1614" s="41">
        <f>'Given Data '!C$21*'Given Data '!C$19*'Given Data '!C$9*Table10[[#This Row],[Column11]]^2</f>
        <v>618.59776276390573</v>
      </c>
      <c r="T1614" s="41">
        <f>'Given Data '!C$23*'Given Data '!C$17*9.81</f>
        <v>102.35950200000001</v>
      </c>
      <c r="U1614" s="41">
        <v>0</v>
      </c>
      <c r="V1614" s="41">
        <f>'Given Data '!C$45-(Table10[[#This Row],[Column13]]+Table10[[#This Row],[Column14]]+Table10[[#This Row],[Column15]])</f>
        <v>-13.055847441071251</v>
      </c>
      <c r="W1614" s="41">
        <f>Table10[[#This Row],[Column16]]/'Given Data '!C$17</f>
        <v>-2.5025104830406261E-2</v>
      </c>
      <c r="X1614" s="41">
        <f>IF(L1614=1,'Given Data '!C$55,IF(L1614=2,'Given Data '!C$56,IF(L1614=3,'Given Data '!C$57)))</f>
        <v>581.23604096253996</v>
      </c>
      <c r="Y1614" s="41">
        <f>Table10[[#This Row],[Column19]]*Table10[[#This Row],[Column11]]^2/(2*1000)</f>
        <v>191.1994618554757</v>
      </c>
    </row>
    <row r="1615" spans="7:25">
      <c r="G1615" s="42">
        <v>5800</v>
      </c>
      <c r="H1615" s="42">
        <v>17.18</v>
      </c>
      <c r="I1615" s="41">
        <f>Table10[[#This Row],[Column2]]*746/1000</f>
        <v>12.816280000000001</v>
      </c>
      <c r="J1615" s="37">
        <f>60*Table10[[#This Row],[Column3]]/(2*PI()*Table10[[#This Row],[Column1]])</f>
        <v>2.1101113593618586E-2</v>
      </c>
      <c r="K1615" s="51">
        <v>492.1</v>
      </c>
      <c r="L1615" s="41">
        <f>IF(Simulation!Q1615&lt;='Given Data '!J$6,1,IF(AND(Simulation!Q1615&gt;'Given Data '!J$6,Simulation!Q1615&lt;='Given Data '!J$7),2,IF(Simulation!Q1615&gt;'Given Data '!J$8,3)))</f>
        <v>3</v>
      </c>
      <c r="M1615" s="41">
        <v>2</v>
      </c>
      <c r="N1615" s="39">
        <f t="shared" si="61"/>
        <v>1611</v>
      </c>
      <c r="O1615" s="41">
        <f>O1614+(Table10[[#This Row],[Column11]]-Q1614)/R1614</f>
        <v>80.980571297051426</v>
      </c>
      <c r="P1615" s="41">
        <f>3.6*Table10[[#This Row],[Column11]]</f>
        <v>92.342654750017331</v>
      </c>
      <c r="Q1615" s="41">
        <f t="shared" si="62"/>
        <v>25.650737430560369</v>
      </c>
      <c r="R1615" s="36">
        <f>-1.2*Table10[[#This Row],[Column16]]/Table10[[#This Row],[Column19]]</f>
        <v>2.7059304341340847E-2</v>
      </c>
      <c r="S1615" s="41">
        <f>'Given Data '!C$21*'Given Data '!C$19*'Given Data '!C$9*Table10[[#This Row],[Column11]]^2</f>
        <v>618.648451094969</v>
      </c>
      <c r="T1615" s="41">
        <f>'Given Data '!C$23*'Given Data '!C$17*9.81</f>
        <v>102.35950200000001</v>
      </c>
      <c r="U1615" s="41">
        <v>0</v>
      </c>
      <c r="V1615" s="41">
        <f>'Given Data '!C$45-(Table10[[#This Row],[Column13]]+Table10[[#This Row],[Column14]]+Table10[[#This Row],[Column15]])</f>
        <v>-13.106535772134521</v>
      </c>
      <c r="W1615" s="41">
        <f>Table10[[#This Row],[Column16]]/'Given Data '!C$17</f>
        <v>-2.5122262889602499E-2</v>
      </c>
      <c r="X1615" s="41">
        <f>IF(L1615=1,'Given Data '!C$55,IF(L1615=2,'Given Data '!C$56,IF(L1615=3,'Given Data '!C$57)))</f>
        <v>581.23604096253996</v>
      </c>
      <c r="Y1615" s="41">
        <f>Table10[[#This Row],[Column19]]*Table10[[#This Row],[Column11]]^2/(2*1000)</f>
        <v>191.21512887240502</v>
      </c>
    </row>
    <row r="1616" spans="7:25">
      <c r="G1616" s="42">
        <v>5800</v>
      </c>
      <c r="H1616" s="42">
        <v>17.18</v>
      </c>
      <c r="I1616" s="41">
        <f>Table10[[#This Row],[Column2]]*746/1000</f>
        <v>12.816280000000001</v>
      </c>
      <c r="J1616" s="37">
        <f>60*Table10[[#This Row],[Column3]]/(2*PI()*Table10[[#This Row],[Column1]])</f>
        <v>2.1101113593618586E-2</v>
      </c>
      <c r="K1616" s="51">
        <v>492.1</v>
      </c>
      <c r="L1616" s="41">
        <f>IF(Simulation!Q1616&lt;='Given Data '!J$6,1,IF(AND(Simulation!Q1616&gt;'Given Data '!J$6,Simulation!Q1616&lt;='Given Data '!J$7),2,IF(Simulation!Q1616&gt;'Given Data '!J$8,3)))</f>
        <v>3</v>
      </c>
      <c r="M1616" s="41">
        <v>2</v>
      </c>
      <c r="N1616" s="39">
        <f t="shared" si="61"/>
        <v>1612</v>
      </c>
      <c r="O1616" s="41">
        <f>O1615+(Table10[[#This Row],[Column11]]-Q1615)/R1615</f>
        <v>81.019555729391143</v>
      </c>
      <c r="P1616" s="41">
        <f>3.6*Table10[[#This Row],[Column11]]</f>
        <v>92.346452359846651</v>
      </c>
      <c r="Q1616" s="41">
        <f t="shared" si="62"/>
        <v>25.651792322179624</v>
      </c>
      <c r="R1616" s="36">
        <f>-1.2*Table10[[#This Row],[Column16]]/Table10[[#This Row],[Column19]]</f>
        <v>2.7164360024856126E-2</v>
      </c>
      <c r="S1616" s="41">
        <f>'Given Data '!C$21*'Given Data '!C$19*'Given Data '!C$9*Table10[[#This Row],[Column11]]^2</f>
        <v>618.6993362196082</v>
      </c>
      <c r="T1616" s="41">
        <f>'Given Data '!C$23*'Given Data '!C$17*9.81</f>
        <v>102.35950200000001</v>
      </c>
      <c r="U1616" s="41">
        <v>0</v>
      </c>
      <c r="V1616" s="41">
        <f>'Given Data '!C$45-(Table10[[#This Row],[Column13]]+Table10[[#This Row],[Column14]]+Table10[[#This Row],[Column15]])</f>
        <v>-13.157420896773715</v>
      </c>
      <c r="W1616" s="41">
        <f>Table10[[#This Row],[Column16]]/'Given Data '!C$17</f>
        <v>-2.5219798157546748E-2</v>
      </c>
      <c r="X1616" s="41">
        <f>IF(L1616=1,'Given Data '!C$55,IF(L1616=2,'Given Data '!C$56,IF(L1616=3,'Given Data '!C$57)))</f>
        <v>581.23604096253996</v>
      </c>
      <c r="Y1616" s="41">
        <f>Table10[[#This Row],[Column19]]*Table10[[#This Row],[Column11]]^2/(2*1000)</f>
        <v>191.23085671533156</v>
      </c>
    </row>
    <row r="1617" spans="7:25">
      <c r="G1617" s="42">
        <v>5800</v>
      </c>
      <c r="H1617" s="42">
        <v>17.18</v>
      </c>
      <c r="I1617" s="41">
        <f>Table10[[#This Row],[Column2]]*746/1000</f>
        <v>12.816280000000001</v>
      </c>
      <c r="J1617" s="37">
        <f>60*Table10[[#This Row],[Column3]]/(2*PI()*Table10[[#This Row],[Column1]])</f>
        <v>2.1101113593618586E-2</v>
      </c>
      <c r="K1617" s="51">
        <v>492.1</v>
      </c>
      <c r="L1617" s="41">
        <f>IF(Simulation!Q1617&lt;='Given Data '!J$6,1,IF(AND(Simulation!Q1617&gt;'Given Data '!J$6,Simulation!Q1617&lt;='Given Data '!J$7),2,IF(Simulation!Q1617&gt;'Given Data '!J$8,3)))</f>
        <v>3</v>
      </c>
      <c r="M1617" s="41">
        <v>2</v>
      </c>
      <c r="N1617" s="39">
        <f t="shared" si="61"/>
        <v>1613</v>
      </c>
      <c r="O1617" s="41">
        <f>O1616+(Table10[[#This Row],[Column11]]-Q1616)/R1616</f>
        <v>81.058538555508548</v>
      </c>
      <c r="P1617" s="41">
        <f>3.6*Table10[[#This Row],[Column11]]</f>
        <v>92.35026455653103</v>
      </c>
      <c r="Q1617" s="41">
        <f t="shared" si="62"/>
        <v>25.652851265703063</v>
      </c>
      <c r="R1617" s="36">
        <f>-1.2*Table10[[#This Row],[Column16]]/Table10[[#This Row],[Column19]]</f>
        <v>2.7269823579043638E-2</v>
      </c>
      <c r="S1617" s="41">
        <f>'Given Data '!C$21*'Given Data '!C$19*'Given Data '!C$9*Table10[[#This Row],[Column11]]^2</f>
        <v>618.75041890185969</v>
      </c>
      <c r="T1617" s="41">
        <f>'Given Data '!C$23*'Given Data '!C$17*9.81</f>
        <v>102.35950200000001</v>
      </c>
      <c r="U1617" s="41">
        <v>0</v>
      </c>
      <c r="V1617" s="41">
        <f>'Given Data '!C$45-(Table10[[#This Row],[Column13]]+Table10[[#This Row],[Column14]]+Table10[[#This Row],[Column15]])</f>
        <v>-13.208503579025205</v>
      </c>
      <c r="W1617" s="41">
        <f>Table10[[#This Row],[Column16]]/'Given Data '!C$17</f>
        <v>-2.531771209872382E-2</v>
      </c>
      <c r="X1617" s="41">
        <f>IF(L1617=1,'Given Data '!C$55,IF(L1617=2,'Given Data '!C$56,IF(L1617=3,'Given Data '!C$57)))</f>
        <v>581.23604096253996</v>
      </c>
      <c r="Y1617" s="41">
        <f>Table10[[#This Row],[Column19]]*Table10[[#This Row],[Column11]]^2/(2*1000)</f>
        <v>191.24664562040772</v>
      </c>
    </row>
    <row r="1618" spans="7:25">
      <c r="G1618" s="42">
        <v>5800</v>
      </c>
      <c r="H1618" s="42">
        <v>17.18</v>
      </c>
      <c r="I1618" s="41">
        <f>Table10[[#This Row],[Column2]]*746/1000</f>
        <v>12.816280000000001</v>
      </c>
      <c r="J1618" s="37">
        <f>60*Table10[[#This Row],[Column3]]/(2*PI()*Table10[[#This Row],[Column1]])</f>
        <v>2.1101113593618586E-2</v>
      </c>
      <c r="K1618" s="51">
        <v>492.1</v>
      </c>
      <c r="L1618" s="41">
        <f>IF(Simulation!Q1618&lt;='Given Data '!J$6,1,IF(AND(Simulation!Q1618&gt;'Given Data '!J$6,Simulation!Q1618&lt;='Given Data '!J$7),2,IF(Simulation!Q1618&gt;'Given Data '!J$8,3)))</f>
        <v>3</v>
      </c>
      <c r="M1618" s="41">
        <v>2</v>
      </c>
      <c r="N1618" s="39">
        <f t="shared" si="61"/>
        <v>1614</v>
      </c>
      <c r="O1618" s="41">
        <f>O1617+(Table10[[#This Row],[Column11]]-Q1617)/R1617</f>
        <v>81.097519769367324</v>
      </c>
      <c r="P1618" s="41">
        <f>3.6*Table10[[#This Row],[Column11]]</f>
        <v>92.354091395500404</v>
      </c>
      <c r="Q1618" s="41">
        <f t="shared" si="62"/>
        <v>25.653914276527889</v>
      </c>
      <c r="R1618" s="36">
        <f>-1.2*Table10[[#This Row],[Column16]]/Table10[[#This Row],[Column19]]</f>
        <v>2.7375696587429194E-2</v>
      </c>
      <c r="S1618" s="41">
        <f>'Given Data '!C$21*'Given Data '!C$19*'Given Data '!C$9*Table10[[#This Row],[Column11]]^2</f>
        <v>618.80169990872537</v>
      </c>
      <c r="T1618" s="41">
        <f>'Given Data '!C$23*'Given Data '!C$17*9.81</f>
        <v>102.35950200000001</v>
      </c>
      <c r="U1618" s="41">
        <v>0</v>
      </c>
      <c r="V1618" s="41">
        <f>'Given Data '!C$45-(Table10[[#This Row],[Column13]]+Table10[[#This Row],[Column14]]+Table10[[#This Row],[Column15]])</f>
        <v>-13.259784585890884</v>
      </c>
      <c r="W1618" s="41">
        <f>Table10[[#This Row],[Column16]]/'Given Data '!C$17</f>
        <v>-2.541600618330276E-2</v>
      </c>
      <c r="X1618" s="41">
        <f>IF(L1618=1,'Given Data '!C$55,IF(L1618=2,'Given Data '!C$56,IF(L1618=3,'Given Data '!C$57)))</f>
        <v>581.23604096253996</v>
      </c>
      <c r="Y1618" s="41">
        <f>Table10[[#This Row],[Column19]]*Table10[[#This Row],[Column11]]^2/(2*1000)</f>
        <v>191.26249582470254</v>
      </c>
    </row>
    <row r="1619" spans="7:25">
      <c r="G1619" s="42">
        <v>5800</v>
      </c>
      <c r="H1619" s="42">
        <v>17.18</v>
      </c>
      <c r="I1619" s="41">
        <f>Table10[[#This Row],[Column2]]*746/1000</f>
        <v>12.816280000000001</v>
      </c>
      <c r="J1619" s="37">
        <f>60*Table10[[#This Row],[Column3]]/(2*PI()*Table10[[#This Row],[Column1]])</f>
        <v>2.1101113593618586E-2</v>
      </c>
      <c r="K1619" s="51">
        <v>504</v>
      </c>
      <c r="L1619" s="41">
        <f>IF(Simulation!Q1619&lt;='Given Data '!J$6,1,IF(AND(Simulation!Q1619&gt;'Given Data '!J$6,Simulation!Q1619&lt;='Given Data '!J$7),2,IF(Simulation!Q1619&gt;'Given Data '!J$8,3)))</f>
        <v>3</v>
      </c>
      <c r="M1619" s="41">
        <v>2</v>
      </c>
      <c r="N1619" s="39">
        <f t="shared" si="61"/>
        <v>1615</v>
      </c>
      <c r="O1619" s="41">
        <f>O1618+(Table10[[#This Row],[Column11]]-Q1618)/R1618</f>
        <v>81.136499364909071</v>
      </c>
      <c r="P1619" s="41">
        <f>3.6*Table10[[#This Row],[Column11]]</f>
        <v>92.357932932390753</v>
      </c>
      <c r="Q1619" s="41">
        <f t="shared" si="62"/>
        <v>25.654981370108541</v>
      </c>
      <c r="R1619" s="36">
        <f>-1.2*Table10[[#This Row],[Column16]]/Table10[[#This Row],[Column19]]</f>
        <v>2.7481980639688111E-2</v>
      </c>
      <c r="S1619" s="41">
        <f>'Given Data '!C$21*'Given Data '!C$19*'Given Data '!C$9*Table10[[#This Row],[Column11]]^2</f>
        <v>618.85318001018572</v>
      </c>
      <c r="T1619" s="41">
        <f>'Given Data '!C$23*'Given Data '!C$17*9.81</f>
        <v>102.35950200000001</v>
      </c>
      <c r="U1619" s="41">
        <v>0</v>
      </c>
      <c r="V1619" s="41">
        <f>'Given Data '!C$45-(Table10[[#This Row],[Column13]]+Table10[[#This Row],[Column14]]+Table10[[#This Row],[Column15]])</f>
        <v>-13.31126468735124</v>
      </c>
      <c r="W1619" s="41">
        <f>Table10[[#This Row],[Column16]]/'Given Data '!C$17</f>
        <v>-2.5514681887161907E-2</v>
      </c>
      <c r="X1619" s="41">
        <f>IF(L1619=1,'Given Data '!C$55,IF(L1619=2,'Given Data '!C$56,IF(L1619=3,'Given Data '!C$57)))</f>
        <v>581.23604096253996</v>
      </c>
      <c r="Y1619" s="41">
        <f>Table10[[#This Row],[Column19]]*Table10[[#This Row],[Column11]]^2/(2*1000)</f>
        <v>191.27840756620563</v>
      </c>
    </row>
    <row r="1620" spans="7:25">
      <c r="G1620" s="42">
        <v>5800</v>
      </c>
      <c r="H1620" s="42">
        <v>17.18</v>
      </c>
      <c r="I1620" s="41">
        <f>Table10[[#This Row],[Column2]]*746/1000</f>
        <v>12.816280000000001</v>
      </c>
      <c r="J1620" s="37">
        <f>60*Table10[[#This Row],[Column3]]/(2*PI()*Table10[[#This Row],[Column1]])</f>
        <v>2.1101113593618586E-2</v>
      </c>
      <c r="K1620" s="51">
        <v>504</v>
      </c>
      <c r="L1620" s="41">
        <f>IF(Simulation!Q1620&lt;='Given Data '!J$6,1,IF(AND(Simulation!Q1620&gt;'Given Data '!J$6,Simulation!Q1620&lt;='Given Data '!J$7),2,IF(Simulation!Q1620&gt;'Given Data '!J$8,3)))</f>
        <v>3</v>
      </c>
      <c r="M1620" s="41">
        <v>2</v>
      </c>
      <c r="N1620" s="39">
        <f t="shared" si="61"/>
        <v>1616</v>
      </c>
      <c r="O1620" s="41">
        <f>O1619+(Table10[[#This Row],[Column11]]-Q1619)/R1619</f>
        <v>81.175477336053589</v>
      </c>
      <c r="P1620" s="41">
        <f>3.6*Table10[[#This Row],[Column11]]</f>
        <v>92.361789223044866</v>
      </c>
      <c r="Q1620" s="41">
        <f t="shared" si="62"/>
        <v>25.656052561956908</v>
      </c>
      <c r="R1620" s="36">
        <f>-1.2*Table10[[#This Row],[Column16]]/Table10[[#This Row],[Column19]]</f>
        <v>2.7588677331666561E-2</v>
      </c>
      <c r="S1620" s="41">
        <f>'Given Data '!C$21*'Given Data '!C$19*'Given Data '!C$9*Table10[[#This Row],[Column11]]^2</f>
        <v>618.90485997921019</v>
      </c>
      <c r="T1620" s="41">
        <f>'Given Data '!C$23*'Given Data '!C$17*9.81</f>
        <v>102.35950200000001</v>
      </c>
      <c r="U1620" s="41">
        <v>0</v>
      </c>
      <c r="V1620" s="41">
        <f>'Given Data '!C$45-(Table10[[#This Row],[Column13]]+Table10[[#This Row],[Column14]]+Table10[[#This Row],[Column15]])</f>
        <v>-13.362944656375703</v>
      </c>
      <c r="W1620" s="41">
        <f>Table10[[#This Row],[Column16]]/'Given Data '!C$17</f>
        <v>-2.5613740691908728E-2</v>
      </c>
      <c r="X1620" s="41">
        <f>IF(L1620=1,'Given Data '!C$55,IF(L1620=2,'Given Data '!C$56,IF(L1620=3,'Given Data '!C$57)))</f>
        <v>581.23604096253996</v>
      </c>
      <c r="Y1620" s="41">
        <f>Table10[[#This Row],[Column19]]*Table10[[#This Row],[Column11]]^2/(2*1000)</f>
        <v>191.29438108383044</v>
      </c>
    </row>
    <row r="1621" spans="7:25">
      <c r="G1621" s="42">
        <v>5800</v>
      </c>
      <c r="H1621" s="42">
        <v>17.18</v>
      </c>
      <c r="I1621" s="41">
        <f>Table10[[#This Row],[Column2]]*746/1000</f>
        <v>12.816280000000001</v>
      </c>
      <c r="J1621" s="37">
        <f>60*Table10[[#This Row],[Column3]]/(2*PI()*Table10[[#This Row],[Column1]])</f>
        <v>2.1101113593618586E-2</v>
      </c>
      <c r="K1621" s="51">
        <v>504</v>
      </c>
      <c r="L1621" s="41">
        <f>IF(Simulation!Q1621&lt;='Given Data '!J$6,1,IF(AND(Simulation!Q1621&gt;'Given Data '!J$6,Simulation!Q1621&lt;='Given Data '!J$7),2,IF(Simulation!Q1621&gt;'Given Data '!J$8,3)))</f>
        <v>3</v>
      </c>
      <c r="M1621" s="41">
        <v>2</v>
      </c>
      <c r="N1621" s="39">
        <f t="shared" si="61"/>
        <v>1617</v>
      </c>
      <c r="O1621" s="41">
        <f>O1620+(Table10[[#This Row],[Column11]]-Q1620)/R1620</f>
        <v>81.214453676698483</v>
      </c>
      <c r="P1621" s="41">
        <f>3.6*Table10[[#This Row],[Column11]]</f>
        <v>92.365660323513112</v>
      </c>
      <c r="Q1621" s="41">
        <f t="shared" si="62"/>
        <v>25.657127867642529</v>
      </c>
      <c r="R1621" s="36">
        <f>-1.2*Table10[[#This Row],[Column16]]/Table10[[#This Row],[Column19]]</f>
        <v>2.769578826540647E-2</v>
      </c>
      <c r="S1621" s="41">
        <f>'Given Data '!C$21*'Given Data '!C$19*'Given Data '!C$9*Table10[[#This Row],[Column11]]^2</f>
        <v>618.95674059176918</v>
      </c>
      <c r="T1621" s="41">
        <f>'Given Data '!C$23*'Given Data '!C$17*9.81</f>
        <v>102.35950200000001</v>
      </c>
      <c r="U1621" s="41">
        <v>0</v>
      </c>
      <c r="V1621" s="41">
        <f>'Given Data '!C$45-(Table10[[#This Row],[Column13]]+Table10[[#This Row],[Column14]]+Table10[[#This Row],[Column15]])</f>
        <v>-13.414825268934692</v>
      </c>
      <c r="W1621" s="41">
        <f>Table10[[#This Row],[Column16]]/'Given Data '!C$17</f>
        <v>-2.5713184084902897E-2</v>
      </c>
      <c r="X1621" s="41">
        <f>IF(L1621=1,'Given Data '!C$55,IF(L1621=2,'Given Data '!C$56,IF(L1621=3,'Given Data '!C$57)))</f>
        <v>581.23604096253996</v>
      </c>
      <c r="Y1621" s="41">
        <f>Table10[[#This Row],[Column19]]*Table10[[#This Row],[Column11]]^2/(2*1000)</f>
        <v>191.31041661741807</v>
      </c>
    </row>
    <row r="1622" spans="7:25">
      <c r="G1622" s="42">
        <v>5800</v>
      </c>
      <c r="H1622" s="42">
        <v>17.18</v>
      </c>
      <c r="I1622" s="41">
        <f>Table10[[#This Row],[Column2]]*746/1000</f>
        <v>12.816280000000001</v>
      </c>
      <c r="J1622" s="37">
        <f>60*Table10[[#This Row],[Column3]]/(2*PI()*Table10[[#This Row],[Column1]])</f>
        <v>2.1101113593618586E-2</v>
      </c>
      <c r="K1622" s="51">
        <v>504</v>
      </c>
      <c r="L1622" s="41">
        <f>IF(Simulation!Q1622&lt;='Given Data '!J$6,1,IF(AND(Simulation!Q1622&gt;'Given Data '!J$6,Simulation!Q1622&lt;='Given Data '!J$7),2,IF(Simulation!Q1622&gt;'Given Data '!J$8,3)))</f>
        <v>3</v>
      </c>
      <c r="M1622" s="41">
        <v>2</v>
      </c>
      <c r="N1622" s="39">
        <f t="shared" si="61"/>
        <v>1618</v>
      </c>
      <c r="O1622" s="41">
        <f>O1621+(Table10[[#This Row],[Column11]]-Q1621)/R1621</f>
        <v>81.253428380719399</v>
      </c>
      <c r="P1622" s="41">
        <f>3.6*Table10[[#This Row],[Column11]]</f>
        <v>92.369546290054075</v>
      </c>
      <c r="Q1622" s="41">
        <f t="shared" si="62"/>
        <v>25.6582073027928</v>
      </c>
      <c r="R1622" s="36">
        <f>-1.2*Table10[[#This Row],[Column16]]/Table10[[#This Row],[Column19]]</f>
        <v>2.7803315049170857E-2</v>
      </c>
      <c r="S1622" s="41">
        <f>'Given Data '!C$21*'Given Data '!C$19*'Given Data '!C$9*Table10[[#This Row],[Column11]]^2</f>
        <v>619.00882262684638</v>
      </c>
      <c r="T1622" s="41">
        <f>'Given Data '!C$23*'Given Data '!C$17*9.81</f>
        <v>102.35950200000001</v>
      </c>
      <c r="U1622" s="41">
        <v>0</v>
      </c>
      <c r="V1622" s="41">
        <f>'Given Data '!C$45-(Table10[[#This Row],[Column13]]+Table10[[#This Row],[Column14]]+Table10[[#This Row],[Column15]])</f>
        <v>-13.466907304011897</v>
      </c>
      <c r="W1622" s="41">
        <f>Table10[[#This Row],[Column16]]/'Given Data '!C$17</f>
        <v>-2.5813013559279861E-2</v>
      </c>
      <c r="X1622" s="41">
        <f>IF(L1622=1,'Given Data '!C$55,IF(L1622=2,'Given Data '!C$56,IF(L1622=3,'Given Data '!C$57)))</f>
        <v>581.23604096253996</v>
      </c>
      <c r="Y1622" s="41">
        <f>Table10[[#This Row],[Column19]]*Table10[[#This Row],[Column11]]^2/(2*1000)</f>
        <v>191.32651440774083</v>
      </c>
    </row>
    <row r="1623" spans="7:25">
      <c r="G1623" s="42">
        <v>5800</v>
      </c>
      <c r="H1623" s="42">
        <v>17.18</v>
      </c>
      <c r="I1623" s="41">
        <f>Table10[[#This Row],[Column2]]*746/1000</f>
        <v>12.816280000000001</v>
      </c>
      <c r="J1623" s="37">
        <f>60*Table10[[#This Row],[Column3]]/(2*PI()*Table10[[#This Row],[Column1]])</f>
        <v>2.1101113593618586E-2</v>
      </c>
      <c r="K1623" s="51">
        <v>504</v>
      </c>
      <c r="L1623" s="41">
        <f>IF(Simulation!Q1623&lt;='Given Data '!J$6,1,IF(AND(Simulation!Q1623&gt;'Given Data '!J$6,Simulation!Q1623&lt;='Given Data '!J$7),2,IF(Simulation!Q1623&gt;'Given Data '!J$8,3)))</f>
        <v>3</v>
      </c>
      <c r="M1623" s="41">
        <v>2</v>
      </c>
      <c r="N1623" s="39">
        <f t="shared" si="61"/>
        <v>1619</v>
      </c>
      <c r="O1623" s="41">
        <f>O1622+(Table10[[#This Row],[Column11]]-Q1622)/R1622</f>
        <v>81.292401441969503</v>
      </c>
      <c r="P1623" s="41">
        <f>3.6*Table10[[#This Row],[Column11]]</f>
        <v>92.373447179135397</v>
      </c>
      <c r="Q1623" s="41">
        <f t="shared" si="62"/>
        <v>25.659290883093167</v>
      </c>
      <c r="R1623" s="36">
        <f>-1.2*Table10[[#This Row],[Column16]]/Table10[[#This Row],[Column19]]</f>
        <v>2.7911259297464717E-2</v>
      </c>
      <c r="S1623" s="41">
        <f>'Given Data '!C$21*'Given Data '!C$19*'Given Data '!C$9*Table10[[#This Row],[Column11]]^2</f>
        <v>619.06110686644888</v>
      </c>
      <c r="T1623" s="41">
        <f>'Given Data '!C$23*'Given Data '!C$17*9.81</f>
        <v>102.35950200000001</v>
      </c>
      <c r="U1623" s="41">
        <v>0</v>
      </c>
      <c r="V1623" s="41">
        <f>'Given Data '!C$45-(Table10[[#This Row],[Column13]]+Table10[[#This Row],[Column14]]+Table10[[#This Row],[Column15]])</f>
        <v>-13.519191543614397</v>
      </c>
      <c r="W1623" s="41">
        <f>Table10[[#This Row],[Column16]]/'Given Data '!C$17</f>
        <v>-2.5913230613970207E-2</v>
      </c>
      <c r="X1623" s="41">
        <f>IF(L1623=1,'Given Data '!C$55,IF(L1623=2,'Given Data '!C$56,IF(L1623=3,'Given Data '!C$57)))</f>
        <v>581.23604096253996</v>
      </c>
      <c r="Y1623" s="41">
        <f>Table10[[#This Row],[Column19]]*Table10[[#This Row],[Column11]]^2/(2*1000)</f>
        <v>191.34267469650561</v>
      </c>
    </row>
    <row r="1624" spans="7:25">
      <c r="G1624" s="42">
        <v>5800</v>
      </c>
      <c r="H1624" s="42">
        <v>17.18</v>
      </c>
      <c r="I1624" s="41">
        <f>Table10[[#This Row],[Column2]]*746/1000</f>
        <v>12.816280000000001</v>
      </c>
      <c r="J1624" s="37">
        <f>60*Table10[[#This Row],[Column3]]/(2*PI()*Table10[[#This Row],[Column1]])</f>
        <v>2.1101113593618586E-2</v>
      </c>
      <c r="K1624" s="51">
        <v>457.1</v>
      </c>
      <c r="L1624" s="41">
        <f>IF(Simulation!Q1624&lt;='Given Data '!J$6,1,IF(AND(Simulation!Q1624&gt;'Given Data '!J$6,Simulation!Q1624&lt;='Given Data '!J$7),2,IF(Simulation!Q1624&gt;'Given Data '!J$8,3)))</f>
        <v>3</v>
      </c>
      <c r="M1624" s="41">
        <v>2</v>
      </c>
      <c r="N1624" s="39">
        <f t="shared" si="61"/>
        <v>1620</v>
      </c>
      <c r="O1624" s="41">
        <f>O1623+(Table10[[#This Row],[Column11]]-Q1623)/R1623</f>
        <v>81.331372854279749</v>
      </c>
      <c r="P1624" s="41">
        <f>3.6*Table10[[#This Row],[Column11]]</f>
        <v>92.377363047434457</v>
      </c>
      <c r="Q1624" s="41">
        <f t="shared" si="62"/>
        <v>25.660378624287347</v>
      </c>
      <c r="R1624" s="36">
        <f>-1.2*Table10[[#This Row],[Column16]]/Table10[[#This Row],[Column19]]</f>
        <v>2.8019622631062727E-2</v>
      </c>
      <c r="S1624" s="41">
        <f>'Given Data '!C$21*'Given Data '!C$19*'Given Data '!C$9*Table10[[#This Row],[Column11]]^2</f>
        <v>619.11359409562056</v>
      </c>
      <c r="T1624" s="41">
        <f>'Given Data '!C$23*'Given Data '!C$17*9.81</f>
        <v>102.35950200000001</v>
      </c>
      <c r="U1624" s="41">
        <v>0</v>
      </c>
      <c r="V1624" s="41">
        <f>'Given Data '!C$45-(Table10[[#This Row],[Column13]]+Table10[[#This Row],[Column14]]+Table10[[#This Row],[Column15]])</f>
        <v>-13.571678772786072</v>
      </c>
      <c r="W1624" s="41">
        <f>Table10[[#This Row],[Column16]]/'Given Data '!C$17</f>
        <v>-2.6013836753725386E-2</v>
      </c>
      <c r="X1624" s="41">
        <f>IF(L1624=1,'Given Data '!C$55,IF(L1624=2,'Given Data '!C$56,IF(L1624=3,'Given Data '!C$57)))</f>
        <v>581.23604096253996</v>
      </c>
      <c r="Y1624" s="41">
        <f>Table10[[#This Row],[Column19]]*Table10[[#This Row],[Column11]]^2/(2*1000)</f>
        <v>191.35889772635798</v>
      </c>
    </row>
    <row r="1625" spans="7:25">
      <c r="G1625" s="42">
        <v>5800</v>
      </c>
      <c r="H1625" s="42">
        <v>17.18</v>
      </c>
      <c r="I1625" s="41">
        <f>Table10[[#This Row],[Column2]]*746/1000</f>
        <v>12.816280000000001</v>
      </c>
      <c r="J1625" s="37">
        <f>60*Table10[[#This Row],[Column3]]/(2*PI()*Table10[[#This Row],[Column1]])</f>
        <v>2.1101113593618586E-2</v>
      </c>
      <c r="K1625" s="51">
        <v>457.1</v>
      </c>
      <c r="L1625" s="41">
        <f>IF(Simulation!Q1625&lt;='Given Data '!J$6,1,IF(AND(Simulation!Q1625&gt;'Given Data '!J$6,Simulation!Q1625&lt;='Given Data '!J$7),2,IF(Simulation!Q1625&gt;'Given Data '!J$8,3)))</f>
        <v>3</v>
      </c>
      <c r="M1625" s="41">
        <v>2</v>
      </c>
      <c r="N1625" s="39">
        <f t="shared" si="61"/>
        <v>1621</v>
      </c>
      <c r="O1625" s="41">
        <f>O1624+(Table10[[#This Row],[Column11]]-Q1624)/R1624</f>
        <v>81.370342611458838</v>
      </c>
      <c r="P1625" s="41">
        <f>3.6*Table10[[#This Row],[Column11]]</f>
        <v>92.381293951839112</v>
      </c>
      <c r="Q1625" s="41">
        <f t="shared" si="62"/>
        <v>25.661470542177529</v>
      </c>
      <c r="R1625" s="36">
        <f>-1.2*Table10[[#This Row],[Column16]]/Table10[[#This Row],[Column19]]</f>
        <v>2.8128406677031304E-2</v>
      </c>
      <c r="S1625" s="41">
        <f>'Given Data '!C$21*'Given Data '!C$19*'Given Data '!C$9*Table10[[#This Row],[Column11]]^2</f>
        <v>619.16628510245278</v>
      </c>
      <c r="T1625" s="41">
        <f>'Given Data '!C$23*'Given Data '!C$17*9.81</f>
        <v>102.35950200000001</v>
      </c>
      <c r="U1625" s="41">
        <v>0</v>
      </c>
      <c r="V1625" s="41">
        <f>'Given Data '!C$45-(Table10[[#This Row],[Column13]]+Table10[[#This Row],[Column14]]+Table10[[#This Row],[Column15]])</f>
        <v>-13.624369779618291</v>
      </c>
      <c r="W1625" s="41">
        <f>Table10[[#This Row],[Column16]]/'Given Data '!C$17</f>
        <v>-2.6114833489138199E-2</v>
      </c>
      <c r="X1625" s="41">
        <f>IF(L1625=1,'Given Data '!C$55,IF(L1625=2,'Given Data '!C$56,IF(L1625=3,'Given Data '!C$57)))</f>
        <v>581.23604096253996</v>
      </c>
      <c r="Y1625" s="41">
        <f>Table10[[#This Row],[Column19]]*Table10[[#This Row],[Column11]]^2/(2*1000)</f>
        <v>191.37518374088526</v>
      </c>
    </row>
    <row r="1626" spans="7:25">
      <c r="G1626" s="42">
        <v>5800</v>
      </c>
      <c r="H1626" s="42">
        <v>17.18</v>
      </c>
      <c r="I1626" s="41">
        <f>Table10[[#This Row],[Column2]]*746/1000</f>
        <v>12.816280000000001</v>
      </c>
      <c r="J1626" s="37">
        <f>60*Table10[[#This Row],[Column3]]/(2*PI()*Table10[[#This Row],[Column1]])</f>
        <v>2.1101113593618586E-2</v>
      </c>
      <c r="K1626" s="51">
        <v>457.1</v>
      </c>
      <c r="L1626" s="41">
        <f>IF(Simulation!Q1626&lt;='Given Data '!J$6,1,IF(AND(Simulation!Q1626&gt;'Given Data '!J$6,Simulation!Q1626&lt;='Given Data '!J$7),2,IF(Simulation!Q1626&gt;'Given Data '!J$8,3)))</f>
        <v>3</v>
      </c>
      <c r="M1626" s="41">
        <v>2</v>
      </c>
      <c r="N1626" s="39">
        <f t="shared" si="61"/>
        <v>1622</v>
      </c>
      <c r="O1626" s="41">
        <f>O1625+(Table10[[#This Row],[Column11]]-Q1625)/R1625</f>
        <v>81.409310707292931</v>
      </c>
      <c r="P1626" s="41">
        <f>3.6*Table10[[#This Row],[Column11]]</f>
        <v>92.38523994944849</v>
      </c>
      <c r="Q1626" s="41">
        <f t="shared" si="62"/>
        <v>25.66256665262458</v>
      </c>
      <c r="R1626" s="36">
        <f>-1.2*Table10[[#This Row],[Column16]]/Table10[[#This Row],[Column19]]</f>
        <v>2.8237613068754431E-2</v>
      </c>
      <c r="S1626" s="41">
        <f>'Given Data '!C$21*'Given Data '!C$19*'Given Data '!C$9*Table10[[#This Row],[Column11]]^2</f>
        <v>619.2191806780969</v>
      </c>
      <c r="T1626" s="41">
        <f>'Given Data '!C$23*'Given Data '!C$17*9.81</f>
        <v>102.35950200000001</v>
      </c>
      <c r="U1626" s="41">
        <v>0</v>
      </c>
      <c r="V1626" s="41">
        <f>'Given Data '!C$45-(Table10[[#This Row],[Column13]]+Table10[[#This Row],[Column14]]+Table10[[#This Row],[Column15]])</f>
        <v>-13.677265355262421</v>
      </c>
      <c r="W1626" s="41">
        <f>Table10[[#This Row],[Column16]]/'Given Data '!C$17</f>
        <v>-2.6216222336666768E-2</v>
      </c>
      <c r="X1626" s="41">
        <f>IF(L1626=1,'Given Data '!C$55,IF(L1626=2,'Given Data '!C$56,IF(L1626=3,'Given Data '!C$57)))</f>
        <v>581.23604096253996</v>
      </c>
      <c r="Y1626" s="41">
        <f>Table10[[#This Row],[Column19]]*Table10[[#This Row],[Column11]]^2/(2*1000)</f>
        <v>191.39153298462082</v>
      </c>
    </row>
    <row r="1627" spans="7:25">
      <c r="G1627" s="42">
        <v>5800</v>
      </c>
      <c r="H1627" s="42">
        <v>17.18</v>
      </c>
      <c r="I1627" s="41">
        <f>Table10[[#This Row],[Column2]]*746/1000</f>
        <v>12.816280000000001</v>
      </c>
      <c r="J1627" s="37">
        <f>60*Table10[[#This Row],[Column3]]/(2*PI()*Table10[[#This Row],[Column1]])</f>
        <v>2.1101113593618586E-2</v>
      </c>
      <c r="K1627" s="51">
        <v>457.1</v>
      </c>
      <c r="L1627" s="41">
        <f>IF(Simulation!Q1627&lt;='Given Data '!J$6,1,IF(AND(Simulation!Q1627&gt;'Given Data '!J$6,Simulation!Q1627&lt;='Given Data '!J$7),2,IF(Simulation!Q1627&gt;'Given Data '!J$8,3)))</f>
        <v>3</v>
      </c>
      <c r="M1627" s="41">
        <v>2</v>
      </c>
      <c r="N1627" s="39">
        <f t="shared" si="61"/>
        <v>1623</v>
      </c>
      <c r="O1627" s="41">
        <f>O1626+(Table10[[#This Row],[Column11]]-Q1626)/R1626</f>
        <v>81.44827713554568</v>
      </c>
      <c r="P1627" s="41">
        <f>3.6*Table10[[#This Row],[Column11]]</f>
        <v>92.389201097573718</v>
      </c>
      <c r="Q1627" s="41">
        <f t="shared" si="62"/>
        <v>25.663666971548253</v>
      </c>
      <c r="R1627" s="36">
        <f>-1.2*Table10[[#This Row],[Column16]]/Table10[[#This Row],[Column19]]</f>
        <v>2.834724344595712E-2</v>
      </c>
      <c r="S1627" s="41">
        <f>'Given Data '!C$21*'Given Data '!C$19*'Given Data '!C$9*Table10[[#This Row],[Column11]]^2</f>
        <v>619.27228161677567</v>
      </c>
      <c r="T1627" s="41">
        <f>'Given Data '!C$23*'Given Data '!C$17*9.81</f>
        <v>102.35950200000001</v>
      </c>
      <c r="U1627" s="41">
        <v>0</v>
      </c>
      <c r="V1627" s="41">
        <f>'Given Data '!C$45-(Table10[[#This Row],[Column13]]+Table10[[#This Row],[Column14]]+Table10[[#This Row],[Column15]])</f>
        <v>-13.730366293941188</v>
      </c>
      <c r="W1627" s="41">
        <f>Table10[[#This Row],[Column16]]/'Given Data '!C$17</f>
        <v>-2.6318004818656315E-2</v>
      </c>
      <c r="X1627" s="41">
        <f>IF(L1627=1,'Given Data '!C$55,IF(L1627=2,'Given Data '!C$56,IF(L1627=3,'Given Data '!C$57)))</f>
        <v>581.23604096253996</v>
      </c>
      <c r="Y1627" s="41">
        <f>Table10[[#This Row],[Column19]]*Table10[[#This Row],[Column11]]^2/(2*1000)</f>
        <v>191.40794570304715</v>
      </c>
    </row>
    <row r="1628" spans="7:25">
      <c r="G1628" s="42">
        <v>5800</v>
      </c>
      <c r="H1628" s="42">
        <v>17.18</v>
      </c>
      <c r="I1628" s="41">
        <f>Table10[[#This Row],[Column2]]*746/1000</f>
        <v>12.816280000000001</v>
      </c>
      <c r="J1628" s="37">
        <f>60*Table10[[#This Row],[Column3]]/(2*PI()*Table10[[#This Row],[Column1]])</f>
        <v>2.1101113593618586E-2</v>
      </c>
      <c r="K1628" s="51">
        <v>469.1</v>
      </c>
      <c r="L1628" s="41">
        <f>IF(Simulation!Q1628&lt;='Given Data '!J$6,1,IF(AND(Simulation!Q1628&gt;'Given Data '!J$6,Simulation!Q1628&lt;='Given Data '!J$7),2,IF(Simulation!Q1628&gt;'Given Data '!J$8,3)))</f>
        <v>3</v>
      </c>
      <c r="M1628" s="41">
        <v>2</v>
      </c>
      <c r="N1628" s="39">
        <f t="shared" si="61"/>
        <v>1624</v>
      </c>
      <c r="O1628" s="41">
        <f>O1627+(Table10[[#This Row],[Column11]]-Q1627)/R1627</f>
        <v>81.487241889958156</v>
      </c>
      <c r="P1628" s="41">
        <f>3.6*Table10[[#This Row],[Column11]]</f>
        <v>92.39317745373863</v>
      </c>
      <c r="Q1628" s="41">
        <f t="shared" si="62"/>
        <v>25.664771514927395</v>
      </c>
      <c r="R1628" s="36">
        <f>-1.2*Table10[[#This Row],[Column16]]/Table10[[#This Row],[Column19]]</f>
        <v>2.8457299454730529E-2</v>
      </c>
      <c r="S1628" s="41">
        <f>'Given Data '!C$21*'Given Data '!C$19*'Given Data '!C$9*Table10[[#This Row],[Column11]]^2</f>
        <v>619.32558871579533</v>
      </c>
      <c r="T1628" s="41">
        <f>'Given Data '!C$23*'Given Data '!C$17*9.81</f>
        <v>102.35950200000001</v>
      </c>
      <c r="U1628" s="41">
        <v>0</v>
      </c>
      <c r="V1628" s="41">
        <f>'Given Data '!C$45-(Table10[[#This Row],[Column13]]+Table10[[#This Row],[Column14]]+Table10[[#This Row],[Column15]])</f>
        <v>-13.78367339296085</v>
      </c>
      <c r="W1628" s="41">
        <f>Table10[[#This Row],[Column16]]/'Given Data '!C$17</f>
        <v>-2.6420182463362498E-2</v>
      </c>
      <c r="X1628" s="41">
        <f>IF(L1628=1,'Given Data '!C$55,IF(L1628=2,'Given Data '!C$56,IF(L1628=3,'Given Data '!C$57)))</f>
        <v>581.23604096253996</v>
      </c>
      <c r="Y1628" s="41">
        <f>Table10[[#This Row],[Column19]]*Table10[[#This Row],[Column11]]^2/(2*1000)</f>
        <v>191.42442214259987</v>
      </c>
    </row>
    <row r="1629" spans="7:25">
      <c r="G1629" s="42">
        <v>5800</v>
      </c>
      <c r="H1629" s="42">
        <v>17.18</v>
      </c>
      <c r="I1629" s="41">
        <f>Table10[[#This Row],[Column2]]*746/1000</f>
        <v>12.816280000000001</v>
      </c>
      <c r="J1629" s="37">
        <f>60*Table10[[#This Row],[Column3]]/(2*PI()*Table10[[#This Row],[Column1]])</f>
        <v>2.1101113593618586E-2</v>
      </c>
      <c r="K1629" s="51">
        <v>469.1</v>
      </c>
      <c r="L1629" s="41">
        <f>IF(Simulation!Q1629&lt;='Given Data '!J$6,1,IF(AND(Simulation!Q1629&gt;'Given Data '!J$6,Simulation!Q1629&lt;='Given Data '!J$7),2,IF(Simulation!Q1629&gt;'Given Data '!J$8,3)))</f>
        <v>3</v>
      </c>
      <c r="M1629" s="41">
        <v>2</v>
      </c>
      <c r="N1629" s="39">
        <f t="shared" si="61"/>
        <v>1625</v>
      </c>
      <c r="O1629" s="41">
        <f>O1628+(Table10[[#This Row],[Column11]]-Q1628)/R1628</f>
        <v>81.526204964248691</v>
      </c>
      <c r="P1629" s="41">
        <f>3.6*Table10[[#This Row],[Column11]]</f>
        <v>92.397169075680566</v>
      </c>
      <c r="Q1629" s="41">
        <f t="shared" si="62"/>
        <v>25.665880298800158</v>
      </c>
      <c r="R1629" s="36">
        <f>-1.2*Table10[[#This Row],[Column16]]/Table10[[#This Row],[Column19]]</f>
        <v>2.8567782747556839E-2</v>
      </c>
      <c r="S1629" s="41">
        <f>'Given Data '!C$21*'Given Data '!C$19*'Given Data '!C$9*Table10[[#This Row],[Column11]]^2</f>
        <v>619.37910277555773</v>
      </c>
      <c r="T1629" s="41">
        <f>'Given Data '!C$23*'Given Data '!C$17*9.81</f>
        <v>102.35950200000001</v>
      </c>
      <c r="U1629" s="41">
        <v>0</v>
      </c>
      <c r="V1629" s="41">
        <f>'Given Data '!C$45-(Table10[[#This Row],[Column13]]+Table10[[#This Row],[Column14]]+Table10[[#This Row],[Column15]])</f>
        <v>-13.837187452723242</v>
      </c>
      <c r="W1629" s="41">
        <f>Table10[[#This Row],[Column16]]/'Given Data '!C$17</f>
        <v>-2.6522756804974491E-2</v>
      </c>
      <c r="X1629" s="41">
        <f>IF(L1629=1,'Given Data '!C$55,IF(L1629=2,'Given Data '!C$56,IF(L1629=3,'Given Data '!C$57)))</f>
        <v>581.23604096253996</v>
      </c>
      <c r="Y1629" s="41">
        <f>Table10[[#This Row],[Column19]]*Table10[[#This Row],[Column11]]^2/(2*1000)</f>
        <v>191.44096255067146</v>
      </c>
    </row>
    <row r="1630" spans="7:25">
      <c r="G1630" s="42">
        <v>5800</v>
      </c>
      <c r="H1630" s="42">
        <v>17.18</v>
      </c>
      <c r="I1630" s="41">
        <f>Table10[[#This Row],[Column2]]*746/1000</f>
        <v>12.816280000000001</v>
      </c>
      <c r="J1630" s="37">
        <f>60*Table10[[#This Row],[Column3]]/(2*PI()*Table10[[#This Row],[Column1]])</f>
        <v>2.1101113593618586E-2</v>
      </c>
      <c r="K1630" s="51">
        <v>469.1</v>
      </c>
      <c r="L1630" s="41">
        <f>IF(Simulation!Q1630&lt;='Given Data '!J$6,1,IF(AND(Simulation!Q1630&gt;'Given Data '!J$6,Simulation!Q1630&lt;='Given Data '!J$7),2,IF(Simulation!Q1630&gt;'Given Data '!J$8,3)))</f>
        <v>3</v>
      </c>
      <c r="M1630" s="41">
        <v>2</v>
      </c>
      <c r="N1630" s="39">
        <f t="shared" si="61"/>
        <v>1626</v>
      </c>
      <c r="O1630" s="41">
        <f>O1629+(Table10[[#This Row],[Column11]]-Q1629)/R1629</f>
        <v>81.565166352112911</v>
      </c>
      <c r="P1630" s="41">
        <f>3.6*Table10[[#This Row],[Column11]]</f>
        <v>92.401176021351148</v>
      </c>
      <c r="Q1630" s="41">
        <f t="shared" si="62"/>
        <v>25.666993339264206</v>
      </c>
      <c r="R1630" s="36">
        <f>-1.2*Table10[[#This Row],[Column16]]/Table10[[#This Row],[Column19]]</f>
        <v>2.8678694983333444E-2</v>
      </c>
      <c r="S1630" s="41">
        <f>'Given Data '!C$21*'Given Data '!C$19*'Given Data '!C$9*Table10[[#This Row],[Column11]]^2</f>
        <v>619.43282459957197</v>
      </c>
      <c r="T1630" s="41">
        <f>'Given Data '!C$23*'Given Data '!C$17*9.81</f>
        <v>102.35950200000001</v>
      </c>
      <c r="U1630" s="41">
        <v>0</v>
      </c>
      <c r="V1630" s="41">
        <f>'Given Data '!C$45-(Table10[[#This Row],[Column13]]+Table10[[#This Row],[Column14]]+Table10[[#This Row],[Column15]])</f>
        <v>-13.890909276737489</v>
      </c>
      <c r="W1630" s="41">
        <f>Table10[[#This Row],[Column16]]/'Given Data '!C$17</f>
        <v>-2.6625729383637439E-2</v>
      </c>
      <c r="X1630" s="41">
        <f>IF(L1630=1,'Given Data '!C$55,IF(L1630=2,'Given Data '!C$56,IF(L1630=3,'Given Data '!C$57)))</f>
        <v>581.23604096253996</v>
      </c>
      <c r="Y1630" s="41">
        <f>Table10[[#This Row],[Column19]]*Table10[[#This Row],[Column11]]^2/(2*1000)</f>
        <v>191.45756717561471</v>
      </c>
    </row>
    <row r="1631" spans="7:25">
      <c r="G1631" s="42">
        <v>5700</v>
      </c>
      <c r="H1631" s="42">
        <v>17.11</v>
      </c>
      <c r="I1631" s="41">
        <f>Table10[[#This Row],[Column2]]*746/1000</f>
        <v>12.764059999999999</v>
      </c>
      <c r="J1631" s="37">
        <f>60*Table10[[#This Row],[Column3]]/(2*PI()*Table10[[#This Row],[Column1]])</f>
        <v>2.1383823609700394E-2</v>
      </c>
      <c r="K1631" s="51">
        <v>469.1</v>
      </c>
      <c r="L1631" s="41">
        <f>IF(Simulation!Q1631&lt;='Given Data '!J$6,1,IF(AND(Simulation!Q1631&gt;'Given Data '!J$6,Simulation!Q1631&lt;='Given Data '!J$7),2,IF(Simulation!Q1631&gt;'Given Data '!J$8,3)))</f>
        <v>3</v>
      </c>
      <c r="M1631" s="41">
        <v>2</v>
      </c>
      <c r="N1631" s="39">
        <f t="shared" si="61"/>
        <v>1627</v>
      </c>
      <c r="O1631" s="41">
        <f>O1630+(Table10[[#This Row],[Column11]]-Q1630)/R1630</f>
        <v>81.604126047223758</v>
      </c>
      <c r="P1631" s="41">
        <f>3.6*Table10[[#This Row],[Column11]]</f>
        <v>92.405198348916969</v>
      </c>
      <c r="Q1631" s="41">
        <f t="shared" si="62"/>
        <v>25.668110652476933</v>
      </c>
      <c r="R1631" s="36">
        <f>-1.2*Table10[[#This Row],[Column16]]/Table10[[#This Row],[Column19]]</f>
        <v>2.8790037827399209E-2</v>
      </c>
      <c r="S1631" s="41">
        <f>'Given Data '!C$21*'Given Data '!C$19*'Given Data '!C$9*Table10[[#This Row],[Column11]]^2</f>
        <v>619.48675499446722</v>
      </c>
      <c r="T1631" s="41">
        <f>'Given Data '!C$23*'Given Data '!C$17*9.81</f>
        <v>102.35950200000001</v>
      </c>
      <c r="U1631" s="41">
        <v>0</v>
      </c>
      <c r="V1631" s="41">
        <f>'Given Data '!C$45-(Table10[[#This Row],[Column13]]+Table10[[#This Row],[Column14]]+Table10[[#This Row],[Column15]])</f>
        <v>-13.944839671632735</v>
      </c>
      <c r="W1631" s="41">
        <f>Table10[[#This Row],[Column16]]/'Given Data '!C$17</f>
        <v>-2.6729101745476862E-2</v>
      </c>
      <c r="X1631" s="41">
        <f>IF(L1631=1,'Given Data '!C$55,IF(L1631=2,'Given Data '!C$56,IF(L1631=3,'Given Data '!C$57)))</f>
        <v>581.23604096253996</v>
      </c>
      <c r="Y1631" s="41">
        <f>Table10[[#This Row],[Column19]]*Table10[[#This Row],[Column11]]^2/(2*1000)</f>
        <v>191.4742362667468</v>
      </c>
    </row>
    <row r="1632" spans="7:25">
      <c r="G1632" s="42">
        <v>5700</v>
      </c>
      <c r="H1632" s="42">
        <v>17.11</v>
      </c>
      <c r="I1632" s="41">
        <f>Table10[[#This Row],[Column2]]*746/1000</f>
        <v>12.764059999999999</v>
      </c>
      <c r="J1632" s="37">
        <f>60*Table10[[#This Row],[Column3]]/(2*PI()*Table10[[#This Row],[Column1]])</f>
        <v>2.1383823609700394E-2</v>
      </c>
      <c r="K1632" s="51">
        <v>469.1</v>
      </c>
      <c r="L1632" s="41">
        <f>IF(Simulation!Q1632&lt;='Given Data '!J$6,1,IF(AND(Simulation!Q1632&gt;'Given Data '!J$6,Simulation!Q1632&lt;='Given Data '!J$7),2,IF(Simulation!Q1632&gt;'Given Data '!J$8,3)))</f>
        <v>3</v>
      </c>
      <c r="M1632" s="41">
        <v>2</v>
      </c>
      <c r="N1632" s="39">
        <f t="shared" si="61"/>
        <v>1628</v>
      </c>
      <c r="O1632" s="41">
        <f>O1631+(Table10[[#This Row],[Column11]]-Q1631)/R1631</f>
        <v>81.643084043230985</v>
      </c>
      <c r="P1632" s="41">
        <f>3.6*Table10[[#This Row],[Column11]]</f>
        <v>92.409236116760383</v>
      </c>
      <c r="Q1632" s="41">
        <f t="shared" si="62"/>
        <v>25.669232254655661</v>
      </c>
      <c r="R1632" s="36">
        <f>-1.2*Table10[[#This Row],[Column16]]/Table10[[#This Row],[Column19]]</f>
        <v>2.8901812951557505E-2</v>
      </c>
      <c r="S1632" s="41">
        <f>'Given Data '!C$21*'Given Data '!C$19*'Given Data '!C$9*Table10[[#This Row],[Column11]]^2</f>
        <v>619.54089477000377</v>
      </c>
      <c r="T1632" s="41">
        <f>'Given Data '!C$23*'Given Data '!C$17*9.81</f>
        <v>102.35950200000001</v>
      </c>
      <c r="U1632" s="41">
        <v>0</v>
      </c>
      <c r="V1632" s="41">
        <f>'Given Data '!C$45-(Table10[[#This Row],[Column13]]+Table10[[#This Row],[Column14]]+Table10[[#This Row],[Column15]])</f>
        <v>-13.99897944716929</v>
      </c>
      <c r="W1632" s="41">
        <f>Table10[[#This Row],[Column16]]/'Given Data '!C$17</f>
        <v>-2.6832875442620016E-2</v>
      </c>
      <c r="X1632" s="41">
        <f>IF(L1632=1,'Given Data '!C$55,IF(L1632=2,'Given Data '!C$56,IF(L1632=3,'Given Data '!C$57)))</f>
        <v>581.23604096253996</v>
      </c>
      <c r="Y1632" s="41">
        <f>Table10[[#This Row],[Column19]]*Table10[[#This Row],[Column11]]^2/(2*1000)</f>
        <v>191.49097007435273</v>
      </c>
    </row>
    <row r="1633" spans="7:25">
      <c r="G1633" s="42">
        <v>5600</v>
      </c>
      <c r="H1633" s="42">
        <v>17.05</v>
      </c>
      <c r="I1633" s="41">
        <f>Table10[[#This Row],[Column2]]*746/1000</f>
        <v>12.7193</v>
      </c>
      <c r="J1633" s="37">
        <f>60*Table10[[#This Row],[Column3]]/(2*PI()*Table10[[#This Row],[Column1]])</f>
        <v>2.1689351439307978E-2</v>
      </c>
      <c r="K1633" s="51">
        <v>414.1</v>
      </c>
      <c r="L1633" s="41">
        <f>IF(Simulation!Q1633&lt;='Given Data '!J$6,1,IF(AND(Simulation!Q1633&gt;'Given Data '!J$6,Simulation!Q1633&lt;='Given Data '!J$7),2,IF(Simulation!Q1633&gt;'Given Data '!J$8,3)))</f>
        <v>3</v>
      </c>
      <c r="M1633" s="41">
        <v>2</v>
      </c>
      <c r="N1633" s="39">
        <f t="shared" si="61"/>
        <v>1629</v>
      </c>
      <c r="O1633" s="41">
        <f>O1632+(Table10[[#This Row],[Column11]]-Q1632)/R1632</f>
        <v>81.682040333761748</v>
      </c>
      <c r="P1633" s="41">
        <f>3.6*Table10[[#This Row],[Column11]]</f>
        <v>92.413289383480333</v>
      </c>
      <c r="Q1633" s="41">
        <f t="shared" si="62"/>
        <v>25.670358162077868</v>
      </c>
      <c r="R1633" s="36">
        <f>-1.2*Table10[[#This Row],[Column16]]/Table10[[#This Row],[Column19]]</f>
        <v>2.9014022034103193E-2</v>
      </c>
      <c r="S1633" s="41">
        <f>'Given Data '!C$21*'Given Data '!C$19*'Given Data '!C$9*Table10[[#This Row],[Column11]]^2</f>
        <v>619.59524473908618</v>
      </c>
      <c r="T1633" s="41">
        <f>'Given Data '!C$23*'Given Data '!C$17*9.81</f>
        <v>102.35950200000001</v>
      </c>
      <c r="U1633" s="41">
        <v>0</v>
      </c>
      <c r="V1633" s="41">
        <f>'Given Data '!C$45-(Table10[[#This Row],[Column13]]+Table10[[#This Row],[Column14]]+Table10[[#This Row],[Column15]])</f>
        <v>-14.0533294162517</v>
      </c>
      <c r="W1633" s="41">
        <f>Table10[[#This Row],[Column16]]/'Given Data '!C$17</f>
        <v>-2.6937052033220943E-2</v>
      </c>
      <c r="X1633" s="41">
        <f>IF(L1633=1,'Given Data '!C$55,IF(L1633=2,'Given Data '!C$56,IF(L1633=3,'Given Data '!C$57)))</f>
        <v>581.23604096253996</v>
      </c>
      <c r="Y1633" s="41">
        <f>Table10[[#This Row],[Column19]]*Table10[[#This Row],[Column11]]^2/(2*1000)</f>
        <v>191.50776884968937</v>
      </c>
    </row>
    <row r="1634" spans="7:25">
      <c r="G1634" s="42">
        <v>5600</v>
      </c>
      <c r="H1634" s="42">
        <v>17.05</v>
      </c>
      <c r="I1634" s="41">
        <f>Table10[[#This Row],[Column2]]*746/1000</f>
        <v>12.7193</v>
      </c>
      <c r="J1634" s="37">
        <f>60*Table10[[#This Row],[Column3]]/(2*PI()*Table10[[#This Row],[Column1]])</f>
        <v>2.1689351439307978E-2</v>
      </c>
      <c r="K1634" s="51">
        <v>414.1</v>
      </c>
      <c r="L1634" s="41">
        <f>IF(Simulation!Q1634&lt;='Given Data '!J$6,1,IF(AND(Simulation!Q1634&gt;'Given Data '!J$6,Simulation!Q1634&lt;='Given Data '!J$7),2,IF(Simulation!Q1634&gt;'Given Data '!J$8,3)))</f>
        <v>3</v>
      </c>
      <c r="M1634" s="41">
        <v>2</v>
      </c>
      <c r="N1634" s="39">
        <f t="shared" si="61"/>
        <v>1630</v>
      </c>
      <c r="O1634" s="41">
        <f>O1633+(Table10[[#This Row],[Column11]]-Q1633)/R1633</f>
        <v>81.720994912419698</v>
      </c>
      <c r="P1634" s="41">
        <f>3.6*Table10[[#This Row],[Column11]]</f>
        <v>92.41735820789296</v>
      </c>
      <c r="Q1634" s="41">
        <f t="shared" si="62"/>
        <v>25.671488391081379</v>
      </c>
      <c r="R1634" s="36">
        <f>-1.2*Table10[[#This Row],[Column16]]/Table10[[#This Row],[Column19]]</f>
        <v>2.9126666759845828E-2</v>
      </c>
      <c r="S1634" s="41">
        <f>'Given Data '!C$21*'Given Data '!C$19*'Given Data '!C$9*Table10[[#This Row],[Column11]]^2</f>
        <v>619.64980571777448</v>
      </c>
      <c r="T1634" s="41">
        <f>'Given Data '!C$23*'Given Data '!C$17*9.81</f>
        <v>102.35950200000001</v>
      </c>
      <c r="U1634" s="41">
        <v>0</v>
      </c>
      <c r="V1634" s="41">
        <f>'Given Data '!C$45-(Table10[[#This Row],[Column13]]+Table10[[#This Row],[Column14]]+Table10[[#This Row],[Column15]])</f>
        <v>-14.10789039494</v>
      </c>
      <c r="W1634" s="41">
        <f>Table10[[#This Row],[Column16]]/'Given Data '!C$17</f>
        <v>-2.7041633081482049E-2</v>
      </c>
      <c r="X1634" s="41">
        <f>IF(L1634=1,'Given Data '!C$55,IF(L1634=2,'Given Data '!C$56,IF(L1634=3,'Given Data '!C$57)))</f>
        <v>581.23604096253996</v>
      </c>
      <c r="Y1634" s="41">
        <f>Table10[[#This Row],[Column19]]*Table10[[#This Row],[Column11]]^2/(2*1000)</f>
        <v>191.52463284498887</v>
      </c>
    </row>
    <row r="1635" spans="7:25">
      <c r="G1635" s="42">
        <v>5500</v>
      </c>
      <c r="H1635" s="42">
        <v>16.940000000000001</v>
      </c>
      <c r="I1635" s="41">
        <f>Table10[[#This Row],[Column2]]*746/1000</f>
        <v>12.637240000000002</v>
      </c>
      <c r="J1635" s="37">
        <f>60*Table10[[#This Row],[Column3]]/(2*PI()*Table10[[#This Row],[Column1]])</f>
        <v>2.1941227778603172E-2</v>
      </c>
      <c r="K1635" s="51">
        <v>443.8</v>
      </c>
      <c r="L1635" s="41">
        <f>IF(Simulation!Q1635&lt;='Given Data '!J$6,1,IF(AND(Simulation!Q1635&gt;'Given Data '!J$6,Simulation!Q1635&lt;='Given Data '!J$7),2,IF(Simulation!Q1635&gt;'Given Data '!J$8,3)))</f>
        <v>3</v>
      </c>
      <c r="M1635" s="41">
        <v>2</v>
      </c>
      <c r="N1635" s="39">
        <f t="shared" si="61"/>
        <v>1631</v>
      </c>
      <c r="O1635" s="41">
        <f>O1634+(Table10[[#This Row],[Column11]]-Q1634)/R1634</f>
        <v>81.759947772785637</v>
      </c>
      <c r="P1635" s="41">
        <f>3.6*Table10[[#This Row],[Column11]]</f>
        <v>92.421442649032571</v>
      </c>
      <c r="Q1635" s="41">
        <f t="shared" si="62"/>
        <v>25.672622958064601</v>
      </c>
      <c r="R1635" s="36">
        <f>-1.2*Table10[[#This Row],[Column16]]/Table10[[#This Row],[Column19]]</f>
        <v>2.9239748820137402E-2</v>
      </c>
      <c r="S1635" s="41">
        <f>'Given Data '!C$21*'Given Data '!C$19*'Given Data '!C$9*Table10[[#This Row],[Column11]]^2</f>
        <v>619.70457852529762</v>
      </c>
      <c r="T1635" s="41">
        <f>'Given Data '!C$23*'Given Data '!C$17*9.81</f>
        <v>102.35950200000001</v>
      </c>
      <c r="U1635" s="41">
        <v>0</v>
      </c>
      <c r="V1635" s="41">
        <f>'Given Data '!C$45-(Table10[[#This Row],[Column13]]+Table10[[#This Row],[Column14]]+Table10[[#This Row],[Column15]])</f>
        <v>-14.162663202463136</v>
      </c>
      <c r="W1635" s="41">
        <f>Table10[[#This Row],[Column16]]/'Given Data '!C$17</f>
        <v>-2.7146620157679813E-2</v>
      </c>
      <c r="X1635" s="41">
        <f>IF(L1635=1,'Given Data '!C$55,IF(L1635=2,'Given Data '!C$56,IF(L1635=3,'Given Data '!C$57)))</f>
        <v>581.23604096253996</v>
      </c>
      <c r="Y1635" s="41">
        <f>Table10[[#This Row],[Column19]]*Table10[[#This Row],[Column11]]^2/(2*1000)</f>
        <v>191.54156231346275</v>
      </c>
    </row>
    <row r="1636" spans="7:25">
      <c r="G1636" s="42">
        <v>5500</v>
      </c>
      <c r="H1636" s="42">
        <v>16.940000000000001</v>
      </c>
      <c r="I1636" s="41">
        <f>Table10[[#This Row],[Column2]]*746/1000</f>
        <v>12.637240000000002</v>
      </c>
      <c r="J1636" s="37">
        <f>60*Table10[[#This Row],[Column3]]/(2*PI()*Table10[[#This Row],[Column1]])</f>
        <v>2.1941227778603172E-2</v>
      </c>
      <c r="K1636" s="51">
        <v>443.8</v>
      </c>
      <c r="L1636" s="41">
        <f>IF(Simulation!Q1636&lt;='Given Data '!J$6,1,IF(AND(Simulation!Q1636&gt;'Given Data '!J$6,Simulation!Q1636&lt;='Given Data '!J$7),2,IF(Simulation!Q1636&gt;'Given Data '!J$8,3)))</f>
        <v>3</v>
      </c>
      <c r="M1636" s="41">
        <v>2</v>
      </c>
      <c r="N1636" s="39">
        <f t="shared" si="61"/>
        <v>1632</v>
      </c>
      <c r="O1636" s="41">
        <f>O1635+(Table10[[#This Row],[Column11]]-Q1635)/R1635</f>
        <v>81.798898908417172</v>
      </c>
      <c r="P1636" s="41">
        <f>3.6*Table10[[#This Row],[Column11]]</f>
        <v>92.425542766152219</v>
      </c>
      <c r="Q1636" s="41">
        <f t="shared" si="62"/>
        <v>25.673761879486726</v>
      </c>
      <c r="R1636" s="36">
        <f>-1.2*Table10[[#This Row],[Column16]]/Table10[[#This Row],[Column19]]</f>
        <v>2.9353269912896027E-2</v>
      </c>
      <c r="S1636" s="41">
        <f>'Given Data '!C$21*'Given Data '!C$19*'Given Data '!C$9*Table10[[#This Row],[Column11]]^2</f>
        <v>619.75956398406493</v>
      </c>
      <c r="T1636" s="41">
        <f>'Given Data '!C$23*'Given Data '!C$17*9.81</f>
        <v>102.35950200000001</v>
      </c>
      <c r="U1636" s="41">
        <v>0</v>
      </c>
      <c r="V1636" s="41">
        <f>'Given Data '!C$45-(Table10[[#This Row],[Column13]]+Table10[[#This Row],[Column14]]+Table10[[#This Row],[Column15]])</f>
        <v>-14.217648661230442</v>
      </c>
      <c r="W1636" s="41">
        <f>Table10[[#This Row],[Column16]]/'Given Data '!C$17</f>
        <v>-2.725201483818681E-2</v>
      </c>
      <c r="X1636" s="41">
        <f>IF(L1636=1,'Given Data '!C$55,IF(L1636=2,'Given Data '!C$56,IF(L1636=3,'Given Data '!C$57)))</f>
        <v>581.23604096253996</v>
      </c>
      <c r="Y1636" s="41">
        <f>Table10[[#This Row],[Column19]]*Table10[[#This Row],[Column11]]^2/(2*1000)</f>
        <v>191.55855750930567</v>
      </c>
    </row>
    <row r="1637" spans="7:25">
      <c r="G1637" s="42">
        <v>5400</v>
      </c>
      <c r="H1637" s="42">
        <v>16.579999999999998</v>
      </c>
      <c r="I1637" s="41">
        <f>Table10[[#This Row],[Column2]]*746/1000</f>
        <v>12.368679999999998</v>
      </c>
      <c r="J1637" s="37">
        <f>60*Table10[[#This Row],[Column3]]/(2*PI()*Table10[[#This Row],[Column1]])</f>
        <v>2.187262846135404E-2</v>
      </c>
      <c r="K1637" s="51">
        <v>443.8</v>
      </c>
      <c r="L1637" s="41">
        <f>IF(Simulation!Q1637&lt;='Given Data '!J$6,1,IF(AND(Simulation!Q1637&gt;'Given Data '!J$6,Simulation!Q1637&lt;='Given Data '!J$7),2,IF(Simulation!Q1637&gt;'Given Data '!J$8,3)))</f>
        <v>3</v>
      </c>
      <c r="M1637" s="41">
        <v>2</v>
      </c>
      <c r="N1637" s="39">
        <f t="shared" si="61"/>
        <v>1633</v>
      </c>
      <c r="O1637" s="41">
        <f>O1636+(Table10[[#This Row],[Column11]]-Q1636)/R1636</f>
        <v>81.837848312848593</v>
      </c>
      <c r="P1637" s="41">
        <f>3.6*Table10[[#This Row],[Column11]]</f>
        <v>92.429658618724616</v>
      </c>
      <c r="Q1637" s="41">
        <f t="shared" si="62"/>
        <v>25.674905171867948</v>
      </c>
      <c r="R1637" s="36">
        <f>-1.2*Table10[[#This Row],[Column16]]/Table10[[#This Row],[Column19]]</f>
        <v>2.9467231742631297E-2</v>
      </c>
      <c r="S1637" s="41">
        <f>'Given Data '!C$21*'Given Data '!C$19*'Given Data '!C$9*Table10[[#This Row],[Column11]]^2</f>
        <v>619.8147629196784</v>
      </c>
      <c r="T1637" s="41">
        <f>'Given Data '!C$23*'Given Data '!C$17*9.81</f>
        <v>102.35950200000001</v>
      </c>
      <c r="U1637" s="41">
        <v>0</v>
      </c>
      <c r="V1637" s="41">
        <f>'Given Data '!C$45-(Table10[[#This Row],[Column13]]+Table10[[#This Row],[Column14]]+Table10[[#This Row],[Column15]])</f>
        <v>-14.272847596843917</v>
      </c>
      <c r="W1637" s="41">
        <f>Table10[[#This Row],[Column16]]/'Given Data '!C$17</f>
        <v>-2.7357818705495231E-2</v>
      </c>
      <c r="X1637" s="41">
        <f>IF(L1637=1,'Given Data '!C$55,IF(L1637=2,'Given Data '!C$56,IF(L1637=3,'Given Data '!C$57)))</f>
        <v>581.23604096253996</v>
      </c>
      <c r="Y1637" s="41">
        <f>Table10[[#This Row],[Column19]]*Table10[[#This Row],[Column11]]^2/(2*1000)</f>
        <v>191.57561868769915</v>
      </c>
    </row>
    <row r="1638" spans="7:25">
      <c r="G1638" s="42">
        <v>5300</v>
      </c>
      <c r="H1638" s="42">
        <v>16.25</v>
      </c>
      <c r="I1638" s="41">
        <f>Table10[[#This Row],[Column2]]*746/1000</f>
        <v>12.1225</v>
      </c>
      <c r="J1638" s="37">
        <f>60*Table10[[#This Row],[Column3]]/(2*PI()*Table10[[#This Row],[Column1]])</f>
        <v>2.1841763746771711E-2</v>
      </c>
      <c r="K1638" s="51">
        <v>443.8</v>
      </c>
      <c r="L1638" s="41">
        <f>IF(Simulation!Q1638&lt;='Given Data '!J$6,1,IF(AND(Simulation!Q1638&gt;'Given Data '!J$6,Simulation!Q1638&lt;='Given Data '!J$7),2,IF(Simulation!Q1638&gt;'Given Data '!J$8,3)))</f>
        <v>3</v>
      </c>
      <c r="M1638" s="41">
        <v>2</v>
      </c>
      <c r="N1638" s="39">
        <f t="shared" si="61"/>
        <v>1634</v>
      </c>
      <c r="O1638" s="41">
        <f>O1637+(Table10[[#This Row],[Column11]]-Q1637)/R1637</f>
        <v>81.876795979590739</v>
      </c>
      <c r="P1638" s="41">
        <f>3.6*Table10[[#This Row],[Column11]]</f>
        <v>92.433790266442827</v>
      </c>
      <c r="Q1638" s="41">
        <f t="shared" si="62"/>
        <v>25.676052851789674</v>
      </c>
      <c r="R1638" s="36">
        <f>-1.2*Table10[[#This Row],[Column16]]/Table10[[#This Row],[Column19]]</f>
        <v>2.9581636020471237E-2</v>
      </c>
      <c r="S1638" s="41">
        <f>'Given Data '!C$21*'Given Data '!C$19*'Given Data '!C$9*Table10[[#This Row],[Column11]]^2</f>
        <v>619.87017616094579</v>
      </c>
      <c r="T1638" s="41">
        <f>'Given Data '!C$23*'Given Data '!C$17*9.81</f>
        <v>102.35950200000001</v>
      </c>
      <c r="U1638" s="41">
        <v>0</v>
      </c>
      <c r="V1638" s="41">
        <f>'Given Data '!C$45-(Table10[[#This Row],[Column13]]+Table10[[#This Row],[Column14]]+Table10[[#This Row],[Column15]])</f>
        <v>-14.328260838111305</v>
      </c>
      <c r="W1638" s="41">
        <f>Table10[[#This Row],[Column16]]/'Given Data '!C$17</f>
        <v>-2.7464033348241945E-2</v>
      </c>
      <c r="X1638" s="41">
        <f>IF(L1638=1,'Given Data '!C$55,IF(L1638=2,'Given Data '!C$56,IF(L1638=3,'Given Data '!C$57)))</f>
        <v>581.23604096253996</v>
      </c>
      <c r="Y1638" s="41">
        <f>Table10[[#This Row],[Column19]]*Table10[[#This Row],[Column11]]^2/(2*1000)</f>
        <v>191.59274610481532</v>
      </c>
    </row>
    <row r="1639" spans="7:25">
      <c r="G1639" s="42">
        <v>5300</v>
      </c>
      <c r="H1639" s="42">
        <v>16.25</v>
      </c>
      <c r="I1639" s="41">
        <f>Table10[[#This Row],[Column2]]*746/1000</f>
        <v>12.1225</v>
      </c>
      <c r="J1639" s="37">
        <f>60*Table10[[#This Row],[Column3]]/(2*PI()*Table10[[#This Row],[Column1]])</f>
        <v>2.1841763746771711E-2</v>
      </c>
      <c r="K1639" s="51">
        <v>443.8</v>
      </c>
      <c r="L1639" s="41">
        <f>IF(Simulation!Q1639&lt;='Given Data '!J$6,1,IF(AND(Simulation!Q1639&gt;'Given Data '!J$6,Simulation!Q1639&lt;='Given Data '!J$7),2,IF(Simulation!Q1639&gt;'Given Data '!J$8,3)))</f>
        <v>3</v>
      </c>
      <c r="M1639" s="41">
        <v>2</v>
      </c>
      <c r="N1639" s="39">
        <f t="shared" si="61"/>
        <v>1635</v>
      </c>
      <c r="O1639" s="41">
        <f>O1638+(Table10[[#This Row],[Column11]]-Q1638)/R1638</f>
        <v>81.915741902131174</v>
      </c>
      <c r="P1639" s="41">
        <f>3.6*Table10[[#This Row],[Column11]]</f>
        <v>92.437937769221094</v>
      </c>
      <c r="Q1639" s="41">
        <f t="shared" si="62"/>
        <v>25.677204935894746</v>
      </c>
      <c r="R1639" s="36">
        <f>-1.2*Table10[[#This Row],[Column16]]/Table10[[#This Row],[Column19]]</f>
        <v>2.969648446418701E-2</v>
      </c>
      <c r="S1639" s="41">
        <f>'Given Data '!C$21*'Given Data '!C$19*'Given Data '!C$9*Table10[[#This Row],[Column11]]^2</f>
        <v>619.92580453989251</v>
      </c>
      <c r="T1639" s="41">
        <f>'Given Data '!C$23*'Given Data '!C$17*9.81</f>
        <v>102.35950200000001</v>
      </c>
      <c r="U1639" s="41">
        <v>0</v>
      </c>
      <c r="V1639" s="41">
        <f>'Given Data '!C$45-(Table10[[#This Row],[Column13]]+Table10[[#This Row],[Column14]]+Table10[[#This Row],[Column15]])</f>
        <v>-14.383889217058027</v>
      </c>
      <c r="W1639" s="41">
        <f>Table10[[#This Row],[Column16]]/'Given Data '!C$17</f>
        <v>-2.7570660361231385E-2</v>
      </c>
      <c r="X1639" s="41">
        <f>IF(L1639=1,'Given Data '!C$55,IF(L1639=2,'Given Data '!C$56,IF(L1639=3,'Given Data '!C$57)))</f>
        <v>581.23604096253996</v>
      </c>
      <c r="Y1639" s="41">
        <f>Table10[[#This Row],[Column19]]*Table10[[#This Row],[Column11]]^2/(2*1000)</f>
        <v>191.60994001782103</v>
      </c>
    </row>
    <row r="1640" spans="7:25">
      <c r="G1640" s="42">
        <v>5200</v>
      </c>
      <c r="H1640" s="42">
        <v>15.92</v>
      </c>
      <c r="I1640" s="41">
        <f>Table10[[#This Row],[Column2]]*746/1000</f>
        <v>11.87632</v>
      </c>
      <c r="J1640" s="37">
        <f>60*Table10[[#This Row],[Column3]]/(2*PI()*Table10[[#This Row],[Column1]])</f>
        <v>2.1809711927782367E-2</v>
      </c>
      <c r="K1640" s="51">
        <v>470.5</v>
      </c>
      <c r="L1640" s="41">
        <f>IF(Simulation!Q1640&lt;='Given Data '!J$6,1,IF(AND(Simulation!Q1640&gt;'Given Data '!J$6,Simulation!Q1640&lt;='Given Data '!J$7),2,IF(Simulation!Q1640&gt;'Given Data '!J$8,3)))</f>
        <v>3</v>
      </c>
      <c r="M1640" s="41">
        <v>2</v>
      </c>
      <c r="N1640" s="39">
        <f t="shared" si="61"/>
        <v>1636</v>
      </c>
      <c r="O1640" s="41">
        <f>O1639+(Table10[[#This Row],[Column11]]-Q1639)/R1639</f>
        <v>81.954686073933757</v>
      </c>
      <c r="P1640" s="41">
        <f>3.6*Table10[[#This Row],[Column11]]</f>
        <v>92.442101187195547</v>
      </c>
      <c r="Q1640" s="41">
        <f t="shared" si="62"/>
        <v>25.678361440887652</v>
      </c>
      <c r="R1640" s="36">
        <f>-1.2*Table10[[#This Row],[Column16]]/Table10[[#This Row],[Column19]]</f>
        <v>2.9811778798218228E-2</v>
      </c>
      <c r="S1640" s="41">
        <f>'Given Data '!C$21*'Given Data '!C$19*'Given Data '!C$9*Table10[[#This Row],[Column11]]^2</f>
        <v>619.98164889177394</v>
      </c>
      <c r="T1640" s="41">
        <f>'Given Data '!C$23*'Given Data '!C$17*9.81</f>
        <v>102.35950200000001</v>
      </c>
      <c r="U1640" s="41">
        <v>0</v>
      </c>
      <c r="V1640" s="41">
        <f>'Given Data '!C$45-(Table10[[#This Row],[Column13]]+Table10[[#This Row],[Column14]]+Table10[[#This Row],[Column15]])</f>
        <v>-14.439733568939459</v>
      </c>
      <c r="W1640" s="41">
        <f>Table10[[#This Row],[Column16]]/'Given Data '!C$17</f>
        <v>-2.7677701345459084E-2</v>
      </c>
      <c r="X1640" s="41">
        <f>IF(L1640=1,'Given Data '!C$55,IF(L1640=2,'Given Data '!C$56,IF(L1640=3,'Given Data '!C$57)))</f>
        <v>581.23604096253996</v>
      </c>
      <c r="Y1640" s="41">
        <f>Table10[[#This Row],[Column19]]*Table10[[#This Row],[Column11]]^2/(2*1000)</f>
        <v>191.62720068488147</v>
      </c>
    </row>
    <row r="1641" spans="7:25">
      <c r="G1641" s="42">
        <v>5200</v>
      </c>
      <c r="H1641" s="42">
        <v>15.92</v>
      </c>
      <c r="I1641" s="41">
        <f>Table10[[#This Row],[Column2]]*746/1000</f>
        <v>11.87632</v>
      </c>
      <c r="J1641" s="37">
        <f>60*Table10[[#This Row],[Column3]]/(2*PI()*Table10[[#This Row],[Column1]])</f>
        <v>2.1809711927782367E-2</v>
      </c>
      <c r="K1641" s="51">
        <v>470.5</v>
      </c>
      <c r="L1641" s="41">
        <f>IF(Simulation!Q1641&lt;='Given Data '!J$6,1,IF(AND(Simulation!Q1641&gt;'Given Data '!J$6,Simulation!Q1641&lt;='Given Data '!J$7),2,IF(Simulation!Q1641&gt;'Given Data '!J$8,3)))</f>
        <v>3</v>
      </c>
      <c r="M1641" s="41">
        <v>2</v>
      </c>
      <c r="N1641" s="39">
        <f t="shared" si="61"/>
        <v>1637</v>
      </c>
      <c r="O1641" s="41">
        <f>O1640+(Table10[[#This Row],[Column11]]-Q1640)/R1640</f>
        <v>81.993628488438929</v>
      </c>
      <c r="P1641" s="41">
        <f>3.6*Table10[[#This Row],[Column11]]</f>
        <v>92.446280580725102</v>
      </c>
      <c r="Q1641" s="41">
        <f t="shared" si="62"/>
        <v>25.679522383534749</v>
      </c>
      <c r="R1641" s="36">
        <f>-1.2*Table10[[#This Row],[Column16]]/Table10[[#This Row],[Column19]]</f>
        <v>2.9927520753700664E-2</v>
      </c>
      <c r="S1641" s="41">
        <f>'Given Data '!C$21*'Given Data '!C$19*'Given Data '!C$9*Table10[[#This Row],[Column11]]^2</f>
        <v>620.03771005508884</v>
      </c>
      <c r="T1641" s="41">
        <f>'Given Data '!C$23*'Given Data '!C$17*9.81</f>
        <v>102.35950200000001</v>
      </c>
      <c r="U1641" s="41">
        <v>0</v>
      </c>
      <c r="V1641" s="41">
        <f>'Given Data '!C$45-(Table10[[#This Row],[Column13]]+Table10[[#This Row],[Column14]]+Table10[[#This Row],[Column15]])</f>
        <v>-14.495794732254353</v>
      </c>
      <c r="W1641" s="41">
        <f>Table10[[#This Row],[Column16]]/'Given Data '!C$17</f>
        <v>-2.7785157908137379E-2</v>
      </c>
      <c r="X1641" s="41">
        <f>IF(L1641=1,'Given Data '!C$55,IF(L1641=2,'Given Data '!C$56,IF(L1641=3,'Given Data '!C$57)))</f>
        <v>581.23604096253996</v>
      </c>
      <c r="Y1641" s="41">
        <f>Table10[[#This Row],[Column19]]*Table10[[#This Row],[Column11]]^2/(2*1000)</f>
        <v>191.64452836516421</v>
      </c>
    </row>
    <row r="1642" spans="7:25">
      <c r="G1642" s="42">
        <v>5100</v>
      </c>
      <c r="H1642" s="42">
        <v>15.59</v>
      </c>
      <c r="I1642" s="41">
        <f>Table10[[#This Row],[Column2]]*746/1000</f>
        <v>11.630139999999999</v>
      </c>
      <c r="J1642" s="37">
        <f>60*Table10[[#This Row],[Column3]]/(2*PI()*Table10[[#This Row],[Column1]])</f>
        <v>2.1776403174715003E-2</v>
      </c>
      <c r="K1642" s="51">
        <v>470.5</v>
      </c>
      <c r="L1642" s="41">
        <f>IF(Simulation!Q1642&lt;='Given Data '!J$6,1,IF(AND(Simulation!Q1642&gt;'Given Data '!J$6,Simulation!Q1642&lt;='Given Data '!J$7),2,IF(Simulation!Q1642&gt;'Given Data '!J$8,3)))</f>
        <v>3</v>
      </c>
      <c r="M1642" s="41">
        <v>2</v>
      </c>
      <c r="N1642" s="32">
        <f>N1641+1</f>
        <v>1638</v>
      </c>
      <c r="O1642" s="41">
        <f>O1641+(Table10[[#This Row],[Column11]]-Q1641)/R1641</f>
        <v>82.032569139063355</v>
      </c>
      <c r="P1642" s="41">
        <f>3.6*Table10[[#This Row],[Column11]]</f>
        <v>92.450476010392109</v>
      </c>
      <c r="Q1642" s="41">
        <f t="shared" si="62"/>
        <v>25.680687780664474</v>
      </c>
      <c r="R1642" s="36">
        <f>-Table10[[#This Row],[Column16]]/Table10[[#This Row],[Column19]]</f>
        <v>2.5036426723741418E-2</v>
      </c>
      <c r="S1642" s="41">
        <f>'Given Data '!C$21*'Given Data '!C$19*'Given Data '!C$9*Table10[[#This Row],[Column11]]^2</f>
        <v>620.09398887159068</v>
      </c>
      <c r="T1642" s="41">
        <f>'Given Data '!C$23*'Given Data '!C$17*9.81</f>
        <v>102.35950200000001</v>
      </c>
      <c r="U1642" s="41">
        <v>0</v>
      </c>
      <c r="V1642" s="41">
        <f>'Given Data '!C$45-(Table10[[#This Row],[Column13]]+Table10[[#This Row],[Column14]]+Table10[[#This Row],[Column15]])</f>
        <v>-14.552073548756198</v>
      </c>
      <c r="W1642" s="41">
        <f>Table10[[#This Row],[Column16]]/'Given Data '!C$17</f>
        <v>-2.7893031662717213E-2</v>
      </c>
      <c r="X1642" s="41">
        <f>IF(L1642=1,'Given Data '!C$55,IF(L1642=2,'Given Data '!C$56,IF(L1642=3,'Given Data '!C$57)))</f>
        <v>581.23604096253996</v>
      </c>
      <c r="Y1642" s="41">
        <f>Table10[[#This Row],[Column19]]*Table10[[#This Row],[Column11]]^2/(2*1000)</f>
        <v>191.66192331884292</v>
      </c>
    </row>
    <row r="1643" spans="7:25">
      <c r="G1643" s="42">
        <v>5100</v>
      </c>
      <c r="H1643" s="42">
        <v>15.59</v>
      </c>
      <c r="I1643" s="41">
        <f>Table10[[#This Row],[Column2]]*746/1000</f>
        <v>11.630139999999999</v>
      </c>
      <c r="J1643" s="37">
        <f>60*Table10[[#This Row],[Column3]]/(2*PI()*Table10[[#This Row],[Column1]])</f>
        <v>2.1776403174715003E-2</v>
      </c>
      <c r="K1643" s="51">
        <v>470.5</v>
      </c>
      <c r="L1643" s="41">
        <f>IF(Simulation!Q1643&lt;='Given Data '!J$6,1,IF(AND(Simulation!Q1643&gt;'Given Data '!J$6,Simulation!Q1643&lt;='Given Data '!J$7),2,IF(Simulation!Q1643&gt;'Given Data '!J$8,3)))</f>
        <v>3</v>
      </c>
      <c r="M1643" s="41">
        <v>2</v>
      </c>
      <c r="N1643" s="32">
        <f t="shared" si="61"/>
        <v>1639</v>
      </c>
      <c r="O1643" s="41">
        <f>O1642+(Table10[[#This Row],[Column11]]-Q1642)/R1642</f>
        <v>82.071508167014031</v>
      </c>
      <c r="P1643" s="41">
        <f>3.6*Table10[[#This Row],[Column11]]</f>
        <v>92.453985629224036</v>
      </c>
      <c r="Q1643" s="41">
        <f t="shared" si="62"/>
        <v>25.681662674784455</v>
      </c>
      <c r="R1643" s="36">
        <f>-Table10[[#This Row],[Column16]]/Table10[[#This Row],[Column19]]</f>
        <v>2.5117428403393646E-2</v>
      </c>
      <c r="S1643" s="41">
        <f>'Given Data '!C$21*'Given Data '!C$19*'Given Data '!C$9*Table10[[#This Row],[Column11]]^2</f>
        <v>620.14106996718306</v>
      </c>
      <c r="T1643" s="41">
        <f>'Given Data '!C$23*'Given Data '!C$17*9.81</f>
        <v>102.35950200000001</v>
      </c>
      <c r="U1643" s="41">
        <v>0</v>
      </c>
      <c r="V1643" s="41">
        <f>'Given Data '!C$45-(Table10[[#This Row],[Column13]]+Table10[[#This Row],[Column14]]+Table10[[#This Row],[Column15]])</f>
        <v>-14.599154644348573</v>
      </c>
      <c r="W1643" s="41">
        <f>Table10[[#This Row],[Column16]]/'Given Data '!C$17</f>
        <v>-2.7983275467881721E-2</v>
      </c>
      <c r="X1643" s="41">
        <f>IF(L1643=1,'Given Data '!C$55,IF(L1643=2,'Given Data '!C$56,IF(L1643=3,'Given Data '!C$57)))</f>
        <v>581.23604096253996</v>
      </c>
      <c r="Y1643" s="41">
        <f>Table10[[#This Row],[Column19]]*Table10[[#This Row],[Column11]]^2/(2*1000)</f>
        <v>191.67647539239164</v>
      </c>
    </row>
    <row r="1644" spans="7:25">
      <c r="G1644" s="42">
        <v>6400</v>
      </c>
      <c r="H1644" s="42">
        <v>17.8</v>
      </c>
      <c r="I1644" s="41">
        <f>Table10[[#This Row],[Column2]]*746/1000</f>
        <v>13.2788</v>
      </c>
      <c r="J1644" s="37">
        <f>60*Table10[[#This Row],[Column3]]/(2*PI()*Table10[[#This Row],[Column1]])</f>
        <v>1.9812999921831186E-2</v>
      </c>
      <c r="K1644" s="51">
        <v>470.5</v>
      </c>
      <c r="L1644" s="41">
        <f>IF(Simulation!Q1644&lt;='Given Data '!J$6,1,IF(AND(Simulation!Q1644&gt;'Given Data '!J$6,Simulation!Q1644&lt;='Given Data '!J$7),2,IF(Simulation!Q1644&gt;'Given Data '!J$8,3)))</f>
        <v>3</v>
      </c>
      <c r="M1644" s="41">
        <v>2</v>
      </c>
      <c r="N1644" s="32">
        <f t="shared" si="61"/>
        <v>1640</v>
      </c>
      <c r="O1644" s="41">
        <f>O1643+(Table10[[#This Row],[Column11]]-Q1643)/R1643</f>
        <v>82.110445714476924</v>
      </c>
      <c r="P1644" s="41">
        <f>3.6*Table10[[#This Row],[Column11]]</f>
        <v>92.457506469042215</v>
      </c>
      <c r="Q1644" s="41">
        <f t="shared" si="62"/>
        <v>25.682640685845058</v>
      </c>
      <c r="R1644" s="36">
        <f>-Table10[[#This Row],[Column16]]/Table10[[#This Row],[Column19]]</f>
        <v>2.5198692152077502E-2</v>
      </c>
      <c r="S1644" s="41">
        <f>'Given Data '!C$21*'Given Data '!C$19*'Given Data '!C$9*Table10[[#This Row],[Column11]]^2</f>
        <v>620.18830338674184</v>
      </c>
      <c r="T1644" s="41">
        <f>'Given Data '!C$23*'Given Data '!C$17*9.81</f>
        <v>102.35950200000001</v>
      </c>
      <c r="U1644" s="41">
        <v>0</v>
      </c>
      <c r="V1644" s="41">
        <f>'Given Data '!C$45-(Table10[[#This Row],[Column13]]+Table10[[#This Row],[Column14]]+Table10[[#This Row],[Column15]])</f>
        <v>-14.646388063907352</v>
      </c>
      <c r="W1644" s="41">
        <f>Table10[[#This Row],[Column16]]/'Given Data '!C$17</f>
        <v>-2.807381124361686E-2</v>
      </c>
      <c r="X1644" s="41">
        <f>IF(L1644=1,'Given Data '!C$55,IF(L1644=2,'Given Data '!C$56,IF(L1644=3,'Given Data '!C$57)))</f>
        <v>581.23604096253996</v>
      </c>
      <c r="Y1644" s="41">
        <f>Table10[[#This Row],[Column19]]*Table10[[#This Row],[Column11]]^2/(2*1000)</f>
        <v>191.69107454703601</v>
      </c>
    </row>
    <row r="1645" spans="7:25">
      <c r="G1645" s="42">
        <v>6400</v>
      </c>
      <c r="H1645" s="42">
        <v>17.8</v>
      </c>
      <c r="I1645" s="41">
        <f>Table10[[#This Row],[Column2]]*746/1000</f>
        <v>13.2788</v>
      </c>
      <c r="J1645" s="37">
        <f>60*Table10[[#This Row],[Column3]]/(2*PI()*Table10[[#This Row],[Column1]])</f>
        <v>1.9812999921831186E-2</v>
      </c>
      <c r="K1645" s="51">
        <v>470.5</v>
      </c>
      <c r="L1645" s="41">
        <f>IF(Simulation!Q1645&lt;='Given Data '!J$6,1,IF(AND(Simulation!Q1645&gt;'Given Data '!J$6,Simulation!Q1645&lt;='Given Data '!J$7),2,IF(Simulation!Q1645&gt;'Given Data '!J$8,3)))</f>
        <v>3</v>
      </c>
      <c r="M1645">
        <v>3</v>
      </c>
      <c r="N1645" s="32">
        <f t="shared" si="61"/>
        <v>1641</v>
      </c>
      <c r="O1645" s="41">
        <f>O1644+(Table10[[#This Row],[Column11]]-Q1644)/R1644</f>
        <v>82.149381776831575</v>
      </c>
      <c r="P1645" s="41">
        <f>3.6*Table10[[#This Row],[Column11]]</f>
        <v>92.46103856529821</v>
      </c>
      <c r="Q1645" s="41">
        <f t="shared" si="62"/>
        <v>25.683621823693947</v>
      </c>
      <c r="R1645" s="36">
        <f>-Table10[[#This Row],[Column16]]/Table10[[#This Row],[Column19]]</f>
        <v>0.55360001380401702</v>
      </c>
      <c r="S1645" s="41">
        <f>'Given Data '!C$21*'Given Data '!C$19*'Given Data '!C$9*Table10[[#This Row],[Column11]]^2</f>
        <v>620.23568962308889</v>
      </c>
      <c r="T1645">
        <f>'Given Data '!C$24*'Given Data '!C$17*9.81</f>
        <v>409.43800800000002</v>
      </c>
      <c r="U1645" s="41">
        <v>0</v>
      </c>
      <c r="V1645" s="41">
        <f>'Given Data '!C$45-(Table10[[#This Row],[Column13]]+Table10[[#This Row],[Column14]]+Table10[[#This Row],[Column15]])</f>
        <v>-321.77228030025435</v>
      </c>
      <c r="W1645" s="41">
        <f>Table10[[#This Row],[Column16]]/'Given Data '!C$17</f>
        <v>-0.61676463993455044</v>
      </c>
      <c r="X1645" s="41">
        <f>IF(L1645=1,'Given Data '!C$55,IF(L1645=2,'Given Data '!C$56,IF(L1645=3,'Given Data '!C$57)))</f>
        <v>581.23604096253996</v>
      </c>
      <c r="Y1645" s="41">
        <f>Table10[[#This Row],[Column19]]*Table10[[#This Row],[Column11]]^2/(2*1000)</f>
        <v>191.70572093509989</v>
      </c>
    </row>
    <row r="1646" spans="7:25">
      <c r="G1646" s="42">
        <v>6400</v>
      </c>
      <c r="H1646" s="42">
        <v>17.8</v>
      </c>
      <c r="I1646" s="41">
        <f>Table10[[#This Row],[Column2]]*746/1000</f>
        <v>13.2788</v>
      </c>
      <c r="J1646" s="37">
        <f>60*Table10[[#This Row],[Column3]]/(2*PI()*Table10[[#This Row],[Column1]])</f>
        <v>1.9812999921831186E-2</v>
      </c>
      <c r="K1646" s="51">
        <v>504.4</v>
      </c>
      <c r="L1646" s="41">
        <f>IF(Simulation!Q1646&lt;='Given Data '!J$6,1,IF(AND(Simulation!Q1646&gt;'Given Data '!J$6,Simulation!Q1646&lt;='Given Data '!J$7),2,IF(Simulation!Q1646&gt;'Given Data '!J$8,3)))</f>
        <v>3</v>
      </c>
      <c r="M1646" s="41">
        <v>3</v>
      </c>
      <c r="N1646" s="32">
        <f t="shared" si="61"/>
        <v>1642</v>
      </c>
      <c r="O1646" s="41">
        <f>O1645+(Table10[[#This Row],[Column11]]-Q1645)/R1645</f>
        <v>82.188300771246688</v>
      </c>
      <c r="P1646" s="41">
        <f>3.6*Table10[[#This Row],[Column11]]</f>
        <v>92.538602566341822</v>
      </c>
      <c r="Q1646" s="41">
        <f t="shared" si="62"/>
        <v>25.705167379539393</v>
      </c>
      <c r="R1646" s="36">
        <f>-Table10[[#This Row],[Column16]]/Table10[[#This Row],[Column19]]</f>
        <v>0.55539110529916025</v>
      </c>
      <c r="S1646" s="41">
        <f>'Given Data '!C$21*'Given Data '!C$19*'Given Data '!C$9*Table10[[#This Row],[Column11]]^2</f>
        <v>621.27673655272747</v>
      </c>
      <c r="T1646" s="41">
        <f>'Given Data '!C$24*'Given Data '!C$17*9.81</f>
        <v>409.43800800000002</v>
      </c>
      <c r="U1646" s="41">
        <v>0</v>
      </c>
      <c r="V1646" s="41">
        <f>'Given Data '!C$45-(Table10[[#This Row],[Column13]]+Table10[[#This Row],[Column14]]+Table10[[#This Row],[Column15]])</f>
        <v>-322.81332722989305</v>
      </c>
      <c r="W1646" s="41">
        <f>Table10[[#This Row],[Column16]]/'Given Data '!C$17</f>
        <v>-0.61876009129572562</v>
      </c>
      <c r="X1646" s="41">
        <f>IF(L1646=1,'Given Data '!C$55,IF(L1646=2,'Given Data '!C$56,IF(L1646=3,'Given Data '!C$57)))</f>
        <v>581.23604096253996</v>
      </c>
      <c r="Y1646" s="41">
        <f>Table10[[#This Row],[Column19]]*Table10[[#This Row],[Column11]]^2/(2*1000)</f>
        <v>192.02749321540017</v>
      </c>
    </row>
    <row r="1647" spans="7:25">
      <c r="G1647" s="42">
        <v>6400</v>
      </c>
      <c r="H1647" s="42">
        <v>17.8</v>
      </c>
      <c r="I1647" s="41">
        <f>Table10[[#This Row],[Column2]]*746/1000</f>
        <v>13.2788</v>
      </c>
      <c r="J1647" s="37">
        <f>60*Table10[[#This Row],[Column3]]/(2*PI()*Table10[[#This Row],[Column1]])</f>
        <v>1.9812999921831186E-2</v>
      </c>
      <c r="K1647" s="51">
        <v>504.4</v>
      </c>
      <c r="L1647" s="41">
        <f>IF(Simulation!Q1647&lt;='Given Data '!J$6,1,IF(AND(Simulation!Q1647&gt;'Given Data '!J$6,Simulation!Q1647&lt;='Given Data '!J$7),2,IF(Simulation!Q1647&gt;'Given Data '!J$8,3)))</f>
        <v>3</v>
      </c>
      <c r="M1647" s="41">
        <v>3</v>
      </c>
      <c r="N1647" s="32">
        <f t="shared" si="61"/>
        <v>1643</v>
      </c>
      <c r="O1647" s="41">
        <f>O1646+(Table10[[#This Row],[Column11]]-Q1646)/R1646</f>
        <v>82.227187119211294</v>
      </c>
      <c r="P1647" s="41">
        <f>3.6*Table10[[#This Row],[Column11]]</f>
        <v>92.616352240739431</v>
      </c>
      <c r="Q1647" s="41">
        <f t="shared" si="62"/>
        <v>25.726764511316507</v>
      </c>
      <c r="R1647" s="36">
        <f>-Table10[[#This Row],[Column16]]/Table10[[#This Row],[Column19]]</f>
        <v>0.5571879916076411</v>
      </c>
      <c r="S1647" s="41">
        <f>'Given Data '!C$21*'Given Data '!C$19*'Given Data '!C$9*Table10[[#This Row],[Column11]]^2</f>
        <v>622.3211516367287</v>
      </c>
      <c r="T1647" s="41">
        <f>'Given Data '!C$24*'Given Data '!C$17*9.81</f>
        <v>409.43800800000002</v>
      </c>
      <c r="U1647" s="41">
        <v>0</v>
      </c>
      <c r="V1647" s="41">
        <f>'Given Data '!C$45-(Table10[[#This Row],[Column13]]+Table10[[#This Row],[Column14]]+Table10[[#This Row],[Column15]])</f>
        <v>-323.85774231389428</v>
      </c>
      <c r="W1647" s="41">
        <f>Table10[[#This Row],[Column16]]/'Given Data '!C$17</f>
        <v>-0.62076199864655512</v>
      </c>
      <c r="X1647" s="41">
        <f>IF(L1647=1,'Given Data '!C$55,IF(L1647=2,'Given Data '!C$56,IF(L1647=3,'Given Data '!C$57)))</f>
        <v>581.23604096253996</v>
      </c>
      <c r="Y1647" s="41">
        <f>Table10[[#This Row],[Column19]]*Table10[[#This Row],[Column11]]^2/(2*1000)</f>
        <v>192.35030654263008</v>
      </c>
    </row>
    <row r="1648" spans="7:25">
      <c r="G1648" s="42">
        <v>6400</v>
      </c>
      <c r="H1648" s="42">
        <v>17.8</v>
      </c>
      <c r="I1648" s="41">
        <f>Table10[[#This Row],[Column2]]*746/1000</f>
        <v>13.2788</v>
      </c>
      <c r="J1648" s="37">
        <f>60*Table10[[#This Row],[Column3]]/(2*PI()*Table10[[#This Row],[Column1]])</f>
        <v>1.9812999921831186E-2</v>
      </c>
      <c r="K1648" s="51">
        <v>469.1</v>
      </c>
      <c r="L1648" s="41">
        <f>IF(Simulation!Q1648&lt;='Given Data '!J$6,1,IF(AND(Simulation!Q1648&gt;'Given Data '!J$6,Simulation!Q1648&lt;='Given Data '!J$7),2,IF(Simulation!Q1648&gt;'Given Data '!J$8,3)))</f>
        <v>3</v>
      </c>
      <c r="M1648" s="41">
        <v>3</v>
      </c>
      <c r="N1648" s="32">
        <f t="shared" si="61"/>
        <v>1644</v>
      </c>
      <c r="O1648" s="41">
        <f>O1647+(Table10[[#This Row],[Column11]]-Q1647)/R1647</f>
        <v>82.266040797517675</v>
      </c>
      <c r="P1648" s="41">
        <f>3.6*Table10[[#This Row],[Column11]]</f>
        <v>92.694287931474989</v>
      </c>
      <c r="Q1648" s="41">
        <f t="shared" si="62"/>
        <v>25.748413314298606</v>
      </c>
      <c r="R1648" s="36">
        <f>-Table10[[#This Row],[Column16]]/Table10[[#This Row],[Column19]]</f>
        <v>0.55899069147772718</v>
      </c>
      <c r="S1648" s="41">
        <f>'Given Data '!C$21*'Given Data '!C$19*'Given Data '!C$9*Table10[[#This Row],[Column11]]^2</f>
        <v>623.36894577226121</v>
      </c>
      <c r="T1648" s="41">
        <f>'Given Data '!C$24*'Given Data '!C$17*9.81</f>
        <v>409.43800800000002</v>
      </c>
      <c r="U1648" s="41">
        <v>0</v>
      </c>
      <c r="V1648" s="41">
        <f>'Given Data '!C$45-(Table10[[#This Row],[Column13]]+Table10[[#This Row],[Column14]]+Table10[[#This Row],[Column15]])</f>
        <v>-324.90553644942679</v>
      </c>
      <c r="W1648" s="41">
        <f>Table10[[#This Row],[Column16]]/'Given Data '!C$17</f>
        <v>-0.62277038287444508</v>
      </c>
      <c r="X1648" s="41">
        <f>IF(L1648=1,'Given Data '!C$55,IF(L1648=2,'Given Data '!C$56,IF(L1648=3,'Given Data '!C$57)))</f>
        <v>581.23604096253996</v>
      </c>
      <c r="Y1648" s="41">
        <f>Table10[[#This Row],[Column19]]*Table10[[#This Row],[Column11]]^2/(2*1000)</f>
        <v>192.67416428494397</v>
      </c>
    </row>
    <row r="1649" spans="7:25">
      <c r="G1649" s="42">
        <v>6200</v>
      </c>
      <c r="H1649" s="42">
        <v>17.440000000000001</v>
      </c>
      <c r="I1649" s="41">
        <f>Table10[[#This Row],[Column2]]*746/1000</f>
        <v>13.010240000000001</v>
      </c>
      <c r="J1649" s="37">
        <f>60*Table10[[#This Row],[Column3]]/(2*PI()*Table10[[#This Row],[Column1]])</f>
        <v>2.0038490388502264E-2</v>
      </c>
      <c r="K1649" s="51">
        <v>469.1</v>
      </c>
      <c r="L1649" s="41">
        <f>IF(Simulation!Q1649&lt;='Given Data '!J$6,1,IF(AND(Simulation!Q1649&gt;'Given Data '!J$6,Simulation!Q1649&lt;='Given Data '!J$7),2,IF(Simulation!Q1649&gt;'Given Data '!J$8,3)))</f>
        <v>3</v>
      </c>
      <c r="M1649" s="41">
        <v>3</v>
      </c>
      <c r="N1649" s="32">
        <f t="shared" si="61"/>
        <v>1645</v>
      </c>
      <c r="O1649" s="41">
        <f>O1648+(Table10[[#This Row],[Column11]]-Q1648)/R1648</f>
        <v>82.304861783069285</v>
      </c>
      <c r="P1649" s="41">
        <f>3.6*Table10[[#This Row],[Column11]]</f>
        <v>92.772409981881424</v>
      </c>
      <c r="Q1649" s="41">
        <f t="shared" si="62"/>
        <v>25.770113883855949</v>
      </c>
      <c r="R1649" s="36">
        <f>-Table10[[#This Row],[Column16]]/Table10[[#This Row],[Column19]]</f>
        <v>0.56079922371834268</v>
      </c>
      <c r="S1649" s="41">
        <f>'Given Data '!C$21*'Given Data '!C$19*'Given Data '!C$9*Table10[[#This Row],[Column11]]^2</f>
        <v>624.42012989174975</v>
      </c>
      <c r="T1649" s="41">
        <f>'Given Data '!C$24*'Given Data '!C$17*9.81</f>
        <v>409.43800800000002</v>
      </c>
      <c r="U1649" s="41">
        <v>0</v>
      </c>
      <c r="V1649" s="41">
        <f>'Given Data '!C$45-(Table10[[#This Row],[Column13]]+Table10[[#This Row],[Column14]]+Table10[[#This Row],[Column15]])</f>
        <v>-325.95672056891522</v>
      </c>
      <c r="W1649" s="41">
        <f>Table10[[#This Row],[Column16]]/'Given Data '!C$17</f>
        <v>-0.62478526493437958</v>
      </c>
      <c r="X1649" s="41">
        <f>IF(L1649=1,'Given Data '!C$55,IF(L1649=2,'Given Data '!C$56,IF(L1649=3,'Given Data '!C$57)))</f>
        <v>581.23604096253996</v>
      </c>
      <c r="Y1649" s="41">
        <f>Table10[[#This Row],[Column19]]*Table10[[#This Row],[Column11]]^2/(2*1000)</f>
        <v>192.99906982139342</v>
      </c>
    </row>
    <row r="1650" spans="7:25">
      <c r="G1650" s="42">
        <v>6200</v>
      </c>
      <c r="H1650" s="42">
        <v>17.440000000000001</v>
      </c>
      <c r="I1650" s="41">
        <f>Table10[[#This Row],[Column2]]*746/1000</f>
        <v>13.010240000000001</v>
      </c>
      <c r="J1650" s="37">
        <f>60*Table10[[#This Row],[Column3]]/(2*PI()*Table10[[#This Row],[Column1]])</f>
        <v>2.0038490388502264E-2</v>
      </c>
      <c r="K1650" s="51">
        <v>414.1</v>
      </c>
      <c r="L1650" s="41">
        <f>IF(Simulation!Q1650&lt;='Given Data '!J$6,1,IF(AND(Simulation!Q1650&gt;'Given Data '!J$6,Simulation!Q1650&lt;='Given Data '!J$7),2,IF(Simulation!Q1650&gt;'Given Data '!J$8,3)))</f>
        <v>3</v>
      </c>
      <c r="M1650" s="41">
        <v>3</v>
      </c>
      <c r="N1650" s="32">
        <f t="shared" si="61"/>
        <v>1646</v>
      </c>
      <c r="O1650" s="41">
        <f>O1649+(Table10[[#This Row],[Column11]]-Q1649)/R1649</f>
        <v>82.34365005288106</v>
      </c>
      <c r="P1650" s="41">
        <f>3.6*Table10[[#This Row],[Column11]]</f>
        <v>92.850718735640768</v>
      </c>
      <c r="Q1650" s="41">
        <f t="shared" si="62"/>
        <v>25.791866315455767</v>
      </c>
      <c r="R1650" s="36">
        <f>-Table10[[#This Row],[Column16]]/Table10[[#This Row],[Column19]]</f>
        <v>0.56261360719926556</v>
      </c>
      <c r="S1650" s="41">
        <f>'Given Data '!C$21*'Given Data '!C$19*'Given Data '!C$9*Table10[[#This Row],[Column11]]^2</f>
        <v>625.47471496298908</v>
      </c>
      <c r="T1650" s="41">
        <f>'Given Data '!C$24*'Given Data '!C$17*9.81</f>
        <v>409.43800800000002</v>
      </c>
      <c r="U1650" s="41">
        <v>0</v>
      </c>
      <c r="V1650" s="41">
        <f>'Given Data '!C$45-(Table10[[#This Row],[Column13]]+Table10[[#This Row],[Column14]]+Table10[[#This Row],[Column15]])</f>
        <v>-327.01130564015466</v>
      </c>
      <c r="W1650" s="41">
        <f>Table10[[#This Row],[Column16]]/'Given Data '!C$17</f>
        <v>-0.62680666584913958</v>
      </c>
      <c r="X1650" s="41">
        <f>IF(L1650=1,'Given Data '!C$55,IF(L1650=2,'Given Data '!C$56,IF(L1650=3,'Given Data '!C$57)))</f>
        <v>581.23604096253996</v>
      </c>
      <c r="Y1650" s="41">
        <f>Table10[[#This Row],[Column19]]*Table10[[#This Row],[Column11]]^2/(2*1000)</f>
        <v>193.32502654196233</v>
      </c>
    </row>
    <row r="1651" spans="7:25">
      <c r="G1651" s="42">
        <v>6200</v>
      </c>
      <c r="H1651" s="42">
        <v>17.440000000000001</v>
      </c>
      <c r="I1651" s="41">
        <f>Table10[[#This Row],[Column2]]*746/1000</f>
        <v>13.010240000000001</v>
      </c>
      <c r="J1651" s="37">
        <f>60*Table10[[#This Row],[Column3]]/(2*PI()*Table10[[#This Row],[Column1]])</f>
        <v>2.0038490388502264E-2</v>
      </c>
      <c r="K1651" s="51">
        <v>443.8</v>
      </c>
      <c r="L1651" s="41">
        <f>IF(Simulation!Q1651&lt;='Given Data '!J$6,1,IF(AND(Simulation!Q1651&gt;'Given Data '!J$6,Simulation!Q1651&lt;='Given Data '!J$7),2,IF(Simulation!Q1651&gt;'Given Data '!J$8,3)))</f>
        <v>3</v>
      </c>
      <c r="M1651" s="41">
        <v>3</v>
      </c>
      <c r="N1651" s="32">
        <f t="shared" si="61"/>
        <v>1647</v>
      </c>
      <c r="O1651" s="41">
        <f>O1650+(Table10[[#This Row],[Column11]]-Q1650)/R1650</f>
        <v>82.382405584079592</v>
      </c>
      <c r="P1651" s="41">
        <f>3.6*Table10[[#This Row],[Column11]]</f>
        <v>92.929214536784258</v>
      </c>
      <c r="Q1651" s="41">
        <f t="shared" si="62"/>
        <v>25.813670704662293</v>
      </c>
      <c r="R1651" s="36">
        <f>-Table10[[#This Row],[Column16]]/Table10[[#This Row],[Column19]]</f>
        <v>0.56443386085132374</v>
      </c>
      <c r="S1651" s="41">
        <f>'Given Data '!C$21*'Given Data '!C$19*'Given Data '!C$9*Table10[[#This Row],[Column11]]^2</f>
        <v>626.53271198925904</v>
      </c>
      <c r="T1651" s="41">
        <f>'Given Data '!C$24*'Given Data '!C$17*9.81</f>
        <v>409.43800800000002</v>
      </c>
      <c r="U1651" s="41">
        <v>0</v>
      </c>
      <c r="V1651" s="41">
        <f>'Given Data '!C$45-(Table10[[#This Row],[Column13]]+Table10[[#This Row],[Column14]]+Table10[[#This Row],[Column15]])</f>
        <v>-328.06930266642462</v>
      </c>
      <c r="W1651" s="41">
        <f>Table10[[#This Row],[Column16]]/'Given Data '!C$17</f>
        <v>-0.62883460670952174</v>
      </c>
      <c r="X1651" s="41">
        <f>IF(L1651=1,'Given Data '!C$55,IF(L1651=2,'Given Data '!C$56,IF(L1651=3,'Given Data '!C$57)))</f>
        <v>581.23604096253996</v>
      </c>
      <c r="Y1651" s="41">
        <f>Table10[[#This Row],[Column19]]*Table10[[#This Row],[Column11]]^2/(2*1000)</f>
        <v>193.65203784760246</v>
      </c>
    </row>
    <row r="1652" spans="7:25">
      <c r="G1652" s="42">
        <v>6200</v>
      </c>
      <c r="H1652" s="42">
        <v>17.440000000000001</v>
      </c>
      <c r="I1652" s="41">
        <f>Table10[[#This Row],[Column2]]*746/1000</f>
        <v>13.010240000000001</v>
      </c>
      <c r="J1652" s="37">
        <f>60*Table10[[#This Row],[Column3]]/(2*PI()*Table10[[#This Row],[Column1]])</f>
        <v>2.0038490388502264E-2</v>
      </c>
      <c r="K1652" s="51">
        <v>491.62</v>
      </c>
      <c r="L1652" s="41">
        <f>IF(Simulation!Q1652&lt;='Given Data '!J$6,1,IF(AND(Simulation!Q1652&gt;'Given Data '!J$6,Simulation!Q1652&lt;='Given Data '!J$7),2,IF(Simulation!Q1652&gt;'Given Data '!J$8,3)))</f>
        <v>3</v>
      </c>
      <c r="M1652" s="41">
        <v>3</v>
      </c>
      <c r="N1652" s="32">
        <f t="shared" si="61"/>
        <v>1648</v>
      </c>
      <c r="O1652" s="41">
        <f>O1651+(Table10[[#This Row],[Column11]]-Q1651)/R1651</f>
        <v>82.421128353903413</v>
      </c>
      <c r="P1652" s="41">
        <f>3.6*Table10[[#This Row],[Column11]]</f>
        <v>93.007897729692516</v>
      </c>
      <c r="Q1652" s="41">
        <f t="shared" si="62"/>
        <v>25.835527147136808</v>
      </c>
      <c r="R1652" s="36">
        <f>-Table10[[#This Row],[Column16]]/Table10[[#This Row],[Column19]]</f>
        <v>0.56626000366659368</v>
      </c>
      <c r="S1652" s="41">
        <f>'Given Data '!C$21*'Given Data '!C$19*'Given Data '!C$9*Table10[[#This Row],[Column11]]^2</f>
        <v>627.59413200943868</v>
      </c>
      <c r="T1652" s="41">
        <f>'Given Data '!C$24*'Given Data '!C$17*9.81</f>
        <v>409.43800800000002</v>
      </c>
      <c r="U1652" s="41">
        <v>0</v>
      </c>
      <c r="V1652" s="41">
        <f>'Given Data '!C$45-(Table10[[#This Row],[Column13]]+Table10[[#This Row],[Column14]]+Table10[[#This Row],[Column15]])</f>
        <v>-329.13072268660426</v>
      </c>
      <c r="W1652" s="41">
        <f>Table10[[#This Row],[Column16]]/'Given Data '!C$17</f>
        <v>-0.63086910867455914</v>
      </c>
      <c r="X1652" s="41">
        <f>IF(L1652=1,'Given Data '!C$55,IF(L1652=2,'Given Data '!C$56,IF(L1652=3,'Given Data '!C$57)))</f>
        <v>581.23604096253996</v>
      </c>
      <c r="Y1652" s="41">
        <f>Table10[[#This Row],[Column19]]*Table10[[#This Row],[Column11]]^2/(2*1000)</f>
        <v>193.98010715026888</v>
      </c>
    </row>
    <row r="1653" spans="7:25">
      <c r="G1653" s="42">
        <v>6000</v>
      </c>
      <c r="H1653" s="42">
        <v>17.32</v>
      </c>
      <c r="I1653" s="41">
        <f>Table10[[#This Row],[Column2]]*746/1000</f>
        <v>12.920719999999999</v>
      </c>
      <c r="J1653" s="37">
        <f>60*Table10[[#This Row],[Column3]]/(2*PI()*Table10[[#This Row],[Column1]])</f>
        <v>2.0563964563063142E-2</v>
      </c>
      <c r="K1653" s="51">
        <v>492.6</v>
      </c>
      <c r="L1653" s="41">
        <f>IF(Simulation!Q1653&lt;='Given Data '!J$6,1,IF(AND(Simulation!Q1653&gt;'Given Data '!J$6,Simulation!Q1653&lt;='Given Data '!J$7),2,IF(Simulation!Q1653&gt;'Given Data '!J$8,3)))</f>
        <v>3</v>
      </c>
      <c r="M1653" s="41">
        <v>3</v>
      </c>
      <c r="N1653" s="32">
        <f t="shared" si="61"/>
        <v>1649</v>
      </c>
      <c r="O1653" s="41">
        <f>O1652+(Table10[[#This Row],[Column11]]-Q1652)/R1652</f>
        <v>82.459818339703205</v>
      </c>
      <c r="P1653" s="41">
        <f>3.6*Table10[[#This Row],[Column11]]</f>
        <v>93.086768659095583</v>
      </c>
      <c r="Q1653" s="41">
        <f t="shared" si="62"/>
        <v>25.857435738637662</v>
      </c>
      <c r="R1653" s="36">
        <f>-Table10[[#This Row],[Column16]]/Table10[[#This Row],[Column19]]</f>
        <v>0.56809205469859703</v>
      </c>
      <c r="S1653" s="41">
        <f>'Given Data '!C$21*'Given Data '!C$19*'Given Data '!C$9*Table10[[#This Row],[Column11]]^2</f>
        <v>628.65898609812166</v>
      </c>
      <c r="T1653" s="41">
        <f>'Given Data '!C$24*'Given Data '!C$17*9.81</f>
        <v>409.43800800000002</v>
      </c>
      <c r="U1653" s="41">
        <v>0</v>
      </c>
      <c r="V1653" s="41">
        <f>'Given Data '!C$45-(Table10[[#This Row],[Column13]]+Table10[[#This Row],[Column14]]+Table10[[#This Row],[Column15]])</f>
        <v>-330.19557677528724</v>
      </c>
      <c r="W1653" s="41">
        <f>Table10[[#This Row],[Column16]]/'Given Data '!C$17</f>
        <v>-0.63291019297174145</v>
      </c>
      <c r="X1653" s="41">
        <f>IF(L1653=1,'Given Data '!C$55,IF(L1653=2,'Given Data '!C$56,IF(L1653=3,'Given Data '!C$57)))</f>
        <v>581.23604096253996</v>
      </c>
      <c r="Y1653" s="41">
        <f>Table10[[#This Row],[Column19]]*Table10[[#This Row],[Column11]]^2/(2*1000)</f>
        <v>194.30923787295546</v>
      </c>
    </row>
    <row r="1654" spans="7:25">
      <c r="G1654" s="42">
        <v>6000</v>
      </c>
      <c r="H1654" s="42">
        <v>17.32</v>
      </c>
      <c r="I1654" s="41">
        <f>Table10[[#This Row],[Column2]]*746/1000</f>
        <v>12.920719999999999</v>
      </c>
      <c r="J1654" s="37">
        <f>60*Table10[[#This Row],[Column3]]/(2*PI()*Table10[[#This Row],[Column1]])</f>
        <v>2.0563964563063142E-2</v>
      </c>
      <c r="K1654" s="51">
        <v>483</v>
      </c>
      <c r="L1654" s="41">
        <f>IF(Simulation!Q1654&lt;='Given Data '!J$6,1,IF(AND(Simulation!Q1654&gt;'Given Data '!J$6,Simulation!Q1654&lt;='Given Data '!J$7),2,IF(Simulation!Q1654&gt;'Given Data '!J$8,3)))</f>
        <v>3</v>
      </c>
      <c r="M1654" s="41">
        <v>3</v>
      </c>
      <c r="N1654" s="32">
        <f t="shared" si="61"/>
        <v>1650</v>
      </c>
      <c r="O1654" s="41">
        <f>O1653+(Table10[[#This Row],[Column11]]-Q1653)/R1653</f>
        <v>82.498475518942058</v>
      </c>
      <c r="P1654" s="41">
        <f>3.6*Table10[[#This Row],[Column11]]</f>
        <v>93.165827670073142</v>
      </c>
      <c r="Q1654" s="41">
        <f t="shared" si="62"/>
        <v>25.879396575020316</v>
      </c>
      <c r="R1654" s="36">
        <f>-Table10[[#This Row],[Column16]]/Table10[[#This Row],[Column19]]</f>
        <v>0.56993003306250112</v>
      </c>
      <c r="S1654" s="41">
        <f>'Given Data '!C$21*'Given Data '!C$19*'Given Data '!C$9*Table10[[#This Row],[Column11]]^2</f>
        <v>629.72728536573209</v>
      </c>
      <c r="T1654" s="41">
        <f>'Given Data '!C$24*'Given Data '!C$17*9.81</f>
        <v>409.43800800000002</v>
      </c>
      <c r="U1654" s="41">
        <v>0</v>
      </c>
      <c r="V1654" s="41">
        <f>'Given Data '!C$45-(Table10[[#This Row],[Column13]]+Table10[[#This Row],[Column14]]+Table10[[#This Row],[Column15]])</f>
        <v>-331.26387604289766</v>
      </c>
      <c r="W1654" s="41">
        <f>Table10[[#This Row],[Column16]]/'Given Data '!C$17</f>
        <v>-0.63495788089723726</v>
      </c>
      <c r="X1654" s="41">
        <f>IF(L1654=1,'Given Data '!C$55,IF(L1654=2,'Given Data '!C$56,IF(L1654=3,'Given Data '!C$57)))</f>
        <v>581.23604096253996</v>
      </c>
      <c r="Y1654" s="41">
        <f>Table10[[#This Row],[Column19]]*Table10[[#This Row],[Column11]]^2/(2*1000)</f>
        <v>194.63943344973075</v>
      </c>
    </row>
    <row r="1655" spans="7:25">
      <c r="G1655" s="42">
        <v>6000</v>
      </c>
      <c r="H1655" s="42">
        <v>17.32</v>
      </c>
      <c r="I1655" s="41">
        <f>Table10[[#This Row],[Column2]]*746/1000</f>
        <v>12.920719999999999</v>
      </c>
      <c r="J1655" s="37">
        <f>60*Table10[[#This Row],[Column3]]/(2*PI()*Table10[[#This Row],[Column1]])</f>
        <v>2.0563964563063142E-2</v>
      </c>
      <c r="K1655" s="51">
        <v>483</v>
      </c>
      <c r="L1655" s="41">
        <f>IF(Simulation!Q1655&lt;='Given Data '!J$6,1,IF(AND(Simulation!Q1655&gt;'Given Data '!J$6,Simulation!Q1655&lt;='Given Data '!J$7),2,IF(Simulation!Q1655&gt;'Given Data '!J$8,3)))</f>
        <v>3</v>
      </c>
      <c r="M1655" s="41">
        <v>3</v>
      </c>
      <c r="N1655" s="32">
        <f t="shared" si="61"/>
        <v>1651</v>
      </c>
      <c r="O1655" s="41">
        <f>O1654+(Table10[[#This Row],[Column11]]-Q1654)/R1654</f>
        <v>82.5370998691957</v>
      </c>
      <c r="P1655" s="41">
        <f>3.6*Table10[[#This Row],[Column11]]</f>
        <v>93.245075108054607</v>
      </c>
      <c r="Q1655" s="41">
        <f t="shared" si="62"/>
        <v>25.901409752237392</v>
      </c>
      <c r="R1655" s="36">
        <f>-Table10[[#This Row],[Column16]]/Table10[[#This Row],[Column19]]</f>
        <v>0.5717739579353176</v>
      </c>
      <c r="S1655" s="41">
        <f>'Given Data '!C$21*'Given Data '!C$19*'Given Data '!C$9*Table10[[#This Row],[Column11]]^2</f>
        <v>630.79904095864026</v>
      </c>
      <c r="T1655" s="41">
        <f>'Given Data '!C$24*'Given Data '!C$17*9.81</f>
        <v>409.43800800000002</v>
      </c>
      <c r="U1655" s="41">
        <v>0</v>
      </c>
      <c r="V1655" s="41">
        <f>'Given Data '!C$45-(Table10[[#This Row],[Column13]]+Table10[[#This Row],[Column14]]+Table10[[#This Row],[Column15]])</f>
        <v>-332.33563163580584</v>
      </c>
      <c r="W1655" s="41">
        <f>Table10[[#This Row],[Column16]]/'Given Data '!C$17</f>
        <v>-0.63701219381611585</v>
      </c>
      <c r="X1655" s="41">
        <f>IF(L1655=1,'Given Data '!C$55,IF(L1655=2,'Given Data '!C$56,IF(L1655=3,'Given Data '!C$57)))</f>
        <v>581.23604096253996</v>
      </c>
      <c r="Y1655" s="41">
        <f>Table10[[#This Row],[Column19]]*Table10[[#This Row],[Column11]]^2/(2*1000)</f>
        <v>194.97069732577361</v>
      </c>
    </row>
    <row r="1656" spans="7:25">
      <c r="G1656" s="42">
        <v>6000</v>
      </c>
      <c r="H1656" s="42">
        <v>17.32</v>
      </c>
      <c r="I1656" s="41">
        <f>Table10[[#This Row],[Column2]]*746/1000</f>
        <v>12.920719999999999</v>
      </c>
      <c r="J1656" s="37">
        <f>60*Table10[[#This Row],[Column3]]/(2*PI()*Table10[[#This Row],[Column1]])</f>
        <v>2.0563964563063142E-2</v>
      </c>
      <c r="K1656" s="51">
        <v>483</v>
      </c>
      <c r="L1656" s="41">
        <f>IF(Simulation!Q1656&lt;='Given Data '!J$6,1,IF(AND(Simulation!Q1656&gt;'Given Data '!J$6,Simulation!Q1656&lt;='Given Data '!J$7),2,IF(Simulation!Q1656&gt;'Given Data '!J$8,3)))</f>
        <v>3</v>
      </c>
      <c r="M1656" s="41">
        <v>3</v>
      </c>
      <c r="N1656" s="32">
        <f t="shared" si="61"/>
        <v>1652</v>
      </c>
      <c r="O1656" s="41">
        <f>O1655+(Table10[[#This Row],[Column11]]-Q1655)/R1655</f>
        <v>82.57569136815269</v>
      </c>
      <c r="P1656" s="41">
        <f>3.6*Table10[[#This Row],[Column11]]</f>
        <v>93.324511318819276</v>
      </c>
      <c r="Q1656" s="41">
        <f t="shared" si="62"/>
        <v>25.923475366338689</v>
      </c>
      <c r="R1656" s="36">
        <f>-Table10[[#This Row],[Column16]]/Table10[[#This Row],[Column19]]</f>
        <v>0.57362384855610182</v>
      </c>
      <c r="S1656" s="41">
        <f>'Given Data '!C$21*'Given Data '!C$19*'Given Data '!C$9*Table10[[#This Row],[Column11]]^2</f>
        <v>631.87426405927863</v>
      </c>
      <c r="T1656" s="41">
        <f>'Given Data '!C$24*'Given Data '!C$17*9.81</f>
        <v>409.43800800000002</v>
      </c>
      <c r="U1656" s="41">
        <v>0</v>
      </c>
      <c r="V1656" s="41">
        <f>'Given Data '!C$45-(Table10[[#This Row],[Column13]]+Table10[[#This Row],[Column14]]+Table10[[#This Row],[Column15]])</f>
        <v>-333.41085473644421</v>
      </c>
      <c r="W1656" s="41">
        <f>Table10[[#This Row],[Column16]]/'Given Data '!C$17</f>
        <v>-0.63907315316256963</v>
      </c>
      <c r="X1656" s="41">
        <f>IF(L1656=1,'Given Data '!C$55,IF(L1656=2,'Given Data '!C$56,IF(L1656=3,'Given Data '!C$57)))</f>
        <v>581.23604096253996</v>
      </c>
      <c r="Y1656" s="41">
        <f>Table10[[#This Row],[Column19]]*Table10[[#This Row],[Column11]]^2/(2*1000)</f>
        <v>195.30303295740944</v>
      </c>
    </row>
    <row r="1657" spans="7:25">
      <c r="G1657" s="42">
        <v>6000</v>
      </c>
      <c r="H1657" s="42">
        <v>17.32</v>
      </c>
      <c r="I1657" s="41">
        <f>Table10[[#This Row],[Column2]]*746/1000</f>
        <v>12.920719999999999</v>
      </c>
      <c r="J1657" s="37">
        <f>60*Table10[[#This Row],[Column3]]/(2*PI()*Table10[[#This Row],[Column1]])</f>
        <v>2.0563964563063142E-2</v>
      </c>
      <c r="K1657" s="51">
        <v>483</v>
      </c>
      <c r="L1657" s="41">
        <f>IF(Simulation!Q1657&lt;='Given Data '!J$6,1,IF(AND(Simulation!Q1657&gt;'Given Data '!J$6,Simulation!Q1657&lt;='Given Data '!J$7),2,IF(Simulation!Q1657&gt;'Given Data '!J$8,3)))</f>
        <v>3</v>
      </c>
      <c r="M1657" s="41">
        <v>3</v>
      </c>
      <c r="N1657" s="32">
        <f t="shared" si="61"/>
        <v>1653</v>
      </c>
      <c r="O1657" s="41">
        <f>O1656+(Table10[[#This Row],[Column11]]-Q1656)/R1656</f>
        <v>82.614249993614706</v>
      </c>
      <c r="P1657" s="41">
        <f>3.6*Table10[[#This Row],[Column11]]</f>
        <v>93.40413664849649</v>
      </c>
      <c r="Q1657" s="41">
        <f t="shared" si="62"/>
        <v>25.945593513471245</v>
      </c>
      <c r="R1657" s="36">
        <f>-Table10[[#This Row],[Column16]]/Table10[[#This Row],[Column19]]</f>
        <v>0.57547972422615468</v>
      </c>
      <c r="S1657" s="41">
        <f>'Given Data '!C$21*'Given Data '!C$19*'Given Data '!C$9*Table10[[#This Row],[Column11]]^2</f>
        <v>632.95296588625899</v>
      </c>
      <c r="T1657" s="41">
        <f>'Given Data '!C$24*'Given Data '!C$17*9.81</f>
        <v>409.43800800000002</v>
      </c>
      <c r="U1657" s="41">
        <v>0</v>
      </c>
      <c r="V1657" s="41">
        <f>'Given Data '!C$45-(Table10[[#This Row],[Column13]]+Table10[[#This Row],[Column14]]+Table10[[#This Row],[Column15]])</f>
        <v>-334.48955656342446</v>
      </c>
      <c r="W1657" s="41">
        <f>Table10[[#This Row],[Column16]]/'Given Data '!C$17</f>
        <v>-0.64114078044013811</v>
      </c>
      <c r="X1657" s="41">
        <f>IF(L1657=1,'Given Data '!C$55,IF(L1657=2,'Given Data '!C$56,IF(L1657=3,'Given Data '!C$57)))</f>
        <v>581.23604096253996</v>
      </c>
      <c r="Y1657" s="41">
        <f>Table10[[#This Row],[Column19]]*Table10[[#This Row],[Column11]]^2/(2*1000)</f>
        <v>195.63644381214587</v>
      </c>
    </row>
    <row r="1658" spans="7:25">
      <c r="G1658" s="42">
        <v>5900</v>
      </c>
      <c r="H1658" s="42">
        <v>17.239999999999998</v>
      </c>
      <c r="I1658" s="41">
        <f>Table10[[#This Row],[Column2]]*746/1000</f>
        <v>12.861039999999999</v>
      </c>
      <c r="J1658" s="37">
        <f>60*Table10[[#This Row],[Column3]]/(2*PI()*Table10[[#This Row],[Column1]])</f>
        <v>2.0815912772568706E-2</v>
      </c>
      <c r="K1658" s="51">
        <v>483</v>
      </c>
      <c r="L1658" s="41">
        <f>IF(Simulation!Q1658&lt;='Given Data '!J$6,1,IF(AND(Simulation!Q1658&gt;'Given Data '!J$6,Simulation!Q1658&lt;='Given Data '!J$7),2,IF(Simulation!Q1658&gt;'Given Data '!J$8,3)))</f>
        <v>3</v>
      </c>
      <c r="M1658" s="41">
        <v>3</v>
      </c>
      <c r="N1658" s="32">
        <f t="shared" si="61"/>
        <v>1654</v>
      </c>
      <c r="O1658" s="41">
        <f>O1657+(Table10[[#This Row],[Column11]]-Q1657)/R1657</f>
        <v>82.652775723496717</v>
      </c>
      <c r="P1658" s="41">
        <f>3.6*Table10[[#This Row],[Column11]]</f>
        <v>93.483951443565687</v>
      </c>
      <c r="Q1658" s="41">
        <f t="shared" si="62"/>
        <v>25.967764289879355</v>
      </c>
      <c r="R1658" s="36">
        <f>-Table10[[#This Row],[Column16]]/Table10[[#This Row],[Column19]]</f>
        <v>0.57734160430922432</v>
      </c>
      <c r="S1658" s="41">
        <f>'Given Data '!C$21*'Given Data '!C$19*'Given Data '!C$9*Table10[[#This Row],[Column11]]^2</f>
        <v>634.03515769448927</v>
      </c>
      <c r="T1658" s="41">
        <f>'Given Data '!C$24*'Given Data '!C$17*9.81</f>
        <v>409.43800800000002</v>
      </c>
      <c r="U1658" s="41">
        <v>0</v>
      </c>
      <c r="V1658" s="41">
        <f>'Given Data '!C$45-(Table10[[#This Row],[Column13]]+Table10[[#This Row],[Column14]]+Table10[[#This Row],[Column15]])</f>
        <v>-335.57174837165485</v>
      </c>
      <c r="W1658" s="41">
        <f>Table10[[#This Row],[Column16]]/'Given Data '!C$17</f>
        <v>-0.64321509722193326</v>
      </c>
      <c r="X1658" s="41">
        <f>IF(L1658=1,'Given Data '!C$55,IF(L1658=2,'Given Data '!C$56,IF(L1658=3,'Given Data '!C$57)))</f>
        <v>581.23604096253996</v>
      </c>
      <c r="Y1658" s="41">
        <f>Table10[[#This Row],[Column19]]*Table10[[#This Row],[Column11]]^2/(2*1000)</f>
        <v>195.97093336870932</v>
      </c>
    </row>
    <row r="1659" spans="7:25">
      <c r="G1659" s="42">
        <v>5800</v>
      </c>
      <c r="H1659" s="42">
        <v>17.18</v>
      </c>
      <c r="I1659" s="41">
        <f>Table10[[#This Row],[Column2]]*746/1000</f>
        <v>12.816280000000001</v>
      </c>
      <c r="J1659" s="37">
        <f>60*Table10[[#This Row],[Column3]]/(2*PI()*Table10[[#This Row],[Column1]])</f>
        <v>2.1101113593618586E-2</v>
      </c>
      <c r="K1659" s="51">
        <v>483</v>
      </c>
      <c r="L1659" s="41">
        <f>IF(Simulation!Q1659&lt;='Given Data '!J$6,1,IF(AND(Simulation!Q1659&gt;'Given Data '!J$6,Simulation!Q1659&lt;='Given Data '!J$7),2,IF(Simulation!Q1659&gt;'Given Data '!J$8,3)))</f>
        <v>3</v>
      </c>
      <c r="M1659" s="41">
        <v>3</v>
      </c>
      <c r="N1659" s="32">
        <f t="shared" si="61"/>
        <v>1655</v>
      </c>
      <c r="O1659" s="41">
        <f>O1658+(Table10[[#This Row],[Column11]]-Q1658)/R1658</f>
        <v>82.691268535827234</v>
      </c>
      <c r="P1659" s="41">
        <f>3.6*Table10[[#This Row],[Column11]]</f>
        <v>93.563956050856675</v>
      </c>
      <c r="Q1659" s="41">
        <f t="shared" si="62"/>
        <v>25.989987791904632</v>
      </c>
      <c r="R1659" s="36">
        <f>-Table10[[#This Row],[Column16]]/Table10[[#This Row],[Column19]]</f>
        <v>0.57920950823170581</v>
      </c>
      <c r="S1659" s="41">
        <f>'Given Data '!C$21*'Given Data '!C$19*'Given Data '!C$9*Table10[[#This Row],[Column11]]^2</f>
        <v>635.12085077529082</v>
      </c>
      <c r="T1659" s="41">
        <f>'Given Data '!C$24*'Given Data '!C$17*9.81</f>
        <v>409.43800800000002</v>
      </c>
      <c r="U1659" s="41">
        <v>0</v>
      </c>
      <c r="V1659" s="41">
        <f>'Given Data '!C$45-(Table10[[#This Row],[Column13]]+Table10[[#This Row],[Column14]]+Table10[[#This Row],[Column15]])</f>
        <v>-336.6574414524564</v>
      </c>
      <c r="W1659" s="41">
        <f>Table10[[#This Row],[Column16]]/'Given Data '!C$17</f>
        <v>-0.64529612515086232</v>
      </c>
      <c r="X1659" s="41">
        <f>IF(L1659=1,'Given Data '!C$55,IF(L1659=2,'Given Data '!C$56,IF(L1659=3,'Given Data '!C$57)))</f>
        <v>581.23604096253996</v>
      </c>
      <c r="Y1659" s="41">
        <f>Table10[[#This Row],[Column19]]*Table10[[#This Row],[Column11]]^2/(2*1000)</f>
        <v>196.30650511708097</v>
      </c>
    </row>
    <row r="1660" spans="7:25">
      <c r="G1660" s="42">
        <v>5800</v>
      </c>
      <c r="H1660" s="42">
        <v>17.18</v>
      </c>
      <c r="I1660" s="41">
        <f>Table10[[#This Row],[Column2]]*746/1000</f>
        <v>12.816280000000001</v>
      </c>
      <c r="J1660" s="37">
        <f>60*Table10[[#This Row],[Column3]]/(2*PI()*Table10[[#This Row],[Column1]])</f>
        <v>2.1101113593618586E-2</v>
      </c>
      <c r="K1660" s="51">
        <v>470.5</v>
      </c>
      <c r="L1660" s="41">
        <f>IF(Simulation!Q1660&lt;='Given Data '!J$6,1,IF(AND(Simulation!Q1660&gt;'Given Data '!J$6,Simulation!Q1660&lt;='Given Data '!J$7),2,IF(Simulation!Q1660&gt;'Given Data '!J$8,3)))</f>
        <v>3</v>
      </c>
      <c r="M1660" s="41">
        <v>3</v>
      </c>
      <c r="N1660" s="32">
        <f t="shared" si="61"/>
        <v>1656</v>
      </c>
      <c r="O1660" s="41">
        <f>O1659+(Table10[[#This Row],[Column11]]-Q1659)/R1659</f>
        <v>82.729728408748556</v>
      </c>
      <c r="P1660" s="41">
        <f>3.6*Table10[[#This Row],[Column11]]</f>
        <v>93.644150817549772</v>
      </c>
      <c r="Q1660" s="41">
        <f t="shared" si="62"/>
        <v>26.012264115986046</v>
      </c>
      <c r="R1660" s="36">
        <f>-Table10[[#This Row],[Column16]]/Table10[[#This Row],[Column19]]</f>
        <v>0.5810834554828469</v>
      </c>
      <c r="S1660" s="41">
        <f>'Given Data '!C$21*'Given Data '!C$19*'Given Data '!C$9*Table10[[#This Row],[Column11]]^2</f>
        <v>636.21005645651667</v>
      </c>
      <c r="T1660" s="41">
        <f>'Given Data '!C$24*'Given Data '!C$17*9.81</f>
        <v>409.43800800000002</v>
      </c>
      <c r="U1660" s="41">
        <v>0</v>
      </c>
      <c r="V1660" s="41">
        <f>'Given Data '!C$45-(Table10[[#This Row],[Column13]]+Table10[[#This Row],[Column14]]+Table10[[#This Row],[Column15]])</f>
        <v>-337.74664713368225</v>
      </c>
      <c r="W1660" s="41">
        <f>Table10[[#This Row],[Column16]]/'Given Data '!C$17</f>
        <v>-0.64738388593985585</v>
      </c>
      <c r="X1660" s="41">
        <f>IF(L1660=1,'Given Data '!C$55,IF(L1660=2,'Given Data '!C$56,IF(L1660=3,'Given Data '!C$57)))</f>
        <v>581.23604096253996</v>
      </c>
      <c r="Y1660" s="41">
        <f>Table10[[#This Row],[Column19]]*Table10[[#This Row],[Column11]]^2/(2*1000)</f>
        <v>196.64316255853342</v>
      </c>
    </row>
    <row r="1661" spans="7:25">
      <c r="G1661" s="42">
        <v>5800</v>
      </c>
      <c r="H1661" s="42">
        <v>17.18</v>
      </c>
      <c r="I1661" s="41">
        <f>Table10[[#This Row],[Column2]]*746/1000</f>
        <v>12.816280000000001</v>
      </c>
      <c r="J1661" s="37">
        <f>60*Table10[[#This Row],[Column3]]/(2*PI()*Table10[[#This Row],[Column1]])</f>
        <v>2.1101113593618586E-2</v>
      </c>
      <c r="K1661" s="51">
        <v>470.5</v>
      </c>
      <c r="L1661" s="41">
        <f>IF(Simulation!Q1661&lt;='Given Data '!J$6,1,IF(AND(Simulation!Q1661&gt;'Given Data '!J$6,Simulation!Q1661&lt;='Given Data '!J$7),2,IF(Simulation!Q1661&gt;'Given Data '!J$8,3)))</f>
        <v>3</v>
      </c>
      <c r="M1661" s="41">
        <v>3</v>
      </c>
      <c r="N1661" s="32">
        <f t="shared" si="61"/>
        <v>1657</v>
      </c>
      <c r="O1661" s="41">
        <f>O1660+(Table10[[#This Row],[Column11]]-Q1660)/R1660</f>
        <v>82.768155320516939</v>
      </c>
      <c r="P1661" s="41">
        <f>3.6*Table10[[#This Row],[Column11]]</f>
        <v>93.724536091175821</v>
      </c>
      <c r="Q1661" s="41">
        <f t="shared" si="62"/>
        <v>26.034593358659951</v>
      </c>
      <c r="R1661" s="36">
        <f>-Table10[[#This Row],[Column16]]/Table10[[#This Row],[Column19]]</f>
        <v>0.58296346561494905</v>
      </c>
      <c r="S1661" s="41">
        <f>'Given Data '!C$21*'Given Data '!C$19*'Given Data '!C$9*Table10[[#This Row],[Column11]]^2</f>
        <v>637.30278610266919</v>
      </c>
      <c r="T1661" s="41">
        <f>'Given Data '!C$24*'Given Data '!C$17*9.81</f>
        <v>409.43800800000002</v>
      </c>
      <c r="U1661" s="41">
        <v>0</v>
      </c>
      <c r="V1661" s="41">
        <f>'Given Data '!C$45-(Table10[[#This Row],[Column13]]+Table10[[#This Row],[Column14]]+Table10[[#This Row],[Column15]])</f>
        <v>-338.83937677983477</v>
      </c>
      <c r="W1661" s="41">
        <f>Table10[[#This Row],[Column16]]/'Given Data '!C$17</f>
        <v>-0.64947840137209323</v>
      </c>
      <c r="X1661" s="41">
        <f>IF(L1661=1,'Given Data '!C$55,IF(L1661=2,'Given Data '!C$56,IF(L1661=3,'Given Data '!C$57)))</f>
        <v>581.23604096253996</v>
      </c>
      <c r="Y1661" s="41">
        <f>Table10[[#This Row],[Column19]]*Table10[[#This Row],[Column11]]^2/(2*1000)</f>
        <v>196.98090920566707</v>
      </c>
    </row>
    <row r="1662" spans="7:25">
      <c r="G1662" s="42">
        <v>5700</v>
      </c>
      <c r="H1662" s="42">
        <v>17.11</v>
      </c>
      <c r="I1662" s="41">
        <f>Table10[[#This Row],[Column2]]*746/1000</f>
        <v>12.764059999999999</v>
      </c>
      <c r="J1662" s="37">
        <f>60*Table10[[#This Row],[Column3]]/(2*PI()*Table10[[#This Row],[Column1]])</f>
        <v>2.1383823609700394E-2</v>
      </c>
      <c r="K1662" s="51">
        <v>470.5</v>
      </c>
      <c r="L1662" s="41">
        <f>IF(Simulation!Q1662&lt;='Given Data '!J$6,1,IF(AND(Simulation!Q1662&gt;'Given Data '!J$6,Simulation!Q1662&lt;='Given Data '!J$7),2,IF(Simulation!Q1662&gt;'Given Data '!J$8,3)))</f>
        <v>3</v>
      </c>
      <c r="M1662" s="41">
        <v>3</v>
      </c>
      <c r="N1662" s="32">
        <f t="shared" si="61"/>
        <v>1658</v>
      </c>
      <c r="O1662" s="41">
        <f>O1661+(Table10[[#This Row],[Column11]]-Q1661)/R1661</f>
        <v>82.806549249502865</v>
      </c>
      <c r="P1662" s="41">
        <f>3.6*Table10[[#This Row],[Column11]]</f>
        <v>93.805112219616575</v>
      </c>
      <c r="Q1662" s="41">
        <f t="shared" si="62"/>
        <v>26.056975616560159</v>
      </c>
      <c r="R1662" s="36">
        <f>-Table10[[#This Row],[Column16]]/Table10[[#This Row],[Column19]]</f>
        <v>0.58484955824357288</v>
      </c>
      <c r="S1662" s="41">
        <f>'Given Data '!C$21*'Given Data '!C$19*'Given Data '!C$9*Table10[[#This Row],[Column11]]^2</f>
        <v>638.39905111501923</v>
      </c>
      <c r="T1662" s="41">
        <f>'Given Data '!C$24*'Given Data '!C$17*9.81</f>
        <v>409.43800800000002</v>
      </c>
      <c r="U1662" s="41">
        <v>0</v>
      </c>
      <c r="V1662" s="41">
        <f>'Given Data '!C$45-(Table10[[#This Row],[Column13]]+Table10[[#This Row],[Column14]]+Table10[[#This Row],[Column15]])</f>
        <v>-339.9356417921847</v>
      </c>
      <c r="W1662" s="41">
        <f>Table10[[#This Row],[Column16]]/'Given Data '!C$17</f>
        <v>-0.65157969330122989</v>
      </c>
      <c r="X1662" s="41">
        <f>IF(L1662=1,'Given Data '!C$55,IF(L1662=2,'Given Data '!C$56,IF(L1662=3,'Given Data '!C$57)))</f>
        <v>581.23604096253996</v>
      </c>
      <c r="Y1662" s="41">
        <f>Table10[[#This Row],[Column19]]*Table10[[#This Row],[Column11]]^2/(2*1000)</f>
        <v>197.31974858244689</v>
      </c>
    </row>
    <row r="1663" spans="7:25">
      <c r="G1663" s="42">
        <v>5700</v>
      </c>
      <c r="H1663" s="42">
        <v>17.11</v>
      </c>
      <c r="I1663" s="41">
        <f>Table10[[#This Row],[Column2]]*746/1000</f>
        <v>12.764059999999999</v>
      </c>
      <c r="J1663" s="37">
        <f>60*Table10[[#This Row],[Column3]]/(2*PI()*Table10[[#This Row],[Column1]])</f>
        <v>2.1383823609700394E-2</v>
      </c>
      <c r="K1663" s="51">
        <v>470.5</v>
      </c>
      <c r="L1663" s="41">
        <f>IF(Simulation!Q1663&lt;='Given Data '!J$6,1,IF(AND(Simulation!Q1663&gt;'Given Data '!J$6,Simulation!Q1663&lt;='Given Data '!J$7),2,IF(Simulation!Q1663&gt;'Given Data '!J$8,3)))</f>
        <v>3</v>
      </c>
      <c r="M1663" s="41">
        <v>3</v>
      </c>
      <c r="N1663" s="32">
        <f t="shared" si="61"/>
        <v>1659</v>
      </c>
      <c r="O1663" s="41">
        <f>O1662+(Table10[[#This Row],[Column11]]-Q1662)/R1662</f>
        <v>82.844910174191227</v>
      </c>
      <c r="P1663" s="41">
        <f>3.6*Table10[[#This Row],[Column11]]</f>
        <v>93.885879551104665</v>
      </c>
      <c r="Q1663" s="41">
        <f t="shared" si="62"/>
        <v>26.079410986417962</v>
      </c>
      <c r="R1663" s="36">
        <f>-Table10[[#This Row],[Column16]]/Table10[[#This Row],[Column19]]</f>
        <v>0.58674175304774268</v>
      </c>
      <c r="S1663" s="41">
        <f>'Given Data '!C$21*'Given Data '!C$19*'Given Data '!C$9*Table10[[#This Row],[Column11]]^2</f>
        <v>639.49886293172472</v>
      </c>
      <c r="T1663" s="41">
        <f>'Given Data '!C$24*'Given Data '!C$17*9.81</f>
        <v>409.43800800000002</v>
      </c>
      <c r="U1663" s="41">
        <v>0</v>
      </c>
      <c r="V1663" s="41">
        <f>'Given Data '!C$45-(Table10[[#This Row],[Column13]]+Table10[[#This Row],[Column14]]+Table10[[#This Row],[Column15]])</f>
        <v>-341.03545360889029</v>
      </c>
      <c r="W1663" s="41">
        <f>Table10[[#This Row],[Column16]]/'Given Data '!C$17</f>
        <v>-0.65368778365162694</v>
      </c>
      <c r="X1663" s="41">
        <f>IF(L1663=1,'Given Data '!C$55,IF(L1663=2,'Given Data '!C$56,IF(L1663=3,'Given Data '!C$57)))</f>
        <v>581.23604096253996</v>
      </c>
      <c r="Y1663" s="41">
        <f>Table10[[#This Row],[Column19]]*Table10[[#This Row],[Column11]]^2/(2*1000)</f>
        <v>197.6596842242391</v>
      </c>
    </row>
    <row r="1664" spans="7:25">
      <c r="G1664" s="42">
        <v>5600</v>
      </c>
      <c r="H1664" s="42">
        <v>17.05</v>
      </c>
      <c r="I1664" s="41">
        <f>Table10[[#This Row],[Column2]]*746/1000</f>
        <v>12.7193</v>
      </c>
      <c r="J1664" s="37">
        <f>60*Table10[[#This Row],[Column3]]/(2*PI()*Table10[[#This Row],[Column1]])</f>
        <v>2.1689351439307978E-2</v>
      </c>
      <c r="K1664" s="51">
        <v>470.5</v>
      </c>
      <c r="L1664" s="41">
        <f>IF(Simulation!Q1664&lt;='Given Data '!J$6,1,IF(AND(Simulation!Q1664&gt;'Given Data '!J$6,Simulation!Q1664&lt;='Given Data '!J$7),2,IF(Simulation!Q1664&gt;'Given Data '!J$8,3)))</f>
        <v>3</v>
      </c>
      <c r="M1664" s="41">
        <v>3</v>
      </c>
      <c r="N1664" s="32">
        <f t="shared" si="61"/>
        <v>1660</v>
      </c>
      <c r="O1664" s="41">
        <f>O1663+(Table10[[#This Row],[Column11]]-Q1663)/R1663</f>
        <v>82.883238073181559</v>
      </c>
      <c r="P1664" s="41">
        <f>3.6*Table10[[#This Row],[Column11]]</f>
        <v>93.96683843422386</v>
      </c>
      <c r="Q1664" s="41">
        <f t="shared" si="62"/>
        <v>26.101899565062183</v>
      </c>
      <c r="R1664" s="36">
        <f>-Table10[[#This Row],[Column16]]/Table10[[#This Row],[Column19]]</f>
        <v>0.58864006977014971</v>
      </c>
      <c r="S1664" s="41">
        <f>'Given Data '!C$21*'Given Data '!C$19*'Given Data '!C$9*Table10[[#This Row],[Column11]]^2</f>
        <v>640.60223302794952</v>
      </c>
      <c r="T1664" s="41">
        <f>'Given Data '!C$24*'Given Data '!C$17*9.81</f>
        <v>409.43800800000002</v>
      </c>
      <c r="U1664" s="41">
        <v>0</v>
      </c>
      <c r="V1664" s="41">
        <f>'Given Data '!C$45-(Table10[[#This Row],[Column13]]+Table10[[#This Row],[Column14]]+Table10[[#This Row],[Column15]])</f>
        <v>-342.1388237051151</v>
      </c>
      <c r="W1664" s="41">
        <f>Table10[[#This Row],[Column16]]/'Given Data '!C$17</f>
        <v>-0.65580269441857564</v>
      </c>
      <c r="X1664" s="41">
        <f>IF(L1664=1,'Given Data '!C$55,IF(L1664=2,'Given Data '!C$56,IF(L1664=3,'Given Data '!C$57)))</f>
        <v>581.23604096253996</v>
      </c>
      <c r="Y1664" s="41">
        <f>Table10[[#This Row],[Column19]]*Table10[[#This Row],[Column11]]^2/(2*1000)</f>
        <v>198.000719677848</v>
      </c>
    </row>
    <row r="1665" spans="7:25">
      <c r="G1665" s="42">
        <v>5600</v>
      </c>
      <c r="H1665" s="42">
        <v>17.05</v>
      </c>
      <c r="I1665" s="41">
        <f>Table10[[#This Row],[Column2]]*746/1000</f>
        <v>12.7193</v>
      </c>
      <c r="J1665" s="37">
        <f>60*Table10[[#This Row],[Column3]]/(2*PI()*Table10[[#This Row],[Column1]])</f>
        <v>2.1689351439307978E-2</v>
      </c>
      <c r="K1665" s="51">
        <v>470.5</v>
      </c>
      <c r="L1665" s="41">
        <f>IF(Simulation!Q1665&lt;='Given Data '!J$6,1,IF(AND(Simulation!Q1665&gt;'Given Data '!J$6,Simulation!Q1665&lt;='Given Data '!J$7),2,IF(Simulation!Q1665&gt;'Given Data '!J$8,3)))</f>
        <v>3</v>
      </c>
      <c r="M1665" s="41">
        <v>3</v>
      </c>
      <c r="N1665" s="32">
        <f t="shared" si="61"/>
        <v>1661</v>
      </c>
      <c r="O1665" s="41">
        <f>O1664+(Table10[[#This Row],[Column11]]-Q1664)/R1664</f>
        <v>82.921532925188231</v>
      </c>
      <c r="P1665" s="41">
        <f>3.6*Table10[[#This Row],[Column11]]</f>
        <v>94.047989217909233</v>
      </c>
      <c r="Q1665" s="41">
        <f t="shared" si="62"/>
        <v>26.12444144941923</v>
      </c>
      <c r="R1665" s="36">
        <f>-Table10[[#This Row],[Column16]]/Table10[[#This Row],[Column19]]</f>
        <v>0.59054452821736092</v>
      </c>
      <c r="S1665" s="41">
        <f>'Given Data '!C$21*'Given Data '!C$19*'Given Data '!C$9*Table10[[#This Row],[Column11]]^2</f>
        <v>641.70917291598437</v>
      </c>
      <c r="T1665" s="41">
        <f>'Given Data '!C$24*'Given Data '!C$17*9.81</f>
        <v>409.43800800000002</v>
      </c>
      <c r="U1665" s="41">
        <v>0</v>
      </c>
      <c r="V1665" s="41">
        <f>'Given Data '!C$45-(Table10[[#This Row],[Column13]]+Table10[[#This Row],[Column14]]+Table10[[#This Row],[Column15]])</f>
        <v>-343.24576359314983</v>
      </c>
      <c r="W1665" s="41">
        <f>Table10[[#This Row],[Column16]]/'Given Data '!C$17</f>
        <v>-0.65792444766853198</v>
      </c>
      <c r="X1665" s="41">
        <f>IF(L1665=1,'Given Data '!C$55,IF(L1665=2,'Given Data '!C$56,IF(L1665=3,'Given Data '!C$57)))</f>
        <v>581.23604096253996</v>
      </c>
      <c r="Y1665" s="41">
        <f>Table10[[#This Row],[Column19]]*Table10[[#This Row],[Column11]]^2/(2*1000)</f>
        <v>198.34285850155305</v>
      </c>
    </row>
    <row r="1666" spans="7:25">
      <c r="G1666" s="42">
        <v>5600</v>
      </c>
      <c r="H1666" s="42">
        <v>17.05</v>
      </c>
      <c r="I1666" s="41">
        <f>Table10[[#This Row],[Column2]]*746/1000</f>
        <v>12.7193</v>
      </c>
      <c r="J1666" s="37">
        <f>60*Table10[[#This Row],[Column3]]/(2*PI()*Table10[[#This Row],[Column1]])</f>
        <v>2.1689351439307978E-2</v>
      </c>
      <c r="K1666" s="51">
        <v>470.5</v>
      </c>
      <c r="L1666" s="41">
        <f>IF(Simulation!Q1666&lt;='Given Data '!J$6,1,IF(AND(Simulation!Q1666&gt;'Given Data '!J$6,Simulation!Q1666&lt;='Given Data '!J$7),2,IF(Simulation!Q1666&gt;'Given Data '!J$8,3)))</f>
        <v>3</v>
      </c>
      <c r="M1666" s="41">
        <v>3</v>
      </c>
      <c r="N1666" s="32">
        <f t="shared" si="61"/>
        <v>1662</v>
      </c>
      <c r="O1666" s="41">
        <f>O1665+(Table10[[#This Row],[Column11]]-Q1665)/R1665</f>
        <v>82.959794709040722</v>
      </c>
      <c r="P1666" s="41">
        <f>3.6*Table10[[#This Row],[Column11]]</f>
        <v>94.129332251447352</v>
      </c>
      <c r="Q1666" s="41">
        <f t="shared" si="62"/>
        <v>26.147036736513151</v>
      </c>
      <c r="R1666" s="36">
        <f>-Table10[[#This Row],[Column16]]/Table10[[#This Row],[Column19]]</f>
        <v>0.59245514826002565</v>
      </c>
      <c r="S1666" s="41">
        <f>'Given Data '!C$21*'Given Data '!C$19*'Given Data '!C$9*Table10[[#This Row],[Column11]]^2</f>
        <v>642.81969414536638</v>
      </c>
      <c r="T1666" s="41">
        <f>'Given Data '!C$24*'Given Data '!C$17*9.81</f>
        <v>409.43800800000002</v>
      </c>
      <c r="U1666" s="41">
        <v>0</v>
      </c>
      <c r="V1666" s="41">
        <f>'Given Data '!C$45-(Table10[[#This Row],[Column13]]+Table10[[#This Row],[Column14]]+Table10[[#This Row],[Column15]])</f>
        <v>-344.35628482253196</v>
      </c>
      <c r="W1666" s="41">
        <f>Table10[[#This Row],[Column16]]/'Given Data '!C$17</f>
        <v>-0.66005306553934551</v>
      </c>
      <c r="X1666" s="41">
        <f>IF(L1666=1,'Given Data '!C$55,IF(L1666=2,'Given Data '!C$56,IF(L1666=3,'Given Data '!C$57)))</f>
        <v>581.23604096253996</v>
      </c>
      <c r="Y1666" s="41">
        <f>Table10[[#This Row],[Column19]]*Table10[[#This Row],[Column11]]^2/(2*1000)</f>
        <v>198.68610426514618</v>
      </c>
    </row>
    <row r="1667" spans="7:25">
      <c r="G1667" s="42">
        <v>5500</v>
      </c>
      <c r="H1667" s="42">
        <v>16.940000000000001</v>
      </c>
      <c r="I1667" s="41">
        <f>Table10[[#This Row],[Column2]]*746/1000</f>
        <v>12.637240000000002</v>
      </c>
      <c r="J1667" s="37">
        <f>60*Table10[[#This Row],[Column3]]/(2*PI()*Table10[[#This Row],[Column1]])</f>
        <v>2.1941227778603172E-2</v>
      </c>
      <c r="K1667" s="51">
        <v>470.5</v>
      </c>
      <c r="L1667" s="41">
        <f>IF(Simulation!Q1667&lt;='Given Data '!J$6,1,IF(AND(Simulation!Q1667&gt;'Given Data '!J$6,Simulation!Q1667&lt;='Given Data '!J$7),2,IF(Simulation!Q1667&gt;'Given Data '!J$8,3)))</f>
        <v>3</v>
      </c>
      <c r="M1667" s="41">
        <v>3</v>
      </c>
      <c r="N1667" s="32">
        <f t="shared" si="61"/>
        <v>1663</v>
      </c>
      <c r="O1667" s="41">
        <f>O1666+(Table10[[#This Row],[Column11]]-Q1666)/R1666</f>
        <v>82.998023403683732</v>
      </c>
      <c r="P1667" s="41">
        <f>3.6*Table10[[#This Row],[Column11]]</f>
        <v>94.210867884476386</v>
      </c>
      <c r="Q1667" s="41">
        <f t="shared" si="62"/>
        <v>26.169685523465663</v>
      </c>
      <c r="R1667" s="36">
        <f>-Table10[[#This Row],[Column16]]/Table10[[#This Row],[Column19]]</f>
        <v>0.59437194983307973</v>
      </c>
      <c r="S1667" s="41">
        <f>'Given Data '!C$21*'Given Data '!C$19*'Given Data '!C$9*Table10[[#This Row],[Column11]]^2</f>
        <v>643.93380830299907</v>
      </c>
      <c r="T1667" s="41">
        <f>'Given Data '!C$24*'Given Data '!C$17*9.81</f>
        <v>409.43800800000002</v>
      </c>
      <c r="U1667" s="41">
        <v>0</v>
      </c>
      <c r="V1667" s="41">
        <f>'Given Data '!C$45-(Table10[[#This Row],[Column13]]+Table10[[#This Row],[Column14]]+Table10[[#This Row],[Column15]])</f>
        <v>-345.47039898016465</v>
      </c>
      <c r="W1667" s="41">
        <f>Table10[[#This Row],[Column16]]/'Given Data '!C$17</f>
        <v>-0.66218857024048727</v>
      </c>
      <c r="X1667" s="41">
        <f>IF(L1667=1,'Given Data '!C$55,IF(L1667=2,'Given Data '!C$56,IF(L1667=3,'Given Data '!C$57)))</f>
        <v>581.23604096253996</v>
      </c>
      <c r="Y1667" s="41">
        <f>Table10[[#This Row],[Column19]]*Table10[[#This Row],[Column11]]^2/(2*1000)</f>
        <v>199.03046054996875</v>
      </c>
    </row>
    <row r="1668" spans="7:25">
      <c r="G1668" s="42">
        <v>5500</v>
      </c>
      <c r="H1668" s="42">
        <v>16.940000000000001</v>
      </c>
      <c r="I1668" s="41">
        <f>Table10[[#This Row],[Column2]]*746/1000</f>
        <v>12.637240000000002</v>
      </c>
      <c r="J1668" s="37">
        <f>60*Table10[[#This Row],[Column3]]/(2*PI()*Table10[[#This Row],[Column1]])</f>
        <v>2.1941227778603172E-2</v>
      </c>
      <c r="K1668" s="51">
        <v>470.5</v>
      </c>
      <c r="L1668" s="41">
        <f>IF(Simulation!Q1668&lt;='Given Data '!J$6,1,IF(AND(Simulation!Q1668&gt;'Given Data '!J$6,Simulation!Q1668&lt;='Given Data '!J$7),2,IF(Simulation!Q1668&gt;'Given Data '!J$8,3)))</f>
        <v>3</v>
      </c>
      <c r="M1668" s="41">
        <v>3</v>
      </c>
      <c r="N1668" s="32">
        <f t="shared" si="61"/>
        <v>1664</v>
      </c>
      <c r="O1668" s="41">
        <f>O1667+(Table10[[#This Row],[Column11]]-Q1667)/R1667</f>
        <v>83.036218988177481</v>
      </c>
      <c r="P1668" s="41">
        <f>3.6*Table10[[#This Row],[Column11]]</f>
        <v>94.29259646698641</v>
      </c>
      <c r="Q1668" s="41">
        <f t="shared" si="62"/>
        <v>26.192387907496226</v>
      </c>
      <c r="R1668" s="36">
        <f>-Table10[[#This Row],[Column16]]/Table10[[#This Row],[Column19]]</f>
        <v>0.5962949529359558</v>
      </c>
      <c r="S1668" s="41">
        <f>'Given Data '!C$21*'Given Data '!C$19*'Given Data '!C$9*Table10[[#This Row],[Column11]]^2</f>
        <v>645.05152701327358</v>
      </c>
      <c r="T1668" s="41">
        <f>'Given Data '!C$24*'Given Data '!C$17*9.81</f>
        <v>409.43800800000002</v>
      </c>
      <c r="U1668" s="41">
        <v>0</v>
      </c>
      <c r="V1668" s="41">
        <f>'Given Data '!C$45-(Table10[[#This Row],[Column13]]+Table10[[#This Row],[Column14]]+Table10[[#This Row],[Column15]])</f>
        <v>-346.58811769043905</v>
      </c>
      <c r="W1668" s="41">
        <f>Table10[[#This Row],[Column16]]/'Given Data '!C$17</f>
        <v>-0.66433098405328439</v>
      </c>
      <c r="X1668" s="41">
        <f>IF(L1668=1,'Given Data '!C$55,IF(L1668=2,'Given Data '!C$56,IF(L1668=3,'Given Data '!C$57)))</f>
        <v>581.23604096253996</v>
      </c>
      <c r="Y1668" s="41">
        <f>Table10[[#This Row],[Column19]]*Table10[[#This Row],[Column11]]^2/(2*1000)</f>
        <v>199.37593094894893</v>
      </c>
    </row>
    <row r="1669" spans="7:25">
      <c r="G1669" s="42">
        <v>5400</v>
      </c>
      <c r="H1669" s="42">
        <v>16.579999999999998</v>
      </c>
      <c r="I1669" s="41">
        <f>Table10[[#This Row],[Column2]]*746/1000</f>
        <v>12.368679999999998</v>
      </c>
      <c r="J1669" s="37">
        <f>60*Table10[[#This Row],[Column3]]/(2*PI()*Table10[[#This Row],[Column1]])</f>
        <v>2.187262846135404E-2</v>
      </c>
      <c r="K1669" s="51">
        <v>470.5</v>
      </c>
      <c r="L1669" s="41">
        <f>IF(Simulation!Q1669&lt;='Given Data '!J$6,1,IF(AND(Simulation!Q1669&gt;'Given Data '!J$6,Simulation!Q1669&lt;='Given Data '!J$7),2,IF(Simulation!Q1669&gt;'Given Data '!J$8,3)))</f>
        <v>3</v>
      </c>
      <c r="M1669" s="41">
        <v>3</v>
      </c>
      <c r="N1669" s="32">
        <f t="shared" si="61"/>
        <v>1665</v>
      </c>
      <c r="O1669" s="41">
        <f>O1668+(Table10[[#This Row],[Column11]]-Q1668)/R1668</f>
        <v>83.074381441697852</v>
      </c>
      <c r="P1669" s="41">
        <f>3.6*Table10[[#This Row],[Column11]]</f>
        <v>94.374518349319487</v>
      </c>
      <c r="Q1669" s="41">
        <f t="shared" si="62"/>
        <v>26.215143985922079</v>
      </c>
      <c r="R1669" s="36">
        <f>-Table10[[#This Row],[Column16]]/Table10[[#This Row],[Column19]]</f>
        <v>0.59822417763279356</v>
      </c>
      <c r="S1669" s="41">
        <f>'Given Data '!C$21*'Given Data '!C$19*'Given Data '!C$9*Table10[[#This Row],[Column11]]^2</f>
        <v>646.17286193819064</v>
      </c>
      <c r="T1669" s="41">
        <f>'Given Data '!C$24*'Given Data '!C$17*9.81</f>
        <v>409.43800800000002</v>
      </c>
      <c r="U1669" s="41">
        <v>0</v>
      </c>
      <c r="V1669" s="41">
        <f>'Given Data '!C$45-(Table10[[#This Row],[Column13]]+Table10[[#This Row],[Column14]]+Table10[[#This Row],[Column15]])</f>
        <v>-347.70945261535621</v>
      </c>
      <c r="W1669" s="41">
        <f>Table10[[#This Row],[Column16]]/'Given Data '!C$17</f>
        <v>-0.66648032933115364</v>
      </c>
      <c r="X1669" s="41">
        <f>IF(L1669=1,'Given Data '!C$55,IF(L1669=2,'Given Data '!C$56,IF(L1669=3,'Given Data '!C$57)))</f>
        <v>581.23604096253996</v>
      </c>
      <c r="Y1669" s="41">
        <f>Table10[[#This Row],[Column19]]*Table10[[#This Row],[Column11]]^2/(2*1000)</f>
        <v>199.72251906663939</v>
      </c>
    </row>
    <row r="1670" spans="7:25">
      <c r="G1670" s="42">
        <v>5400</v>
      </c>
      <c r="H1670" s="42">
        <v>16.579999999999998</v>
      </c>
      <c r="I1670" s="41">
        <f>Table10[[#This Row],[Column2]]*746/1000</f>
        <v>12.368679999999998</v>
      </c>
      <c r="J1670" s="37">
        <f>60*Table10[[#This Row],[Column3]]/(2*PI()*Table10[[#This Row],[Column1]])</f>
        <v>2.187262846135404E-2</v>
      </c>
      <c r="K1670" s="51">
        <v>443.8</v>
      </c>
      <c r="L1670" s="41">
        <f>IF(Simulation!Q1670&lt;='Given Data '!J$6,1,IF(AND(Simulation!Q1670&gt;'Given Data '!J$6,Simulation!Q1670&lt;='Given Data '!J$7),2,IF(Simulation!Q1670&gt;'Given Data '!J$8,3)))</f>
        <v>3</v>
      </c>
      <c r="M1670" s="41">
        <v>3</v>
      </c>
      <c r="N1670" s="32">
        <f t="shared" ref="N1670:N1733" si="63">N1669+1</f>
        <v>1666</v>
      </c>
      <c r="O1670" s="41">
        <f>O1669+(Table10[[#This Row],[Column11]]-Q1669)/R1669</f>
        <v>83.112510743536632</v>
      </c>
      <c r="P1670" s="41">
        <f>3.6*Table10[[#This Row],[Column11]]</f>
        <v>94.456633882169882</v>
      </c>
      <c r="Q1670" s="41">
        <f t="shared" ref="Q1670:Q1733" si="64">SQRT(2*R1669+Q1669^2)</f>
        <v>26.237953856158299</v>
      </c>
      <c r="R1670" s="36">
        <f>-Table10[[#This Row],[Column16]]/Table10[[#This Row],[Column19]]</f>
        <v>0.60015964405264477</v>
      </c>
      <c r="S1670" s="41">
        <f>'Given Data '!C$21*'Given Data '!C$19*'Given Data '!C$9*Table10[[#This Row],[Column11]]^2</f>
        <v>647.29782477748097</v>
      </c>
      <c r="T1670" s="41">
        <f>'Given Data '!C$24*'Given Data '!C$17*9.81</f>
        <v>409.43800800000002</v>
      </c>
      <c r="U1670" s="41">
        <v>0</v>
      </c>
      <c r="V1670" s="41">
        <f>'Given Data '!C$45-(Table10[[#This Row],[Column13]]+Table10[[#This Row],[Column14]]+Table10[[#This Row],[Column15]])</f>
        <v>-348.83441545464643</v>
      </c>
      <c r="W1670" s="41">
        <f>Table10[[#This Row],[Column16]]/'Given Data '!C$17</f>
        <v>-0.66863662849983019</v>
      </c>
      <c r="X1670" s="41">
        <f>IF(L1670=1,'Given Data '!C$55,IF(L1670=2,'Given Data '!C$56,IF(L1670=3,'Given Data '!C$57)))</f>
        <v>581.23604096253996</v>
      </c>
      <c r="Y1670" s="41">
        <f>Table10[[#This Row],[Column19]]*Table10[[#This Row],[Column11]]^2/(2*1000)</f>
        <v>200.07022851925478</v>
      </c>
    </row>
    <row r="1671" spans="7:25">
      <c r="G1671" s="42">
        <v>5400</v>
      </c>
      <c r="H1671" s="42">
        <v>16.579999999999998</v>
      </c>
      <c r="I1671" s="41">
        <f>Table10[[#This Row],[Column2]]*746/1000</f>
        <v>12.368679999999998</v>
      </c>
      <c r="J1671" s="37">
        <f>60*Table10[[#This Row],[Column3]]/(2*PI()*Table10[[#This Row],[Column1]])</f>
        <v>2.187262846135404E-2</v>
      </c>
      <c r="K1671" s="51">
        <v>443.8</v>
      </c>
      <c r="L1671" s="41">
        <f>IF(Simulation!Q1671&lt;='Given Data '!J$6,1,IF(AND(Simulation!Q1671&gt;'Given Data '!J$6,Simulation!Q1671&lt;='Given Data '!J$7),2,IF(Simulation!Q1671&gt;'Given Data '!J$8,3)))</f>
        <v>3</v>
      </c>
      <c r="M1671" s="41">
        <v>3</v>
      </c>
      <c r="N1671" s="32">
        <f t="shared" si="63"/>
        <v>1667</v>
      </c>
      <c r="O1671" s="41">
        <f>O1670+(Table10[[#This Row],[Column11]]-Q1670)/R1670</f>
        <v>83.150606873101708</v>
      </c>
      <c r="P1671" s="41">
        <f>3.6*Table10[[#This Row],[Column11]]</f>
        <v>94.538943416584303</v>
      </c>
      <c r="Q1671" s="41">
        <f t="shared" si="64"/>
        <v>26.260817615717862</v>
      </c>
      <c r="R1671" s="36">
        <f>-Table10[[#This Row],[Column16]]/Table10[[#This Row],[Column19]]</f>
        <v>0.60210137238968775</v>
      </c>
      <c r="S1671" s="41">
        <f>'Given Data '!C$21*'Given Data '!C$19*'Given Data '!C$9*Table10[[#This Row],[Column11]]^2</f>
        <v>648.42642726872862</v>
      </c>
      <c r="T1671" s="41">
        <f>'Given Data '!C$24*'Given Data '!C$17*9.81</f>
        <v>409.43800800000002</v>
      </c>
      <c r="U1671" s="41">
        <v>0</v>
      </c>
      <c r="V1671" s="41">
        <f>'Given Data '!C$45-(Table10[[#This Row],[Column13]]+Table10[[#This Row],[Column14]]+Table10[[#This Row],[Column15]])</f>
        <v>-349.96301794589408</v>
      </c>
      <c r="W1671" s="41">
        <f>Table10[[#This Row],[Column16]]/'Given Data '!C$17</f>
        <v>-0.67079990405760681</v>
      </c>
      <c r="X1671" s="41">
        <f>IF(L1671=1,'Given Data '!C$55,IF(L1671=2,'Given Data '!C$56,IF(L1671=3,'Given Data '!C$57)))</f>
        <v>581.23604096253996</v>
      </c>
      <c r="Y1671" s="41">
        <f>Table10[[#This Row],[Column19]]*Table10[[#This Row],[Column11]]^2/(2*1000)</f>
        <v>200.41906293470942</v>
      </c>
    </row>
    <row r="1672" spans="7:25">
      <c r="G1672" s="42">
        <v>5300</v>
      </c>
      <c r="H1672" s="42">
        <v>16.25</v>
      </c>
      <c r="I1672" s="41">
        <f>Table10[[#This Row],[Column2]]*746/1000</f>
        <v>12.1225</v>
      </c>
      <c r="J1672" s="37">
        <f>60*Table10[[#This Row],[Column3]]/(2*PI()*Table10[[#This Row],[Column1]])</f>
        <v>2.1841763746771711E-2</v>
      </c>
      <c r="K1672" s="51">
        <v>443.8</v>
      </c>
      <c r="L1672" s="41">
        <f>IF(Simulation!Q1672&lt;='Given Data '!J$6,1,IF(AND(Simulation!Q1672&gt;'Given Data '!J$6,Simulation!Q1672&lt;='Given Data '!J$7),2,IF(Simulation!Q1672&gt;'Given Data '!J$8,3)))</f>
        <v>3</v>
      </c>
      <c r="M1672" s="41">
        <v>3</v>
      </c>
      <c r="N1672" s="32">
        <f t="shared" si="63"/>
        <v>1668</v>
      </c>
      <c r="O1672" s="41">
        <f>O1671+(Table10[[#This Row],[Column11]]-Q1671)/R1671</f>
        <v>83.188669809917258</v>
      </c>
      <c r="P1672" s="41">
        <f>3.6*Table10[[#This Row],[Column11]]</f>
        <v>94.621447303962057</v>
      </c>
      <c r="Q1672" s="41">
        <f t="shared" si="64"/>
        <v>26.283735362211683</v>
      </c>
      <c r="R1672" s="36">
        <f>-Table10[[#This Row],[Column16]]/Table10[[#This Row],[Column19]]</f>
        <v>0.60404938290343535</v>
      </c>
      <c r="S1672" s="41">
        <f>'Given Data '!C$21*'Given Data '!C$19*'Given Data '!C$9*Table10[[#This Row],[Column11]]^2</f>
        <v>649.55868118749265</v>
      </c>
      <c r="T1672" s="41">
        <f>'Given Data '!C$24*'Given Data '!C$17*9.81</f>
        <v>409.43800800000002</v>
      </c>
      <c r="U1672" s="41">
        <v>0</v>
      </c>
      <c r="V1672" s="41">
        <f>'Given Data '!C$45-(Table10[[#This Row],[Column13]]+Table10[[#This Row],[Column14]]+Table10[[#This Row],[Column15]])</f>
        <v>-351.09527186465812</v>
      </c>
      <c r="W1672" s="41">
        <f>Table10[[#This Row],[Column16]]/'Given Data '!C$17</f>
        <v>-0.67297017857556518</v>
      </c>
      <c r="X1672" s="41">
        <f>IF(L1672=1,'Given Data '!C$55,IF(L1672=2,'Given Data '!C$56,IF(L1672=3,'Given Data '!C$57)))</f>
        <v>581.23604096253996</v>
      </c>
      <c r="Y1672" s="41">
        <f>Table10[[#This Row],[Column19]]*Table10[[#This Row],[Column11]]^2/(2*1000)</f>
        <v>200.76902595265534</v>
      </c>
    </row>
    <row r="1673" spans="7:25">
      <c r="G1673" s="42">
        <v>5300</v>
      </c>
      <c r="H1673" s="42">
        <v>16.25</v>
      </c>
      <c r="I1673" s="41">
        <f>Table10[[#This Row],[Column2]]*746/1000</f>
        <v>12.1225</v>
      </c>
      <c r="J1673" s="37">
        <f>60*Table10[[#This Row],[Column3]]/(2*PI()*Table10[[#This Row],[Column1]])</f>
        <v>2.1841763746771711E-2</v>
      </c>
      <c r="K1673" s="51">
        <v>443.8</v>
      </c>
      <c r="L1673" s="41">
        <f>IF(Simulation!Q1673&lt;='Given Data '!J$6,1,IF(AND(Simulation!Q1673&gt;'Given Data '!J$6,Simulation!Q1673&lt;='Given Data '!J$7),2,IF(Simulation!Q1673&gt;'Given Data '!J$8,3)))</f>
        <v>3</v>
      </c>
      <c r="M1673" s="41">
        <v>3</v>
      </c>
      <c r="N1673" s="32">
        <f t="shared" si="63"/>
        <v>1669</v>
      </c>
      <c r="O1673" s="41">
        <f>O1672+(Table10[[#This Row],[Column11]]-Q1672)/R1672</f>
        <v>83.226699533623943</v>
      </c>
      <c r="P1673" s="41">
        <f>3.6*Table10[[#This Row],[Column11]]</f>
        <v>94.704145896055294</v>
      </c>
      <c r="Q1673" s="41">
        <f t="shared" si="64"/>
        <v>26.306707193348693</v>
      </c>
      <c r="R1673" s="36">
        <f>-Table10[[#This Row],[Column16]]/Table10[[#This Row],[Column19]]</f>
        <v>0.60600369591894721</v>
      </c>
      <c r="S1673" s="41">
        <f>'Given Data '!C$21*'Given Data '!C$19*'Given Data '!C$9*Table10[[#This Row],[Column11]]^2</f>
        <v>650.69459834743031</v>
      </c>
      <c r="T1673" s="41">
        <f>'Given Data '!C$24*'Given Data '!C$17*9.81</f>
        <v>409.43800800000002</v>
      </c>
      <c r="U1673" s="41">
        <v>0</v>
      </c>
      <c r="V1673" s="41">
        <f>'Given Data '!C$45-(Table10[[#This Row],[Column13]]+Table10[[#This Row],[Column14]]+Table10[[#This Row],[Column15]])</f>
        <v>-352.23118902459578</v>
      </c>
      <c r="W1673" s="41">
        <f>Table10[[#This Row],[Column16]]/'Given Data '!C$17</f>
        <v>-0.67514747469781244</v>
      </c>
      <c r="X1673" s="41">
        <f>IF(L1673=1,'Given Data '!C$55,IF(L1673=2,'Given Data '!C$56,IF(L1673=3,'Given Data '!C$57)))</f>
        <v>581.23604096253996</v>
      </c>
      <c r="Y1673" s="41">
        <f>Table10[[#This Row],[Column19]]*Table10[[#This Row],[Column11]]^2/(2*1000)</f>
        <v>201.12012122452001</v>
      </c>
    </row>
    <row r="1674" spans="7:25">
      <c r="G1674" s="42">
        <v>5200</v>
      </c>
      <c r="H1674" s="42">
        <v>15.92</v>
      </c>
      <c r="I1674" s="41">
        <f>Table10[[#This Row],[Column2]]*746/1000</f>
        <v>11.87632</v>
      </c>
      <c r="J1674" s="37">
        <f>60*Table10[[#This Row],[Column3]]/(2*PI()*Table10[[#This Row],[Column1]])</f>
        <v>2.1809711927782367E-2</v>
      </c>
      <c r="K1674" s="51">
        <v>443.8</v>
      </c>
      <c r="L1674" s="41">
        <f>IF(Simulation!Q1674&lt;='Given Data '!J$6,1,IF(AND(Simulation!Q1674&gt;'Given Data '!J$6,Simulation!Q1674&lt;='Given Data '!J$7),2,IF(Simulation!Q1674&gt;'Given Data '!J$8,3)))</f>
        <v>3</v>
      </c>
      <c r="M1674" s="41">
        <v>3</v>
      </c>
      <c r="N1674" s="32">
        <f t="shared" si="63"/>
        <v>1670</v>
      </c>
      <c r="O1674" s="41">
        <f>O1673+(Table10[[#This Row],[Column11]]-Q1673)/R1673</f>
        <v>83.264696023979113</v>
      </c>
      <c r="P1674" s="41">
        <f>3.6*Table10[[#This Row],[Column11]]</f>
        <v>94.787039544969147</v>
      </c>
      <c r="Q1674" s="41">
        <f t="shared" si="64"/>
        <v>26.329733206935874</v>
      </c>
      <c r="R1674" s="36">
        <f>-Table10[[#This Row],[Column16]]/Table10[[#This Row],[Column19]]</f>
        <v>0.60796433182704124</v>
      </c>
      <c r="S1674" s="41">
        <f>'Given Data '!C$21*'Given Data '!C$19*'Given Data '!C$9*Table10[[#This Row],[Column11]]^2</f>
        <v>651.83419060041979</v>
      </c>
      <c r="T1674" s="41">
        <f>'Given Data '!C$24*'Given Data '!C$17*9.81</f>
        <v>409.43800800000002</v>
      </c>
      <c r="U1674" s="41">
        <v>0</v>
      </c>
      <c r="V1674" s="41">
        <f>'Given Data '!C$45-(Table10[[#This Row],[Column13]]+Table10[[#This Row],[Column14]]+Table10[[#This Row],[Column15]])</f>
        <v>-353.37078127758537</v>
      </c>
      <c r="W1674" s="41">
        <f>Table10[[#This Row],[Column16]]/'Given Data '!C$17</f>
        <v>-0.67733181514171736</v>
      </c>
      <c r="X1674" s="41">
        <f>IF(L1674=1,'Given Data '!C$55,IF(L1674=2,'Given Data '!C$56,IF(L1674=3,'Given Data '!C$57)))</f>
        <v>581.23604096253996</v>
      </c>
      <c r="Y1674" s="41">
        <f>Table10[[#This Row],[Column19]]*Table10[[#This Row],[Column11]]^2/(2*1000)</f>
        <v>201.47235241354454</v>
      </c>
    </row>
    <row r="1675" spans="7:25">
      <c r="G1675" s="42">
        <v>5200</v>
      </c>
      <c r="H1675" s="42">
        <v>15.92</v>
      </c>
      <c r="I1675" s="41">
        <f>Table10[[#This Row],[Column2]]*746/1000</f>
        <v>11.87632</v>
      </c>
      <c r="J1675" s="37">
        <f>60*Table10[[#This Row],[Column3]]/(2*PI()*Table10[[#This Row],[Column1]])</f>
        <v>2.1809711927782367E-2</v>
      </c>
      <c r="K1675" s="51">
        <v>443.8</v>
      </c>
      <c r="L1675" s="41">
        <f>IF(Simulation!Q1675&lt;='Given Data '!J$6,1,IF(AND(Simulation!Q1675&gt;'Given Data '!J$6,Simulation!Q1675&lt;='Given Data '!J$7),2,IF(Simulation!Q1675&gt;'Given Data '!J$8,3)))</f>
        <v>3</v>
      </c>
      <c r="M1675" s="41">
        <v>3</v>
      </c>
      <c r="N1675" s="32">
        <f t="shared" si="63"/>
        <v>1671</v>
      </c>
      <c r="O1675" s="41">
        <f>O1674+(Table10[[#This Row],[Column11]]-Q1674)/R1674</f>
        <v>83.302659260857013</v>
      </c>
      <c r="P1675" s="41">
        <f>3.6*Table10[[#This Row],[Column11]]</f>
        <v>94.87012860316203</v>
      </c>
      <c r="Q1675" s="41">
        <f t="shared" si="64"/>
        <v>26.352813500878341</v>
      </c>
      <c r="R1675" s="36">
        <f>-Table10[[#This Row],[Column16]]/Table10[[#This Row],[Column19]]</f>
        <v>0.60993131108450771</v>
      </c>
      <c r="S1675" s="41">
        <f>'Given Data '!C$21*'Given Data '!C$19*'Given Data '!C$9*Table10[[#This Row],[Column11]]^2</f>
        <v>652.97746983668503</v>
      </c>
      <c r="T1675" s="41">
        <f>'Given Data '!C$24*'Given Data '!C$17*9.81</f>
        <v>409.43800800000002</v>
      </c>
      <c r="U1675" s="41">
        <v>0</v>
      </c>
      <c r="V1675" s="41">
        <f>'Given Data '!C$45-(Table10[[#This Row],[Column13]]+Table10[[#This Row],[Column14]]+Table10[[#This Row],[Column15]])</f>
        <v>-354.51406051385061</v>
      </c>
      <c r="W1675" s="41">
        <f>Table10[[#This Row],[Column16]]/'Given Data '!C$17</f>
        <v>-0.67952322269814758</v>
      </c>
      <c r="X1675" s="41">
        <f>IF(L1675=1,'Given Data '!C$55,IF(L1675=2,'Given Data '!C$56,IF(L1675=3,'Given Data '!C$57)))</f>
        <v>581.23604096253996</v>
      </c>
      <c r="Y1675" s="41">
        <f>Table10[[#This Row],[Column19]]*Table10[[#This Row],[Column11]]^2/(2*1000)</f>
        <v>201.82572319482216</v>
      </c>
    </row>
    <row r="1676" spans="7:25">
      <c r="G1676" s="42">
        <v>5100</v>
      </c>
      <c r="H1676" s="42">
        <v>15.59</v>
      </c>
      <c r="I1676" s="41">
        <f>Table10[[#This Row],[Column2]]*746/1000</f>
        <v>11.630139999999999</v>
      </c>
      <c r="J1676" s="37">
        <f>60*Table10[[#This Row],[Column3]]/(2*PI()*Table10[[#This Row],[Column1]])</f>
        <v>2.1776403174715003E-2</v>
      </c>
      <c r="K1676" s="51">
        <v>443.8</v>
      </c>
      <c r="L1676" s="41">
        <f>IF(Simulation!Q1676&lt;='Given Data '!J$6,1,IF(AND(Simulation!Q1676&gt;'Given Data '!J$6,Simulation!Q1676&lt;='Given Data '!J$7),2,IF(Simulation!Q1676&gt;'Given Data '!J$8,3)))</f>
        <v>3</v>
      </c>
      <c r="M1676" s="41">
        <v>3</v>
      </c>
      <c r="N1676" s="32">
        <f t="shared" si="63"/>
        <v>1672</v>
      </c>
      <c r="O1676" s="41">
        <f>O1675+(Table10[[#This Row],[Column11]]-Q1675)/R1675</f>
        <v>83.340589224248959</v>
      </c>
      <c r="P1676" s="41">
        <f>3.6*Table10[[#This Row],[Column11]]</f>
        <v>94.953413423445781</v>
      </c>
      <c r="Q1676" s="41">
        <f t="shared" si="64"/>
        <v>26.375948173179381</v>
      </c>
      <c r="R1676" s="36">
        <f>-Table10[[#This Row],[Column16]]/Table10[[#This Row],[Column19]]</f>
        <v>0.61190465421432094</v>
      </c>
      <c r="S1676" s="41">
        <f>'Given Data '!C$21*'Given Data '!C$19*'Given Data '!C$9*Table10[[#This Row],[Column11]]^2</f>
        <v>654.12444798491845</v>
      </c>
      <c r="T1676" s="41">
        <f>'Given Data '!C$24*'Given Data '!C$17*9.81</f>
        <v>409.43800800000002</v>
      </c>
      <c r="U1676" s="41">
        <v>0</v>
      </c>
      <c r="V1676" s="41">
        <f>'Given Data '!C$45-(Table10[[#This Row],[Column13]]+Table10[[#This Row],[Column14]]+Table10[[#This Row],[Column15]])</f>
        <v>-355.66103866208391</v>
      </c>
      <c r="W1676" s="41">
        <f>Table10[[#This Row],[Column16]]/'Given Data '!C$17</f>
        <v>-0.68172172023170707</v>
      </c>
      <c r="X1676" s="41">
        <f>IF(L1676=1,'Given Data '!C$55,IF(L1676=2,'Given Data '!C$56,IF(L1676=3,'Given Data '!C$57)))</f>
        <v>581.23604096253996</v>
      </c>
      <c r="Y1676" s="41">
        <f>Table10[[#This Row],[Column19]]*Table10[[#This Row],[Column11]]^2/(2*1000)</f>
        <v>202.18023725533601</v>
      </c>
    </row>
    <row r="1677" spans="7:25">
      <c r="G1677" s="42">
        <v>5100</v>
      </c>
      <c r="H1677" s="42">
        <v>15.59</v>
      </c>
      <c r="I1677" s="41">
        <f>Table10[[#This Row],[Column2]]*746/1000</f>
        <v>11.630139999999999</v>
      </c>
      <c r="J1677" s="37">
        <f>60*Table10[[#This Row],[Column3]]/(2*PI()*Table10[[#This Row],[Column1]])</f>
        <v>2.1776403174715003E-2</v>
      </c>
      <c r="K1677" s="51">
        <v>414.1</v>
      </c>
      <c r="L1677" s="41">
        <f>IF(Simulation!Q1677&lt;='Given Data '!J$6,1,IF(AND(Simulation!Q1677&gt;'Given Data '!J$6,Simulation!Q1677&lt;='Given Data '!J$7),2,IF(Simulation!Q1677&gt;'Given Data '!J$8,3)))</f>
        <v>3</v>
      </c>
      <c r="M1677" s="41">
        <v>3</v>
      </c>
      <c r="N1677" s="32">
        <f t="shared" si="63"/>
        <v>1673</v>
      </c>
      <c r="O1677" s="41">
        <f>O1676+(Table10[[#This Row],[Column11]]-Q1676)/R1676</f>
        <v>83.378485894263548</v>
      </c>
      <c r="P1677" s="41">
        <f>3.6*Table10[[#This Row],[Column11]]</f>
        <v>95.036894358985904</v>
      </c>
      <c r="Q1677" s="41">
        <f t="shared" si="64"/>
        <v>26.399137321940529</v>
      </c>
      <c r="R1677" s="36">
        <f>-Table10[[#This Row],[Column16]]/Table10[[#This Row],[Column19]]</f>
        <v>0.61388438180585525</v>
      </c>
      <c r="S1677" s="41">
        <f>'Given Data '!C$21*'Given Data '!C$19*'Given Data '!C$9*Table10[[#This Row],[Column11]]^2</f>
        <v>655.27513701240616</v>
      </c>
      <c r="T1677" s="41">
        <f>'Given Data '!C$24*'Given Data '!C$17*9.81</f>
        <v>409.43800800000002</v>
      </c>
      <c r="U1677" s="41">
        <v>0</v>
      </c>
      <c r="V1677" s="41">
        <f>'Given Data '!C$45-(Table10[[#This Row],[Column13]]+Table10[[#This Row],[Column14]]+Table10[[#This Row],[Column15]])</f>
        <v>-356.81172768957163</v>
      </c>
      <c r="W1677" s="41">
        <f>Table10[[#This Row],[Column16]]/'Given Data '!C$17</f>
        <v>-0.68392733068097522</v>
      </c>
      <c r="X1677" s="41">
        <f>IF(L1677=1,'Given Data '!C$55,IF(L1677=2,'Given Data '!C$56,IF(L1677=3,'Given Data '!C$57)))</f>
        <v>581.23604096253996</v>
      </c>
      <c r="Y1677" s="41">
        <f>Table10[[#This Row],[Column19]]*Table10[[#This Row],[Column11]]^2/(2*1000)</f>
        <v>202.53589829399809</v>
      </c>
    </row>
    <row r="1678" spans="7:25">
      <c r="G1678" s="42">
        <v>5100</v>
      </c>
      <c r="H1678" s="42">
        <v>15.59</v>
      </c>
      <c r="I1678" s="41">
        <f>Table10[[#This Row],[Column2]]*746/1000</f>
        <v>11.630139999999999</v>
      </c>
      <c r="J1678" s="37">
        <f>60*Table10[[#This Row],[Column3]]/(2*PI()*Table10[[#This Row],[Column1]])</f>
        <v>2.1776403174715003E-2</v>
      </c>
      <c r="K1678" s="51">
        <v>414.1</v>
      </c>
      <c r="L1678" s="41">
        <f>IF(Simulation!Q1678&lt;='Given Data '!J$6,1,IF(AND(Simulation!Q1678&gt;'Given Data '!J$6,Simulation!Q1678&lt;='Given Data '!J$7),2,IF(Simulation!Q1678&gt;'Given Data '!J$8,3)))</f>
        <v>3</v>
      </c>
      <c r="M1678" s="41">
        <v>3</v>
      </c>
      <c r="N1678" s="32">
        <f t="shared" si="63"/>
        <v>1674</v>
      </c>
      <c r="O1678" s="41">
        <f>O1677+(Table10[[#This Row],[Column11]]-Q1677)/R1677</f>
        <v>83.416349251126803</v>
      </c>
      <c r="P1678" s="41">
        <f>3.6*Table10[[#This Row],[Column11]]</f>
        <v>95.120571763301839</v>
      </c>
      <c r="Q1678" s="41">
        <f t="shared" si="64"/>
        <v>26.422381045361622</v>
      </c>
      <c r="R1678" s="36">
        <f>-Table10[[#This Row],[Column16]]/Table10[[#This Row],[Column19]]</f>
        <v>0.61587051451509822</v>
      </c>
      <c r="S1678" s="41">
        <f>'Given Data '!C$21*'Given Data '!C$19*'Given Data '!C$9*Table10[[#This Row],[Column11]]^2</f>
        <v>656.42954892515274</v>
      </c>
      <c r="T1678" s="41">
        <f>'Given Data '!C$24*'Given Data '!C$17*9.81</f>
        <v>409.43800800000002</v>
      </c>
      <c r="U1678" s="41">
        <v>0</v>
      </c>
      <c r="V1678" s="41">
        <f>'Given Data '!C$45-(Table10[[#This Row],[Column13]]+Table10[[#This Row],[Column14]]+Table10[[#This Row],[Column15]])</f>
        <v>-357.96613960231821</v>
      </c>
      <c r="W1678" s="41">
        <f>Table10[[#This Row],[Column16]]/'Given Data '!C$17</f>
        <v>-0.68614007705874558</v>
      </c>
      <c r="X1678" s="41">
        <f>IF(L1678=1,'Given Data '!C$55,IF(L1678=2,'Given Data '!C$56,IF(L1678=3,'Given Data '!C$57)))</f>
        <v>581.23604096253996</v>
      </c>
      <c r="Y1678" s="41">
        <f>Table10[[#This Row],[Column19]]*Table10[[#This Row],[Column11]]^2/(2*1000)</f>
        <v>202.89271002168763</v>
      </c>
    </row>
    <row r="1679" spans="7:25">
      <c r="G1679" s="42">
        <v>5000</v>
      </c>
      <c r="H1679" s="42">
        <v>15.26</v>
      </c>
      <c r="I1679" s="41">
        <f>Table10[[#This Row],[Column2]]*746/1000</f>
        <v>11.383959999999998</v>
      </c>
      <c r="J1679" s="37">
        <f>60*Table10[[#This Row],[Column3]]/(2*PI()*Table10[[#This Row],[Column1]])</f>
        <v>2.174176207152495E-2</v>
      </c>
      <c r="K1679" s="51">
        <v>469.1</v>
      </c>
      <c r="L1679" s="41">
        <f>IF(Simulation!Q1679&lt;='Given Data '!J$6,1,IF(AND(Simulation!Q1679&gt;'Given Data '!J$6,Simulation!Q1679&lt;='Given Data '!J$7),2,IF(Simulation!Q1679&gt;'Given Data '!J$8,3)))</f>
        <v>3</v>
      </c>
      <c r="M1679" s="41">
        <v>3</v>
      </c>
      <c r="N1679" s="32">
        <f t="shared" si="63"/>
        <v>1675</v>
      </c>
      <c r="O1679" s="41">
        <f>O1678+(Table10[[#This Row],[Column11]]-Q1678)/R1678</f>
        <v>83.454179275182412</v>
      </c>
      <c r="P1679" s="41">
        <f>3.6*Table10[[#This Row],[Column11]]</f>
        <v>95.204445990267118</v>
      </c>
      <c r="Q1679" s="41">
        <f t="shared" si="64"/>
        <v>26.445679441740864</v>
      </c>
      <c r="R1679" s="36">
        <f>-Table10[[#This Row],[Column16]]/Table10[[#This Row],[Column19]]</f>
        <v>0.61786307306486721</v>
      </c>
      <c r="S1679" s="41">
        <f>'Given Data '!C$21*'Given Data '!C$19*'Given Data '!C$9*Table10[[#This Row],[Column11]]^2</f>
        <v>657.58769576800648</v>
      </c>
      <c r="T1679" s="41">
        <f>'Given Data '!C$24*'Given Data '!C$17*9.81</f>
        <v>409.43800800000002</v>
      </c>
      <c r="U1679" s="41">
        <v>0</v>
      </c>
      <c r="V1679" s="41">
        <f>'Given Data '!C$45-(Table10[[#This Row],[Column13]]+Table10[[#This Row],[Column14]]+Table10[[#This Row],[Column15]])</f>
        <v>-359.12428644517195</v>
      </c>
      <c r="W1679" s="41">
        <f>Table10[[#This Row],[Column16]]/'Given Data '!C$17</f>
        <v>-0.68835998245226648</v>
      </c>
      <c r="X1679" s="41">
        <f>IF(L1679=1,'Given Data '!C$55,IF(L1679=2,'Given Data '!C$56,IF(L1679=3,'Given Data '!C$57)))</f>
        <v>581.23604096253996</v>
      </c>
      <c r="Y1679" s="41">
        <f>Table10[[#This Row],[Column19]]*Table10[[#This Row],[Column11]]^2/(2*1000)</f>
        <v>203.25067616128999</v>
      </c>
    </row>
    <row r="1680" spans="7:25">
      <c r="G1680" s="42">
        <v>5000</v>
      </c>
      <c r="H1680" s="42">
        <v>15.26</v>
      </c>
      <c r="I1680" s="41">
        <f>Table10[[#This Row],[Column2]]*746/1000</f>
        <v>11.383959999999998</v>
      </c>
      <c r="J1680" s="37">
        <f>60*Table10[[#This Row],[Column3]]/(2*PI()*Table10[[#This Row],[Column1]])</f>
        <v>2.174176207152495E-2</v>
      </c>
      <c r="K1680" s="51">
        <v>469.1</v>
      </c>
      <c r="L1680" s="41">
        <f>IF(Simulation!Q1680&lt;='Given Data '!J$6,1,IF(AND(Simulation!Q1680&gt;'Given Data '!J$6,Simulation!Q1680&lt;='Given Data '!J$7),2,IF(Simulation!Q1680&gt;'Given Data '!J$8,3)))</f>
        <v>3</v>
      </c>
      <c r="M1680" s="41">
        <v>3</v>
      </c>
      <c r="N1680" s="32">
        <f t="shared" si="63"/>
        <v>1676</v>
      </c>
      <c r="O1680" s="41">
        <f>O1679+(Table10[[#This Row],[Column11]]-Q1679)/R1679</f>
        <v>83.49197594689187</v>
      </c>
      <c r="P1680" s="41">
        <f>3.6*Table10[[#This Row],[Column11]]</f>
        <v>95.288517394109604</v>
      </c>
      <c r="Q1680" s="41">
        <f t="shared" si="64"/>
        <v>26.46903260947489</v>
      </c>
      <c r="R1680" s="36">
        <f>-Table10[[#This Row],[Column16]]/Table10[[#This Row],[Column19]]</f>
        <v>0.61986207824502415</v>
      </c>
      <c r="S1680" s="41">
        <f>'Given Data '!C$21*'Given Data '!C$19*'Given Data '!C$9*Table10[[#This Row],[Column11]]^2</f>
        <v>658.74958962478456</v>
      </c>
      <c r="T1680" s="41">
        <f>'Given Data '!C$24*'Given Data '!C$17*9.81</f>
        <v>409.43800800000002</v>
      </c>
      <c r="U1680" s="41">
        <v>0</v>
      </c>
      <c r="V1680" s="41">
        <f>'Given Data '!C$45-(Table10[[#This Row],[Column13]]+Table10[[#This Row],[Column14]]+Table10[[#This Row],[Column15]])</f>
        <v>-360.28618030195003</v>
      </c>
      <c r="W1680" s="41">
        <f>Table10[[#This Row],[Column16]]/'Given Data '!C$17</f>
        <v>-0.69058707002348052</v>
      </c>
      <c r="X1680" s="41">
        <f>IF(L1680=1,'Given Data '!C$55,IF(L1680=2,'Given Data '!C$56,IF(L1680=3,'Given Data '!C$57)))</f>
        <v>581.23604096253996</v>
      </c>
      <c r="Y1680" s="41">
        <f>Table10[[#This Row],[Column19]]*Table10[[#This Row],[Column11]]^2/(2*1000)</f>
        <v>203.60980044773515</v>
      </c>
    </row>
    <row r="1681" spans="7:25">
      <c r="G1681" s="42">
        <v>5000</v>
      </c>
      <c r="H1681" s="42">
        <v>15.26</v>
      </c>
      <c r="I1681" s="41">
        <f>Table10[[#This Row],[Column2]]*746/1000</f>
        <v>11.383959999999998</v>
      </c>
      <c r="J1681" s="37">
        <f>60*Table10[[#This Row],[Column3]]/(2*PI()*Table10[[#This Row],[Column1]])</f>
        <v>2.174176207152495E-2</v>
      </c>
      <c r="K1681" s="51">
        <v>469.1</v>
      </c>
      <c r="L1681" s="41">
        <f>IF(Simulation!Q1681&lt;='Given Data '!J$6,1,IF(AND(Simulation!Q1681&gt;'Given Data '!J$6,Simulation!Q1681&lt;='Given Data '!J$7),2,IF(Simulation!Q1681&gt;'Given Data '!J$8,3)))</f>
        <v>3</v>
      </c>
      <c r="M1681" s="41">
        <v>3</v>
      </c>
      <c r="N1681" s="32">
        <f t="shared" si="63"/>
        <v>1677</v>
      </c>
      <c r="O1681" s="41">
        <f>O1680+(Table10[[#This Row],[Column11]]-Q1680)/R1680</f>
        <v>83.52973924683468</v>
      </c>
      <c r="P1681" s="41">
        <f>3.6*Table10[[#This Row],[Column11]]</f>
        <v>95.372786329411809</v>
      </c>
      <c r="Q1681" s="41">
        <f t="shared" si="64"/>
        <v>26.492440647058835</v>
      </c>
      <c r="R1681" s="36">
        <f>-Table10[[#This Row],[Column16]]/Table10[[#This Row],[Column19]]</f>
        <v>0.62186755091269508</v>
      </c>
      <c r="S1681" s="41">
        <f>'Given Data '!C$21*'Given Data '!C$19*'Given Data '!C$9*Table10[[#This Row],[Column11]]^2</f>
        <v>659.91524261840016</v>
      </c>
      <c r="T1681" s="41">
        <f>'Given Data '!C$24*'Given Data '!C$17*9.81</f>
        <v>409.43800800000002</v>
      </c>
      <c r="U1681" s="41">
        <v>0</v>
      </c>
      <c r="V1681" s="41">
        <f>'Given Data '!C$45-(Table10[[#This Row],[Column13]]+Table10[[#This Row],[Column14]]+Table10[[#This Row],[Column15]])</f>
        <v>-361.45183329556562</v>
      </c>
      <c r="W1681" s="41">
        <f>Table10[[#This Row],[Column16]]/'Given Data '!C$17</f>
        <v>-0.69282136300926878</v>
      </c>
      <c r="X1681" s="41">
        <f>IF(L1681=1,'Given Data '!C$55,IF(L1681=2,'Given Data '!C$56,IF(L1681=3,'Given Data '!C$57)))</f>
        <v>581.23604096253996</v>
      </c>
      <c r="Y1681" s="41">
        <f>Table10[[#This Row],[Column19]]*Table10[[#This Row],[Column11]]^2/(2*1000)</f>
        <v>203.97008662803714</v>
      </c>
    </row>
    <row r="1682" spans="7:25">
      <c r="G1682" s="42">
        <v>4900</v>
      </c>
      <c r="H1682" s="42">
        <v>14.97</v>
      </c>
      <c r="I1682" s="41">
        <f>Table10[[#This Row],[Column2]]*746/1000</f>
        <v>11.167620000000001</v>
      </c>
      <c r="J1682" s="37">
        <f>60*Table10[[#This Row],[Column3]]/(2*PI()*Table10[[#This Row],[Column1]])</f>
        <v>2.1763860313125459E-2</v>
      </c>
      <c r="K1682" s="51">
        <v>469.1</v>
      </c>
      <c r="L1682" s="41">
        <f>IF(Simulation!Q1682&lt;='Given Data '!J$6,1,IF(AND(Simulation!Q1682&gt;'Given Data '!J$6,Simulation!Q1682&lt;='Given Data '!J$7),2,IF(Simulation!Q1682&gt;'Given Data '!J$8,3)))</f>
        <v>3</v>
      </c>
      <c r="M1682" s="41">
        <v>3</v>
      </c>
      <c r="N1682" s="32">
        <f t="shared" si="63"/>
        <v>1678</v>
      </c>
      <c r="O1682" s="41">
        <f>O1681+(Table10[[#This Row],[Column11]]-Q1681)/R1681</f>
        <v>83.567469155708565</v>
      </c>
      <c r="P1682" s="41">
        <f>3.6*Table10[[#This Row],[Column11]]</f>
        <v>95.457253151111033</v>
      </c>
      <c r="Q1682" s="41">
        <f t="shared" si="64"/>
        <v>26.515903653086397</v>
      </c>
      <c r="R1682" s="36">
        <f>-Table10[[#This Row],[Column16]]/Table10[[#This Row],[Column19]]</f>
        <v>0.6238795119924857</v>
      </c>
      <c r="S1682" s="41">
        <f>'Given Data '!C$21*'Given Data '!C$19*'Given Data '!C$9*Table10[[#This Row],[Column11]]^2</f>
        <v>661.08466691098829</v>
      </c>
      <c r="T1682" s="41">
        <f>'Given Data '!C$24*'Given Data '!C$17*9.81</f>
        <v>409.43800800000002</v>
      </c>
      <c r="U1682" s="41">
        <v>0</v>
      </c>
      <c r="V1682" s="41">
        <f>'Given Data '!C$45-(Table10[[#This Row],[Column13]]+Table10[[#This Row],[Column14]]+Table10[[#This Row],[Column15]])</f>
        <v>-362.62125758815387</v>
      </c>
      <c r="W1682" s="41">
        <f>Table10[[#This Row],[Column16]]/'Given Data '!C$17</f>
        <v>-0.69506288472169186</v>
      </c>
      <c r="X1682" s="41">
        <f>IF(L1682=1,'Given Data '!C$55,IF(L1682=2,'Given Data '!C$56,IF(L1682=3,'Given Data '!C$57)))</f>
        <v>581.23604096253996</v>
      </c>
      <c r="Y1682" s="41">
        <f>Table10[[#This Row],[Column19]]*Table10[[#This Row],[Column11]]^2/(2*1000)</f>
        <v>204.33153846133271</v>
      </c>
    </row>
    <row r="1683" spans="7:25">
      <c r="G1683" s="42">
        <v>6400</v>
      </c>
      <c r="H1683" s="42">
        <v>17.8</v>
      </c>
      <c r="I1683" s="41">
        <f>Table10[[#This Row],[Column2]]*746/1000</f>
        <v>13.2788</v>
      </c>
      <c r="J1683" s="37">
        <f>60*Table10[[#This Row],[Column3]]/(2*PI()*Table10[[#This Row],[Column1]])</f>
        <v>1.9812999921831186E-2</v>
      </c>
      <c r="K1683" s="51">
        <v>469.1</v>
      </c>
      <c r="L1683" s="41">
        <f>IF(Simulation!Q1683&lt;='Given Data '!J$6,1,IF(AND(Simulation!Q1683&gt;'Given Data '!J$6,Simulation!Q1683&lt;='Given Data '!J$7),2,IF(Simulation!Q1683&gt;'Given Data '!J$8,3)))</f>
        <v>3</v>
      </c>
      <c r="M1683" s="41">
        <v>3</v>
      </c>
      <c r="N1683" s="32">
        <f t="shared" si="63"/>
        <v>1679</v>
      </c>
      <c r="O1683" s="41">
        <f>O1682+(Table10[[#This Row],[Column11]]-Q1682)/R1682</f>
        <v>83.605165654329582</v>
      </c>
      <c r="P1683" s="41">
        <f>3.6*Table10[[#This Row],[Column11]]</f>
        <v>95.54191821449966</v>
      </c>
      <c r="Q1683" s="41">
        <f t="shared" si="64"/>
        <v>26.539421726249905</v>
      </c>
      <c r="R1683" s="36">
        <f>-Table10[[#This Row],[Column16]]/Table10[[#This Row],[Column19]]</f>
        <v>0.62589798247669914</v>
      </c>
      <c r="S1683" s="41">
        <f>'Given Data '!C$21*'Given Data '!C$19*'Given Data '!C$9*Table10[[#This Row],[Column11]]^2</f>
        <v>662.25787470403225</v>
      </c>
      <c r="T1683" s="41">
        <f>'Given Data '!C$24*'Given Data '!C$17*9.81</f>
        <v>409.43800800000002</v>
      </c>
      <c r="U1683" s="41">
        <v>0</v>
      </c>
      <c r="V1683" s="41">
        <f>'Given Data '!C$45-(Table10[[#This Row],[Column13]]+Table10[[#This Row],[Column14]]+Table10[[#This Row],[Column15]])</f>
        <v>-363.79446538119782</v>
      </c>
      <c r="W1683" s="41">
        <f>Table10[[#This Row],[Column16]]/'Given Data '!C$17</f>
        <v>-0.69731165854823141</v>
      </c>
      <c r="X1683" s="41">
        <f>IF(L1683=1,'Given Data '!C$55,IF(L1683=2,'Given Data '!C$56,IF(L1683=3,'Given Data '!C$57)))</f>
        <v>581.23604096253996</v>
      </c>
      <c r="Y1683" s="41">
        <f>Table10[[#This Row],[Column19]]*Table10[[#This Row],[Column11]]^2/(2*1000)</f>
        <v>204.69415971892084</v>
      </c>
    </row>
    <row r="1684" spans="7:25">
      <c r="G1684" s="42">
        <v>6300</v>
      </c>
      <c r="H1684" s="42">
        <v>17.5</v>
      </c>
      <c r="I1684" s="41">
        <f>Table10[[#This Row],[Column2]]*746/1000</f>
        <v>13.055</v>
      </c>
      <c r="J1684" s="37">
        <f>60*Table10[[#This Row],[Column3]]/(2*PI()*Table10[[#This Row],[Column1]])</f>
        <v>1.9788264591092321E-2</v>
      </c>
      <c r="K1684" s="51">
        <v>469.1</v>
      </c>
      <c r="L1684" s="41">
        <f>IF(Simulation!Q1684&lt;='Given Data '!J$6,1,IF(AND(Simulation!Q1684&gt;'Given Data '!J$6,Simulation!Q1684&lt;='Given Data '!J$7),2,IF(Simulation!Q1684&gt;'Given Data '!J$8,3)))</f>
        <v>3</v>
      </c>
      <c r="M1684" s="41">
        <v>3</v>
      </c>
      <c r="N1684" s="32">
        <f t="shared" si="63"/>
        <v>1680</v>
      </c>
      <c r="O1684" s="41">
        <f>O1683+(Table10[[#This Row],[Column11]]-Q1683)/R1683</f>
        <v>83.642828723632348</v>
      </c>
      <c r="P1684" s="41">
        <f>3.6*Table10[[#This Row],[Column11]]</f>
        <v>95.626781875225404</v>
      </c>
      <c r="Q1684" s="41">
        <f t="shared" si="64"/>
        <v>26.562994965340391</v>
      </c>
      <c r="R1684" s="36">
        <f>-Table10[[#This Row],[Column16]]/Table10[[#This Row],[Column19]]</f>
        <v>0.62792298342555752</v>
      </c>
      <c r="S1684" s="41">
        <f>'Given Data '!C$21*'Given Data '!C$19*'Given Data '!C$9*Table10[[#This Row],[Column11]]^2</f>
        <v>663.43487823849205</v>
      </c>
      <c r="T1684" s="41">
        <f>'Given Data '!C$24*'Given Data '!C$17*9.81</f>
        <v>409.43800800000002</v>
      </c>
      <c r="U1684" s="41">
        <v>0</v>
      </c>
      <c r="V1684" s="41">
        <f>'Given Data '!C$45-(Table10[[#This Row],[Column13]]+Table10[[#This Row],[Column14]]+Table10[[#This Row],[Column15]])</f>
        <v>-364.97146891565762</v>
      </c>
      <c r="W1684" s="41">
        <f>Table10[[#This Row],[Column16]]/'Given Data '!C$17</f>
        <v>-0.69956770795203771</v>
      </c>
      <c r="X1684" s="41">
        <f>IF(L1684=1,'Given Data '!C$55,IF(L1684=2,'Given Data '!C$56,IF(L1684=3,'Given Data '!C$57)))</f>
        <v>581.23604096253996</v>
      </c>
      <c r="Y1684" s="41">
        <f>Table10[[#This Row],[Column19]]*Table10[[#This Row],[Column11]]^2/(2*1000)</f>
        <v>205.05795418430205</v>
      </c>
    </row>
    <row r="1685" spans="7:25">
      <c r="G1685" s="42">
        <v>6200</v>
      </c>
      <c r="H1685" s="42">
        <v>17.440000000000001</v>
      </c>
      <c r="I1685" s="41">
        <f>Table10[[#This Row],[Column2]]*746/1000</f>
        <v>13.010240000000001</v>
      </c>
      <c r="J1685" s="37">
        <f>60*Table10[[#This Row],[Column3]]/(2*PI()*Table10[[#This Row],[Column1]])</f>
        <v>2.0038490388502264E-2</v>
      </c>
      <c r="K1685" s="51">
        <v>457.2</v>
      </c>
      <c r="L1685" s="41">
        <f>IF(Simulation!Q1685&lt;='Given Data '!J$6,1,IF(AND(Simulation!Q1685&gt;'Given Data '!J$6,Simulation!Q1685&lt;='Given Data '!J$7),2,IF(Simulation!Q1685&gt;'Given Data '!J$8,3)))</f>
        <v>3</v>
      </c>
      <c r="M1685" s="41">
        <v>3</v>
      </c>
      <c r="N1685" s="32">
        <f t="shared" si="63"/>
        <v>1681</v>
      </c>
      <c r="O1685" s="41">
        <f>O1684+(Table10[[#This Row],[Column11]]-Q1684)/R1684</f>
        <v>83.6804583446702</v>
      </c>
      <c r="P1685" s="41">
        <f>3.6*Table10[[#This Row],[Column11]]</f>
        <v>95.711844489291551</v>
      </c>
      <c r="Q1685" s="41">
        <f t="shared" si="64"/>
        <v>26.586623469247652</v>
      </c>
      <c r="R1685" s="36">
        <f>-Table10[[#This Row],[Column16]]/Table10[[#This Row],[Column19]]</f>
        <v>0.62995453596741913</v>
      </c>
      <c r="S1685" s="41">
        <f>'Given Data '!C$21*'Given Data '!C$19*'Given Data '!C$9*Table10[[#This Row],[Column11]]^2</f>
        <v>664.61568979493109</v>
      </c>
      <c r="T1685" s="41">
        <f>'Given Data '!C$24*'Given Data '!C$17*9.81</f>
        <v>409.43800800000002</v>
      </c>
      <c r="U1685" s="41">
        <v>0</v>
      </c>
      <c r="V1685" s="41">
        <f>'Given Data '!C$45-(Table10[[#This Row],[Column13]]+Table10[[#This Row],[Column14]]+Table10[[#This Row],[Column15]])</f>
        <v>-366.15228047209666</v>
      </c>
      <c r="W1685" s="41">
        <f>Table10[[#This Row],[Column16]]/'Given Data '!C$17</f>
        <v>-0.70183105647217159</v>
      </c>
      <c r="X1685" s="41">
        <f>IF(L1685=1,'Given Data '!C$55,IF(L1685=2,'Given Data '!C$56,IF(L1685=3,'Given Data '!C$57)))</f>
        <v>581.23604096253996</v>
      </c>
      <c r="Y1685" s="41">
        <f>Table10[[#This Row],[Column19]]*Table10[[#This Row],[Column11]]^2/(2*1000)</f>
        <v>205.4229256532177</v>
      </c>
    </row>
    <row r="1686" spans="7:25">
      <c r="G1686" s="42">
        <v>6200</v>
      </c>
      <c r="H1686" s="42">
        <v>17.440000000000001</v>
      </c>
      <c r="I1686" s="41">
        <f>Table10[[#This Row],[Column2]]*746/1000</f>
        <v>13.010240000000001</v>
      </c>
      <c r="J1686" s="37">
        <f>60*Table10[[#This Row],[Column3]]/(2*PI()*Table10[[#This Row],[Column1]])</f>
        <v>2.0038490388502264E-2</v>
      </c>
      <c r="K1686" s="51">
        <v>457.2</v>
      </c>
      <c r="L1686" s="41">
        <f>IF(Simulation!Q1686&lt;='Given Data '!J$6,1,IF(AND(Simulation!Q1686&gt;'Given Data '!J$6,Simulation!Q1686&lt;='Given Data '!J$7),2,IF(Simulation!Q1686&gt;'Given Data '!J$8,3)))</f>
        <v>3</v>
      </c>
      <c r="M1686" s="41">
        <v>3</v>
      </c>
      <c r="N1686" s="32">
        <f t="shared" si="63"/>
        <v>1682</v>
      </c>
      <c r="O1686" s="41">
        <f>O1685+(Table10[[#This Row],[Column11]]-Q1685)/R1685</f>
        <v>83.718054498615359</v>
      </c>
      <c r="P1686" s="41">
        <f>3.6*Table10[[#This Row],[Column11]]</f>
        <v>95.797106413057193</v>
      </c>
      <c r="Q1686" s="41">
        <f t="shared" si="64"/>
        <v>26.610307336960332</v>
      </c>
      <c r="R1686" s="36">
        <f>-Table10[[#This Row],[Column16]]/Table10[[#This Row],[Column19]]</f>
        <v>0.63199266129900056</v>
      </c>
      <c r="S1686" s="41">
        <f>'Given Data '!C$21*'Given Data '!C$19*'Given Data '!C$9*Table10[[#This Row],[Column11]]^2</f>
        <v>665.80032169364506</v>
      </c>
      <c r="T1686" s="41">
        <f>'Given Data '!C$24*'Given Data '!C$17*9.81</f>
        <v>409.43800800000002</v>
      </c>
      <c r="U1686" s="41">
        <v>0</v>
      </c>
      <c r="V1686" s="41">
        <f>'Given Data '!C$45-(Table10[[#This Row],[Column13]]+Table10[[#This Row],[Column14]]+Table10[[#This Row],[Column15]])</f>
        <v>-367.33691237081052</v>
      </c>
      <c r="W1686" s="41">
        <f>Table10[[#This Row],[Column16]]/'Given Data '!C$17</f>
        <v>-0.70410172772385138</v>
      </c>
      <c r="X1686" s="41">
        <f>IF(L1686=1,'Given Data '!C$55,IF(L1686=2,'Given Data '!C$56,IF(L1686=3,'Given Data '!C$57)))</f>
        <v>581.23604096253996</v>
      </c>
      <c r="Y1686" s="41">
        <f>Table10[[#This Row],[Column19]]*Table10[[#This Row],[Column11]]^2/(2*1000)</f>
        <v>205.78907793368978</v>
      </c>
    </row>
    <row r="1687" spans="7:25">
      <c r="G1687" s="42">
        <v>6100</v>
      </c>
      <c r="H1687" s="42">
        <v>17.37</v>
      </c>
      <c r="I1687" s="41">
        <f>Table10[[#This Row],[Column2]]*746/1000</f>
        <v>12.958020000000001</v>
      </c>
      <c r="J1687" s="37">
        <f>60*Table10[[#This Row],[Column3]]/(2*PI()*Table10[[#This Row],[Column1]])</f>
        <v>2.0285241990330903E-2</v>
      </c>
      <c r="K1687" s="51">
        <v>457.2</v>
      </c>
      <c r="L1687" s="41">
        <f>IF(Simulation!Q1687&lt;='Given Data '!J$6,1,IF(AND(Simulation!Q1687&gt;'Given Data '!J$6,Simulation!Q1687&lt;='Given Data '!J$7),2,IF(Simulation!Q1687&gt;'Given Data '!J$8,3)))</f>
        <v>3</v>
      </c>
      <c r="M1687" s="41">
        <v>3</v>
      </c>
      <c r="N1687" s="32">
        <f t="shared" si="63"/>
        <v>1683</v>
      </c>
      <c r="O1687" s="41">
        <f>O1686+(Table10[[#This Row],[Column11]]-Q1686)/R1686</f>
        <v>83.755617166759095</v>
      </c>
      <c r="P1687" s="41">
        <f>3.6*Table10[[#This Row],[Column11]]</f>
        <v>95.882568003237552</v>
      </c>
      <c r="Q1687" s="41">
        <f t="shared" si="64"/>
        <v>26.634046667565986</v>
      </c>
      <c r="R1687" s="36">
        <f>-Table10[[#This Row],[Column16]]/Table10[[#This Row],[Column19]]</f>
        <v>0.63403738068559745</v>
      </c>
      <c r="S1687" s="41">
        <f>'Given Data '!C$21*'Given Data '!C$19*'Given Data '!C$9*Table10[[#This Row],[Column11]]^2</f>
        <v>666.98878629478986</v>
      </c>
      <c r="T1687" s="41">
        <f>'Given Data '!C$24*'Given Data '!C$17*9.81</f>
        <v>409.43800800000002</v>
      </c>
      <c r="U1687" s="41">
        <v>0</v>
      </c>
      <c r="V1687" s="41">
        <f>'Given Data '!C$45-(Table10[[#This Row],[Column13]]+Table10[[#This Row],[Column14]]+Table10[[#This Row],[Column15]])</f>
        <v>-368.52537697195544</v>
      </c>
      <c r="W1687" s="41">
        <f>Table10[[#This Row],[Column16]]/'Given Data '!C$17</f>
        <v>-0.7063797453986993</v>
      </c>
      <c r="X1687" s="41">
        <f>IF(L1687=1,'Given Data '!C$55,IF(L1687=2,'Given Data '!C$56,IF(L1687=3,'Given Data '!C$57)))</f>
        <v>581.23604096253996</v>
      </c>
      <c r="Y1687" s="41">
        <f>Table10[[#This Row],[Column19]]*Table10[[#This Row],[Column11]]^2/(2*1000)</f>
        <v>206.15641484606056</v>
      </c>
    </row>
    <row r="1688" spans="7:25">
      <c r="G1688" s="42">
        <v>6100</v>
      </c>
      <c r="H1688" s="42">
        <v>17.37</v>
      </c>
      <c r="I1688" s="41">
        <f>Table10[[#This Row],[Column2]]*746/1000</f>
        <v>12.958020000000001</v>
      </c>
      <c r="J1688" s="37">
        <f>60*Table10[[#This Row],[Column3]]/(2*PI()*Table10[[#This Row],[Column1]])</f>
        <v>2.0285241990330903E-2</v>
      </c>
      <c r="K1688" s="51">
        <v>457.2</v>
      </c>
      <c r="L1688" s="41">
        <f>IF(Simulation!Q1688&lt;='Given Data '!J$6,1,IF(AND(Simulation!Q1688&gt;'Given Data '!J$6,Simulation!Q1688&lt;='Given Data '!J$7),2,IF(Simulation!Q1688&gt;'Given Data '!J$8,3)))</f>
        <v>3</v>
      </c>
      <c r="M1688" s="41">
        <v>3</v>
      </c>
      <c r="N1688" s="32">
        <f t="shared" si="63"/>
        <v>1684</v>
      </c>
      <c r="O1688" s="41">
        <f>O1687+(Table10[[#This Row],[Column11]]-Q1687)/R1687</f>
        <v>83.793146330511945</v>
      </c>
      <c r="P1688" s="41">
        <f>3.6*Table10[[#This Row],[Column11]]</f>
        <v>95.968229616904182</v>
      </c>
      <c r="Q1688" s="41">
        <f t="shared" si="64"/>
        <v>26.65784156025116</v>
      </c>
      <c r="R1688" s="36">
        <f>-Table10[[#This Row],[Column16]]/Table10[[#This Row],[Column19]]</f>
        <v>0.63608871546130541</v>
      </c>
      <c r="S1688" s="41">
        <f>'Given Data '!C$21*'Given Data '!C$19*'Given Data '!C$9*Table10[[#This Row],[Column11]]^2</f>
        <v>668.1810959985113</v>
      </c>
      <c r="T1688" s="41">
        <f>'Given Data '!C$24*'Given Data '!C$17*9.81</f>
        <v>409.43800800000002</v>
      </c>
      <c r="U1688" s="41">
        <v>0</v>
      </c>
      <c r="V1688" s="41">
        <f>'Given Data '!C$45-(Table10[[#This Row],[Column13]]+Table10[[#This Row],[Column14]]+Table10[[#This Row],[Column15]])</f>
        <v>-369.71768667567676</v>
      </c>
      <c r="W1688" s="41">
        <f>Table10[[#This Row],[Column16]]/'Given Data '!C$17</f>
        <v>-0.7086651332649877</v>
      </c>
      <c r="X1688" s="41">
        <f>IF(L1688=1,'Given Data '!C$55,IF(L1688=2,'Given Data '!C$56,IF(L1688=3,'Given Data '!C$57)))</f>
        <v>581.23604096253996</v>
      </c>
      <c r="Y1688" s="41">
        <f>Table10[[#This Row],[Column19]]*Table10[[#This Row],[Column11]]^2/(2*1000)</f>
        <v>206.52494022303256</v>
      </c>
    </row>
    <row r="1689" spans="7:25">
      <c r="G1689" s="42">
        <v>6000</v>
      </c>
      <c r="H1689" s="42">
        <v>17.32</v>
      </c>
      <c r="I1689" s="41">
        <f>Table10[[#This Row],[Column2]]*746/1000</f>
        <v>12.920719999999999</v>
      </c>
      <c r="J1689" s="37">
        <f>60*Table10[[#This Row],[Column3]]/(2*PI()*Table10[[#This Row],[Column1]])</f>
        <v>2.0563964563063142E-2</v>
      </c>
      <c r="K1689" s="51">
        <v>457.2</v>
      </c>
      <c r="L1689" s="41">
        <f>IF(Simulation!Q1689&lt;='Given Data '!J$6,1,IF(AND(Simulation!Q1689&gt;'Given Data '!J$6,Simulation!Q1689&lt;='Given Data '!J$7),2,IF(Simulation!Q1689&gt;'Given Data '!J$8,3)))</f>
        <v>3</v>
      </c>
      <c r="M1689" s="41">
        <v>3</v>
      </c>
      <c r="N1689" s="32">
        <f t="shared" si="63"/>
        <v>1685</v>
      </c>
      <c r="O1689" s="41">
        <f>O1688+(Table10[[#This Row],[Column11]]-Q1688)/R1688</f>
        <v>83.830641971403807</v>
      </c>
      <c r="P1689" s="41">
        <f>3.6*Table10[[#This Row],[Column11]]</f>
        <v>96.054091611485248</v>
      </c>
      <c r="Q1689" s="41">
        <f t="shared" si="64"/>
        <v>26.681692114301459</v>
      </c>
      <c r="R1689" s="36">
        <f>-Table10[[#This Row],[Column16]]/Table10[[#This Row],[Column19]]</f>
        <v>0.63814668702924393</v>
      </c>
      <c r="S1689" s="41">
        <f>'Given Data '!C$21*'Given Data '!C$19*'Given Data '!C$9*Table10[[#This Row],[Column11]]^2</f>
        <v>669.37726324507332</v>
      </c>
      <c r="T1689" s="41">
        <f>'Given Data '!C$24*'Given Data '!C$17*9.81</f>
        <v>409.43800800000002</v>
      </c>
      <c r="U1689" s="41">
        <v>0</v>
      </c>
      <c r="V1689" s="41">
        <f>'Given Data '!C$45-(Table10[[#This Row],[Column13]]+Table10[[#This Row],[Column14]]+Table10[[#This Row],[Column15]])</f>
        <v>-370.91385392223879</v>
      </c>
      <c r="W1689" s="41">
        <f>Table10[[#This Row],[Column16]]/'Given Data '!C$17</f>
        <v>-0.71095791516788787</v>
      </c>
      <c r="X1689" s="41">
        <f>IF(L1689=1,'Given Data '!C$55,IF(L1689=2,'Given Data '!C$56,IF(L1689=3,'Given Data '!C$57)))</f>
        <v>581.23604096253996</v>
      </c>
      <c r="Y1689" s="41">
        <f>Table10[[#This Row],[Column19]]*Table10[[#This Row],[Column11]]^2/(2*1000)</f>
        <v>206.89465790970823</v>
      </c>
    </row>
    <row r="1690" spans="7:25">
      <c r="G1690" s="42">
        <v>5900</v>
      </c>
      <c r="H1690" s="42">
        <v>17.239999999999998</v>
      </c>
      <c r="I1690" s="41">
        <f>Table10[[#This Row],[Column2]]*746/1000</f>
        <v>12.861039999999999</v>
      </c>
      <c r="J1690" s="37">
        <f>60*Table10[[#This Row],[Column3]]/(2*PI()*Table10[[#This Row],[Column1]])</f>
        <v>2.0815912772568706E-2</v>
      </c>
      <c r="K1690" s="51">
        <v>457.2</v>
      </c>
      <c r="L1690" s="41">
        <f>IF(Simulation!Q1690&lt;='Given Data '!J$6,1,IF(AND(Simulation!Q1690&gt;'Given Data '!J$6,Simulation!Q1690&lt;='Given Data '!J$7),2,IF(Simulation!Q1690&gt;'Given Data '!J$8,3)))</f>
        <v>3</v>
      </c>
      <c r="M1690" s="41">
        <v>3</v>
      </c>
      <c r="N1690" s="32">
        <f t="shared" si="63"/>
        <v>1686</v>
      </c>
      <c r="O1690" s="41">
        <f>O1689+(Table10[[#This Row],[Column11]]-Q1689)/R1689</f>
        <v>83.868104071084147</v>
      </c>
      <c r="P1690" s="41">
        <f>3.6*Table10[[#This Row],[Column11]]</f>
        <v>96.140154344765847</v>
      </c>
      <c r="Q1690" s="41">
        <f t="shared" si="64"/>
        <v>26.705598429101624</v>
      </c>
      <c r="R1690" s="36">
        <f>-Table10[[#This Row],[Column16]]/Table10[[#This Row],[Column19]]</f>
        <v>0.64021131686177934</v>
      </c>
      <c r="S1690" s="41">
        <f>'Given Data '!C$21*'Given Data '!C$19*'Given Data '!C$9*Table10[[#This Row],[Column11]]^2</f>
        <v>670.57730051498925</v>
      </c>
      <c r="T1690" s="41">
        <f>'Given Data '!C$24*'Given Data '!C$17*9.81</f>
        <v>409.43800800000002</v>
      </c>
      <c r="U1690" s="41">
        <v>0</v>
      </c>
      <c r="V1690" s="41">
        <f>'Given Data '!C$45-(Table10[[#This Row],[Column13]]+Table10[[#This Row],[Column14]]+Table10[[#This Row],[Column15]])</f>
        <v>-372.11389119215482</v>
      </c>
      <c r="W1690" s="41">
        <f>Table10[[#This Row],[Column16]]/'Given Data '!C$17</f>
        <v>-0.71325811502971914</v>
      </c>
      <c r="X1690" s="41">
        <f>IF(L1690=1,'Given Data '!C$55,IF(L1690=2,'Given Data '!C$56,IF(L1690=3,'Given Data '!C$57)))</f>
        <v>581.23604096253996</v>
      </c>
      <c r="Y1690" s="41">
        <f>Table10[[#This Row],[Column19]]*Table10[[#This Row],[Column11]]^2/(2*1000)</f>
        <v>207.26557176363048</v>
      </c>
    </row>
    <row r="1691" spans="7:25">
      <c r="G1691" s="42">
        <v>5800</v>
      </c>
      <c r="H1691" s="42">
        <v>17.18</v>
      </c>
      <c r="I1691" s="41">
        <f>Table10[[#This Row],[Column2]]*746/1000</f>
        <v>12.816280000000001</v>
      </c>
      <c r="J1691" s="37">
        <f>60*Table10[[#This Row],[Column3]]/(2*PI()*Table10[[#This Row],[Column1]])</f>
        <v>2.1101113593618586E-2</v>
      </c>
      <c r="K1691" s="51">
        <v>457.2</v>
      </c>
      <c r="L1691" s="41">
        <f>IF(Simulation!Q1691&lt;='Given Data '!J$6,1,IF(AND(Simulation!Q1691&gt;'Given Data '!J$6,Simulation!Q1691&lt;='Given Data '!J$7),2,IF(Simulation!Q1691&gt;'Given Data '!J$8,3)))</f>
        <v>3</v>
      </c>
      <c r="M1691" s="41">
        <v>3</v>
      </c>
      <c r="N1691" s="32">
        <f t="shared" si="63"/>
        <v>1687</v>
      </c>
      <c r="O1691" s="41">
        <f>O1690+(Table10[[#This Row],[Column11]]-Q1690)/R1690</f>
        <v>83.905532611322158</v>
      </c>
      <c r="P1691" s="41">
        <f>3.6*Table10[[#This Row],[Column11]]</f>
        <v>96.226418174888209</v>
      </c>
      <c r="Q1691" s="41">
        <f t="shared" si="64"/>
        <v>26.729560604135614</v>
      </c>
      <c r="R1691" s="36">
        <f>-Table10[[#This Row],[Column16]]/Table10[[#This Row],[Column19]]</f>
        <v>0.64228262650074763</v>
      </c>
      <c r="S1691" s="41">
        <f>'Given Data '!C$21*'Given Data '!C$19*'Given Data '!C$9*Table10[[#This Row],[Column11]]^2</f>
        <v>671.78122032915076</v>
      </c>
      <c r="T1691" s="41">
        <f>'Given Data '!C$24*'Given Data '!C$17*9.81</f>
        <v>409.43800800000002</v>
      </c>
      <c r="U1691" s="41">
        <v>0</v>
      </c>
      <c r="V1691" s="41">
        <f>'Given Data '!C$45-(Table10[[#This Row],[Column13]]+Table10[[#This Row],[Column14]]+Table10[[#This Row],[Column15]])</f>
        <v>-373.31781100631633</v>
      </c>
      <c r="W1691" s="41">
        <f>Table10[[#This Row],[Column16]]/'Given Data '!C$17</f>
        <v>-0.71556575685019708</v>
      </c>
      <c r="X1691" s="41">
        <f>IF(L1691=1,'Given Data '!C$55,IF(L1691=2,'Given Data '!C$56,IF(L1691=3,'Given Data '!C$57)))</f>
        <v>581.23604096253996</v>
      </c>
      <c r="Y1691" s="41">
        <f>Table10[[#This Row],[Column19]]*Table10[[#This Row],[Column11]]^2/(2*1000)</f>
        <v>207.6376856548226</v>
      </c>
    </row>
    <row r="1692" spans="7:25">
      <c r="G1692" s="42">
        <v>5800</v>
      </c>
      <c r="H1692" s="42">
        <v>17.18</v>
      </c>
      <c r="I1692" s="41">
        <f>Table10[[#This Row],[Column2]]*746/1000</f>
        <v>12.816280000000001</v>
      </c>
      <c r="J1692" s="37">
        <f>60*Table10[[#This Row],[Column3]]/(2*PI()*Table10[[#This Row],[Column1]])</f>
        <v>2.1101113593618586E-2</v>
      </c>
      <c r="K1692" s="51">
        <v>457.2</v>
      </c>
      <c r="L1692" s="41">
        <f>IF(Simulation!Q1692&lt;='Given Data '!J$6,1,IF(AND(Simulation!Q1692&gt;'Given Data '!J$6,Simulation!Q1692&lt;='Given Data '!J$7),2,IF(Simulation!Q1692&gt;'Given Data '!J$8,3)))</f>
        <v>3</v>
      </c>
      <c r="M1692" s="41">
        <v>3</v>
      </c>
      <c r="N1692" s="32">
        <f t="shared" si="63"/>
        <v>1688</v>
      </c>
      <c r="O1692" s="41">
        <f>O1691+(Table10[[#This Row],[Column11]]-Q1691)/R1691</f>
        <v>83.942927574006916</v>
      </c>
      <c r="P1692" s="41">
        <f>3.6*Table10[[#This Row],[Column11]]</f>
        <v>96.31288346035204</v>
      </c>
      <c r="Q1692" s="41">
        <f t="shared" si="64"/>
        <v>26.753578738986679</v>
      </c>
      <c r="R1692" s="36">
        <f>-Table10[[#This Row],[Column16]]/Table10[[#This Row],[Column19]]</f>
        <v>0.64436063755768125</v>
      </c>
      <c r="S1692" s="41">
        <f>'Given Data '!C$21*'Given Data '!C$19*'Given Data '!C$9*Table10[[#This Row],[Column11]]^2</f>
        <v>672.98903524895934</v>
      </c>
      <c r="T1692" s="41">
        <f>'Given Data '!C$24*'Given Data '!C$17*9.81</f>
        <v>409.43800800000002</v>
      </c>
      <c r="U1692" s="41">
        <v>0</v>
      </c>
      <c r="V1692" s="41">
        <f>'Given Data '!C$45-(Table10[[#This Row],[Column13]]+Table10[[#This Row],[Column14]]+Table10[[#This Row],[Column15]])</f>
        <v>-374.5256259261248</v>
      </c>
      <c r="W1692" s="41">
        <f>Table10[[#This Row],[Column16]]/'Given Data '!C$17</f>
        <v>-0.71788086470668533</v>
      </c>
      <c r="X1692" s="41">
        <f>IF(L1692=1,'Given Data '!C$55,IF(L1692=2,'Given Data '!C$56,IF(L1692=3,'Given Data '!C$57)))</f>
        <v>581.23604096253996</v>
      </c>
      <c r="Y1692" s="41">
        <f>Table10[[#This Row],[Column19]]*Table10[[#This Row],[Column11]]^2/(2*1000)</f>
        <v>208.01100346582891</v>
      </c>
    </row>
    <row r="1693" spans="7:25">
      <c r="G1693" s="42">
        <v>5700</v>
      </c>
      <c r="H1693" s="42">
        <v>17.11</v>
      </c>
      <c r="I1693" s="41">
        <f>Table10[[#This Row],[Column2]]*746/1000</f>
        <v>12.764059999999999</v>
      </c>
      <c r="J1693" s="37">
        <f>60*Table10[[#This Row],[Column3]]/(2*PI()*Table10[[#This Row],[Column1]])</f>
        <v>2.1383823609700394E-2</v>
      </c>
      <c r="K1693" s="51">
        <v>457.2</v>
      </c>
      <c r="L1693" s="41">
        <f>IF(Simulation!Q1693&lt;='Given Data '!J$6,1,IF(AND(Simulation!Q1693&gt;'Given Data '!J$6,Simulation!Q1693&lt;='Given Data '!J$7),2,IF(Simulation!Q1693&gt;'Given Data '!J$8,3)))</f>
        <v>3</v>
      </c>
      <c r="M1693" s="41">
        <v>3</v>
      </c>
      <c r="N1693" s="32">
        <f t="shared" si="63"/>
        <v>1689</v>
      </c>
      <c r="O1693" s="41">
        <f>O1692+(Table10[[#This Row],[Column11]]-Q1692)/R1692</f>
        <v>83.980288941147549</v>
      </c>
      <c r="P1693" s="41">
        <f>3.6*Table10[[#This Row],[Column11]]</f>
        <v>96.399550560014802</v>
      </c>
      <c r="Q1693" s="41">
        <f t="shared" si="64"/>
        <v>26.777652933337443</v>
      </c>
      <c r="R1693" s="36">
        <f>-Table10[[#This Row],[Column16]]/Table10[[#This Row],[Column19]]</f>
        <v>0.64644537171403371</v>
      </c>
      <c r="S1693" s="41">
        <f>'Given Data '!C$21*'Given Data '!C$19*'Given Data '!C$9*Table10[[#This Row],[Column11]]^2</f>
        <v>674.20075787645692</v>
      </c>
      <c r="T1693" s="41">
        <f>'Given Data '!C$24*'Given Data '!C$17*9.81</f>
        <v>409.43800800000002</v>
      </c>
      <c r="U1693" s="41">
        <v>0</v>
      </c>
      <c r="V1693" s="41">
        <f>'Given Data '!C$45-(Table10[[#This Row],[Column13]]+Table10[[#This Row],[Column14]]+Table10[[#This Row],[Column15]])</f>
        <v>-375.7373485536225</v>
      </c>
      <c r="W1693" s="41">
        <f>Table10[[#This Row],[Column16]]/'Given Data '!C$17</f>
        <v>-0.72020346275444691</v>
      </c>
      <c r="X1693" s="41">
        <f>IF(L1693=1,'Given Data '!C$55,IF(L1693=2,'Given Data '!C$56,IF(L1693=3,'Given Data '!C$57)))</f>
        <v>581.23604096253996</v>
      </c>
      <c r="Y1693" s="41">
        <f>Table10[[#This Row],[Column19]]*Table10[[#This Row],[Column11]]^2/(2*1000)</f>
        <v>208.38552909175502</v>
      </c>
    </row>
    <row r="1694" spans="7:25">
      <c r="G1694" s="42">
        <v>5700</v>
      </c>
      <c r="H1694" s="42">
        <v>17.11</v>
      </c>
      <c r="I1694" s="41">
        <f>Table10[[#This Row],[Column2]]*746/1000</f>
        <v>12.764059999999999</v>
      </c>
      <c r="J1694" s="37">
        <f>60*Table10[[#This Row],[Column3]]/(2*PI()*Table10[[#This Row],[Column1]])</f>
        <v>2.1383823609700394E-2</v>
      </c>
      <c r="K1694" s="51">
        <v>457.2</v>
      </c>
      <c r="L1694" s="41">
        <f>IF(Simulation!Q1694&lt;='Given Data '!J$6,1,IF(AND(Simulation!Q1694&gt;'Given Data '!J$6,Simulation!Q1694&lt;='Given Data '!J$7),2,IF(Simulation!Q1694&gt;'Given Data '!J$8,3)))</f>
        <v>3</v>
      </c>
      <c r="M1694" s="41">
        <v>3</v>
      </c>
      <c r="N1694" s="32">
        <f t="shared" si="63"/>
        <v>1690</v>
      </c>
      <c r="O1694" s="41">
        <f>O1693+(Table10[[#This Row],[Column11]]-Q1693)/R1693</f>
        <v>84.017616694873368</v>
      </c>
      <c r="P1694" s="41">
        <f>3.6*Table10[[#This Row],[Column11]]</f>
        <v>96.486419833091944</v>
      </c>
      <c r="Q1694" s="41">
        <f t="shared" si="64"/>
        <v>26.801783286969982</v>
      </c>
      <c r="R1694" s="36">
        <f>-Table10[[#This Row],[Column16]]/Table10[[#This Row],[Column19]]</f>
        <v>0.64853685072140499</v>
      </c>
      <c r="S1694" s="41">
        <f>'Given Data '!C$21*'Given Data '!C$19*'Given Data '!C$9*Table10[[#This Row],[Column11]]^2</f>
        <v>675.41640085445761</v>
      </c>
      <c r="T1694" s="41">
        <f>'Given Data '!C$24*'Given Data '!C$17*9.81</f>
        <v>409.43800800000002</v>
      </c>
      <c r="U1694" s="41">
        <v>0</v>
      </c>
      <c r="V1694" s="41">
        <f>'Given Data '!C$45-(Table10[[#This Row],[Column13]]+Table10[[#This Row],[Column14]]+Table10[[#This Row],[Column15]])</f>
        <v>-376.95299153162318</v>
      </c>
      <c r="W1694" s="41">
        <f>Table10[[#This Row],[Column16]]/'Given Data '!C$17</f>
        <v>-0.72253357522689454</v>
      </c>
      <c r="X1694" s="41">
        <f>IF(L1694=1,'Given Data '!C$55,IF(L1694=2,'Given Data '!C$56,IF(L1694=3,'Given Data '!C$57)))</f>
        <v>581.23604096253996</v>
      </c>
      <c r="Y1694" s="41">
        <f>Table10[[#This Row],[Column19]]*Table10[[#This Row],[Column11]]^2/(2*1000)</f>
        <v>208.76126644030862</v>
      </c>
    </row>
    <row r="1695" spans="7:25">
      <c r="G1695" s="42">
        <v>5600</v>
      </c>
      <c r="H1695" s="42">
        <v>17.05</v>
      </c>
      <c r="I1695" s="41">
        <f>Table10[[#This Row],[Column2]]*746/1000</f>
        <v>12.7193</v>
      </c>
      <c r="J1695" s="37">
        <f>60*Table10[[#This Row],[Column3]]/(2*PI()*Table10[[#This Row],[Column1]])</f>
        <v>2.1689351439307978E-2</v>
      </c>
      <c r="K1695" s="51">
        <v>457.2</v>
      </c>
      <c r="L1695" s="41">
        <f>IF(Simulation!Q1695&lt;='Given Data '!J$6,1,IF(AND(Simulation!Q1695&gt;'Given Data '!J$6,Simulation!Q1695&lt;='Given Data '!J$7),2,IF(Simulation!Q1695&gt;'Given Data '!J$8,3)))</f>
        <v>3</v>
      </c>
      <c r="M1695" s="41">
        <v>3</v>
      </c>
      <c r="N1695" s="32">
        <f t="shared" si="63"/>
        <v>1691</v>
      </c>
      <c r="O1695" s="41">
        <f>O1694+(Table10[[#This Row],[Column11]]-Q1694)/R1694</f>
        <v>84.054910817434049</v>
      </c>
      <c r="P1695" s="41">
        <f>3.6*Table10[[#This Row],[Column11]]</f>
        <v>96.573491639157254</v>
      </c>
      <c r="Q1695" s="41">
        <f t="shared" si="64"/>
        <v>26.825969899765905</v>
      </c>
      <c r="R1695" s="36">
        <f>-Table10[[#This Row],[Column16]]/Table10[[#This Row],[Column19]]</f>
        <v>0.65063509640176898</v>
      </c>
      <c r="S1695" s="41">
        <f>'Given Data '!C$21*'Given Data '!C$19*'Given Data '!C$9*Table10[[#This Row],[Column11]]^2</f>
        <v>676.63597686667924</v>
      </c>
      <c r="T1695" s="41">
        <f>'Given Data '!C$24*'Given Data '!C$17*9.81</f>
        <v>409.43800800000002</v>
      </c>
      <c r="U1695" s="41">
        <v>0</v>
      </c>
      <c r="V1695" s="41">
        <f>'Given Data '!C$45-(Table10[[#This Row],[Column13]]+Table10[[#This Row],[Column14]]+Table10[[#This Row],[Column15]])</f>
        <v>-378.17256754384471</v>
      </c>
      <c r="W1695" s="41">
        <f>Table10[[#This Row],[Column16]]/'Given Data '!C$17</f>
        <v>-0.72487122643584501</v>
      </c>
      <c r="X1695" s="41">
        <f>IF(L1695=1,'Given Data '!C$55,IF(L1695=2,'Given Data '!C$56,IF(L1695=3,'Given Data '!C$57)))</f>
        <v>581.23604096253996</v>
      </c>
      <c r="Y1695" s="41">
        <f>Table10[[#This Row],[Column19]]*Table10[[#This Row],[Column11]]^2/(2*1000)</f>
        <v>209.13821943184027</v>
      </c>
    </row>
    <row r="1696" spans="7:25">
      <c r="G1696" s="42">
        <v>5600</v>
      </c>
      <c r="H1696" s="42">
        <v>17.05</v>
      </c>
      <c r="I1696" s="41">
        <f>Table10[[#This Row],[Column2]]*746/1000</f>
        <v>12.7193</v>
      </c>
      <c r="J1696" s="37">
        <f>60*Table10[[#This Row],[Column3]]/(2*PI()*Table10[[#This Row],[Column1]])</f>
        <v>2.1689351439307978E-2</v>
      </c>
      <c r="K1696" s="51">
        <v>457.2</v>
      </c>
      <c r="L1696" s="41">
        <f>IF(Simulation!Q1696&lt;='Given Data '!J$6,1,IF(AND(Simulation!Q1696&gt;'Given Data '!J$6,Simulation!Q1696&lt;='Given Data '!J$7),2,IF(Simulation!Q1696&gt;'Given Data '!J$8,3)))</f>
        <v>3</v>
      </c>
      <c r="M1696" s="41">
        <v>3</v>
      </c>
      <c r="N1696" s="32">
        <f t="shared" si="63"/>
        <v>1692</v>
      </c>
      <c r="O1696" s="41">
        <f>O1695+(Table10[[#This Row],[Column11]]-Q1695)/R1695</f>
        <v>84.092171291199762</v>
      </c>
      <c r="P1696" s="41">
        <f>3.6*Table10[[#This Row],[Column11]]</f>
        <v>96.660766338143162</v>
      </c>
      <c r="Q1696" s="41">
        <f t="shared" si="64"/>
        <v>26.850212871706432</v>
      </c>
      <c r="R1696" s="36">
        <f>-Table10[[#This Row],[Column16]]/Table10[[#This Row],[Column19]]</f>
        <v>0.6527401306477022</v>
      </c>
      <c r="S1696" s="41">
        <f>'Given Data '!C$21*'Given Data '!C$19*'Given Data '!C$9*Table10[[#This Row],[Column11]]^2</f>
        <v>677.85949863787607</v>
      </c>
      <c r="T1696" s="41">
        <f>'Given Data '!C$24*'Given Data '!C$17*9.81</f>
        <v>409.43800800000002</v>
      </c>
      <c r="U1696" s="41">
        <v>0</v>
      </c>
      <c r="V1696" s="41">
        <f>'Given Data '!C$45-(Table10[[#This Row],[Column13]]+Table10[[#This Row],[Column14]]+Table10[[#This Row],[Column15]])</f>
        <v>-379.39608931504154</v>
      </c>
      <c r="W1696" s="41">
        <f>Table10[[#This Row],[Column16]]/'Given Data '!C$17</f>
        <v>-0.72721644077177261</v>
      </c>
      <c r="X1696" s="41">
        <f>IF(L1696=1,'Given Data '!C$55,IF(L1696=2,'Given Data '!C$56,IF(L1696=3,'Given Data '!C$57)))</f>
        <v>581.23604096253996</v>
      </c>
      <c r="Y1696" s="41">
        <f>Table10[[#This Row],[Column19]]*Table10[[#This Row],[Column11]]^2/(2*1000)</f>
        <v>209.5163919993841</v>
      </c>
    </row>
    <row r="1697" spans="7:25">
      <c r="G1697" s="42">
        <v>5500</v>
      </c>
      <c r="H1697" s="42">
        <v>16.940000000000001</v>
      </c>
      <c r="I1697" s="41">
        <f>Table10[[#This Row],[Column2]]*746/1000</f>
        <v>12.637240000000002</v>
      </c>
      <c r="J1697" s="37">
        <f>60*Table10[[#This Row],[Column3]]/(2*PI()*Table10[[#This Row],[Column1]])</f>
        <v>2.1941227778603172E-2</v>
      </c>
      <c r="K1697" s="51">
        <v>457.2</v>
      </c>
      <c r="L1697" s="41">
        <f>IF(Simulation!Q1697&lt;='Given Data '!J$6,1,IF(AND(Simulation!Q1697&gt;'Given Data '!J$6,Simulation!Q1697&lt;='Given Data '!J$7),2,IF(Simulation!Q1697&gt;'Given Data '!J$8,3)))</f>
        <v>3</v>
      </c>
      <c r="M1697" s="41">
        <v>3</v>
      </c>
      <c r="N1697" s="32">
        <f t="shared" si="63"/>
        <v>1693</v>
      </c>
      <c r="O1697" s="41">
        <f>O1696+(Table10[[#This Row],[Column11]]-Q1696)/R1696</f>
        <v>84.129398098661341</v>
      </c>
      <c r="P1697" s="41">
        <f>3.6*Table10[[#This Row],[Column11]]</f>
        <v>96.748244290340992</v>
      </c>
      <c r="Q1697" s="41">
        <f t="shared" si="64"/>
        <v>26.874512302872496</v>
      </c>
      <c r="R1697" s="36">
        <f>-Table10[[#This Row],[Column16]]/Table10[[#This Row],[Column19]]</f>
        <v>0.65485197542261131</v>
      </c>
      <c r="S1697" s="41">
        <f>'Given Data '!C$21*'Given Data '!C$19*'Given Data '!C$9*Table10[[#This Row],[Column11]]^2</f>
        <v>679.08697893397152</v>
      </c>
      <c r="T1697" s="41">
        <f>'Given Data '!C$24*'Given Data '!C$17*9.81</f>
        <v>409.43800800000002</v>
      </c>
      <c r="U1697" s="41">
        <v>0</v>
      </c>
      <c r="V1697" s="41">
        <f>'Given Data '!C$45-(Table10[[#This Row],[Column13]]+Table10[[#This Row],[Column14]]+Table10[[#This Row],[Column15]])</f>
        <v>-380.6235696111371</v>
      </c>
      <c r="W1697" s="41">
        <f>Table10[[#This Row],[Column16]]/'Given Data '!C$17</f>
        <v>-0.72956924270406365</v>
      </c>
      <c r="X1697" s="41">
        <f>IF(L1697=1,'Given Data '!C$55,IF(L1697=2,'Given Data '!C$56,IF(L1697=3,'Given Data '!C$57)))</f>
        <v>581.23604096253996</v>
      </c>
      <c r="Y1697" s="41">
        <f>Table10[[#This Row],[Column19]]*Table10[[#This Row],[Column11]]^2/(2*1000)</f>
        <v>209.89578808869911</v>
      </c>
    </row>
    <row r="1698" spans="7:25">
      <c r="G1698" s="42">
        <v>5400</v>
      </c>
      <c r="H1698" s="42">
        <v>16.579999999999998</v>
      </c>
      <c r="I1698" s="41">
        <f>Table10[[#This Row],[Column2]]*746/1000</f>
        <v>12.368679999999998</v>
      </c>
      <c r="J1698" s="37">
        <f>60*Table10[[#This Row],[Column3]]/(2*PI()*Table10[[#This Row],[Column1]])</f>
        <v>2.187262846135404E-2</v>
      </c>
      <c r="K1698" s="51">
        <v>457.2</v>
      </c>
      <c r="L1698" s="41">
        <f>IF(Simulation!Q1698&lt;='Given Data '!J$6,1,IF(AND(Simulation!Q1698&gt;'Given Data '!J$6,Simulation!Q1698&lt;='Given Data '!J$7),2,IF(Simulation!Q1698&gt;'Given Data '!J$8,3)))</f>
        <v>3</v>
      </c>
      <c r="M1698" s="41">
        <v>3</v>
      </c>
      <c r="N1698" s="32">
        <f t="shared" si="63"/>
        <v>1694</v>
      </c>
      <c r="O1698" s="41">
        <f>O1697+(Table10[[#This Row],[Column11]]-Q1697)/R1697</f>
        <v>84.166591222430412</v>
      </c>
      <c r="P1698" s="41">
        <f>3.6*Table10[[#This Row],[Column11]]</f>
        <v>96.835925856401303</v>
      </c>
      <c r="Q1698" s="41">
        <f t="shared" si="64"/>
        <v>26.898868293444806</v>
      </c>
      <c r="R1698" s="36">
        <f>-Table10[[#This Row],[Column16]]/Table10[[#This Row],[Column19]]</f>
        <v>0.65697065276096145</v>
      </c>
      <c r="S1698" s="41">
        <f>'Given Data '!C$21*'Given Data '!C$19*'Given Data '!C$9*Table10[[#This Row],[Column11]]^2</f>
        <v>680.31843056219122</v>
      </c>
      <c r="T1698" s="41">
        <f>'Given Data '!C$24*'Given Data '!C$17*9.81</f>
        <v>409.43800800000002</v>
      </c>
      <c r="U1698" s="41">
        <v>0</v>
      </c>
      <c r="V1698" s="41">
        <f>'Given Data '!C$45-(Table10[[#This Row],[Column13]]+Table10[[#This Row],[Column14]]+Table10[[#This Row],[Column15]])</f>
        <v>-381.8550212393568</v>
      </c>
      <c r="W1698" s="41">
        <f>Table10[[#This Row],[Column16]]/'Given Data '!C$17</f>
        <v>-0.73192965678127075</v>
      </c>
      <c r="X1698" s="41">
        <f>IF(L1698=1,'Given Data '!C$55,IF(L1698=2,'Given Data '!C$56,IF(L1698=3,'Given Data '!C$57)))</f>
        <v>581.23604096253996</v>
      </c>
      <c r="Y1698" s="41">
        <f>Table10[[#This Row],[Column19]]*Table10[[#This Row],[Column11]]^2/(2*1000)</f>
        <v>210.27641165831028</v>
      </c>
    </row>
    <row r="1699" spans="7:25">
      <c r="G1699" s="42">
        <v>5400</v>
      </c>
      <c r="H1699" s="42">
        <v>16.579999999999998</v>
      </c>
      <c r="I1699" s="41">
        <f>Table10[[#This Row],[Column2]]*746/1000</f>
        <v>12.368679999999998</v>
      </c>
      <c r="J1699" s="37">
        <f>60*Table10[[#This Row],[Column3]]/(2*PI()*Table10[[#This Row],[Column1]])</f>
        <v>2.187262846135404E-2</v>
      </c>
      <c r="K1699" s="51">
        <v>457.2</v>
      </c>
      <c r="L1699" s="41">
        <f>IF(Simulation!Q1699&lt;='Given Data '!J$6,1,IF(AND(Simulation!Q1699&gt;'Given Data '!J$6,Simulation!Q1699&lt;='Given Data '!J$7),2,IF(Simulation!Q1699&gt;'Given Data '!J$8,3)))</f>
        <v>3</v>
      </c>
      <c r="M1699" s="41">
        <v>3</v>
      </c>
      <c r="N1699" s="32">
        <f t="shared" si="63"/>
        <v>1695</v>
      </c>
      <c r="O1699" s="41">
        <f>O1698+(Table10[[#This Row],[Column11]]-Q1698)/R1698</f>
        <v>84.203750645239552</v>
      </c>
      <c r="P1699" s="41">
        <f>3.6*Table10[[#This Row],[Column11]]</f>
        <v>96.923811397334219</v>
      </c>
      <c r="Q1699" s="41">
        <f t="shared" si="64"/>
        <v>26.923280943703951</v>
      </c>
      <c r="R1699" s="36">
        <f>-Table10[[#This Row],[Column16]]/Table10[[#This Row],[Column19]]</f>
        <v>0.65909618476850773</v>
      </c>
      <c r="S1699" s="41">
        <f>'Given Data '!C$21*'Given Data '!C$19*'Given Data '!C$9*Table10[[#This Row],[Column11]]^2</f>
        <v>681.5538663711967</v>
      </c>
      <c r="T1699" s="41">
        <f>'Given Data '!C$24*'Given Data '!C$17*9.81</f>
        <v>409.43800800000002</v>
      </c>
      <c r="U1699" s="41">
        <v>0</v>
      </c>
      <c r="V1699" s="41">
        <f>'Given Data '!C$45-(Table10[[#This Row],[Column13]]+Table10[[#This Row],[Column14]]+Table10[[#This Row],[Column15]])</f>
        <v>-383.09045704836217</v>
      </c>
      <c r="W1699" s="41">
        <f>Table10[[#This Row],[Column16]]/'Given Data '!C$17</f>
        <v>-0.73429770763137014</v>
      </c>
      <c r="X1699" s="41">
        <f>IF(L1699=1,'Given Data '!C$55,IF(L1699=2,'Given Data '!C$56,IF(L1699=3,'Given Data '!C$57)))</f>
        <v>581.23604096253996</v>
      </c>
      <c r="Y1699" s="41">
        <f>Table10[[#This Row],[Column19]]*Table10[[#This Row],[Column11]]^2/(2*1000)</f>
        <v>210.65826667954963</v>
      </c>
    </row>
    <row r="1700" spans="7:25">
      <c r="G1700" s="42">
        <v>5300</v>
      </c>
      <c r="H1700" s="42">
        <v>16.25</v>
      </c>
      <c r="I1700" s="41">
        <f>Table10[[#This Row],[Column2]]*746/1000</f>
        <v>12.1225</v>
      </c>
      <c r="J1700" s="37">
        <f>60*Table10[[#This Row],[Column3]]/(2*PI()*Table10[[#This Row],[Column1]])</f>
        <v>2.1841763746771711E-2</v>
      </c>
      <c r="K1700" s="51">
        <v>457.2</v>
      </c>
      <c r="L1700" s="41">
        <f>IF(Simulation!Q1700&lt;='Given Data '!J$6,1,IF(AND(Simulation!Q1700&gt;'Given Data '!J$6,Simulation!Q1700&lt;='Given Data '!J$7),2,IF(Simulation!Q1700&gt;'Given Data '!J$8,3)))</f>
        <v>3</v>
      </c>
      <c r="M1700" s="41">
        <v>3</v>
      </c>
      <c r="N1700" s="32">
        <f t="shared" si="63"/>
        <v>1696</v>
      </c>
      <c r="O1700" s="41">
        <f>O1699+(Table10[[#This Row],[Column11]]-Q1699)/R1699</f>
        <v>84.24087634994244</v>
      </c>
      <c r="P1700" s="41">
        <f>3.6*Table10[[#This Row],[Column11]]</f>
        <v>97.011901274509682</v>
      </c>
      <c r="Q1700" s="41">
        <f t="shared" si="64"/>
        <v>26.947750354030468</v>
      </c>
      <c r="R1700" s="36">
        <f>-Table10[[#This Row],[Column16]]/Table10[[#This Row],[Column19]]</f>
        <v>0.66122859362252528</v>
      </c>
      <c r="S1700" s="41">
        <f>'Given Data '!C$21*'Given Data '!C$19*'Given Data '!C$9*Table10[[#This Row],[Column11]]^2</f>
        <v>682.79329925121931</v>
      </c>
      <c r="T1700" s="41">
        <f>'Given Data '!C$24*'Given Data '!C$17*9.81</f>
        <v>409.43800800000002</v>
      </c>
      <c r="U1700" s="41">
        <v>0</v>
      </c>
      <c r="V1700" s="41">
        <f>'Given Data '!C$45-(Table10[[#This Row],[Column13]]+Table10[[#This Row],[Column14]]+Table10[[#This Row],[Column15]])</f>
        <v>-384.32988992838477</v>
      </c>
      <c r="W1700" s="41">
        <f>Table10[[#This Row],[Column16]]/'Given Data '!C$17</f>
        <v>-0.73667341996201863</v>
      </c>
      <c r="X1700" s="41">
        <f>IF(L1700=1,'Given Data '!C$55,IF(L1700=2,'Given Data '!C$56,IF(L1700=3,'Given Data '!C$57)))</f>
        <v>581.23604096253996</v>
      </c>
      <c r="Y1700" s="41">
        <f>Table10[[#This Row],[Column19]]*Table10[[#This Row],[Column11]]^2/(2*1000)</f>
        <v>211.04135713659795</v>
      </c>
    </row>
    <row r="1701" spans="7:25">
      <c r="G1701" s="42">
        <v>5200</v>
      </c>
      <c r="H1701" s="42">
        <v>15.92</v>
      </c>
      <c r="I1701" s="41">
        <f>Table10[[#This Row],[Column2]]*746/1000</f>
        <v>11.87632</v>
      </c>
      <c r="J1701" s="37">
        <f>60*Table10[[#This Row],[Column3]]/(2*PI()*Table10[[#This Row],[Column1]])</f>
        <v>2.1809711927782367E-2</v>
      </c>
      <c r="K1701" s="51">
        <v>457.2</v>
      </c>
      <c r="L1701" s="41">
        <f>IF(Simulation!Q1701&lt;='Given Data '!J$6,1,IF(AND(Simulation!Q1701&gt;'Given Data '!J$6,Simulation!Q1701&lt;='Given Data '!J$7),2,IF(Simulation!Q1701&gt;'Given Data '!J$8,3)))</f>
        <v>3</v>
      </c>
      <c r="M1701" s="41">
        <v>3</v>
      </c>
      <c r="N1701" s="32">
        <f t="shared" si="63"/>
        <v>1697</v>
      </c>
      <c r="O1701" s="41">
        <f>O1700+(Table10[[#This Row],[Column11]]-Q1700)/R1700</f>
        <v>84.277968319513988</v>
      </c>
      <c r="P1701" s="41">
        <f>3.6*Table10[[#This Row],[Column11]]</f>
        <v>97.100195849657851</v>
      </c>
      <c r="Q1701" s="41">
        <f t="shared" si="64"/>
        <v>26.972276624904957</v>
      </c>
      <c r="R1701" s="36">
        <f>-Table10[[#This Row],[Column16]]/Table10[[#This Row],[Column19]]</f>
        <v>0.66336790157204073</v>
      </c>
      <c r="S1701" s="41">
        <f>'Given Data '!C$21*'Given Data '!C$19*'Given Data '!C$9*Table10[[#This Row],[Column11]]^2</f>
        <v>684.03674213419526</v>
      </c>
      <c r="T1701" s="41">
        <f>'Given Data '!C$24*'Given Data '!C$17*9.81</f>
        <v>409.43800800000002</v>
      </c>
      <c r="U1701" s="41">
        <v>0</v>
      </c>
      <c r="V1701" s="41">
        <f>'Given Data '!C$45-(Table10[[#This Row],[Column13]]+Table10[[#This Row],[Column14]]+Table10[[#This Row],[Column15]])</f>
        <v>-385.57333281136084</v>
      </c>
      <c r="W1701" s="41">
        <f>Table10[[#This Row],[Column16]]/'Given Data '!C$17</f>
        <v>-0.73905681856081118</v>
      </c>
      <c r="X1701" s="41">
        <f>IF(L1701=1,'Given Data '!C$55,IF(L1701=2,'Given Data '!C$56,IF(L1701=3,'Given Data '!C$57)))</f>
        <v>581.23604096253996</v>
      </c>
      <c r="Y1701" s="41">
        <f>Table10[[#This Row],[Column19]]*Table10[[#This Row],[Column11]]^2/(2*1000)</f>
        <v>211.42568702652636</v>
      </c>
    </row>
    <row r="1702" spans="7:25">
      <c r="G1702" s="42">
        <v>5200</v>
      </c>
      <c r="H1702" s="42">
        <v>15.92</v>
      </c>
      <c r="I1702" s="41">
        <f>Table10[[#This Row],[Column2]]*746/1000</f>
        <v>11.87632</v>
      </c>
      <c r="J1702" s="37">
        <f>60*Table10[[#This Row],[Column3]]/(2*PI()*Table10[[#This Row],[Column1]])</f>
        <v>2.1809711927782367E-2</v>
      </c>
      <c r="K1702" s="51">
        <v>457.2</v>
      </c>
      <c r="L1702" s="41">
        <f>IF(Simulation!Q1702&lt;='Given Data '!J$6,1,IF(AND(Simulation!Q1702&gt;'Given Data '!J$6,Simulation!Q1702&lt;='Given Data '!J$7),2,IF(Simulation!Q1702&gt;'Given Data '!J$8,3)))</f>
        <v>3</v>
      </c>
      <c r="M1702" s="41">
        <v>3</v>
      </c>
      <c r="N1702" s="32">
        <f t="shared" si="63"/>
        <v>1698</v>
      </c>
      <c r="O1702" s="41">
        <f>O1701+(Table10[[#This Row],[Column11]]-Q1701)/R1701</f>
        <v>84.315026537050485</v>
      </c>
      <c r="P1702" s="41">
        <f>3.6*Table10[[#This Row],[Column11]]</f>
        <v>97.188695484869328</v>
      </c>
      <c r="Q1702" s="41">
        <f t="shared" si="64"/>
        <v>26.996859856908145</v>
      </c>
      <c r="R1702" s="36">
        <f>-Table10[[#This Row],[Column16]]/Table10[[#This Row],[Column19]]</f>
        <v>0.66551413093806266</v>
      </c>
      <c r="S1702" s="41">
        <f>'Given Data '!C$21*'Given Data '!C$19*'Given Data '!C$9*Table10[[#This Row],[Column11]]^2</f>
        <v>685.28420799389949</v>
      </c>
      <c r="T1702" s="41">
        <f>'Given Data '!C$24*'Given Data '!C$17*9.81</f>
        <v>409.43800800000002</v>
      </c>
      <c r="U1702" s="41">
        <v>0</v>
      </c>
      <c r="V1702" s="41">
        <f>'Given Data '!C$45-(Table10[[#This Row],[Column13]]+Table10[[#This Row],[Column14]]+Table10[[#This Row],[Column15]])</f>
        <v>-386.82079867106495</v>
      </c>
      <c r="W1702" s="41">
        <f>Table10[[#This Row],[Column16]]/'Given Data '!C$17</f>
        <v>-0.74144792829553763</v>
      </c>
      <c r="X1702" s="41">
        <f>IF(L1702=1,'Given Data '!C$55,IF(L1702=2,'Given Data '!C$56,IF(L1702=3,'Given Data '!C$57)))</f>
        <v>581.23604096253996</v>
      </c>
      <c r="Y1702" s="41">
        <f>Table10[[#This Row],[Column19]]*Table10[[#This Row],[Column11]]^2/(2*1000)</f>
        <v>211.81126035933772</v>
      </c>
    </row>
    <row r="1703" spans="7:25">
      <c r="G1703" s="42">
        <v>5100</v>
      </c>
      <c r="H1703" s="42">
        <v>15.59</v>
      </c>
      <c r="I1703" s="41">
        <f>Table10[[#This Row],[Column2]]*746/1000</f>
        <v>11.630139999999999</v>
      </c>
      <c r="J1703" s="37">
        <f>60*Table10[[#This Row],[Column3]]/(2*PI()*Table10[[#This Row],[Column1]])</f>
        <v>2.1776403174715003E-2</v>
      </c>
      <c r="K1703" s="51">
        <v>457.2</v>
      </c>
      <c r="L1703" s="41">
        <f>IF(Simulation!Q1703&lt;='Given Data '!J$6,1,IF(AND(Simulation!Q1703&gt;'Given Data '!J$6,Simulation!Q1703&lt;='Given Data '!J$7),2,IF(Simulation!Q1703&gt;'Given Data '!J$8,3)))</f>
        <v>3</v>
      </c>
      <c r="M1703" s="41">
        <v>3</v>
      </c>
      <c r="N1703" s="32">
        <f t="shared" si="63"/>
        <v>1699</v>
      </c>
      <c r="O1703" s="41">
        <f>O1702+(Table10[[#This Row],[Column11]]-Q1702)/R1702</f>
        <v>84.352050985769722</v>
      </c>
      <c r="P1703" s="41">
        <f>3.6*Table10[[#This Row],[Column11]]</f>
        <v>97.277400542595572</v>
      </c>
      <c r="Q1703" s="41">
        <f t="shared" si="64"/>
        <v>27.021500150720993</v>
      </c>
      <c r="R1703" s="36">
        <f>-Table10[[#This Row],[Column16]]/Table10[[#This Row],[Column19]]</f>
        <v>0.66766730411381814</v>
      </c>
      <c r="S1703" s="41">
        <f>'Given Data '!C$21*'Given Data '!C$19*'Given Data '!C$9*Table10[[#This Row],[Column11]]^2</f>
        <v>686.53570984608234</v>
      </c>
      <c r="T1703" s="41">
        <f>'Given Data '!C$24*'Given Data '!C$17*9.81</f>
        <v>409.43800800000002</v>
      </c>
      <c r="U1703" s="41">
        <v>0</v>
      </c>
      <c r="V1703" s="41">
        <f>'Given Data '!C$45-(Table10[[#This Row],[Column13]]+Table10[[#This Row],[Column14]]+Table10[[#This Row],[Column15]])</f>
        <v>-388.0723005232478</v>
      </c>
      <c r="W1703" s="41">
        <f>Table10[[#This Row],[Column16]]/'Given Data '!C$17</f>
        <v>-0.74384677411444633</v>
      </c>
      <c r="X1703" s="41">
        <f>IF(L1703=1,'Given Data '!C$55,IF(L1703=2,'Given Data '!C$56,IF(L1703=3,'Given Data '!C$57)))</f>
        <v>581.23604096253996</v>
      </c>
      <c r="Y1703" s="41">
        <f>Table10[[#This Row],[Column19]]*Table10[[#This Row],[Column11]]^2/(2*1000)</f>
        <v>212.19808115800885</v>
      </c>
    </row>
    <row r="1704" spans="7:25">
      <c r="G1704" s="42">
        <v>5100</v>
      </c>
      <c r="H1704" s="42">
        <v>15.59</v>
      </c>
      <c r="I1704" s="41">
        <f>Table10[[#This Row],[Column2]]*746/1000</f>
        <v>11.630139999999999</v>
      </c>
      <c r="J1704" s="37">
        <f>60*Table10[[#This Row],[Column3]]/(2*PI()*Table10[[#This Row],[Column1]])</f>
        <v>2.1776403174715003E-2</v>
      </c>
      <c r="K1704" s="51">
        <v>469.1</v>
      </c>
      <c r="L1704" s="41">
        <f>IF(Simulation!Q1704&lt;='Given Data '!J$6,1,IF(AND(Simulation!Q1704&gt;'Given Data '!J$6,Simulation!Q1704&lt;='Given Data '!J$7),2,IF(Simulation!Q1704&gt;'Given Data '!J$8,3)))</f>
        <v>3</v>
      </c>
      <c r="M1704" s="41">
        <v>3</v>
      </c>
      <c r="N1704" s="32">
        <f t="shared" si="63"/>
        <v>1700</v>
      </c>
      <c r="O1704" s="41">
        <f>O1703+(Table10[[#This Row],[Column11]]-Q1703)/R1703</f>
        <v>84.389041649011148</v>
      </c>
      <c r="P1704" s="41">
        <f>3.6*Table10[[#This Row],[Column11]]</f>
        <v>97.366311385649212</v>
      </c>
      <c r="Q1704" s="41">
        <f t="shared" si="64"/>
        <v>27.046197607124782</v>
      </c>
      <c r="R1704" s="36">
        <f>-Table10[[#This Row],[Column16]]/Table10[[#This Row],[Column19]]</f>
        <v>0.66982744356498269</v>
      </c>
      <c r="S1704" s="41">
        <f>'Given Data '!C$21*'Given Data '!C$19*'Given Data '!C$9*Table10[[#This Row],[Column11]]^2</f>
        <v>687.79126074860415</v>
      </c>
      <c r="T1704" s="41">
        <f>'Given Data '!C$24*'Given Data '!C$17*9.81</f>
        <v>409.43800800000002</v>
      </c>
      <c r="U1704" s="41">
        <v>0</v>
      </c>
      <c r="V1704" s="41">
        <f>'Given Data '!C$45-(Table10[[#This Row],[Column13]]+Table10[[#This Row],[Column14]]+Table10[[#This Row],[Column15]])</f>
        <v>-389.32785142576972</v>
      </c>
      <c r="W1704" s="41">
        <f>Table10[[#This Row],[Column16]]/'Given Data '!C$17</f>
        <v>-0.7462533810465003</v>
      </c>
      <c r="X1704" s="41">
        <f>IF(L1704=1,'Given Data '!C$55,IF(L1704=2,'Given Data '!C$56,IF(L1704=3,'Given Data '!C$57)))</f>
        <v>581.23604096253996</v>
      </c>
      <c r="Y1704" s="41">
        <f>Table10[[#This Row],[Column19]]*Table10[[#This Row],[Column11]]^2/(2*1000)</f>
        <v>212.58615345853207</v>
      </c>
    </row>
    <row r="1705" spans="7:25">
      <c r="G1705" s="42">
        <v>5000</v>
      </c>
      <c r="H1705" s="42">
        <v>15.26</v>
      </c>
      <c r="I1705" s="41">
        <f>Table10[[#This Row],[Column2]]*746/1000</f>
        <v>11.383959999999998</v>
      </c>
      <c r="J1705" s="37">
        <f>60*Table10[[#This Row],[Column3]]/(2*PI()*Table10[[#This Row],[Column1]])</f>
        <v>2.174176207152495E-2</v>
      </c>
      <c r="K1705" s="51">
        <v>469.1</v>
      </c>
      <c r="L1705" s="41">
        <f>IF(Simulation!Q1705&lt;='Given Data '!J$6,1,IF(AND(Simulation!Q1705&gt;'Given Data '!J$6,Simulation!Q1705&lt;='Given Data '!J$7),2,IF(Simulation!Q1705&gt;'Given Data '!J$8,3)))</f>
        <v>3</v>
      </c>
      <c r="M1705" s="41">
        <v>3</v>
      </c>
      <c r="N1705" s="32">
        <f t="shared" si="63"/>
        <v>1701</v>
      </c>
      <c r="O1705" s="41">
        <f>O1704+(Table10[[#This Row],[Column11]]-Q1704)/R1704</f>
        <v>84.425998510235999</v>
      </c>
      <c r="P1705" s="41">
        <f>3.6*Table10[[#This Row],[Column11]]</f>
        <v>97.45542837720437</v>
      </c>
      <c r="Q1705" s="41">
        <f t="shared" si="64"/>
        <v>27.070952327001212</v>
      </c>
      <c r="R1705" s="36">
        <f>-Table10[[#This Row],[Column16]]/Table10[[#This Row],[Column19]]</f>
        <v>0.67199457182991673</v>
      </c>
      <c r="S1705" s="41">
        <f>'Given Data '!C$21*'Given Data '!C$19*'Given Data '!C$9*Table10[[#This Row],[Column11]]^2</f>
        <v>689.05087380157238</v>
      </c>
      <c r="T1705" s="41">
        <f>'Given Data '!C$24*'Given Data '!C$17*9.81</f>
        <v>409.43800800000002</v>
      </c>
      <c r="U1705" s="41">
        <v>0</v>
      </c>
      <c r="V1705" s="41">
        <f>'Given Data '!C$45-(Table10[[#This Row],[Column13]]+Table10[[#This Row],[Column14]]+Table10[[#This Row],[Column15]])</f>
        <v>-390.58746447873796</v>
      </c>
      <c r="W1705" s="41">
        <f>Table10[[#This Row],[Column16]]/'Given Data '!C$17</f>
        <v>-0.74866777420164066</v>
      </c>
      <c r="X1705" s="41">
        <f>IF(L1705=1,'Given Data '!C$55,IF(L1705=2,'Given Data '!C$56,IF(L1705=3,'Given Data '!C$57)))</f>
        <v>581.23604096253996</v>
      </c>
      <c r="Y1705" s="41">
        <f>Table10[[#This Row],[Column19]]*Table10[[#This Row],[Column11]]^2/(2*1000)</f>
        <v>212.97548130995787</v>
      </c>
    </row>
    <row r="1706" spans="7:25">
      <c r="G1706" s="42">
        <v>4900</v>
      </c>
      <c r="H1706" s="42">
        <v>14.97</v>
      </c>
      <c r="I1706" s="41">
        <f>Table10[[#This Row],[Column2]]*746/1000</f>
        <v>11.167620000000001</v>
      </c>
      <c r="J1706" s="37">
        <f>60*Table10[[#This Row],[Column3]]/(2*PI()*Table10[[#This Row],[Column1]])</f>
        <v>2.1763860313125459E-2</v>
      </c>
      <c r="K1706" s="51">
        <v>469.1</v>
      </c>
      <c r="L1706" s="41">
        <f>IF(Simulation!Q1706&lt;='Given Data '!J$6,1,IF(AND(Simulation!Q1706&gt;'Given Data '!J$6,Simulation!Q1706&lt;='Given Data '!J$7),2,IF(Simulation!Q1706&gt;'Given Data '!J$8,3)))</f>
        <v>3</v>
      </c>
      <c r="M1706" s="41">
        <v>3</v>
      </c>
      <c r="N1706" s="32">
        <f t="shared" si="63"/>
        <v>1702</v>
      </c>
      <c r="O1706" s="41">
        <f>O1705+(Table10[[#This Row],[Column11]]-Q1705)/R1705</f>
        <v>84.462921553027414</v>
      </c>
      <c r="P1706" s="41">
        <f>3.6*Table10[[#This Row],[Column11]]</f>
        <v>97.544751880796966</v>
      </c>
      <c r="Q1706" s="41">
        <f t="shared" si="64"/>
        <v>27.095764411332489</v>
      </c>
      <c r="R1706" s="36">
        <f>-Table10[[#This Row],[Column16]]/Table10[[#This Row],[Column19]]</f>
        <v>0.67416871151990032</v>
      </c>
      <c r="S1706" s="41">
        <f>'Given Data '!C$21*'Given Data '!C$19*'Given Data '!C$9*Table10[[#This Row],[Column11]]^2</f>
        <v>690.31456214747811</v>
      </c>
      <c r="T1706" s="41">
        <f>'Given Data '!C$24*'Given Data '!C$17*9.81</f>
        <v>409.43800800000002</v>
      </c>
      <c r="U1706" s="41">
        <v>0</v>
      </c>
      <c r="V1706" s="41">
        <f>'Given Data '!C$45-(Table10[[#This Row],[Column13]]+Table10[[#This Row],[Column14]]+Table10[[#This Row],[Column15]])</f>
        <v>-391.85115282464358</v>
      </c>
      <c r="W1706" s="41">
        <f>Table10[[#This Row],[Column16]]/'Given Data '!C$17</f>
        <v>-0.75108997877104822</v>
      </c>
      <c r="X1706" s="41">
        <f>IF(L1706=1,'Given Data '!C$55,IF(L1706=2,'Given Data '!C$56,IF(L1706=3,'Given Data '!C$57)))</f>
        <v>581.23604096253996</v>
      </c>
      <c r="Y1706" s="41">
        <f>Table10[[#This Row],[Column19]]*Table10[[#This Row],[Column11]]^2/(2*1000)</f>
        <v>213.36606877443663</v>
      </c>
    </row>
    <row r="1707" spans="7:25">
      <c r="G1707" s="42">
        <v>4800</v>
      </c>
      <c r="H1707" s="42">
        <v>14.68</v>
      </c>
      <c r="I1707" s="41">
        <f>Table10[[#This Row],[Column2]]*746/1000</f>
        <v>10.951280000000001</v>
      </c>
      <c r="J1707" s="37">
        <f>60*Table10[[#This Row],[Column3]]/(2*PI()*Table10[[#This Row],[Column1]])</f>
        <v>2.1786879314792649E-2</v>
      </c>
      <c r="K1707" s="51">
        <v>469.1</v>
      </c>
      <c r="L1707" s="41">
        <f>IF(Simulation!Q1707&lt;='Given Data '!J$6,1,IF(AND(Simulation!Q1707&gt;'Given Data '!J$6,Simulation!Q1707&lt;='Given Data '!J$7),2,IF(Simulation!Q1707&gt;'Given Data '!J$8,3)))</f>
        <v>3</v>
      </c>
      <c r="M1707" s="41">
        <v>3</v>
      </c>
      <c r="N1707" s="32">
        <f t="shared" si="63"/>
        <v>1703</v>
      </c>
      <c r="O1707" s="41">
        <f>O1706+(Table10[[#This Row],[Column11]]-Q1706)/R1706</f>
        <v>84.499810761090586</v>
      </c>
      <c r="P1707" s="41">
        <f>3.6*Table10[[#This Row],[Column11]]</f>
        <v>97.634282260325122</v>
      </c>
      <c r="Q1707" s="41">
        <f t="shared" si="64"/>
        <v>27.120633961201424</v>
      </c>
      <c r="R1707" s="36">
        <f>-Table10[[#This Row],[Column16]]/Table10[[#This Row],[Column19]]</f>
        <v>0.6763498853193689</v>
      </c>
      <c r="S1707" s="41">
        <f>'Given Data '!C$21*'Given Data '!C$19*'Given Data '!C$9*Table10[[#This Row],[Column11]]^2</f>
        <v>691.58233897133232</v>
      </c>
      <c r="T1707" s="41">
        <f>'Given Data '!C$24*'Given Data '!C$17*9.81</f>
        <v>409.43800800000002</v>
      </c>
      <c r="U1707" s="41">
        <v>0</v>
      </c>
      <c r="V1707" s="41">
        <f>'Given Data '!C$45-(Table10[[#This Row],[Column13]]+Table10[[#This Row],[Column14]]+Table10[[#This Row],[Column15]])</f>
        <v>-393.1189296484979</v>
      </c>
      <c r="W1707" s="41">
        <f>Table10[[#This Row],[Column16]]/'Given Data '!C$17</f>
        <v>-0.75352002002740581</v>
      </c>
      <c r="X1707" s="41">
        <f>IF(L1707=1,'Given Data '!C$55,IF(L1707=2,'Given Data '!C$56,IF(L1707=3,'Given Data '!C$57)))</f>
        <v>581.23604096253996</v>
      </c>
      <c r="Y1707" s="41">
        <f>Table10[[#This Row],[Column19]]*Table10[[#This Row],[Column11]]^2/(2*1000)</f>
        <v>213.75791992726127</v>
      </c>
    </row>
    <row r="1708" spans="7:25">
      <c r="G1708" s="42">
        <v>4700</v>
      </c>
      <c r="H1708" s="42">
        <v>14.39</v>
      </c>
      <c r="I1708" s="41">
        <f>Table10[[#This Row],[Column2]]*746/1000</f>
        <v>10.73494</v>
      </c>
      <c r="J1708" s="37">
        <f>60*Table10[[#This Row],[Column3]]/(2*PI()*Table10[[#This Row],[Column1]])</f>
        <v>2.1810877848445674E-2</v>
      </c>
      <c r="K1708" s="51">
        <v>469.1</v>
      </c>
      <c r="L1708" s="41">
        <f>IF(Simulation!Q1708&lt;='Given Data '!J$6,1,IF(AND(Simulation!Q1708&gt;'Given Data '!J$6,Simulation!Q1708&lt;='Given Data '!J$7),2,IF(Simulation!Q1708&gt;'Given Data '!J$8,3)))</f>
        <v>3</v>
      </c>
      <c r="M1708" s="41">
        <v>3</v>
      </c>
      <c r="N1708" s="32">
        <f t="shared" si="63"/>
        <v>1704</v>
      </c>
      <c r="O1708" s="41">
        <f>O1707+(Table10[[#This Row],[Column11]]-Q1707)/R1707</f>
        <v>84.536666118252867</v>
      </c>
      <c r="P1708" s="41">
        <f>3.6*Table10[[#This Row],[Column11]]</f>
        <v>97.724019880049539</v>
      </c>
      <c r="Q1708" s="41">
        <f t="shared" si="64"/>
        <v>27.145561077791537</v>
      </c>
      <c r="R1708" s="36">
        <f>-Table10[[#This Row],[Column16]]/Table10[[#This Row],[Column19]]</f>
        <v>0.67853811598614988</v>
      </c>
      <c r="S1708" s="41">
        <f>'Given Data '!C$21*'Given Data '!C$19*'Given Data '!C$9*Table10[[#This Row],[Column11]]^2</f>
        <v>692.85421750080502</v>
      </c>
      <c r="T1708" s="41">
        <f>'Given Data '!C$24*'Given Data '!C$17*9.81</f>
        <v>409.43800800000002</v>
      </c>
      <c r="U1708" s="41">
        <v>0</v>
      </c>
      <c r="V1708" s="41">
        <f>'Given Data '!C$45-(Table10[[#This Row],[Column13]]+Table10[[#This Row],[Column14]]+Table10[[#This Row],[Column15]])</f>
        <v>-394.39080817797048</v>
      </c>
      <c r="W1708" s="41">
        <f>Table10[[#This Row],[Column16]]/'Given Data '!C$17</f>
        <v>-0.75595792332516232</v>
      </c>
      <c r="X1708" s="41">
        <f>IF(L1708=1,'Given Data '!C$55,IF(L1708=2,'Given Data '!C$56,IF(L1708=3,'Given Data '!C$57)))</f>
        <v>581.23604096253996</v>
      </c>
      <c r="Y1708" s="41">
        <f>Table10[[#This Row],[Column19]]*Table10[[#This Row],[Column11]]^2/(2*1000)</f>
        <v>214.15103885690979</v>
      </c>
    </row>
    <row r="1709" spans="7:25">
      <c r="G1709" s="42">
        <v>4600</v>
      </c>
      <c r="H1709" s="42">
        <v>14.1</v>
      </c>
      <c r="I1709" s="41">
        <f>Table10[[#This Row],[Column2]]*746/1000</f>
        <v>10.518600000000001</v>
      </c>
      <c r="J1709" s="37">
        <f>60*Table10[[#This Row],[Column3]]/(2*PI()*Table10[[#This Row],[Column1]])</f>
        <v>2.1835919796605357E-2</v>
      </c>
      <c r="K1709" s="51">
        <v>469.1</v>
      </c>
      <c r="L1709" s="41">
        <f>IF(Simulation!Q1709&lt;='Given Data '!J$6,1,IF(AND(Simulation!Q1709&gt;'Given Data '!J$6,Simulation!Q1709&lt;='Given Data '!J$7),2,IF(Simulation!Q1709&gt;'Given Data '!J$8,3)))</f>
        <v>3</v>
      </c>
      <c r="M1709" s="41">
        <v>3</v>
      </c>
      <c r="N1709" s="32">
        <f t="shared" si="63"/>
        <v>1705</v>
      </c>
      <c r="O1709" s="41">
        <f>O1708+(Table10[[#This Row],[Column11]]-Q1708)/R1708</f>
        <v>84.573487608463921</v>
      </c>
      <c r="P1709" s="41">
        <f>3.6*Table10[[#This Row],[Column11]]</f>
        <v>97.81396510459372</v>
      </c>
      <c r="Q1709" s="41">
        <f t="shared" si="64"/>
        <v>27.170545862387144</v>
      </c>
      <c r="R1709" s="36">
        <f>-Table10[[#This Row],[Column16]]/Table10[[#This Row],[Column19]]</f>
        <v>0.68073342635170087</v>
      </c>
      <c r="S1709" s="41">
        <f>'Given Data '!C$21*'Given Data '!C$19*'Given Data '!C$9*Table10[[#This Row],[Column11]]^2</f>
        <v>694.13021100636183</v>
      </c>
      <c r="T1709" s="41">
        <f>'Given Data '!C$24*'Given Data '!C$17*9.81</f>
        <v>409.43800800000002</v>
      </c>
      <c r="U1709" s="41">
        <v>0</v>
      </c>
      <c r="V1709" s="41">
        <f>'Given Data '!C$45-(Table10[[#This Row],[Column13]]+Table10[[#This Row],[Column14]]+Table10[[#This Row],[Column15]])</f>
        <v>-395.66680168352741</v>
      </c>
      <c r="W1709" s="41">
        <f>Table10[[#This Row],[Column16]]/'Given Data '!C$17</f>
        <v>-0.7584037141007981</v>
      </c>
      <c r="X1709" s="41">
        <f>IF(L1709=1,'Given Data '!C$55,IF(L1709=2,'Given Data '!C$56,IF(L1709=3,'Given Data '!C$57)))</f>
        <v>581.23604096253996</v>
      </c>
      <c r="Y1709" s="41">
        <f>Table10[[#This Row],[Column19]]*Table10[[#This Row],[Column11]]^2/(2*1000)</f>
        <v>214.54542966508774</v>
      </c>
    </row>
    <row r="1710" spans="7:25">
      <c r="G1710" s="42">
        <v>4500</v>
      </c>
      <c r="H1710" s="42">
        <v>13.81</v>
      </c>
      <c r="I1710" s="41">
        <f>Table10[[#This Row],[Column2]]*746/1000</f>
        <v>10.30226</v>
      </c>
      <c r="J1710" s="37">
        <f>60*Table10[[#This Row],[Column3]]/(2*PI()*Table10[[#This Row],[Column1]])</f>
        <v>2.1862074720238798E-2</v>
      </c>
      <c r="K1710" s="51">
        <v>469.1</v>
      </c>
      <c r="L1710" s="41">
        <f>IF(Simulation!Q1710&lt;='Given Data '!J$6,1,IF(AND(Simulation!Q1710&gt;'Given Data '!J$6,Simulation!Q1710&lt;='Given Data '!J$7),2,IF(Simulation!Q1710&gt;'Given Data '!J$8,3)))</f>
        <v>3</v>
      </c>
      <c r="M1710" s="41">
        <v>3</v>
      </c>
      <c r="N1710" s="32">
        <f t="shared" si="63"/>
        <v>1706</v>
      </c>
      <c r="O1710" s="41">
        <f>O1709+(Table10[[#This Row],[Column11]]-Q1709)/R1709</f>
        <v>84.610275215795809</v>
      </c>
      <c r="P1710" s="41">
        <f>3.6*Table10[[#This Row],[Column11]]</f>
        <v>97.904118298944468</v>
      </c>
      <c r="Q1710" s="41">
        <f t="shared" si="64"/>
        <v>27.195588416373464</v>
      </c>
      <c r="R1710" s="36">
        <f>-Table10[[#This Row],[Column16]]/Table10[[#This Row],[Column19]]</f>
        <v>0.6829358393213466</v>
      </c>
      <c r="S1710" s="41">
        <f>'Given Data '!C$21*'Given Data '!C$19*'Given Data '!C$9*Table10[[#This Row],[Column11]]^2</f>
        <v>695.41033280140323</v>
      </c>
      <c r="T1710" s="41">
        <f>'Given Data '!C$24*'Given Data '!C$17*9.81</f>
        <v>409.43800800000002</v>
      </c>
      <c r="U1710" s="41">
        <v>0</v>
      </c>
      <c r="V1710" s="41">
        <f>'Given Data '!C$45-(Table10[[#This Row],[Column13]]+Table10[[#This Row],[Column14]]+Table10[[#This Row],[Column15]])</f>
        <v>-396.94692347856881</v>
      </c>
      <c r="W1710" s="41">
        <f>Table10[[#This Row],[Column16]]/'Given Data '!C$17</f>
        <v>-0.76085741787308803</v>
      </c>
      <c r="X1710" s="41">
        <f>IF(L1710=1,'Given Data '!C$55,IF(L1710=2,'Given Data '!C$56,IF(L1710=3,'Given Data '!C$57)))</f>
        <v>581.23604096253996</v>
      </c>
      <c r="Y1710" s="41">
        <f>Table10[[#This Row],[Column19]]*Table10[[#This Row],[Column11]]^2/(2*1000)</f>
        <v>214.94109646677126</v>
      </c>
    </row>
    <row r="1711" spans="7:25">
      <c r="G1711" s="42">
        <v>4400</v>
      </c>
      <c r="H1711" s="42">
        <v>12.22</v>
      </c>
      <c r="I1711" s="41">
        <f>Table10[[#This Row],[Column2]]*746/1000</f>
        <v>9.1161200000000004</v>
      </c>
      <c r="J1711" s="37">
        <f>60*Table10[[#This Row],[Column3]]/(2*PI()*Table10[[#This Row],[Column1]])</f>
        <v>1.9784666724803033E-2</v>
      </c>
      <c r="K1711" s="51">
        <v>469.1</v>
      </c>
      <c r="L1711" s="41">
        <f>IF(Simulation!Q1711&lt;='Given Data '!J$6,1,IF(AND(Simulation!Q1711&gt;'Given Data '!J$6,Simulation!Q1711&lt;='Given Data '!J$7),2,IF(Simulation!Q1711&gt;'Given Data '!J$8,3)))</f>
        <v>3</v>
      </c>
      <c r="M1711" s="41">
        <v>3</v>
      </c>
      <c r="N1711" s="32">
        <f t="shared" si="63"/>
        <v>1707</v>
      </c>
      <c r="O1711" s="41">
        <f>O1710+(Table10[[#This Row],[Column11]]-Q1710)/R1710</f>
        <v>84.647028924443163</v>
      </c>
      <c r="P1711" s="41">
        <f>3.6*Table10[[#This Row],[Column11]]</f>
        <v>97.994479828452185</v>
      </c>
      <c r="Q1711" s="41">
        <f t="shared" si="64"/>
        <v>27.220688841236719</v>
      </c>
      <c r="R1711" s="36">
        <f>-Table10[[#This Row],[Column16]]/Table10[[#This Row],[Column19]]</f>
        <v>0.68514537787451879</v>
      </c>
      <c r="S1711" s="41">
        <f>'Given Data '!C$21*'Given Data '!C$19*'Given Data '!C$9*Table10[[#This Row],[Column11]]^2</f>
        <v>696.69459624240312</v>
      </c>
      <c r="T1711" s="41">
        <f>'Given Data '!C$24*'Given Data '!C$17*9.81</f>
        <v>409.43800800000002</v>
      </c>
      <c r="U1711" s="41">
        <v>0</v>
      </c>
      <c r="V1711" s="41">
        <f>'Given Data '!C$45-(Table10[[#This Row],[Column13]]+Table10[[#This Row],[Column14]]+Table10[[#This Row],[Column15]])</f>
        <v>-398.2311869195687</v>
      </c>
      <c r="W1711" s="41">
        <f>Table10[[#This Row],[Column16]]/'Given Data '!C$17</f>
        <v>-0.76331906024337026</v>
      </c>
      <c r="X1711" s="41">
        <f>IF(L1711=1,'Given Data '!C$55,IF(L1711=2,'Given Data '!C$56,IF(L1711=3,'Given Data '!C$57)))</f>
        <v>581.23604096253996</v>
      </c>
      <c r="Y1711" s="41">
        <f>Table10[[#This Row],[Column19]]*Table10[[#This Row],[Column11]]^2/(2*1000)</f>
        <v>215.33804339024982</v>
      </c>
    </row>
    <row r="1712" spans="7:25">
      <c r="G1712" s="42">
        <v>4300</v>
      </c>
      <c r="H1712" s="42">
        <v>12.63</v>
      </c>
      <c r="I1712" s="41">
        <f>Table10[[#This Row],[Column2]]*746/1000</f>
        <v>9.4219800000000014</v>
      </c>
      <c r="J1712" s="37">
        <f>60*Table10[[#This Row],[Column3]]/(2*PI()*Table10[[#This Row],[Column1]])</f>
        <v>2.0924018940181068E-2</v>
      </c>
      <c r="K1712" s="51">
        <v>469.1</v>
      </c>
      <c r="L1712" s="41">
        <f>IF(Simulation!Q1712&lt;='Given Data '!J$6,1,IF(AND(Simulation!Q1712&gt;'Given Data '!J$6,Simulation!Q1712&lt;='Given Data '!J$7),2,IF(Simulation!Q1712&gt;'Given Data '!J$8,3)))</f>
        <v>3</v>
      </c>
      <c r="M1712" s="41">
        <v>3</v>
      </c>
      <c r="N1712" s="32">
        <f t="shared" si="63"/>
        <v>1708</v>
      </c>
      <c r="O1712" s="41">
        <f>O1711+(Table10[[#This Row],[Column11]]-Q1711)/R1711</f>
        <v>84.683748718723265</v>
      </c>
      <c r="P1712" s="41">
        <f>3.6*Table10[[#This Row],[Column11]]</f>
        <v>98.085050058831229</v>
      </c>
      <c r="Q1712" s="41">
        <f t="shared" si="64"/>
        <v>27.245847238564231</v>
      </c>
      <c r="R1712" s="36">
        <f>-Table10[[#This Row],[Column16]]/Table10[[#This Row],[Column19]]</f>
        <v>0.68736206506499575</v>
      </c>
      <c r="S1712" s="41">
        <f>'Given Data '!C$21*'Given Data '!C$19*'Given Data '!C$9*Table10[[#This Row],[Column11]]^2</f>
        <v>697.98301472904848</v>
      </c>
      <c r="T1712" s="41">
        <f>'Given Data '!C$24*'Given Data '!C$17*9.81</f>
        <v>409.43800800000002</v>
      </c>
      <c r="U1712" s="41">
        <v>0</v>
      </c>
      <c r="V1712" s="41">
        <f>'Given Data '!C$45-(Table10[[#This Row],[Column13]]+Table10[[#This Row],[Column14]]+Table10[[#This Row],[Column15]])</f>
        <v>-399.51960540621394</v>
      </c>
      <c r="W1712" s="41">
        <f>Table10[[#This Row],[Column16]]/'Given Data '!C$17</f>
        <v>-0.76578866689581171</v>
      </c>
      <c r="X1712" s="41">
        <f>IF(L1712=1,'Given Data '!C$55,IF(L1712=2,'Given Data '!C$56,IF(L1712=3,'Given Data '!C$57)))</f>
        <v>581.23604096253996</v>
      </c>
      <c r="Y1712" s="41">
        <f>Table10[[#This Row],[Column19]]*Table10[[#This Row],[Column11]]^2/(2*1000)</f>
        <v>215.73627457716935</v>
      </c>
    </row>
    <row r="1713" spans="7:25">
      <c r="G1713" s="42">
        <v>4300</v>
      </c>
      <c r="H1713" s="42">
        <v>12.63</v>
      </c>
      <c r="I1713" s="41">
        <f>Table10[[#This Row],[Column2]]*746/1000</f>
        <v>9.4219800000000014</v>
      </c>
      <c r="J1713" s="37">
        <f>60*Table10[[#This Row],[Column3]]/(2*PI()*Table10[[#This Row],[Column1]])</f>
        <v>2.0924018940181068E-2</v>
      </c>
      <c r="K1713" s="51">
        <v>469.1</v>
      </c>
      <c r="L1713" s="41">
        <f>IF(Simulation!Q1713&lt;='Given Data '!J$6,1,IF(AND(Simulation!Q1713&gt;'Given Data '!J$6,Simulation!Q1713&lt;='Given Data '!J$7),2,IF(Simulation!Q1713&gt;'Given Data '!J$8,3)))</f>
        <v>3</v>
      </c>
      <c r="M1713" s="41">
        <v>3</v>
      </c>
      <c r="N1713" s="32">
        <f t="shared" si="63"/>
        <v>1709</v>
      </c>
      <c r="O1713" s="41">
        <f>O1712+(Table10[[#This Row],[Column11]]-Q1712)/R1712</f>
        <v>84.72043458307617</v>
      </c>
      <c r="P1713" s="41">
        <f>3.6*Table10[[#This Row],[Column11]]</f>
        <v>98.175829356160335</v>
      </c>
      <c r="Q1713" s="41">
        <f t="shared" si="64"/>
        <v>27.271063710044537</v>
      </c>
      <c r="R1713" s="36">
        <f>-Table10[[#This Row],[Column16]]/Table10[[#This Row],[Column19]]</f>
        <v>0.68958592402114383</v>
      </c>
      <c r="S1713" s="41">
        <f>'Given Data '!C$21*'Given Data '!C$19*'Given Data '!C$9*Table10[[#This Row],[Column11]]^2</f>
        <v>699.27560170437903</v>
      </c>
      <c r="T1713" s="41">
        <f>'Given Data '!C$24*'Given Data '!C$17*9.81</f>
        <v>409.43800800000002</v>
      </c>
      <c r="U1713" s="41">
        <v>0</v>
      </c>
      <c r="V1713" s="41">
        <f>'Given Data '!C$45-(Table10[[#This Row],[Column13]]+Table10[[#This Row],[Column14]]+Table10[[#This Row],[Column15]])</f>
        <v>-400.81219238154449</v>
      </c>
      <c r="W1713" s="41">
        <f>Table10[[#This Row],[Column16]]/'Given Data '!C$17</f>
        <v>-0.7682662635976778</v>
      </c>
      <c r="X1713" s="41">
        <f>IF(L1713=1,'Given Data '!C$55,IF(L1713=2,'Given Data '!C$56,IF(L1713=3,'Given Data '!C$57)))</f>
        <v>581.23604096253996</v>
      </c>
      <c r="Y1713" s="41">
        <f>Table10[[#This Row],[Column19]]*Table10[[#This Row],[Column11]]^2/(2*1000)</f>
        <v>216.13579418257561</v>
      </c>
    </row>
    <row r="1714" spans="7:25">
      <c r="G1714" s="42">
        <v>4200</v>
      </c>
      <c r="H1714" s="42">
        <v>12.04</v>
      </c>
      <c r="I1714" s="41">
        <f>Table10[[#This Row],[Column2]]*746/1000</f>
        <v>8.98184</v>
      </c>
      <c r="J1714" s="37">
        <f>60*Table10[[#This Row],[Column3]]/(2*PI()*Table10[[#This Row],[Column1]])</f>
        <v>2.0421489058007274E-2</v>
      </c>
      <c r="K1714" s="51">
        <v>469.1</v>
      </c>
      <c r="L1714" s="41">
        <f>IF(Simulation!Q1714&lt;='Given Data '!J$6,1,IF(AND(Simulation!Q1714&gt;'Given Data '!J$6,Simulation!Q1714&lt;='Given Data '!J$7),2,IF(Simulation!Q1714&gt;'Given Data '!J$8,3)))</f>
        <v>3</v>
      </c>
      <c r="M1714" s="41">
        <v>3</v>
      </c>
      <c r="N1714" s="32">
        <f t="shared" si="63"/>
        <v>1710</v>
      </c>
      <c r="O1714" s="41">
        <f>O1713+(Table10[[#This Row],[Column11]]-Q1713)/R1713</f>
        <v>84.757086502064823</v>
      </c>
      <c r="P1714" s="41">
        <f>3.6*Table10[[#This Row],[Column11]]</f>
        <v>98.266818086882935</v>
      </c>
      <c r="Q1714" s="41">
        <f t="shared" si="64"/>
        <v>27.29633835746748</v>
      </c>
      <c r="R1714" s="36">
        <f>-Table10[[#This Row],[Column16]]/Table10[[#This Row],[Column19]]</f>
        <v>0.69181697794615682</v>
      </c>
      <c r="S1714" s="41">
        <f>'Given Data '!C$21*'Given Data '!C$19*'Given Data '!C$9*Table10[[#This Row],[Column11]]^2</f>
        <v>700.57237065492745</v>
      </c>
      <c r="T1714" s="41">
        <f>'Given Data '!C$24*'Given Data '!C$17*9.81</f>
        <v>409.43800800000002</v>
      </c>
      <c r="U1714" s="41">
        <v>0</v>
      </c>
      <c r="V1714" s="41">
        <f>'Given Data '!C$45-(Table10[[#This Row],[Column13]]+Table10[[#This Row],[Column14]]+Table10[[#This Row],[Column15]])</f>
        <v>-402.10896133209303</v>
      </c>
      <c r="W1714" s="41">
        <f>Table10[[#This Row],[Column16]]/'Given Data '!C$17</f>
        <v>-0.7707518761995994</v>
      </c>
      <c r="X1714" s="41">
        <f>IF(L1714=1,'Given Data '!C$55,IF(L1714=2,'Given Data '!C$56,IF(L1714=3,'Given Data '!C$57)))</f>
        <v>581.23604096253996</v>
      </c>
      <c r="Y1714" s="41">
        <f>Table10[[#This Row],[Column19]]*Table10[[#This Row],[Column11]]^2/(2*1000)</f>
        <v>216.53660637495716</v>
      </c>
    </row>
    <row r="1715" spans="7:25">
      <c r="G1715" s="42">
        <v>4100</v>
      </c>
      <c r="H1715" s="42">
        <v>11.45</v>
      </c>
      <c r="I1715" s="41">
        <f>Table10[[#This Row],[Column2]]*746/1000</f>
        <v>8.5416999999999987</v>
      </c>
      <c r="J1715" s="37">
        <f>60*Table10[[#This Row],[Column3]]/(2*PI()*Table10[[#This Row],[Column1]])</f>
        <v>1.9894445523044521E-2</v>
      </c>
      <c r="K1715" s="51">
        <v>469.1</v>
      </c>
      <c r="L1715" s="41">
        <f>IF(Simulation!Q1715&lt;='Given Data '!J$6,1,IF(AND(Simulation!Q1715&gt;'Given Data '!J$6,Simulation!Q1715&lt;='Given Data '!J$7),2,IF(Simulation!Q1715&gt;'Given Data '!J$8,3)))</f>
        <v>3</v>
      </c>
      <c r="M1715" s="41">
        <v>3</v>
      </c>
      <c r="N1715" s="32">
        <f t="shared" si="63"/>
        <v>1711</v>
      </c>
      <c r="O1715" s="41">
        <f>O1714+(Table10[[#This Row],[Column11]]-Q1714)/R1714</f>
        <v>84.793704460375196</v>
      </c>
      <c r="P1715" s="41">
        <f>3.6*Table10[[#This Row],[Column11]]</f>
        <v>98.35801661780755</v>
      </c>
      <c r="Q1715" s="41">
        <f t="shared" si="64"/>
        <v>27.321671282724321</v>
      </c>
      <c r="R1715" s="36">
        <f>-Table10[[#This Row],[Column16]]/Table10[[#This Row],[Column19]]</f>
        <v>0.69405525011829849</v>
      </c>
      <c r="S1715" s="41">
        <f>'Given Data '!C$21*'Given Data '!C$19*'Given Data '!C$9*Table10[[#This Row],[Column11]]^2</f>
        <v>701.87333511085978</v>
      </c>
      <c r="T1715" s="41">
        <f>'Given Data '!C$24*'Given Data '!C$17*9.81</f>
        <v>409.43800800000002</v>
      </c>
      <c r="U1715" s="41">
        <v>0</v>
      </c>
      <c r="V1715" s="41">
        <f>'Given Data '!C$45-(Table10[[#This Row],[Column13]]+Table10[[#This Row],[Column14]]+Table10[[#This Row],[Column15]])</f>
        <v>-403.40992578802525</v>
      </c>
      <c r="W1715" s="41">
        <f>Table10[[#This Row],[Column16]]/'Given Data '!C$17</f>
        <v>-0.77324553063584223</v>
      </c>
      <c r="X1715" s="41">
        <f>IF(L1715=1,'Given Data '!C$55,IF(L1715=2,'Given Data '!C$56,IF(L1715=3,'Given Data '!C$57)))</f>
        <v>581.23604096253996</v>
      </c>
      <c r="Y1715" s="41">
        <f>Table10[[#This Row],[Column19]]*Table10[[#This Row],[Column11]]^2/(2*1000)</f>
        <v>216.93871533628925</v>
      </c>
    </row>
    <row r="1716" spans="7:25">
      <c r="G1716" s="42">
        <v>4100</v>
      </c>
      <c r="H1716" s="42">
        <v>11.45</v>
      </c>
      <c r="I1716" s="41">
        <f>Table10[[#This Row],[Column2]]*746/1000</f>
        <v>8.5416999999999987</v>
      </c>
      <c r="J1716" s="37">
        <f>60*Table10[[#This Row],[Column3]]/(2*PI()*Table10[[#This Row],[Column1]])</f>
        <v>1.9894445523044521E-2</v>
      </c>
      <c r="K1716" s="51">
        <v>469.1</v>
      </c>
      <c r="L1716" s="41">
        <f>IF(Simulation!Q1716&lt;='Given Data '!J$6,1,IF(AND(Simulation!Q1716&gt;'Given Data '!J$6,Simulation!Q1716&lt;='Given Data '!J$7),2,IF(Simulation!Q1716&gt;'Given Data '!J$8,3)))</f>
        <v>3</v>
      </c>
      <c r="M1716" s="41">
        <v>3</v>
      </c>
      <c r="N1716" s="32">
        <f t="shared" si="63"/>
        <v>1712</v>
      </c>
      <c r="O1716" s="41">
        <f>O1715+(Table10[[#This Row],[Column11]]-Q1715)/R1715</f>
        <v>84.830288442816354</v>
      </c>
      <c r="P1716" s="41">
        <f>3.6*Table10[[#This Row],[Column11]]</f>
        <v>98.449425316108247</v>
      </c>
      <c r="Q1716" s="41">
        <f t="shared" si="64"/>
        <v>27.347062587807844</v>
      </c>
      <c r="R1716" s="36">
        <f>-Table10[[#This Row],[Column16]]/Table10[[#This Row],[Column19]]</f>
        <v>0.69630076389114703</v>
      </c>
      <c r="S1716" s="41">
        <f>'Given Data '!C$21*'Given Data '!C$19*'Given Data '!C$9*Table10[[#This Row],[Column11]]^2</f>
        <v>703.17850864611717</v>
      </c>
      <c r="T1716" s="41">
        <f>'Given Data '!C$24*'Given Data '!C$17*9.81</f>
        <v>409.43800800000002</v>
      </c>
      <c r="U1716" s="41">
        <v>0</v>
      </c>
      <c r="V1716" s="41">
        <f>'Given Data '!C$45-(Table10[[#This Row],[Column13]]+Table10[[#This Row],[Column14]]+Table10[[#This Row],[Column15]])</f>
        <v>-404.71509932328263</v>
      </c>
      <c r="W1716" s="41">
        <f>Table10[[#This Row],[Column16]]/'Given Data '!C$17</f>
        <v>-0.77574725292457991</v>
      </c>
      <c r="X1716" s="41">
        <f>IF(L1716=1,'Given Data '!C$55,IF(L1716=2,'Given Data '!C$56,IF(L1716=3,'Given Data '!C$57)))</f>
        <v>581.23604096253996</v>
      </c>
      <c r="Y1716" s="41">
        <f>Table10[[#This Row],[Column19]]*Table10[[#This Row],[Column11]]^2/(2*1000)</f>
        <v>217.34212526207727</v>
      </c>
    </row>
    <row r="1717" spans="7:25">
      <c r="G1717" s="42">
        <v>4000</v>
      </c>
      <c r="H1717" s="42">
        <v>10.86</v>
      </c>
      <c r="I1717" s="41">
        <f>Table10[[#This Row],[Column2]]*746/1000</f>
        <v>8.1015599999999992</v>
      </c>
      <c r="J1717" s="37">
        <f>60*Table10[[#This Row],[Column3]]/(2*PI()*Table10[[#This Row],[Column1]])</f>
        <v>1.9341049811333631E-2</v>
      </c>
      <c r="K1717" s="51">
        <v>469.1</v>
      </c>
      <c r="L1717" s="41">
        <f>IF(Simulation!Q1717&lt;='Given Data '!J$6,1,IF(AND(Simulation!Q1717&gt;'Given Data '!J$6,Simulation!Q1717&lt;='Given Data '!J$7),2,IF(Simulation!Q1717&gt;'Given Data '!J$8,3)))</f>
        <v>3</v>
      </c>
      <c r="M1717" s="41">
        <v>3</v>
      </c>
      <c r="N1717" s="32">
        <f t="shared" si="63"/>
        <v>1713</v>
      </c>
      <c r="O1717" s="41">
        <f>O1716+(Table10[[#This Row],[Column11]]-Q1716)/R1716</f>
        <v>84.866838434320599</v>
      </c>
      <c r="P1717" s="41">
        <f>3.6*Table10[[#This Row],[Column11]]</f>
        <v>98.541044549324894</v>
      </c>
      <c r="Q1717" s="41">
        <f t="shared" si="64"/>
        <v>27.372512374812469</v>
      </c>
      <c r="R1717" s="36">
        <f>-Table10[[#This Row],[Column16]]/Table10[[#This Row],[Column19]]</f>
        <v>0.69855354269383796</v>
      </c>
      <c r="S1717" s="41">
        <f>'Given Data '!C$21*'Given Data '!C$19*'Given Data '!C$9*Table10[[#This Row],[Column11]]^2</f>
        <v>704.4879048785574</v>
      </c>
      <c r="T1717" s="41">
        <f>'Given Data '!C$24*'Given Data '!C$17*9.81</f>
        <v>409.43800800000002</v>
      </c>
      <c r="U1717" s="41">
        <v>0</v>
      </c>
      <c r="V1717" s="41">
        <f>'Given Data '!C$45-(Table10[[#This Row],[Column13]]+Table10[[#This Row],[Column14]]+Table10[[#This Row],[Column15]])</f>
        <v>-406.02449555572298</v>
      </c>
      <c r="W1717" s="41">
        <f>Table10[[#This Row],[Column16]]/'Given Data '!C$17</f>
        <v>-0.77825706916816417</v>
      </c>
      <c r="X1717" s="41">
        <f>IF(L1717=1,'Given Data '!C$55,IF(L1717=2,'Given Data '!C$56,IF(L1717=3,'Given Data '!C$57)))</f>
        <v>581.23604096253996</v>
      </c>
      <c r="Y1717" s="41">
        <f>Table10[[#This Row],[Column19]]*Table10[[#This Row],[Column11]]^2/(2*1000)</f>
        <v>217.74684036140056</v>
      </c>
    </row>
    <row r="1718" spans="7:25">
      <c r="G1718" s="42">
        <v>3900</v>
      </c>
      <c r="H1718" s="42">
        <v>10.28</v>
      </c>
      <c r="I1718" s="41">
        <f>Table10[[#This Row],[Column2]]*746/1000</f>
        <v>7.6688799999999988</v>
      </c>
      <c r="J1718" s="37">
        <f>60*Table10[[#This Row],[Column3]]/(2*PI()*Table10[[#This Row],[Column1]])</f>
        <v>1.8777540922747294E-2</v>
      </c>
      <c r="K1718" s="51">
        <v>469.1</v>
      </c>
      <c r="L1718" s="41">
        <f>IF(Simulation!Q1718&lt;='Given Data '!J$6,1,IF(AND(Simulation!Q1718&gt;'Given Data '!J$6,Simulation!Q1718&lt;='Given Data '!J$7),2,IF(Simulation!Q1718&gt;'Given Data '!J$8,3)))</f>
        <v>3</v>
      </c>
      <c r="M1718" s="41">
        <v>3</v>
      </c>
      <c r="N1718" s="32">
        <f t="shared" si="63"/>
        <v>1714</v>
      </c>
      <c r="O1718" s="41">
        <f>O1717+(Table10[[#This Row],[Column11]]-Q1717)/R1717</f>
        <v>84.903354419943568</v>
      </c>
      <c r="P1718" s="41">
        <f>3.6*Table10[[#This Row],[Column11]]</f>
        <v>98.632874685363689</v>
      </c>
      <c r="Q1718" s="41">
        <f t="shared" si="64"/>
        <v>27.398020745934357</v>
      </c>
      <c r="R1718" s="36">
        <f>-Table10[[#This Row],[Column16]]/Table10[[#This Row],[Column19]]</f>
        <v>0.70081361003130671</v>
      </c>
      <c r="S1718" s="41">
        <f>'Given Data '!C$21*'Given Data '!C$19*'Given Data '!C$9*Table10[[#This Row],[Column11]]^2</f>
        <v>705.8015374700966</v>
      </c>
      <c r="T1718" s="41">
        <f>'Given Data '!C$24*'Given Data '!C$17*9.81</f>
        <v>409.43800800000002</v>
      </c>
      <c r="U1718" s="41">
        <v>0</v>
      </c>
      <c r="V1718" s="41">
        <f>'Given Data '!C$45-(Table10[[#This Row],[Column13]]+Table10[[#This Row],[Column14]]+Table10[[#This Row],[Column15]])</f>
        <v>-407.33812814726207</v>
      </c>
      <c r="W1718" s="41">
        <f>Table10[[#This Row],[Column16]]/'Given Data '!C$17</f>
        <v>-0.78077500555339563</v>
      </c>
      <c r="X1718" s="41">
        <f>IF(L1718=1,'Given Data '!C$55,IF(L1718=2,'Given Data '!C$56,IF(L1718=3,'Given Data '!C$57)))</f>
        <v>581.23604096253996</v>
      </c>
      <c r="Y1718" s="41">
        <f>Table10[[#This Row],[Column19]]*Table10[[#This Row],[Column11]]^2/(2*1000)</f>
        <v>218.15286485695628</v>
      </c>
    </row>
    <row r="1719" spans="7:25">
      <c r="G1719" s="42">
        <v>3900</v>
      </c>
      <c r="H1719" s="42">
        <v>10.28</v>
      </c>
      <c r="I1719" s="41">
        <f>Table10[[#This Row],[Column2]]*746/1000</f>
        <v>7.6688799999999988</v>
      </c>
      <c r="J1719" s="37">
        <f>60*Table10[[#This Row],[Column3]]/(2*PI()*Table10[[#This Row],[Column1]])</f>
        <v>1.8777540922747294E-2</v>
      </c>
      <c r="K1719" s="51">
        <v>414.1</v>
      </c>
      <c r="L1719" s="41">
        <f>IF(Simulation!Q1719&lt;='Given Data '!J$6,1,IF(AND(Simulation!Q1719&gt;'Given Data '!J$6,Simulation!Q1719&lt;='Given Data '!J$7),2,IF(Simulation!Q1719&gt;'Given Data '!J$8,3)))</f>
        <v>3</v>
      </c>
      <c r="M1719" s="41">
        <v>3</v>
      </c>
      <c r="N1719" s="32">
        <f t="shared" si="63"/>
        <v>1715</v>
      </c>
      <c r="O1719" s="41">
        <f>O1718+(Table10[[#This Row],[Column11]]-Q1718)/R1718</f>
        <v>84.93983638486435</v>
      </c>
      <c r="P1719" s="41">
        <f>3.6*Table10[[#This Row],[Column11]]</f>
        <v>98.72491609249748</v>
      </c>
      <c r="Q1719" s="41">
        <f t="shared" si="64"/>
        <v>27.423587803471523</v>
      </c>
      <c r="R1719" s="36">
        <f>-Table10[[#This Row],[Column16]]/Table10[[#This Row],[Column19]]</f>
        <v>0.70308098948453757</v>
      </c>
      <c r="S1719" s="41">
        <f>'Given Data '!C$21*'Given Data '!C$19*'Given Data '!C$9*Table10[[#This Row],[Column11]]^2</f>
        <v>707.11942012685222</v>
      </c>
      <c r="T1719" s="41">
        <f>'Given Data '!C$24*'Given Data '!C$17*9.81</f>
        <v>409.43800800000002</v>
      </c>
      <c r="U1719" s="41">
        <v>0</v>
      </c>
      <c r="V1719" s="41">
        <f>'Given Data '!C$45-(Table10[[#This Row],[Column13]]+Table10[[#This Row],[Column14]]+Table10[[#This Row],[Column15]])</f>
        <v>-408.6560108040178</v>
      </c>
      <c r="W1719" s="41">
        <f>Table10[[#This Row],[Column16]]/'Given Data '!C$17</f>
        <v>-0.78330108835180035</v>
      </c>
      <c r="X1719" s="41">
        <f>IF(L1719=1,'Given Data '!C$55,IF(L1719=2,'Given Data '!C$56,IF(L1719=3,'Given Data '!C$57)))</f>
        <v>581.23604096253996</v>
      </c>
      <c r="Y1719" s="41">
        <f>Table10[[#This Row],[Column19]]*Table10[[#This Row],[Column11]]^2/(2*1000)</f>
        <v>218.56020298510359</v>
      </c>
    </row>
    <row r="1720" spans="7:25">
      <c r="G1720" s="42">
        <v>3900</v>
      </c>
      <c r="H1720" s="42">
        <v>10.28</v>
      </c>
      <c r="I1720" s="41">
        <f>Table10[[#This Row],[Column2]]*746/1000</f>
        <v>7.6688799999999988</v>
      </c>
      <c r="J1720" s="37">
        <f>60*Table10[[#This Row],[Column3]]/(2*PI()*Table10[[#This Row],[Column1]])</f>
        <v>1.8777540922747294E-2</v>
      </c>
      <c r="K1720" s="51">
        <v>414.1</v>
      </c>
      <c r="L1720" s="41">
        <f>IF(Simulation!Q1720&lt;='Given Data '!J$6,1,IF(AND(Simulation!Q1720&gt;'Given Data '!J$6,Simulation!Q1720&lt;='Given Data '!J$7),2,IF(Simulation!Q1720&gt;'Given Data '!J$8,3)))</f>
        <v>3</v>
      </c>
      <c r="M1720" s="41">
        <v>3</v>
      </c>
      <c r="N1720" s="32">
        <f t="shared" si="63"/>
        <v>1716</v>
      </c>
      <c r="O1720" s="41">
        <f>O1719+(Table10[[#This Row],[Column11]]-Q1719)/R1719</f>
        <v>84.976284314385538</v>
      </c>
      <c r="P1720" s="41">
        <f>3.6*Table10[[#This Row],[Column11]]</f>
        <v>98.817169139366214</v>
      </c>
      <c r="Q1720" s="41">
        <f t="shared" si="64"/>
        <v>27.449213649823946</v>
      </c>
      <c r="R1720" s="36">
        <f>-Table10[[#This Row],[Column16]]/Table10[[#This Row],[Column19]]</f>
        <v>0.70535570471080578</v>
      </c>
      <c r="S1720" s="41">
        <f>'Given Data '!C$21*'Given Data '!C$19*'Given Data '!C$9*Table10[[#This Row],[Column11]]^2</f>
        <v>708.44156659928569</v>
      </c>
      <c r="T1720" s="41">
        <f>'Given Data '!C$24*'Given Data '!C$17*9.81</f>
        <v>409.43800800000002</v>
      </c>
      <c r="U1720" s="41">
        <v>0</v>
      </c>
      <c r="V1720" s="41">
        <f>'Given Data '!C$45-(Table10[[#This Row],[Column13]]+Table10[[#This Row],[Column14]]+Table10[[#This Row],[Column15]])</f>
        <v>-409.97815727645116</v>
      </c>
      <c r="W1720" s="41">
        <f>Table10[[#This Row],[Column16]]/'Given Data '!C$17</f>
        <v>-0.78583534391990018</v>
      </c>
      <c r="X1720" s="41">
        <f>IF(L1720=1,'Given Data '!C$55,IF(L1720=2,'Given Data '!C$56,IF(L1720=3,'Given Data '!C$57)))</f>
        <v>581.23604096253996</v>
      </c>
      <c r="Y1720" s="41">
        <f>Table10[[#This Row],[Column19]]*Table10[[#This Row],[Column11]]^2/(2*1000)</f>
        <v>218.9688589959076</v>
      </c>
    </row>
    <row r="1721" spans="7:25">
      <c r="G1721" s="42">
        <v>3900</v>
      </c>
      <c r="H1721" s="42">
        <v>10.28</v>
      </c>
      <c r="I1721" s="41">
        <f>Table10[[#This Row],[Column2]]*746/1000</f>
        <v>7.6688799999999988</v>
      </c>
      <c r="J1721" s="37">
        <f>60*Table10[[#This Row],[Column3]]/(2*PI()*Table10[[#This Row],[Column1]])</f>
        <v>1.8777540922747294E-2</v>
      </c>
      <c r="K1721" s="51">
        <v>414.1</v>
      </c>
      <c r="L1721" s="41">
        <f>IF(Simulation!Q1721&lt;='Given Data '!J$6,1,IF(AND(Simulation!Q1721&gt;'Given Data '!J$6,Simulation!Q1721&lt;='Given Data '!J$7),2,IF(Simulation!Q1721&gt;'Given Data '!J$8,3)))</f>
        <v>3</v>
      </c>
      <c r="M1721" s="41">
        <v>3</v>
      </c>
      <c r="N1721" s="32">
        <f t="shared" si="63"/>
        <v>1717</v>
      </c>
      <c r="O1721" s="41">
        <f>O1720+(Table10[[#This Row],[Column11]]-Q1720)/R1720</f>
        <v>85.012698193933403</v>
      </c>
      <c r="P1721" s="41">
        <f>3.6*Table10[[#This Row],[Column11]]</f>
        <v>98.909634194977258</v>
      </c>
      <c r="Q1721" s="41">
        <f t="shared" si="64"/>
        <v>27.474898387493681</v>
      </c>
      <c r="R1721" s="36">
        <f>-Table10[[#This Row],[Column16]]/Table10[[#This Row],[Column19]]</f>
        <v>0.70763777944392758</v>
      </c>
      <c r="S1721" s="41">
        <f>'Given Data '!C$21*'Given Data '!C$19*'Given Data '!C$9*Table10[[#This Row],[Column11]]^2</f>
        <v>709.76799068234607</v>
      </c>
      <c r="T1721" s="41">
        <f>'Given Data '!C$24*'Given Data '!C$17*9.81</f>
        <v>409.43800800000002</v>
      </c>
      <c r="U1721" s="41">
        <v>0</v>
      </c>
      <c r="V1721" s="41">
        <f>'Given Data '!C$45-(Table10[[#This Row],[Column13]]+Table10[[#This Row],[Column14]]+Table10[[#This Row],[Column15]])</f>
        <v>-411.30458135951153</v>
      </c>
      <c r="W1721" s="41">
        <f>Table10[[#This Row],[Column16]]/'Given Data '!C$17</f>
        <v>-0.78837779869949109</v>
      </c>
      <c r="X1721" s="41">
        <f>IF(L1721=1,'Given Data '!C$55,IF(L1721=2,'Given Data '!C$56,IF(L1721=3,'Given Data '!C$57)))</f>
        <v>581.23604096253996</v>
      </c>
      <c r="Y1721" s="41">
        <f>Table10[[#This Row],[Column19]]*Table10[[#This Row],[Column11]]^2/(2*1000)</f>
        <v>219.37883715318407</v>
      </c>
    </row>
    <row r="1722" spans="7:25">
      <c r="G1722" s="42">
        <v>4000</v>
      </c>
      <c r="H1722" s="42">
        <v>10.86</v>
      </c>
      <c r="I1722" s="41">
        <f>Table10[[#This Row],[Column2]]*746/1000</f>
        <v>8.1015599999999992</v>
      </c>
      <c r="J1722" s="37">
        <f>60*Table10[[#This Row],[Column3]]/(2*PI()*Table10[[#This Row],[Column1]])</f>
        <v>1.9341049811333631E-2</v>
      </c>
      <c r="K1722" s="51">
        <v>414.1</v>
      </c>
      <c r="L1722" s="41">
        <f>IF(Simulation!Q1722&lt;='Given Data '!J$6,1,IF(AND(Simulation!Q1722&gt;'Given Data '!J$6,Simulation!Q1722&lt;='Given Data '!J$7),2,IF(Simulation!Q1722&gt;'Given Data '!J$8,3)))</f>
        <v>3</v>
      </c>
      <c r="M1722" s="41">
        <v>3</v>
      </c>
      <c r="N1722" s="32">
        <f t="shared" si="63"/>
        <v>1718</v>
      </c>
      <c r="O1722" s="41">
        <f>O1721+(Table10[[#This Row],[Column11]]-Q1721)/R1721</f>
        <v>85.049078009057922</v>
      </c>
      <c r="P1722" s="41">
        <f>3.6*Table10[[#This Row],[Column11]]</f>
        <v>99.002311628705925</v>
      </c>
      <c r="Q1722" s="41">
        <f t="shared" si="64"/>
        <v>27.500642119084979</v>
      </c>
      <c r="R1722" s="36">
        <f>-Table10[[#This Row],[Column16]]/Table10[[#This Row],[Column19]]</f>
        <v>0.70992723749450592</v>
      </c>
      <c r="S1722" s="41">
        <f>'Given Data '!C$21*'Given Data '!C$19*'Given Data '!C$9*Table10[[#This Row],[Column11]]^2</f>
        <v>711.09870621561402</v>
      </c>
      <c r="T1722" s="41">
        <f>'Given Data '!C$24*'Given Data '!C$17*9.81</f>
        <v>409.43800800000002</v>
      </c>
      <c r="U1722" s="41">
        <v>0</v>
      </c>
      <c r="V1722" s="41">
        <f>'Given Data '!C$45-(Table10[[#This Row],[Column13]]+Table10[[#This Row],[Column14]]+Table10[[#This Row],[Column15]])</f>
        <v>-412.63529689277948</v>
      </c>
      <c r="W1722" s="41">
        <f>Table10[[#This Row],[Column16]]/'Given Data '!C$17</f>
        <v>-0.79092847921791698</v>
      </c>
      <c r="X1722" s="41">
        <f>IF(L1722=1,'Given Data '!C$55,IF(L1722=2,'Given Data '!C$56,IF(L1722=3,'Given Data '!C$57)))</f>
        <v>581.23604096253996</v>
      </c>
      <c r="Y1722" s="41">
        <f>Table10[[#This Row],[Column19]]*Table10[[#This Row],[Column11]]^2/(2*1000)</f>
        <v>219.7901417345436</v>
      </c>
    </row>
    <row r="1723" spans="7:25">
      <c r="G1723" s="42">
        <v>4300</v>
      </c>
      <c r="H1723" s="42">
        <v>12.63</v>
      </c>
      <c r="I1723" s="41">
        <f>Table10[[#This Row],[Column2]]*746/1000</f>
        <v>9.4219800000000014</v>
      </c>
      <c r="J1723" s="37">
        <f>60*Table10[[#This Row],[Column3]]/(2*PI()*Table10[[#This Row],[Column1]])</f>
        <v>2.0924018940181068E-2</v>
      </c>
      <c r="K1723" s="51">
        <v>414.1</v>
      </c>
      <c r="L1723" s="41">
        <f>IF(Simulation!Q1723&lt;='Given Data '!J$6,1,IF(AND(Simulation!Q1723&gt;'Given Data '!J$6,Simulation!Q1723&lt;='Given Data '!J$7),2,IF(Simulation!Q1723&gt;'Given Data '!J$8,3)))</f>
        <v>3</v>
      </c>
      <c r="M1723" s="41">
        <v>3</v>
      </c>
      <c r="N1723" s="32">
        <f t="shared" si="63"/>
        <v>1719</v>
      </c>
      <c r="O1723" s="41">
        <f>O1722+(Table10[[#This Row],[Column11]]-Q1722)/R1722</f>
        <v>85.085423745432934</v>
      </c>
      <c r="P1723" s="41">
        <f>3.6*Table10[[#This Row],[Column11]]</f>
        <v>99.095201810295833</v>
      </c>
      <c r="Q1723" s="41">
        <f t="shared" si="64"/>
        <v>27.526444947304398</v>
      </c>
      <c r="R1723" s="36">
        <f>-Table10[[#This Row],[Column16]]/Table10[[#This Row],[Column19]]</f>
        <v>0.71222410275017944</v>
      </c>
      <c r="S1723" s="41">
        <f>'Given Data '!C$21*'Given Data '!C$19*'Given Data '!C$9*Table10[[#This Row],[Column11]]^2</f>
        <v>712.433727083446</v>
      </c>
      <c r="T1723" s="41">
        <f>'Given Data '!C$24*'Given Data '!C$17*9.81</f>
        <v>409.43800800000002</v>
      </c>
      <c r="U1723" s="41">
        <v>0</v>
      </c>
      <c r="V1723" s="41">
        <f>'Given Data '!C$45-(Table10[[#This Row],[Column13]]+Table10[[#This Row],[Column14]]+Table10[[#This Row],[Column15]])</f>
        <v>-413.97031776061158</v>
      </c>
      <c r="W1723" s="41">
        <f>Table10[[#This Row],[Column16]]/'Given Data '!C$17</f>
        <v>-0.79348741208834705</v>
      </c>
      <c r="X1723" s="41">
        <f>IF(L1723=1,'Given Data '!C$55,IF(L1723=2,'Given Data '!C$56,IF(L1723=3,'Given Data '!C$57)))</f>
        <v>581.23604096253996</v>
      </c>
      <c r="Y1723" s="41">
        <f>Table10[[#This Row],[Column19]]*Table10[[#This Row],[Column11]]^2/(2*1000)</f>
        <v>220.2027770314364</v>
      </c>
    </row>
    <row r="1724" spans="7:25">
      <c r="G1724" s="42">
        <v>4500</v>
      </c>
      <c r="H1724" s="42">
        <v>13.81</v>
      </c>
      <c r="I1724" s="41">
        <f>Table10[[#This Row],[Column2]]*746/1000</f>
        <v>10.30226</v>
      </c>
      <c r="J1724" s="37">
        <f>60*Table10[[#This Row],[Column3]]/(2*PI()*Table10[[#This Row],[Column1]])</f>
        <v>2.1862074720238798E-2</v>
      </c>
      <c r="K1724" s="51">
        <v>414.1</v>
      </c>
      <c r="L1724" s="41">
        <f>IF(Simulation!Q1724&lt;='Given Data '!J$6,1,IF(AND(Simulation!Q1724&gt;'Given Data '!J$6,Simulation!Q1724&lt;='Given Data '!J$7),2,IF(Simulation!Q1724&gt;'Given Data '!J$8,3)))</f>
        <v>3</v>
      </c>
      <c r="M1724" s="41">
        <v>3</v>
      </c>
      <c r="N1724" s="32">
        <f t="shared" si="63"/>
        <v>1720</v>
      </c>
      <c r="O1724" s="41">
        <f>O1723+(Table10[[#This Row],[Column11]]-Q1723)/R1723</f>
        <v>85.121735388856209</v>
      </c>
      <c r="P1724" s="41">
        <f>3.6*Table10[[#This Row],[Column11]]</f>
        <v>99.188305109859314</v>
      </c>
      <c r="Q1724" s="41">
        <f t="shared" si="64"/>
        <v>27.552306974960921</v>
      </c>
      <c r="R1724" s="36">
        <f>-Table10[[#This Row],[Column16]]/Table10[[#This Row],[Column19]]</f>
        <v>0.7145283991758713</v>
      </c>
      <c r="S1724" s="41">
        <f>'Given Data '!C$21*'Given Data '!C$19*'Given Data '!C$9*Table10[[#This Row],[Column11]]^2</f>
        <v>713.77306721511923</v>
      </c>
      <c r="T1724" s="41">
        <f>'Given Data '!C$24*'Given Data '!C$17*9.81</f>
        <v>409.43800800000002</v>
      </c>
      <c r="U1724" s="41">
        <v>0</v>
      </c>
      <c r="V1724" s="41">
        <f>'Given Data '!C$45-(Table10[[#This Row],[Column13]]+Table10[[#This Row],[Column14]]+Table10[[#This Row],[Column15]])</f>
        <v>-415.3096578922848</v>
      </c>
      <c r="W1724" s="41">
        <f>Table10[[#This Row],[Column16]]/'Given Data '!C$17</f>
        <v>-0.796054624010053</v>
      </c>
      <c r="X1724" s="41">
        <f>IF(L1724=1,'Given Data '!C$55,IF(L1724=2,'Given Data '!C$56,IF(L1724=3,'Given Data '!C$57)))</f>
        <v>581.23604096253996</v>
      </c>
      <c r="Y1724" s="41">
        <f>Table10[[#This Row],[Column19]]*Table10[[#This Row],[Column11]]^2/(2*1000)</f>
        <v>220.616747349197</v>
      </c>
    </row>
    <row r="1725" spans="7:25">
      <c r="G1725" s="42">
        <v>4700</v>
      </c>
      <c r="H1725" s="42">
        <v>14.39</v>
      </c>
      <c r="I1725" s="41">
        <f>Table10[[#This Row],[Column2]]*746/1000</f>
        <v>10.73494</v>
      </c>
      <c r="J1725" s="37">
        <f>60*Table10[[#This Row],[Column3]]/(2*PI()*Table10[[#This Row],[Column1]])</f>
        <v>2.1810877848445674E-2</v>
      </c>
      <c r="K1725" s="51">
        <v>414.1</v>
      </c>
      <c r="L1725" s="41">
        <f>IF(Simulation!Q1725&lt;='Given Data '!J$6,1,IF(AND(Simulation!Q1725&gt;'Given Data '!J$6,Simulation!Q1725&lt;='Given Data '!J$7),2,IF(Simulation!Q1725&gt;'Given Data '!J$8,3)))</f>
        <v>3</v>
      </c>
      <c r="M1725" s="41">
        <v>3</v>
      </c>
      <c r="N1725" s="32">
        <f t="shared" si="63"/>
        <v>1721</v>
      </c>
      <c r="O1725" s="41">
        <f>O1724+(Table10[[#This Row],[Column11]]-Q1724)/R1724</f>
        <v>85.158012925249523</v>
      </c>
      <c r="P1725" s="41">
        <f>3.6*Table10[[#This Row],[Column11]]</f>
        <v>99.281621897877869</v>
      </c>
      <c r="Q1725" s="41">
        <f t="shared" si="64"/>
        <v>27.578228304966075</v>
      </c>
      <c r="R1725" s="36">
        <f>-Table10[[#This Row],[Column16]]/Table10[[#This Row],[Column19]]</f>
        <v>0.71684015081404051</v>
      </c>
      <c r="S1725" s="41">
        <f>'Given Data '!C$21*'Given Data '!C$19*'Given Data '!C$9*Table10[[#This Row],[Column11]]^2</f>
        <v>715.11674058497738</v>
      </c>
      <c r="T1725" s="41">
        <f>'Given Data '!C$24*'Given Data '!C$17*9.81</f>
        <v>409.43800800000002</v>
      </c>
      <c r="U1725" s="41">
        <v>0</v>
      </c>
      <c r="V1725" s="41">
        <f>'Given Data '!C$45-(Table10[[#This Row],[Column13]]+Table10[[#This Row],[Column14]]+Table10[[#This Row],[Column15]])</f>
        <v>-416.65333126214296</v>
      </c>
      <c r="W1725" s="41">
        <f>Table10[[#This Row],[Column16]]/'Given Data '!C$17</f>
        <v>-0.79863014176868941</v>
      </c>
      <c r="X1725" s="41">
        <f>IF(L1725=1,'Given Data '!C$55,IF(L1725=2,'Given Data '!C$56,IF(L1725=3,'Given Data '!C$57)))</f>
        <v>581.23604096253996</v>
      </c>
      <c r="Y1725" s="41">
        <f>Table10[[#This Row],[Column19]]*Table10[[#This Row],[Column11]]^2/(2*1000)</f>
        <v>221.03205700708929</v>
      </c>
    </row>
    <row r="1726" spans="7:25">
      <c r="G1726" s="42">
        <v>4800</v>
      </c>
      <c r="H1726" s="42">
        <v>14.68</v>
      </c>
      <c r="I1726" s="41">
        <f>Table10[[#This Row],[Column2]]*746/1000</f>
        <v>10.951280000000001</v>
      </c>
      <c r="J1726" s="37">
        <f>60*Table10[[#This Row],[Column3]]/(2*PI()*Table10[[#This Row],[Column1]])</f>
        <v>2.1786879314792649E-2</v>
      </c>
      <c r="K1726" s="51">
        <v>443.8</v>
      </c>
      <c r="L1726" s="41">
        <f>IF(Simulation!Q1726&lt;='Given Data '!J$6,1,IF(AND(Simulation!Q1726&gt;'Given Data '!J$6,Simulation!Q1726&lt;='Given Data '!J$7),2,IF(Simulation!Q1726&gt;'Given Data '!J$8,3)))</f>
        <v>3</v>
      </c>
      <c r="M1726" s="41">
        <v>3</v>
      </c>
      <c r="N1726" s="32">
        <f t="shared" si="63"/>
        <v>1722</v>
      </c>
      <c r="O1726" s="41">
        <f>O1725+(Table10[[#This Row],[Column11]]-Q1725)/R1725</f>
        <v>85.194256340658754</v>
      </c>
      <c r="P1726" s="41">
        <f>3.6*Table10[[#This Row],[Column11]]</f>
        <v>99.375152545202582</v>
      </c>
      <c r="Q1726" s="41">
        <f t="shared" si="64"/>
        <v>27.604209040334048</v>
      </c>
      <c r="R1726" s="36">
        <f>-Table10[[#This Row],[Column16]]/Table10[[#This Row],[Column19]]</f>
        <v>0.71915938178493133</v>
      </c>
      <c r="S1726" s="41">
        <f>'Given Data '!C$21*'Given Data '!C$19*'Given Data '!C$9*Table10[[#This Row],[Column11]]^2</f>
        <v>716.4647612125757</v>
      </c>
      <c r="T1726" s="41">
        <f>'Given Data '!C$24*'Given Data '!C$17*9.81</f>
        <v>409.43800800000002</v>
      </c>
      <c r="U1726" s="41">
        <v>0</v>
      </c>
      <c r="V1726" s="41">
        <f>'Given Data '!C$45-(Table10[[#This Row],[Column13]]+Table10[[#This Row],[Column14]]+Table10[[#This Row],[Column15]])</f>
        <v>-418.00135188974127</v>
      </c>
      <c r="W1726" s="41">
        <f>Table10[[#This Row],[Column16]]/'Given Data '!C$17</f>
        <v>-0.80121399223657064</v>
      </c>
      <c r="X1726" s="41">
        <f>IF(L1726=1,'Given Data '!C$55,IF(L1726=2,'Given Data '!C$56,IF(L1726=3,'Given Data '!C$57)))</f>
        <v>581.23604096253996</v>
      </c>
      <c r="Y1726" s="41">
        <f>Table10[[#This Row],[Column19]]*Table10[[#This Row],[Column11]]^2/(2*1000)</f>
        <v>221.44871033835142</v>
      </c>
    </row>
    <row r="1727" spans="7:25">
      <c r="G1727" s="42">
        <v>5000</v>
      </c>
      <c r="H1727" s="42">
        <v>15.26</v>
      </c>
      <c r="I1727" s="41">
        <f>Table10[[#This Row],[Column2]]*746/1000</f>
        <v>11.383959999999998</v>
      </c>
      <c r="J1727" s="37">
        <f>60*Table10[[#This Row],[Column3]]/(2*PI()*Table10[[#This Row],[Column1]])</f>
        <v>2.174176207152495E-2</v>
      </c>
      <c r="K1727" s="51">
        <v>443.8</v>
      </c>
      <c r="L1727" s="41">
        <f>IF(Simulation!Q1727&lt;='Given Data '!J$6,1,IF(AND(Simulation!Q1727&gt;'Given Data '!J$6,Simulation!Q1727&lt;='Given Data '!J$7),2,IF(Simulation!Q1727&gt;'Given Data '!J$8,3)))</f>
        <v>3</v>
      </c>
      <c r="M1727" s="41">
        <v>3</v>
      </c>
      <c r="N1727" s="32">
        <f t="shared" si="63"/>
        <v>1723</v>
      </c>
      <c r="O1727" s="41">
        <f>O1726+(Table10[[#This Row],[Column11]]-Q1726)/R1726</f>
        <v>85.230465621254027</v>
      </c>
      <c r="P1727" s="41">
        <f>3.6*Table10[[#This Row],[Column11]]</f>
        <v>99.468897423054543</v>
      </c>
      <c r="Q1727" s="41">
        <f t="shared" si="64"/>
        <v>27.630249284181819</v>
      </c>
      <c r="R1727" s="36">
        <f>-Table10[[#This Row],[Column16]]/Table10[[#This Row],[Column19]]</f>
        <v>0.72148611628682613</v>
      </c>
      <c r="S1727" s="41">
        <f>'Given Data '!C$21*'Given Data '!C$19*'Given Data '!C$9*Table10[[#This Row],[Column11]]^2</f>
        <v>717.81714316282796</v>
      </c>
      <c r="T1727" s="41">
        <f>'Given Data '!C$24*'Given Data '!C$17*9.81</f>
        <v>409.43800800000002</v>
      </c>
      <c r="U1727" s="41">
        <v>0</v>
      </c>
      <c r="V1727" s="41">
        <f>'Given Data '!C$45-(Table10[[#This Row],[Column13]]+Table10[[#This Row],[Column14]]+Table10[[#This Row],[Column15]])</f>
        <v>-419.35373383999354</v>
      </c>
      <c r="W1727" s="41">
        <f>Table10[[#This Row],[Column16]]/'Given Data '!C$17</f>
        <v>-0.80380620237295342</v>
      </c>
      <c r="X1727" s="41">
        <f>IF(L1727=1,'Given Data '!C$55,IF(L1727=2,'Given Data '!C$56,IF(L1727=3,'Given Data '!C$57)))</f>
        <v>581.23604096253996</v>
      </c>
      <c r="Y1727" s="41">
        <f>Table10[[#This Row],[Column19]]*Table10[[#This Row],[Column11]]^2/(2*1000)</f>
        <v>221.86671169024115</v>
      </c>
    </row>
    <row r="1728" spans="7:25">
      <c r="G1728" s="42">
        <v>5200</v>
      </c>
      <c r="H1728" s="42">
        <v>15.92</v>
      </c>
      <c r="I1728" s="41">
        <f>Table10[[#This Row],[Column2]]*746/1000</f>
        <v>11.87632</v>
      </c>
      <c r="J1728" s="37">
        <f>60*Table10[[#This Row],[Column3]]/(2*PI()*Table10[[#This Row],[Column1]])</f>
        <v>2.1809711927782367E-2</v>
      </c>
      <c r="K1728" s="51">
        <v>443.8</v>
      </c>
      <c r="L1728" s="41">
        <f>IF(Simulation!Q1728&lt;='Given Data '!J$6,1,IF(AND(Simulation!Q1728&gt;'Given Data '!J$6,Simulation!Q1728&lt;='Given Data '!J$7),2,IF(Simulation!Q1728&gt;'Given Data '!J$8,3)))</f>
        <v>3</v>
      </c>
      <c r="M1728" s="41">
        <v>3</v>
      </c>
      <c r="N1728" s="32">
        <f t="shared" si="63"/>
        <v>1724</v>
      </c>
      <c r="O1728" s="41">
        <f>O1727+(Table10[[#This Row],[Column11]]-Q1727)/R1727</f>
        <v>85.26664075332971</v>
      </c>
      <c r="P1728" s="41">
        <f>3.6*Table10[[#This Row],[Column11]]</f>
        <v>99.562856903025349</v>
      </c>
      <c r="Q1728" s="41">
        <f t="shared" si="64"/>
        <v>27.656349139729262</v>
      </c>
      <c r="R1728" s="36">
        <f>-Table10[[#This Row],[Column16]]/Table10[[#This Row],[Column19]]</f>
        <v>0.72382037859629633</v>
      </c>
      <c r="S1728" s="41">
        <f>'Given Data '!C$21*'Given Data '!C$19*'Given Data '!C$9*Table10[[#This Row],[Column11]]^2</f>
        <v>719.17390054615259</v>
      </c>
      <c r="T1728" s="41">
        <f>'Given Data '!C$24*'Given Data '!C$17*9.81</f>
        <v>409.43800800000002</v>
      </c>
      <c r="U1728" s="41">
        <v>0</v>
      </c>
      <c r="V1728" s="41">
        <f>'Given Data '!C$45-(Table10[[#This Row],[Column13]]+Table10[[#This Row],[Column14]]+Table10[[#This Row],[Column15]])</f>
        <v>-420.71049122331806</v>
      </c>
      <c r="W1728" s="41">
        <f>Table10[[#This Row],[Column16]]/'Given Data '!C$17</f>
        <v>-0.80640679922431624</v>
      </c>
      <c r="X1728" s="41">
        <f>IF(L1728=1,'Given Data '!C$55,IF(L1728=2,'Given Data '!C$56,IF(L1728=3,'Given Data '!C$57)))</f>
        <v>581.23604096253996</v>
      </c>
      <c r="Y1728" s="41">
        <f>Table10[[#This Row],[Column19]]*Table10[[#This Row],[Column11]]^2/(2*1000)</f>
        <v>222.28606542408113</v>
      </c>
    </row>
    <row r="1729" spans="7:25">
      <c r="G1729" s="42">
        <v>5400</v>
      </c>
      <c r="H1729" s="42">
        <v>16.579999999999998</v>
      </c>
      <c r="I1729" s="41">
        <f>Table10[[#This Row],[Column2]]*746/1000</f>
        <v>12.368679999999998</v>
      </c>
      <c r="J1729" s="37">
        <f>60*Table10[[#This Row],[Column3]]/(2*PI()*Table10[[#This Row],[Column1]])</f>
        <v>2.187262846135404E-2</v>
      </c>
      <c r="K1729" s="51">
        <v>443.8</v>
      </c>
      <c r="L1729" s="41">
        <f>IF(Simulation!Q1729&lt;='Given Data '!J$6,1,IF(AND(Simulation!Q1729&gt;'Given Data '!J$6,Simulation!Q1729&lt;='Given Data '!J$7),2,IF(Simulation!Q1729&gt;'Given Data '!J$8,3)))</f>
        <v>3</v>
      </c>
      <c r="M1729" s="41">
        <v>3</v>
      </c>
      <c r="N1729" s="32">
        <f t="shared" si="63"/>
        <v>1725</v>
      </c>
      <c r="O1729" s="41">
        <f>O1728+(Table10[[#This Row],[Column11]]-Q1728)/R1728</f>
        <v>85.302781723304562</v>
      </c>
      <c r="P1729" s="41">
        <f>3.6*Table10[[#This Row],[Column11]]</f>
        <v>99.657031357077457</v>
      </c>
      <c r="Q1729" s="41">
        <f t="shared" si="64"/>
        <v>27.682508710299292</v>
      </c>
      <c r="R1729" s="36">
        <f>-Table10[[#This Row],[Column16]]/Table10[[#This Row],[Column19]]</f>
        <v>0.72616219306845764</v>
      </c>
      <c r="S1729" s="41">
        <f>'Given Data '!C$21*'Given Data '!C$19*'Given Data '!C$9*Table10[[#This Row],[Column11]]^2</f>
        <v>720.53504751862033</v>
      </c>
      <c r="T1729" s="41">
        <f>'Given Data '!C$24*'Given Data '!C$17*9.81</f>
        <v>409.43800800000002</v>
      </c>
      <c r="U1729" s="41">
        <v>0</v>
      </c>
      <c r="V1729" s="41">
        <f>'Given Data '!C$45-(Table10[[#This Row],[Column13]]+Table10[[#This Row],[Column14]]+Table10[[#This Row],[Column15]])</f>
        <v>-422.07163819578591</v>
      </c>
      <c r="W1729" s="41">
        <f>Table10[[#This Row],[Column16]]/'Given Data '!C$17</f>
        <v>-0.80901580992464373</v>
      </c>
      <c r="X1729" s="41">
        <f>IF(L1729=1,'Given Data '!C$55,IF(L1729=2,'Given Data '!C$56,IF(L1729=3,'Given Data '!C$57)))</f>
        <v>581.23604096253996</v>
      </c>
      <c r="Y1729" s="41">
        <f>Table10[[#This Row],[Column19]]*Table10[[#This Row],[Column11]]^2/(2*1000)</f>
        <v>222.70677591530449</v>
      </c>
    </row>
    <row r="1730" spans="7:25">
      <c r="G1730" s="42">
        <v>5500</v>
      </c>
      <c r="H1730" s="42">
        <v>16.940000000000001</v>
      </c>
      <c r="I1730" s="41">
        <f>Table10[[#This Row],[Column2]]*746/1000</f>
        <v>12.637240000000002</v>
      </c>
      <c r="J1730" s="37">
        <f>60*Table10[[#This Row],[Column3]]/(2*PI()*Table10[[#This Row],[Column1]])</f>
        <v>2.1941227778603172E-2</v>
      </c>
      <c r="K1730" s="51">
        <v>443.8</v>
      </c>
      <c r="L1730" s="41">
        <f>IF(Simulation!Q1730&lt;='Given Data '!J$6,1,IF(AND(Simulation!Q1730&gt;'Given Data '!J$6,Simulation!Q1730&lt;='Given Data '!J$7),2,IF(Simulation!Q1730&gt;'Given Data '!J$8,3)))</f>
        <v>3</v>
      </c>
      <c r="M1730" s="41">
        <v>3</v>
      </c>
      <c r="N1730" s="32">
        <f t="shared" si="63"/>
        <v>1726</v>
      </c>
      <c r="O1730" s="41">
        <f>O1729+(Table10[[#This Row],[Column11]]-Q1729)/R1729</f>
        <v>85.33888851772177</v>
      </c>
      <c r="P1730" s="41">
        <f>3.6*Table10[[#This Row],[Column11]]</f>
        <v>99.751421157544684</v>
      </c>
      <c r="Q1730" s="41">
        <f t="shared" si="64"/>
        <v>27.708728099317966</v>
      </c>
      <c r="R1730" s="36">
        <f>-Table10[[#This Row],[Column16]]/Table10[[#This Row],[Column19]]</f>
        <v>0.72851158413722217</v>
      </c>
      <c r="S1730" s="41">
        <f>'Given Data '!C$21*'Given Data '!C$19*'Given Data '!C$9*Table10[[#This Row],[Column11]]^2</f>
        <v>721.9005982821019</v>
      </c>
      <c r="T1730" s="41">
        <f>'Given Data '!C$24*'Given Data '!C$17*9.81</f>
        <v>409.43800800000002</v>
      </c>
      <c r="U1730" s="41">
        <v>0</v>
      </c>
      <c r="V1730" s="41">
        <f>'Given Data '!C$45-(Table10[[#This Row],[Column13]]+Table10[[#This Row],[Column14]]+Table10[[#This Row],[Column15]])</f>
        <v>-423.43718895926736</v>
      </c>
      <c r="W1730" s="41">
        <f>Table10[[#This Row],[Column16]]/'Given Data '!C$17</f>
        <v>-0.81163326169570704</v>
      </c>
      <c r="X1730" s="41">
        <f>IF(L1730=1,'Given Data '!C$55,IF(L1730=2,'Given Data '!C$56,IF(L1730=3,'Given Data '!C$57)))</f>
        <v>581.23604096253996</v>
      </c>
      <c r="Y1730" s="41">
        <f>Table10[[#This Row],[Column19]]*Table10[[#This Row],[Column11]]^2/(2*1000)</f>
        <v>223.12884755350024</v>
      </c>
    </row>
    <row r="1731" spans="7:25">
      <c r="G1731" s="42">
        <v>5700</v>
      </c>
      <c r="H1731" s="42">
        <v>17.11</v>
      </c>
      <c r="I1731" s="41">
        <f>Table10[[#This Row],[Column2]]*746/1000</f>
        <v>12.764059999999999</v>
      </c>
      <c r="J1731" s="37">
        <f>60*Table10[[#This Row],[Column3]]/(2*PI()*Table10[[#This Row],[Column1]])</f>
        <v>2.1383823609700394E-2</v>
      </c>
      <c r="K1731" s="51">
        <v>443.8</v>
      </c>
      <c r="L1731" s="41">
        <f>IF(Simulation!Q1731&lt;='Given Data '!J$6,1,IF(AND(Simulation!Q1731&gt;'Given Data '!J$6,Simulation!Q1731&lt;='Given Data '!J$7),2,IF(Simulation!Q1731&gt;'Given Data '!J$8,3)))</f>
        <v>3</v>
      </c>
      <c r="M1731" s="41">
        <v>3</v>
      </c>
      <c r="N1731" s="32">
        <f t="shared" si="63"/>
        <v>1727</v>
      </c>
      <c r="O1731" s="41">
        <f>O1730+(Table10[[#This Row],[Column11]]-Q1730)/R1730</f>
        <v>85.374961123249093</v>
      </c>
      <c r="P1731" s="41">
        <f>3.6*Table10[[#This Row],[Column11]]</f>
        <v>99.84602667713267</v>
      </c>
      <c r="Q1731" s="41">
        <f t="shared" si="64"/>
        <v>27.73500741031463</v>
      </c>
      <c r="R1731" s="36">
        <f>-Table10[[#This Row],[Column16]]/Table10[[#This Row],[Column19]]</f>
        <v>0.73086857631555557</v>
      </c>
      <c r="S1731" s="41">
        <f>'Given Data '!C$21*'Given Data '!C$19*'Given Data '!C$9*Table10[[#This Row],[Column11]]^2</f>
        <v>723.27056708441592</v>
      </c>
      <c r="T1731" s="41">
        <f>'Given Data '!C$24*'Given Data '!C$17*9.81</f>
        <v>409.43800800000002</v>
      </c>
      <c r="U1731" s="41">
        <v>0</v>
      </c>
      <c r="V1731" s="41">
        <f>'Given Data '!C$45-(Table10[[#This Row],[Column13]]+Table10[[#This Row],[Column14]]+Table10[[#This Row],[Column15]])</f>
        <v>-424.80715776158149</v>
      </c>
      <c r="W1731" s="41">
        <f>Table10[[#This Row],[Column16]]/'Given Data '!C$17</f>
        <v>-0.81425918184735091</v>
      </c>
      <c r="X1731" s="41">
        <f>IF(L1731=1,'Given Data '!C$55,IF(L1731=2,'Given Data '!C$56,IF(L1731=3,'Given Data '!C$57)))</f>
        <v>581.23604096253996</v>
      </c>
      <c r="Y1731" s="41">
        <f>Table10[[#This Row],[Column19]]*Table10[[#This Row],[Column11]]^2/(2*1000)</f>
        <v>223.55228474245951</v>
      </c>
    </row>
    <row r="1732" spans="7:25">
      <c r="G1732" s="42">
        <v>4500</v>
      </c>
      <c r="H1732" s="42">
        <v>13.81</v>
      </c>
      <c r="I1732" s="41">
        <f>Table10[[#This Row],[Column2]]*746/1000</f>
        <v>10.30226</v>
      </c>
      <c r="J1732" s="37">
        <f>60*Table10[[#This Row],[Column3]]/(2*PI()*Table10[[#This Row],[Column1]])</f>
        <v>2.1862074720238798E-2</v>
      </c>
      <c r="K1732" s="51">
        <v>443.8</v>
      </c>
      <c r="L1732" s="41">
        <f>IF(Simulation!Q1732&lt;='Given Data '!J$6,1,IF(AND(Simulation!Q1732&gt;'Given Data '!J$6,Simulation!Q1732&lt;='Given Data '!J$7),2,IF(Simulation!Q1732&gt;'Given Data '!J$8,3)))</f>
        <v>3</v>
      </c>
      <c r="M1732" s="41">
        <v>3</v>
      </c>
      <c r="N1732" s="32">
        <f t="shared" si="63"/>
        <v>1728</v>
      </c>
      <c r="O1732" s="41">
        <f>O1731+(Table10[[#This Row],[Column11]]-Q1731)/R1731</f>
        <v>85.410999526678864</v>
      </c>
      <c r="P1732" s="41">
        <f>3.6*Table10[[#This Row],[Column11]]</f>
        <v>99.940848288919327</v>
      </c>
      <c r="Q1732" s="41">
        <f t="shared" si="64"/>
        <v>27.761346746922033</v>
      </c>
      <c r="R1732" s="36">
        <f>-Table10[[#This Row],[Column16]]/Table10[[#This Row],[Column19]]</f>
        <v>0.7332331941957303</v>
      </c>
      <c r="S1732" s="41">
        <f>'Given Data '!C$21*'Given Data '!C$19*'Given Data '!C$9*Table10[[#This Row],[Column11]]^2</f>
        <v>724.64496821947796</v>
      </c>
      <c r="T1732" s="41">
        <f>'Given Data '!C$24*'Given Data '!C$17*9.81</f>
        <v>409.43800800000002</v>
      </c>
      <c r="U1732" s="41">
        <v>0</v>
      </c>
      <c r="V1732" s="41">
        <f>'Given Data '!C$45-(Table10[[#This Row],[Column13]]+Table10[[#This Row],[Column14]]+Table10[[#This Row],[Column15]])</f>
        <v>-426.18155889664354</v>
      </c>
      <c r="W1732" s="41">
        <f>Table10[[#This Row],[Column16]]/'Given Data '!C$17</f>
        <v>-0.81689359777777604</v>
      </c>
      <c r="X1732" s="41">
        <f>IF(L1732=1,'Given Data '!C$55,IF(L1732=2,'Given Data '!C$56,IF(L1732=3,'Given Data '!C$57)))</f>
        <v>581.23604096253996</v>
      </c>
      <c r="Y1732" s="41">
        <f>Table10[[#This Row],[Column19]]*Table10[[#This Row],[Column11]]^2/(2*1000)</f>
        <v>223.9770919002211</v>
      </c>
    </row>
    <row r="1733" spans="7:25">
      <c r="G1733" s="42">
        <v>4500</v>
      </c>
      <c r="H1733" s="42">
        <v>13.81</v>
      </c>
      <c r="I1733" s="41">
        <f>Table10[[#This Row],[Column2]]*746/1000</f>
        <v>10.30226</v>
      </c>
      <c r="J1733" s="37">
        <f>60*Table10[[#This Row],[Column3]]/(2*PI()*Table10[[#This Row],[Column1]])</f>
        <v>2.1862074720238798E-2</v>
      </c>
      <c r="K1733" s="51">
        <v>443.8</v>
      </c>
      <c r="L1733" s="41">
        <f>IF(Simulation!Q1733&lt;='Given Data '!J$6,1,IF(AND(Simulation!Q1733&gt;'Given Data '!J$6,Simulation!Q1733&lt;='Given Data '!J$7),2,IF(Simulation!Q1733&gt;'Given Data '!J$8,3)))</f>
        <v>3</v>
      </c>
      <c r="M1733" s="41">
        <v>3</v>
      </c>
      <c r="N1733" s="32">
        <f t="shared" si="63"/>
        <v>1729</v>
      </c>
      <c r="O1733" s="41">
        <f>O1732+(Table10[[#This Row],[Column11]]-Q1732)/R1732</f>
        <v>85.447003714928115</v>
      </c>
      <c r="P1733" s="41">
        <f>3.6*Table10[[#This Row],[Column11]]</f>
        <v>100.03588636635526</v>
      </c>
      <c r="Q1733" s="41">
        <f t="shared" si="64"/>
        <v>27.78774621287646</v>
      </c>
      <c r="R1733" s="36">
        <f>-Table10[[#This Row],[Column16]]/Table10[[#This Row],[Column19]]</f>
        <v>0.73560546244958425</v>
      </c>
      <c r="S1733" s="41">
        <f>'Given Data '!C$21*'Given Data '!C$19*'Given Data '!C$9*Table10[[#This Row],[Column11]]^2</f>
        <v>726.02381602744924</v>
      </c>
      <c r="T1733" s="41">
        <f>'Given Data '!C$24*'Given Data '!C$17*9.81</f>
        <v>409.43800800000002</v>
      </c>
      <c r="U1733" s="41">
        <v>0</v>
      </c>
      <c r="V1733" s="41">
        <f>'Given Data '!C$45-(Table10[[#This Row],[Column13]]+Table10[[#This Row],[Column14]]+Table10[[#This Row],[Column15]])</f>
        <v>-427.56040670461471</v>
      </c>
      <c r="W1733" s="41">
        <f>Table10[[#This Row],[Column16]]/'Given Data '!C$17</f>
        <v>-0.81953653697382589</v>
      </c>
      <c r="X1733" s="41">
        <f>IF(L1733=1,'Given Data '!C$55,IF(L1733=2,'Given Data '!C$56,IF(L1733=3,'Given Data '!C$57)))</f>
        <v>581.23604096253996</v>
      </c>
      <c r="Y1733" s="41">
        <f>Table10[[#This Row],[Column19]]*Table10[[#This Row],[Column11]]^2/(2*1000)</f>
        <v>224.40327345911774</v>
      </c>
    </row>
    <row r="1734" spans="7:25">
      <c r="G1734" s="42">
        <v>4700</v>
      </c>
      <c r="H1734" s="42">
        <v>14.39</v>
      </c>
      <c r="I1734" s="41">
        <f>Table10[[#This Row],[Column2]]*746/1000</f>
        <v>10.73494</v>
      </c>
      <c r="J1734" s="37">
        <f>60*Table10[[#This Row],[Column3]]/(2*PI()*Table10[[#This Row],[Column1]])</f>
        <v>2.1810877848445674E-2</v>
      </c>
      <c r="K1734" s="51">
        <v>443.8</v>
      </c>
      <c r="L1734" s="41">
        <f>IF(Simulation!Q1734&lt;='Given Data '!J$6,1,IF(AND(Simulation!Q1734&gt;'Given Data '!J$6,Simulation!Q1734&lt;='Given Data '!J$7),2,IF(Simulation!Q1734&gt;'Given Data '!J$8,3)))</f>
        <v>3</v>
      </c>
      <c r="M1734" s="41">
        <v>3</v>
      </c>
      <c r="N1734" s="32">
        <f t="shared" ref="N1734:N1797" si="65">N1733+1</f>
        <v>1730</v>
      </c>
      <c r="O1734" s="41">
        <f>O1733+(Table10[[#This Row],[Column11]]-Q1733)/R1733</f>
        <v>85.48297367503865</v>
      </c>
      <c r="P1734" s="41">
        <f>3.6*Table10[[#This Row],[Column11]]</f>
        <v>100.13114128326428</v>
      </c>
      <c r="Q1734" s="41">
        <f t="shared" ref="Q1734:Q1797" si="66">SQRT(2*R1733+Q1733^2)</f>
        <v>27.814205912017858</v>
      </c>
      <c r="R1734" s="36">
        <f>-Table10[[#This Row],[Column16]]/Table10[[#This Row],[Column19]]</f>
        <v>0.73798540582877714</v>
      </c>
      <c r="S1734" s="41">
        <f>'Given Data '!C$21*'Given Data '!C$19*'Given Data '!C$9*Table10[[#This Row],[Column11]]^2</f>
        <v>727.40712489488635</v>
      </c>
      <c r="T1734" s="41">
        <f>'Given Data '!C$24*'Given Data '!C$17*9.81</f>
        <v>409.43800800000002</v>
      </c>
      <c r="U1734" s="41">
        <v>0</v>
      </c>
      <c r="V1734" s="41">
        <f>'Given Data '!C$45-(Table10[[#This Row],[Column13]]+Table10[[#This Row],[Column14]]+Table10[[#This Row],[Column15]])</f>
        <v>-428.94371557205181</v>
      </c>
      <c r="W1734" s="41">
        <f>Table10[[#This Row],[Column16]]/'Given Data '!C$17</f>
        <v>-0.82218802701127403</v>
      </c>
      <c r="X1734" s="41">
        <f>IF(L1734=1,'Given Data '!C$55,IF(L1734=2,'Given Data '!C$56,IF(L1734=3,'Given Data '!C$57)))</f>
        <v>581.23604096253996</v>
      </c>
      <c r="Y1734" s="41">
        <f>Table10[[#This Row],[Column19]]*Table10[[#This Row],[Column11]]^2/(2*1000)</f>
        <v>224.83083386582234</v>
      </c>
    </row>
    <row r="1735" spans="7:25">
      <c r="G1735" s="42">
        <v>4800</v>
      </c>
      <c r="H1735" s="42">
        <v>14.68</v>
      </c>
      <c r="I1735" s="41">
        <f>Table10[[#This Row],[Column2]]*746/1000</f>
        <v>10.951280000000001</v>
      </c>
      <c r="J1735" s="37">
        <f>60*Table10[[#This Row],[Column3]]/(2*PI()*Table10[[#This Row],[Column1]])</f>
        <v>2.1786879314792649E-2</v>
      </c>
      <c r="K1735" s="51">
        <v>443.8</v>
      </c>
      <c r="L1735" s="41">
        <f>IF(Simulation!Q1735&lt;='Given Data '!J$6,1,IF(AND(Simulation!Q1735&gt;'Given Data '!J$6,Simulation!Q1735&lt;='Given Data '!J$7),2,IF(Simulation!Q1735&gt;'Given Data '!J$8,3)))</f>
        <v>3</v>
      </c>
      <c r="M1735" s="41">
        <v>3</v>
      </c>
      <c r="N1735" s="32">
        <f t="shared" si="65"/>
        <v>1731</v>
      </c>
      <c r="O1735" s="41">
        <f>O1734+(Table10[[#This Row],[Column11]]-Q1734)/R1734</f>
        <v>85.518909394177072</v>
      </c>
      <c r="P1735" s="41">
        <f>3.6*Table10[[#This Row],[Column11]]</f>
        <v>100.22661341384391</v>
      </c>
      <c r="Q1735" s="41">
        <f t="shared" si="66"/>
        <v>27.840725948289975</v>
      </c>
      <c r="R1735" s="36">
        <f>-Table10[[#This Row],[Column16]]/Table10[[#This Row],[Column19]]</f>
        <v>0.74037304916504953</v>
      </c>
      <c r="S1735" s="41">
        <f>'Given Data '!C$21*'Given Data '!C$19*'Given Data '!C$9*Table10[[#This Row],[Column11]]^2</f>
        <v>728.79490925489188</v>
      </c>
      <c r="T1735" s="41">
        <f>'Given Data '!C$24*'Given Data '!C$17*9.81</f>
        <v>409.43800800000002</v>
      </c>
      <c r="U1735" s="41">
        <v>0</v>
      </c>
      <c r="V1735" s="41">
        <f>'Given Data '!C$45-(Table10[[#This Row],[Column13]]+Table10[[#This Row],[Column14]]+Table10[[#This Row],[Column15]])</f>
        <v>-430.33149993205734</v>
      </c>
      <c r="W1735" s="41">
        <f>Table10[[#This Row],[Column16]]/'Given Data '!C$17</f>
        <v>-0.82484809555511163</v>
      </c>
      <c r="X1735" s="41">
        <f>IF(L1735=1,'Given Data '!C$55,IF(L1735=2,'Given Data '!C$56,IF(L1735=3,'Given Data '!C$57)))</f>
        <v>581.23604096253996</v>
      </c>
      <c r="Y1735" s="41">
        <f>Table10[[#This Row],[Column19]]*Table10[[#This Row],[Column11]]^2/(2*1000)</f>
        <v>225.25977758139442</v>
      </c>
    </row>
    <row r="1736" spans="7:25">
      <c r="G1736" s="42">
        <v>4900</v>
      </c>
      <c r="H1736" s="42">
        <v>14.97</v>
      </c>
      <c r="I1736" s="41">
        <f>Table10[[#This Row],[Column2]]*746/1000</f>
        <v>11.167620000000001</v>
      </c>
      <c r="J1736" s="37">
        <f>60*Table10[[#This Row],[Column3]]/(2*PI()*Table10[[#This Row],[Column1]])</f>
        <v>2.1763860313125459E-2</v>
      </c>
      <c r="K1736" s="51">
        <v>443.8</v>
      </c>
      <c r="L1736" s="41">
        <f>IF(Simulation!Q1736&lt;='Given Data '!J$6,1,IF(AND(Simulation!Q1736&gt;'Given Data '!J$6,Simulation!Q1736&lt;='Given Data '!J$7),2,IF(Simulation!Q1736&gt;'Given Data '!J$8,3)))</f>
        <v>3</v>
      </c>
      <c r="M1736" s="41">
        <v>3</v>
      </c>
      <c r="N1736" s="32">
        <f t="shared" si="65"/>
        <v>1732</v>
      </c>
      <c r="O1736" s="41">
        <f>O1735+(Table10[[#This Row],[Column11]]-Q1735)/R1735</f>
        <v>85.554810859634898</v>
      </c>
      <c r="P1736" s="41">
        <f>3.6*Table10[[#This Row],[Column11]]</f>
        <v>100.32230313266574</v>
      </c>
      <c r="Q1736" s="41">
        <f t="shared" si="66"/>
        <v>27.867306425740484</v>
      </c>
      <c r="R1736" s="36">
        <f>-Table10[[#This Row],[Column16]]/Table10[[#This Row],[Column19]]</f>
        <v>0.74276841737048116</v>
      </c>
      <c r="S1736" s="41">
        <f>'Given Data '!C$21*'Given Data '!C$19*'Given Data '!C$9*Table10[[#This Row],[Column11]]^2</f>
        <v>730.18718358726437</v>
      </c>
      <c r="T1736" s="41">
        <f>'Given Data '!C$24*'Given Data '!C$17*9.81</f>
        <v>409.43800800000002</v>
      </c>
      <c r="U1736" s="41">
        <v>0</v>
      </c>
      <c r="V1736" s="41">
        <f>'Given Data '!C$45-(Table10[[#This Row],[Column13]]+Table10[[#This Row],[Column14]]+Table10[[#This Row],[Column15]])</f>
        <v>-431.72377426442995</v>
      </c>
      <c r="W1736" s="41">
        <f>Table10[[#This Row],[Column16]]/'Given Data '!C$17</f>
        <v>-0.82751677035983573</v>
      </c>
      <c r="X1736" s="41">
        <f>IF(L1736=1,'Given Data '!C$55,IF(L1736=2,'Given Data '!C$56,IF(L1736=3,'Given Data '!C$57)))</f>
        <v>581.23604096253996</v>
      </c>
      <c r="Y1736" s="41">
        <f>Table10[[#This Row],[Column19]]*Table10[[#This Row],[Column11]]^2/(2*1000)</f>
        <v>225.69010908132645</v>
      </c>
    </row>
    <row r="1737" spans="7:25">
      <c r="G1737" s="42">
        <v>5000</v>
      </c>
      <c r="H1737" s="42">
        <v>15.26</v>
      </c>
      <c r="I1737" s="41">
        <f>Table10[[#This Row],[Column2]]*746/1000</f>
        <v>11.383959999999998</v>
      </c>
      <c r="J1737" s="37">
        <f>60*Table10[[#This Row],[Column3]]/(2*PI()*Table10[[#This Row],[Column1]])</f>
        <v>2.174176207152495E-2</v>
      </c>
      <c r="K1737" s="51">
        <v>443.8</v>
      </c>
      <c r="L1737" s="41">
        <f>IF(Simulation!Q1737&lt;='Given Data '!J$6,1,IF(AND(Simulation!Q1737&gt;'Given Data '!J$6,Simulation!Q1737&lt;='Given Data '!J$7),2,IF(Simulation!Q1737&gt;'Given Data '!J$8,3)))</f>
        <v>3</v>
      </c>
      <c r="M1737" s="41">
        <v>3</v>
      </c>
      <c r="N1737" s="32">
        <f t="shared" si="65"/>
        <v>1733</v>
      </c>
      <c r="O1737" s="41">
        <f>O1736+(Table10[[#This Row],[Column11]]-Q1736)/R1736</f>
        <v>85.590678058828615</v>
      </c>
      <c r="P1737" s="41">
        <f>3.6*Table10[[#This Row],[Column11]]</f>
        <v>100.41821081467603</v>
      </c>
      <c r="Q1737" s="41">
        <f t="shared" si="66"/>
        <v>27.893947448521118</v>
      </c>
      <c r="R1737" s="36">
        <f>-Table10[[#This Row],[Column16]]/Table10[[#This Row],[Column19]]</f>
        <v>0.74517153543775028</v>
      </c>
      <c r="S1737" s="41">
        <f>'Given Data '!C$21*'Given Data '!C$19*'Given Data '!C$9*Table10[[#This Row],[Column11]]^2</f>
        <v>731.58396241864955</v>
      </c>
      <c r="T1737" s="41">
        <f>'Given Data '!C$24*'Given Data '!C$17*9.81</f>
        <v>409.43800800000002</v>
      </c>
      <c r="U1737" s="41">
        <v>0</v>
      </c>
      <c r="V1737" s="41">
        <f>'Given Data '!C$45-(Table10[[#This Row],[Column13]]+Table10[[#This Row],[Column14]]+Table10[[#This Row],[Column15]])</f>
        <v>-433.12055309581501</v>
      </c>
      <c r="W1737" s="41">
        <f>Table10[[#This Row],[Column16]]/'Given Data '!C$17</f>
        <v>-0.83019407926973798</v>
      </c>
      <c r="X1737" s="41">
        <f>IF(L1737=1,'Given Data '!C$55,IF(L1737=2,'Given Data '!C$56,IF(L1737=3,'Given Data '!C$57)))</f>
        <v>581.23604096253996</v>
      </c>
      <c r="Y1737" s="41">
        <f>Table10[[#This Row],[Column19]]*Table10[[#This Row],[Column11]]^2/(2*1000)</f>
        <v>226.12183285559087</v>
      </c>
    </row>
    <row r="1738" spans="7:25">
      <c r="G1738" s="42">
        <v>5100</v>
      </c>
      <c r="H1738" s="42">
        <v>15.59</v>
      </c>
      <c r="I1738" s="41">
        <f>Table10[[#This Row],[Column2]]*746/1000</f>
        <v>11.630139999999999</v>
      </c>
      <c r="J1738" s="37">
        <f>60*Table10[[#This Row],[Column3]]/(2*PI()*Table10[[#This Row],[Column1]])</f>
        <v>2.1776403174715003E-2</v>
      </c>
      <c r="K1738" s="51">
        <v>443.8</v>
      </c>
      <c r="L1738" s="41">
        <f>IF(Simulation!Q1738&lt;='Given Data '!J$6,1,IF(AND(Simulation!Q1738&gt;'Given Data '!J$6,Simulation!Q1738&lt;='Given Data '!J$7),2,IF(Simulation!Q1738&gt;'Given Data '!J$8,3)))</f>
        <v>3</v>
      </c>
      <c r="M1738" s="41">
        <v>3</v>
      </c>
      <c r="N1738" s="32">
        <f t="shared" si="65"/>
        <v>1734</v>
      </c>
      <c r="O1738" s="41">
        <f>O1737+(Table10[[#This Row],[Column11]]-Q1737)/R1737</f>
        <v>85.626510979299752</v>
      </c>
      <c r="P1738" s="41">
        <f>3.6*Table10[[#This Row],[Column11]]</f>
        <v>100.51433683519612</v>
      </c>
      <c r="Q1738" s="41">
        <f t="shared" si="66"/>
        <v>27.920649120887809</v>
      </c>
      <c r="R1738" s="36">
        <f>-Table10[[#This Row],[Column16]]/Table10[[#This Row],[Column19]]</f>
        <v>0.74758242844039646</v>
      </c>
      <c r="S1738" s="41">
        <f>'Given Data '!C$21*'Given Data '!C$19*'Given Data '!C$9*Table10[[#This Row],[Column11]]^2</f>
        <v>732.98526032269194</v>
      </c>
      <c r="T1738" s="41">
        <f>'Given Data '!C$24*'Given Data '!C$17*9.81</f>
        <v>409.43800800000002</v>
      </c>
      <c r="U1738" s="41">
        <v>0</v>
      </c>
      <c r="V1738" s="41">
        <f>'Given Data '!C$45-(Table10[[#This Row],[Column13]]+Table10[[#This Row],[Column14]]+Table10[[#This Row],[Column15]])</f>
        <v>-434.52185099985741</v>
      </c>
      <c r="W1738" s="41">
        <f>Table10[[#This Row],[Column16]]/'Given Data '!C$17</f>
        <v>-0.8328800502191972</v>
      </c>
      <c r="X1738" s="41">
        <f>IF(L1738=1,'Given Data '!C$55,IF(L1738=2,'Given Data '!C$56,IF(L1738=3,'Given Data '!C$57)))</f>
        <v>581.23604096253996</v>
      </c>
      <c r="Y1738" s="41">
        <f>Table10[[#This Row],[Column19]]*Table10[[#This Row],[Column11]]^2/(2*1000)</f>
        <v>226.55495340868669</v>
      </c>
    </row>
    <row r="1739" spans="7:25">
      <c r="G1739" s="42">
        <v>5200</v>
      </c>
      <c r="H1739" s="42">
        <v>15.92</v>
      </c>
      <c r="I1739" s="41">
        <f>Table10[[#This Row],[Column2]]*746/1000</f>
        <v>11.87632</v>
      </c>
      <c r="J1739" s="37">
        <f>60*Table10[[#This Row],[Column3]]/(2*PI()*Table10[[#This Row],[Column1]])</f>
        <v>2.1809711927782367E-2</v>
      </c>
      <c r="K1739" s="51">
        <v>443.8</v>
      </c>
      <c r="L1739" s="41">
        <f>IF(Simulation!Q1739&lt;='Given Data '!J$6,1,IF(AND(Simulation!Q1739&gt;'Given Data '!J$6,Simulation!Q1739&lt;='Given Data '!J$7),2,IF(Simulation!Q1739&gt;'Given Data '!J$8,3)))</f>
        <v>3</v>
      </c>
      <c r="M1739" s="41">
        <v>3</v>
      </c>
      <c r="N1739" s="32">
        <f t="shared" si="65"/>
        <v>1735</v>
      </c>
      <c r="O1739" s="41">
        <f>O1738+(Table10[[#This Row],[Column11]]-Q1738)/R1738</f>
        <v>85.662309608714907</v>
      </c>
      <c r="P1739" s="41">
        <f>3.6*Table10[[#This Row],[Column11]]</f>
        <v>100.61068156992297</v>
      </c>
      <c r="Q1739" s="41">
        <f t="shared" si="66"/>
        <v>27.947411547200826</v>
      </c>
      <c r="R1739" s="36">
        <f>-Table10[[#This Row],[Column16]]/Table10[[#This Row],[Column19]]</f>
        <v>0.75000112153308129</v>
      </c>
      <c r="S1739" s="41">
        <f>'Given Data '!C$21*'Given Data '!C$19*'Given Data '!C$9*Table10[[#This Row],[Column11]]^2</f>
        <v>734.39109192018748</v>
      </c>
      <c r="T1739" s="41">
        <f>'Given Data '!C$24*'Given Data '!C$17*9.81</f>
        <v>409.43800800000002</v>
      </c>
      <c r="U1739" s="41">
        <v>0</v>
      </c>
      <c r="V1739" s="41">
        <f>'Given Data '!C$45-(Table10[[#This Row],[Column13]]+Table10[[#This Row],[Column14]]+Table10[[#This Row],[Column15]])</f>
        <v>-435.92768259735294</v>
      </c>
      <c r="W1739" s="41">
        <f>Table10[[#This Row],[Column16]]/'Given Data '!C$17</f>
        <v>-0.83557471123297022</v>
      </c>
      <c r="X1739" s="41">
        <f>IF(L1739=1,'Given Data '!C$55,IF(L1739=2,'Given Data '!C$56,IF(L1739=3,'Given Data '!C$57)))</f>
        <v>581.23604096253996</v>
      </c>
      <c r="Y1739" s="41">
        <f>Table10[[#This Row],[Column19]]*Table10[[#This Row],[Column11]]^2/(2*1000)</f>
        <v>226.98947525968657</v>
      </c>
    </row>
    <row r="1740" spans="7:25">
      <c r="G1740" s="42">
        <v>5400</v>
      </c>
      <c r="H1740" s="42">
        <v>16.579999999999998</v>
      </c>
      <c r="I1740" s="41">
        <f>Table10[[#This Row],[Column2]]*746/1000</f>
        <v>12.368679999999998</v>
      </c>
      <c r="J1740" s="37">
        <f>60*Table10[[#This Row],[Column3]]/(2*PI()*Table10[[#This Row],[Column1]])</f>
        <v>2.187262846135404E-2</v>
      </c>
      <c r="K1740" s="51">
        <v>443.8</v>
      </c>
      <c r="L1740" s="41">
        <f>IF(Simulation!Q1740&lt;='Given Data '!J$6,1,IF(AND(Simulation!Q1740&gt;'Given Data '!J$6,Simulation!Q1740&lt;='Given Data '!J$7),2,IF(Simulation!Q1740&gt;'Given Data '!J$8,3)))</f>
        <v>3</v>
      </c>
      <c r="M1740" s="41">
        <v>3</v>
      </c>
      <c r="N1740" s="32">
        <f t="shared" si="65"/>
        <v>1736</v>
      </c>
      <c r="O1740" s="41">
        <f>O1739+(Table10[[#This Row],[Column11]]-Q1739)/R1739</f>
        <v>85.698073934865832</v>
      </c>
      <c r="P1740" s="41">
        <f>3.6*Table10[[#This Row],[Column11]]</f>
        <v>100.70724539492964</v>
      </c>
      <c r="Q1740" s="41">
        <f t="shared" si="66"/>
        <v>27.9742348319249</v>
      </c>
      <c r="R1740" s="36">
        <f>-Table10[[#This Row],[Column16]]/Table10[[#This Row],[Column19]]</f>
        <v>0.75242763995184914</v>
      </c>
      <c r="S1740" s="41">
        <f>'Given Data '!C$21*'Given Data '!C$19*'Given Data '!C$9*Table10[[#This Row],[Column11]]^2</f>
        <v>735.80147187923478</v>
      </c>
      <c r="T1740" s="41">
        <f>'Given Data '!C$24*'Given Data '!C$17*9.81</f>
        <v>409.43800800000002</v>
      </c>
      <c r="U1740" s="41">
        <v>0</v>
      </c>
      <c r="V1740" s="41">
        <f>'Given Data '!C$45-(Table10[[#This Row],[Column13]]+Table10[[#This Row],[Column14]]+Table10[[#This Row],[Column15]])</f>
        <v>-437.33806255640025</v>
      </c>
      <c r="W1740" s="41">
        <f>Table10[[#This Row],[Column16]]/'Given Data '!C$17</f>
        <v>-0.8382780904264826</v>
      </c>
      <c r="X1740" s="41">
        <f>IF(L1740=1,'Given Data '!C$55,IF(L1740=2,'Given Data '!C$56,IF(L1740=3,'Given Data '!C$57)))</f>
        <v>581.23604096253996</v>
      </c>
      <c r="Y1740" s="41">
        <f>Table10[[#This Row],[Column19]]*Table10[[#This Row],[Column11]]^2/(2*1000)</f>
        <v>227.42540294228391</v>
      </c>
    </row>
    <row r="1741" spans="7:25">
      <c r="G1741" s="42">
        <v>5400</v>
      </c>
      <c r="H1741" s="42">
        <v>16.579999999999998</v>
      </c>
      <c r="I1741" s="41">
        <f>Table10[[#This Row],[Column2]]*746/1000</f>
        <v>12.368679999999998</v>
      </c>
      <c r="J1741" s="37">
        <f>60*Table10[[#This Row],[Column3]]/(2*PI()*Table10[[#This Row],[Column1]])</f>
        <v>2.187262846135404E-2</v>
      </c>
      <c r="K1741" s="51">
        <v>443.8</v>
      </c>
      <c r="L1741" s="41">
        <f>IF(Simulation!Q1741&lt;='Given Data '!J$6,1,IF(AND(Simulation!Q1741&gt;'Given Data '!J$6,Simulation!Q1741&lt;='Given Data '!J$7),2,IF(Simulation!Q1741&gt;'Given Data '!J$8,3)))</f>
        <v>3</v>
      </c>
      <c r="M1741" s="41">
        <v>3</v>
      </c>
      <c r="N1741" s="32">
        <f t="shared" si="65"/>
        <v>1737</v>
      </c>
      <c r="O1741" s="41">
        <f>O1740+(Table10[[#This Row],[Column11]]-Q1740)/R1740</f>
        <v>85.733803945669521</v>
      </c>
      <c r="P1741" s="41">
        <f>3.6*Table10[[#This Row],[Column11]]</f>
        <v>100.80402868666575</v>
      </c>
      <c r="Q1741" s="41">
        <f t="shared" si="66"/>
        <v>28.001119079629373</v>
      </c>
      <c r="R1741" s="36">
        <f>-Table10[[#This Row],[Column16]]/Table10[[#This Row],[Column19]]</f>
        <v>0.7548620090143926</v>
      </c>
      <c r="S1741" s="41">
        <f>'Given Data '!C$21*'Given Data '!C$19*'Given Data '!C$9*Table10[[#This Row],[Column11]]^2</f>
        <v>737.21641491538924</v>
      </c>
      <c r="T1741" s="41">
        <f>'Given Data '!C$24*'Given Data '!C$17*9.81</f>
        <v>409.43800800000002</v>
      </c>
      <c r="U1741" s="41">
        <v>0</v>
      </c>
      <c r="V1741" s="41">
        <f>'Given Data '!C$45-(Table10[[#This Row],[Column13]]+Table10[[#This Row],[Column14]]+Table10[[#This Row],[Column15]])</f>
        <v>-438.7530055925547</v>
      </c>
      <c r="W1741" s="41">
        <f>Table10[[#This Row],[Column16]]/'Given Data '!C$17</f>
        <v>-0.84099021600612345</v>
      </c>
      <c r="X1741" s="41">
        <f>IF(L1741=1,'Given Data '!C$55,IF(L1741=2,'Given Data '!C$56,IF(L1741=3,'Given Data '!C$57)))</f>
        <v>581.23604096253996</v>
      </c>
      <c r="Y1741" s="41">
        <f>Table10[[#This Row],[Column19]]*Table10[[#This Row],[Column11]]^2/(2*1000)</f>
        <v>227.86274100484036</v>
      </c>
    </row>
    <row r="1742" spans="7:25">
      <c r="G1742" s="42">
        <v>5500</v>
      </c>
      <c r="H1742" s="42">
        <v>16.940000000000001</v>
      </c>
      <c r="I1742" s="41">
        <f>Table10[[#This Row],[Column2]]*746/1000</f>
        <v>12.637240000000002</v>
      </c>
      <c r="J1742" s="37">
        <f>60*Table10[[#This Row],[Column3]]/(2*PI()*Table10[[#This Row],[Column1]])</f>
        <v>2.1941227778603172E-2</v>
      </c>
      <c r="K1742" s="51">
        <v>443.8</v>
      </c>
      <c r="L1742" s="41">
        <f>IF(Simulation!Q1742&lt;='Given Data '!J$6,1,IF(AND(Simulation!Q1742&gt;'Given Data '!J$6,Simulation!Q1742&lt;='Given Data '!J$7),2,IF(Simulation!Q1742&gt;'Given Data '!J$8,3)))</f>
        <v>3</v>
      </c>
      <c r="M1742" s="41">
        <v>3</v>
      </c>
      <c r="N1742" s="32">
        <f t="shared" si="65"/>
        <v>1738</v>
      </c>
      <c r="O1742" s="41">
        <f>O1741+(Table10[[#This Row],[Column11]]-Q1741)/R1741</f>
        <v>85.769499629168209</v>
      </c>
      <c r="P1742" s="41">
        <f>3.6*Table10[[#This Row],[Column11]]</f>
        <v>100.901031821958</v>
      </c>
      <c r="Q1742" s="41">
        <f t="shared" si="66"/>
        <v>28.028064394988334</v>
      </c>
      <c r="R1742" s="36">
        <f>-Table10[[#This Row],[Column16]]/Table10[[#This Row],[Column19]]</f>
        <v>0.75730425412031621</v>
      </c>
      <c r="S1742" s="41">
        <f>'Given Data '!C$21*'Given Data '!C$19*'Given Data '!C$9*Table10[[#This Row],[Column11]]^2</f>
        <v>738.63593579181645</v>
      </c>
      <c r="T1742" s="41">
        <f>'Given Data '!C$24*'Given Data '!C$17*9.81</f>
        <v>409.43800800000002</v>
      </c>
      <c r="U1742" s="41">
        <v>0</v>
      </c>
      <c r="V1742" s="41">
        <f>'Given Data '!C$45-(Table10[[#This Row],[Column13]]+Table10[[#This Row],[Column14]]+Table10[[#This Row],[Column15]])</f>
        <v>-440.17252646898191</v>
      </c>
      <c r="W1742" s="41">
        <f>Table10[[#This Row],[Column16]]/'Given Data '!C$17</f>
        <v>-0.84371111626954032</v>
      </c>
      <c r="X1742" s="41">
        <f>IF(L1742=1,'Given Data '!C$55,IF(L1742=2,'Given Data '!C$56,IF(L1742=3,'Given Data '!C$57)))</f>
        <v>581.23604096253996</v>
      </c>
      <c r="Y1742" s="41">
        <f>Table10[[#This Row],[Column19]]*Table10[[#This Row],[Column11]]^2/(2*1000)</f>
        <v>228.30149401043292</v>
      </c>
    </row>
    <row r="1743" spans="7:25">
      <c r="G1743" s="42">
        <v>5600</v>
      </c>
      <c r="H1743" s="42">
        <v>17.05</v>
      </c>
      <c r="I1743" s="41">
        <f>Table10[[#This Row],[Column2]]*746/1000</f>
        <v>12.7193</v>
      </c>
      <c r="J1743" s="37">
        <f>60*Table10[[#This Row],[Column3]]/(2*PI()*Table10[[#This Row],[Column1]])</f>
        <v>2.1689351439307978E-2</v>
      </c>
      <c r="K1743" s="51">
        <v>443.8</v>
      </c>
      <c r="L1743" s="41">
        <f>IF(Simulation!Q1743&lt;='Given Data '!J$6,1,IF(AND(Simulation!Q1743&gt;'Given Data '!J$6,Simulation!Q1743&lt;='Given Data '!J$7),2,IF(Simulation!Q1743&gt;'Given Data '!J$8,3)))</f>
        <v>3</v>
      </c>
      <c r="M1743" s="41">
        <v>3</v>
      </c>
      <c r="N1743" s="32">
        <f t="shared" si="65"/>
        <v>1739</v>
      </c>
      <c r="O1743" s="41">
        <f>O1742+(Table10[[#This Row],[Column11]]-Q1742)/R1742</f>
        <v>85.805160973529482</v>
      </c>
      <c r="P1743" s="41">
        <f>3.6*Table10[[#This Row],[Column11]]</f>
        <v>100.99825517801078</v>
      </c>
      <c r="Q1743" s="41">
        <f t="shared" si="66"/>
        <v>28.055070882780772</v>
      </c>
      <c r="R1743" s="36">
        <f>-Table10[[#This Row],[Column16]]/Table10[[#This Row],[Column19]]</f>
        <v>0.75975440075140122</v>
      </c>
      <c r="S1743" s="41">
        <f>'Given Data '!C$21*'Given Data '!C$19*'Given Data '!C$9*Table10[[#This Row],[Column11]]^2</f>
        <v>740.06004931944585</v>
      </c>
      <c r="T1743" s="41">
        <f>'Given Data '!C$24*'Given Data '!C$17*9.81</f>
        <v>409.43800800000002</v>
      </c>
      <c r="U1743" s="41">
        <v>0</v>
      </c>
      <c r="V1743" s="41">
        <f>'Given Data '!C$45-(Table10[[#This Row],[Column13]]+Table10[[#This Row],[Column14]]+Table10[[#This Row],[Column15]])</f>
        <v>-441.59663999661143</v>
      </c>
      <c r="W1743" s="41">
        <f>Table10[[#This Row],[Column16]]/'Given Data '!C$17</f>
        <v>-0.8464408196059332</v>
      </c>
      <c r="X1743" s="41">
        <f>IF(L1743=1,'Given Data '!C$55,IF(L1743=2,'Given Data '!C$56,IF(L1743=3,'Given Data '!C$57)))</f>
        <v>581.23604096253996</v>
      </c>
      <c r="Y1743" s="41">
        <f>Table10[[#This Row],[Column19]]*Table10[[#This Row],[Column11]]^2/(2*1000)</f>
        <v>228.74166653690187</v>
      </c>
    </row>
    <row r="1744" spans="7:25">
      <c r="G1744" s="42">
        <v>5700</v>
      </c>
      <c r="H1744" s="42">
        <v>17.11</v>
      </c>
      <c r="I1744" s="41">
        <f>Table10[[#This Row],[Column2]]*746/1000</f>
        <v>12.764059999999999</v>
      </c>
      <c r="J1744" s="37">
        <f>60*Table10[[#This Row],[Column3]]/(2*PI()*Table10[[#This Row],[Column1]])</f>
        <v>2.1383823609700394E-2</v>
      </c>
      <c r="K1744" s="51">
        <v>443.8</v>
      </c>
      <c r="L1744" s="41">
        <f>IF(Simulation!Q1744&lt;='Given Data '!J$6,1,IF(AND(Simulation!Q1744&gt;'Given Data '!J$6,Simulation!Q1744&lt;='Given Data '!J$7),2,IF(Simulation!Q1744&gt;'Given Data '!J$8,3)))</f>
        <v>3</v>
      </c>
      <c r="M1744" s="41">
        <v>3</v>
      </c>
      <c r="N1744" s="32">
        <f t="shared" si="65"/>
        <v>1740</v>
      </c>
      <c r="O1744" s="41">
        <f>O1743+(Table10[[#This Row],[Column11]]-Q1743)/R1743</f>
        <v>85.840787967046268</v>
      </c>
      <c r="P1744" s="41">
        <f>3.6*Table10[[#This Row],[Column11]]</f>
        <v>101.09569913240651</v>
      </c>
      <c r="Q1744" s="41">
        <f t="shared" si="66"/>
        <v>28.082138647890694</v>
      </c>
      <c r="R1744" s="36">
        <f>-Table10[[#This Row],[Column16]]/Table10[[#This Row],[Column19]]</f>
        <v>0.76221247447187057</v>
      </c>
      <c r="S1744" s="41">
        <f>'Given Data '!C$21*'Given Data '!C$19*'Given Data '!C$9*Table10[[#This Row],[Column11]]^2</f>
        <v>741.48877035712553</v>
      </c>
      <c r="T1744" s="41">
        <f>'Given Data '!C$24*'Given Data '!C$17*9.81</f>
        <v>409.43800800000002</v>
      </c>
      <c r="U1744" s="41">
        <v>0</v>
      </c>
      <c r="V1744" s="41">
        <f>'Given Data '!C$45-(Table10[[#This Row],[Column13]]+Table10[[#This Row],[Column14]]+Table10[[#This Row],[Column15]])</f>
        <v>-443.02536103429111</v>
      </c>
      <c r="W1744" s="41">
        <f>Table10[[#This Row],[Column16]]/'Given Data '!C$17</f>
        <v>-0.84917935449635062</v>
      </c>
      <c r="X1744" s="41">
        <f>IF(L1744=1,'Given Data '!C$55,IF(L1744=2,'Given Data '!C$56,IF(L1744=3,'Given Data '!C$57)))</f>
        <v>581.23604096253996</v>
      </c>
      <c r="Y1744" s="41">
        <f>Table10[[#This Row],[Column19]]*Table10[[#This Row],[Column11]]^2/(2*1000)</f>
        <v>229.18326317689846</v>
      </c>
    </row>
    <row r="1745" spans="7:25">
      <c r="G1745" s="42">
        <v>5700</v>
      </c>
      <c r="H1745" s="42">
        <v>17.11</v>
      </c>
      <c r="I1745" s="41">
        <f>Table10[[#This Row],[Column2]]*746/1000</f>
        <v>12.764059999999999</v>
      </c>
      <c r="J1745" s="37">
        <f>60*Table10[[#This Row],[Column3]]/(2*PI()*Table10[[#This Row],[Column1]])</f>
        <v>2.1383823609700394E-2</v>
      </c>
      <c r="K1745" s="51">
        <v>443.8</v>
      </c>
      <c r="L1745" s="41">
        <f>IF(Simulation!Q1745&lt;='Given Data '!J$6,1,IF(AND(Simulation!Q1745&gt;'Given Data '!J$6,Simulation!Q1745&lt;='Given Data '!J$7),2,IF(Simulation!Q1745&gt;'Given Data '!J$8,3)))</f>
        <v>3</v>
      </c>
      <c r="M1745" s="41">
        <v>3</v>
      </c>
      <c r="N1745" s="32">
        <f t="shared" si="65"/>
        <v>1741</v>
      </c>
      <c r="O1745" s="41">
        <f>O1744+(Table10[[#This Row],[Column11]]-Q1744)/R1744</f>
        <v>85.876380598136961</v>
      </c>
      <c r="P1745" s="41">
        <f>3.6*Table10[[#This Row],[Column11]]</f>
        <v>101.19336406310627</v>
      </c>
      <c r="Q1745" s="41">
        <f t="shared" si="66"/>
        <v>28.109267795307296</v>
      </c>
      <c r="R1745" s="36">
        <f>-Table10[[#This Row],[Column16]]/Table10[[#This Row],[Column19]]</f>
        <v>0.76467850092865763</v>
      </c>
      <c r="S1745" s="41">
        <f>'Given Data '!C$21*'Given Data '!C$19*'Given Data '!C$9*Table10[[#This Row],[Column11]]^2</f>
        <v>742.92211381177731</v>
      </c>
      <c r="T1745" s="41">
        <f>'Given Data '!C$24*'Given Data '!C$17*9.81</f>
        <v>409.43800800000002</v>
      </c>
      <c r="U1745" s="41">
        <v>0</v>
      </c>
      <c r="V1745" s="41">
        <f>'Given Data '!C$45-(Table10[[#This Row],[Column13]]+Table10[[#This Row],[Column14]]+Table10[[#This Row],[Column15]])</f>
        <v>-444.45870448894289</v>
      </c>
      <c r="W1745" s="41">
        <f>Table10[[#This Row],[Column16]]/'Given Data '!C$17</f>
        <v>-0.85192674951398839</v>
      </c>
      <c r="X1745" s="41">
        <f>IF(L1745=1,'Given Data '!C$55,IF(L1745=2,'Given Data '!C$56,IF(L1745=3,'Given Data '!C$57)))</f>
        <v>581.23604096253996</v>
      </c>
      <c r="Y1745" s="41">
        <f>Table10[[#This Row],[Column19]]*Table10[[#This Row],[Column11]]^2/(2*1000)</f>
        <v>229.62628853793277</v>
      </c>
    </row>
    <row r="1746" spans="7:25">
      <c r="G1746" s="42">
        <v>5800</v>
      </c>
      <c r="H1746" s="42">
        <v>17.18</v>
      </c>
      <c r="I1746" s="41">
        <f>Table10[[#This Row],[Column2]]*746/1000</f>
        <v>12.816280000000001</v>
      </c>
      <c r="J1746" s="37">
        <f>60*Table10[[#This Row],[Column3]]/(2*PI()*Table10[[#This Row],[Column1]])</f>
        <v>2.1101113593618586E-2</v>
      </c>
      <c r="K1746" s="51">
        <v>443.8</v>
      </c>
      <c r="L1746" s="41">
        <f>IF(Simulation!Q1746&lt;='Given Data '!J$6,1,IF(AND(Simulation!Q1746&gt;'Given Data '!J$6,Simulation!Q1746&lt;='Given Data '!J$7),2,IF(Simulation!Q1746&gt;'Given Data '!J$8,3)))</f>
        <v>3</v>
      </c>
      <c r="M1746" s="41">
        <v>3</v>
      </c>
      <c r="N1746" s="32">
        <f t="shared" si="65"/>
        <v>1742</v>
      </c>
      <c r="O1746" s="41">
        <f>O1745+(Table10[[#This Row],[Column11]]-Q1745)/R1745</f>
        <v>85.911938855345412</v>
      </c>
      <c r="P1746" s="41">
        <f>3.6*Table10[[#This Row],[Column11]]</f>
        <v>101.29125034845032</v>
      </c>
      <c r="Q1746" s="41">
        <f t="shared" si="66"/>
        <v>28.136458430125089</v>
      </c>
      <c r="R1746" s="36">
        <f>-Table10[[#This Row],[Column16]]/Table10[[#This Row],[Column19]]</f>
        <v>0.76715250585167161</v>
      </c>
      <c r="S1746" s="41">
        <f>'Given Data '!C$21*'Given Data '!C$19*'Given Data '!C$9*Table10[[#This Row],[Column11]]^2</f>
        <v>744.36009463855191</v>
      </c>
      <c r="T1746" s="41">
        <f>'Given Data '!C$24*'Given Data '!C$17*9.81</f>
        <v>409.43800800000002</v>
      </c>
      <c r="U1746" s="41">
        <v>0</v>
      </c>
      <c r="V1746" s="41">
        <f>'Given Data '!C$45-(Table10[[#This Row],[Column13]]+Table10[[#This Row],[Column14]]+Table10[[#This Row],[Column15]])</f>
        <v>-445.89668531571738</v>
      </c>
      <c r="W1746" s="41">
        <f>Table10[[#This Row],[Column16]]/'Given Data '!C$17</f>
        <v>-0.85468303332448559</v>
      </c>
      <c r="X1746" s="41">
        <f>IF(L1746=1,'Given Data '!C$55,IF(L1746=2,'Given Data '!C$56,IF(L1746=3,'Given Data '!C$57)))</f>
        <v>581.23604096253996</v>
      </c>
      <c r="Y1746" s="41">
        <f>Table10[[#This Row],[Column19]]*Table10[[#This Row],[Column11]]^2/(2*1000)</f>
        <v>230.07074724242167</v>
      </c>
    </row>
    <row r="1747" spans="7:25">
      <c r="G1747" s="42">
        <v>5900</v>
      </c>
      <c r="H1747" s="42">
        <v>17.239999999999998</v>
      </c>
      <c r="I1747" s="41">
        <f>Table10[[#This Row],[Column2]]*746/1000</f>
        <v>12.861039999999999</v>
      </c>
      <c r="J1747" s="37">
        <f>60*Table10[[#This Row],[Column3]]/(2*PI()*Table10[[#This Row],[Column1]])</f>
        <v>2.0815912772568706E-2</v>
      </c>
      <c r="K1747" s="51">
        <v>470.5</v>
      </c>
      <c r="L1747" s="41">
        <f>IF(Simulation!Q1747&lt;='Given Data '!J$6,1,IF(AND(Simulation!Q1747&gt;'Given Data '!J$6,Simulation!Q1747&lt;='Given Data '!J$7),2,IF(Simulation!Q1747&gt;'Given Data '!J$8,3)))</f>
        <v>3</v>
      </c>
      <c r="M1747" s="41">
        <v>3</v>
      </c>
      <c r="N1747" s="32">
        <f t="shared" si="65"/>
        <v>1743</v>
      </c>
      <c r="O1747" s="41">
        <f>O1746+(Table10[[#This Row],[Column11]]-Q1746)/R1746</f>
        <v>85.947462727340991</v>
      </c>
      <c r="P1747" s="41">
        <f>3.6*Table10[[#This Row],[Column11]]</f>
        <v>101.38935836715859</v>
      </c>
      <c r="Q1747" s="41">
        <f t="shared" si="66"/>
        <v>28.163710657544055</v>
      </c>
      <c r="R1747" s="36">
        <f>-Table10[[#This Row],[Column16]]/Table10[[#This Row],[Column19]]</f>
        <v>0.76963451505406832</v>
      </c>
      <c r="S1747" s="41">
        <f>'Given Data '!C$21*'Given Data '!C$19*'Given Data '!C$9*Table10[[#This Row],[Column11]]^2</f>
        <v>745.80272784098554</v>
      </c>
      <c r="T1747" s="41">
        <f>'Given Data '!C$24*'Given Data '!C$17*9.81</f>
        <v>409.43800800000002</v>
      </c>
      <c r="U1747" s="41">
        <v>0</v>
      </c>
      <c r="V1747" s="41">
        <f>'Given Data '!C$45-(Table10[[#This Row],[Column13]]+Table10[[#This Row],[Column14]]+Table10[[#This Row],[Column15]])</f>
        <v>-447.339318518151</v>
      </c>
      <c r="W1747" s="41">
        <f>Table10[[#This Row],[Column16]]/'Given Data '!C$17</f>
        <v>-0.857448234686226</v>
      </c>
      <c r="X1747" s="41">
        <f>IF(L1747=1,'Given Data '!C$55,IF(L1747=2,'Given Data '!C$56,IF(L1747=3,'Given Data '!C$57)))</f>
        <v>581.23604096253996</v>
      </c>
      <c r="Y1747" s="41">
        <f>Table10[[#This Row],[Column19]]*Table10[[#This Row],[Column11]]^2/(2*1000)</f>
        <v>230.51664392773739</v>
      </c>
    </row>
    <row r="1748" spans="7:25">
      <c r="G1748" s="42">
        <v>6000</v>
      </c>
      <c r="H1748" s="42">
        <v>17.32</v>
      </c>
      <c r="I1748" s="41">
        <f>Table10[[#This Row],[Column2]]*746/1000</f>
        <v>12.920719999999999</v>
      </c>
      <c r="J1748" s="37">
        <f>60*Table10[[#This Row],[Column3]]/(2*PI()*Table10[[#This Row],[Column1]])</f>
        <v>2.0563964563063142E-2</v>
      </c>
      <c r="K1748" s="51">
        <v>470.5</v>
      </c>
      <c r="L1748" s="41">
        <f>IF(Simulation!Q1748&lt;='Given Data '!J$6,1,IF(AND(Simulation!Q1748&gt;'Given Data '!J$6,Simulation!Q1748&lt;='Given Data '!J$7),2,IF(Simulation!Q1748&gt;'Given Data '!J$8,3)))</f>
        <v>3</v>
      </c>
      <c r="M1748" s="41">
        <v>3</v>
      </c>
      <c r="N1748" s="32">
        <f t="shared" si="65"/>
        <v>1744</v>
      </c>
      <c r="O1748" s="41">
        <f>O1747+(Table10[[#This Row],[Column11]]-Q1747)/R1747</f>
        <v>85.982952202918639</v>
      </c>
      <c r="P1748" s="41">
        <f>3.6*Table10[[#This Row],[Column11]]</f>
        <v>101.48768849833124</v>
      </c>
      <c r="Q1748" s="41">
        <f t="shared" si="66"/>
        <v>28.191024582869787</v>
      </c>
      <c r="R1748" s="36">
        <f>-Table10[[#This Row],[Column16]]/Table10[[#This Row],[Column19]]</f>
        <v>0.77212455443251682</v>
      </c>
      <c r="S1748" s="41">
        <f>'Given Data '!C$21*'Given Data '!C$19*'Given Data '!C$9*Table10[[#This Row],[Column11]]^2</f>
        <v>747.25002847115582</v>
      </c>
      <c r="T1748" s="41">
        <f>'Given Data '!C$24*'Given Data '!C$17*9.81</f>
        <v>409.43800800000002</v>
      </c>
      <c r="U1748" s="41">
        <v>0</v>
      </c>
      <c r="V1748" s="41">
        <f>'Given Data '!C$45-(Table10[[#This Row],[Column13]]+Table10[[#This Row],[Column14]]+Table10[[#This Row],[Column15]])</f>
        <v>-448.78661914832128</v>
      </c>
      <c r="W1748" s="41">
        <f>Table10[[#This Row],[Column16]]/'Given Data '!C$17</f>
        <v>-0.86022238245063587</v>
      </c>
      <c r="X1748" s="41">
        <f>IF(L1748=1,'Given Data '!C$55,IF(L1748=2,'Given Data '!C$56,IF(L1748=3,'Given Data '!C$57)))</f>
        <v>581.23604096253996</v>
      </c>
      <c r="Y1748" s="41">
        <f>Table10[[#This Row],[Column19]]*Table10[[#This Row],[Column11]]^2/(2*1000)</f>
        <v>230.96398324625554</v>
      </c>
    </row>
    <row r="1749" spans="7:25">
      <c r="G1749" s="42">
        <v>6100</v>
      </c>
      <c r="H1749" s="42">
        <v>17.37</v>
      </c>
      <c r="I1749" s="41">
        <f>Table10[[#This Row],[Column2]]*746/1000</f>
        <v>12.958020000000001</v>
      </c>
      <c r="J1749" s="37">
        <f>60*Table10[[#This Row],[Column3]]/(2*PI()*Table10[[#This Row],[Column1]])</f>
        <v>2.0285241990330903E-2</v>
      </c>
      <c r="K1749" s="51">
        <v>470.5</v>
      </c>
      <c r="L1749" s="41">
        <f>IF(Simulation!Q1749&lt;='Given Data '!J$6,1,IF(AND(Simulation!Q1749&gt;'Given Data '!J$6,Simulation!Q1749&lt;='Given Data '!J$7),2,IF(Simulation!Q1749&gt;'Given Data '!J$8,3)))</f>
        <v>3</v>
      </c>
      <c r="M1749" s="41">
        <v>3</v>
      </c>
      <c r="N1749" s="32">
        <f t="shared" si="65"/>
        <v>1745</v>
      </c>
      <c r="O1749" s="41">
        <f>O1748+(Table10[[#This Row],[Column11]]-Q1748)/R1748</f>
        <v>86.018407270998921</v>
      </c>
      <c r="P1749" s="41">
        <f>3.6*Table10[[#This Row],[Column11]]</f>
        <v>101.58624112144915</v>
      </c>
      <c r="Q1749" s="41">
        <f t="shared" si="66"/>
        <v>28.218400311513651</v>
      </c>
      <c r="R1749" s="36">
        <f>-Table10[[#This Row],[Column16]]/Table10[[#This Row],[Column19]]</f>
        <v>0.77462264996747243</v>
      </c>
      <c r="S1749" s="41">
        <f>'Given Data '!C$21*'Given Data '!C$19*'Given Data '!C$9*Table10[[#This Row],[Column11]]^2</f>
        <v>748.70201162983949</v>
      </c>
      <c r="T1749" s="41">
        <f>'Given Data '!C$24*'Given Data '!C$17*9.81</f>
        <v>409.43800800000002</v>
      </c>
      <c r="U1749" s="41">
        <v>0</v>
      </c>
      <c r="V1749" s="41">
        <f>'Given Data '!C$45-(Table10[[#This Row],[Column13]]+Table10[[#This Row],[Column14]]+Table10[[#This Row],[Column15]])</f>
        <v>-450.23860230700507</v>
      </c>
      <c r="W1749" s="41">
        <f>Table10[[#This Row],[Column16]]/'Given Data '!C$17</f>
        <v>-0.8630055055624869</v>
      </c>
      <c r="X1749" s="41">
        <f>IF(L1749=1,'Given Data '!C$55,IF(L1749=2,'Given Data '!C$56,IF(L1749=3,'Given Data '!C$57)))</f>
        <v>581.23604096253996</v>
      </c>
      <c r="Y1749" s="41">
        <f>Table10[[#This Row],[Column19]]*Table10[[#This Row],[Column11]]^2/(2*1000)</f>
        <v>231.41276986540387</v>
      </c>
    </row>
    <row r="1750" spans="7:25">
      <c r="G1750" s="42">
        <v>6100</v>
      </c>
      <c r="H1750" s="42">
        <v>17.37</v>
      </c>
      <c r="I1750" s="41">
        <f>Table10[[#This Row],[Column2]]*746/1000</f>
        <v>12.958020000000001</v>
      </c>
      <c r="J1750" s="37">
        <f>60*Table10[[#This Row],[Column3]]/(2*PI()*Table10[[#This Row],[Column1]])</f>
        <v>2.0285241990330903E-2</v>
      </c>
      <c r="K1750" s="51">
        <v>470.5</v>
      </c>
      <c r="L1750" s="41">
        <f>IF(Simulation!Q1750&lt;='Given Data '!J$6,1,IF(AND(Simulation!Q1750&gt;'Given Data '!J$6,Simulation!Q1750&lt;='Given Data '!J$7),2,IF(Simulation!Q1750&gt;'Given Data '!J$8,3)))</f>
        <v>3</v>
      </c>
      <c r="M1750" s="41">
        <v>3</v>
      </c>
      <c r="N1750" s="32">
        <f t="shared" si="65"/>
        <v>1746</v>
      </c>
      <c r="O1750" s="41">
        <f>O1749+(Table10[[#This Row],[Column11]]-Q1749)/R1749</f>
        <v>86.053827920628024</v>
      </c>
      <c r="P1750" s="41">
        <f>3.6*Table10[[#This Row],[Column11]]</f>
        <v>101.68501661637453</v>
      </c>
      <c r="Q1750" s="41">
        <f t="shared" si="66"/>
        <v>28.245837948992921</v>
      </c>
      <c r="R1750" s="36">
        <f>-Table10[[#This Row],[Column16]]/Table10[[#This Row],[Column19]]</f>
        <v>0.77712882772344516</v>
      </c>
      <c r="S1750" s="41">
        <f>'Given Data '!C$21*'Given Data '!C$19*'Given Data '!C$9*Table10[[#This Row],[Column11]]^2</f>
        <v>750.15869246666944</v>
      </c>
      <c r="T1750" s="41">
        <f>'Given Data '!C$24*'Given Data '!C$17*9.81</f>
        <v>409.43800800000002</v>
      </c>
      <c r="U1750" s="41">
        <v>0</v>
      </c>
      <c r="V1750" s="41">
        <f>'Given Data '!C$45-(Table10[[#This Row],[Column13]]+Table10[[#This Row],[Column14]]+Table10[[#This Row],[Column15]])</f>
        <v>-451.69528314383501</v>
      </c>
      <c r="W1750" s="41">
        <f>Table10[[#This Row],[Column16]]/'Given Data '!C$17</f>
        <v>-0.86579763306019619</v>
      </c>
      <c r="X1750" s="41">
        <f>IF(L1750=1,'Given Data '!C$55,IF(L1750=2,'Given Data '!C$56,IF(L1750=3,'Given Data '!C$57)))</f>
        <v>581.23604096253996</v>
      </c>
      <c r="Y1750" s="41">
        <f>Table10[[#This Row],[Column19]]*Table10[[#This Row],[Column11]]^2/(2*1000)</f>
        <v>231.8630084677109</v>
      </c>
    </row>
    <row r="1751" spans="7:25">
      <c r="G1751" s="42">
        <v>6200</v>
      </c>
      <c r="H1751" s="42">
        <v>17.440000000000001</v>
      </c>
      <c r="I1751" s="41">
        <f>Table10[[#This Row],[Column2]]*746/1000</f>
        <v>13.010240000000001</v>
      </c>
      <c r="J1751" s="37">
        <f>60*Table10[[#This Row],[Column3]]/(2*PI()*Table10[[#This Row],[Column1]])</f>
        <v>2.0038490388502264E-2</v>
      </c>
      <c r="K1751" s="51">
        <v>470.5</v>
      </c>
      <c r="L1751" s="41">
        <f>IF(Simulation!Q1751&lt;='Given Data '!J$6,1,IF(AND(Simulation!Q1751&gt;'Given Data '!J$6,Simulation!Q1751&lt;='Given Data '!J$7),2,IF(Simulation!Q1751&gt;'Given Data '!J$8,3)))</f>
        <v>3</v>
      </c>
      <c r="M1751" s="41">
        <v>3</v>
      </c>
      <c r="N1751" s="32">
        <f t="shared" si="65"/>
        <v>1747</v>
      </c>
      <c r="O1751" s="41">
        <f>O1750+(Table10[[#This Row],[Column11]]-Q1750)/R1750</f>
        <v>86.089214140977845</v>
      </c>
      <c r="P1751" s="41">
        <f>3.6*Table10[[#This Row],[Column11]]</f>
        <v>101.7840153633514</v>
      </c>
      <c r="Q1751" s="41">
        <f t="shared" si="66"/>
        <v>28.273337600930944</v>
      </c>
      <c r="R1751" s="36">
        <f>-Table10[[#This Row],[Column16]]/Table10[[#This Row],[Column19]]</f>
        <v>0.77964311384927343</v>
      </c>
      <c r="S1751" s="41">
        <f>'Given Data '!C$21*'Given Data '!C$19*'Given Data '!C$9*Table10[[#This Row],[Column11]]^2</f>
        <v>751.6200861802929</v>
      </c>
      <c r="T1751" s="41">
        <f>'Given Data '!C$24*'Given Data '!C$17*9.81</f>
        <v>409.43800800000002</v>
      </c>
      <c r="U1751" s="41">
        <v>0</v>
      </c>
      <c r="V1751" s="41">
        <f>'Given Data '!C$45-(Table10[[#This Row],[Column13]]+Table10[[#This Row],[Column14]]+Table10[[#This Row],[Column15]])</f>
        <v>-453.15667685745848</v>
      </c>
      <c r="W1751" s="41">
        <f>Table10[[#This Row],[Column16]]/'Given Data '!C$17</f>
        <v>-0.86859879407613128</v>
      </c>
      <c r="X1751" s="41">
        <f>IF(L1751=1,'Given Data '!C$55,IF(L1751=2,'Given Data '!C$56,IF(L1751=3,'Given Data '!C$57)))</f>
        <v>581.23604096253996</v>
      </c>
      <c r="Y1751" s="41">
        <f>Table10[[#This Row],[Column19]]*Table10[[#This Row],[Column11]]^2/(2*1000)</f>
        <v>232.31470375085473</v>
      </c>
    </row>
    <row r="1752" spans="7:25">
      <c r="G1752" s="42">
        <v>6300</v>
      </c>
      <c r="H1752" s="42">
        <v>17.5</v>
      </c>
      <c r="I1752" s="41">
        <f>Table10[[#This Row],[Column2]]*746/1000</f>
        <v>13.055</v>
      </c>
      <c r="J1752" s="37">
        <f>60*Table10[[#This Row],[Column3]]/(2*PI()*Table10[[#This Row],[Column1]])</f>
        <v>1.9788264591092321E-2</v>
      </c>
      <c r="K1752" s="51">
        <v>470.5</v>
      </c>
      <c r="L1752" s="41">
        <f>IF(Simulation!Q1752&lt;='Given Data '!J$6,1,IF(AND(Simulation!Q1752&gt;'Given Data '!J$6,Simulation!Q1752&lt;='Given Data '!J$7),2,IF(Simulation!Q1752&gt;'Given Data '!J$8,3)))</f>
        <v>3</v>
      </c>
      <c r="M1752" s="41">
        <v>3</v>
      </c>
      <c r="N1752" s="32">
        <f t="shared" si="65"/>
        <v>1748</v>
      </c>
      <c r="O1752" s="41">
        <f>O1751+(Table10[[#This Row],[Column11]]-Q1751)/R1751</f>
        <v>86.12456592134599</v>
      </c>
      <c r="P1752" s="41">
        <f>3.6*Table10[[#This Row],[Column11]]</f>
        <v>101.88323774300622</v>
      </c>
      <c r="Q1752" s="41">
        <f t="shared" si="66"/>
        <v>28.300899373057284</v>
      </c>
      <c r="R1752" s="36">
        <f>-Table10[[#This Row],[Column16]]/Table10[[#This Row],[Column19]]</f>
        <v>0.78216553457839644</v>
      </c>
      <c r="S1752" s="41">
        <f>'Given Data '!C$21*'Given Data '!C$19*'Given Data '!C$9*Table10[[#This Row],[Column11]]^2</f>
        <v>753.08620801853033</v>
      </c>
      <c r="T1752" s="41">
        <f>'Given Data '!C$24*'Given Data '!C$17*9.81</f>
        <v>409.43800800000002</v>
      </c>
      <c r="U1752" s="41">
        <v>0</v>
      </c>
      <c r="V1752" s="41">
        <f>'Given Data '!C$45-(Table10[[#This Row],[Column13]]+Table10[[#This Row],[Column14]]+Table10[[#This Row],[Column15]])</f>
        <v>-454.62279869569579</v>
      </c>
      <c r="W1752" s="41">
        <f>Table10[[#This Row],[Column16]]/'Given Data '!C$17</f>
        <v>-0.87140901783691271</v>
      </c>
      <c r="X1752" s="41">
        <f>IF(L1752=1,'Given Data '!C$55,IF(L1752=2,'Given Data '!C$56,IF(L1752=3,'Given Data '!C$57)))</f>
        <v>581.23604096253996</v>
      </c>
      <c r="Y1752" s="41">
        <f>Table10[[#This Row],[Column19]]*Table10[[#This Row],[Column11]]^2/(2*1000)</f>
        <v>232.76786042771221</v>
      </c>
    </row>
    <row r="1753" spans="7:25">
      <c r="G1753" s="42">
        <v>6400</v>
      </c>
      <c r="H1753" s="42">
        <v>17.8</v>
      </c>
      <c r="I1753" s="41">
        <f>Table10[[#This Row],[Column2]]*746/1000</f>
        <v>13.2788</v>
      </c>
      <c r="J1753" s="37">
        <f>60*Table10[[#This Row],[Column3]]/(2*PI()*Table10[[#This Row],[Column1]])</f>
        <v>1.9812999921831186E-2</v>
      </c>
      <c r="K1753" s="51">
        <v>470.5</v>
      </c>
      <c r="L1753" s="41">
        <f>IF(Simulation!Q1753&lt;='Given Data '!J$6,1,IF(AND(Simulation!Q1753&gt;'Given Data '!J$6,Simulation!Q1753&lt;='Given Data '!J$7),2,IF(Simulation!Q1753&gt;'Given Data '!J$8,3)))</f>
        <v>3</v>
      </c>
      <c r="M1753" s="41">
        <v>3</v>
      </c>
      <c r="N1753" s="32">
        <f t="shared" si="65"/>
        <v>1749</v>
      </c>
      <c r="O1753" s="41">
        <f>O1752+(Table10[[#This Row],[Column11]]-Q1752)/R1752</f>
        <v>86.159883251155833</v>
      </c>
      <c r="P1753" s="41">
        <f>3.6*Table10[[#This Row],[Column11]]</f>
        <v>101.98268413634837</v>
      </c>
      <c r="Q1753" s="41">
        <f t="shared" si="66"/>
        <v>28.328523371207879</v>
      </c>
      <c r="R1753" s="36">
        <f>-Table10[[#This Row],[Column16]]/Table10[[#This Row],[Column19]]</f>
        <v>0.78469611622912827</v>
      </c>
      <c r="S1753" s="41">
        <f>'Given Data '!C$21*'Given Data '!C$19*'Given Data '!C$9*Table10[[#This Row],[Column11]]^2</f>
        <v>754.55707327853418</v>
      </c>
      <c r="T1753" s="41">
        <f>'Given Data '!C$24*'Given Data '!C$17*9.81</f>
        <v>409.43800800000002</v>
      </c>
      <c r="U1753" s="41">
        <v>0</v>
      </c>
      <c r="V1753" s="41">
        <f>'Given Data '!C$45-(Table10[[#This Row],[Column13]]+Table10[[#This Row],[Column14]]+Table10[[#This Row],[Column15]])</f>
        <v>-456.09366395569964</v>
      </c>
      <c r="W1753" s="41">
        <f>Table10[[#This Row],[Column16]]/'Given Data '!C$17</f>
        <v>-0.87422833366372044</v>
      </c>
      <c r="X1753" s="41">
        <f>IF(L1753=1,'Given Data '!C$55,IF(L1753=2,'Given Data '!C$56,IF(L1753=3,'Given Data '!C$57)))</f>
        <v>581.23604096253996</v>
      </c>
      <c r="Y1753" s="41">
        <f>Table10[[#This Row],[Column19]]*Table10[[#This Row],[Column11]]^2/(2*1000)</f>
        <v>233.22248322640792</v>
      </c>
    </row>
    <row r="1754" spans="7:25">
      <c r="G1754" s="42">
        <v>6500</v>
      </c>
      <c r="H1754" s="42">
        <v>18</v>
      </c>
      <c r="I1754" s="41">
        <f>Table10[[#This Row],[Column2]]*746/1000</f>
        <v>13.428000000000001</v>
      </c>
      <c r="J1754" s="37">
        <f>60*Table10[[#This Row],[Column3]]/(2*PI()*Table10[[#This Row],[Column1]])</f>
        <v>1.972737762311973E-2</v>
      </c>
      <c r="K1754" s="51">
        <v>470.5</v>
      </c>
      <c r="L1754" s="41">
        <f>IF(Simulation!Q1754&lt;='Given Data '!J$6,1,IF(AND(Simulation!Q1754&gt;'Given Data '!J$6,Simulation!Q1754&lt;='Given Data '!J$7),2,IF(Simulation!Q1754&gt;'Given Data '!J$8,3)))</f>
        <v>3</v>
      </c>
      <c r="M1754" s="41">
        <v>3</v>
      </c>
      <c r="N1754" s="32">
        <f t="shared" si="65"/>
        <v>1750</v>
      </c>
      <c r="O1754" s="41">
        <f>O1753+(Table10[[#This Row],[Column11]]-Q1753)/R1753</f>
        <v>86.195166119956511</v>
      </c>
      <c r="P1754" s="41">
        <f>3.6*Table10[[#This Row],[Column11]]</f>
        <v>102.08235492477071</v>
      </c>
      <c r="Q1754" s="41">
        <f t="shared" si="66"/>
        <v>28.356209701325199</v>
      </c>
      <c r="R1754" s="36">
        <f>-Table10[[#This Row],[Column16]]/Table10[[#This Row],[Column19]]</f>
        <v>0.78723488520493112</v>
      </c>
      <c r="S1754" s="41">
        <f>'Given Data '!C$21*'Given Data '!C$19*'Given Data '!C$9*Table10[[#This Row],[Column11]]^2</f>
        <v>756.03269730694819</v>
      </c>
      <c r="T1754" s="41">
        <f>'Given Data '!C$24*'Given Data '!C$17*9.81</f>
        <v>409.43800800000002</v>
      </c>
      <c r="U1754" s="41">
        <v>0</v>
      </c>
      <c r="V1754" s="41">
        <f>'Given Data '!C$45-(Table10[[#This Row],[Column13]]+Table10[[#This Row],[Column14]]+Table10[[#This Row],[Column15]])</f>
        <v>-457.56928798411377</v>
      </c>
      <c r="W1754" s="41">
        <f>Table10[[#This Row],[Column16]]/'Given Data '!C$17</f>
        <v>-0.87705677097259727</v>
      </c>
      <c r="X1754" s="41">
        <f>IF(L1754=1,'Given Data '!C$55,IF(L1754=2,'Given Data '!C$56,IF(L1754=3,'Given Data '!C$57)))</f>
        <v>581.23604096253996</v>
      </c>
      <c r="Y1754" s="41">
        <f>Table10[[#This Row],[Column19]]*Table10[[#This Row],[Column11]]^2/(2*1000)</f>
        <v>233.67857689036362</v>
      </c>
    </row>
    <row r="1755" spans="7:25">
      <c r="G1755" s="42">
        <v>6500</v>
      </c>
      <c r="H1755" s="42">
        <v>18</v>
      </c>
      <c r="I1755" s="41">
        <f>Table10[[#This Row],[Column2]]*746/1000</f>
        <v>13.428000000000001</v>
      </c>
      <c r="J1755" s="37">
        <f>60*Table10[[#This Row],[Column3]]/(2*PI()*Table10[[#This Row],[Column1]])</f>
        <v>1.972737762311973E-2</v>
      </c>
      <c r="K1755" s="51">
        <v>470.5</v>
      </c>
      <c r="L1755" s="41">
        <f>IF(Simulation!Q1755&lt;='Given Data '!J$6,1,IF(AND(Simulation!Q1755&gt;'Given Data '!J$6,Simulation!Q1755&lt;='Given Data '!J$7),2,IF(Simulation!Q1755&gt;'Given Data '!J$8,3)))</f>
        <v>3</v>
      </c>
      <c r="M1755" s="41">
        <v>3</v>
      </c>
      <c r="N1755" s="32">
        <f t="shared" si="65"/>
        <v>1751</v>
      </c>
      <c r="O1755" s="41">
        <f>O1754+(Table10[[#This Row],[Column11]]-Q1754)/R1754</f>
        <v>86.230414517423014</v>
      </c>
      <c r="P1755" s="41">
        <f>3.6*Table10[[#This Row],[Column11]]</f>
        <v>102.18225049005024</v>
      </c>
      <c r="Q1755" s="41">
        <f t="shared" si="66"/>
        <v>28.383958469458399</v>
      </c>
      <c r="R1755" s="36">
        <f>-Table10[[#This Row],[Column16]]/Table10[[#This Row],[Column19]]</f>
        <v>0.78978186799469219</v>
      </c>
      <c r="S1755" s="41">
        <f>'Given Data '!C$21*'Given Data '!C$19*'Given Data '!C$9*Table10[[#This Row],[Column11]]^2</f>
        <v>757.51309550006874</v>
      </c>
      <c r="T1755" s="41">
        <f>'Given Data '!C$24*'Given Data '!C$17*9.81</f>
        <v>409.43800800000002</v>
      </c>
      <c r="U1755" s="41">
        <v>0</v>
      </c>
      <c r="V1755" s="41">
        <f>'Given Data '!C$45-(Table10[[#This Row],[Column13]]+Table10[[#This Row],[Column14]]+Table10[[#This Row],[Column15]])</f>
        <v>-459.04968617723421</v>
      </c>
      <c r="W1755" s="41">
        <f>Table10[[#This Row],[Column16]]/'Given Data '!C$17</f>
        <v>-0.87989435927475834</v>
      </c>
      <c r="X1755" s="41">
        <f>IF(L1755=1,'Given Data '!C$55,IF(L1755=2,'Given Data '!C$56,IF(L1755=3,'Given Data '!C$57)))</f>
        <v>581.23604096253996</v>
      </c>
      <c r="Y1755" s="41">
        <f>Table10[[#This Row],[Column19]]*Table10[[#This Row],[Column11]]^2/(2*1000)</f>
        <v>234.13614617834776</v>
      </c>
    </row>
    <row r="1756" spans="7:25">
      <c r="G1756" s="42">
        <v>5100</v>
      </c>
      <c r="H1756" s="42">
        <v>15.59</v>
      </c>
      <c r="I1756" s="41">
        <f>Table10[[#This Row],[Column2]]*746/1000</f>
        <v>11.630139999999999</v>
      </c>
      <c r="J1756" s="37">
        <f>60*Table10[[#This Row],[Column3]]/(2*PI()*Table10[[#This Row],[Column1]])</f>
        <v>2.1776403174715003E-2</v>
      </c>
      <c r="K1756" s="51">
        <v>470.5</v>
      </c>
      <c r="L1756" s="41">
        <f>IF(Simulation!Q1756&lt;='Given Data '!J$6,1,IF(AND(Simulation!Q1756&gt;'Given Data '!J$6,Simulation!Q1756&lt;='Given Data '!J$7),2,IF(Simulation!Q1756&gt;'Given Data '!J$8,3)))</f>
        <v>3</v>
      </c>
      <c r="M1756" s="41">
        <v>3</v>
      </c>
      <c r="N1756" s="32">
        <f t="shared" si="65"/>
        <v>1752</v>
      </c>
      <c r="O1756" s="41">
        <f>O1755+(Table10[[#This Row],[Column11]]-Q1755)/R1755</f>
        <v>86.265628433356156</v>
      </c>
      <c r="P1756" s="41">
        <f>3.6*Table10[[#This Row],[Column11]]</f>
        <v>102.28237121434854</v>
      </c>
      <c r="Q1756" s="41">
        <f t="shared" si="66"/>
        <v>28.411769781763482</v>
      </c>
      <c r="R1756" s="36">
        <f>-Table10[[#This Row],[Column16]]/Table10[[#This Row],[Column19]]</f>
        <v>0.79233709117299955</v>
      </c>
      <c r="S1756" s="41">
        <f>'Given Data '!C$21*'Given Data '!C$19*'Given Data '!C$9*Table10[[#This Row],[Column11]]^2</f>
        <v>758.99828330400385</v>
      </c>
      <c r="T1756" s="41">
        <f>'Given Data '!C$24*'Given Data '!C$17*9.81</f>
        <v>409.43800800000002</v>
      </c>
      <c r="U1756" s="41">
        <v>0</v>
      </c>
      <c r="V1756" s="41">
        <f>'Given Data '!C$45-(Table10[[#This Row],[Column13]]+Table10[[#This Row],[Column14]]+Table10[[#This Row],[Column15]])</f>
        <v>-460.53487398116931</v>
      </c>
      <c r="W1756" s="41">
        <f>Table10[[#This Row],[Column16]]/'Given Data '!C$17</f>
        <v>-0.88274112817689765</v>
      </c>
      <c r="X1756" s="41">
        <f>IF(L1756=1,'Given Data '!C$55,IF(L1756=2,'Given Data '!C$56,IF(L1756=3,'Given Data '!C$57)))</f>
        <v>581.23604096253996</v>
      </c>
      <c r="Y1756" s="41">
        <f>Table10[[#This Row],[Column19]]*Table10[[#This Row],[Column11]]^2/(2*1000)</f>
        <v>234.59519586452498</v>
      </c>
    </row>
    <row r="1757" spans="7:25">
      <c r="G1757" s="42">
        <v>5200</v>
      </c>
      <c r="H1757" s="42">
        <v>15.92</v>
      </c>
      <c r="I1757" s="41">
        <f>Table10[[#This Row],[Column2]]*746/1000</f>
        <v>11.87632</v>
      </c>
      <c r="J1757" s="37">
        <f>60*Table10[[#This Row],[Column3]]/(2*PI()*Table10[[#This Row],[Column1]])</f>
        <v>2.1809711927782367E-2</v>
      </c>
      <c r="K1757" s="51">
        <v>470.5</v>
      </c>
      <c r="L1757" s="41">
        <f>IF(Simulation!Q1757&lt;='Given Data '!J$6,1,IF(AND(Simulation!Q1757&gt;'Given Data '!J$6,Simulation!Q1757&lt;='Given Data '!J$7),2,IF(Simulation!Q1757&gt;'Given Data '!J$8,3)))</f>
        <v>3</v>
      </c>
      <c r="M1757" s="41">
        <v>3</v>
      </c>
      <c r="N1757" s="32">
        <f t="shared" si="65"/>
        <v>1753</v>
      </c>
      <c r="O1757" s="41">
        <f>O1756+(Table10[[#This Row],[Column11]]-Q1756)/R1756</f>
        <v>86.300807857682628</v>
      </c>
      <c r="P1757" s="41">
        <f>3.6*Table10[[#This Row],[Column11]]</f>
        <v>102.38271748021245</v>
      </c>
      <c r="Q1757" s="41">
        <f t="shared" si="66"/>
        <v>28.439643744503456</v>
      </c>
      <c r="R1757" s="36">
        <f>-Table10[[#This Row],[Column16]]/Table10[[#This Row],[Column19]]</f>
        <v>0.79490058140041975</v>
      </c>
      <c r="S1757" s="41">
        <f>'Given Data '!C$21*'Given Data '!C$19*'Given Data '!C$9*Table10[[#This Row],[Column11]]^2</f>
        <v>760.48827621483565</v>
      </c>
      <c r="T1757" s="41">
        <f>'Given Data '!C$24*'Given Data '!C$17*9.81</f>
        <v>409.43800800000002</v>
      </c>
      <c r="U1757" s="41">
        <v>0</v>
      </c>
      <c r="V1757" s="41">
        <f>'Given Data '!C$45-(Table10[[#This Row],[Column13]]+Table10[[#This Row],[Column14]]+Table10[[#This Row],[Column15]])</f>
        <v>-462.02486689200123</v>
      </c>
      <c r="W1757" s="41">
        <f>Table10[[#This Row],[Column16]]/'Given Data '!C$17</f>
        <v>-0.88559710738149777</v>
      </c>
      <c r="X1757" s="41">
        <f>IF(L1757=1,'Given Data '!C$55,IF(L1757=2,'Given Data '!C$56,IF(L1757=3,'Given Data '!C$57)))</f>
        <v>581.23604096253996</v>
      </c>
      <c r="Y1757" s="41">
        <f>Table10[[#This Row],[Column19]]*Table10[[#This Row],[Column11]]^2/(2*1000)</f>
        <v>235.05573073850616</v>
      </c>
    </row>
    <row r="1758" spans="7:25">
      <c r="G1758" s="42">
        <v>5200</v>
      </c>
      <c r="H1758" s="42">
        <v>15.92</v>
      </c>
      <c r="I1758" s="41">
        <f>Table10[[#This Row],[Column2]]*746/1000</f>
        <v>11.87632</v>
      </c>
      <c r="J1758" s="37">
        <f>60*Table10[[#This Row],[Column3]]/(2*PI()*Table10[[#This Row],[Column1]])</f>
        <v>2.1809711927782367E-2</v>
      </c>
      <c r="K1758" s="51">
        <v>470.5</v>
      </c>
      <c r="L1758" s="41">
        <f>IF(Simulation!Q1758&lt;='Given Data '!J$6,1,IF(AND(Simulation!Q1758&gt;'Given Data '!J$6,Simulation!Q1758&lt;='Given Data '!J$7),2,IF(Simulation!Q1758&gt;'Given Data '!J$8,3)))</f>
        <v>3</v>
      </c>
      <c r="M1758" s="41">
        <v>3</v>
      </c>
      <c r="N1758" s="32">
        <f t="shared" si="65"/>
        <v>1754</v>
      </c>
      <c r="O1758" s="41">
        <f>O1757+(Table10[[#This Row],[Column11]]-Q1757)/R1757</f>
        <v>86.335952780455003</v>
      </c>
      <c r="P1758" s="41">
        <f>3.6*Table10[[#This Row],[Column11]]</f>
        <v>102.48328967057459</v>
      </c>
      <c r="Q1758" s="41">
        <f t="shared" si="66"/>
        <v>28.467580464048496</v>
      </c>
      <c r="R1758" s="36">
        <f>-Table10[[#This Row],[Column16]]/Table10[[#This Row],[Column19]]</f>
        <v>0.79747236542377531</v>
      </c>
      <c r="S1758" s="41">
        <f>'Given Data '!C$21*'Given Data '!C$19*'Given Data '!C$9*Table10[[#This Row],[Column11]]^2</f>
        <v>761.9830897787815</v>
      </c>
      <c r="T1758" s="41">
        <f>'Given Data '!C$24*'Given Data '!C$17*9.81</f>
        <v>409.43800800000002</v>
      </c>
      <c r="U1758" s="41">
        <v>0</v>
      </c>
      <c r="V1758" s="41">
        <f>'Given Data '!C$45-(Table10[[#This Row],[Column13]]+Table10[[#This Row],[Column14]]+Table10[[#This Row],[Column15]])</f>
        <v>-463.51968045594708</v>
      </c>
      <c r="W1758" s="41">
        <f>Table10[[#This Row],[Column16]]/'Given Data '!C$17</f>
        <v>-0.88846232668713854</v>
      </c>
      <c r="X1758" s="41">
        <f>IF(L1758=1,'Given Data '!C$55,IF(L1758=2,'Given Data '!C$56,IF(L1758=3,'Given Data '!C$57)))</f>
        <v>581.23604096253996</v>
      </c>
      <c r="Y1758" s="41">
        <f>Table10[[#This Row],[Column19]]*Table10[[#This Row],[Column11]]^2/(2*1000)</f>
        <v>235.51775560539821</v>
      </c>
    </row>
    <row r="1759" spans="7:25">
      <c r="G1759" s="42">
        <v>5300</v>
      </c>
      <c r="H1759" s="42">
        <v>16.25</v>
      </c>
      <c r="I1759" s="41">
        <f>Table10[[#This Row],[Column2]]*746/1000</f>
        <v>12.1225</v>
      </c>
      <c r="J1759" s="37">
        <f>60*Table10[[#This Row],[Column3]]/(2*PI()*Table10[[#This Row],[Column1]])</f>
        <v>2.1841763746771711E-2</v>
      </c>
      <c r="K1759" s="51">
        <v>470.5</v>
      </c>
      <c r="L1759" s="41">
        <f>IF(Simulation!Q1759&lt;='Given Data '!J$6,1,IF(AND(Simulation!Q1759&gt;'Given Data '!J$6,Simulation!Q1759&lt;='Given Data '!J$7),2,IF(Simulation!Q1759&gt;'Given Data '!J$8,3)))</f>
        <v>3</v>
      </c>
      <c r="M1759" s="41">
        <v>3</v>
      </c>
      <c r="N1759" s="32">
        <f t="shared" si="65"/>
        <v>1755</v>
      </c>
      <c r="O1759" s="41">
        <f>O1758+(Table10[[#This Row],[Column11]]-Q1758)/R1758</f>
        <v>86.371063191851789</v>
      </c>
      <c r="P1759" s="41">
        <f>3.6*Table10[[#This Row],[Column11]]</f>
        <v>102.58408816875395</v>
      </c>
      <c r="Q1759" s="41">
        <f t="shared" si="66"/>
        <v>28.495580046876096</v>
      </c>
      <c r="R1759" s="36">
        <f>-Table10[[#This Row],[Column16]]/Table10[[#This Row],[Column19]]</f>
        <v>0.80005247007642344</v>
      </c>
      <c r="S1759" s="41">
        <f>'Given Data '!C$21*'Given Data '!C$19*'Given Data '!C$9*Table10[[#This Row],[Column11]]^2</f>
        <v>763.48273959235576</v>
      </c>
      <c r="T1759" s="41">
        <f>'Given Data '!C$24*'Given Data '!C$17*9.81</f>
        <v>409.43800800000002</v>
      </c>
      <c r="U1759" s="41">
        <v>0</v>
      </c>
      <c r="V1759" s="41">
        <f>'Given Data '!C$45-(Table10[[#This Row],[Column13]]+Table10[[#This Row],[Column14]]+Table10[[#This Row],[Column15]])</f>
        <v>-465.01933026952133</v>
      </c>
      <c r="W1759" s="41">
        <f>Table10[[#This Row],[Column16]]/'Given Data '!C$17</f>
        <v>-0.89133681598880854</v>
      </c>
      <c r="X1759" s="41">
        <f>IF(L1759=1,'Given Data '!C$55,IF(L1759=2,'Given Data '!C$56,IF(L1759=3,'Given Data '!C$57)))</f>
        <v>581.23604096253996</v>
      </c>
      <c r="Y1759" s="41">
        <f>Table10[[#This Row],[Column19]]*Table10[[#This Row],[Column11]]^2/(2*1000)</f>
        <v>235.98127528585411</v>
      </c>
    </row>
    <row r="1760" spans="7:25">
      <c r="G1760" s="42">
        <v>5300</v>
      </c>
      <c r="H1760" s="42">
        <v>16.25</v>
      </c>
      <c r="I1760" s="41">
        <f>Table10[[#This Row],[Column2]]*746/1000</f>
        <v>12.1225</v>
      </c>
      <c r="J1760" s="37">
        <f>60*Table10[[#This Row],[Column3]]/(2*PI()*Table10[[#This Row],[Column1]])</f>
        <v>2.1841763746771711E-2</v>
      </c>
      <c r="K1760" s="51">
        <v>470.5</v>
      </c>
      <c r="L1760" s="41">
        <f>IF(Simulation!Q1760&lt;='Given Data '!J$6,1,IF(AND(Simulation!Q1760&gt;'Given Data '!J$6,Simulation!Q1760&lt;='Given Data '!J$7),2,IF(Simulation!Q1760&gt;'Given Data '!J$8,3)))</f>
        <v>3</v>
      </c>
      <c r="M1760" s="41">
        <v>3</v>
      </c>
      <c r="N1760" s="32">
        <f t="shared" si="65"/>
        <v>1756</v>
      </c>
      <c r="O1760" s="41">
        <f>O1759+(Table10[[#This Row],[Column11]]-Q1759)/R1759</f>
        <v>86.406139082177432</v>
      </c>
      <c r="P1760" s="41">
        <f>3.6*Table10[[#This Row],[Column11]]</f>
        <v>102.68511335845652</v>
      </c>
      <c r="Q1760" s="41">
        <f t="shared" si="66"/>
        <v>28.523642599571254</v>
      </c>
      <c r="R1760" s="36">
        <f>-Table10[[#This Row],[Column16]]/Table10[[#This Row],[Column19]]</f>
        <v>0.80264092227853856</v>
      </c>
      <c r="S1760" s="41">
        <f>'Given Data '!C$21*'Given Data '!C$19*'Given Data '!C$9*Table10[[#This Row],[Column11]]^2</f>
        <v>764.9872413025339</v>
      </c>
      <c r="T1760" s="41">
        <f>'Given Data '!C$24*'Given Data '!C$17*9.81</f>
        <v>409.43800800000002</v>
      </c>
      <c r="U1760" s="41">
        <v>0</v>
      </c>
      <c r="V1760" s="41">
        <f>'Given Data '!C$45-(Table10[[#This Row],[Column13]]+Table10[[#This Row],[Column14]]+Table10[[#This Row],[Column15]])</f>
        <v>-466.52383197969948</v>
      </c>
      <c r="W1760" s="41">
        <f>Table10[[#This Row],[Column16]]/'Given Data '!C$17</f>
        <v>-0.89422060527821867</v>
      </c>
      <c r="X1760" s="41">
        <f>IF(L1760=1,'Given Data '!C$55,IF(L1760=2,'Given Data '!C$56,IF(L1760=3,'Given Data '!C$57)))</f>
        <v>581.23604096253996</v>
      </c>
      <c r="Y1760" s="41">
        <f>Table10[[#This Row],[Column19]]*Table10[[#This Row],[Column11]]^2/(2*1000)</f>
        <v>236.44629461612365</v>
      </c>
    </row>
    <row r="1761" spans="7:25">
      <c r="G1761" s="42">
        <v>5400</v>
      </c>
      <c r="H1761" s="42">
        <v>16.579999999999998</v>
      </c>
      <c r="I1761" s="41">
        <f>Table10[[#This Row],[Column2]]*746/1000</f>
        <v>12.368679999999998</v>
      </c>
      <c r="J1761" s="37">
        <f>60*Table10[[#This Row],[Column3]]/(2*PI()*Table10[[#This Row],[Column1]])</f>
        <v>2.187262846135404E-2</v>
      </c>
      <c r="K1761" s="51">
        <v>470.5</v>
      </c>
      <c r="L1761" s="41">
        <f>IF(Simulation!Q1761&lt;='Given Data '!J$6,1,IF(AND(Simulation!Q1761&gt;'Given Data '!J$6,Simulation!Q1761&lt;='Given Data '!J$7),2,IF(Simulation!Q1761&gt;'Given Data '!J$8,3)))</f>
        <v>3</v>
      </c>
      <c r="M1761" s="41">
        <v>3</v>
      </c>
      <c r="N1761" s="32">
        <f t="shared" si="65"/>
        <v>1757</v>
      </c>
      <c r="O1761" s="41">
        <f>O1760+(Table10[[#This Row],[Column11]]-Q1760)/R1760</f>
        <v>86.441180441862315</v>
      </c>
      <c r="P1761" s="41">
        <f>3.6*Table10[[#This Row],[Column11]]</f>
        <v>102.78636562377582</v>
      </c>
      <c r="Q1761" s="41">
        <f t="shared" si="66"/>
        <v>28.551768228826617</v>
      </c>
      <c r="R1761" s="36">
        <f>-Table10[[#This Row],[Column16]]/Table10[[#This Row],[Column19]]</f>
        <v>0.80523774903738976</v>
      </c>
      <c r="S1761" s="41">
        <f>'Given Data '!C$21*'Given Data '!C$19*'Given Data '!C$9*Table10[[#This Row],[Column11]]^2</f>
        <v>766.49661060691426</v>
      </c>
      <c r="T1761" s="41">
        <f>'Given Data '!C$24*'Given Data '!C$17*9.81</f>
        <v>409.43800800000002</v>
      </c>
      <c r="U1761" s="41">
        <v>0</v>
      </c>
      <c r="V1761" s="41">
        <f>'Given Data '!C$45-(Table10[[#This Row],[Column13]]+Table10[[#This Row],[Column14]]+Table10[[#This Row],[Column15]])</f>
        <v>-468.03320128407972</v>
      </c>
      <c r="W1761" s="41">
        <f>Table10[[#This Row],[Column16]]/'Given Data '!C$17</f>
        <v>-0.89711372464411199</v>
      </c>
      <c r="X1761" s="41">
        <f>IF(L1761=1,'Given Data '!C$55,IF(L1761=2,'Given Data '!C$56,IF(L1761=3,'Given Data '!C$57)))</f>
        <v>581.23604096253996</v>
      </c>
      <c r="Y1761" s="41">
        <f>Table10[[#This Row],[Column19]]*Table10[[#This Row],[Column11]]^2/(2*1000)</f>
        <v>236.91281844810337</v>
      </c>
    </row>
    <row r="1762" spans="7:25">
      <c r="G1762" s="42">
        <v>5400</v>
      </c>
      <c r="H1762" s="42">
        <v>16.579999999999998</v>
      </c>
      <c r="I1762" s="41">
        <f>Table10[[#This Row],[Column2]]*746/1000</f>
        <v>12.368679999999998</v>
      </c>
      <c r="J1762" s="37">
        <f>60*Table10[[#This Row],[Column3]]/(2*PI()*Table10[[#This Row],[Column1]])</f>
        <v>2.187262846135404E-2</v>
      </c>
      <c r="K1762" s="51">
        <v>470.5</v>
      </c>
      <c r="L1762" s="41">
        <f>IF(Simulation!Q1762&lt;='Given Data '!J$6,1,IF(AND(Simulation!Q1762&gt;'Given Data '!J$6,Simulation!Q1762&lt;='Given Data '!J$7),2,IF(Simulation!Q1762&gt;'Given Data '!J$8,3)))</f>
        <v>3</v>
      </c>
      <c r="M1762" s="41">
        <v>3</v>
      </c>
      <c r="N1762" s="32">
        <f t="shared" si="65"/>
        <v>1758</v>
      </c>
      <c r="O1762" s="41">
        <f>O1761+(Table10[[#This Row],[Column11]]-Q1761)/R1761</f>
        <v>86.476187261462783</v>
      </c>
      <c r="P1762" s="41">
        <f>3.6*Table10[[#This Row],[Column11]]</f>
        <v>102.88784534919358</v>
      </c>
      <c r="Q1762" s="41">
        <f t="shared" si="66"/>
        <v>28.579957041442661</v>
      </c>
      <c r="R1762" s="36">
        <f>-Table10[[#This Row],[Column16]]/Table10[[#This Row],[Column19]]</f>
        <v>0.80784297744762501</v>
      </c>
      <c r="S1762" s="41">
        <f>'Given Data '!C$21*'Given Data '!C$19*'Given Data '!C$9*Table10[[#This Row],[Column11]]^2</f>
        <v>768.01086325388258</v>
      </c>
      <c r="T1762" s="41">
        <f>'Given Data '!C$24*'Given Data '!C$17*9.81</f>
        <v>409.43800800000002</v>
      </c>
      <c r="U1762" s="41">
        <v>0</v>
      </c>
      <c r="V1762" s="41">
        <f>'Given Data '!C$45-(Table10[[#This Row],[Column13]]+Table10[[#This Row],[Column14]]+Table10[[#This Row],[Column15]])</f>
        <v>-469.54745393104804</v>
      </c>
      <c r="W1762" s="41">
        <f>Table10[[#This Row],[Column16]]/'Given Data '!C$17</f>
        <v>-0.90001620427258056</v>
      </c>
      <c r="X1762" s="41">
        <f>IF(L1762=1,'Given Data '!C$55,IF(L1762=2,'Given Data '!C$56,IF(L1762=3,'Given Data '!C$57)))</f>
        <v>581.23604096253996</v>
      </c>
      <c r="Y1762" s="41">
        <f>Table10[[#This Row],[Column19]]*Table10[[#This Row],[Column11]]^2/(2*1000)</f>
        <v>237.38085164938747</v>
      </c>
    </row>
    <row r="1763" spans="7:25">
      <c r="G1763" s="42">
        <v>5500</v>
      </c>
      <c r="H1763" s="42">
        <v>16.940000000000001</v>
      </c>
      <c r="I1763" s="41">
        <f>Table10[[#This Row],[Column2]]*746/1000</f>
        <v>12.637240000000002</v>
      </c>
      <c r="J1763" s="37">
        <f>60*Table10[[#This Row],[Column3]]/(2*PI()*Table10[[#This Row],[Column1]])</f>
        <v>2.1941227778603172E-2</v>
      </c>
      <c r="K1763" s="51">
        <v>470.5</v>
      </c>
      <c r="L1763" s="41">
        <f>IF(Simulation!Q1763&lt;='Given Data '!J$6,1,IF(AND(Simulation!Q1763&gt;'Given Data '!J$6,Simulation!Q1763&lt;='Given Data '!J$7),2,IF(Simulation!Q1763&gt;'Given Data '!J$8,3)))</f>
        <v>3</v>
      </c>
      <c r="M1763" s="41">
        <v>3</v>
      </c>
      <c r="N1763" s="32">
        <f t="shared" si="65"/>
        <v>1759</v>
      </c>
      <c r="O1763" s="41">
        <f>O1762+(Table10[[#This Row],[Column11]]-Q1762)/R1762</f>
        <v>86.511159531661193</v>
      </c>
      <c r="P1763" s="41">
        <f>3.6*Table10[[#This Row],[Column11]]</f>
        <v>102.98955291958025</v>
      </c>
      <c r="Q1763" s="41">
        <f t="shared" si="66"/>
        <v>28.608209144327844</v>
      </c>
      <c r="R1763" s="36">
        <f>-Table10[[#This Row],[Column16]]/Table10[[#This Row],[Column19]]</f>
        <v>0.81045663469155282</v>
      </c>
      <c r="S1763" s="41">
        <f>'Given Data '!C$21*'Given Data '!C$19*'Given Data '!C$9*Table10[[#This Row],[Column11]]^2</f>
        <v>769.5300150427762</v>
      </c>
      <c r="T1763" s="41">
        <f>'Given Data '!C$24*'Given Data '!C$17*9.81</f>
        <v>409.43800800000002</v>
      </c>
      <c r="U1763" s="41">
        <v>0</v>
      </c>
      <c r="V1763" s="41">
        <f>'Given Data '!C$45-(Table10[[#This Row],[Column13]]+Table10[[#This Row],[Column14]]+Table10[[#This Row],[Column15]])</f>
        <v>-471.06660571994166</v>
      </c>
      <c r="W1763" s="41">
        <f>Table10[[#This Row],[Column16]]/'Given Data '!C$17</f>
        <v>-0.9029280744473781</v>
      </c>
      <c r="X1763" s="41">
        <f>IF(L1763=1,'Given Data '!C$55,IF(L1763=2,'Given Data '!C$56,IF(L1763=3,'Given Data '!C$57)))</f>
        <v>581.23604096253996</v>
      </c>
      <c r="Y1763" s="41">
        <f>Table10[[#This Row],[Column19]]*Table10[[#This Row],[Column11]]^2/(2*1000)</f>
        <v>237.85039910331855</v>
      </c>
    </row>
    <row r="1764" spans="7:25">
      <c r="G1764" s="42">
        <v>5600</v>
      </c>
      <c r="H1764" s="42">
        <v>17.05</v>
      </c>
      <c r="I1764" s="41">
        <f>Table10[[#This Row],[Column2]]*746/1000</f>
        <v>12.7193</v>
      </c>
      <c r="J1764" s="37">
        <f>60*Table10[[#This Row],[Column3]]/(2*PI()*Table10[[#This Row],[Column1]])</f>
        <v>2.1689351439307978E-2</v>
      </c>
      <c r="K1764" s="51">
        <v>470.5</v>
      </c>
      <c r="L1764" s="41">
        <f>IF(Simulation!Q1764&lt;='Given Data '!J$6,1,IF(AND(Simulation!Q1764&gt;'Given Data '!J$6,Simulation!Q1764&lt;='Given Data '!J$7),2,IF(Simulation!Q1764&gt;'Given Data '!J$8,3)))</f>
        <v>3</v>
      </c>
      <c r="M1764" s="41">
        <v>3</v>
      </c>
      <c r="N1764" s="32">
        <f t="shared" si="65"/>
        <v>1760</v>
      </c>
      <c r="O1764" s="41">
        <f>O1763+(Table10[[#This Row],[Column11]]-Q1763)/R1763</f>
        <v>86.546097243265862</v>
      </c>
      <c r="P1764" s="41">
        <f>3.6*Table10[[#This Row],[Column11]]</f>
        <v>103.09148872019564</v>
      </c>
      <c r="Q1764" s="41">
        <f t="shared" si="66"/>
        <v>28.636524644498788</v>
      </c>
      <c r="R1764" s="36">
        <f>-Table10[[#This Row],[Column16]]/Table10[[#This Row],[Column19]]</f>
        <v>0.81307874803942615</v>
      </c>
      <c r="S1764" s="41">
        <f>'Given Data '!C$21*'Given Data '!C$19*'Given Data '!C$9*Table10[[#This Row],[Column11]]^2</f>
        <v>771.05408182404904</v>
      </c>
      <c r="T1764" s="41">
        <f>'Given Data '!C$24*'Given Data '!C$17*9.81</f>
        <v>409.43800800000002</v>
      </c>
      <c r="U1764" s="41">
        <v>0</v>
      </c>
      <c r="V1764" s="41">
        <f>'Given Data '!C$45-(Table10[[#This Row],[Column13]]+Table10[[#This Row],[Column14]]+Table10[[#This Row],[Column15]])</f>
        <v>-472.59067250121461</v>
      </c>
      <c r="W1764" s="41">
        <f>Table10[[#This Row],[Column16]]/'Given Data '!C$17</f>
        <v>-0.90584936555023787</v>
      </c>
      <c r="X1764" s="41">
        <f>IF(L1764=1,'Given Data '!C$55,IF(L1764=2,'Given Data '!C$56,IF(L1764=3,'Given Data '!C$57)))</f>
        <v>581.23604096253996</v>
      </c>
      <c r="Y1764" s="41">
        <f>Table10[[#This Row],[Column19]]*Table10[[#This Row],[Column11]]^2/(2*1000)</f>
        <v>238.32146570903851</v>
      </c>
    </row>
    <row r="1765" spans="7:25">
      <c r="G1765" s="42">
        <v>5600</v>
      </c>
      <c r="H1765" s="42">
        <v>17.05</v>
      </c>
      <c r="I1765" s="41">
        <f>Table10[[#This Row],[Column2]]*746/1000</f>
        <v>12.7193</v>
      </c>
      <c r="J1765" s="37">
        <f>60*Table10[[#This Row],[Column3]]/(2*PI()*Table10[[#This Row],[Column1]])</f>
        <v>2.1689351439307978E-2</v>
      </c>
      <c r="K1765" s="51">
        <v>470.5</v>
      </c>
      <c r="L1765" s="41">
        <f>IF(Simulation!Q1765&lt;='Given Data '!J$6,1,IF(AND(Simulation!Q1765&gt;'Given Data '!J$6,Simulation!Q1765&lt;='Given Data '!J$7),2,IF(Simulation!Q1765&gt;'Given Data '!J$8,3)))</f>
        <v>3</v>
      </c>
      <c r="M1765" s="41">
        <v>3</v>
      </c>
      <c r="N1765" s="32">
        <f t="shared" si="65"/>
        <v>1761</v>
      </c>
      <c r="O1765" s="41">
        <f>O1764+(Table10[[#This Row],[Column11]]-Q1764)/R1764</f>
        <v>86.58100038721112</v>
      </c>
      <c r="P1765" s="41">
        <f>3.6*Table10[[#This Row],[Column11]]</f>
        <v>103.1936531366896</v>
      </c>
      <c r="Q1765" s="41">
        <f t="shared" si="66"/>
        <v>28.664903649080443</v>
      </c>
      <c r="R1765" s="36">
        <f>-Table10[[#This Row],[Column16]]/Table10[[#This Row],[Column19]]</f>
        <v>0.81570934484972579</v>
      </c>
      <c r="S1765" s="41">
        <f>'Given Data '!C$21*'Given Data '!C$19*'Given Data '!C$9*Table10[[#This Row],[Column11]]^2</f>
        <v>772.58307949943639</v>
      </c>
      <c r="T1765" s="41">
        <f>'Given Data '!C$24*'Given Data '!C$17*9.81</f>
        <v>409.43800800000002</v>
      </c>
      <c r="U1765" s="41">
        <v>0</v>
      </c>
      <c r="V1765" s="41">
        <f>'Given Data '!C$45-(Table10[[#This Row],[Column13]]+Table10[[#This Row],[Column14]]+Table10[[#This Row],[Column15]])</f>
        <v>-474.11967017660186</v>
      </c>
      <c r="W1765" s="41">
        <f>Table10[[#This Row],[Column16]]/'Given Data '!C$17</f>
        <v>-0.90878010806118692</v>
      </c>
      <c r="X1765" s="41">
        <f>IF(L1765=1,'Given Data '!C$55,IF(L1765=2,'Given Data '!C$56,IF(L1765=3,'Given Data '!C$57)))</f>
        <v>581.23604096253996</v>
      </c>
      <c r="Y1765" s="41">
        <f>Table10[[#This Row],[Column19]]*Table10[[#This Row],[Column11]]^2/(2*1000)</f>
        <v>238.79405638153975</v>
      </c>
    </row>
    <row r="1766" spans="7:25">
      <c r="G1766" s="42">
        <v>5700</v>
      </c>
      <c r="H1766" s="42">
        <v>17.11</v>
      </c>
      <c r="I1766" s="41">
        <f>Table10[[#This Row],[Column2]]*746/1000</f>
        <v>12.764059999999999</v>
      </c>
      <c r="J1766" s="37">
        <f>60*Table10[[#This Row],[Column3]]/(2*PI()*Table10[[#This Row],[Column1]])</f>
        <v>2.1383823609700394E-2</v>
      </c>
      <c r="K1766" s="51">
        <v>470.5</v>
      </c>
      <c r="L1766" s="41">
        <f>IF(Simulation!Q1766&lt;='Given Data '!J$6,1,IF(AND(Simulation!Q1766&gt;'Given Data '!J$6,Simulation!Q1766&lt;='Given Data '!J$7),2,IF(Simulation!Q1766&gt;'Given Data '!J$8,3)))</f>
        <v>3</v>
      </c>
      <c r="M1766" s="41">
        <v>3</v>
      </c>
      <c r="N1766" s="32">
        <f t="shared" si="65"/>
        <v>1762</v>
      </c>
      <c r="O1766" s="41">
        <f>O1765+(Table10[[#This Row],[Column11]]-Q1765)/R1765</f>
        <v>86.615868954557314</v>
      </c>
      <c r="P1766" s="41">
        <f>3.6*Table10[[#This Row],[Column11]]</f>
        <v>103.29604655510254</v>
      </c>
      <c r="Q1766" s="41">
        <f t="shared" si="66"/>
        <v>28.693346265306261</v>
      </c>
      <c r="R1766" s="36">
        <f>-Table10[[#This Row],[Column16]]/Table10[[#This Row],[Column19]]</f>
        <v>0.81834845256944877</v>
      </c>
      <c r="S1766" s="41">
        <f>'Given Data '!C$21*'Given Data '!C$19*'Given Data '!C$9*Table10[[#This Row],[Column11]]^2</f>
        <v>774.11702402212177</v>
      </c>
      <c r="T1766" s="41">
        <f>'Given Data '!C$24*'Given Data '!C$17*9.81</f>
        <v>409.43800800000002</v>
      </c>
      <c r="U1766" s="41">
        <v>0</v>
      </c>
      <c r="V1766" s="41">
        <f>'Given Data '!C$45-(Table10[[#This Row],[Column13]]+Table10[[#This Row],[Column14]]+Table10[[#This Row],[Column15]])</f>
        <v>-475.65361469928735</v>
      </c>
      <c r="W1766" s="41">
        <f>Table10[[#This Row],[Column16]]/'Given Data '!C$17</f>
        <v>-0.91172033255886853</v>
      </c>
      <c r="X1766" s="41">
        <f>IF(L1766=1,'Given Data '!C$55,IF(L1766=2,'Given Data '!C$56,IF(L1766=3,'Given Data '!C$57)))</f>
        <v>581.23604096253996</v>
      </c>
      <c r="Y1766" s="41">
        <f>Table10[[#This Row],[Column19]]*Table10[[#This Row],[Column11]]^2/(2*1000)</f>
        <v>239.26817605171632</v>
      </c>
    </row>
    <row r="1767" spans="7:25">
      <c r="G1767" s="42">
        <v>5800</v>
      </c>
      <c r="H1767" s="42">
        <v>17.18</v>
      </c>
      <c r="I1767" s="41">
        <f>Table10[[#This Row],[Column2]]*746/1000</f>
        <v>12.816280000000001</v>
      </c>
      <c r="J1767" s="37">
        <f>60*Table10[[#This Row],[Column3]]/(2*PI()*Table10[[#This Row],[Column1]])</f>
        <v>2.1101113593618586E-2</v>
      </c>
      <c r="K1767" s="51">
        <v>470.5</v>
      </c>
      <c r="L1767" s="41">
        <f>IF(Simulation!Q1767&lt;='Given Data '!J$6,1,IF(AND(Simulation!Q1767&gt;'Given Data '!J$6,Simulation!Q1767&lt;='Given Data '!J$7),2,IF(Simulation!Q1767&gt;'Given Data '!J$8,3)))</f>
        <v>3</v>
      </c>
      <c r="M1767" s="41">
        <v>3</v>
      </c>
      <c r="N1767" s="32">
        <f t="shared" si="65"/>
        <v>1763</v>
      </c>
      <c r="O1767" s="41">
        <f>O1766+(Table10[[#This Row],[Column11]]-Q1766)/R1766</f>
        <v>86.650702936490802</v>
      </c>
      <c r="P1767" s="41">
        <f>3.6*Table10[[#This Row],[Column11]]</f>
        <v>103.39866936186613</v>
      </c>
      <c r="Q1767" s="41">
        <f t="shared" si="66"/>
        <v>28.721852600518368</v>
      </c>
      <c r="R1767" s="36">
        <f>-Table10[[#This Row],[Column16]]/Table10[[#This Row],[Column19]]</f>
        <v>0.82099609873439172</v>
      </c>
      <c r="S1767" s="41">
        <f>'Given Data '!C$21*'Given Data '!C$19*'Given Data '!C$9*Table10[[#This Row],[Column11]]^2</f>
        <v>775.65593139690293</v>
      </c>
      <c r="T1767" s="41">
        <f>'Given Data '!C$24*'Given Data '!C$17*9.81</f>
        <v>409.43800800000002</v>
      </c>
      <c r="U1767" s="41">
        <v>0</v>
      </c>
      <c r="V1767" s="41">
        <f>'Given Data '!C$45-(Table10[[#This Row],[Column13]]+Table10[[#This Row],[Column14]]+Table10[[#This Row],[Column15]])</f>
        <v>-477.19252207406839</v>
      </c>
      <c r="W1767" s="41">
        <f>Table10[[#This Row],[Column16]]/'Given Data '!C$17</f>
        <v>-0.91467006972085707</v>
      </c>
      <c r="X1767" s="41">
        <f>IF(L1767=1,'Given Data '!C$55,IF(L1767=2,'Given Data '!C$56,IF(L1767=3,'Given Data '!C$57)))</f>
        <v>581.23604096253996</v>
      </c>
      <c r="Y1767" s="41">
        <f>Table10[[#This Row],[Column19]]*Table10[[#This Row],[Column11]]^2/(2*1000)</f>
        <v>239.74382966641568</v>
      </c>
    </row>
    <row r="1768" spans="7:25">
      <c r="G1768" s="42">
        <v>5800</v>
      </c>
      <c r="H1768" s="42">
        <v>17.18</v>
      </c>
      <c r="I1768" s="41">
        <f>Table10[[#This Row],[Column2]]*746/1000</f>
        <v>12.816280000000001</v>
      </c>
      <c r="J1768" s="37">
        <f>60*Table10[[#This Row],[Column3]]/(2*PI()*Table10[[#This Row],[Column1]])</f>
        <v>2.1101113593618586E-2</v>
      </c>
      <c r="K1768" s="51">
        <v>470.5</v>
      </c>
      <c r="L1768" s="41">
        <f>IF(Simulation!Q1768&lt;='Given Data '!J$6,1,IF(AND(Simulation!Q1768&gt;'Given Data '!J$6,Simulation!Q1768&lt;='Given Data '!J$7),2,IF(Simulation!Q1768&gt;'Given Data '!J$8,3)))</f>
        <v>3</v>
      </c>
      <c r="M1768" s="41">
        <v>3</v>
      </c>
      <c r="N1768" s="32">
        <f t="shared" si="65"/>
        <v>1764</v>
      </c>
      <c r="O1768" s="41">
        <f>O1767+(Table10[[#This Row],[Column11]]-Q1767)/R1767</f>
        <v>86.685502324323963</v>
      </c>
      <c r="P1768" s="41">
        <f>3.6*Table10[[#This Row],[Column11]]</f>
        <v>103.50152194380384</v>
      </c>
      <c r="Q1768" s="41">
        <f t="shared" si="66"/>
        <v>28.750422762167734</v>
      </c>
      <c r="R1768" s="36">
        <f>-Table10[[#This Row],[Column16]]/Table10[[#This Row],[Column19]]</f>
        <v>0.82365231096943892</v>
      </c>
      <c r="S1768" s="41">
        <f>'Given Data '!C$21*'Given Data '!C$19*'Given Data '!C$9*Table10[[#This Row],[Column11]]^2</f>
        <v>777.19981768035802</v>
      </c>
      <c r="T1768" s="41">
        <f>'Given Data '!C$24*'Given Data '!C$17*9.81</f>
        <v>409.43800800000002</v>
      </c>
      <c r="U1768" s="41">
        <v>0</v>
      </c>
      <c r="V1768" s="41">
        <f>'Given Data '!C$45-(Table10[[#This Row],[Column13]]+Table10[[#This Row],[Column14]]+Table10[[#This Row],[Column15]])</f>
        <v>-478.73640835752349</v>
      </c>
      <c r="W1768" s="41">
        <f>Table10[[#This Row],[Column16]]/'Given Data '!C$17</f>
        <v>-0.91762935032397974</v>
      </c>
      <c r="X1768" s="41">
        <f>IF(L1768=1,'Given Data '!C$55,IF(L1768=2,'Given Data '!C$56,IF(L1768=3,'Given Data '!C$57)))</f>
        <v>581.23604096253996</v>
      </c>
      <c r="Y1768" s="41">
        <f>Table10[[#This Row],[Column19]]*Table10[[#This Row],[Column11]]^2/(2*1000)</f>
        <v>240.22102218848971</v>
      </c>
    </row>
    <row r="1769" spans="7:25">
      <c r="G1769" s="42">
        <v>5800</v>
      </c>
      <c r="H1769" s="42">
        <v>17.18</v>
      </c>
      <c r="I1769" s="41">
        <f>Table10[[#This Row],[Column2]]*746/1000</f>
        <v>12.816280000000001</v>
      </c>
      <c r="J1769" s="37">
        <f>60*Table10[[#This Row],[Column3]]/(2*PI()*Table10[[#This Row],[Column1]])</f>
        <v>2.1101113593618586E-2</v>
      </c>
      <c r="K1769" s="51">
        <v>470.5</v>
      </c>
      <c r="L1769" s="41">
        <f>IF(Simulation!Q1769&lt;='Given Data '!J$6,1,IF(AND(Simulation!Q1769&gt;'Given Data '!J$6,Simulation!Q1769&lt;='Given Data '!J$7),2,IF(Simulation!Q1769&gt;'Given Data '!J$8,3)))</f>
        <v>3</v>
      </c>
      <c r="M1769" s="41">
        <v>3</v>
      </c>
      <c r="N1769" s="32">
        <f t="shared" si="65"/>
        <v>1765</v>
      </c>
      <c r="O1769" s="41">
        <f>O1768+(Table10[[#This Row],[Column11]]-Q1768)/R1768</f>
        <v>86.720267109495168</v>
      </c>
      <c r="P1769" s="41">
        <f>3.6*Table10[[#This Row],[Column11]]</f>
        <v>103.60460468813167</v>
      </c>
      <c r="Q1769" s="41">
        <f t="shared" si="66"/>
        <v>28.779056857814354</v>
      </c>
      <c r="R1769" s="36">
        <f>-Table10[[#This Row],[Column16]]/Table10[[#This Row],[Column19]]</f>
        <v>0.82631711698885202</v>
      </c>
      <c r="S1769" s="41">
        <f>'Given Data '!C$21*'Given Data '!C$19*'Given Data '!C$9*Table10[[#This Row],[Column11]]^2</f>
        <v>778.74869898101485</v>
      </c>
      <c r="T1769" s="41">
        <f>'Given Data '!C$24*'Given Data '!C$17*9.81</f>
        <v>409.43800800000002</v>
      </c>
      <c r="U1769" s="41">
        <v>0</v>
      </c>
      <c r="V1769" s="41">
        <f>'Given Data '!C$45-(Table10[[#This Row],[Column13]]+Table10[[#This Row],[Column14]]+Table10[[#This Row],[Column15]])</f>
        <v>-480.28528965818032</v>
      </c>
      <c r="W1769" s="41">
        <f>Table10[[#This Row],[Column16]]/'Given Data '!C$17</f>
        <v>-0.92059820524463842</v>
      </c>
      <c r="X1769" s="41">
        <f>IF(L1769=1,'Given Data '!C$55,IF(L1769=2,'Given Data '!C$56,IF(L1769=3,'Given Data '!C$57)))</f>
        <v>581.23604096253996</v>
      </c>
      <c r="Y1769" s="41">
        <f>Table10[[#This Row],[Column19]]*Table10[[#This Row],[Column11]]^2/(2*1000)</f>
        <v>240.6997585968472</v>
      </c>
    </row>
    <row r="1770" spans="7:25">
      <c r="G1770" s="42">
        <v>5900</v>
      </c>
      <c r="H1770" s="42">
        <v>17.239999999999998</v>
      </c>
      <c r="I1770" s="41">
        <f>Table10[[#This Row],[Column2]]*746/1000</f>
        <v>12.861039999999999</v>
      </c>
      <c r="J1770" s="37">
        <f>60*Table10[[#This Row],[Column3]]/(2*PI()*Table10[[#This Row],[Column1]])</f>
        <v>2.0815912772568706E-2</v>
      </c>
      <c r="K1770" s="51">
        <v>470.5</v>
      </c>
      <c r="L1770" s="41">
        <f>IF(Simulation!Q1770&lt;='Given Data '!J$6,1,IF(AND(Simulation!Q1770&gt;'Given Data '!J$6,Simulation!Q1770&lt;='Given Data '!J$7),2,IF(Simulation!Q1770&gt;'Given Data '!J$8,3)))</f>
        <v>3</v>
      </c>
      <c r="M1770" s="41">
        <v>3</v>
      </c>
      <c r="N1770" s="32">
        <f t="shared" si="65"/>
        <v>1766</v>
      </c>
      <c r="O1770" s="41">
        <f>O1769+(Table10[[#This Row],[Column11]]-Q1769)/R1769</f>
        <v>86.754997283568827</v>
      </c>
      <c r="P1770" s="41">
        <f>3.6*Table10[[#This Row],[Column11]]</f>
        <v>103.70791798245874</v>
      </c>
      <c r="Q1770" s="41">
        <f t="shared" si="66"/>
        <v>28.807754995127425</v>
      </c>
      <c r="R1770" s="36">
        <f>-Table10[[#This Row],[Column16]]/Table10[[#This Row],[Column19]]</f>
        <v>0.8289905445965573</v>
      </c>
      <c r="S1770" s="41">
        <f>'Given Data '!C$21*'Given Data '!C$19*'Given Data '!C$9*Table10[[#This Row],[Column11]]^2</f>
        <v>780.30259145951743</v>
      </c>
      <c r="T1770" s="41">
        <f>'Given Data '!C$24*'Given Data '!C$17*9.81</f>
        <v>409.43800800000002</v>
      </c>
      <c r="U1770" s="41">
        <v>0</v>
      </c>
      <c r="V1770" s="41">
        <f>'Given Data '!C$45-(Table10[[#This Row],[Column13]]+Table10[[#This Row],[Column14]]+Table10[[#This Row],[Column15]])</f>
        <v>-481.83918213668289</v>
      </c>
      <c r="W1770" s="41">
        <f>Table10[[#This Row],[Column16]]/'Given Data '!C$17</f>
        <v>-0.92357666545913031</v>
      </c>
      <c r="X1770" s="41">
        <f>IF(L1770=1,'Given Data '!C$55,IF(L1770=2,'Given Data '!C$56,IF(L1770=3,'Given Data '!C$57)))</f>
        <v>581.23604096253996</v>
      </c>
      <c r="Y1770" s="41">
        <f>Table10[[#This Row],[Column19]]*Table10[[#This Row],[Column11]]^2/(2*1000)</f>
        <v>241.18004388650542</v>
      </c>
    </row>
    <row r="1771" spans="7:25">
      <c r="G1771" s="42">
        <v>5900</v>
      </c>
      <c r="H1771" s="42">
        <v>17.239999999999998</v>
      </c>
      <c r="I1771" s="41">
        <f>Table10[[#This Row],[Column2]]*746/1000</f>
        <v>12.861039999999999</v>
      </c>
      <c r="J1771" s="37">
        <f>60*Table10[[#This Row],[Column3]]/(2*PI()*Table10[[#This Row],[Column1]])</f>
        <v>2.0815912772568706E-2</v>
      </c>
      <c r="K1771" s="51">
        <v>470.5</v>
      </c>
      <c r="L1771" s="41">
        <f>IF(Simulation!Q1771&lt;='Given Data '!J$6,1,IF(AND(Simulation!Q1771&gt;'Given Data '!J$6,Simulation!Q1771&lt;='Given Data '!J$7),2,IF(Simulation!Q1771&gt;'Given Data '!J$8,3)))</f>
        <v>3</v>
      </c>
      <c r="M1771" s="41">
        <v>3</v>
      </c>
      <c r="N1771" s="32">
        <f t="shared" si="65"/>
        <v>1767</v>
      </c>
      <c r="O1771" s="41">
        <f>O1770+(Table10[[#This Row],[Column11]]-Q1770)/R1770</f>
        <v>86.789692838235368</v>
      </c>
      <c r="P1771" s="41">
        <f>3.6*Table10[[#This Row],[Column11]]</f>
        <v>103.81146221478788</v>
      </c>
      <c r="Q1771" s="41">
        <f t="shared" si="66"/>
        <v>28.83651728188552</v>
      </c>
      <c r="R1771" s="36">
        <f>-Table10[[#This Row],[Column16]]/Table10[[#This Row],[Column19]]</f>
        <v>0.83167262168643707</v>
      </c>
      <c r="S1771" s="41">
        <f>'Given Data '!C$21*'Given Data '!C$19*'Given Data '!C$9*Table10[[#This Row],[Column11]]^2</f>
        <v>781.86151132879536</v>
      </c>
      <c r="T1771" s="41">
        <f>'Given Data '!C$24*'Given Data '!C$17*9.81</f>
        <v>409.43800800000002</v>
      </c>
      <c r="U1771" s="41">
        <v>0</v>
      </c>
      <c r="V1771" s="41">
        <f>'Given Data '!C$45-(Table10[[#This Row],[Column13]]+Table10[[#This Row],[Column14]]+Table10[[#This Row],[Column15]])</f>
        <v>-483.39810200596094</v>
      </c>
      <c r="W1771" s="41">
        <f>Table10[[#This Row],[Column16]]/'Given Data '!C$17</f>
        <v>-0.92656476204397253</v>
      </c>
      <c r="X1771" s="41">
        <f>IF(L1771=1,'Given Data '!C$55,IF(L1771=2,'Given Data '!C$56,IF(L1771=3,'Given Data '!C$57)))</f>
        <v>581.23604096253996</v>
      </c>
      <c r="Y1771" s="41">
        <f>Table10[[#This Row],[Column19]]*Table10[[#This Row],[Column11]]^2/(2*1000)</f>
        <v>241.66188306864208</v>
      </c>
    </row>
    <row r="1772" spans="7:25">
      <c r="G1772" s="42">
        <v>6000</v>
      </c>
      <c r="H1772" s="42">
        <v>17.32</v>
      </c>
      <c r="I1772" s="41">
        <f>Table10[[#This Row],[Column2]]*746/1000</f>
        <v>12.920719999999999</v>
      </c>
      <c r="J1772" s="37">
        <f>60*Table10[[#This Row],[Column3]]/(2*PI()*Table10[[#This Row],[Column1]])</f>
        <v>2.0563964563063142E-2</v>
      </c>
      <c r="K1772" s="51">
        <v>443.8</v>
      </c>
      <c r="L1772" s="41">
        <f>IF(Simulation!Q1772&lt;='Given Data '!J$6,1,IF(AND(Simulation!Q1772&gt;'Given Data '!J$6,Simulation!Q1772&lt;='Given Data '!J$7),2,IF(Simulation!Q1772&gt;'Given Data '!J$8,3)))</f>
        <v>3</v>
      </c>
      <c r="M1772" s="41">
        <v>3</v>
      </c>
      <c r="N1772" s="32">
        <f t="shared" si="65"/>
        <v>1768</v>
      </c>
      <c r="O1772" s="41">
        <f>O1771+(Table10[[#This Row],[Column11]]-Q1771)/R1771</f>
        <v>86.824353765311216</v>
      </c>
      <c r="P1772" s="41">
        <f>3.6*Table10[[#This Row],[Column11]]</f>
        <v>103.91523777351637</v>
      </c>
      <c r="Q1772" s="41">
        <f t="shared" si="66"/>
        <v>28.865343825976769</v>
      </c>
      <c r="R1772" s="36">
        <f>-Table10[[#This Row],[Column16]]/Table10[[#This Row],[Column19]]</f>
        <v>0.83436337624261958</v>
      </c>
      <c r="S1772" s="41">
        <f>'Given Data '!C$21*'Given Data '!C$19*'Given Data '!C$9*Table10[[#This Row],[Column11]]^2</f>
        <v>783.42547485423279</v>
      </c>
      <c r="T1772" s="41">
        <f>'Given Data '!C$24*'Given Data '!C$17*9.81</f>
        <v>409.43800800000002</v>
      </c>
      <c r="U1772" s="41">
        <v>0</v>
      </c>
      <c r="V1772" s="41">
        <f>'Given Data '!C$45-(Table10[[#This Row],[Column13]]+Table10[[#This Row],[Column14]]+Table10[[#This Row],[Column15]])</f>
        <v>-484.96206553139837</v>
      </c>
      <c r="W1772" s="41">
        <f>Table10[[#This Row],[Column16]]/'Given Data '!C$17</f>
        <v>-0.92956252617622492</v>
      </c>
      <c r="X1772" s="41">
        <f>IF(L1772=1,'Given Data '!C$55,IF(L1772=2,'Given Data '!C$56,IF(L1772=3,'Given Data '!C$57)))</f>
        <v>581.23604096253996</v>
      </c>
      <c r="Y1772" s="41">
        <f>Table10[[#This Row],[Column19]]*Table10[[#This Row],[Column11]]^2/(2*1000)</f>
        <v>242.14528117064808</v>
      </c>
    </row>
    <row r="1773" spans="7:25">
      <c r="G1773" s="42">
        <v>6100</v>
      </c>
      <c r="H1773" s="42">
        <v>17.37</v>
      </c>
      <c r="I1773" s="41">
        <f>Table10[[#This Row],[Column2]]*746/1000</f>
        <v>12.958020000000001</v>
      </c>
      <c r="J1773" s="37">
        <f>60*Table10[[#This Row],[Column3]]/(2*PI()*Table10[[#This Row],[Column1]])</f>
        <v>2.0285241990330903E-2</v>
      </c>
      <c r="K1773" s="51">
        <v>443.8</v>
      </c>
      <c r="L1773" s="41">
        <f>IF(Simulation!Q1773&lt;='Given Data '!J$6,1,IF(AND(Simulation!Q1773&gt;'Given Data '!J$6,Simulation!Q1773&lt;='Given Data '!J$7),2,IF(Simulation!Q1773&gt;'Given Data '!J$8,3)))</f>
        <v>3</v>
      </c>
      <c r="M1773" s="41">
        <v>3</v>
      </c>
      <c r="N1773" s="32">
        <f t="shared" si="65"/>
        <v>1769</v>
      </c>
      <c r="O1773" s="41">
        <f>O1772+(Table10[[#This Row],[Column11]]-Q1772)/R1772</f>
        <v>86.858980056738787</v>
      </c>
      <c r="P1773" s="41">
        <f>3.6*Table10[[#This Row],[Column11]]</f>
        <v>104.01924504743654</v>
      </c>
      <c r="Q1773" s="41">
        <f t="shared" si="66"/>
        <v>28.894234735399039</v>
      </c>
      <c r="R1773" s="36">
        <f>-Table10[[#This Row],[Column16]]/Table10[[#This Row],[Column19]]</f>
        <v>0.83706283633977163</v>
      </c>
      <c r="S1773" s="41">
        <f>'Given Data '!C$21*'Given Data '!C$19*'Given Data '!C$9*Table10[[#This Row],[Column11]]^2</f>
        <v>784.9944983538378</v>
      </c>
      <c r="T1773" s="41">
        <f>'Given Data '!C$24*'Given Data '!C$17*9.81</f>
        <v>409.43800800000002</v>
      </c>
      <c r="U1773" s="41">
        <v>0</v>
      </c>
      <c r="V1773" s="41">
        <f>'Given Data '!C$45-(Table10[[#This Row],[Column13]]+Table10[[#This Row],[Column14]]+Table10[[#This Row],[Column15]])</f>
        <v>-486.53108903100338</v>
      </c>
      <c r="W1773" s="41">
        <f>Table10[[#This Row],[Column16]]/'Given Data '!C$17</f>
        <v>-0.93256998913381639</v>
      </c>
      <c r="X1773" s="41">
        <f>IF(L1773=1,'Given Data '!C$55,IF(L1773=2,'Given Data '!C$56,IF(L1773=3,'Given Data '!C$57)))</f>
        <v>581.23604096253996</v>
      </c>
      <c r="Y1773" s="41">
        <f>Table10[[#This Row],[Column19]]*Table10[[#This Row],[Column11]]^2/(2*1000)</f>
        <v>242.6302432361795</v>
      </c>
    </row>
    <row r="1774" spans="7:25">
      <c r="G1774" s="42">
        <v>6200</v>
      </c>
      <c r="H1774" s="42">
        <v>17.440000000000001</v>
      </c>
      <c r="I1774" s="41">
        <f>Table10[[#This Row],[Column2]]*746/1000</f>
        <v>13.010240000000001</v>
      </c>
      <c r="J1774" s="37">
        <f>60*Table10[[#This Row],[Column3]]/(2*PI()*Table10[[#This Row],[Column1]])</f>
        <v>2.0038490388502264E-2</v>
      </c>
      <c r="K1774" s="51">
        <v>443.8</v>
      </c>
      <c r="L1774" s="41">
        <f>IF(Simulation!Q1774&lt;='Given Data '!J$6,1,IF(AND(Simulation!Q1774&gt;'Given Data '!J$6,Simulation!Q1774&lt;='Given Data '!J$7),2,IF(Simulation!Q1774&gt;'Given Data '!J$8,3)))</f>
        <v>3</v>
      </c>
      <c r="M1774" s="41">
        <v>3</v>
      </c>
      <c r="N1774" s="32">
        <f t="shared" si="65"/>
        <v>1770</v>
      </c>
      <c r="O1774" s="41">
        <f>O1773+(Table10[[#This Row],[Column11]]-Q1773)/R1773</f>
        <v>86.89357170458652</v>
      </c>
      <c r="P1774" s="41">
        <f>3.6*Table10[[#This Row],[Column11]]</f>
        <v>104.12348442573645</v>
      </c>
      <c r="Q1774" s="41">
        <f t="shared" si="66"/>
        <v>28.923190118260123</v>
      </c>
      <c r="R1774" s="36">
        <f>-Table10[[#This Row],[Column16]]/Table10[[#This Row],[Column19]]</f>
        <v>0.83977103014339238</v>
      </c>
      <c r="S1774" s="41">
        <f>'Given Data '!C$21*'Given Data '!C$19*'Given Data '!C$9*Table10[[#This Row],[Column11]]^2</f>
        <v>786.56859819841361</v>
      </c>
      <c r="T1774" s="41">
        <f>'Given Data '!C$24*'Given Data '!C$17*9.81</f>
        <v>409.43800800000002</v>
      </c>
      <c r="U1774" s="41">
        <v>0</v>
      </c>
      <c r="V1774" s="41">
        <f>'Given Data '!C$45-(Table10[[#This Row],[Column13]]+Table10[[#This Row],[Column14]]+Table10[[#This Row],[Column15]])</f>
        <v>-488.10518887557919</v>
      </c>
      <c r="W1774" s="41">
        <f>Table10[[#This Row],[Column16]]/'Given Data '!C$17</f>
        <v>-0.93558718229587157</v>
      </c>
      <c r="X1774" s="41">
        <f>IF(L1774=1,'Given Data '!C$55,IF(L1774=2,'Given Data '!C$56,IF(L1774=3,'Given Data '!C$57)))</f>
        <v>581.23604096253996</v>
      </c>
      <c r="Y1774" s="41">
        <f>Table10[[#This Row],[Column19]]*Table10[[#This Row],[Column11]]^2/(2*1000)</f>
        <v>243.11677432521051</v>
      </c>
    </row>
    <row r="1775" spans="7:25">
      <c r="G1775" s="42">
        <v>6200</v>
      </c>
      <c r="H1775" s="42">
        <v>17.440000000000001</v>
      </c>
      <c r="I1775" s="41">
        <f>Table10[[#This Row],[Column2]]*746/1000</f>
        <v>13.010240000000001</v>
      </c>
      <c r="J1775" s="37">
        <f>60*Table10[[#This Row],[Column3]]/(2*PI()*Table10[[#This Row],[Column1]])</f>
        <v>2.0038490388502264E-2</v>
      </c>
      <c r="K1775" s="51">
        <v>443.8</v>
      </c>
      <c r="L1775" s="41">
        <f>IF(Simulation!Q1775&lt;='Given Data '!J$6,1,IF(AND(Simulation!Q1775&gt;'Given Data '!J$6,Simulation!Q1775&lt;='Given Data '!J$7),2,IF(Simulation!Q1775&gt;'Given Data '!J$8,3)))</f>
        <v>3</v>
      </c>
      <c r="M1775" s="41">
        <v>3</v>
      </c>
      <c r="N1775" s="32">
        <f t="shared" si="65"/>
        <v>1771</v>
      </c>
      <c r="O1775" s="41">
        <f>O1774+(Table10[[#This Row],[Column11]]-Q1774)/R1774</f>
        <v>86.928128701048792</v>
      </c>
      <c r="P1775" s="41">
        <f>3.6*Table10[[#This Row],[Column11]]</f>
        <v>104.22795629800048</v>
      </c>
      <c r="Q1775" s="41">
        <f t="shared" si="66"/>
        <v>28.95221008277791</v>
      </c>
      <c r="R1775" s="36">
        <f>-Table10[[#This Row],[Column16]]/Table10[[#This Row],[Column19]]</f>
        <v>0.84248798591010521</v>
      </c>
      <c r="S1775" s="41">
        <f>'Given Data '!C$21*'Given Data '!C$19*'Given Data '!C$9*Table10[[#This Row],[Column11]]^2</f>
        <v>788.1477908117281</v>
      </c>
      <c r="T1775" s="41">
        <f>'Given Data '!C$24*'Given Data '!C$17*9.81</f>
        <v>409.43800800000002</v>
      </c>
      <c r="U1775" s="41">
        <v>0</v>
      </c>
      <c r="V1775" s="41">
        <f>'Given Data '!C$45-(Table10[[#This Row],[Column13]]+Table10[[#This Row],[Column14]]+Table10[[#This Row],[Column15]])</f>
        <v>-489.68438148889368</v>
      </c>
      <c r="W1775" s="41">
        <f>Table10[[#This Row],[Column16]]/'Given Data '!C$17</f>
        <v>-0.93861413714303665</v>
      </c>
      <c r="X1775" s="41">
        <f>IF(L1775=1,'Given Data '!C$55,IF(L1775=2,'Given Data '!C$56,IF(L1775=3,'Given Data '!C$57)))</f>
        <v>581.23604096253996</v>
      </c>
      <c r="Y1775" s="41">
        <f>Table10[[#This Row],[Column19]]*Table10[[#This Row],[Column11]]^2/(2*1000)</f>
        <v>243.60487951408609</v>
      </c>
    </row>
    <row r="1776" spans="7:25">
      <c r="G1776" s="42">
        <v>6300</v>
      </c>
      <c r="H1776" s="42">
        <v>17.5</v>
      </c>
      <c r="I1776" s="41">
        <f>Table10[[#This Row],[Column2]]*746/1000</f>
        <v>13.055</v>
      </c>
      <c r="J1776" s="37">
        <f>60*Table10[[#This Row],[Column3]]/(2*PI()*Table10[[#This Row],[Column1]])</f>
        <v>1.9788264591092321E-2</v>
      </c>
      <c r="K1776" s="51">
        <v>443.8</v>
      </c>
      <c r="L1776" s="41">
        <f>IF(Simulation!Q1776&lt;='Given Data '!J$6,1,IF(AND(Simulation!Q1776&gt;'Given Data '!J$6,Simulation!Q1776&lt;='Given Data '!J$7),2,IF(Simulation!Q1776&gt;'Given Data '!J$8,3)))</f>
        <v>3</v>
      </c>
      <c r="M1776" s="41">
        <v>3</v>
      </c>
      <c r="N1776" s="32">
        <f t="shared" si="65"/>
        <v>1772</v>
      </c>
      <c r="O1776" s="41">
        <f>O1775+(Table10[[#This Row],[Column11]]-Q1775)/R1775</f>
        <v>86.962651038445983</v>
      </c>
      <c r="P1776" s="41">
        <f>3.6*Table10[[#This Row],[Column11]]</f>
        <v>104.33266105421009</v>
      </c>
      <c r="Q1776" s="41">
        <f t="shared" si="66"/>
        <v>28.981294737280582</v>
      </c>
      <c r="R1776" s="36">
        <f>-Table10[[#This Row],[Column16]]/Table10[[#This Row],[Column19]]</f>
        <v>0.8452137319879548</v>
      </c>
      <c r="S1776" s="41">
        <f>'Given Data '!C$21*'Given Data '!C$19*'Given Data '!C$9*Table10[[#This Row],[Column11]]^2</f>
        <v>789.7320926706866</v>
      </c>
      <c r="T1776" s="41">
        <f>'Given Data '!C$24*'Given Data '!C$17*9.81</f>
        <v>409.43800800000002</v>
      </c>
      <c r="U1776" s="41">
        <v>0</v>
      </c>
      <c r="V1776" s="41">
        <f>'Given Data '!C$45-(Table10[[#This Row],[Column13]]+Table10[[#This Row],[Column14]]+Table10[[#This Row],[Column15]])</f>
        <v>-491.26868334785217</v>
      </c>
      <c r="W1776" s="41">
        <f>Table10[[#This Row],[Column16]]/'Given Data '!C$17</f>
        <v>-0.94165088525781016</v>
      </c>
      <c r="X1776" s="41">
        <f>IF(L1776=1,'Given Data '!C$55,IF(L1776=2,'Given Data '!C$56,IF(L1776=3,'Given Data '!C$57)))</f>
        <v>581.23604096253996</v>
      </c>
      <c r="Y1776" s="41">
        <f>Table10[[#This Row],[Column19]]*Table10[[#This Row],[Column11]]^2/(2*1000)</f>
        <v>244.09456389557499</v>
      </c>
    </row>
    <row r="1777" spans="7:25">
      <c r="G1777" s="42">
        <v>6300</v>
      </c>
      <c r="H1777" s="42">
        <v>17.5</v>
      </c>
      <c r="I1777" s="41">
        <f>Table10[[#This Row],[Column2]]*746/1000</f>
        <v>13.055</v>
      </c>
      <c r="J1777" s="37">
        <f>60*Table10[[#This Row],[Column3]]/(2*PI()*Table10[[#This Row],[Column1]])</f>
        <v>1.9788264591092321E-2</v>
      </c>
      <c r="K1777" s="51">
        <v>414.1</v>
      </c>
      <c r="L1777" s="41">
        <f>IF(Simulation!Q1777&lt;='Given Data '!J$6,1,IF(AND(Simulation!Q1777&gt;'Given Data '!J$6,Simulation!Q1777&lt;='Given Data '!J$7),2,IF(Simulation!Q1777&gt;'Given Data '!J$8,3)))</f>
        <v>3</v>
      </c>
      <c r="M1777" s="41">
        <v>3</v>
      </c>
      <c r="N1777" s="32">
        <f t="shared" si="65"/>
        <v>1773</v>
      </c>
      <c r="O1777" s="41">
        <f>O1776+(Table10[[#This Row],[Column11]]-Q1776)/R1776</f>
        <v>86.997138709224416</v>
      </c>
      <c r="P1777" s="41">
        <f>3.6*Table10[[#This Row],[Column11]]</f>
        <v>104.43759908474446</v>
      </c>
      <c r="Q1777" s="41">
        <f t="shared" si="66"/>
        <v>29.010444190206794</v>
      </c>
      <c r="R1777" s="36">
        <f>-Table10[[#This Row],[Column16]]/Table10[[#This Row],[Column19]]</f>
        <v>0.84794829681670059</v>
      </c>
      <c r="S1777" s="41">
        <f>'Given Data '!C$21*'Given Data '!C$19*'Given Data '!C$9*Table10[[#This Row],[Column11]]^2</f>
        <v>791.32152030550219</v>
      </c>
      <c r="T1777" s="41">
        <f>'Given Data '!C$24*'Given Data '!C$17*9.81</f>
        <v>409.43800800000002</v>
      </c>
      <c r="U1777" s="41">
        <v>0</v>
      </c>
      <c r="V1777" s="41">
        <f>'Given Data '!C$45-(Table10[[#This Row],[Column13]]+Table10[[#This Row],[Column14]]+Table10[[#This Row],[Column15]])</f>
        <v>-492.85811098266777</v>
      </c>
      <c r="W1777" s="41">
        <f>Table10[[#This Row],[Column16]]/'Given Data '!C$17</f>
        <v>-0.94469745832486962</v>
      </c>
      <c r="X1777" s="41">
        <f>IF(L1777=1,'Given Data '!C$55,IF(L1777=2,'Given Data '!C$56,IF(L1777=3,'Given Data '!C$57)))</f>
        <v>581.23604096253996</v>
      </c>
      <c r="Y1777" s="41">
        <f>Table10[[#This Row],[Column19]]*Table10[[#This Row],[Column11]]^2/(2*1000)</f>
        <v>244.58583257892289</v>
      </c>
    </row>
    <row r="1778" spans="7:25">
      <c r="G1778" s="42">
        <v>6300</v>
      </c>
      <c r="H1778" s="42">
        <v>17.5</v>
      </c>
      <c r="I1778" s="41">
        <f>Table10[[#This Row],[Column2]]*746/1000</f>
        <v>13.055</v>
      </c>
      <c r="J1778" s="37">
        <f>60*Table10[[#This Row],[Column3]]/(2*PI()*Table10[[#This Row],[Column1]])</f>
        <v>1.9788264591092321E-2</v>
      </c>
      <c r="K1778" s="51">
        <v>414.1</v>
      </c>
      <c r="L1778" s="41">
        <f>IF(Simulation!Q1778&lt;='Given Data '!J$6,1,IF(AND(Simulation!Q1778&gt;'Given Data '!J$6,Simulation!Q1778&lt;='Given Data '!J$7),2,IF(Simulation!Q1778&gt;'Given Data '!J$8,3)))</f>
        <v>3</v>
      </c>
      <c r="M1778" s="41">
        <v>3</v>
      </c>
      <c r="N1778" s="32">
        <f t="shared" si="65"/>
        <v>1774</v>
      </c>
      <c r="O1778" s="41">
        <f>O1777+(Table10[[#This Row],[Column11]]-Q1777)/R1777</f>
        <v>87.031591705956345</v>
      </c>
      <c r="P1778" s="41">
        <f>3.6*Table10[[#This Row],[Column11]]</f>
        <v>104.5427707803811</v>
      </c>
      <c r="Q1778" s="41">
        <f t="shared" si="66"/>
        <v>29.039658550105862</v>
      </c>
      <c r="R1778" s="36">
        <f>-Table10[[#This Row],[Column16]]/Table10[[#This Row],[Column19]]</f>
        <v>0.85069170892811508</v>
      </c>
      <c r="S1778" s="41">
        <f>'Given Data '!C$21*'Given Data '!C$19*'Given Data '!C$9*Table10[[#This Row],[Column11]]^2</f>
        <v>792.91609029986955</v>
      </c>
      <c r="T1778" s="41">
        <f>'Given Data '!C$24*'Given Data '!C$17*9.81</f>
        <v>409.43800800000002</v>
      </c>
      <c r="U1778" s="41">
        <v>0</v>
      </c>
      <c r="V1778" s="41">
        <f>'Given Data '!C$45-(Table10[[#This Row],[Column13]]+Table10[[#This Row],[Column14]]+Table10[[#This Row],[Column15]])</f>
        <v>-494.45268097703502</v>
      </c>
      <c r="W1778" s="41">
        <f>Table10[[#This Row],[Column16]]/'Given Data '!C$17</f>
        <v>-0.94775388813140438</v>
      </c>
      <c r="X1778" s="41">
        <f>IF(L1778=1,'Given Data '!C$55,IF(L1778=2,'Given Data '!C$56,IF(L1778=3,'Given Data '!C$57)))</f>
        <v>581.23604096253996</v>
      </c>
      <c r="Y1778" s="41">
        <f>Table10[[#This Row],[Column19]]*Table10[[#This Row],[Column11]]^2/(2*1000)</f>
        <v>245.07869068990556</v>
      </c>
    </row>
    <row r="1779" spans="7:25">
      <c r="G1779" s="42">
        <v>6300</v>
      </c>
      <c r="H1779" s="42">
        <v>17.5</v>
      </c>
      <c r="I1779" s="41">
        <f>Table10[[#This Row],[Column2]]*746/1000</f>
        <v>13.055</v>
      </c>
      <c r="J1779" s="37">
        <f>60*Table10[[#This Row],[Column3]]/(2*PI()*Table10[[#This Row],[Column1]])</f>
        <v>1.9788264591092321E-2</v>
      </c>
      <c r="K1779" s="51">
        <v>469.1</v>
      </c>
      <c r="L1779" s="41">
        <f>IF(Simulation!Q1779&lt;='Given Data '!J$6,1,IF(AND(Simulation!Q1779&gt;'Given Data '!J$6,Simulation!Q1779&lt;='Given Data '!J$7),2,IF(Simulation!Q1779&gt;'Given Data '!J$8,3)))</f>
        <v>3</v>
      </c>
      <c r="M1779" s="41">
        <v>3</v>
      </c>
      <c r="N1779" s="32">
        <f t="shared" si="65"/>
        <v>1775</v>
      </c>
      <c r="O1779" s="41">
        <f>O1778+(Table10[[#This Row],[Column11]]-Q1778)/R1778</f>
        <v>87.066010021339935</v>
      </c>
      <c r="P1779" s="41">
        <f>3.6*Table10[[#This Row],[Column11]]</f>
        <v>104.64817653229665</v>
      </c>
      <c r="Q1779" s="41">
        <f t="shared" si="66"/>
        <v>29.068937925637957</v>
      </c>
      <c r="R1779" s="36">
        <f>-Table10[[#This Row],[Column16]]/Table10[[#This Row],[Column19]]</f>
        <v>0.85344399694628204</v>
      </c>
      <c r="S1779" s="41">
        <f>'Given Data '!C$21*'Given Data '!C$19*'Given Data '!C$9*Table10[[#This Row],[Column11]]^2</f>
        <v>794.5158192911374</v>
      </c>
      <c r="T1779" s="41">
        <f>'Given Data '!C$24*'Given Data '!C$17*9.81</f>
        <v>409.43800800000002</v>
      </c>
      <c r="U1779" s="41">
        <v>0</v>
      </c>
      <c r="V1779" s="41">
        <f>'Given Data '!C$45-(Table10[[#This Row],[Column13]]+Table10[[#This Row],[Column14]]+Table10[[#This Row],[Column15]])</f>
        <v>-496.05240996830298</v>
      </c>
      <c r="W1779" s="41">
        <f>Table10[[#This Row],[Column16]]/'Given Data '!C$17</f>
        <v>-0.95082020656744737</v>
      </c>
      <c r="X1779" s="41">
        <f>IF(L1779=1,'Given Data '!C$55,IF(L1779=2,'Given Data '!C$56,IF(L1779=3,'Given Data '!C$57)))</f>
        <v>581.23604096253996</v>
      </c>
      <c r="Y1779" s="41">
        <f>Table10[[#This Row],[Column19]]*Table10[[#This Row],[Column11]]^2/(2*1000)</f>
        <v>245.5731433708826</v>
      </c>
    </row>
    <row r="1780" spans="7:25">
      <c r="G1780" s="42">
        <v>6400</v>
      </c>
      <c r="H1780" s="42">
        <v>17.8</v>
      </c>
      <c r="I1780" s="41">
        <f>Table10[[#This Row],[Column2]]*746/1000</f>
        <v>13.2788</v>
      </c>
      <c r="J1780" s="37">
        <f>60*Table10[[#This Row],[Column3]]/(2*PI()*Table10[[#This Row],[Column1]])</f>
        <v>1.9812999921831186E-2</v>
      </c>
      <c r="K1780" s="51">
        <v>469.1</v>
      </c>
      <c r="L1780" s="41">
        <f>IF(Simulation!Q1780&lt;='Given Data '!J$6,1,IF(AND(Simulation!Q1780&gt;'Given Data '!J$6,Simulation!Q1780&lt;='Given Data '!J$7),2,IF(Simulation!Q1780&gt;'Given Data '!J$8,3)))</f>
        <v>3</v>
      </c>
      <c r="M1780" s="41">
        <v>3</v>
      </c>
      <c r="N1780" s="32">
        <f t="shared" si="65"/>
        <v>1776</v>
      </c>
      <c r="O1780" s="41">
        <f>O1779+(Table10[[#This Row],[Column11]]-Q1779)/R1779</f>
        <v>87.100393648199258</v>
      </c>
      <c r="P1780" s="41">
        <f>3.6*Table10[[#This Row],[Column11]]</f>
        <v>104.75381673206743</v>
      </c>
      <c r="Q1780" s="41">
        <f t="shared" si="66"/>
        <v>29.098282425574286</v>
      </c>
      <c r="R1780" s="36">
        <f>-Table10[[#This Row],[Column16]]/Table10[[#This Row],[Column19]]</f>
        <v>0.85620518958789249</v>
      </c>
      <c r="S1780" s="41">
        <f>'Given Data '!C$21*'Given Data '!C$19*'Given Data '!C$9*Table10[[#This Row],[Column11]]^2</f>
        <v>796.120723970482</v>
      </c>
      <c r="T1780" s="41">
        <f>'Given Data '!C$24*'Given Data '!C$17*9.81</f>
        <v>409.43800800000002</v>
      </c>
      <c r="U1780" s="41">
        <v>0</v>
      </c>
      <c r="V1780" s="41">
        <f>'Given Data '!C$45-(Table10[[#This Row],[Column13]]+Table10[[#This Row],[Column14]]+Table10[[#This Row],[Column15]])</f>
        <v>-497.65731464764758</v>
      </c>
      <c r="W1780" s="41">
        <f>Table10[[#This Row],[Column16]]/'Given Data '!C$17</f>
        <v>-0.95389644562620524</v>
      </c>
      <c r="X1780" s="41">
        <f>IF(L1780=1,'Given Data '!C$55,IF(L1780=2,'Given Data '!C$56,IF(L1780=3,'Given Data '!C$57)))</f>
        <v>581.23604096253996</v>
      </c>
      <c r="Y1780" s="41">
        <f>Table10[[#This Row],[Column19]]*Table10[[#This Row],[Column11]]^2/(2*1000)</f>
        <v>246.06919578085092</v>
      </c>
    </row>
    <row r="1781" spans="7:25">
      <c r="G1781" s="42">
        <v>6400</v>
      </c>
      <c r="H1781" s="42">
        <v>17.8</v>
      </c>
      <c r="I1781" s="41">
        <f>Table10[[#This Row],[Column2]]*746/1000</f>
        <v>13.2788</v>
      </c>
      <c r="J1781" s="37">
        <f>60*Table10[[#This Row],[Column3]]/(2*PI()*Table10[[#This Row],[Column1]])</f>
        <v>1.9812999921831186E-2</v>
      </c>
      <c r="K1781" s="51">
        <v>469.1</v>
      </c>
      <c r="L1781" s="41">
        <f>IF(Simulation!Q1781&lt;='Given Data '!J$6,1,IF(AND(Simulation!Q1781&gt;'Given Data '!J$6,Simulation!Q1781&lt;='Given Data '!J$7),2,IF(Simulation!Q1781&gt;'Given Data '!J$8,3)))</f>
        <v>3</v>
      </c>
      <c r="M1781" s="41">
        <v>3</v>
      </c>
      <c r="N1781" s="32">
        <f t="shared" si="65"/>
        <v>1777</v>
      </c>
      <c r="O1781" s="41">
        <f>O1780+(Table10[[#This Row],[Column11]]-Q1780)/R1780</f>
        <v>87.134742579484254</v>
      </c>
      <c r="P1781" s="41">
        <f>3.6*Table10[[#This Row],[Column11]]</f>
        <v>104.85969177167026</v>
      </c>
      <c r="Q1781" s="41">
        <f t="shared" si="66"/>
        <v>29.127692158797291</v>
      </c>
      <c r="R1781" s="36">
        <f>-Table10[[#This Row],[Column16]]/Table10[[#This Row],[Column19]]</f>
        <v>0.85897531566254781</v>
      </c>
      <c r="S1781" s="41">
        <f>'Given Data '!C$21*'Given Data '!C$19*'Given Data '!C$9*Table10[[#This Row],[Column11]]^2</f>
        <v>797.73082108308188</v>
      </c>
      <c r="T1781" s="41">
        <f>'Given Data '!C$24*'Given Data '!C$17*9.81</f>
        <v>409.43800800000002</v>
      </c>
      <c r="U1781" s="41">
        <v>0</v>
      </c>
      <c r="V1781" s="41">
        <f>'Given Data '!C$45-(Table10[[#This Row],[Column13]]+Table10[[#This Row],[Column14]]+Table10[[#This Row],[Column15]])</f>
        <v>-499.26741176024734</v>
      </c>
      <c r="W1781" s="41">
        <f>Table10[[#This Row],[Column16]]/'Given Data '!C$17</f>
        <v>-0.95698263740439571</v>
      </c>
      <c r="X1781" s="41">
        <f>IF(L1781=1,'Given Data '!C$55,IF(L1781=2,'Given Data '!C$56,IF(L1781=3,'Given Data '!C$57)))</f>
        <v>581.23604096253996</v>
      </c>
      <c r="Y1781" s="41">
        <f>Table10[[#This Row],[Column19]]*Table10[[#This Row],[Column11]]^2/(2*1000)</f>
        <v>246.56685309549857</v>
      </c>
    </row>
    <row r="1782" spans="7:25">
      <c r="G1782" s="42">
        <v>6400</v>
      </c>
      <c r="H1782" s="42">
        <v>17.8</v>
      </c>
      <c r="I1782" s="41">
        <f>Table10[[#This Row],[Column2]]*746/1000</f>
        <v>13.2788</v>
      </c>
      <c r="J1782" s="37">
        <f>60*Table10[[#This Row],[Column3]]/(2*PI()*Table10[[#This Row],[Column1]])</f>
        <v>1.9812999921831186E-2</v>
      </c>
      <c r="K1782" s="51">
        <v>469.1</v>
      </c>
      <c r="L1782" s="41">
        <f>IF(Simulation!Q1782&lt;='Given Data '!J$6,1,IF(AND(Simulation!Q1782&gt;'Given Data '!J$6,Simulation!Q1782&lt;='Given Data '!J$7),2,IF(Simulation!Q1782&gt;'Given Data '!J$8,3)))</f>
        <v>3</v>
      </c>
      <c r="M1782" s="41">
        <v>3</v>
      </c>
      <c r="N1782" s="32">
        <f t="shared" si="65"/>
        <v>1778</v>
      </c>
      <c r="O1782" s="41">
        <f>O1781+(Table10[[#This Row],[Column11]]-Q1781)/R1781</f>
        <v>87.169056808270682</v>
      </c>
      <c r="P1782" s="41">
        <f>3.6*Table10[[#This Row],[Column11]]</f>
        <v>104.96580204348301</v>
      </c>
      <c r="Q1782" s="41">
        <f t="shared" si="66"/>
        <v>29.157167234300836</v>
      </c>
      <c r="R1782" s="36">
        <f>-Table10[[#This Row],[Column16]]/Table10[[#This Row],[Column19]]</f>
        <v>0.86175440407305759</v>
      </c>
      <c r="S1782" s="41">
        <f>'Given Data '!C$21*'Given Data '!C$19*'Given Data '!C$9*Table10[[#This Row],[Column11]]^2</f>
        <v>799.34612742829142</v>
      </c>
      <c r="T1782" s="41">
        <f>'Given Data '!C$24*'Given Data '!C$17*9.81</f>
        <v>409.43800800000002</v>
      </c>
      <c r="U1782" s="41">
        <v>0</v>
      </c>
      <c r="V1782" s="41">
        <f>'Given Data '!C$45-(Table10[[#This Row],[Column13]]+Table10[[#This Row],[Column14]]+Table10[[#This Row],[Column15]])</f>
        <v>-500.88271810545689</v>
      </c>
      <c r="W1782" s="41">
        <f>Table10[[#This Row],[Column16]]/'Given Data '!C$17</f>
        <v>-0.96007881410257967</v>
      </c>
      <c r="X1782" s="41">
        <f>IF(L1782=1,'Given Data '!C$55,IF(L1782=2,'Given Data '!C$56,IF(L1782=3,'Given Data '!C$57)))</f>
        <v>581.23604096253996</v>
      </c>
      <c r="Y1782" s="41">
        <f>Table10[[#This Row],[Column19]]*Table10[[#This Row],[Column11]]^2/(2*1000)</f>
        <v>247.0661205072588</v>
      </c>
    </row>
    <row r="1783" spans="7:25">
      <c r="G1783" s="42">
        <v>6500</v>
      </c>
      <c r="H1783" s="42">
        <v>18</v>
      </c>
      <c r="I1783" s="41">
        <f>Table10[[#This Row],[Column2]]*746/1000</f>
        <v>13.428000000000001</v>
      </c>
      <c r="J1783" s="37">
        <f>60*Table10[[#This Row],[Column3]]/(2*PI()*Table10[[#This Row],[Column1]])</f>
        <v>1.972737762311973E-2</v>
      </c>
      <c r="K1783" s="51">
        <v>469.1</v>
      </c>
      <c r="L1783" s="41">
        <f>IF(Simulation!Q1783&lt;='Given Data '!J$6,1,IF(AND(Simulation!Q1783&gt;'Given Data '!J$6,Simulation!Q1783&lt;='Given Data '!J$7),2,IF(Simulation!Q1783&gt;'Given Data '!J$8,3)))</f>
        <v>3</v>
      </c>
      <c r="M1783" s="41">
        <v>3</v>
      </c>
      <c r="N1783" s="32">
        <f t="shared" si="65"/>
        <v>1779</v>
      </c>
      <c r="O1783" s="41">
        <f>O1782+(Table10[[#This Row],[Column11]]-Q1782)/R1782</f>
        <v>87.203336327760169</v>
      </c>
      <c r="P1783" s="41">
        <f>3.6*Table10[[#This Row],[Column11]]</f>
        <v>105.07214794028548</v>
      </c>
      <c r="Q1783" s="41">
        <f t="shared" si="66"/>
        <v>29.186707761190409</v>
      </c>
      <c r="R1783" s="36">
        <f>-Table10[[#This Row],[Column16]]/Table10[[#This Row],[Column19]]</f>
        <v>0.86454248381574283</v>
      </c>
      <c r="S1783" s="41">
        <f>'Given Data '!C$21*'Given Data '!C$19*'Given Data '!C$9*Table10[[#This Row],[Column11]]^2</f>
        <v>800.96665985981758</v>
      </c>
      <c r="T1783" s="41">
        <f>'Given Data '!C$24*'Given Data '!C$17*9.81</f>
        <v>409.43800800000002</v>
      </c>
      <c r="U1783" s="41">
        <v>0</v>
      </c>
      <c r="V1783" s="41">
        <f>'Given Data '!C$45-(Table10[[#This Row],[Column13]]+Table10[[#This Row],[Column14]]+Table10[[#This Row],[Column15]])</f>
        <v>-502.50325053698316</v>
      </c>
      <c r="W1783" s="41">
        <f>Table10[[#This Row],[Column16]]/'Given Data '!C$17</f>
        <v>-0.96318500802549911</v>
      </c>
      <c r="X1783" s="41">
        <f>IF(L1783=1,'Given Data '!C$55,IF(L1783=2,'Given Data '!C$56,IF(L1783=3,'Given Data '!C$57)))</f>
        <v>581.23604096253996</v>
      </c>
      <c r="Y1783" s="41">
        <f>Table10[[#This Row],[Column19]]*Table10[[#This Row],[Column11]]^2/(2*1000)</f>
        <v>247.56700322536429</v>
      </c>
    </row>
    <row r="1784" spans="7:25">
      <c r="G1784" s="42">
        <v>6500</v>
      </c>
      <c r="H1784" s="42">
        <v>18</v>
      </c>
      <c r="I1784" s="41">
        <f>Table10[[#This Row],[Column2]]*746/1000</f>
        <v>13.428000000000001</v>
      </c>
      <c r="J1784" s="37">
        <f>60*Table10[[#This Row],[Column3]]/(2*PI()*Table10[[#This Row],[Column1]])</f>
        <v>1.972737762311973E-2</v>
      </c>
      <c r="K1784" s="51">
        <v>469.1</v>
      </c>
      <c r="L1784" s="41">
        <f>IF(Simulation!Q1784&lt;='Given Data '!J$6,1,IF(AND(Simulation!Q1784&gt;'Given Data '!J$6,Simulation!Q1784&lt;='Given Data '!J$7),2,IF(Simulation!Q1784&gt;'Given Data '!J$8,3)))</f>
        <v>3</v>
      </c>
      <c r="M1784" s="41">
        <v>3</v>
      </c>
      <c r="N1784" s="32">
        <f t="shared" si="65"/>
        <v>1780</v>
      </c>
      <c r="O1784" s="41">
        <f>O1783+(Table10[[#This Row],[Column11]]-Q1783)/R1783</f>
        <v>87.237581131280095</v>
      </c>
      <c r="P1784" s="41">
        <f>3.6*Table10[[#This Row],[Column11]]</f>
        <v>105.1787298552599</v>
      </c>
      <c r="Q1784" s="41">
        <f t="shared" si="66"/>
        <v>29.216313848683306</v>
      </c>
      <c r="R1784" s="36">
        <f>-Table10[[#This Row],[Column16]]/Table10[[#This Row],[Column19]]</f>
        <v>0.86733958398073707</v>
      </c>
      <c r="S1784" s="41">
        <f>'Given Data '!C$21*'Given Data '!C$19*'Given Data '!C$9*Table10[[#This Row],[Column11]]^2</f>
        <v>802.59243528589457</v>
      </c>
      <c r="T1784" s="41">
        <f>'Given Data '!C$24*'Given Data '!C$17*9.81</f>
        <v>409.43800800000002</v>
      </c>
      <c r="U1784" s="41">
        <v>0</v>
      </c>
      <c r="V1784" s="41">
        <f>'Given Data '!C$45-(Table10[[#This Row],[Column13]]+Table10[[#This Row],[Column14]]+Table10[[#This Row],[Column15]])</f>
        <v>-504.12902596306003</v>
      </c>
      <c r="W1784" s="41">
        <f>Table10[[#This Row],[Column16]]/'Given Data '!C$17</f>
        <v>-0.96630125158241165</v>
      </c>
      <c r="X1784" s="41">
        <f>IF(L1784=1,'Given Data '!C$55,IF(L1784=2,'Given Data '!C$56,IF(L1784=3,'Given Data '!C$57)))</f>
        <v>581.23604096253996</v>
      </c>
      <c r="Y1784" s="41">
        <f>Table10[[#This Row],[Column19]]*Table10[[#This Row],[Column11]]^2/(2*1000)</f>
        <v>248.06950647590125</v>
      </c>
    </row>
    <row r="1785" spans="7:25">
      <c r="G1785" s="42">
        <v>6500</v>
      </c>
      <c r="H1785" s="42">
        <v>18</v>
      </c>
      <c r="I1785" s="41">
        <f>Table10[[#This Row],[Column2]]*746/1000</f>
        <v>13.428000000000001</v>
      </c>
      <c r="J1785" s="37">
        <f>60*Table10[[#This Row],[Column3]]/(2*PI()*Table10[[#This Row],[Column1]])</f>
        <v>1.972737762311973E-2</v>
      </c>
      <c r="K1785" s="51">
        <v>457.1</v>
      </c>
      <c r="L1785" s="41">
        <f>IF(Simulation!Q1785&lt;='Given Data '!J$6,1,IF(AND(Simulation!Q1785&gt;'Given Data '!J$6,Simulation!Q1785&lt;='Given Data '!J$7),2,IF(Simulation!Q1785&gt;'Given Data '!J$8,3)))</f>
        <v>3</v>
      </c>
      <c r="M1785" s="41">
        <v>3</v>
      </c>
      <c r="N1785" s="32">
        <f t="shared" si="65"/>
        <v>1781</v>
      </c>
      <c r="O1785" s="41">
        <f>O1784+(Table10[[#This Row],[Column11]]-Q1784)/R1784</f>
        <v>87.271791212283603</v>
      </c>
      <c r="P1785" s="41">
        <f>3.6*Table10[[#This Row],[Column11]]</f>
        <v>105.28554818199183</v>
      </c>
      <c r="Q1785" s="41">
        <f t="shared" si="66"/>
        <v>29.245985606108839</v>
      </c>
      <c r="R1785" s="36">
        <f>-Table10[[#This Row],[Column16]]/Table10[[#This Row],[Column19]]</f>
        <v>0.87014573375229121</v>
      </c>
      <c r="S1785" s="41">
        <f>'Given Data '!C$21*'Given Data '!C$19*'Given Data '!C$9*Table10[[#This Row],[Column11]]^2</f>
        <v>804.22347066946065</v>
      </c>
      <c r="T1785" s="41">
        <f>'Given Data '!C$24*'Given Data '!C$17*9.81</f>
        <v>409.43800800000002</v>
      </c>
      <c r="U1785" s="41">
        <v>0</v>
      </c>
      <c r="V1785" s="41">
        <f>'Given Data '!C$45-(Table10[[#This Row],[Column13]]+Table10[[#This Row],[Column14]]+Table10[[#This Row],[Column15]])</f>
        <v>-505.76006134662612</v>
      </c>
      <c r="W1785" s="41">
        <f>Table10[[#This Row],[Column16]]/'Given Data '!C$17</f>
        <v>-0.9694275772874319</v>
      </c>
      <c r="X1785" s="41">
        <f>IF(L1785=1,'Given Data '!C$55,IF(L1785=2,'Given Data '!C$56,IF(L1785=3,'Given Data '!C$57)))</f>
        <v>581.23604096253996</v>
      </c>
      <c r="Y1785" s="41">
        <f>Table10[[#This Row],[Column19]]*Table10[[#This Row],[Column11]]^2/(2*1000)</f>
        <v>248.57363550186432</v>
      </c>
    </row>
    <row r="1786" spans="7:25">
      <c r="G1786" s="42">
        <v>6500</v>
      </c>
      <c r="H1786" s="42">
        <v>18</v>
      </c>
      <c r="I1786" s="41">
        <f>Table10[[#This Row],[Column2]]*746/1000</f>
        <v>13.428000000000001</v>
      </c>
      <c r="J1786" s="37">
        <f>60*Table10[[#This Row],[Column3]]/(2*PI()*Table10[[#This Row],[Column1]])</f>
        <v>1.972737762311973E-2</v>
      </c>
      <c r="K1786" s="51">
        <v>457.1</v>
      </c>
      <c r="L1786" s="41">
        <f>IF(Simulation!Q1786&lt;='Given Data '!J$6,1,IF(AND(Simulation!Q1786&gt;'Given Data '!J$6,Simulation!Q1786&lt;='Given Data '!J$7),2,IF(Simulation!Q1786&gt;'Given Data '!J$8,3)))</f>
        <v>3</v>
      </c>
      <c r="M1786" s="41">
        <v>3</v>
      </c>
      <c r="N1786" s="32">
        <f t="shared" si="65"/>
        <v>1782</v>
      </c>
      <c r="O1786" s="41">
        <f>O1785+(Table10[[#This Row],[Column11]]-Q1785)/R1785</f>
        <v>87.305966564349575</v>
      </c>
      <c r="P1786" s="41">
        <f>3.6*Table10[[#This Row],[Column11]]</f>
        <v>105.3926033144707</v>
      </c>
      <c r="Q1786" s="41">
        <f t="shared" si="66"/>
        <v>29.275723142908529</v>
      </c>
      <c r="R1786" s="36">
        <f>-Table10[[#This Row],[Column16]]/Table10[[#This Row],[Column19]]</f>
        <v>0.87296096240907806</v>
      </c>
      <c r="S1786" s="41">
        <f>'Given Data '!C$21*'Given Data '!C$19*'Given Data '!C$9*Table10[[#This Row],[Column11]]^2</f>
        <v>805.85978302833576</v>
      </c>
      <c r="T1786" s="41">
        <f>'Given Data '!C$24*'Given Data '!C$17*9.81</f>
        <v>409.43800800000002</v>
      </c>
      <c r="U1786" s="41">
        <v>0</v>
      </c>
      <c r="V1786" s="41">
        <f>'Given Data '!C$45-(Table10[[#This Row],[Column13]]+Table10[[#This Row],[Column14]]+Table10[[#This Row],[Column15]])</f>
        <v>-507.39637370550122</v>
      </c>
      <c r="W1786" s="41">
        <f>Table10[[#This Row],[Column16]]/'Given Data '!C$17</f>
        <v>-0.97256401775986889</v>
      </c>
      <c r="X1786" s="41">
        <f>IF(L1786=1,'Given Data '!C$55,IF(L1786=2,'Given Data '!C$56,IF(L1786=3,'Given Data '!C$57)))</f>
        <v>581.23604096253996</v>
      </c>
      <c r="Y1786" s="41">
        <f>Table10[[#This Row],[Column19]]*Table10[[#This Row],[Column11]]^2/(2*1000)</f>
        <v>249.07939556321097</v>
      </c>
    </row>
    <row r="1787" spans="7:25">
      <c r="G1787" s="42">
        <v>6500</v>
      </c>
      <c r="H1787" s="42">
        <v>18</v>
      </c>
      <c r="I1787" s="41">
        <f>Table10[[#This Row],[Column2]]*746/1000</f>
        <v>13.428000000000001</v>
      </c>
      <c r="J1787" s="37">
        <f>60*Table10[[#This Row],[Column3]]/(2*PI()*Table10[[#This Row],[Column1]])</f>
        <v>1.972737762311973E-2</v>
      </c>
      <c r="K1787" s="51">
        <v>457.1</v>
      </c>
      <c r="L1787" s="41">
        <f>IF(Simulation!Q1787&lt;='Given Data '!J$6,1,IF(AND(Simulation!Q1787&gt;'Given Data '!J$6,Simulation!Q1787&lt;='Given Data '!J$7),2,IF(Simulation!Q1787&gt;'Given Data '!J$8,3)))</f>
        <v>3</v>
      </c>
      <c r="M1787" s="41">
        <v>3</v>
      </c>
      <c r="N1787" s="32">
        <f t="shared" si="65"/>
        <v>1783</v>
      </c>
      <c r="O1787" s="41">
        <f>O1786+(Table10[[#This Row],[Column11]]-Q1786)/R1786</f>
        <v>87.340107181182574</v>
      </c>
      <c r="P1787" s="41">
        <f>3.6*Table10[[#This Row],[Column11]]</f>
        <v>105.4998956470907</v>
      </c>
      <c r="Q1787" s="41">
        <f t="shared" si="66"/>
        <v>29.305526568636303</v>
      </c>
      <c r="R1787" s="36">
        <f>-Table10[[#This Row],[Column16]]/Table10[[#This Row],[Column19]]</f>
        <v>0.87578529932449622</v>
      </c>
      <c r="S1787" s="41">
        <f>'Given Data '!C$21*'Given Data '!C$19*'Given Data '!C$9*Table10[[#This Row],[Column11]]^2</f>
        <v>807.50138943539764</v>
      </c>
      <c r="T1787" s="41">
        <f>'Given Data '!C$24*'Given Data '!C$17*9.81</f>
        <v>409.43800800000002</v>
      </c>
      <c r="U1787" s="41">
        <v>0</v>
      </c>
      <c r="V1787" s="41">
        <f>'Given Data '!C$45-(Table10[[#This Row],[Column13]]+Table10[[#This Row],[Column14]]+Table10[[#This Row],[Column15]])</f>
        <v>-509.03798011256322</v>
      </c>
      <c r="W1787" s="41">
        <f>Table10[[#This Row],[Column16]]/'Given Data '!C$17</f>
        <v>-0.97571060572456569</v>
      </c>
      <c r="X1787" s="41">
        <f>IF(L1787=1,'Given Data '!C$55,IF(L1787=2,'Given Data '!C$56,IF(L1787=3,'Given Data '!C$57)))</f>
        <v>581.23604096253996</v>
      </c>
      <c r="Y1787" s="41">
        <f>Table10[[#This Row],[Column19]]*Table10[[#This Row],[Column11]]^2/(2*1000)</f>
        <v>249.58679193691648</v>
      </c>
    </row>
    <row r="1788" spans="7:25">
      <c r="G1788" s="42">
        <v>6500</v>
      </c>
      <c r="H1788" s="42">
        <v>18</v>
      </c>
      <c r="I1788" s="41">
        <f>Table10[[#This Row],[Column2]]*746/1000</f>
        <v>13.428000000000001</v>
      </c>
      <c r="J1788" s="37">
        <f>60*Table10[[#This Row],[Column3]]/(2*PI()*Table10[[#This Row],[Column1]])</f>
        <v>1.972737762311973E-2</v>
      </c>
      <c r="K1788" s="51">
        <v>457.1</v>
      </c>
      <c r="L1788" s="41">
        <f>IF(Simulation!Q1788&lt;='Given Data '!J$6,1,IF(AND(Simulation!Q1788&gt;'Given Data '!J$6,Simulation!Q1788&lt;='Given Data '!J$7),2,IF(Simulation!Q1788&gt;'Given Data '!J$8,3)))</f>
        <v>3</v>
      </c>
      <c r="M1788" s="41">
        <v>3</v>
      </c>
      <c r="N1788" s="32">
        <f t="shared" si="65"/>
        <v>1784</v>
      </c>
      <c r="O1788" s="41">
        <f>O1787+(Table10[[#This Row],[Column11]]-Q1787)/R1787</f>
        <v>87.374213056612817</v>
      </c>
      <c r="P1788" s="41">
        <f>3.6*Table10[[#This Row],[Column11]]</f>
        <v>105.60742557465132</v>
      </c>
      <c r="Q1788" s="41">
        <f t="shared" si="66"/>
        <v>29.335395992958698</v>
      </c>
      <c r="R1788" s="36">
        <f>-Table10[[#This Row],[Column16]]/Table10[[#This Row],[Column19]]</f>
        <v>0.87861877396697829</v>
      </c>
      <c r="S1788" s="41">
        <f>'Given Data '!C$21*'Given Data '!C$19*'Given Data '!C$9*Table10[[#This Row],[Column11]]^2</f>
        <v>809.14830701876167</v>
      </c>
      <c r="T1788" s="41">
        <f>'Given Data '!C$24*'Given Data '!C$17*9.81</f>
        <v>409.43800800000002</v>
      </c>
      <c r="U1788" s="41">
        <v>0</v>
      </c>
      <c r="V1788" s="41">
        <f>'Given Data '!C$45-(Table10[[#This Row],[Column13]]+Table10[[#This Row],[Column14]]+Table10[[#This Row],[Column15]])</f>
        <v>-510.68489769592725</v>
      </c>
      <c r="W1788" s="41">
        <f>Table10[[#This Row],[Column16]]/'Given Data '!C$17</f>
        <v>-0.97886737401224289</v>
      </c>
      <c r="X1788" s="41">
        <f>IF(L1788=1,'Given Data '!C$55,IF(L1788=2,'Given Data '!C$56,IF(L1788=3,'Given Data '!C$57)))</f>
        <v>581.23604096253996</v>
      </c>
      <c r="Y1788" s="41">
        <f>Table10[[#This Row],[Column19]]*Table10[[#This Row],[Column11]]^2/(2*1000)</f>
        <v>250.09582991702908</v>
      </c>
    </row>
    <row r="1789" spans="7:25">
      <c r="G1789" s="42">
        <v>6500</v>
      </c>
      <c r="H1789" s="42">
        <v>18</v>
      </c>
      <c r="I1789" s="41">
        <f>Table10[[#This Row],[Column2]]*746/1000</f>
        <v>13.428000000000001</v>
      </c>
      <c r="J1789" s="37">
        <f>60*Table10[[#This Row],[Column3]]/(2*PI()*Table10[[#This Row],[Column1]])</f>
        <v>1.972737762311973E-2</v>
      </c>
      <c r="K1789" s="51">
        <v>457.1</v>
      </c>
      <c r="L1789" s="41">
        <f>IF(Simulation!Q1789&lt;='Given Data '!J$6,1,IF(AND(Simulation!Q1789&gt;'Given Data '!J$6,Simulation!Q1789&lt;='Given Data '!J$7),2,IF(Simulation!Q1789&gt;'Given Data '!J$8,3)))</f>
        <v>3</v>
      </c>
      <c r="M1789" s="41">
        <v>3</v>
      </c>
      <c r="N1789" s="32">
        <f t="shared" si="65"/>
        <v>1785</v>
      </c>
      <c r="O1789" s="41">
        <f>O1788+(Table10[[#This Row],[Column11]]-Q1788)/R1788</f>
        <v>87.408284184596127</v>
      </c>
      <c r="P1789" s="41">
        <f>3.6*Table10[[#This Row],[Column11]]</f>
        <v>105.71519349235824</v>
      </c>
      <c r="Q1789" s="41">
        <f t="shared" si="66"/>
        <v>29.365331525655066</v>
      </c>
      <c r="R1789" s="36">
        <f>-Table10[[#This Row],[Column16]]/Table10[[#This Row],[Column19]]</f>
        <v>0.88146141590029703</v>
      </c>
      <c r="S1789" s="41">
        <f>'Given Data '!C$21*'Given Data '!C$19*'Given Data '!C$9*Table10[[#This Row],[Column11]]^2</f>
        <v>810.80055296195792</v>
      </c>
      <c r="T1789" s="41">
        <f>'Given Data '!C$24*'Given Data '!C$17*9.81</f>
        <v>409.43800800000002</v>
      </c>
      <c r="U1789" s="41">
        <v>0</v>
      </c>
      <c r="V1789" s="41">
        <f>'Given Data '!C$45-(Table10[[#This Row],[Column13]]+Table10[[#This Row],[Column14]]+Table10[[#This Row],[Column15]])</f>
        <v>-512.3371436391235</v>
      </c>
      <c r="W1789" s="41">
        <f>Table10[[#This Row],[Column16]]/'Given Data '!C$17</f>
        <v>-0.98203435555983876</v>
      </c>
      <c r="X1789" s="41">
        <f>IF(L1789=1,'Given Data '!C$55,IF(L1789=2,'Given Data '!C$56,IF(L1789=3,'Given Data '!C$57)))</f>
        <v>581.23604096253996</v>
      </c>
      <c r="Y1789" s="41">
        <f>Table10[[#This Row],[Column19]]*Table10[[#This Row],[Column11]]^2/(2*1000)</f>
        <v>250.60651481472499</v>
      </c>
    </row>
    <row r="1790" spans="7:25">
      <c r="G1790" s="42">
        <v>6500</v>
      </c>
      <c r="H1790" s="42">
        <v>18</v>
      </c>
      <c r="I1790" s="41">
        <f>Table10[[#This Row],[Column2]]*746/1000</f>
        <v>13.428000000000001</v>
      </c>
      <c r="J1790" s="37">
        <f>60*Table10[[#This Row],[Column3]]/(2*PI()*Table10[[#This Row],[Column1]])</f>
        <v>1.972737762311973E-2</v>
      </c>
      <c r="K1790" s="51">
        <v>473.7</v>
      </c>
      <c r="L1790" s="41">
        <f>IF(Simulation!Q1790&lt;='Given Data '!J$6,1,IF(AND(Simulation!Q1790&gt;'Given Data '!J$6,Simulation!Q1790&lt;='Given Data '!J$7),2,IF(Simulation!Q1790&gt;'Given Data '!J$8,3)))</f>
        <v>3</v>
      </c>
      <c r="M1790" s="41">
        <v>3</v>
      </c>
      <c r="N1790" s="32">
        <f t="shared" si="65"/>
        <v>1786</v>
      </c>
      <c r="O1790" s="41">
        <f>O1789+(Table10[[#This Row],[Column11]]-Q1789)/R1789</f>
        <v>87.442320559213911</v>
      </c>
      <c r="P1790" s="41">
        <f>3.6*Table10[[#This Row],[Column11]]</f>
        <v>105.82319979582395</v>
      </c>
      <c r="Q1790" s="41">
        <f t="shared" si="66"/>
        <v>29.395333276617766</v>
      </c>
      <c r="R1790" s="36">
        <f>-Table10[[#This Row],[Column16]]/Table10[[#This Row],[Column19]]</f>
        <v>0.88431325478387446</v>
      </c>
      <c r="S1790" s="41">
        <f>'Given Data '!C$21*'Given Data '!C$19*'Given Data '!C$9*Table10[[#This Row],[Column11]]^2</f>
        <v>812.4581445041116</v>
      </c>
      <c r="T1790" s="41">
        <f>'Given Data '!C$24*'Given Data '!C$17*9.81</f>
        <v>409.43800800000002</v>
      </c>
      <c r="U1790" s="41">
        <v>0</v>
      </c>
      <c r="V1790" s="41">
        <f>'Given Data '!C$45-(Table10[[#This Row],[Column13]]+Table10[[#This Row],[Column14]]+Table10[[#This Row],[Column15]])</f>
        <v>-513.99473518127706</v>
      </c>
      <c r="W1790" s="41">
        <f>Table10[[#This Row],[Column16]]/'Given Data '!C$17</f>
        <v>-0.9852115834108548</v>
      </c>
      <c r="X1790" s="41">
        <f>IF(L1790=1,'Given Data '!C$55,IF(L1790=2,'Given Data '!C$56,IF(L1790=3,'Given Data '!C$57)))</f>
        <v>581.23604096253996</v>
      </c>
      <c r="Y1790" s="41">
        <f>Table10[[#This Row],[Column19]]*Table10[[#This Row],[Column11]]^2/(2*1000)</f>
        <v>251.11885195836408</v>
      </c>
    </row>
    <row r="1791" spans="7:25">
      <c r="G1791" s="42">
        <v>6500</v>
      </c>
      <c r="H1791" s="42">
        <v>18</v>
      </c>
      <c r="I1791" s="41">
        <f>Table10[[#This Row],[Column2]]*746/1000</f>
        <v>13.428000000000001</v>
      </c>
      <c r="J1791" s="37">
        <f>60*Table10[[#This Row],[Column3]]/(2*PI()*Table10[[#This Row],[Column1]])</f>
        <v>1.972737762311973E-2</v>
      </c>
      <c r="K1791" s="51">
        <v>473.7</v>
      </c>
      <c r="L1791" s="41">
        <f>IF(Simulation!Q1791&lt;='Given Data '!J$6,1,IF(AND(Simulation!Q1791&gt;'Given Data '!J$6,Simulation!Q1791&lt;='Given Data '!J$7),2,IF(Simulation!Q1791&gt;'Given Data '!J$8,3)))</f>
        <v>3</v>
      </c>
      <c r="M1791" s="41">
        <v>3</v>
      </c>
      <c r="N1791" s="32">
        <f t="shared" si="65"/>
        <v>1787</v>
      </c>
      <c r="O1791" s="41">
        <f>O1790+(Table10[[#This Row],[Column11]]-Q1790)/R1790</f>
        <v>87.476322174673101</v>
      </c>
      <c r="P1791" s="41">
        <f>3.6*Table10[[#This Row],[Column11]]</f>
        <v>105.9314448810686</v>
      </c>
      <c r="Q1791" s="41">
        <f t="shared" si="66"/>
        <v>29.425401355852387</v>
      </c>
      <c r="R1791" s="36">
        <f>-Table10[[#This Row],[Column16]]/Table10[[#This Row],[Column19]]</f>
        <v>0.88717432037309274</v>
      </c>
      <c r="S1791" s="41">
        <f>'Given Data '!C$21*'Given Data '!C$19*'Given Data '!C$9*Table10[[#This Row],[Column11]]^2</f>
        <v>814.12109894012303</v>
      </c>
      <c r="T1791" s="41">
        <f>'Given Data '!C$24*'Given Data '!C$17*9.81</f>
        <v>409.43800800000002</v>
      </c>
      <c r="U1791" s="41">
        <v>0</v>
      </c>
      <c r="V1791" s="41">
        <f>'Given Data '!C$45-(Table10[[#This Row],[Column13]]+Table10[[#This Row],[Column14]]+Table10[[#This Row],[Column15]])</f>
        <v>-515.6576896172885</v>
      </c>
      <c r="W1791" s="41">
        <f>Table10[[#This Row],[Column16]]/'Given Data '!C$17</f>
        <v>-0.9883990907157012</v>
      </c>
      <c r="X1791" s="41">
        <f>IF(L1791=1,'Given Data '!C$55,IF(L1791=2,'Given Data '!C$56,IF(L1791=3,'Given Data '!C$57)))</f>
        <v>581.23604096253996</v>
      </c>
      <c r="Y1791" s="41">
        <f>Table10[[#This Row],[Column19]]*Table10[[#This Row],[Column11]]^2/(2*1000)</f>
        <v>251.63284669354536</v>
      </c>
    </row>
    <row r="1792" spans="7:25">
      <c r="G1792" s="42">
        <v>6500</v>
      </c>
      <c r="H1792" s="42">
        <v>18</v>
      </c>
      <c r="I1792" s="41">
        <f>Table10[[#This Row],[Column2]]*746/1000</f>
        <v>13.428000000000001</v>
      </c>
      <c r="J1792" s="37">
        <f>60*Table10[[#This Row],[Column3]]/(2*PI()*Table10[[#This Row],[Column1]])</f>
        <v>1.972737762311973E-2</v>
      </c>
      <c r="K1792" s="51">
        <v>473.7</v>
      </c>
      <c r="L1792" s="41">
        <f>IF(Simulation!Q1792&lt;='Given Data '!J$6,1,IF(AND(Simulation!Q1792&gt;'Given Data '!J$6,Simulation!Q1792&lt;='Given Data '!J$7),2,IF(Simulation!Q1792&gt;'Given Data '!J$8,3)))</f>
        <v>3</v>
      </c>
      <c r="M1792" s="41">
        <v>3</v>
      </c>
      <c r="N1792" s="32">
        <f t="shared" si="65"/>
        <v>1788</v>
      </c>
      <c r="O1792" s="41">
        <f>O1791+(Table10[[#This Row],[Column11]]-Q1791)/R1791</f>
        <v>87.510289025306108</v>
      </c>
      <c r="P1792" s="41">
        <f>3.6*Table10[[#This Row],[Column11]]</f>
        <v>106.03992914452058</v>
      </c>
      <c r="Q1792" s="41">
        <f t="shared" si="66"/>
        <v>29.455535873477938</v>
      </c>
      <c r="R1792" s="36">
        <f>-Table10[[#This Row],[Column16]]/Table10[[#This Row],[Column19]]</f>
        <v>0.89004464251960214</v>
      </c>
      <c r="S1792" s="41">
        <f>'Given Data '!C$21*'Given Data '!C$19*'Given Data '!C$9*Table10[[#This Row],[Column11]]^2</f>
        <v>815.78943362084715</v>
      </c>
      <c r="T1792" s="41">
        <f>'Given Data '!C$24*'Given Data '!C$17*9.81</f>
        <v>409.43800800000002</v>
      </c>
      <c r="U1792" s="41">
        <v>0</v>
      </c>
      <c r="V1792" s="41">
        <f>'Given Data '!C$45-(Table10[[#This Row],[Column13]]+Table10[[#This Row],[Column14]]+Table10[[#This Row],[Column15]])</f>
        <v>-517.32602429801273</v>
      </c>
      <c r="W1792" s="41">
        <f>Table10[[#This Row],[Column16]]/'Given Data '!C$17</f>
        <v>-0.99159691073204015</v>
      </c>
      <c r="X1792" s="41">
        <f>IF(L1792=1,'Given Data '!C$55,IF(L1792=2,'Given Data '!C$56,IF(L1792=3,'Given Data '!C$57)))</f>
        <v>581.23604096253996</v>
      </c>
      <c r="Y1792" s="41">
        <f>Table10[[#This Row],[Column19]]*Table10[[#This Row],[Column11]]^2/(2*1000)</f>
        <v>252.14850438316265</v>
      </c>
    </row>
    <row r="1793" spans="7:25">
      <c r="G1793" s="42">
        <v>6500</v>
      </c>
      <c r="H1793" s="42">
        <v>18</v>
      </c>
      <c r="I1793" s="41">
        <f>Table10[[#This Row],[Column2]]*746/1000</f>
        <v>13.428000000000001</v>
      </c>
      <c r="J1793" s="37">
        <f>60*Table10[[#This Row],[Column3]]/(2*PI()*Table10[[#This Row],[Column1]])</f>
        <v>1.972737762311973E-2</v>
      </c>
      <c r="K1793" s="51">
        <v>473.7</v>
      </c>
      <c r="L1793" s="41">
        <f>IF(Simulation!Q1793&lt;='Given Data '!J$6,1,IF(AND(Simulation!Q1793&gt;'Given Data '!J$6,Simulation!Q1793&lt;='Given Data '!J$7),2,IF(Simulation!Q1793&gt;'Given Data '!J$8,3)))</f>
        <v>3</v>
      </c>
      <c r="M1793" s="41">
        <v>3</v>
      </c>
      <c r="N1793" s="32">
        <f t="shared" si="65"/>
        <v>1789</v>
      </c>
      <c r="O1793" s="41">
        <f>O1792+(Table10[[#This Row],[Column11]]-Q1792)/R1792</f>
        <v>87.544221105570784</v>
      </c>
      <c r="P1793" s="41">
        <f>3.6*Table10[[#This Row],[Column11]]</f>
        <v>106.14865298301743</v>
      </c>
      <c r="Q1793" s="41">
        <f t="shared" si="66"/>
        <v>29.485736939727062</v>
      </c>
      <c r="R1793" s="36">
        <f>-Table10[[#This Row],[Column16]]/Table10[[#This Row],[Column19]]</f>
        <v>0.89292425117163288</v>
      </c>
      <c r="S1793" s="41">
        <f>'Given Data '!C$21*'Given Data '!C$19*'Given Data '!C$9*Table10[[#This Row],[Column11]]^2</f>
        <v>817.46316595327505</v>
      </c>
      <c r="T1793" s="41">
        <f>'Given Data '!C$24*'Given Data '!C$17*9.81</f>
        <v>409.43800800000002</v>
      </c>
      <c r="U1793" s="41">
        <v>0</v>
      </c>
      <c r="V1793" s="41">
        <f>'Given Data '!C$45-(Table10[[#This Row],[Column13]]+Table10[[#This Row],[Column14]]+Table10[[#This Row],[Column15]])</f>
        <v>-518.99975663044052</v>
      </c>
      <c r="W1793" s="41">
        <f>Table10[[#This Row],[Column16]]/'Given Data '!C$17</f>
        <v>-0.99480507682513364</v>
      </c>
      <c r="X1793" s="41">
        <f>IF(L1793=1,'Given Data '!C$55,IF(L1793=2,'Given Data '!C$56,IF(L1793=3,'Given Data '!C$57)))</f>
        <v>581.23604096253996</v>
      </c>
      <c r="Y1793" s="41">
        <f>Table10[[#This Row],[Column19]]*Table10[[#This Row],[Column11]]^2/(2*1000)</f>
        <v>252.6658304074607</v>
      </c>
    </row>
    <row r="1794" spans="7:25">
      <c r="G1794" s="42">
        <v>6500</v>
      </c>
      <c r="H1794" s="42">
        <v>18</v>
      </c>
      <c r="I1794" s="41">
        <f>Table10[[#This Row],[Column2]]*746/1000</f>
        <v>13.428000000000001</v>
      </c>
      <c r="J1794" s="37">
        <f>60*Table10[[#This Row],[Column3]]/(2*PI()*Table10[[#This Row],[Column1]])</f>
        <v>1.972737762311973E-2</v>
      </c>
      <c r="K1794" s="51">
        <v>473.7</v>
      </c>
      <c r="L1794" s="41">
        <f>IF(Simulation!Q1794&lt;='Given Data '!J$6,1,IF(AND(Simulation!Q1794&gt;'Given Data '!J$6,Simulation!Q1794&lt;='Given Data '!J$7),2,IF(Simulation!Q1794&gt;'Given Data '!J$8,3)))</f>
        <v>3</v>
      </c>
      <c r="M1794" s="41">
        <v>3</v>
      </c>
      <c r="N1794" s="32">
        <f t="shared" si="65"/>
        <v>1790</v>
      </c>
      <c r="O1794" s="41">
        <f>O1793+(Table10[[#This Row],[Column11]]-Q1793)/R1793</f>
        <v>87.578118410050379</v>
      </c>
      <c r="P1794" s="41">
        <f>3.6*Table10[[#This Row],[Column11]]</f>
        <v>106.25761679380646</v>
      </c>
      <c r="Q1794" s="41">
        <f t="shared" si="66"/>
        <v>29.516004664946241</v>
      </c>
      <c r="R1794" s="36">
        <f>-Table10[[#This Row],[Column16]]/Table10[[#This Row],[Column19]]</f>
        <v>0.89581317637430924</v>
      </c>
      <c r="S1794" s="41">
        <f>'Given Data '!C$21*'Given Data '!C$19*'Given Data '!C$9*Table10[[#This Row],[Column11]]^2</f>
        <v>819.14231340071547</v>
      </c>
      <c r="T1794" s="41">
        <f>'Given Data '!C$24*'Given Data '!C$17*9.81</f>
        <v>409.43800800000002</v>
      </c>
      <c r="U1794" s="41">
        <v>0</v>
      </c>
      <c r="V1794" s="41">
        <f>'Given Data '!C$45-(Table10[[#This Row],[Column13]]+Table10[[#This Row],[Column14]]+Table10[[#This Row],[Column15]])</f>
        <v>-520.67890407788104</v>
      </c>
      <c r="W1794" s="41">
        <f>Table10[[#This Row],[Column16]]/'Given Data '!C$17</f>
        <v>-0.99802362246819309</v>
      </c>
      <c r="X1794" s="41">
        <f>IF(L1794=1,'Given Data '!C$55,IF(L1794=2,'Given Data '!C$56,IF(L1794=3,'Given Data '!C$57)))</f>
        <v>581.23604096253996</v>
      </c>
      <c r="Y1794" s="41">
        <f>Table10[[#This Row],[Column19]]*Table10[[#This Row],[Column11]]^2/(2*1000)</f>
        <v>253.18483016409112</v>
      </c>
    </row>
    <row r="1795" spans="7:25">
      <c r="G1795" s="42">
        <v>6500</v>
      </c>
      <c r="H1795" s="42">
        <v>18</v>
      </c>
      <c r="I1795" s="41">
        <f>Table10[[#This Row],[Column2]]*746/1000</f>
        <v>13.428000000000001</v>
      </c>
      <c r="J1795" s="37">
        <f>60*Table10[[#This Row],[Column3]]/(2*PI()*Table10[[#This Row],[Column1]])</f>
        <v>1.972737762311973E-2</v>
      </c>
      <c r="K1795" s="51">
        <v>473.7</v>
      </c>
      <c r="L1795" s="41">
        <f>IF(Simulation!Q1795&lt;='Given Data '!J$6,1,IF(AND(Simulation!Q1795&gt;'Given Data '!J$6,Simulation!Q1795&lt;='Given Data '!J$7),2,IF(Simulation!Q1795&gt;'Given Data '!J$8,3)))</f>
        <v>3</v>
      </c>
      <c r="M1795" s="41">
        <v>3</v>
      </c>
      <c r="N1795" s="32">
        <f t="shared" si="65"/>
        <v>1791</v>
      </c>
      <c r="O1795" s="41">
        <f>O1794+(Table10[[#This Row],[Column11]]-Q1794)/R1794</f>
        <v>87.611980933453466</v>
      </c>
      <c r="P1795" s="41">
        <f>3.6*Table10[[#This Row],[Column11]]</f>
        <v>106.36682097454565</v>
      </c>
      <c r="Q1795" s="41">
        <f t="shared" si="66"/>
        <v>29.546339159596013</v>
      </c>
      <c r="R1795" s="36">
        <f>-Table10[[#This Row],[Column16]]/Table10[[#This Row],[Column19]]</f>
        <v>0.89871144826996141</v>
      </c>
      <c r="S1795" s="41">
        <f>'Given Data '!C$21*'Given Data '!C$19*'Given Data '!C$9*Table10[[#This Row],[Column11]]^2</f>
        <v>820.82689348297731</v>
      </c>
      <c r="T1795" s="41">
        <f>'Given Data '!C$24*'Given Data '!C$17*9.81</f>
        <v>409.43800800000002</v>
      </c>
      <c r="U1795" s="41">
        <v>0</v>
      </c>
      <c r="V1795" s="41">
        <f>'Given Data '!C$45-(Table10[[#This Row],[Column13]]+Table10[[#This Row],[Column14]]+Table10[[#This Row],[Column15]])</f>
        <v>-522.36348416014289</v>
      </c>
      <c r="W1795" s="41">
        <f>Table10[[#This Row],[Column16]]/'Given Data '!C$17</f>
        <v>-1.0012525812427264</v>
      </c>
      <c r="X1795" s="41">
        <f>IF(L1795=1,'Given Data '!C$55,IF(L1795=2,'Given Data '!C$56,IF(L1795=3,'Given Data '!C$57)))</f>
        <v>581.23604096253996</v>
      </c>
      <c r="Y1795" s="41">
        <f>Table10[[#This Row],[Column19]]*Table10[[#This Row],[Column11]]^2/(2*1000)</f>
        <v>253.70550906816899</v>
      </c>
    </row>
    <row r="1796" spans="7:25">
      <c r="G1796" s="42">
        <v>6500</v>
      </c>
      <c r="H1796" s="42">
        <v>18</v>
      </c>
      <c r="I1796" s="41">
        <f>Table10[[#This Row],[Column2]]*746/1000</f>
        <v>13.428000000000001</v>
      </c>
      <c r="J1796" s="37">
        <f>60*Table10[[#This Row],[Column3]]/(2*PI()*Table10[[#This Row],[Column1]])</f>
        <v>1.972737762311973E-2</v>
      </c>
      <c r="K1796" s="51">
        <v>473.7</v>
      </c>
      <c r="L1796" s="41">
        <f>IF(Simulation!Q1796&lt;='Given Data '!J$6,1,IF(AND(Simulation!Q1796&gt;'Given Data '!J$6,Simulation!Q1796&lt;='Given Data '!J$7),2,IF(Simulation!Q1796&gt;'Given Data '!J$8,3)))</f>
        <v>3</v>
      </c>
      <c r="M1796" s="41">
        <v>3</v>
      </c>
      <c r="N1796" s="32">
        <f t="shared" si="65"/>
        <v>1792</v>
      </c>
      <c r="O1796" s="41">
        <f>O1795+(Table10[[#This Row],[Column11]]-Q1795)/R1795</f>
        <v>87.645808670613917</v>
      </c>
      <c r="P1796" s="41">
        <f>3.6*Table10[[#This Row],[Column11]]</f>
        <v>106.47626592330425</v>
      </c>
      <c r="Q1796" s="41">
        <f t="shared" si="66"/>
        <v>29.576740534251179</v>
      </c>
      <c r="R1796" s="36">
        <f>-Table10[[#This Row],[Column16]]/Table10[[#This Row],[Column19]]</f>
        <v>0.90161909709844146</v>
      </c>
      <c r="S1796" s="41">
        <f>'Given Data '!C$21*'Given Data '!C$19*'Given Data '!C$9*Table10[[#This Row],[Column11]]^2</f>
        <v>822.51692377655252</v>
      </c>
      <c r="T1796" s="41">
        <f>'Given Data '!C$24*'Given Data '!C$17*9.81</f>
        <v>409.43800800000002</v>
      </c>
      <c r="U1796" s="41">
        <v>0</v>
      </c>
      <c r="V1796" s="41">
        <f>'Given Data '!C$45-(Table10[[#This Row],[Column13]]+Table10[[#This Row],[Column14]]+Table10[[#This Row],[Column15]])</f>
        <v>-524.05351445371798</v>
      </c>
      <c r="W1796" s="41">
        <f>Table10[[#This Row],[Column16]]/'Given Data '!C$17</f>
        <v>-1.0044919868388913</v>
      </c>
      <c r="X1796" s="41">
        <f>IF(L1796=1,'Given Data '!C$55,IF(L1796=2,'Given Data '!C$56,IF(L1796=3,'Given Data '!C$57)))</f>
        <v>581.23604096253996</v>
      </c>
      <c r="Y1796" s="41">
        <f>Table10[[#This Row],[Column19]]*Table10[[#This Row],[Column11]]^2/(2*1000)</f>
        <v>254.22787255232916</v>
      </c>
    </row>
    <row r="1797" spans="7:25">
      <c r="G1797" s="42">
        <v>6500</v>
      </c>
      <c r="H1797" s="42">
        <v>18</v>
      </c>
      <c r="I1797" s="41">
        <f>Table10[[#This Row],[Column2]]*746/1000</f>
        <v>13.428000000000001</v>
      </c>
      <c r="J1797" s="37">
        <f>60*Table10[[#This Row],[Column3]]/(2*PI()*Table10[[#This Row],[Column1]])</f>
        <v>1.972737762311973E-2</v>
      </c>
      <c r="K1797" s="51">
        <v>473.7</v>
      </c>
      <c r="L1797" s="41">
        <f>IF(Simulation!Q1797&lt;='Given Data '!J$6,1,IF(AND(Simulation!Q1797&gt;'Given Data '!J$6,Simulation!Q1797&lt;='Given Data '!J$7),2,IF(Simulation!Q1797&gt;'Given Data '!J$8,3)))</f>
        <v>3</v>
      </c>
      <c r="M1797" s="41">
        <v>3</v>
      </c>
      <c r="N1797" s="32">
        <f t="shared" si="65"/>
        <v>1793</v>
      </c>
      <c r="O1797" s="41">
        <f>O1796+(Table10[[#This Row],[Column11]]-Q1796)/R1796</f>
        <v>87.679601616490828</v>
      </c>
      <c r="P1797" s="41">
        <f>3.6*Table10[[#This Row],[Column11]]</f>
        <v>106.58595203856366</v>
      </c>
      <c r="Q1797" s="41">
        <f t="shared" si="66"/>
        <v>29.607208899601016</v>
      </c>
      <c r="R1797" s="36">
        <f>-Table10[[#This Row],[Column16]]/Table10[[#This Row],[Column19]]</f>
        <v>0.90453615319743763</v>
      </c>
      <c r="S1797" s="41">
        <f>'Given Data '!C$21*'Given Data '!C$19*'Given Data '!C$9*Table10[[#This Row],[Column11]]^2</f>
        <v>824.2124219147986</v>
      </c>
      <c r="T1797" s="41">
        <f>'Given Data '!C$24*'Given Data '!C$17*9.81</f>
        <v>409.43800800000002</v>
      </c>
      <c r="U1797" s="41">
        <v>0</v>
      </c>
      <c r="V1797" s="41">
        <f>'Given Data '!C$45-(Table10[[#This Row],[Column13]]+Table10[[#This Row],[Column14]]+Table10[[#This Row],[Column15]])</f>
        <v>-525.74901259196417</v>
      </c>
      <c r="W1797" s="41">
        <f>Table10[[#This Row],[Column16]]/'Given Data '!C$17</f>
        <v>-1.0077418730558436</v>
      </c>
      <c r="X1797" s="41">
        <f>IF(L1797=1,'Given Data '!C$55,IF(L1797=2,'Given Data '!C$56,IF(L1797=3,'Given Data '!C$57)))</f>
        <v>581.23604096253996</v>
      </c>
      <c r="Y1797" s="41">
        <f>Table10[[#This Row],[Column19]]*Table10[[#This Row],[Column11]]^2/(2*1000)</f>
        <v>254.75192606678286</v>
      </c>
    </row>
    <row r="1798" spans="7:25">
      <c r="G1798" s="42">
        <v>6500</v>
      </c>
      <c r="H1798" s="42">
        <v>18</v>
      </c>
      <c r="I1798" s="41">
        <f>Table10[[#This Row],[Column2]]*746/1000</f>
        <v>13.428000000000001</v>
      </c>
      <c r="J1798" s="37">
        <f>60*Table10[[#This Row],[Column3]]/(2*PI()*Table10[[#This Row],[Column1]])</f>
        <v>1.972737762311973E-2</v>
      </c>
      <c r="K1798" s="51">
        <v>473.7</v>
      </c>
      <c r="L1798" s="41">
        <f>IF(Simulation!Q1798&lt;='Given Data '!J$6,1,IF(AND(Simulation!Q1798&gt;'Given Data '!J$6,Simulation!Q1798&lt;='Given Data '!J$7),2,IF(Simulation!Q1798&gt;'Given Data '!J$8,3)))</f>
        <v>3</v>
      </c>
      <c r="M1798" s="41">
        <v>3</v>
      </c>
      <c r="N1798" s="32">
        <f t="shared" ref="N1798:N1861" si="67">N1797+1</f>
        <v>1794</v>
      </c>
      <c r="O1798" s="41">
        <f>O1797+(Table10[[#This Row],[Column11]]-Q1797)/R1797</f>
        <v>87.713359766168466</v>
      </c>
      <c r="P1798" s="41">
        <f>3.6*Table10[[#This Row],[Column11]]</f>
        <v>106.69587971921817</v>
      </c>
      <c r="Q1798" s="41">
        <f t="shared" ref="Q1798:Q1861" si="68">SQRT(2*R1797+Q1797^2)</f>
        <v>29.637744366449489</v>
      </c>
      <c r="R1798" s="36">
        <f>-Table10[[#This Row],[Column16]]/Table10[[#This Row],[Column19]]</f>
        <v>0.907462647002791</v>
      </c>
      <c r="S1798" s="41">
        <f>'Given Data '!C$21*'Given Data '!C$19*'Given Data '!C$9*Table10[[#This Row],[Column11]]^2</f>
        <v>825.91340558812374</v>
      </c>
      <c r="T1798" s="41">
        <f>'Given Data '!C$24*'Given Data '!C$17*9.81</f>
        <v>409.43800800000002</v>
      </c>
      <c r="U1798" s="41">
        <v>0</v>
      </c>
      <c r="V1798" s="41">
        <f>'Given Data '!C$45-(Table10[[#This Row],[Column13]]+Table10[[#This Row],[Column14]]+Table10[[#This Row],[Column15]])</f>
        <v>-527.4499962652892</v>
      </c>
      <c r="W1798" s="41">
        <f>Table10[[#This Row],[Column16]]/'Given Data '!C$17</f>
        <v>-1.0110022738020916</v>
      </c>
      <c r="X1798" s="41">
        <f>IF(L1798=1,'Given Data '!C$55,IF(L1798=2,'Given Data '!C$56,IF(L1798=3,'Given Data '!C$57)))</f>
        <v>581.23604096253996</v>
      </c>
      <c r="Y1798" s="41">
        <f>Table10[[#This Row],[Column19]]*Table10[[#This Row],[Column11]]^2/(2*1000)</f>
        <v>255.2776750793748</v>
      </c>
    </row>
    <row r="1799" spans="7:25">
      <c r="G1799" s="42">
        <v>6500</v>
      </c>
      <c r="H1799" s="42">
        <v>18</v>
      </c>
      <c r="I1799" s="41">
        <f>Table10[[#This Row],[Column2]]*746/1000</f>
        <v>13.428000000000001</v>
      </c>
      <c r="J1799" s="37">
        <f>60*Table10[[#This Row],[Column3]]/(2*PI()*Table10[[#This Row],[Column1]])</f>
        <v>1.972737762311973E-2</v>
      </c>
      <c r="K1799" s="51">
        <v>473.7</v>
      </c>
      <c r="L1799" s="41">
        <f>IF(Simulation!Q1799&lt;='Given Data '!J$6,1,IF(AND(Simulation!Q1799&gt;'Given Data '!J$6,Simulation!Q1799&lt;='Given Data '!J$7),2,IF(Simulation!Q1799&gt;'Given Data '!J$8,3)))</f>
        <v>3</v>
      </c>
      <c r="M1799" s="41">
        <v>3</v>
      </c>
      <c r="N1799" s="32">
        <f t="shared" si="67"/>
        <v>1795</v>
      </c>
      <c r="O1799" s="41">
        <f>O1798+(Table10[[#This Row],[Column11]]-Q1798)/R1798</f>
        <v>87.74708311485621</v>
      </c>
      <c r="P1799" s="41">
        <f>3.6*Table10[[#This Row],[Column11]]</f>
        <v>106.8060493645757</v>
      </c>
      <c r="Q1799" s="41">
        <f t="shared" si="68"/>
        <v>29.668347045715471</v>
      </c>
      <c r="R1799" s="36">
        <f>-Table10[[#This Row],[Column16]]/Table10[[#This Row],[Column19]]</f>
        <v>0.9103986090488142</v>
      </c>
      <c r="S1799" s="41">
        <f>'Given Data '!C$21*'Given Data '!C$19*'Given Data '!C$9*Table10[[#This Row],[Column11]]^2</f>
        <v>827.61989254417051</v>
      </c>
      <c r="T1799" s="41">
        <f>'Given Data '!C$24*'Given Data '!C$17*9.81</f>
        <v>409.43800800000002</v>
      </c>
      <c r="U1799" s="41">
        <v>0</v>
      </c>
      <c r="V1799" s="41">
        <f>'Given Data '!C$45-(Table10[[#This Row],[Column13]]+Table10[[#This Row],[Column14]]+Table10[[#This Row],[Column15]])</f>
        <v>-529.15648322133598</v>
      </c>
      <c r="W1799" s="41">
        <f>Table10[[#This Row],[Column16]]/'Given Data '!C$17</f>
        <v>-1.01427322309585</v>
      </c>
      <c r="X1799" s="41">
        <f>IF(L1799=1,'Given Data '!C$55,IF(L1799=2,'Given Data '!C$56,IF(L1799=3,'Given Data '!C$57)))</f>
        <v>581.23604096253996</v>
      </c>
      <c r="Y1799" s="41">
        <f>Table10[[#This Row],[Column19]]*Table10[[#This Row],[Column11]]^2/(2*1000)</f>
        <v>255.80512507564006</v>
      </c>
    </row>
    <row r="1800" spans="7:25">
      <c r="G1800" s="42">
        <v>6500</v>
      </c>
      <c r="H1800" s="42">
        <v>18</v>
      </c>
      <c r="I1800" s="41">
        <f>Table10[[#This Row],[Column2]]*746/1000</f>
        <v>13.428000000000001</v>
      </c>
      <c r="J1800" s="37">
        <f>60*Table10[[#This Row],[Column3]]/(2*PI()*Table10[[#This Row],[Column1]])</f>
        <v>1.972737762311973E-2</v>
      </c>
      <c r="K1800" s="51">
        <v>473.7</v>
      </c>
      <c r="L1800" s="41">
        <f>IF(Simulation!Q1800&lt;='Given Data '!J$6,1,IF(AND(Simulation!Q1800&gt;'Given Data '!J$6,Simulation!Q1800&lt;='Given Data '!J$7),2,IF(Simulation!Q1800&gt;'Given Data '!J$8,3)))</f>
        <v>3</v>
      </c>
      <c r="M1800" s="41">
        <v>3</v>
      </c>
      <c r="N1800" s="32">
        <f t="shared" si="67"/>
        <v>1796</v>
      </c>
      <c r="O1800" s="41">
        <f>O1799+(Table10[[#This Row],[Column11]]-Q1799)/R1799</f>
        <v>87.780771657888508</v>
      </c>
      <c r="P1800" s="41">
        <f>3.6*Table10[[#This Row],[Column11]]</f>
        <v>106.91646137435866</v>
      </c>
      <c r="Q1800" s="41">
        <f t="shared" si="68"/>
        <v>29.69901704843296</v>
      </c>
      <c r="R1800" s="36">
        <f>-Table10[[#This Row],[Column16]]/Table10[[#This Row],[Column19]]</f>
        <v>0.91334406996860829</v>
      </c>
      <c r="S1800" s="41">
        <f>'Given Data '!C$21*'Given Data '!C$19*'Given Data '!C$9*Table10[[#This Row],[Column11]]^2</f>
        <v>829.33190058800153</v>
      </c>
      <c r="T1800" s="41">
        <f>'Given Data '!C$24*'Given Data '!C$17*9.81</f>
        <v>409.43800800000002</v>
      </c>
      <c r="U1800" s="41">
        <v>0</v>
      </c>
      <c r="V1800" s="41">
        <f>'Given Data '!C$45-(Table10[[#This Row],[Column13]]+Table10[[#This Row],[Column14]]+Table10[[#This Row],[Column15]])</f>
        <v>-530.86849126516699</v>
      </c>
      <c r="W1800" s="41">
        <f>Table10[[#This Row],[Column16]]/'Given Data '!C$17</f>
        <v>-1.0175547550653945</v>
      </c>
      <c r="X1800" s="41">
        <f>IF(L1800=1,'Given Data '!C$55,IF(L1800=2,'Given Data '!C$56,IF(L1800=3,'Given Data '!C$57)))</f>
        <v>581.23604096253996</v>
      </c>
      <c r="Y1800" s="41">
        <f>Table10[[#This Row],[Column19]]*Table10[[#This Row],[Column11]]^2/(2*1000)</f>
        <v>256.33428155886145</v>
      </c>
    </row>
    <row r="1801" spans="7:25">
      <c r="G1801" s="42">
        <v>6500</v>
      </c>
      <c r="H1801" s="42">
        <v>18</v>
      </c>
      <c r="I1801" s="41">
        <f>Table10[[#This Row],[Column2]]*746/1000</f>
        <v>13.428000000000001</v>
      </c>
      <c r="J1801" s="37">
        <f>60*Table10[[#This Row],[Column3]]/(2*PI()*Table10[[#This Row],[Column1]])</f>
        <v>1.972737762311973E-2</v>
      </c>
      <c r="K1801" s="51">
        <v>473.7</v>
      </c>
      <c r="L1801" s="41">
        <f>IF(Simulation!Q1801&lt;='Given Data '!J$6,1,IF(AND(Simulation!Q1801&gt;'Given Data '!J$6,Simulation!Q1801&lt;='Given Data '!J$7),2,IF(Simulation!Q1801&gt;'Given Data '!J$8,3)))</f>
        <v>3</v>
      </c>
      <c r="M1801" s="41">
        <v>3</v>
      </c>
      <c r="N1801" s="32">
        <f t="shared" si="67"/>
        <v>1797</v>
      </c>
      <c r="O1801" s="41">
        <f>O1800+(Table10[[#This Row],[Column11]]-Q1800)/R1800</f>
        <v>87.814425390724793</v>
      </c>
      <c r="P1801" s="41">
        <f>3.6*Table10[[#This Row],[Column11]]</f>
        <v>107.02711614870465</v>
      </c>
      <c r="Q1801" s="41">
        <f t="shared" si="68"/>
        <v>29.72975448575129</v>
      </c>
      <c r="R1801" s="36">
        <f>-Table10[[#This Row],[Column16]]/Table10[[#This Row],[Column19]]</f>
        <v>0.91629906049438381</v>
      </c>
      <c r="S1801" s="41">
        <f>'Given Data '!C$21*'Given Data '!C$19*'Given Data '!C$9*Table10[[#This Row],[Column11]]^2</f>
        <v>831.04944758228498</v>
      </c>
      <c r="T1801" s="41">
        <f>'Given Data '!C$24*'Given Data '!C$17*9.81</f>
        <v>409.43800800000002</v>
      </c>
      <c r="U1801" s="41">
        <v>0</v>
      </c>
      <c r="V1801" s="41">
        <f>'Given Data '!C$45-(Table10[[#This Row],[Column13]]+Table10[[#This Row],[Column14]]+Table10[[#This Row],[Column15]])</f>
        <v>-532.58603825945056</v>
      </c>
      <c r="W1801" s="41">
        <f>Table10[[#This Row],[Column16]]/'Given Data '!C$17</f>
        <v>-1.0208469039494172</v>
      </c>
      <c r="X1801" s="41">
        <f>IF(L1801=1,'Given Data '!C$55,IF(L1801=2,'Given Data '!C$56,IF(L1801=3,'Given Data '!C$57)))</f>
        <v>581.23604096253996</v>
      </c>
      <c r="Y1801" s="41">
        <f>Table10[[#This Row],[Column19]]*Table10[[#This Row],[Column11]]^2/(2*1000)</f>
        <v>256.8651500501266</v>
      </c>
    </row>
    <row r="1802" spans="7:25">
      <c r="G1802" s="42">
        <v>6500</v>
      </c>
      <c r="H1802" s="42">
        <v>18</v>
      </c>
      <c r="I1802" s="41">
        <f>Table10[[#This Row],[Column2]]*746/1000</f>
        <v>13.428000000000001</v>
      </c>
      <c r="J1802" s="37">
        <f>60*Table10[[#This Row],[Column3]]/(2*PI()*Table10[[#This Row],[Column1]])</f>
        <v>1.972737762311973E-2</v>
      </c>
      <c r="K1802" s="51">
        <v>473.7</v>
      </c>
      <c r="L1802" s="41">
        <f>IF(Simulation!Q1802&lt;='Given Data '!J$6,1,IF(AND(Simulation!Q1802&gt;'Given Data '!J$6,Simulation!Q1802&lt;='Given Data '!J$7),2,IF(Simulation!Q1802&gt;'Given Data '!J$8,3)))</f>
        <v>3</v>
      </c>
      <c r="M1802" s="41">
        <v>3</v>
      </c>
      <c r="N1802" s="32">
        <f t="shared" si="67"/>
        <v>1798</v>
      </c>
      <c r="O1802" s="41">
        <f>O1801+(Table10[[#This Row],[Column11]]-Q1801)/R1801</f>
        <v>87.848044308949412</v>
      </c>
      <c r="P1802" s="41">
        <f>3.6*Table10[[#This Row],[Column11]]</f>
        <v>107.13801408816727</v>
      </c>
      <c r="Q1802" s="41">
        <f t="shared" si="68"/>
        <v>29.760559468935352</v>
      </c>
      <c r="R1802" s="36">
        <f>-Table10[[#This Row],[Column16]]/Table10[[#This Row],[Column19]]</f>
        <v>0.91926361145777979</v>
      </c>
      <c r="S1802" s="41">
        <f>'Given Data '!C$21*'Given Data '!C$19*'Given Data '!C$9*Table10[[#This Row],[Column11]]^2</f>
        <v>832.77255144748108</v>
      </c>
      <c r="T1802" s="41">
        <f>'Given Data '!C$24*'Given Data '!C$17*9.81</f>
        <v>409.43800800000002</v>
      </c>
      <c r="U1802" s="41">
        <v>0</v>
      </c>
      <c r="V1802" s="41">
        <f>'Given Data '!C$45-(Table10[[#This Row],[Column13]]+Table10[[#This Row],[Column14]]+Table10[[#This Row],[Column15]])</f>
        <v>-534.30914212464654</v>
      </c>
      <c r="W1802" s="41">
        <f>Table10[[#This Row],[Column16]]/'Given Data '!C$17</f>
        <v>-1.0241497040973846</v>
      </c>
      <c r="X1802" s="41">
        <f>IF(L1802=1,'Given Data '!C$55,IF(L1802=2,'Given Data '!C$56,IF(L1802=3,'Given Data '!C$57)))</f>
        <v>581.23604096253996</v>
      </c>
      <c r="Y1802" s="41">
        <f>Table10[[#This Row],[Column19]]*Table10[[#This Row],[Column11]]^2/(2*1000)</f>
        <v>257.39773608838601</v>
      </c>
    </row>
    <row r="1803" spans="7:25">
      <c r="G1803" s="42">
        <v>6500</v>
      </c>
      <c r="H1803" s="42">
        <v>18</v>
      </c>
      <c r="I1803" s="41">
        <f>Table10[[#This Row],[Column2]]*746/1000</f>
        <v>13.428000000000001</v>
      </c>
      <c r="J1803" s="37">
        <f>60*Table10[[#This Row],[Column3]]/(2*PI()*Table10[[#This Row],[Column1]])</f>
        <v>1.972737762311973E-2</v>
      </c>
      <c r="K1803" s="51">
        <v>473.7</v>
      </c>
      <c r="L1803" s="41">
        <f>IF(Simulation!Q1803&lt;='Given Data '!J$6,1,IF(AND(Simulation!Q1803&gt;'Given Data '!J$6,Simulation!Q1803&lt;='Given Data '!J$7),2,IF(Simulation!Q1803&gt;'Given Data '!J$8,3)))</f>
        <v>3</v>
      </c>
      <c r="M1803" s="41">
        <v>3</v>
      </c>
      <c r="N1803" s="32">
        <f t="shared" si="67"/>
        <v>1799</v>
      </c>
      <c r="O1803" s="41">
        <f>O1802+(Table10[[#This Row],[Column11]]-Q1802)/R1802</f>
        <v>87.881628408271595</v>
      </c>
      <c r="P1803" s="41">
        <f>3.6*Table10[[#This Row],[Column11]]</f>
        <v>107.24915559371698</v>
      </c>
      <c r="Q1803" s="41">
        <f t="shared" si="68"/>
        <v>29.791432109365825</v>
      </c>
      <c r="R1803" s="36">
        <f>-Table10[[#This Row],[Column16]]/Table10[[#This Row],[Column19]]</f>
        <v>0.92223775379018813</v>
      </c>
      <c r="S1803" s="41">
        <f>'Given Data '!C$21*'Given Data '!C$19*'Given Data '!C$9*Table10[[#This Row],[Column11]]^2</f>
        <v>834.50123016202917</v>
      </c>
      <c r="T1803" s="41">
        <f>'Given Data '!C$24*'Given Data '!C$17*9.81</f>
        <v>409.43800800000002</v>
      </c>
      <c r="U1803" s="41">
        <v>0</v>
      </c>
      <c r="V1803" s="41">
        <f>'Given Data '!C$45-(Table10[[#This Row],[Column13]]+Table10[[#This Row],[Column14]]+Table10[[#This Row],[Column15]])</f>
        <v>-536.03782083919464</v>
      </c>
      <c r="W1803" s="41">
        <f>Table10[[#This Row],[Column16]]/'Given Data '!C$17</f>
        <v>-1.0274631899698963</v>
      </c>
      <c r="X1803" s="41">
        <f>IF(L1803=1,'Given Data '!C$55,IF(L1803=2,'Given Data '!C$56,IF(L1803=3,'Given Data '!C$57)))</f>
        <v>581.23604096253996</v>
      </c>
      <c r="Y1803" s="41">
        <f>Table10[[#This Row],[Column19]]*Table10[[#This Row],[Column11]]^2/(2*1000)</f>
        <v>257.93204523051065</v>
      </c>
    </row>
    <row r="1804" spans="7:25">
      <c r="G1804" s="42">
        <v>6500</v>
      </c>
      <c r="H1804" s="42">
        <v>18</v>
      </c>
      <c r="I1804" s="41">
        <f>Table10[[#This Row],[Column2]]*746/1000</f>
        <v>13.428000000000001</v>
      </c>
      <c r="J1804" s="37">
        <f>60*Table10[[#This Row],[Column3]]/(2*PI()*Table10[[#This Row],[Column1]])</f>
        <v>1.972737762311973E-2</v>
      </c>
      <c r="K1804" s="51">
        <v>473.7</v>
      </c>
      <c r="L1804" s="41">
        <f>IF(Simulation!Q1804&lt;='Given Data '!J$6,1,IF(AND(Simulation!Q1804&gt;'Given Data '!J$6,Simulation!Q1804&lt;='Given Data '!J$7),2,IF(Simulation!Q1804&gt;'Given Data '!J$8,3)))</f>
        <v>3</v>
      </c>
      <c r="M1804" s="41">
        <v>3</v>
      </c>
      <c r="N1804" s="32">
        <f t="shared" si="67"/>
        <v>1800</v>
      </c>
      <c r="O1804" s="41">
        <f>O1803+(Table10[[#This Row],[Column11]]-Q1803)/R1803</f>
        <v>87.915177684525361</v>
      </c>
      <c r="P1804" s="41">
        <f>3.6*Table10[[#This Row],[Column11]]</f>
        <v>107.3605410667418</v>
      </c>
      <c r="Q1804" s="41">
        <f t="shared" si="68"/>
        <v>29.822372518539389</v>
      </c>
      <c r="R1804" s="36">
        <f>-Table10[[#This Row],[Column16]]/Table10[[#This Row],[Column19]]</f>
        <v>0.92522151852307311</v>
      </c>
      <c r="S1804" s="41">
        <f>'Given Data '!C$21*'Given Data '!C$19*'Given Data '!C$9*Table10[[#This Row],[Column11]]^2</f>
        <v>836.23550176253491</v>
      </c>
      <c r="T1804" s="41">
        <f>'Given Data '!C$24*'Given Data '!C$17*9.81</f>
        <v>409.43800800000002</v>
      </c>
      <c r="U1804" s="41">
        <v>0</v>
      </c>
      <c r="V1804" s="41">
        <f>'Given Data '!C$45-(Table10[[#This Row],[Column13]]+Table10[[#This Row],[Column14]]+Table10[[#This Row],[Column15]])</f>
        <v>-537.77209243970037</v>
      </c>
      <c r="W1804" s="41">
        <f>Table10[[#This Row],[Column16]]/'Given Data '!C$17</f>
        <v>-1.0307873961390435</v>
      </c>
      <c r="X1804" s="41">
        <f>IF(L1804=1,'Given Data '!C$55,IF(L1804=2,'Given Data '!C$56,IF(L1804=3,'Given Data '!C$57)))</f>
        <v>581.23604096253996</v>
      </c>
      <c r="Y1804" s="41">
        <f>Table10[[#This Row],[Column19]]*Table10[[#This Row],[Column11]]^2/(2*1000)</f>
        <v>258.46808305134982</v>
      </c>
    </row>
    <row r="1805" spans="7:25">
      <c r="G1805" s="42">
        <v>6500</v>
      </c>
      <c r="H1805" s="42">
        <v>18</v>
      </c>
      <c r="I1805" s="41">
        <f>Table10[[#This Row],[Column2]]*746/1000</f>
        <v>13.428000000000001</v>
      </c>
      <c r="J1805" s="37">
        <f>60*Table10[[#This Row],[Column3]]/(2*PI()*Table10[[#This Row],[Column1]])</f>
        <v>1.972737762311973E-2</v>
      </c>
      <c r="K1805" s="51">
        <v>473.7</v>
      </c>
      <c r="L1805" s="41">
        <f>IF(Simulation!Q1805&lt;='Given Data '!J$6,1,IF(AND(Simulation!Q1805&gt;'Given Data '!J$6,Simulation!Q1805&lt;='Given Data '!J$7),2,IF(Simulation!Q1805&gt;'Given Data '!J$8,3)))</f>
        <v>3</v>
      </c>
      <c r="M1805" s="41">
        <v>3</v>
      </c>
      <c r="N1805" s="32">
        <f t="shared" si="67"/>
        <v>1801</v>
      </c>
      <c r="O1805" s="41">
        <f>O1804+(Table10[[#This Row],[Column11]]-Q1804)/R1804</f>
        <v>87.948692133669454</v>
      </c>
      <c r="P1805" s="41">
        <f>3.6*Table10[[#This Row],[Column11]]</f>
        <v>107.47217090904822</v>
      </c>
      <c r="Q1805" s="41">
        <f t="shared" si="68"/>
        <v>29.853380808068948</v>
      </c>
      <c r="R1805" s="36">
        <f>-Table10[[#This Row],[Column16]]/Table10[[#This Row],[Column19]]</f>
        <v>0.92821493678829814</v>
      </c>
      <c r="S1805" s="41">
        <f>'Given Data '!C$21*'Given Data '!C$19*'Given Data '!C$9*Table10[[#This Row],[Column11]]^2</f>
        <v>837.97538434395926</v>
      </c>
      <c r="T1805" s="41">
        <f>'Given Data '!C$24*'Given Data '!C$17*9.81</f>
        <v>409.43800800000002</v>
      </c>
      <c r="U1805" s="41">
        <v>0</v>
      </c>
      <c r="V1805" s="41">
        <f>'Given Data '!C$45-(Table10[[#This Row],[Column13]]+Table10[[#This Row],[Column14]]+Table10[[#This Row],[Column15]])</f>
        <v>-539.51197502112473</v>
      </c>
      <c r="W1805" s="41">
        <f>Table10[[#This Row],[Column16]]/'Given Data '!C$17</f>
        <v>-1.034122357288771</v>
      </c>
      <c r="X1805" s="41">
        <f>IF(L1805=1,'Given Data '!C$55,IF(L1805=2,'Given Data '!C$56,IF(L1805=3,'Given Data '!C$57)))</f>
        <v>581.23604096253996</v>
      </c>
      <c r="Y1805" s="41">
        <f>Table10[[#This Row],[Column19]]*Table10[[#This Row],[Column11]]^2/(2*1000)</f>
        <v>259.00585514378952</v>
      </c>
    </row>
    <row r="1806" spans="7:25">
      <c r="G1806" s="42">
        <v>6500</v>
      </c>
      <c r="H1806" s="42">
        <v>18</v>
      </c>
      <c r="I1806" s="41">
        <f>Table10[[#This Row],[Column2]]*746/1000</f>
        <v>13.428000000000001</v>
      </c>
      <c r="J1806" s="37">
        <f>60*Table10[[#This Row],[Column3]]/(2*PI()*Table10[[#This Row],[Column1]])</f>
        <v>1.972737762311973E-2</v>
      </c>
      <c r="K1806" s="51">
        <v>473.7</v>
      </c>
      <c r="L1806" s="41">
        <f>IF(Simulation!Q1806&lt;='Given Data '!J$6,1,IF(AND(Simulation!Q1806&gt;'Given Data '!J$6,Simulation!Q1806&lt;='Given Data '!J$7),2,IF(Simulation!Q1806&gt;'Given Data '!J$8,3)))</f>
        <v>3</v>
      </c>
      <c r="M1806" s="41">
        <v>3</v>
      </c>
      <c r="N1806" s="32">
        <f t="shared" si="67"/>
        <v>1802</v>
      </c>
      <c r="O1806" s="41">
        <f>O1805+(Table10[[#This Row],[Column11]]-Q1805)/R1805</f>
        <v>87.982171751787263</v>
      </c>
      <c r="P1806" s="41">
        <f>3.6*Table10[[#This Row],[Column11]]</f>
        <v>107.58404552286191</v>
      </c>
      <c r="Q1806" s="41">
        <f t="shared" si="68"/>
        <v>29.884457089683863</v>
      </c>
      <c r="R1806" s="36">
        <f>-Table10[[#This Row],[Column16]]/Table10[[#This Row],[Column19]]</f>
        <v>0.93121803981844853</v>
      </c>
      <c r="S1806" s="41">
        <f>'Given Data '!C$21*'Given Data '!C$19*'Given Data '!C$9*Table10[[#This Row],[Column11]]^2</f>
        <v>839.72089605980648</v>
      </c>
      <c r="T1806" s="41">
        <f>'Given Data '!C$24*'Given Data '!C$17*9.81</f>
        <v>409.43800800000002</v>
      </c>
      <c r="U1806" s="41">
        <v>0</v>
      </c>
      <c r="V1806" s="41">
        <f>'Given Data '!C$45-(Table10[[#This Row],[Column13]]+Table10[[#This Row],[Column14]]+Table10[[#This Row],[Column15]])</f>
        <v>-541.25748673697194</v>
      </c>
      <c r="W1806" s="41">
        <f>Table10[[#This Row],[Column16]]/'Given Data '!C$17</f>
        <v>-1.0374681082152382</v>
      </c>
      <c r="X1806" s="41">
        <f>IF(L1806=1,'Given Data '!C$55,IF(L1806=2,'Given Data '!C$56,IF(L1806=3,'Given Data '!C$57)))</f>
        <v>581.23604096253996</v>
      </c>
      <c r="Y1806" s="41">
        <f>Table10[[#This Row],[Column19]]*Table10[[#This Row],[Column11]]^2/(2*1000)</f>
        <v>259.54536711881065</v>
      </c>
    </row>
    <row r="1807" spans="7:25">
      <c r="G1807" s="42">
        <v>6500</v>
      </c>
      <c r="H1807" s="42">
        <v>18</v>
      </c>
      <c r="I1807" s="41">
        <f>Table10[[#This Row],[Column2]]*746/1000</f>
        <v>13.428000000000001</v>
      </c>
      <c r="J1807" s="37">
        <f>60*Table10[[#This Row],[Column3]]/(2*PI()*Table10[[#This Row],[Column1]])</f>
        <v>1.972737762311973E-2</v>
      </c>
      <c r="K1807" s="51">
        <v>473.7</v>
      </c>
      <c r="L1807" s="41">
        <f>IF(Simulation!Q1807&lt;='Given Data '!J$6,1,IF(AND(Simulation!Q1807&gt;'Given Data '!J$6,Simulation!Q1807&lt;='Given Data '!J$7),2,IF(Simulation!Q1807&gt;'Given Data '!J$8,3)))</f>
        <v>3</v>
      </c>
      <c r="M1807" s="41">
        <v>3</v>
      </c>
      <c r="N1807" s="32">
        <f t="shared" si="67"/>
        <v>1803</v>
      </c>
      <c r="O1807" s="41">
        <f>O1806+(Table10[[#This Row],[Column11]]-Q1806)/R1806</f>
        <v>88.01561653508675</v>
      </c>
      <c r="P1807" s="41">
        <f>3.6*Table10[[#This Row],[Column11]]</f>
        <v>107.69616531082859</v>
      </c>
      <c r="Q1807" s="41">
        <f t="shared" si="68"/>
        <v>29.915601475230162</v>
      </c>
      <c r="R1807" s="36">
        <f>-Table10[[#This Row],[Column16]]/Table10[[#This Row],[Column19]]</f>
        <v>0.93423085894715785</v>
      </c>
      <c r="S1807" s="41">
        <f>'Given Data '!C$21*'Given Data '!C$19*'Given Data '!C$9*Table10[[#This Row],[Column11]]^2</f>
        <v>841.47205512231358</v>
      </c>
      <c r="T1807" s="41">
        <f>'Given Data '!C$24*'Given Data '!C$17*9.81</f>
        <v>409.43800800000002</v>
      </c>
      <c r="U1807" s="41">
        <v>0</v>
      </c>
      <c r="V1807" s="41">
        <f>'Given Data '!C$45-(Table10[[#This Row],[Column13]]+Table10[[#This Row],[Column14]]+Table10[[#This Row],[Column15]])</f>
        <v>-543.00864579947915</v>
      </c>
      <c r="W1807" s="41">
        <f>Table10[[#This Row],[Column16]]/'Given Data '!C$17</f>
        <v>-1.040824683827182</v>
      </c>
      <c r="X1807" s="41">
        <f>IF(L1807=1,'Given Data '!C$55,IF(L1807=2,'Given Data '!C$56,IF(L1807=3,'Given Data '!C$57)))</f>
        <v>581.23604096253996</v>
      </c>
      <c r="Y1807" s="41">
        <f>Table10[[#This Row],[Column19]]*Table10[[#This Row],[Column11]]^2/(2*1000)</f>
        <v>260.08662460554763</v>
      </c>
    </row>
    <row r="1808" spans="7:25">
      <c r="G1808" s="42">
        <v>6500</v>
      </c>
      <c r="H1808" s="42">
        <v>18</v>
      </c>
      <c r="I1808" s="41">
        <f>Table10[[#This Row],[Column2]]*746/1000</f>
        <v>13.428000000000001</v>
      </c>
      <c r="J1808" s="37">
        <f>60*Table10[[#This Row],[Column3]]/(2*PI()*Table10[[#This Row],[Column1]])</f>
        <v>1.972737762311973E-2</v>
      </c>
      <c r="K1808" s="51">
        <v>469.2</v>
      </c>
      <c r="L1808" s="41">
        <f>IF(Simulation!Q1808&lt;='Given Data '!J$6,1,IF(AND(Simulation!Q1808&gt;'Given Data '!J$6,Simulation!Q1808&lt;='Given Data '!J$7),2,IF(Simulation!Q1808&gt;'Given Data '!J$8,3)))</f>
        <v>3</v>
      </c>
      <c r="M1808" s="41">
        <v>3</v>
      </c>
      <c r="N1808" s="32">
        <f t="shared" si="67"/>
        <v>1804</v>
      </c>
      <c r="O1808" s="41">
        <f>O1807+(Table10[[#This Row],[Column11]]-Q1807)/R1807</f>
        <v>88.049026479900391</v>
      </c>
      <c r="P1808" s="41">
        <f>3.6*Table10[[#This Row],[Column11]]</f>
        <v>107.80853067601483</v>
      </c>
      <c r="Q1808" s="41">
        <f t="shared" si="68"/>
        <v>29.946814076670783</v>
      </c>
      <c r="R1808" s="36">
        <f>-Table10[[#This Row],[Column16]]/Table10[[#This Row],[Column19]]</f>
        <v>0.93725342560943548</v>
      </c>
      <c r="S1808" s="41">
        <f>'Given Data '!C$21*'Given Data '!C$19*'Given Data '!C$9*Table10[[#This Row],[Column11]]^2</f>
        <v>843.22887980264113</v>
      </c>
      <c r="T1808" s="41">
        <f>'Given Data '!C$24*'Given Data '!C$17*9.81</f>
        <v>409.43800800000002</v>
      </c>
      <c r="U1808" s="41">
        <v>0</v>
      </c>
      <c r="V1808" s="41">
        <f>'Given Data '!C$45-(Table10[[#This Row],[Column13]]+Table10[[#This Row],[Column14]]+Table10[[#This Row],[Column15]])</f>
        <v>-544.76547047980671</v>
      </c>
      <c r="W1808" s="41">
        <f>Table10[[#This Row],[Column16]]/'Given Data '!C$17</f>
        <v>-1.0441921191462817</v>
      </c>
      <c r="X1808" s="41">
        <f>IF(L1808=1,'Given Data '!C$55,IF(L1808=2,'Given Data '!C$56,IF(L1808=3,'Given Data '!C$57)))</f>
        <v>581.23604096253996</v>
      </c>
      <c r="Y1808" s="41">
        <f>Table10[[#This Row],[Column19]]*Table10[[#This Row],[Column11]]^2/(2*1000)</f>
        <v>260.62963325134712</v>
      </c>
    </row>
    <row r="1809" spans="7:25">
      <c r="G1809" s="42">
        <v>6500</v>
      </c>
      <c r="H1809" s="42">
        <v>18</v>
      </c>
      <c r="I1809" s="41">
        <f>Table10[[#This Row],[Column2]]*746/1000</f>
        <v>13.428000000000001</v>
      </c>
      <c r="J1809" s="37">
        <f>60*Table10[[#This Row],[Column3]]/(2*PI()*Table10[[#This Row],[Column1]])</f>
        <v>1.972737762311973E-2</v>
      </c>
      <c r="K1809" s="51">
        <v>469.2</v>
      </c>
      <c r="L1809" s="41">
        <f>IF(Simulation!Q1809&lt;='Given Data '!J$6,1,IF(AND(Simulation!Q1809&gt;'Given Data '!J$6,Simulation!Q1809&lt;='Given Data '!J$7),2,IF(Simulation!Q1809&gt;'Given Data '!J$8,3)))</f>
        <v>3</v>
      </c>
      <c r="M1809" s="41">
        <v>3</v>
      </c>
      <c r="N1809" s="32">
        <f t="shared" si="67"/>
        <v>1805</v>
      </c>
      <c r="O1809" s="41">
        <f>O1808+(Table10[[#This Row],[Column11]]-Q1808)/R1808</f>
        <v>88.08240158268508</v>
      </c>
      <c r="P1809" s="41">
        <f>3.6*Table10[[#This Row],[Column11]]</f>
        <v>107.92114202190888</v>
      </c>
      <c r="Q1809" s="41">
        <f t="shared" si="68"/>
        <v>29.978095006085798</v>
      </c>
      <c r="R1809" s="36">
        <f>-Table10[[#This Row],[Column16]]/Table10[[#This Row],[Column19]]</f>
        <v>0.9402857713419932</v>
      </c>
      <c r="S1809" s="41">
        <f>'Given Data '!C$21*'Given Data '!C$19*'Given Data '!C$9*Table10[[#This Row],[Column11]]^2</f>
        <v>844.99138843106266</v>
      </c>
      <c r="T1809" s="41">
        <f>'Given Data '!C$24*'Given Data '!C$17*9.81</f>
        <v>409.43800800000002</v>
      </c>
      <c r="U1809" s="41">
        <v>0</v>
      </c>
      <c r="V1809" s="41">
        <f>'Given Data '!C$45-(Table10[[#This Row],[Column13]]+Table10[[#This Row],[Column14]]+Table10[[#This Row],[Column15]])</f>
        <v>-546.52797910822824</v>
      </c>
      <c r="W1809" s="41">
        <f>Table10[[#This Row],[Column16]]/'Given Data '!C$17</f>
        <v>-1.0475704493075237</v>
      </c>
      <c r="X1809" s="41">
        <f>IF(L1809=1,'Given Data '!C$55,IF(L1809=2,'Given Data '!C$56,IF(L1809=3,'Given Data '!C$57)))</f>
        <v>581.23604096253996</v>
      </c>
      <c r="Y1809" s="41">
        <f>Table10[[#This Row],[Column19]]*Table10[[#This Row],[Column11]]^2/(2*1000)</f>
        <v>261.17439872182695</v>
      </c>
    </row>
    <row r="1810" spans="7:25">
      <c r="G1810" s="42">
        <v>6500</v>
      </c>
      <c r="H1810" s="42">
        <v>18</v>
      </c>
      <c r="I1810" s="41">
        <f>Table10[[#This Row],[Column2]]*746/1000</f>
        <v>13.428000000000001</v>
      </c>
      <c r="J1810" s="37">
        <f>60*Table10[[#This Row],[Column3]]/(2*PI()*Table10[[#This Row],[Column1]])</f>
        <v>1.972737762311973E-2</v>
      </c>
      <c r="K1810" s="51">
        <v>469.2</v>
      </c>
      <c r="L1810" s="41">
        <f>IF(Simulation!Q1810&lt;='Given Data '!J$6,1,IF(AND(Simulation!Q1810&gt;'Given Data '!J$6,Simulation!Q1810&lt;='Given Data '!J$7),2,IF(Simulation!Q1810&gt;'Given Data '!J$8,3)))</f>
        <v>3</v>
      </c>
      <c r="M1810" s="41">
        <v>3</v>
      </c>
      <c r="N1810" s="32">
        <f t="shared" si="67"/>
        <v>1806</v>
      </c>
      <c r="O1810" s="41">
        <f>O1809+(Table10[[#This Row],[Column11]]-Q1809)/R1809</f>
        <v>88.115741840022054</v>
      </c>
      <c r="P1810" s="41">
        <f>3.6*Table10[[#This Row],[Column11]]</f>
        <v>108.03399975242151</v>
      </c>
      <c r="Q1810" s="41">
        <f t="shared" si="68"/>
        <v>30.00944437567264</v>
      </c>
      <c r="R1810" s="36">
        <f>-Table10[[#This Row],[Column16]]/Table10[[#This Row],[Column19]]</f>
        <v>0.94332792778357644</v>
      </c>
      <c r="S1810" s="41">
        <f>'Given Data '!C$21*'Given Data '!C$19*'Given Data '!C$9*Table10[[#This Row],[Column11]]^2</f>
        <v>846.75959939715722</v>
      </c>
      <c r="T1810" s="41">
        <f>'Given Data '!C$24*'Given Data '!C$17*9.81</f>
        <v>409.43800800000002</v>
      </c>
      <c r="U1810" s="41">
        <v>0</v>
      </c>
      <c r="V1810" s="41">
        <f>'Given Data '!C$45-(Table10[[#This Row],[Column13]]+Table10[[#This Row],[Column14]]+Table10[[#This Row],[Column15]])</f>
        <v>-548.29619007432279</v>
      </c>
      <c r="W1810" s="41">
        <f>Table10[[#This Row],[Column16]]/'Given Data '!C$17</f>
        <v>-1.0509597095595691</v>
      </c>
      <c r="X1810" s="41">
        <f>IF(L1810=1,'Given Data '!C$55,IF(L1810=2,'Given Data '!C$56,IF(L1810=3,'Given Data '!C$57)))</f>
        <v>581.23604096253996</v>
      </c>
      <c r="Y1810" s="41">
        <f>Table10[[#This Row],[Column19]]*Table10[[#This Row],[Column11]]^2/(2*1000)</f>
        <v>261.72092670093519</v>
      </c>
    </row>
    <row r="1811" spans="7:25">
      <c r="G1811" s="42">
        <v>6500</v>
      </c>
      <c r="H1811" s="42">
        <v>18</v>
      </c>
      <c r="I1811" s="41">
        <f>Table10[[#This Row],[Column2]]*746/1000</f>
        <v>13.428000000000001</v>
      </c>
      <c r="J1811" s="37">
        <f>60*Table10[[#This Row],[Column3]]/(2*PI()*Table10[[#This Row],[Column1]])</f>
        <v>1.972737762311973E-2</v>
      </c>
      <c r="K1811" s="51">
        <v>469.2</v>
      </c>
      <c r="L1811" s="41">
        <f>IF(Simulation!Q1811&lt;='Given Data '!J$6,1,IF(AND(Simulation!Q1811&gt;'Given Data '!J$6,Simulation!Q1811&lt;='Given Data '!J$7),2,IF(Simulation!Q1811&gt;'Given Data '!J$8,3)))</f>
        <v>3</v>
      </c>
      <c r="M1811" s="41">
        <v>3</v>
      </c>
      <c r="N1811" s="32">
        <f t="shared" si="67"/>
        <v>1807</v>
      </c>
      <c r="O1811" s="41">
        <f>O1810+(Table10[[#This Row],[Column11]]-Q1810)/R1810</f>
        <v>88.149047248616839</v>
      </c>
      <c r="P1811" s="41">
        <f>3.6*Table10[[#This Row],[Column11]]</f>
        <v>108.14710427188683</v>
      </c>
      <c r="Q1811" s="41">
        <f t="shared" si="68"/>
        <v>30.04086229774634</v>
      </c>
      <c r="R1811" s="36">
        <f>-Table10[[#This Row],[Column16]]/Table10[[#This Row],[Column19]]</f>
        <v>0.9463799266752928</v>
      </c>
      <c r="S1811" s="41">
        <f>'Given Data '!C$21*'Given Data '!C$19*'Given Data '!C$9*Table10[[#This Row],[Column11]]^2</f>
        <v>848.5335311500005</v>
      </c>
      <c r="T1811" s="41">
        <f>'Given Data '!C$24*'Given Data '!C$17*9.81</f>
        <v>409.43800800000002</v>
      </c>
      <c r="U1811" s="41">
        <v>0</v>
      </c>
      <c r="V1811" s="41">
        <f>'Given Data '!C$45-(Table10[[#This Row],[Column13]]+Table10[[#This Row],[Column14]]+Table10[[#This Row],[Column15]])</f>
        <v>-550.07012182716608</v>
      </c>
      <c r="W1811" s="41">
        <f>Table10[[#This Row],[Column16]]/'Given Data '!C$17</f>
        <v>-1.0543599352651205</v>
      </c>
      <c r="X1811" s="41">
        <f>IF(L1811=1,'Given Data '!C$55,IF(L1811=2,'Given Data '!C$56,IF(L1811=3,'Given Data '!C$57)))</f>
        <v>581.23604096253996</v>
      </c>
      <c r="Y1811" s="41">
        <f>Table10[[#This Row],[Column19]]*Table10[[#This Row],[Column11]]^2/(2*1000)</f>
        <v>262.26922289100952</v>
      </c>
    </row>
    <row r="1812" spans="7:25">
      <c r="G1812" s="42">
        <v>6500</v>
      </c>
      <c r="H1812" s="42">
        <v>18</v>
      </c>
      <c r="I1812" s="41">
        <f>Table10[[#This Row],[Column2]]*746/1000</f>
        <v>13.428000000000001</v>
      </c>
      <c r="J1812" s="37">
        <f>60*Table10[[#This Row],[Column3]]/(2*PI()*Table10[[#This Row],[Column1]])</f>
        <v>1.972737762311973E-2</v>
      </c>
      <c r="K1812" s="51">
        <v>469.2</v>
      </c>
      <c r="L1812" s="41">
        <f>IF(Simulation!Q1812&lt;='Given Data '!J$6,1,IF(AND(Simulation!Q1812&gt;'Given Data '!J$6,Simulation!Q1812&lt;='Given Data '!J$7),2,IF(Simulation!Q1812&gt;'Given Data '!J$8,3)))</f>
        <v>3</v>
      </c>
      <c r="M1812" s="41">
        <v>3</v>
      </c>
      <c r="N1812" s="32">
        <f t="shared" si="67"/>
        <v>1808</v>
      </c>
      <c r="O1812" s="41">
        <f>O1811+(Table10[[#This Row],[Column11]]-Q1811)/R1811</f>
        <v>88.182317805299107</v>
      </c>
      <c r="P1812" s="41">
        <f>3.6*Table10[[#This Row],[Column11]]</f>
        <v>108.2604559850631</v>
      </c>
      <c r="Q1812" s="41">
        <f t="shared" si="68"/>
        <v>30.07234888473975</v>
      </c>
      <c r="R1812" s="36">
        <f>-Table10[[#This Row],[Column16]]/Table10[[#This Row],[Column19]]</f>
        <v>0.94944179986094268</v>
      </c>
      <c r="S1812" s="41">
        <f>'Given Data '!C$21*'Given Data '!C$19*'Given Data '!C$9*Table10[[#This Row],[Column11]]^2</f>
        <v>850.31320219835698</v>
      </c>
      <c r="T1812" s="41">
        <f>'Given Data '!C$24*'Given Data '!C$17*9.81</f>
        <v>409.43800800000002</v>
      </c>
      <c r="U1812" s="41">
        <v>0</v>
      </c>
      <c r="V1812" s="41">
        <f>'Given Data '!C$45-(Table10[[#This Row],[Column13]]+Table10[[#This Row],[Column14]]+Table10[[#This Row],[Column15]])</f>
        <v>-551.84979287552255</v>
      </c>
      <c r="W1812" s="41">
        <f>Table10[[#This Row],[Column16]]/'Given Data '!C$17</f>
        <v>-1.0577711619012911</v>
      </c>
      <c r="X1812" s="41">
        <f>IF(L1812=1,'Given Data '!C$55,IF(L1812=2,'Given Data '!C$56,IF(L1812=3,'Given Data '!C$57)))</f>
        <v>581.23604096253996</v>
      </c>
      <c r="Y1812" s="41">
        <f>Table10[[#This Row],[Column19]]*Table10[[#This Row],[Column11]]^2/(2*1000)</f>
        <v>262.81929301283668</v>
      </c>
    </row>
    <row r="1813" spans="7:25">
      <c r="G1813" s="42">
        <v>6500</v>
      </c>
      <c r="H1813" s="42">
        <v>18</v>
      </c>
      <c r="I1813" s="41">
        <f>Table10[[#This Row],[Column2]]*746/1000</f>
        <v>13.428000000000001</v>
      </c>
      <c r="J1813" s="37">
        <f>60*Table10[[#This Row],[Column3]]/(2*PI()*Table10[[#This Row],[Column1]])</f>
        <v>1.972737762311973E-2</v>
      </c>
      <c r="K1813" s="51">
        <v>477</v>
      </c>
      <c r="L1813" s="41">
        <f>IF(Simulation!Q1813&lt;='Given Data '!J$6,1,IF(AND(Simulation!Q1813&gt;'Given Data '!J$6,Simulation!Q1813&lt;='Given Data '!J$7),2,IF(Simulation!Q1813&gt;'Given Data '!J$8,3)))</f>
        <v>3</v>
      </c>
      <c r="M1813" s="41">
        <v>3</v>
      </c>
      <c r="N1813" s="32">
        <f t="shared" si="67"/>
        <v>1809</v>
      </c>
      <c r="O1813" s="41">
        <f>O1812+(Table10[[#This Row],[Column11]]-Q1812)/R1812</f>
        <v>88.215553507022648</v>
      </c>
      <c r="P1813" s="41">
        <f>3.6*Table10[[#This Row],[Column11]]</f>
        <v>108.37405529713365</v>
      </c>
      <c r="Q1813" s="41">
        <f t="shared" si="68"/>
        <v>30.10390424920379</v>
      </c>
      <c r="R1813" s="36">
        <f>-Table10[[#This Row],[Column16]]/Table10[[#This Row],[Column19]]</f>
        <v>0.9525135792873537</v>
      </c>
      <c r="S1813" s="41">
        <f>'Given Data '!C$21*'Given Data '!C$19*'Given Data '!C$9*Table10[[#This Row],[Column11]]^2</f>
        <v>852.09863111087441</v>
      </c>
      <c r="T1813" s="41">
        <f>'Given Data '!C$24*'Given Data '!C$17*9.81</f>
        <v>409.43800800000002</v>
      </c>
      <c r="U1813" s="41">
        <v>0</v>
      </c>
      <c r="V1813" s="41">
        <f>'Given Data '!C$45-(Table10[[#This Row],[Column13]]+Table10[[#This Row],[Column14]]+Table10[[#This Row],[Column15]])</f>
        <v>-553.63522178803987</v>
      </c>
      <c r="W1813" s="41">
        <f>Table10[[#This Row],[Column16]]/'Given Data '!C$17</f>
        <v>-1.0611934250599755</v>
      </c>
      <c r="X1813" s="41">
        <f>IF(L1813=1,'Given Data '!C$55,IF(L1813=2,'Given Data '!C$56,IF(L1813=3,'Given Data '!C$57)))</f>
        <v>581.23604096253996</v>
      </c>
      <c r="Y1813" s="41">
        <f>Table10[[#This Row],[Column19]]*Table10[[#This Row],[Column11]]^2/(2*1000)</f>
        <v>263.37114280571217</v>
      </c>
    </row>
    <row r="1814" spans="7:25">
      <c r="G1814" s="42">
        <v>6500</v>
      </c>
      <c r="H1814" s="42">
        <v>18</v>
      </c>
      <c r="I1814" s="41">
        <f>Table10[[#This Row],[Column2]]*746/1000</f>
        <v>13.428000000000001</v>
      </c>
      <c r="J1814" s="37">
        <f>60*Table10[[#This Row],[Column3]]/(2*PI()*Table10[[#This Row],[Column1]])</f>
        <v>1.972737762311973E-2</v>
      </c>
      <c r="K1814" s="51">
        <v>477</v>
      </c>
      <c r="L1814" s="41">
        <f>IF(Simulation!Q1814&lt;='Given Data '!J$6,1,IF(AND(Simulation!Q1814&gt;'Given Data '!J$6,Simulation!Q1814&lt;='Given Data '!J$7),2,IF(Simulation!Q1814&gt;'Given Data '!J$8,3)))</f>
        <v>3</v>
      </c>
      <c r="M1814" s="41">
        <v>3</v>
      </c>
      <c r="N1814" s="32">
        <f t="shared" si="67"/>
        <v>1810</v>
      </c>
      <c r="O1814" s="41">
        <f>O1813+(Table10[[#This Row],[Column11]]-Q1813)/R1813</f>
        <v>88.248754350865255</v>
      </c>
      <c r="P1814" s="41">
        <f>3.6*Table10[[#This Row],[Column11]]</f>
        <v>108.48790261370763</v>
      </c>
      <c r="Q1814" s="41">
        <f t="shared" si="68"/>
        <v>30.135528503807674</v>
      </c>
      <c r="R1814" s="36">
        <f>-Table10[[#This Row],[Column16]]/Table10[[#This Row],[Column19]]</f>
        <v>0.95559529700471224</v>
      </c>
      <c r="S1814" s="41">
        <f>'Given Data '!C$21*'Given Data '!C$19*'Given Data '!C$9*Table10[[#This Row],[Column11]]^2</f>
        <v>853.88983651627598</v>
      </c>
      <c r="T1814" s="41">
        <f>'Given Data '!C$24*'Given Data '!C$17*9.81</f>
        <v>409.43800800000002</v>
      </c>
      <c r="U1814" s="41">
        <v>0</v>
      </c>
      <c r="V1814" s="41">
        <f>'Given Data '!C$45-(Table10[[#This Row],[Column13]]+Table10[[#This Row],[Column14]]+Table10[[#This Row],[Column15]])</f>
        <v>-555.42642719344144</v>
      </c>
      <c r="W1814" s="41">
        <f>Table10[[#This Row],[Column16]]/'Given Data '!C$17</f>
        <v>-1.0646267604482211</v>
      </c>
      <c r="X1814" s="41">
        <f>IF(L1814=1,'Given Data '!C$55,IF(L1814=2,'Given Data '!C$56,IF(L1814=3,'Given Data '!C$57)))</f>
        <v>581.23604096253996</v>
      </c>
      <c r="Y1814" s="41">
        <f>Table10[[#This Row],[Column19]]*Table10[[#This Row],[Column11]]^2/(2*1000)</f>
        <v>263.92477802750028</v>
      </c>
    </row>
    <row r="1815" spans="7:25">
      <c r="G1815" s="42">
        <v>6500</v>
      </c>
      <c r="H1815" s="42">
        <v>18</v>
      </c>
      <c r="I1815" s="41">
        <f>Table10[[#This Row],[Column2]]*746/1000</f>
        <v>13.428000000000001</v>
      </c>
      <c r="J1815" s="37">
        <f>60*Table10[[#This Row],[Column3]]/(2*PI()*Table10[[#This Row],[Column1]])</f>
        <v>1.972737762311973E-2</v>
      </c>
      <c r="K1815" s="51">
        <v>477</v>
      </c>
      <c r="L1815" s="41">
        <f>IF(Simulation!Q1815&lt;='Given Data '!J$6,1,IF(AND(Simulation!Q1815&gt;'Given Data '!J$6,Simulation!Q1815&lt;='Given Data '!J$7),2,IF(Simulation!Q1815&gt;'Given Data '!J$8,3)))</f>
        <v>3</v>
      </c>
      <c r="M1815" s="41">
        <v>3</v>
      </c>
      <c r="N1815" s="32">
        <f t="shared" si="67"/>
        <v>1811</v>
      </c>
      <c r="O1815" s="41">
        <f>O1814+(Table10[[#This Row],[Column11]]-Q1814)/R1814</f>
        <v>88.281920334028655</v>
      </c>
      <c r="P1815" s="41">
        <f>3.6*Table10[[#This Row],[Column11]]</f>
        <v>108.60199834082094</v>
      </c>
      <c r="Q1815" s="41">
        <f t="shared" si="68"/>
        <v>30.16722176133915</v>
      </c>
      <c r="R1815" s="36">
        <f>-Table10[[#This Row],[Column16]]/Table10[[#This Row],[Column19]]</f>
        <v>0.95868698516689799</v>
      </c>
      <c r="S1815" s="41">
        <f>'Given Data '!C$21*'Given Data '!C$19*'Given Data '!C$9*Table10[[#This Row],[Column11]]^2</f>
        <v>855.6868371035556</v>
      </c>
      <c r="T1815" s="41">
        <f>'Given Data '!C$24*'Given Data '!C$17*9.81</f>
        <v>409.43800800000002</v>
      </c>
      <c r="U1815" s="41">
        <v>0</v>
      </c>
      <c r="V1815" s="41">
        <f>'Given Data '!C$45-(Table10[[#This Row],[Column13]]+Table10[[#This Row],[Column14]]+Table10[[#This Row],[Column15]])</f>
        <v>-557.22342778072107</v>
      </c>
      <c r="W1815" s="41">
        <f>Table10[[#This Row],[Column16]]/'Given Data '!C$17</f>
        <v>-1.0680712038885991</v>
      </c>
      <c r="X1815" s="41">
        <f>IF(L1815=1,'Given Data '!C$55,IF(L1815=2,'Given Data '!C$56,IF(L1815=3,'Given Data '!C$57)))</f>
        <v>581.23604096253996</v>
      </c>
      <c r="Y1815" s="41">
        <f>Table10[[#This Row],[Column19]]*Table10[[#This Row],[Column11]]^2/(2*1000)</f>
        <v>264.48020445469376</v>
      </c>
    </row>
    <row r="1816" spans="7:25">
      <c r="G1816" s="42">
        <v>6500</v>
      </c>
      <c r="H1816" s="42">
        <v>18</v>
      </c>
      <c r="I1816" s="41">
        <f>Table10[[#This Row],[Column2]]*746/1000</f>
        <v>13.428000000000001</v>
      </c>
      <c r="J1816" s="37">
        <f>60*Table10[[#This Row],[Column3]]/(2*PI()*Table10[[#This Row],[Column1]])</f>
        <v>1.972737762311973E-2</v>
      </c>
      <c r="K1816" s="51">
        <v>477</v>
      </c>
      <c r="L1816" s="41">
        <f>IF(Simulation!Q1816&lt;='Given Data '!J$6,1,IF(AND(Simulation!Q1816&gt;'Given Data '!J$6,Simulation!Q1816&lt;='Given Data '!J$7),2,IF(Simulation!Q1816&gt;'Given Data '!J$8,3)))</f>
        <v>3</v>
      </c>
      <c r="M1816" s="41">
        <v>3</v>
      </c>
      <c r="N1816" s="32">
        <f t="shared" si="67"/>
        <v>1812</v>
      </c>
      <c r="O1816" s="41">
        <f>O1815+(Table10[[#This Row],[Column11]]-Q1815)/R1815</f>
        <v>88.315051453838379</v>
      </c>
      <c r="P1816" s="41">
        <f>3.6*Table10[[#This Row],[Column11]]</f>
        <v>108.71634288493705</v>
      </c>
      <c r="Q1816" s="41">
        <f t="shared" si="68"/>
        <v>30.198984134704734</v>
      </c>
      <c r="R1816" s="36">
        <f>-Table10[[#This Row],[Column16]]/Table10[[#This Row],[Column19]]</f>
        <v>0.96178867603182006</v>
      </c>
      <c r="S1816" s="41">
        <f>'Given Data '!C$21*'Given Data '!C$19*'Given Data '!C$9*Table10[[#This Row],[Column11]]^2</f>
        <v>857.48965162217257</v>
      </c>
      <c r="T1816" s="41">
        <f>'Given Data '!C$24*'Given Data '!C$17*9.81</f>
        <v>409.43800800000002</v>
      </c>
      <c r="U1816" s="41">
        <v>0</v>
      </c>
      <c r="V1816" s="41">
        <f>'Given Data '!C$45-(Table10[[#This Row],[Column13]]+Table10[[#This Row],[Column14]]+Table10[[#This Row],[Column15]])</f>
        <v>-559.02624229933804</v>
      </c>
      <c r="W1816" s="41">
        <f>Table10[[#This Row],[Column16]]/'Given Data '!C$17</f>
        <v>-1.0715267913195798</v>
      </c>
      <c r="X1816" s="41">
        <f>IF(L1816=1,'Given Data '!C$55,IF(L1816=2,'Given Data '!C$56,IF(L1816=3,'Given Data '!C$57)))</f>
        <v>581.23604096253996</v>
      </c>
      <c r="Y1816" s="41">
        <f>Table10[[#This Row],[Column19]]*Table10[[#This Row],[Column11]]^2/(2*1000)</f>
        <v>265.0374278824745</v>
      </c>
    </row>
    <row r="1817" spans="7:25">
      <c r="G1817" s="42">
        <v>6500</v>
      </c>
      <c r="H1817" s="42">
        <v>18</v>
      </c>
      <c r="I1817" s="41">
        <f>Table10[[#This Row],[Column2]]*746/1000</f>
        <v>13.428000000000001</v>
      </c>
      <c r="J1817" s="37">
        <f>60*Table10[[#This Row],[Column3]]/(2*PI()*Table10[[#This Row],[Column1]])</f>
        <v>1.972737762311973E-2</v>
      </c>
      <c r="K1817" s="51">
        <v>477</v>
      </c>
      <c r="L1817" s="41">
        <f>IF(Simulation!Q1817&lt;='Given Data '!J$6,1,IF(AND(Simulation!Q1817&gt;'Given Data '!J$6,Simulation!Q1817&lt;='Given Data '!J$7),2,IF(Simulation!Q1817&gt;'Given Data '!J$8,3)))</f>
        <v>3</v>
      </c>
      <c r="M1817" s="41">
        <v>3</v>
      </c>
      <c r="N1817" s="32">
        <f t="shared" si="67"/>
        <v>1813</v>
      </c>
      <c r="O1817" s="41">
        <f>O1816+(Table10[[#This Row],[Column11]]-Q1816)/R1816</f>
        <v>88.348147707743706</v>
      </c>
      <c r="P1817" s="41">
        <f>3.6*Table10[[#This Row],[Column11]]</f>
        <v>108.83093665294784</v>
      </c>
      <c r="Q1817" s="41">
        <f t="shared" si="68"/>
        <v>30.230815736929955</v>
      </c>
      <c r="R1817" s="36">
        <f>-Table10[[#This Row],[Column16]]/Table10[[#This Row],[Column19]]</f>
        <v>0.96490040196175331</v>
      </c>
      <c r="S1817" s="41">
        <f>'Given Data '!C$21*'Given Data '!C$19*'Given Data '!C$9*Table10[[#This Row],[Column11]]^2</f>
        <v>859.29829888224731</v>
      </c>
      <c r="T1817" s="41">
        <f>'Given Data '!C$24*'Given Data '!C$17*9.81</f>
        <v>409.43800800000002</v>
      </c>
      <c r="U1817" s="41">
        <v>0</v>
      </c>
      <c r="V1817" s="41">
        <f>'Given Data '!C$45-(Table10[[#This Row],[Column13]]+Table10[[#This Row],[Column14]]+Table10[[#This Row],[Column15]])</f>
        <v>-560.83488955941289</v>
      </c>
      <c r="W1817" s="41">
        <f>Table10[[#This Row],[Column16]]/'Given Data '!C$17</f>
        <v>-1.0749935587959074</v>
      </c>
      <c r="X1817" s="41">
        <f>IF(L1817=1,'Given Data '!C$55,IF(L1817=2,'Given Data '!C$56,IF(L1817=3,'Given Data '!C$57)))</f>
        <v>581.23604096253996</v>
      </c>
      <c r="Y1817" s="41">
        <f>Table10[[#This Row],[Column19]]*Table10[[#This Row],[Column11]]^2/(2*1000)</f>
        <v>265.59645412477386</v>
      </c>
    </row>
    <row r="1818" spans="7:25">
      <c r="G1818" s="42">
        <v>6500</v>
      </c>
      <c r="H1818" s="42">
        <v>18</v>
      </c>
      <c r="I1818" s="41">
        <f>Table10[[#This Row],[Column2]]*746/1000</f>
        <v>13.428000000000001</v>
      </c>
      <c r="J1818" s="37">
        <f>60*Table10[[#This Row],[Column3]]/(2*PI()*Table10[[#This Row],[Column1]])</f>
        <v>1.972737762311973E-2</v>
      </c>
      <c r="K1818" s="51">
        <v>477</v>
      </c>
      <c r="L1818" s="41">
        <f>IF(Simulation!Q1818&lt;='Given Data '!J$6,1,IF(AND(Simulation!Q1818&gt;'Given Data '!J$6,Simulation!Q1818&lt;='Given Data '!J$7),2,IF(Simulation!Q1818&gt;'Given Data '!J$8,3)))</f>
        <v>3</v>
      </c>
      <c r="M1818" s="41">
        <v>3</v>
      </c>
      <c r="N1818" s="32">
        <f t="shared" si="67"/>
        <v>1814</v>
      </c>
      <c r="O1818" s="41">
        <f>O1817+(Table10[[#This Row],[Column11]]-Q1817)/R1817</f>
        <v>88.38120909331758</v>
      </c>
      <c r="P1818" s="41">
        <f>3.6*Table10[[#This Row],[Column11]]</f>
        <v>108.94578005217454</v>
      </c>
      <c r="Q1818" s="41">
        <f t="shared" si="68"/>
        <v>30.262716681159596</v>
      </c>
      <c r="R1818" s="36">
        <f>-Table10[[#This Row],[Column16]]/Table10[[#This Row],[Column19]]</f>
        <v>0.96802219542367562</v>
      </c>
      <c r="S1818" s="41">
        <f>'Given Data '!C$21*'Given Data '!C$19*'Given Data '!C$9*Table10[[#This Row],[Column11]]^2</f>
        <v>861.11279775475782</v>
      </c>
      <c r="T1818" s="41">
        <f>'Given Data '!C$24*'Given Data '!C$17*9.81</f>
        <v>409.43800800000002</v>
      </c>
      <c r="U1818" s="41">
        <v>0</v>
      </c>
      <c r="V1818" s="41">
        <f>'Given Data '!C$45-(Table10[[#This Row],[Column13]]+Table10[[#This Row],[Column14]]+Table10[[#This Row],[Column15]])</f>
        <v>-562.6493884319234</v>
      </c>
      <c r="W1818" s="41">
        <f>Table10[[#This Row],[Column16]]/'Given Data '!C$17</f>
        <v>-1.0784715424889755</v>
      </c>
      <c r="X1818" s="41">
        <f>IF(L1818=1,'Given Data '!C$55,IF(L1818=2,'Given Data '!C$56,IF(L1818=3,'Given Data '!C$57)))</f>
        <v>581.23604096253996</v>
      </c>
      <c r="Y1818" s="41">
        <f>Table10[[#This Row],[Column19]]*Table10[[#This Row],[Column11]]^2/(2*1000)</f>
        <v>266.15728901433323</v>
      </c>
    </row>
    <row r="1819" spans="7:25">
      <c r="G1819" s="42">
        <v>6500</v>
      </c>
      <c r="H1819" s="42">
        <v>18</v>
      </c>
      <c r="I1819" s="41">
        <f>Table10[[#This Row],[Column2]]*746/1000</f>
        <v>13.428000000000001</v>
      </c>
      <c r="J1819" s="37">
        <f>60*Table10[[#This Row],[Column3]]/(2*PI()*Table10[[#This Row],[Column1]])</f>
        <v>1.972737762311973E-2</v>
      </c>
      <c r="K1819" s="51">
        <v>477</v>
      </c>
      <c r="L1819" s="41">
        <f>IF(Simulation!Q1819&lt;='Given Data '!J$6,1,IF(AND(Simulation!Q1819&gt;'Given Data '!J$6,Simulation!Q1819&lt;='Given Data '!J$7),2,IF(Simulation!Q1819&gt;'Given Data '!J$8,3)))</f>
        <v>3</v>
      </c>
      <c r="M1819" s="41">
        <v>3</v>
      </c>
      <c r="N1819" s="32">
        <f t="shared" si="67"/>
        <v>1815</v>
      </c>
      <c r="O1819" s="41">
        <f>O1818+(Table10[[#This Row],[Column11]]-Q1818)/R1818</f>
        <v>88.414235608256462</v>
      </c>
      <c r="P1819" s="41">
        <f>3.6*Table10[[#This Row],[Column11]]</f>
        <v>109.06087349036855</v>
      </c>
      <c r="Q1819" s="41">
        <f t="shared" si="68"/>
        <v>30.29468708065793</v>
      </c>
      <c r="R1819" s="36">
        <f>-Table10[[#This Row],[Column16]]/Table10[[#This Row],[Column19]]</f>
        <v>0.97115408898960764</v>
      </c>
      <c r="S1819" s="41">
        <f>'Given Data '!C$21*'Given Data '!C$19*'Given Data '!C$9*Table10[[#This Row],[Column11]]^2</f>
        <v>862.93316717173627</v>
      </c>
      <c r="T1819" s="41">
        <f>'Given Data '!C$24*'Given Data '!C$17*9.81</f>
        <v>409.43800800000002</v>
      </c>
      <c r="U1819" s="41">
        <v>0</v>
      </c>
      <c r="V1819" s="41">
        <f>'Given Data '!C$45-(Table10[[#This Row],[Column13]]+Table10[[#This Row],[Column14]]+Table10[[#This Row],[Column15]])</f>
        <v>-564.46975784890174</v>
      </c>
      <c r="W1819" s="41">
        <f>Table10[[#This Row],[Column16]]/'Given Data '!C$17</f>
        <v>-1.081960778687205</v>
      </c>
      <c r="X1819" s="41">
        <f>IF(L1819=1,'Given Data '!C$55,IF(L1819=2,'Given Data '!C$56,IF(L1819=3,'Given Data '!C$57)))</f>
        <v>581.23604096253996</v>
      </c>
      <c r="Y1819" s="41">
        <f>Table10[[#This Row],[Column19]]*Table10[[#This Row],[Column11]]^2/(2*1000)</f>
        <v>266.71993840276508</v>
      </c>
    </row>
    <row r="1820" spans="7:25">
      <c r="G1820" s="42">
        <v>6500</v>
      </c>
      <c r="H1820" s="42">
        <v>18</v>
      </c>
      <c r="I1820" s="41">
        <f>Table10[[#This Row],[Column2]]*746/1000</f>
        <v>13.428000000000001</v>
      </c>
      <c r="J1820" s="37">
        <f>60*Table10[[#This Row],[Column3]]/(2*PI()*Table10[[#This Row],[Column1]])</f>
        <v>1.972737762311973E-2</v>
      </c>
      <c r="K1820" s="51">
        <v>477.2</v>
      </c>
      <c r="L1820" s="41">
        <f>IF(Simulation!Q1820&lt;='Given Data '!J$6,1,IF(AND(Simulation!Q1820&gt;'Given Data '!J$6,Simulation!Q1820&lt;='Given Data '!J$7),2,IF(Simulation!Q1820&gt;'Given Data '!J$8,3)))</f>
        <v>3</v>
      </c>
      <c r="M1820" s="41">
        <v>3</v>
      </c>
      <c r="N1820" s="32">
        <f t="shared" si="67"/>
        <v>1816</v>
      </c>
      <c r="O1820" s="41">
        <f>O1819+(Table10[[#This Row],[Column11]]-Q1819)/R1819</f>
        <v>88.447227250380294</v>
      </c>
      <c r="P1820" s="41">
        <f>3.6*Table10[[#This Row],[Column11]]</f>
        <v>109.1762173757123</v>
      </c>
      <c r="Q1820" s="41">
        <f t="shared" si="68"/>
        <v>30.326727048808973</v>
      </c>
      <c r="R1820" s="36">
        <f>-Table10[[#This Row],[Column16]]/Table10[[#This Row],[Column19]]</f>
        <v>0.97429611533695248</v>
      </c>
      <c r="S1820" s="41">
        <f>'Given Data '!C$21*'Given Data '!C$19*'Given Data '!C$9*Table10[[#This Row],[Column11]]^2</f>
        <v>864.75942612646691</v>
      </c>
      <c r="T1820" s="41">
        <f>'Given Data '!C$24*'Given Data '!C$17*9.81</f>
        <v>409.43800800000002</v>
      </c>
      <c r="U1820" s="41">
        <v>0</v>
      </c>
      <c r="V1820" s="41">
        <f>'Given Data '!C$45-(Table10[[#This Row],[Column13]]+Table10[[#This Row],[Column14]]+Table10[[#This Row],[Column15]])</f>
        <v>-566.29601680363248</v>
      </c>
      <c r="W1820" s="41">
        <f>Table10[[#This Row],[Column16]]/'Given Data '!C$17</f>
        <v>-1.0854613037964242</v>
      </c>
      <c r="X1820" s="41">
        <f>IF(L1820=1,'Given Data '!C$55,IF(L1820=2,'Given Data '!C$56,IF(L1820=3,'Given Data '!C$57)))</f>
        <v>581.23604096253996</v>
      </c>
      <c r="Y1820" s="41">
        <f>Table10[[#This Row],[Column19]]*Table10[[#This Row],[Column11]]^2/(2*1000)</f>
        <v>267.28440816061402</v>
      </c>
    </row>
    <row r="1821" spans="7:25">
      <c r="G1821" s="42">
        <v>6500</v>
      </c>
      <c r="H1821" s="42">
        <v>18</v>
      </c>
      <c r="I1821" s="41">
        <f>Table10[[#This Row],[Column2]]*746/1000</f>
        <v>13.428000000000001</v>
      </c>
      <c r="J1821" s="37">
        <f>60*Table10[[#This Row],[Column3]]/(2*PI()*Table10[[#This Row],[Column1]])</f>
        <v>1.972737762311973E-2</v>
      </c>
      <c r="K1821" s="51">
        <v>477.2</v>
      </c>
      <c r="L1821" s="41">
        <f>IF(Simulation!Q1821&lt;='Given Data '!J$6,1,IF(AND(Simulation!Q1821&gt;'Given Data '!J$6,Simulation!Q1821&lt;='Given Data '!J$7),2,IF(Simulation!Q1821&gt;'Given Data '!J$8,3)))</f>
        <v>3</v>
      </c>
      <c r="M1821" s="41">
        <v>3</v>
      </c>
      <c r="N1821" s="32">
        <f t="shared" si="67"/>
        <v>1817</v>
      </c>
      <c r="O1821" s="41">
        <f>O1820+(Table10[[#This Row],[Column11]]-Q1820)/R1820</f>
        <v>88.48018401763234</v>
      </c>
      <c r="P1821" s="41">
        <f>3.6*Table10[[#This Row],[Column11]]</f>
        <v>109.29181211682017</v>
      </c>
      <c r="Q1821" s="41">
        <f t="shared" si="68"/>
        <v>30.358836699116711</v>
      </c>
      <c r="R1821" s="36">
        <f>-Table10[[#This Row],[Column16]]/Table10[[#This Row],[Column19]]</f>
        <v>0.97744830724883447</v>
      </c>
      <c r="S1821" s="41">
        <f>'Given Data '!C$21*'Given Data '!C$19*'Given Data '!C$9*Table10[[#This Row],[Column11]]^2</f>
        <v>866.59159367368329</v>
      </c>
      <c r="T1821" s="41">
        <f>'Given Data '!C$24*'Given Data '!C$17*9.81</f>
        <v>409.43800800000002</v>
      </c>
      <c r="U1821" s="41">
        <v>0</v>
      </c>
      <c r="V1821" s="41">
        <f>'Given Data '!C$45-(Table10[[#This Row],[Column13]]+Table10[[#This Row],[Column14]]+Table10[[#This Row],[Column15]])</f>
        <v>-568.12818435084887</v>
      </c>
      <c r="W1821" s="41">
        <f>Table10[[#This Row],[Column16]]/'Given Data '!C$17</f>
        <v>-1.0889731543402443</v>
      </c>
      <c r="X1821" s="41">
        <f>IF(L1821=1,'Given Data '!C$55,IF(L1821=2,'Given Data '!C$56,IF(L1821=3,'Given Data '!C$57)))</f>
        <v>581.23604096253996</v>
      </c>
      <c r="Y1821" s="41">
        <f>Table10[[#This Row],[Column19]]*Table10[[#This Row],[Column11]]^2/(2*1000)</f>
        <v>267.8507041774177</v>
      </c>
    </row>
    <row r="1822" spans="7:25">
      <c r="G1822" s="42">
        <v>6500</v>
      </c>
      <c r="H1822" s="42">
        <v>18</v>
      </c>
      <c r="I1822" s="41">
        <f>Table10[[#This Row],[Column2]]*746/1000</f>
        <v>13.428000000000001</v>
      </c>
      <c r="J1822" s="37">
        <f>60*Table10[[#This Row],[Column3]]/(2*PI()*Table10[[#This Row],[Column1]])</f>
        <v>1.972737762311973E-2</v>
      </c>
      <c r="K1822" s="51">
        <v>477.2</v>
      </c>
      <c r="L1822" s="41">
        <f>IF(Simulation!Q1822&lt;='Given Data '!J$6,1,IF(AND(Simulation!Q1822&gt;'Given Data '!J$6,Simulation!Q1822&lt;='Given Data '!J$7),2,IF(Simulation!Q1822&gt;'Given Data '!J$8,3)))</f>
        <v>3</v>
      </c>
      <c r="M1822" s="41">
        <v>3</v>
      </c>
      <c r="N1822" s="32">
        <f t="shared" si="67"/>
        <v>1818</v>
      </c>
      <c r="O1822" s="41">
        <f>O1821+(Table10[[#This Row],[Column11]]-Q1821)/R1821</f>
        <v>88.51310590807914</v>
      </c>
      <c r="P1822" s="41">
        <f>3.6*Table10[[#This Row],[Column11]]</f>
        <v>109.40765812273932</v>
      </c>
      <c r="Q1822" s="41">
        <f t="shared" si="68"/>
        <v>30.391016145205366</v>
      </c>
      <c r="R1822" s="36">
        <f>-Table10[[#This Row],[Column16]]/Table10[[#This Row],[Column19]]</f>
        <v>0.98061069761444386</v>
      </c>
      <c r="S1822" s="41">
        <f>'Given Data '!C$21*'Given Data '!C$19*'Given Data '!C$9*Table10[[#This Row],[Column11]]^2</f>
        <v>868.42968892976819</v>
      </c>
      <c r="T1822" s="41">
        <f>'Given Data '!C$24*'Given Data '!C$17*9.81</f>
        <v>409.43800800000002</v>
      </c>
      <c r="U1822" s="41">
        <v>0</v>
      </c>
      <c r="V1822" s="41">
        <f>'Given Data '!C$45-(Table10[[#This Row],[Column13]]+Table10[[#This Row],[Column14]]+Table10[[#This Row],[Column15]])</f>
        <v>-569.96627960693377</v>
      </c>
      <c r="W1822" s="41">
        <f>Table10[[#This Row],[Column16]]/'Given Data '!C$17</f>
        <v>-1.0924963669604448</v>
      </c>
      <c r="X1822" s="41">
        <f>IF(L1822=1,'Given Data '!C$55,IF(L1822=2,'Given Data '!C$56,IF(L1822=3,'Given Data '!C$57)))</f>
        <v>581.23604096253996</v>
      </c>
      <c r="Y1822" s="41">
        <f>Table10[[#This Row],[Column19]]*Table10[[#This Row],[Column11]]^2/(2*1000)</f>
        <v>268.41883236176847</v>
      </c>
    </row>
    <row r="1823" spans="7:25">
      <c r="G1823" s="42">
        <v>6500</v>
      </c>
      <c r="H1823" s="42">
        <v>18</v>
      </c>
      <c r="I1823" s="41">
        <f>Table10[[#This Row],[Column2]]*746/1000</f>
        <v>13.428000000000001</v>
      </c>
      <c r="J1823" s="37">
        <f>60*Table10[[#This Row],[Column3]]/(2*PI()*Table10[[#This Row],[Column1]])</f>
        <v>1.972737762311973E-2</v>
      </c>
      <c r="K1823" s="51">
        <v>477.2</v>
      </c>
      <c r="L1823" s="41">
        <f>IF(Simulation!Q1823&lt;='Given Data '!J$6,1,IF(AND(Simulation!Q1823&gt;'Given Data '!J$6,Simulation!Q1823&lt;='Given Data '!J$7),2,IF(Simulation!Q1823&gt;'Given Data '!J$8,3)))</f>
        <v>3</v>
      </c>
      <c r="M1823" s="41">
        <v>3</v>
      </c>
      <c r="N1823" s="32">
        <f t="shared" si="67"/>
        <v>1819</v>
      </c>
      <c r="O1823" s="41">
        <f>O1822+(Table10[[#This Row],[Column11]]-Q1822)/R1822</f>
        <v>88.545992919910361</v>
      </c>
      <c r="P1823" s="41">
        <f>3.6*Table10[[#This Row],[Column11]]</f>
        <v>109.52375580295069</v>
      </c>
      <c r="Q1823" s="41">
        <f t="shared" si="68"/>
        <v>30.423265500819635</v>
      </c>
      <c r="R1823" s="36">
        <f>-Table10[[#This Row],[Column16]]/Table10[[#This Row],[Column19]]</f>
        <v>0.98378331942937958</v>
      </c>
      <c r="S1823" s="41">
        <f>'Given Data '!C$21*'Given Data '!C$19*'Given Data '!C$9*Table10[[#This Row],[Column11]]^2</f>
        <v>870.27373107295284</v>
      </c>
      <c r="T1823" s="41">
        <f>'Given Data '!C$24*'Given Data '!C$17*9.81</f>
        <v>409.43800800000002</v>
      </c>
      <c r="U1823" s="41">
        <v>0</v>
      </c>
      <c r="V1823" s="41">
        <f>'Given Data '!C$45-(Table10[[#This Row],[Column13]]+Table10[[#This Row],[Column14]]+Table10[[#This Row],[Column15]])</f>
        <v>-571.81032175011842</v>
      </c>
      <c r="W1823" s="41">
        <f>Table10[[#This Row],[Column16]]/'Given Data '!C$17</f>
        <v>-1.0960309784173552</v>
      </c>
      <c r="X1823" s="41">
        <f>IF(L1823=1,'Given Data '!C$55,IF(L1823=2,'Given Data '!C$56,IF(L1823=3,'Given Data '!C$57)))</f>
        <v>581.23604096253996</v>
      </c>
      <c r="Y1823" s="41">
        <f>Table10[[#This Row],[Column19]]*Table10[[#This Row],[Column11]]^2/(2*1000)</f>
        <v>268.98879864137547</v>
      </c>
    </row>
    <row r="1824" spans="7:25">
      <c r="G1824" s="42">
        <v>6500</v>
      </c>
      <c r="H1824" s="42">
        <v>18</v>
      </c>
      <c r="I1824" s="41">
        <f>Table10[[#This Row],[Column2]]*746/1000</f>
        <v>13.428000000000001</v>
      </c>
      <c r="J1824" s="37">
        <f>60*Table10[[#This Row],[Column3]]/(2*PI()*Table10[[#This Row],[Column1]])</f>
        <v>1.972737762311973E-2</v>
      </c>
      <c r="K1824" s="51">
        <v>477.2</v>
      </c>
      <c r="L1824" s="41">
        <f>IF(Simulation!Q1824&lt;='Given Data '!J$6,1,IF(AND(Simulation!Q1824&gt;'Given Data '!J$6,Simulation!Q1824&lt;='Given Data '!J$7),2,IF(Simulation!Q1824&gt;'Given Data '!J$8,3)))</f>
        <v>3</v>
      </c>
      <c r="M1824" s="41">
        <v>3</v>
      </c>
      <c r="N1824" s="32">
        <f t="shared" si="67"/>
        <v>1820</v>
      </c>
      <c r="O1824" s="41">
        <f>O1823+(Table10[[#This Row],[Column11]]-Q1823)/R1823</f>
        <v>88.578845051438719</v>
      </c>
      <c r="P1824" s="41">
        <f>3.6*Table10[[#This Row],[Column11]]</f>
        <v>109.64010556736976</v>
      </c>
      <c r="Q1824" s="41">
        <f t="shared" si="68"/>
        <v>30.455584879824933</v>
      </c>
      <c r="R1824" s="36">
        <f>-Table10[[#This Row],[Column16]]/Table10[[#This Row],[Column19]]</f>
        <v>0.98696620579599237</v>
      </c>
      <c r="S1824" s="41">
        <f>'Given Data '!C$21*'Given Data '!C$19*'Given Data '!C$9*Table10[[#This Row],[Column11]]^2</f>
        <v>872.12373934351649</v>
      </c>
      <c r="T1824" s="41">
        <f>'Given Data '!C$24*'Given Data '!C$17*9.81</f>
        <v>409.43800800000002</v>
      </c>
      <c r="U1824" s="41">
        <v>0</v>
      </c>
      <c r="V1824" s="41">
        <f>'Given Data '!C$45-(Table10[[#This Row],[Column13]]+Table10[[#This Row],[Column14]]+Table10[[#This Row],[Column15]])</f>
        <v>-573.66033002068207</v>
      </c>
      <c r="W1824" s="41">
        <f>Table10[[#This Row],[Column16]]/'Given Data '!C$17</f>
        <v>-1.099577025590236</v>
      </c>
      <c r="X1824" s="41">
        <f>IF(L1824=1,'Given Data '!C$55,IF(L1824=2,'Given Data '!C$56,IF(L1824=3,'Given Data '!C$57)))</f>
        <v>581.23604096253996</v>
      </c>
      <c r="Y1824" s="41">
        <f>Table10[[#This Row],[Column19]]*Table10[[#This Row],[Column11]]^2/(2*1000)</f>
        <v>269.56060896312556</v>
      </c>
    </row>
    <row r="1825" spans="7:25">
      <c r="G1825" s="42">
        <v>6500</v>
      </c>
      <c r="H1825" s="42">
        <v>18</v>
      </c>
      <c r="I1825" s="41">
        <f>Table10[[#This Row],[Column2]]*746/1000</f>
        <v>13.428000000000001</v>
      </c>
      <c r="J1825" s="37">
        <f>60*Table10[[#This Row],[Column3]]/(2*PI()*Table10[[#This Row],[Column1]])</f>
        <v>1.972737762311973E-2</v>
      </c>
      <c r="K1825" s="51">
        <v>457.2</v>
      </c>
      <c r="L1825" s="41">
        <f>IF(Simulation!Q1825&lt;='Given Data '!J$6,1,IF(AND(Simulation!Q1825&gt;'Given Data '!J$6,Simulation!Q1825&lt;='Given Data '!J$7),2,IF(Simulation!Q1825&gt;'Given Data '!J$8,3)))</f>
        <v>3</v>
      </c>
      <c r="M1825" s="41">
        <v>3</v>
      </c>
      <c r="N1825" s="32">
        <f t="shared" si="67"/>
        <v>1821</v>
      </c>
      <c r="O1825" s="41">
        <f>O1824+(Table10[[#This Row],[Column11]]-Q1824)/R1824</f>
        <v>88.611662301099855</v>
      </c>
      <c r="P1825" s="41">
        <f>3.6*Table10[[#This Row],[Column11]]</f>
        <v>109.75670782634754</v>
      </c>
      <c r="Q1825" s="41">
        <f t="shared" si="68"/>
        <v>30.487974396207647</v>
      </c>
      <c r="R1825" s="36">
        <f>-Table10[[#This Row],[Column16]]/Table10[[#This Row],[Column19]]</f>
        <v>0.99015938992373043</v>
      </c>
      <c r="S1825" s="41">
        <f>'Given Data '!C$21*'Given Data '!C$19*'Given Data '!C$9*Table10[[#This Row],[Column11]]^2</f>
        <v>873.97973304398749</v>
      </c>
      <c r="T1825" s="41">
        <f>'Given Data '!C$24*'Given Data '!C$17*9.81</f>
        <v>409.43800800000002</v>
      </c>
      <c r="U1825" s="41">
        <v>0</v>
      </c>
      <c r="V1825" s="41">
        <f>'Given Data '!C$45-(Table10[[#This Row],[Column13]]+Table10[[#This Row],[Column14]]+Table10[[#This Row],[Column15]])</f>
        <v>-575.51632372115296</v>
      </c>
      <c r="W1825" s="41">
        <f>Table10[[#This Row],[Column16]]/'Given Data '!C$17</f>
        <v>-1.1031345454776655</v>
      </c>
      <c r="X1825" s="41">
        <f>IF(L1825=1,'Given Data '!C$55,IF(L1825=2,'Given Data '!C$56,IF(L1825=3,'Given Data '!C$57)))</f>
        <v>581.23604096253996</v>
      </c>
      <c r="Y1825" s="41">
        <f>Table10[[#This Row],[Column19]]*Table10[[#This Row],[Column11]]^2/(2*1000)</f>
        <v>270.13426929314625</v>
      </c>
    </row>
    <row r="1826" spans="7:25">
      <c r="G1826" s="42">
        <v>6500</v>
      </c>
      <c r="H1826" s="42">
        <v>18</v>
      </c>
      <c r="I1826" s="41">
        <f>Table10[[#This Row],[Column2]]*746/1000</f>
        <v>13.428000000000001</v>
      </c>
      <c r="J1826" s="37">
        <f>60*Table10[[#This Row],[Column3]]/(2*PI()*Table10[[#This Row],[Column1]])</f>
        <v>1.972737762311973E-2</v>
      </c>
      <c r="K1826" s="51">
        <v>457.2</v>
      </c>
      <c r="L1826" s="41">
        <f>IF(Simulation!Q1826&lt;='Given Data '!J$6,1,IF(AND(Simulation!Q1826&gt;'Given Data '!J$6,Simulation!Q1826&lt;='Given Data '!J$7),2,IF(Simulation!Q1826&gt;'Given Data '!J$8,3)))</f>
        <v>3</v>
      </c>
      <c r="M1826" s="41">
        <v>3</v>
      </c>
      <c r="N1826" s="32">
        <f t="shared" si="67"/>
        <v>1822</v>
      </c>
      <c r="O1826" s="41">
        <f>O1825+(Table10[[#This Row],[Column11]]-Q1825)/R1825</f>
        <v>88.644444667452262</v>
      </c>
      <c r="P1826" s="41">
        <f>3.6*Table10[[#This Row],[Column11]]</f>
        <v>109.87356299067143</v>
      </c>
      <c r="Q1826" s="41">
        <f t="shared" si="68"/>
        <v>30.520434164075397</v>
      </c>
      <c r="R1826" s="36">
        <f>-Table10[[#This Row],[Column16]]/Table10[[#This Row],[Column19]]</f>
        <v>0.99336290512948744</v>
      </c>
      <c r="S1826" s="41">
        <f>'Given Data '!C$21*'Given Data '!C$19*'Given Data '!C$9*Table10[[#This Row],[Column11]]^2</f>
        <v>875.84173153934489</v>
      </c>
      <c r="T1826" s="41">
        <f>'Given Data '!C$24*'Given Data '!C$17*9.81</f>
        <v>409.43800800000002</v>
      </c>
      <c r="U1826" s="41">
        <v>0</v>
      </c>
      <c r="V1826" s="41">
        <f>'Given Data '!C$45-(Table10[[#This Row],[Column13]]+Table10[[#This Row],[Column14]]+Table10[[#This Row],[Column15]])</f>
        <v>-577.37832221651047</v>
      </c>
      <c r="W1826" s="41">
        <f>Table10[[#This Row],[Column16]]/'Given Data '!C$17</f>
        <v>-1.1067035751979268</v>
      </c>
      <c r="X1826" s="41">
        <f>IF(L1826=1,'Given Data '!C$55,IF(L1826=2,'Given Data '!C$56,IF(L1826=3,'Given Data '!C$57)))</f>
        <v>581.23604096253996</v>
      </c>
      <c r="Y1826" s="41">
        <f>Table10[[#This Row],[Column19]]*Table10[[#This Row],[Column11]]^2/(2*1000)</f>
        <v>270.70978561686746</v>
      </c>
    </row>
    <row r="1827" spans="7:25">
      <c r="G1827" s="42">
        <v>6500</v>
      </c>
      <c r="H1827" s="42">
        <v>18</v>
      </c>
      <c r="I1827" s="41">
        <f>Table10[[#This Row],[Column2]]*746/1000</f>
        <v>13.428000000000001</v>
      </c>
      <c r="J1827" s="37">
        <f>60*Table10[[#This Row],[Column3]]/(2*PI()*Table10[[#This Row],[Column1]])</f>
        <v>1.972737762311973E-2</v>
      </c>
      <c r="K1827" s="51">
        <v>469.1</v>
      </c>
      <c r="L1827" s="41">
        <f>IF(Simulation!Q1827&lt;='Given Data '!J$6,1,IF(AND(Simulation!Q1827&gt;'Given Data '!J$6,Simulation!Q1827&lt;='Given Data '!J$7),2,IF(Simulation!Q1827&gt;'Given Data '!J$8,3)))</f>
        <v>3</v>
      </c>
      <c r="M1827" s="41">
        <v>3</v>
      </c>
      <c r="N1827" s="32">
        <f t="shared" si="67"/>
        <v>1823</v>
      </c>
      <c r="O1827" s="41">
        <f>O1826+(Table10[[#This Row],[Column11]]-Q1826)/R1826</f>
        <v>88.677192149177117</v>
      </c>
      <c r="P1827" s="41">
        <f>3.6*Table10[[#This Row],[Column11]]</f>
        <v>109.99067147156617</v>
      </c>
      <c r="Q1827" s="41">
        <f t="shared" si="68"/>
        <v>30.552964297657269</v>
      </c>
      <c r="R1827" s="36">
        <f>-Table10[[#This Row],[Column16]]/Table10[[#This Row],[Column19]]</f>
        <v>0.9965767848379472</v>
      </c>
      <c r="S1827" s="41">
        <f>'Given Data '!C$21*'Given Data '!C$19*'Given Data '!C$9*Table10[[#This Row],[Column11]]^2</f>
        <v>877.70975425721997</v>
      </c>
      <c r="T1827" s="41">
        <f>'Given Data '!C$24*'Given Data '!C$17*9.81</f>
        <v>409.43800800000002</v>
      </c>
      <c r="U1827" s="41">
        <v>0</v>
      </c>
      <c r="V1827" s="41">
        <f>'Given Data '!C$45-(Table10[[#This Row],[Column13]]+Table10[[#This Row],[Column14]]+Table10[[#This Row],[Column15]])</f>
        <v>-579.24634493438543</v>
      </c>
      <c r="W1827" s="41">
        <f>Table10[[#This Row],[Column16]]/'Given Data '!C$17</f>
        <v>-1.1102841519893913</v>
      </c>
      <c r="X1827" s="41">
        <f>IF(L1827=1,'Given Data '!C$55,IF(L1827=2,'Given Data '!C$56,IF(L1827=3,'Given Data '!C$57)))</f>
        <v>581.23604096253996</v>
      </c>
      <c r="Y1827" s="41">
        <f>Table10[[#This Row],[Column19]]*Table10[[#This Row],[Column11]]^2/(2*1000)</f>
        <v>271.287163939084</v>
      </c>
    </row>
    <row r="1828" spans="7:25">
      <c r="G1828" s="42">
        <v>6500</v>
      </c>
      <c r="H1828" s="42">
        <v>18</v>
      </c>
      <c r="I1828" s="41">
        <f>Table10[[#This Row],[Column2]]*746/1000</f>
        <v>13.428000000000001</v>
      </c>
      <c r="J1828" s="37">
        <f>60*Table10[[#This Row],[Column3]]/(2*PI()*Table10[[#This Row],[Column1]])</f>
        <v>1.972737762311973E-2</v>
      </c>
      <c r="K1828" s="51">
        <v>469.1</v>
      </c>
      <c r="L1828" s="41">
        <f>IF(Simulation!Q1828&lt;='Given Data '!J$6,1,IF(AND(Simulation!Q1828&gt;'Given Data '!J$6,Simulation!Q1828&lt;='Given Data '!J$7),2,IF(Simulation!Q1828&gt;'Given Data '!J$8,3)))</f>
        <v>3</v>
      </c>
      <c r="M1828" s="41">
        <v>3</v>
      </c>
      <c r="N1828" s="32">
        <f t="shared" si="67"/>
        <v>1824</v>
      </c>
      <c r="O1828" s="41">
        <f>O1827+(Table10[[#This Row],[Column11]]-Q1827)/R1827</f>
        <v>88.709904745078205</v>
      </c>
      <c r="P1828" s="41">
        <f>3.6*Table10[[#This Row],[Column11]]</f>
        <v>110.1080336806947</v>
      </c>
      <c r="Q1828" s="41">
        <f t="shared" si="68"/>
        <v>30.585564911304083</v>
      </c>
      <c r="R1828" s="36">
        <f>-Table10[[#This Row],[Column16]]/Table10[[#This Row],[Column19]]</f>
        <v>0.9998010625819358</v>
      </c>
      <c r="S1828" s="41">
        <f>'Given Data '!C$21*'Given Data '!C$19*'Given Data '!C$9*Table10[[#This Row],[Column11]]^2</f>
        <v>879.58382068809942</v>
      </c>
      <c r="T1828" s="41">
        <f>'Given Data '!C$24*'Given Data '!C$17*9.81</f>
        <v>409.43800800000002</v>
      </c>
      <c r="U1828" s="41">
        <v>0</v>
      </c>
      <c r="V1828" s="41">
        <f>'Given Data '!C$45-(Table10[[#This Row],[Column13]]+Table10[[#This Row],[Column14]]+Table10[[#This Row],[Column15]])</f>
        <v>-581.120411365265</v>
      </c>
      <c r="W1828" s="41">
        <f>Table10[[#This Row],[Column16]]/'Given Data '!C$17</f>
        <v>-1.1138763132109122</v>
      </c>
      <c r="X1828" s="41">
        <f>IF(L1828=1,'Given Data '!C$55,IF(L1828=2,'Given Data '!C$56,IF(L1828=3,'Given Data '!C$57)))</f>
        <v>581.23604096253996</v>
      </c>
      <c r="Y1828" s="41">
        <f>Table10[[#This Row],[Column19]]*Table10[[#This Row],[Column11]]^2/(2*1000)</f>
        <v>271.86641028401834</v>
      </c>
    </row>
    <row r="1829" spans="7:25">
      <c r="G1829" s="42">
        <v>6500</v>
      </c>
      <c r="H1829" s="42">
        <v>18</v>
      </c>
      <c r="I1829" s="41">
        <f>Table10[[#This Row],[Column2]]*746/1000</f>
        <v>13.428000000000001</v>
      </c>
      <c r="J1829" s="37">
        <f>60*Table10[[#This Row],[Column3]]/(2*PI()*Table10[[#This Row],[Column1]])</f>
        <v>1.972737762311973E-2</v>
      </c>
      <c r="K1829" s="51">
        <v>414.1</v>
      </c>
      <c r="L1829" s="41">
        <f>IF(Simulation!Q1829&lt;='Given Data '!J$6,1,IF(AND(Simulation!Q1829&gt;'Given Data '!J$6,Simulation!Q1829&lt;='Given Data '!J$7),2,IF(Simulation!Q1829&gt;'Given Data '!J$8,3)))</f>
        <v>3</v>
      </c>
      <c r="M1829" s="41">
        <v>3</v>
      </c>
      <c r="N1829" s="32">
        <f t="shared" si="67"/>
        <v>1825</v>
      </c>
      <c r="O1829" s="41">
        <f>O1828+(Table10[[#This Row],[Column11]]-Q1828)/R1828</f>
        <v>88.742582454081827</v>
      </c>
      <c r="P1829" s="41">
        <f>3.6*Table10[[#This Row],[Column11]]</f>
        <v>110.22565003015914</v>
      </c>
      <c r="Q1829" s="41">
        <f t="shared" si="68"/>
        <v>30.61823611948865</v>
      </c>
      <c r="R1829" s="36">
        <f>-Table10[[#This Row],[Column16]]/Table10[[#This Row],[Column19]]</f>
        <v>1.0030357720027689</v>
      </c>
      <c r="S1829" s="41">
        <f>'Given Data '!C$21*'Given Data '!C$19*'Given Data '!C$9*Table10[[#This Row],[Column11]]^2</f>
        <v>881.46395038552873</v>
      </c>
      <c r="T1829" s="41">
        <f>'Given Data '!C$24*'Given Data '!C$17*9.81</f>
        <v>409.43800800000002</v>
      </c>
      <c r="U1829" s="41">
        <v>0</v>
      </c>
      <c r="V1829" s="41">
        <f>'Given Data '!C$45-(Table10[[#This Row],[Column13]]+Table10[[#This Row],[Column14]]+Table10[[#This Row],[Column15]])</f>
        <v>-583.00054106269431</v>
      </c>
      <c r="W1829" s="41">
        <f>Table10[[#This Row],[Column16]]/'Given Data '!C$17</f>
        <v>-1.1174800963422098</v>
      </c>
      <c r="X1829" s="41">
        <f>IF(L1829=1,'Given Data '!C$55,IF(L1829=2,'Given Data '!C$56,IF(L1829=3,'Given Data '!C$57)))</f>
        <v>581.23604096253996</v>
      </c>
      <c r="Y1829" s="41">
        <f>Table10[[#This Row],[Column19]]*Table10[[#This Row],[Column11]]^2/(2*1000)</f>
        <v>272.44753069538359</v>
      </c>
    </row>
    <row r="1830" spans="7:25">
      <c r="G1830" s="42">
        <v>6500</v>
      </c>
      <c r="H1830" s="42">
        <v>18</v>
      </c>
      <c r="I1830" s="41">
        <f>Table10[[#This Row],[Column2]]*746/1000</f>
        <v>13.428000000000001</v>
      </c>
      <c r="J1830" s="37">
        <f>60*Table10[[#This Row],[Column3]]/(2*PI()*Table10[[#This Row],[Column1]])</f>
        <v>1.972737762311973E-2</v>
      </c>
      <c r="K1830" s="51">
        <v>443.8</v>
      </c>
      <c r="L1830" s="41">
        <f>IF(Simulation!Q1830&lt;='Given Data '!J$6,1,IF(AND(Simulation!Q1830&gt;'Given Data '!J$6,Simulation!Q1830&lt;='Given Data '!J$7),2,IF(Simulation!Q1830&gt;'Given Data '!J$8,3)))</f>
        <v>3</v>
      </c>
      <c r="M1830" s="41">
        <v>3</v>
      </c>
      <c r="N1830" s="32">
        <f t="shared" si="67"/>
        <v>1826</v>
      </c>
      <c r="O1830" s="41">
        <f>O1829+(Table10[[#This Row],[Column11]]-Q1829)/R1829</f>
        <v>88.775225275236636</v>
      </c>
      <c r="P1830" s="41">
        <f>3.6*Table10[[#This Row],[Column11]]</f>
        <v>110.34352093250166</v>
      </c>
      <c r="Q1830" s="41">
        <f t="shared" si="68"/>
        <v>30.650978036806016</v>
      </c>
      <c r="R1830" s="36">
        <f>-Table10[[#This Row],[Column16]]/Table10[[#This Row],[Column19]]</f>
        <v>1.006280946850604</v>
      </c>
      <c r="S1830" s="41">
        <f>'Given Data '!C$21*'Given Data '!C$19*'Given Data '!C$9*Table10[[#This Row],[Column11]]^2</f>
        <v>883.35016296631568</v>
      </c>
      <c r="T1830" s="41">
        <f>'Given Data '!C$24*'Given Data '!C$17*9.81</f>
        <v>409.43800800000002</v>
      </c>
      <c r="U1830" s="41">
        <v>0</v>
      </c>
      <c r="V1830" s="41">
        <f>'Given Data '!C$45-(Table10[[#This Row],[Column13]]+Table10[[#This Row],[Column14]]+Table10[[#This Row],[Column15]])</f>
        <v>-584.88675364348114</v>
      </c>
      <c r="W1830" s="41">
        <f>Table10[[#This Row],[Column16]]/'Given Data '!C$17</f>
        <v>-1.1210955389842654</v>
      </c>
      <c r="X1830" s="41">
        <f>IF(L1830=1,'Given Data '!C$55,IF(L1830=2,'Given Data '!C$56,IF(L1830=3,'Given Data '!C$57)))</f>
        <v>581.23604096253996</v>
      </c>
      <c r="Y1830" s="41">
        <f>Table10[[#This Row],[Column19]]*Table10[[#This Row],[Column11]]^2/(2*1000)</f>
        <v>273.03053123644622</v>
      </c>
    </row>
    <row r="1831" spans="7:25">
      <c r="G1831" s="42">
        <v>6500</v>
      </c>
      <c r="H1831" s="42">
        <v>18</v>
      </c>
      <c r="I1831" s="41">
        <f>Table10[[#This Row],[Column2]]*746/1000</f>
        <v>13.428000000000001</v>
      </c>
      <c r="J1831" s="37">
        <f>60*Table10[[#This Row],[Column3]]/(2*PI()*Table10[[#This Row],[Column1]])</f>
        <v>1.972737762311973E-2</v>
      </c>
      <c r="K1831" s="51">
        <v>443.8</v>
      </c>
      <c r="L1831" s="41">
        <f>IF(Simulation!Q1831&lt;='Given Data '!J$6,1,IF(AND(Simulation!Q1831&gt;'Given Data '!J$6,Simulation!Q1831&lt;='Given Data '!J$7),2,IF(Simulation!Q1831&gt;'Given Data '!J$8,3)))</f>
        <v>3</v>
      </c>
      <c r="M1831" s="41">
        <v>3</v>
      </c>
      <c r="N1831" s="32">
        <f t="shared" si="67"/>
        <v>1827</v>
      </c>
      <c r="O1831" s="41">
        <f>O1830+(Table10[[#This Row],[Column11]]-Q1830)/R1830</f>
        <v>88.807833207713557</v>
      </c>
      <c r="P1831" s="41">
        <f>3.6*Table10[[#This Row],[Column11]]</f>
        <v>110.46164680070544</v>
      </c>
      <c r="Q1831" s="41">
        <f t="shared" si="68"/>
        <v>30.683790777973734</v>
      </c>
      <c r="R1831" s="36">
        <f>-Table10[[#This Row],[Column16]]/Table10[[#This Row],[Column19]]</f>
        <v>1.0095366209847931</v>
      </c>
      <c r="S1831" s="41">
        <f>'Given Data '!C$21*'Given Data '!C$19*'Given Data '!C$9*Table10[[#This Row],[Column11]]^2</f>
        <v>885.24247811073587</v>
      </c>
      <c r="T1831" s="41">
        <f>'Given Data '!C$24*'Given Data '!C$17*9.81</f>
        <v>409.43800800000002</v>
      </c>
      <c r="U1831" s="41">
        <v>0</v>
      </c>
      <c r="V1831" s="41">
        <f>'Given Data '!C$45-(Table10[[#This Row],[Column13]]+Table10[[#This Row],[Column14]]+Table10[[#This Row],[Column15]])</f>
        <v>-586.77906878790145</v>
      </c>
      <c r="W1831" s="41">
        <f>Table10[[#This Row],[Column16]]/'Given Data '!C$17</f>
        <v>-1.124722678859714</v>
      </c>
      <c r="X1831" s="41">
        <f>IF(L1831=1,'Given Data '!C$55,IF(L1831=2,'Given Data '!C$56,IF(L1831=3,'Given Data '!C$57)))</f>
        <v>581.23604096253996</v>
      </c>
      <c r="Y1831" s="41">
        <f>Table10[[#This Row],[Column19]]*Table10[[#This Row],[Column11]]^2/(2*1000)</f>
        <v>273.61541799008972</v>
      </c>
    </row>
    <row r="1832" spans="7:25">
      <c r="G1832" s="42">
        <v>6500</v>
      </c>
      <c r="H1832" s="42">
        <v>18</v>
      </c>
      <c r="I1832" s="41">
        <f>Table10[[#This Row],[Column2]]*746/1000</f>
        <v>13.428000000000001</v>
      </c>
      <c r="J1832" s="37">
        <f>60*Table10[[#This Row],[Column3]]/(2*PI()*Table10[[#This Row],[Column1]])</f>
        <v>1.972737762311973E-2</v>
      </c>
      <c r="K1832" s="51">
        <v>470.5</v>
      </c>
      <c r="L1832" s="41">
        <f>IF(Simulation!Q1832&lt;='Given Data '!J$6,1,IF(AND(Simulation!Q1832&gt;'Given Data '!J$6,Simulation!Q1832&lt;='Given Data '!J$7),2,IF(Simulation!Q1832&gt;'Given Data '!J$8,3)))</f>
        <v>3</v>
      </c>
      <c r="M1832" s="41">
        <v>3</v>
      </c>
      <c r="N1832" s="32">
        <f t="shared" si="67"/>
        <v>1828</v>
      </c>
      <c r="O1832" s="41">
        <f>O1831+(Table10[[#This Row],[Column11]]-Q1831)/R1831</f>
        <v>88.840406250805643</v>
      </c>
      <c r="P1832" s="41">
        <f>3.6*Table10[[#This Row],[Column11]]</f>
        <v>110.5800280481956</v>
      </c>
      <c r="Q1832" s="41">
        <f t="shared" si="68"/>
        <v>30.716674457832109</v>
      </c>
      <c r="R1832" s="36">
        <f>-Table10[[#This Row],[Column16]]/Table10[[#This Row],[Column19]]</f>
        <v>1.0128028283742336</v>
      </c>
      <c r="S1832" s="41">
        <f>'Given Data '!C$21*'Given Data '!C$19*'Given Data '!C$9*Table10[[#This Row],[Column11]]^2</f>
        <v>887.14091556273695</v>
      </c>
      <c r="T1832" s="41">
        <f>'Given Data '!C$24*'Given Data '!C$17*9.81</f>
        <v>409.43800800000002</v>
      </c>
      <c r="U1832" s="41">
        <v>0</v>
      </c>
      <c r="V1832" s="41">
        <f>'Given Data '!C$45-(Table10[[#This Row],[Column13]]+Table10[[#This Row],[Column14]]+Table10[[#This Row],[Column15]])</f>
        <v>-588.67750623990241</v>
      </c>
      <c r="W1832" s="41">
        <f>Table10[[#This Row],[Column16]]/'Given Data '!C$17</f>
        <v>-1.1283615538132341</v>
      </c>
      <c r="X1832" s="41">
        <f>IF(L1832=1,'Given Data '!C$55,IF(L1832=2,'Given Data '!C$56,IF(L1832=3,'Given Data '!C$57)))</f>
        <v>581.23604096253996</v>
      </c>
      <c r="Y1832" s="41">
        <f>Table10[[#This Row],[Column19]]*Table10[[#This Row],[Column11]]^2/(2*1000)</f>
        <v>274.20219705887763</v>
      </c>
    </row>
    <row r="1833" spans="7:25">
      <c r="G1833" s="42">
        <v>6500</v>
      </c>
      <c r="H1833" s="42">
        <v>18</v>
      </c>
      <c r="I1833" s="41">
        <f>Table10[[#This Row],[Column2]]*746/1000</f>
        <v>13.428000000000001</v>
      </c>
      <c r="J1833" s="37">
        <f>60*Table10[[#This Row],[Column3]]/(2*PI()*Table10[[#This Row],[Column1]])</f>
        <v>1.972737762311973E-2</v>
      </c>
      <c r="K1833" s="51">
        <v>470.5</v>
      </c>
      <c r="L1833" s="41">
        <f>IF(Simulation!Q1833&lt;='Given Data '!J$6,1,IF(AND(Simulation!Q1833&gt;'Given Data '!J$6,Simulation!Q1833&lt;='Given Data '!J$7),2,IF(Simulation!Q1833&gt;'Given Data '!J$8,3)))</f>
        <v>3</v>
      </c>
      <c r="M1833" s="41">
        <v>3</v>
      </c>
      <c r="N1833" s="32">
        <f t="shared" si="67"/>
        <v>1829</v>
      </c>
      <c r="O1833" s="41">
        <f>O1832+(Table10[[#This Row],[Column11]]-Q1832)/R1832</f>
        <v>88.87294440392796</v>
      </c>
      <c r="P1833" s="41">
        <f>3.6*Table10[[#This Row],[Column11]]</f>
        <v>110.69866508884009</v>
      </c>
      <c r="Q1833" s="41">
        <f t="shared" si="68"/>
        <v>30.749629191344468</v>
      </c>
      <c r="R1833" s="36">
        <f>-Table10[[#This Row],[Column16]]/Table10[[#This Row],[Column19]]</f>
        <v>1.016079603097725</v>
      </c>
      <c r="S1833" s="41">
        <f>'Given Data '!C$21*'Given Data '!C$19*'Given Data '!C$9*Table10[[#This Row],[Column11]]^2</f>
        <v>889.04549513014524</v>
      </c>
      <c r="T1833" s="41">
        <f>'Given Data '!C$24*'Given Data '!C$17*9.81</f>
        <v>409.43800800000002</v>
      </c>
      <c r="U1833" s="41">
        <v>0</v>
      </c>
      <c r="V1833" s="41">
        <f>'Given Data '!C$45-(Table10[[#This Row],[Column13]]+Table10[[#This Row],[Column14]]+Table10[[#This Row],[Column15]])</f>
        <v>-590.5820858073107</v>
      </c>
      <c r="W1833" s="41">
        <f>Table10[[#This Row],[Column16]]/'Given Data '!C$17</f>
        <v>-1.1320122018119465</v>
      </c>
      <c r="X1833" s="41">
        <f>IF(L1833=1,'Given Data '!C$55,IF(L1833=2,'Given Data '!C$56,IF(L1833=3,'Given Data '!C$57)))</f>
        <v>581.23604096253996</v>
      </c>
      <c r="Y1833" s="41">
        <f>Table10[[#This Row],[Column19]]*Table10[[#This Row],[Column11]]^2/(2*1000)</f>
        <v>274.79087456511746</v>
      </c>
    </row>
    <row r="1834" spans="7:25">
      <c r="G1834" s="42">
        <v>6500</v>
      </c>
      <c r="H1834" s="42">
        <v>18</v>
      </c>
      <c r="I1834" s="41">
        <f>Table10[[#This Row],[Column2]]*746/1000</f>
        <v>13.428000000000001</v>
      </c>
      <c r="J1834" s="37">
        <f>60*Table10[[#This Row],[Column3]]/(2*PI()*Table10[[#This Row],[Column1]])</f>
        <v>1.972737762311973E-2</v>
      </c>
      <c r="K1834" s="51">
        <v>470.5</v>
      </c>
      <c r="L1834" s="41">
        <f>IF(Simulation!Q1834&lt;='Given Data '!J$6,1,IF(AND(Simulation!Q1834&gt;'Given Data '!J$6,Simulation!Q1834&lt;='Given Data '!J$7),2,IF(Simulation!Q1834&gt;'Given Data '!J$8,3)))</f>
        <v>3</v>
      </c>
      <c r="M1834" s="41">
        <v>3</v>
      </c>
      <c r="N1834" s="32">
        <f t="shared" si="67"/>
        <v>1830</v>
      </c>
      <c r="O1834" s="41">
        <f>O1833+(Table10[[#This Row],[Column11]]-Q1833)/R1833</f>
        <v>88.905447666617491</v>
      </c>
      <c r="P1834" s="41">
        <f>3.6*Table10[[#This Row],[Column11]]</f>
        <v>110.81755833695073</v>
      </c>
      <c r="Q1834" s="41">
        <f t="shared" si="68"/>
        <v>30.782655093597423</v>
      </c>
      <c r="R1834" s="36">
        <f>-Table10[[#This Row],[Column16]]/Table10[[#This Row],[Column19]]</f>
        <v>1.019366979344325</v>
      </c>
      <c r="S1834" s="41">
        <f>'Given Data '!C$21*'Given Data '!C$19*'Given Data '!C$9*Table10[[#This Row],[Column11]]^2</f>
        <v>890.95623668487315</v>
      </c>
      <c r="T1834" s="41">
        <f>'Given Data '!C$24*'Given Data '!C$17*9.81</f>
        <v>409.43800800000002</v>
      </c>
      <c r="U1834" s="41">
        <v>0</v>
      </c>
      <c r="V1834" s="41">
        <f>'Given Data '!C$45-(Table10[[#This Row],[Column13]]+Table10[[#This Row],[Column14]]+Table10[[#This Row],[Column15]])</f>
        <v>-592.49282736203872</v>
      </c>
      <c r="W1834" s="41">
        <f>Table10[[#This Row],[Column16]]/'Given Data '!C$17</f>
        <v>-1.1356746609458104</v>
      </c>
      <c r="X1834" s="41">
        <f>IF(L1834=1,'Given Data '!C$55,IF(L1834=2,'Given Data '!C$56,IF(L1834=3,'Given Data '!C$57)))</f>
        <v>581.23604096253996</v>
      </c>
      <c r="Y1834" s="41">
        <f>Table10[[#This Row],[Column19]]*Table10[[#This Row],[Column11]]^2/(2*1000)</f>
        <v>275.38145665092486</v>
      </c>
    </row>
    <row r="1835" spans="7:25">
      <c r="G1835" s="42">
        <v>6500</v>
      </c>
      <c r="H1835" s="42">
        <v>18</v>
      </c>
      <c r="I1835" s="41">
        <f>Table10[[#This Row],[Column2]]*746/1000</f>
        <v>13.428000000000001</v>
      </c>
      <c r="J1835" s="37">
        <f>60*Table10[[#This Row],[Column3]]/(2*PI()*Table10[[#This Row],[Column1]])</f>
        <v>1.972737762311973E-2</v>
      </c>
      <c r="K1835" s="51">
        <v>470.5</v>
      </c>
      <c r="L1835" s="41">
        <f>IF(Simulation!Q1835&lt;='Given Data '!J$6,1,IF(AND(Simulation!Q1835&gt;'Given Data '!J$6,Simulation!Q1835&lt;='Given Data '!J$7),2,IF(Simulation!Q1835&gt;'Given Data '!J$8,3)))</f>
        <v>3</v>
      </c>
      <c r="M1835" s="41">
        <v>3</v>
      </c>
      <c r="N1835" s="32">
        <f t="shared" si="67"/>
        <v>1831</v>
      </c>
      <c r="O1835" s="41">
        <f>O1834+(Table10[[#This Row],[Column11]]-Q1834)/R1834</f>
        <v>88.937916038532961</v>
      </c>
      <c r="P1835" s="41">
        <f>3.6*Table10[[#This Row],[Column11]]</f>
        <v>110.93670820728406</v>
      </c>
      <c r="Q1835" s="41">
        <f t="shared" si="68"/>
        <v>30.815752279801124</v>
      </c>
      <c r="R1835" s="36">
        <f>-Table10[[#This Row],[Column16]]/Table10[[#This Row],[Column19]]</f>
        <v>1.0226649914137025</v>
      </c>
      <c r="S1835" s="41">
        <f>'Given Data '!C$21*'Given Data '!C$19*'Given Data '!C$9*Table10[[#This Row],[Column11]]^2</f>
        <v>892.87316016312479</v>
      </c>
      <c r="T1835" s="41">
        <f>'Given Data '!C$24*'Given Data '!C$17*9.81</f>
        <v>409.43800800000002</v>
      </c>
      <c r="U1835" s="41">
        <v>0</v>
      </c>
      <c r="V1835" s="41">
        <f>'Given Data '!C$45-(Table10[[#This Row],[Column13]]+Table10[[#This Row],[Column14]]+Table10[[#This Row],[Column15]])</f>
        <v>-594.40975084029037</v>
      </c>
      <c r="W1835" s="41">
        <f>Table10[[#This Row],[Column16]]/'Given Data '!C$17</f>
        <v>-1.1393489694280161</v>
      </c>
      <c r="X1835" s="41">
        <f>IF(L1835=1,'Given Data '!C$55,IF(L1835=2,'Given Data '!C$56,IF(L1835=3,'Given Data '!C$57)))</f>
        <v>581.23604096253996</v>
      </c>
      <c r="Y1835" s="41">
        <f>Table10[[#This Row],[Column19]]*Table10[[#This Row],[Column11]]^2/(2*1000)</f>
        <v>275.9739494782869</v>
      </c>
    </row>
    <row r="1836" spans="7:25">
      <c r="G1836" s="42">
        <v>6500</v>
      </c>
      <c r="H1836" s="42">
        <v>18</v>
      </c>
      <c r="I1836" s="41">
        <f>Table10[[#This Row],[Column2]]*746/1000</f>
        <v>13.428000000000001</v>
      </c>
      <c r="J1836" s="37">
        <f>60*Table10[[#This Row],[Column3]]/(2*PI()*Table10[[#This Row],[Column1]])</f>
        <v>1.972737762311973E-2</v>
      </c>
      <c r="K1836" s="51">
        <v>483</v>
      </c>
      <c r="L1836" s="41">
        <f>IF(Simulation!Q1836&lt;='Given Data '!J$6,1,IF(AND(Simulation!Q1836&gt;'Given Data '!J$6,Simulation!Q1836&lt;='Given Data '!J$7),2,IF(Simulation!Q1836&gt;'Given Data '!J$8,3)))</f>
        <v>3</v>
      </c>
      <c r="M1836" s="41">
        <v>3</v>
      </c>
      <c r="N1836" s="32">
        <f t="shared" si="67"/>
        <v>1832</v>
      </c>
      <c r="O1836" s="41">
        <f>O1835+(Table10[[#This Row],[Column11]]-Q1835)/R1835</f>
        <v>88.970349519454757</v>
      </c>
      <c r="P1836" s="41">
        <f>3.6*Table10[[#This Row],[Column11]]</f>
        <v>111.0561151150423</v>
      </c>
      <c r="Q1836" s="41">
        <f t="shared" si="68"/>
        <v>30.848920865289529</v>
      </c>
      <c r="R1836" s="36">
        <f>-Table10[[#This Row],[Column16]]/Table10[[#This Row],[Column19]]</f>
        <v>1.0259736737164995</v>
      </c>
      <c r="S1836" s="41">
        <f>'Given Data '!C$21*'Given Data '!C$19*'Given Data '!C$9*Table10[[#This Row],[Column11]]^2</f>
        <v>894.79628556560533</v>
      </c>
      <c r="T1836" s="41">
        <f>'Given Data '!C$24*'Given Data '!C$17*9.81</f>
        <v>409.43800800000002</v>
      </c>
      <c r="U1836" s="41">
        <v>0</v>
      </c>
      <c r="V1836" s="41">
        <f>'Given Data '!C$45-(Table10[[#This Row],[Column13]]+Table10[[#This Row],[Column14]]+Table10[[#This Row],[Column15]])</f>
        <v>-596.33287624277091</v>
      </c>
      <c r="W1836" s="41">
        <f>Table10[[#This Row],[Column16]]/'Given Data '!C$17</f>
        <v>-1.1430351655953899</v>
      </c>
      <c r="X1836" s="41">
        <f>IF(L1836=1,'Given Data '!C$55,IF(L1836=2,'Given Data '!C$56,IF(L1836=3,'Given Data '!C$57)))</f>
        <v>581.23604096253996</v>
      </c>
      <c r="Y1836" s="41">
        <f>Table10[[#This Row],[Column19]]*Table10[[#This Row],[Column11]]^2/(2*1000)</f>
        <v>276.56835922912722</v>
      </c>
    </row>
    <row r="1837" spans="7:25">
      <c r="G1837" s="42">
        <v>6500</v>
      </c>
      <c r="H1837" s="42">
        <v>18</v>
      </c>
      <c r="I1837" s="41">
        <f>Table10[[#This Row],[Column2]]*746/1000</f>
        <v>13.428000000000001</v>
      </c>
      <c r="J1837" s="37">
        <f>60*Table10[[#This Row],[Column3]]/(2*PI()*Table10[[#This Row],[Column1]])</f>
        <v>1.972737762311973E-2</v>
      </c>
      <c r="K1837" s="51">
        <v>483</v>
      </c>
      <c r="L1837" s="41">
        <f>IF(Simulation!Q1837&lt;='Given Data '!J$6,1,IF(AND(Simulation!Q1837&gt;'Given Data '!J$6,Simulation!Q1837&lt;='Given Data '!J$7),2,IF(Simulation!Q1837&gt;'Given Data '!J$8,3)))</f>
        <v>3</v>
      </c>
      <c r="M1837" s="41">
        <v>3</v>
      </c>
      <c r="N1837" s="32">
        <f t="shared" si="67"/>
        <v>1833</v>
      </c>
      <c r="O1837" s="41">
        <f>O1836+(Table10[[#This Row],[Column11]]-Q1836)/R1836</f>
        <v>89.002748109284781</v>
      </c>
      <c r="P1837" s="41">
        <f>3.6*Table10[[#This Row],[Column11]]</f>
        <v>111.17577947587442</v>
      </c>
      <c r="Q1837" s="41">
        <f t="shared" si="68"/>
        <v>30.882160965520672</v>
      </c>
      <c r="R1837" s="36">
        <f>-Table10[[#This Row],[Column16]]/Table10[[#This Row],[Column19]]</f>
        <v>1.0292930607746882</v>
      </c>
      <c r="S1837" s="41">
        <f>'Given Data '!C$21*'Given Data '!C$19*'Given Data '!C$9*Table10[[#This Row],[Column11]]^2</f>
        <v>896.7256329577292</v>
      </c>
      <c r="T1837" s="41">
        <f>'Given Data '!C$24*'Given Data '!C$17*9.81</f>
        <v>409.43800800000002</v>
      </c>
      <c r="U1837" s="41">
        <v>0</v>
      </c>
      <c r="V1837" s="41">
        <f>'Given Data '!C$45-(Table10[[#This Row],[Column13]]+Table10[[#This Row],[Column14]]+Table10[[#This Row],[Column15]])</f>
        <v>-598.26222363489478</v>
      </c>
      <c r="W1837" s="41">
        <f>Table10[[#This Row],[Column16]]/'Given Data '!C$17</f>
        <v>-1.1467332879087899</v>
      </c>
      <c r="X1837" s="41">
        <f>IF(L1837=1,'Given Data '!C$55,IF(L1837=2,'Given Data '!C$56,IF(L1837=3,'Given Data '!C$57)))</f>
        <v>581.23604096253996</v>
      </c>
      <c r="Y1837" s="41">
        <f>Table10[[#This Row],[Column19]]*Table10[[#This Row],[Column11]]^2/(2*1000)</f>
        <v>277.16469210536997</v>
      </c>
    </row>
    <row r="1838" spans="7:25">
      <c r="G1838" s="42">
        <v>6500</v>
      </c>
      <c r="H1838" s="42">
        <v>18</v>
      </c>
      <c r="I1838" s="41">
        <f>Table10[[#This Row],[Column2]]*746/1000</f>
        <v>13.428000000000001</v>
      </c>
      <c r="J1838" s="37">
        <f>60*Table10[[#This Row],[Column3]]/(2*PI()*Table10[[#This Row],[Column1]])</f>
        <v>1.972737762311973E-2</v>
      </c>
      <c r="K1838" s="51">
        <v>483</v>
      </c>
      <c r="L1838" s="41">
        <f>IF(Simulation!Q1838&lt;='Given Data '!J$6,1,IF(AND(Simulation!Q1838&gt;'Given Data '!J$6,Simulation!Q1838&lt;='Given Data '!J$7),2,IF(Simulation!Q1838&gt;'Given Data '!J$8,3)))</f>
        <v>3</v>
      </c>
      <c r="M1838" s="41">
        <v>3</v>
      </c>
      <c r="N1838" s="32">
        <f t="shared" si="67"/>
        <v>1834</v>
      </c>
      <c r="O1838" s="41">
        <f>O1837+(Table10[[#This Row],[Column11]]-Q1837)/R1837</f>
        <v>89.035111808046324</v>
      </c>
      <c r="P1838" s="41">
        <f>3.6*Table10[[#This Row],[Column11]]</f>
        <v>111.29570170587695</v>
      </c>
      <c r="Q1838" s="41">
        <f t="shared" si="68"/>
        <v>30.915472696076929</v>
      </c>
      <c r="R1838" s="36">
        <f>-Table10[[#This Row],[Column16]]/Table10[[#This Row],[Column19]]</f>
        <v>1.0326231872219316</v>
      </c>
      <c r="S1838" s="41">
        <f>'Given Data '!C$21*'Given Data '!C$19*'Given Data '!C$9*Table10[[#This Row],[Column11]]^2</f>
        <v>898.66122246982968</v>
      </c>
      <c r="T1838" s="41">
        <f>'Given Data '!C$24*'Given Data '!C$17*9.81</f>
        <v>409.43800800000002</v>
      </c>
      <c r="U1838" s="41">
        <v>0</v>
      </c>
      <c r="V1838" s="41">
        <f>'Given Data '!C$45-(Table10[[#This Row],[Column13]]+Table10[[#This Row],[Column14]]+Table10[[#This Row],[Column15]])</f>
        <v>-600.19781314699526</v>
      </c>
      <c r="W1838" s="41">
        <f>Table10[[#This Row],[Column16]]/'Given Data '!C$17</f>
        <v>-1.150443374953509</v>
      </c>
      <c r="X1838" s="41">
        <f>IF(L1838=1,'Given Data '!C$55,IF(L1838=2,'Given Data '!C$56,IF(L1838=3,'Given Data '!C$57)))</f>
        <v>581.23604096253996</v>
      </c>
      <c r="Y1838" s="41">
        <f>Table10[[#This Row],[Column19]]*Table10[[#This Row],[Column11]]^2/(2*1000)</f>
        <v>277.76295432900491</v>
      </c>
    </row>
    <row r="1839" spans="7:25">
      <c r="G1839" s="42">
        <v>6500</v>
      </c>
      <c r="H1839" s="42">
        <v>18</v>
      </c>
      <c r="I1839" s="41">
        <f>Table10[[#This Row],[Column2]]*746/1000</f>
        <v>13.428000000000001</v>
      </c>
      <c r="J1839" s="37">
        <f>60*Table10[[#This Row],[Column3]]/(2*PI()*Table10[[#This Row],[Column1]])</f>
        <v>1.972737762311973E-2</v>
      </c>
      <c r="K1839" s="51">
        <v>483</v>
      </c>
      <c r="L1839" s="41">
        <f>IF(Simulation!Q1839&lt;='Given Data '!J$6,1,IF(AND(Simulation!Q1839&gt;'Given Data '!J$6,Simulation!Q1839&lt;='Given Data '!J$7),2,IF(Simulation!Q1839&gt;'Given Data '!J$8,3)))</f>
        <v>3</v>
      </c>
      <c r="M1839" s="41">
        <v>3</v>
      </c>
      <c r="N1839" s="32">
        <f t="shared" si="67"/>
        <v>1835</v>
      </c>
      <c r="O1839" s="41">
        <f>O1838+(Table10[[#This Row],[Column11]]-Q1838)/R1838</f>
        <v>89.067440615883925</v>
      </c>
      <c r="P1839" s="41">
        <f>3.6*Table10[[#This Row],[Column11]]</f>
        <v>111.41588222159501</v>
      </c>
      <c r="Q1839" s="41">
        <f t="shared" si="68"/>
        <v>30.94885617266528</v>
      </c>
      <c r="R1839" s="36">
        <f>-Table10[[#This Row],[Column16]]/Table10[[#This Row],[Column19]]</f>
        <v>1.0359640878039449</v>
      </c>
      <c r="S1839" s="41">
        <f>'Given Data '!C$21*'Given Data '!C$19*'Given Data '!C$9*Table10[[#This Row],[Column11]]^2</f>
        <v>900.60307429736849</v>
      </c>
      <c r="T1839" s="41">
        <f>'Given Data '!C$24*'Given Data '!C$17*9.81</f>
        <v>409.43800800000002</v>
      </c>
      <c r="U1839" s="41">
        <v>0</v>
      </c>
      <c r="V1839" s="41">
        <f>'Given Data '!C$45-(Table10[[#This Row],[Column13]]+Table10[[#This Row],[Column14]]+Table10[[#This Row],[Column15]])</f>
        <v>-602.13966497453407</v>
      </c>
      <c r="W1839" s="41">
        <f>Table10[[#This Row],[Column16]]/'Given Data '!C$17</f>
        <v>-1.1541654654396774</v>
      </c>
      <c r="X1839" s="41">
        <f>IF(L1839=1,'Given Data '!C$55,IF(L1839=2,'Given Data '!C$56,IF(L1839=3,'Given Data '!C$57)))</f>
        <v>581.23604096253996</v>
      </c>
      <c r="Y1839" s="41">
        <f>Table10[[#This Row],[Column19]]*Table10[[#This Row],[Column11]]^2/(2*1000)</f>
        <v>278.36315214215182</v>
      </c>
    </row>
    <row r="1840" spans="7:25">
      <c r="G1840" s="42">
        <v>6500</v>
      </c>
      <c r="H1840" s="42">
        <v>18</v>
      </c>
      <c r="I1840" s="41">
        <f>Table10[[#This Row],[Column2]]*746/1000</f>
        <v>13.428000000000001</v>
      </c>
      <c r="J1840" s="37">
        <f>60*Table10[[#This Row],[Column3]]/(2*PI()*Table10[[#This Row],[Column1]])</f>
        <v>1.972737762311973E-2</v>
      </c>
      <c r="K1840" s="51">
        <v>483</v>
      </c>
      <c r="L1840" s="41">
        <f>IF(Simulation!Q1840&lt;='Given Data '!J$6,1,IF(AND(Simulation!Q1840&gt;'Given Data '!J$6,Simulation!Q1840&lt;='Given Data '!J$7),2,IF(Simulation!Q1840&gt;'Given Data '!J$8,3)))</f>
        <v>3</v>
      </c>
      <c r="M1840" s="41">
        <v>3</v>
      </c>
      <c r="N1840" s="32">
        <f t="shared" si="67"/>
        <v>1836</v>
      </c>
      <c r="O1840" s="41">
        <f>O1839+(Table10[[#This Row],[Column11]]-Q1839)/R1839</f>
        <v>89.09973453306327</v>
      </c>
      <c r="P1840" s="41">
        <f>3.6*Table10[[#This Row],[Column11]]</f>
        <v>111.53632144002334</v>
      </c>
      <c r="Q1840" s="41">
        <f t="shared" si="68"/>
        <v>30.982311511117594</v>
      </c>
      <c r="R1840" s="36">
        <f>-Table10[[#This Row],[Column16]]/Table10[[#This Row],[Column19]]</f>
        <v>1.039315797378858</v>
      </c>
      <c r="S1840" s="41">
        <f>'Given Data '!C$21*'Given Data '!C$19*'Given Data '!C$9*Table10[[#This Row],[Column11]]^2</f>
        <v>902.5512087011474</v>
      </c>
      <c r="T1840" s="41">
        <f>'Given Data '!C$24*'Given Data '!C$17*9.81</f>
        <v>409.43800800000002</v>
      </c>
      <c r="U1840" s="41">
        <v>0</v>
      </c>
      <c r="V1840" s="41">
        <f>'Given Data '!C$45-(Table10[[#This Row],[Column13]]+Table10[[#This Row],[Column14]]+Table10[[#This Row],[Column15]])</f>
        <v>-604.08779937831287</v>
      </c>
      <c r="W1840" s="41">
        <f>Table10[[#This Row],[Column16]]/'Given Data '!C$17</f>
        <v>-1.1578995982026659</v>
      </c>
      <c r="X1840" s="41">
        <f>IF(L1840=1,'Given Data '!C$55,IF(L1840=2,'Given Data '!C$56,IF(L1840=3,'Given Data '!C$57)))</f>
        <v>581.23604096253996</v>
      </c>
      <c r="Y1840" s="41">
        <f>Table10[[#This Row],[Column19]]*Table10[[#This Row],[Column11]]^2/(2*1000)</f>
        <v>278.96529180712645</v>
      </c>
    </row>
    <row r="1841" spans="7:25">
      <c r="G1841" s="42">
        <v>6500</v>
      </c>
      <c r="H1841" s="42">
        <v>18</v>
      </c>
      <c r="I1841" s="41">
        <f>Table10[[#This Row],[Column2]]*746/1000</f>
        <v>13.428000000000001</v>
      </c>
      <c r="J1841" s="37">
        <f>60*Table10[[#This Row],[Column3]]/(2*PI()*Table10[[#This Row],[Column1]])</f>
        <v>1.972737762311973E-2</v>
      </c>
      <c r="K1841" s="51">
        <v>479.7</v>
      </c>
      <c r="L1841" s="41">
        <f>IF(Simulation!Q1841&lt;='Given Data '!J$6,1,IF(AND(Simulation!Q1841&gt;'Given Data '!J$6,Simulation!Q1841&lt;='Given Data '!J$7),2,IF(Simulation!Q1841&gt;'Given Data '!J$8,3)))</f>
        <v>3</v>
      </c>
      <c r="M1841" s="41">
        <v>3</v>
      </c>
      <c r="N1841" s="32">
        <f t="shared" si="67"/>
        <v>1837</v>
      </c>
      <c r="O1841" s="41">
        <f>O1840+(Table10[[#This Row],[Column11]]-Q1840)/R1840</f>
        <v>89.131993559971008</v>
      </c>
      <c r="P1841" s="41">
        <f>3.6*Table10[[#This Row],[Column11]]</f>
        <v>111.65701977860715</v>
      </c>
      <c r="Q1841" s="41">
        <f t="shared" si="68"/>
        <v>31.015838827390876</v>
      </c>
      <c r="R1841" s="36">
        <f>-Table10[[#This Row],[Column16]]/Table10[[#This Row],[Column19]]</f>
        <v>1.0426783509175794</v>
      </c>
      <c r="S1841" s="41">
        <f>'Given Data '!C$21*'Given Data '!C$19*'Given Data '!C$9*Table10[[#This Row],[Column11]]^2</f>
        <v>904.50564600751829</v>
      </c>
      <c r="T1841" s="41">
        <f>'Given Data '!C$24*'Given Data '!C$17*9.81</f>
        <v>409.43800800000002</v>
      </c>
      <c r="U1841" s="41">
        <v>0</v>
      </c>
      <c r="V1841" s="41">
        <f>'Given Data '!C$45-(Table10[[#This Row],[Column13]]+Table10[[#This Row],[Column14]]+Table10[[#This Row],[Column15]])</f>
        <v>-606.04223668468376</v>
      </c>
      <c r="W1841" s="41">
        <f>Table10[[#This Row],[Column16]]/'Given Data '!C$17</f>
        <v>-1.1616458122034918</v>
      </c>
      <c r="X1841" s="41">
        <f>IF(L1841=1,'Given Data '!C$55,IF(L1841=2,'Given Data '!C$56,IF(L1841=3,'Given Data '!C$57)))</f>
        <v>581.23604096253996</v>
      </c>
      <c r="Y1841" s="41">
        <f>Table10[[#This Row],[Column19]]*Table10[[#This Row],[Column11]]^2/(2*1000)</f>
        <v>279.5693796065047</v>
      </c>
    </row>
    <row r="1842" spans="7:25">
      <c r="G1842" s="42">
        <v>6500</v>
      </c>
      <c r="H1842" s="42">
        <v>18</v>
      </c>
      <c r="I1842" s="41">
        <f>Table10[[#This Row],[Column2]]*746/1000</f>
        <v>13.428000000000001</v>
      </c>
      <c r="J1842" s="37">
        <f>60*Table10[[#This Row],[Column3]]/(2*PI()*Table10[[#This Row],[Column1]])</f>
        <v>1.972737762311973E-2</v>
      </c>
      <c r="K1842" s="51">
        <v>482.7</v>
      </c>
      <c r="L1842" s="41">
        <f>IF(Simulation!Q1842&lt;='Given Data '!J$6,1,IF(AND(Simulation!Q1842&gt;'Given Data '!J$6,Simulation!Q1842&lt;='Given Data '!J$7),2,IF(Simulation!Q1842&gt;'Given Data '!J$8,3)))</f>
        <v>3</v>
      </c>
      <c r="M1842" s="41">
        <v>3</v>
      </c>
      <c r="N1842" s="32">
        <f t="shared" si="67"/>
        <v>1838</v>
      </c>
      <c r="O1842" s="41">
        <f>O1841+(Table10[[#This Row],[Column11]]-Q1841)/R1841</f>
        <v>89.164217697114665</v>
      </c>
      <c r="P1842" s="41">
        <f>3.6*Table10[[#This Row],[Column11]]</f>
        <v>111.77797765524322</v>
      </c>
      <c r="Q1842" s="41">
        <f t="shared" si="68"/>
        <v>31.049438237567561</v>
      </c>
      <c r="R1842" s="36">
        <f>-Table10[[#This Row],[Column16]]/Table10[[#This Row],[Column19]]</f>
        <v>1.0460517835041603</v>
      </c>
      <c r="S1842" s="41">
        <f>'Given Data '!C$21*'Given Data '!C$19*'Given Data '!C$9*Table10[[#This Row],[Column11]]^2</f>
        <v>906.46640660859657</v>
      </c>
      <c r="T1842" s="41">
        <f>'Given Data '!C$24*'Given Data '!C$17*9.81</f>
        <v>409.43800800000002</v>
      </c>
      <c r="U1842" s="41">
        <v>0</v>
      </c>
      <c r="V1842" s="41">
        <f>'Given Data '!C$45-(Table10[[#This Row],[Column13]]+Table10[[#This Row],[Column14]]+Table10[[#This Row],[Column15]])</f>
        <v>-608.00299728576215</v>
      </c>
      <c r="W1842" s="41">
        <f>Table10[[#This Row],[Column16]]/'Given Data '!C$17</f>
        <v>-1.1654041465292253</v>
      </c>
      <c r="X1842" s="41">
        <f>IF(L1842=1,'Given Data '!C$55,IF(L1842=2,'Given Data '!C$56,IF(L1842=3,'Given Data '!C$57)))</f>
        <v>581.23604096253996</v>
      </c>
      <c r="Y1842" s="41">
        <f>Table10[[#This Row],[Column19]]*Table10[[#This Row],[Column11]]^2/(2*1000)</f>
        <v>280.17542184318938</v>
      </c>
    </row>
    <row r="1843" spans="7:25">
      <c r="G1843" s="42">
        <v>6500</v>
      </c>
      <c r="H1843" s="42">
        <v>18</v>
      </c>
      <c r="I1843" s="41">
        <f>Table10[[#This Row],[Column2]]*746/1000</f>
        <v>13.428000000000001</v>
      </c>
      <c r="J1843" s="37">
        <f>60*Table10[[#This Row],[Column3]]/(2*PI()*Table10[[#This Row],[Column1]])</f>
        <v>1.972737762311973E-2</v>
      </c>
      <c r="K1843" s="51">
        <v>492.1</v>
      </c>
      <c r="L1843" s="41">
        <f>IF(Simulation!Q1843&lt;='Given Data '!J$6,1,IF(AND(Simulation!Q1843&gt;'Given Data '!J$6,Simulation!Q1843&lt;='Given Data '!J$7),2,IF(Simulation!Q1843&gt;'Given Data '!J$8,3)))</f>
        <v>3</v>
      </c>
      <c r="M1843" s="41">
        <v>3</v>
      </c>
      <c r="N1843" s="32">
        <f t="shared" si="67"/>
        <v>1839</v>
      </c>
      <c r="O1843" s="41">
        <f>O1842+(Table10[[#This Row],[Column11]]-Q1842)/R1842</f>
        <v>89.196406945122462</v>
      </c>
      <c r="P1843" s="41">
        <f>3.6*Table10[[#This Row],[Column11]]</f>
        <v>111.8991954882808</v>
      </c>
      <c r="Q1843" s="41">
        <f t="shared" si="68"/>
        <v>31.083109857855774</v>
      </c>
      <c r="R1843" s="36">
        <f>-Table10[[#This Row],[Column16]]/Table10[[#This Row],[Column19]]</f>
        <v>1.0494361303361612</v>
      </c>
      <c r="S1843" s="41">
        <f>'Given Data '!C$21*'Given Data '!C$19*'Given Data '!C$9*Table10[[#This Row],[Column11]]^2</f>
        <v>908.43351096247284</v>
      </c>
      <c r="T1843" s="41">
        <f>'Given Data '!C$24*'Given Data '!C$17*9.81</f>
        <v>409.43800800000002</v>
      </c>
      <c r="U1843" s="41">
        <v>0</v>
      </c>
      <c r="V1843" s="41">
        <f>'Given Data '!C$45-(Table10[[#This Row],[Column13]]+Table10[[#This Row],[Column14]]+Table10[[#This Row],[Column15]])</f>
        <v>-609.97010163963841</v>
      </c>
      <c r="W1843" s="41">
        <f>Table10[[#This Row],[Column16]]/'Given Data '!C$17</f>
        <v>-1.1691746403933956</v>
      </c>
      <c r="X1843" s="41">
        <f>IF(L1843=1,'Given Data '!C$55,IF(L1843=2,'Given Data '!C$56,IF(L1843=3,'Given Data '!C$57)))</f>
        <v>581.23604096253996</v>
      </c>
      <c r="Y1843" s="41">
        <f>Table10[[#This Row],[Column19]]*Table10[[#This Row],[Column11]]^2/(2*1000)</f>
        <v>280.78342484047516</v>
      </c>
    </row>
    <row r="1844" spans="7:25">
      <c r="G1844" s="42">
        <v>6500</v>
      </c>
      <c r="H1844" s="42">
        <v>18</v>
      </c>
      <c r="I1844" s="41">
        <f>Table10[[#This Row],[Column2]]*746/1000</f>
        <v>13.428000000000001</v>
      </c>
      <c r="J1844" s="37">
        <f>60*Table10[[#This Row],[Column3]]/(2*PI()*Table10[[#This Row],[Column1]])</f>
        <v>1.972737762311973E-2</v>
      </c>
      <c r="K1844" s="51">
        <v>494.5</v>
      </c>
      <c r="L1844" s="41">
        <f>IF(Simulation!Q1844&lt;='Given Data '!J$6,1,IF(AND(Simulation!Q1844&gt;'Given Data '!J$6,Simulation!Q1844&lt;='Given Data '!J$7),2,IF(Simulation!Q1844&gt;'Given Data '!J$8,3)))</f>
        <v>3</v>
      </c>
      <c r="M1844" s="41">
        <v>3</v>
      </c>
      <c r="N1844" s="32">
        <f t="shared" si="67"/>
        <v>1840</v>
      </c>
      <c r="O1844" s="41">
        <f>O1843+(Table10[[#This Row],[Column11]]-Q1843)/R1843</f>
        <v>89.228561304743224</v>
      </c>
      <c r="P1844" s="41">
        <f>3.6*Table10[[#This Row],[Column11]]</f>
        <v>112.02067369652262</v>
      </c>
      <c r="Q1844" s="41">
        <f t="shared" si="68"/>
        <v>31.116853804589617</v>
      </c>
      <c r="R1844" s="36">
        <f>-Table10[[#This Row],[Column16]]/Table10[[#This Row],[Column19]]</f>
        <v>1.0528314267250198</v>
      </c>
      <c r="S1844" s="41">
        <f>'Given Data '!C$21*'Given Data '!C$19*'Given Data '!C$9*Table10[[#This Row],[Column11]]^2</f>
        <v>910.40697959342742</v>
      </c>
      <c r="T1844" s="41">
        <f>'Given Data '!C$24*'Given Data '!C$17*9.81</f>
        <v>409.43800800000002</v>
      </c>
      <c r="U1844" s="41">
        <v>0</v>
      </c>
      <c r="V1844" s="41">
        <f>'Given Data '!C$45-(Table10[[#This Row],[Column13]]+Table10[[#This Row],[Column14]]+Table10[[#This Row],[Column15]])</f>
        <v>-611.943570270593</v>
      </c>
      <c r="W1844" s="41">
        <f>Table10[[#This Row],[Column16]]/'Given Data '!C$17</f>
        <v>-1.1729573331364034</v>
      </c>
      <c r="X1844" s="41">
        <f>IF(L1844=1,'Given Data '!C$55,IF(L1844=2,'Given Data '!C$56,IF(L1844=3,'Given Data '!C$57)))</f>
        <v>581.23604096253996</v>
      </c>
      <c r="Y1844" s="41">
        <f>Table10[[#This Row],[Column19]]*Table10[[#This Row],[Column11]]^2/(2*1000)</f>
        <v>281.39339494211481</v>
      </c>
    </row>
    <row r="1845" spans="7:25">
      <c r="G1845" s="42">
        <v>6500</v>
      </c>
      <c r="H1845" s="42">
        <v>18</v>
      </c>
      <c r="I1845" s="41">
        <f>Table10[[#This Row],[Column2]]*746/1000</f>
        <v>13.428000000000001</v>
      </c>
      <c r="J1845" s="37">
        <f>60*Table10[[#This Row],[Column3]]/(2*PI()*Table10[[#This Row],[Column1]])</f>
        <v>1.972737762311973E-2</v>
      </c>
      <c r="K1845" s="51">
        <v>494.6</v>
      </c>
      <c r="L1845" s="41">
        <f>IF(Simulation!Q1845&lt;='Given Data '!J$6,1,IF(AND(Simulation!Q1845&gt;'Given Data '!J$6,Simulation!Q1845&lt;='Given Data '!J$7),2,IF(Simulation!Q1845&gt;'Given Data '!J$8,3)))</f>
        <v>3</v>
      </c>
      <c r="M1845" s="41">
        <v>3</v>
      </c>
      <c r="N1845" s="32">
        <f t="shared" si="67"/>
        <v>1841</v>
      </c>
      <c r="O1845" s="41">
        <f>O1844+(Table10[[#This Row],[Column11]]-Q1844)/R1844</f>
        <v>89.260680776846172</v>
      </c>
      <c r="P1845" s="41">
        <f>3.6*Table10[[#This Row],[Column11]]</f>
        <v>112.14241269922593</v>
      </c>
      <c r="Q1845" s="41">
        <f t="shared" si="68"/>
        <v>31.150670194229424</v>
      </c>
      <c r="R1845" s="36">
        <f>-Table10[[#This Row],[Column16]]/Table10[[#This Row],[Column19]]</f>
        <v>1.0562377080964178</v>
      </c>
      <c r="S1845" s="41">
        <f>'Given Data '!C$21*'Given Data '!C$19*'Given Data '!C$9*Table10[[#This Row],[Column11]]^2</f>
        <v>912.38683309214332</v>
      </c>
      <c r="T1845" s="41">
        <f>'Given Data '!C$24*'Given Data '!C$17*9.81</f>
        <v>409.43800800000002</v>
      </c>
      <c r="U1845" s="41">
        <v>0</v>
      </c>
      <c r="V1845" s="41">
        <f>'Given Data '!C$45-(Table10[[#This Row],[Column13]]+Table10[[#This Row],[Column14]]+Table10[[#This Row],[Column15]])</f>
        <v>-613.92342376930878</v>
      </c>
      <c r="W1845" s="41">
        <f>Table10[[#This Row],[Column16]]/'Given Data '!C$17</f>
        <v>-1.1767522642259276</v>
      </c>
      <c r="X1845" s="41">
        <f>IF(L1845=1,'Given Data '!C$55,IF(L1845=2,'Given Data '!C$56,IF(L1845=3,'Given Data '!C$57)))</f>
        <v>581.23604096253996</v>
      </c>
      <c r="Y1845" s="41">
        <f>Table10[[#This Row],[Column19]]*Table10[[#This Row],[Column11]]^2/(2*1000)</f>
        <v>282.00533851238544</v>
      </c>
    </row>
    <row r="1846" spans="7:25">
      <c r="G1846" s="42">
        <v>6500</v>
      </c>
      <c r="H1846" s="42">
        <v>18</v>
      </c>
      <c r="I1846" s="41">
        <f>Table10[[#This Row],[Column2]]*746/1000</f>
        <v>13.428000000000001</v>
      </c>
      <c r="J1846" s="37">
        <f>60*Table10[[#This Row],[Column3]]/(2*PI()*Table10[[#This Row],[Column1]])</f>
        <v>1.972737762311973E-2</v>
      </c>
      <c r="K1846" s="51">
        <v>494.6</v>
      </c>
      <c r="L1846" s="41">
        <f>IF(Simulation!Q1846&lt;='Given Data '!J$6,1,IF(AND(Simulation!Q1846&gt;'Given Data '!J$6,Simulation!Q1846&lt;='Given Data '!J$7),2,IF(Simulation!Q1846&gt;'Given Data '!J$8,3)))</f>
        <v>3</v>
      </c>
      <c r="M1846" s="41">
        <v>3</v>
      </c>
      <c r="N1846" s="32">
        <f t="shared" si="67"/>
        <v>1842</v>
      </c>
      <c r="O1846" s="41">
        <f>O1845+(Table10[[#This Row],[Column11]]-Q1845)/R1845</f>
        <v>89.292765362420866</v>
      </c>
      <c r="P1846" s="41">
        <f>3.6*Table10[[#This Row],[Column11]]</f>
        <v>112.26441291610342</v>
      </c>
      <c r="Q1846" s="41">
        <f t="shared" si="68"/>
        <v>31.184559143362062</v>
      </c>
      <c r="R1846" s="36">
        <f>-Table10[[#This Row],[Column16]]/Table10[[#This Row],[Column19]]</f>
        <v>1.0596550099906523</v>
      </c>
      <c r="S1846" s="41">
        <f>'Given Data '!C$21*'Given Data '!C$19*'Given Data '!C$9*Table10[[#This Row],[Column11]]^2</f>
        <v>914.37309211592208</v>
      </c>
      <c r="T1846" s="41">
        <f>'Given Data '!C$24*'Given Data '!C$17*9.81</f>
        <v>409.43800800000002</v>
      </c>
      <c r="U1846" s="41">
        <v>0</v>
      </c>
      <c r="V1846" s="41">
        <f>'Given Data '!C$45-(Table10[[#This Row],[Column13]]+Table10[[#This Row],[Column14]]+Table10[[#This Row],[Column15]])</f>
        <v>-615.90968279308754</v>
      </c>
      <c r="W1846" s="41">
        <f>Table10[[#This Row],[Column16]]/'Given Data '!C$17</f>
        <v>-1.1805594732573412</v>
      </c>
      <c r="X1846" s="41">
        <f>IF(L1846=1,'Given Data '!C$55,IF(L1846=2,'Given Data '!C$56,IF(L1846=3,'Given Data '!C$57)))</f>
        <v>581.23604096253996</v>
      </c>
      <c r="Y1846" s="41">
        <f>Table10[[#This Row],[Column19]]*Table10[[#This Row],[Column11]]^2/(2*1000)</f>
        <v>282.61926193615477</v>
      </c>
    </row>
    <row r="1847" spans="7:25">
      <c r="G1847" s="42">
        <v>6500</v>
      </c>
      <c r="H1847" s="42">
        <v>18</v>
      </c>
      <c r="I1847" s="41">
        <f>Table10[[#This Row],[Column2]]*746/1000</f>
        <v>13.428000000000001</v>
      </c>
      <c r="J1847" s="37">
        <f>60*Table10[[#This Row],[Column3]]/(2*PI()*Table10[[#This Row],[Column1]])</f>
        <v>1.972737762311973E-2</v>
      </c>
      <c r="K1847" s="51">
        <v>494.6</v>
      </c>
      <c r="L1847" s="41">
        <f>IF(Simulation!Q1847&lt;='Given Data '!J$6,1,IF(AND(Simulation!Q1847&gt;'Given Data '!J$6,Simulation!Q1847&lt;='Given Data '!J$7),2,IF(Simulation!Q1847&gt;'Given Data '!J$8,3)))</f>
        <v>3</v>
      </c>
      <c r="M1847" s="41">
        <v>3</v>
      </c>
      <c r="N1847" s="32">
        <f t="shared" si="67"/>
        <v>1843</v>
      </c>
      <c r="O1847" s="41">
        <f>O1846+(Table10[[#This Row],[Column11]]-Q1846)/R1846</f>
        <v>89.324815062576988</v>
      </c>
      <c r="P1847" s="41">
        <f>3.6*Table10[[#This Row],[Column11]]</f>
        <v>112.38667476732429</v>
      </c>
      <c r="Q1847" s="41">
        <f t="shared" si="68"/>
        <v>31.218520768701193</v>
      </c>
      <c r="R1847" s="36">
        <f>-Table10[[#This Row],[Column16]]/Table10[[#This Row],[Column19]]</f>
        <v>1.0630833680630054</v>
      </c>
      <c r="S1847" s="41">
        <f>'Given Data '!C$21*'Given Data '!C$19*'Given Data '!C$9*Table10[[#This Row],[Column11]]^2</f>
        <v>916.36577738889844</v>
      </c>
      <c r="T1847" s="41">
        <f>'Given Data '!C$24*'Given Data '!C$17*9.81</f>
        <v>409.43800800000002</v>
      </c>
      <c r="U1847" s="41">
        <v>0</v>
      </c>
      <c r="V1847" s="41">
        <f>'Given Data '!C$45-(Table10[[#This Row],[Column13]]+Table10[[#This Row],[Column14]]+Table10[[#This Row],[Column15]])</f>
        <v>-617.9023680660639</v>
      </c>
      <c r="W1847" s="41">
        <f>Table10[[#This Row],[Column16]]/'Given Data '!C$17</f>
        <v>-1.1843789999541199</v>
      </c>
      <c r="X1847" s="41">
        <f>IF(L1847=1,'Given Data '!C$55,IF(L1847=2,'Given Data '!C$56,IF(L1847=3,'Given Data '!C$57)))</f>
        <v>581.23604096253996</v>
      </c>
      <c r="Y1847" s="41">
        <f>Table10[[#This Row],[Column19]]*Table10[[#This Row],[Column11]]^2/(2*1000)</f>
        <v>283.2351716189479</v>
      </c>
    </row>
    <row r="1848" spans="7:25">
      <c r="G1848" s="42">
        <v>6500</v>
      </c>
      <c r="H1848" s="42">
        <v>18</v>
      </c>
      <c r="I1848" s="41">
        <f>Table10[[#This Row],[Column2]]*746/1000</f>
        <v>13.428000000000001</v>
      </c>
      <c r="J1848" s="37">
        <f>60*Table10[[#This Row],[Column3]]/(2*PI()*Table10[[#This Row],[Column1]])</f>
        <v>1.972737762311973E-2</v>
      </c>
      <c r="K1848" s="51">
        <v>494.6</v>
      </c>
      <c r="L1848" s="41">
        <f>IF(Simulation!Q1848&lt;='Given Data '!J$6,1,IF(AND(Simulation!Q1848&gt;'Given Data '!J$6,Simulation!Q1848&lt;='Given Data '!J$7),2,IF(Simulation!Q1848&gt;'Given Data '!J$8,3)))</f>
        <v>3</v>
      </c>
      <c r="M1848" s="41">
        <v>3</v>
      </c>
      <c r="N1848" s="32">
        <f t="shared" si="67"/>
        <v>1844</v>
      </c>
      <c r="O1848" s="41">
        <f>O1847+(Table10[[#This Row],[Column11]]-Q1847)/R1847</f>
        <v>89.356829878544232</v>
      </c>
      <c r="P1848" s="41">
        <f>3.6*Table10[[#This Row],[Column11]]</f>
        <v>112.50919867351523</v>
      </c>
      <c r="Q1848" s="41">
        <f t="shared" si="68"/>
        <v>31.252555187087562</v>
      </c>
      <c r="R1848" s="36">
        <f>-Table10[[#This Row],[Column16]]/Table10[[#This Row],[Column19]]</f>
        <v>1.0665228180841171</v>
      </c>
      <c r="S1848" s="41">
        <f>'Given Data '!C$21*'Given Data '!C$19*'Given Data '!C$9*Table10[[#This Row],[Column11]]^2</f>
        <v>918.36490970225782</v>
      </c>
      <c r="T1848" s="41">
        <f>'Given Data '!C$24*'Given Data '!C$17*9.81</f>
        <v>409.43800800000002</v>
      </c>
      <c r="U1848" s="41">
        <v>0</v>
      </c>
      <c r="V1848" s="41">
        <f>'Given Data '!C$45-(Table10[[#This Row],[Column13]]+Table10[[#This Row],[Column14]]+Table10[[#This Row],[Column15]])</f>
        <v>-619.9015003794234</v>
      </c>
      <c r="W1848" s="41">
        <f>Table10[[#This Row],[Column16]]/'Given Data '!C$17</f>
        <v>-1.1882108841682608</v>
      </c>
      <c r="X1848" s="41">
        <f>IF(L1848=1,'Given Data '!C$55,IF(L1848=2,'Given Data '!C$56,IF(L1848=3,'Given Data '!C$57)))</f>
        <v>581.23604096253996</v>
      </c>
      <c r="Y1848" s="41">
        <f>Table10[[#This Row],[Column19]]*Table10[[#This Row],[Column11]]^2/(2*1000)</f>
        <v>283.85307398701394</v>
      </c>
    </row>
    <row r="1849" spans="7:25">
      <c r="G1849" s="42">
        <v>6500</v>
      </c>
      <c r="H1849" s="42">
        <v>18</v>
      </c>
      <c r="I1849" s="41">
        <f>Table10[[#This Row],[Column2]]*746/1000</f>
        <v>13.428000000000001</v>
      </c>
      <c r="J1849" s="37">
        <f>60*Table10[[#This Row],[Column3]]/(2*PI()*Table10[[#This Row],[Column1]])</f>
        <v>1.972737762311973E-2</v>
      </c>
      <c r="K1849" s="51">
        <v>494.6</v>
      </c>
      <c r="L1849" s="41">
        <f>IF(Simulation!Q1849&lt;='Given Data '!J$6,1,IF(AND(Simulation!Q1849&gt;'Given Data '!J$6,Simulation!Q1849&lt;='Given Data '!J$7),2,IF(Simulation!Q1849&gt;'Given Data '!J$8,3)))</f>
        <v>3</v>
      </c>
      <c r="M1849" s="41">
        <v>3</v>
      </c>
      <c r="N1849" s="32">
        <f t="shared" si="67"/>
        <v>1845</v>
      </c>
      <c r="O1849" s="41">
        <f>O1848+(Table10[[#This Row],[Column11]]-Q1848)/R1848</f>
        <v>89.388809811672132</v>
      </c>
      <c r="P1849" s="41">
        <f>3.6*Table10[[#This Row],[Column11]]</f>
        <v>112.6319850557614</v>
      </c>
      <c r="Q1849" s="41">
        <f t="shared" si="68"/>
        <v>31.286662515489279</v>
      </c>
      <c r="R1849" s="36">
        <f>-Table10[[#This Row],[Column16]]/Table10[[#This Row],[Column19]]</f>
        <v>1.069973395940357</v>
      </c>
      <c r="S1849" s="41">
        <f>'Given Data '!C$21*'Given Data '!C$19*'Given Data '!C$9*Table10[[#This Row],[Column11]]^2</f>
        <v>920.37050991445176</v>
      </c>
      <c r="T1849" s="41">
        <f>'Given Data '!C$24*'Given Data '!C$17*9.81</f>
        <v>409.43800800000002</v>
      </c>
      <c r="U1849" s="41">
        <v>0</v>
      </c>
      <c r="V1849" s="41">
        <f>'Given Data '!C$45-(Table10[[#This Row],[Column13]]+Table10[[#This Row],[Column14]]+Table10[[#This Row],[Column15]])</f>
        <v>-621.90710059161734</v>
      </c>
      <c r="W1849" s="41">
        <f>Table10[[#This Row],[Column16]]/'Given Data '!C$17</f>
        <v>-1.1920551658806948</v>
      </c>
      <c r="X1849" s="41">
        <f>IF(L1849=1,'Given Data '!C$55,IF(L1849=2,'Given Data '!C$56,IF(L1849=3,'Given Data '!C$57)))</f>
        <v>581.23604096253996</v>
      </c>
      <c r="Y1849" s="41">
        <f>Table10[[#This Row],[Column19]]*Table10[[#This Row],[Column11]]^2/(2*1000)</f>
        <v>284.4729754873934</v>
      </c>
    </row>
    <row r="1850" spans="7:25">
      <c r="G1850" s="42">
        <v>6500</v>
      </c>
      <c r="H1850" s="42">
        <v>18</v>
      </c>
      <c r="I1850" s="41">
        <f>Table10[[#This Row],[Column2]]*746/1000</f>
        <v>13.428000000000001</v>
      </c>
      <c r="J1850" s="37">
        <f>60*Table10[[#This Row],[Column3]]/(2*PI()*Table10[[#This Row],[Column1]])</f>
        <v>1.972737762311973E-2</v>
      </c>
      <c r="K1850" s="51">
        <v>494.6</v>
      </c>
      <c r="L1850" s="41">
        <f>IF(Simulation!Q1850&lt;='Given Data '!J$6,1,IF(AND(Simulation!Q1850&gt;'Given Data '!J$6,Simulation!Q1850&lt;='Given Data '!J$7),2,IF(Simulation!Q1850&gt;'Given Data '!J$8,3)))</f>
        <v>3</v>
      </c>
      <c r="M1850" s="41">
        <v>3</v>
      </c>
      <c r="N1850" s="32">
        <f t="shared" si="67"/>
        <v>1846</v>
      </c>
      <c r="O1850" s="41">
        <f>O1849+(Table10[[#This Row],[Column11]]-Q1849)/R1849</f>
        <v>89.420754863429963</v>
      </c>
      <c r="P1850" s="41">
        <f>3.6*Table10[[#This Row],[Column11]]</f>
        <v>112.75503433560753</v>
      </c>
      <c r="Q1850" s="41">
        <f t="shared" si="68"/>
        <v>31.320842871002093</v>
      </c>
      <c r="R1850" s="36">
        <f>-Table10[[#This Row],[Column16]]/Table10[[#This Row],[Column19]]</f>
        <v>1.0734351376342004</v>
      </c>
      <c r="S1850" s="41">
        <f>'Given Data '!C$21*'Given Data '!C$19*'Given Data '!C$9*Table10[[#This Row],[Column11]]^2</f>
        <v>922.3825989514163</v>
      </c>
      <c r="T1850" s="41">
        <f>'Given Data '!C$24*'Given Data '!C$17*9.81</f>
        <v>409.43800800000002</v>
      </c>
      <c r="U1850" s="41">
        <v>0</v>
      </c>
      <c r="V1850" s="41">
        <f>'Given Data '!C$45-(Table10[[#This Row],[Column13]]+Table10[[#This Row],[Column14]]+Table10[[#This Row],[Column15]])</f>
        <v>-623.91918962858176</v>
      </c>
      <c r="W1850" s="41">
        <f>Table10[[#This Row],[Column16]]/'Given Data '!C$17</f>
        <v>-1.1959118852017054</v>
      </c>
      <c r="X1850" s="41">
        <f>IF(L1850=1,'Given Data '!C$55,IF(L1850=2,'Given Data '!C$56,IF(L1850=3,'Given Data '!C$57)))</f>
        <v>581.23604096253996</v>
      </c>
      <c r="Y1850" s="41">
        <f>Table10[[#This Row],[Column19]]*Table10[[#This Row],[Column11]]^2/(2*1000)</f>
        <v>285.09488258798496</v>
      </c>
    </row>
    <row r="1851" spans="7:25">
      <c r="G1851" s="42">
        <v>6500</v>
      </c>
      <c r="H1851" s="42">
        <v>18</v>
      </c>
      <c r="I1851" s="41">
        <f>Table10[[#This Row],[Column2]]*746/1000</f>
        <v>13.428000000000001</v>
      </c>
      <c r="J1851" s="37">
        <f>60*Table10[[#This Row],[Column3]]/(2*PI()*Table10[[#This Row],[Column1]])</f>
        <v>1.972737762311973E-2</v>
      </c>
      <c r="K1851" s="51">
        <v>494.6</v>
      </c>
      <c r="L1851" s="41">
        <f>IF(Simulation!Q1851&lt;='Given Data '!J$6,1,IF(AND(Simulation!Q1851&gt;'Given Data '!J$6,Simulation!Q1851&lt;='Given Data '!J$7),2,IF(Simulation!Q1851&gt;'Given Data '!J$8,3)))</f>
        <v>3</v>
      </c>
      <c r="M1851" s="41">
        <v>3</v>
      </c>
      <c r="N1851" s="32">
        <f t="shared" si="67"/>
        <v>1847</v>
      </c>
      <c r="O1851" s="41">
        <f>O1850+(Table10[[#This Row],[Column11]]-Q1850)/R1850</f>
        <v>89.452665035406525</v>
      </c>
      <c r="P1851" s="41">
        <f>3.6*Table10[[#This Row],[Column11]]</f>
        <v>112.87834693505886</v>
      </c>
      <c r="Q1851" s="41">
        <f t="shared" si="68"/>
        <v>31.355096370849683</v>
      </c>
      <c r="R1851" s="36">
        <f>-Table10[[#This Row],[Column16]]/Table10[[#This Row],[Column19]]</f>
        <v>1.0769080792846042</v>
      </c>
      <c r="S1851" s="41">
        <f>'Given Data '!C$21*'Given Data '!C$19*'Given Data '!C$9*Table10[[#This Row],[Column11]]^2</f>
        <v>924.40119780679095</v>
      </c>
      <c r="T1851" s="41">
        <f>'Given Data '!C$24*'Given Data '!C$17*9.81</f>
        <v>409.43800800000002</v>
      </c>
      <c r="U1851" s="41">
        <v>0</v>
      </c>
      <c r="V1851" s="41">
        <f>'Given Data '!C$45-(Table10[[#This Row],[Column13]]+Table10[[#This Row],[Column14]]+Table10[[#This Row],[Column15]])</f>
        <v>-625.93778848395641</v>
      </c>
      <c r="W1851" s="41">
        <f>Table10[[#This Row],[Column16]]/'Given Data '!C$17</f>
        <v>-1.1997810823713488</v>
      </c>
      <c r="X1851" s="41">
        <f>IF(L1851=1,'Given Data '!C$55,IF(L1851=2,'Given Data '!C$56,IF(L1851=3,'Given Data '!C$57)))</f>
        <v>581.23604096253996</v>
      </c>
      <c r="Y1851" s="41">
        <f>Table10[[#This Row],[Column19]]*Table10[[#This Row],[Column11]]^2/(2*1000)</f>
        <v>285.71880177761352</v>
      </c>
    </row>
    <row r="1852" spans="7:25">
      <c r="G1852" s="42">
        <v>6500</v>
      </c>
      <c r="H1852" s="42">
        <v>18</v>
      </c>
      <c r="I1852" s="41">
        <f>Table10[[#This Row],[Column2]]*746/1000</f>
        <v>13.428000000000001</v>
      </c>
      <c r="J1852" s="37">
        <f>60*Table10[[#This Row],[Column3]]/(2*PI()*Table10[[#This Row],[Column1]])</f>
        <v>1.972737762311973E-2</v>
      </c>
      <c r="K1852" s="51">
        <v>494.6</v>
      </c>
      <c r="L1852" s="41">
        <f>IF(Simulation!Q1852&lt;='Given Data '!J$6,1,IF(AND(Simulation!Q1852&gt;'Given Data '!J$6,Simulation!Q1852&lt;='Given Data '!J$7),2,IF(Simulation!Q1852&gt;'Given Data '!J$8,3)))</f>
        <v>3</v>
      </c>
      <c r="M1852" s="41">
        <v>3</v>
      </c>
      <c r="N1852" s="32">
        <f t="shared" si="67"/>
        <v>1848</v>
      </c>
      <c r="O1852" s="41">
        <f>O1851+(Table10[[#This Row],[Column11]]-Q1851)/R1851</f>
        <v>89.484540329310036</v>
      </c>
      <c r="P1852" s="41">
        <f>3.6*Table10[[#This Row],[Column11]]</f>
        <v>113.00192327658219</v>
      </c>
      <c r="Q1852" s="41">
        <f t="shared" si="68"/>
        <v>31.389423132383943</v>
      </c>
      <c r="R1852" s="36">
        <f>-Table10[[#This Row],[Column16]]/Table10[[#This Row],[Column19]]</f>
        <v>1.0803922571273816</v>
      </c>
      <c r="S1852" s="41">
        <f>'Given Data '!C$21*'Given Data '!C$19*'Given Data '!C$9*Table10[[#This Row],[Column11]]^2</f>
        <v>926.42632754213628</v>
      </c>
      <c r="T1852" s="41">
        <f>'Given Data '!C$24*'Given Data '!C$17*9.81</f>
        <v>409.43800800000002</v>
      </c>
      <c r="U1852" s="41">
        <v>0</v>
      </c>
      <c r="V1852" s="41">
        <f>'Given Data '!C$45-(Table10[[#This Row],[Column13]]+Table10[[#This Row],[Column14]]+Table10[[#This Row],[Column15]])</f>
        <v>-627.96291821930186</v>
      </c>
      <c r="W1852" s="41">
        <f>Table10[[#This Row],[Column16]]/'Given Data '!C$17</f>
        <v>-1.2036627977598702</v>
      </c>
      <c r="X1852" s="41">
        <f>IF(L1852=1,'Given Data '!C$55,IF(L1852=2,'Given Data '!C$56,IF(L1852=3,'Given Data '!C$57)))</f>
        <v>581.23604096253996</v>
      </c>
      <c r="Y1852" s="41">
        <f>Table10[[#This Row],[Column19]]*Table10[[#This Row],[Column11]]^2/(2*1000)</f>
        <v>286.34473956609742</v>
      </c>
    </row>
    <row r="1853" spans="7:25">
      <c r="G1853" s="42">
        <v>6500</v>
      </c>
      <c r="H1853" s="42">
        <v>18</v>
      </c>
      <c r="I1853" s="41">
        <f>Table10[[#This Row],[Column2]]*746/1000</f>
        <v>13.428000000000001</v>
      </c>
      <c r="J1853" s="37">
        <f>60*Table10[[#This Row],[Column3]]/(2*PI()*Table10[[#This Row],[Column1]])</f>
        <v>1.972737762311973E-2</v>
      </c>
      <c r="K1853" s="51">
        <v>494.6</v>
      </c>
      <c r="L1853" s="41">
        <f>IF(Simulation!Q1853&lt;='Given Data '!J$6,1,IF(AND(Simulation!Q1853&gt;'Given Data '!J$6,Simulation!Q1853&lt;='Given Data '!J$7),2,IF(Simulation!Q1853&gt;'Given Data '!J$8,3)))</f>
        <v>3</v>
      </c>
      <c r="M1853" s="41">
        <v>3</v>
      </c>
      <c r="N1853" s="32">
        <f t="shared" si="67"/>
        <v>1849</v>
      </c>
      <c r="O1853" s="41">
        <f>O1852+(Table10[[#This Row],[Column11]]-Q1852)/R1852</f>
        <v>89.516380746967954</v>
      </c>
      <c r="P1853" s="41">
        <f>3.6*Table10[[#This Row],[Column11]]</f>
        <v>113.12576378310695</v>
      </c>
      <c r="Q1853" s="41">
        <f t="shared" si="68"/>
        <v>31.423823273085262</v>
      </c>
      <c r="R1853" s="36">
        <f>-Table10[[#This Row],[Column16]]/Table10[[#This Row],[Column19]]</f>
        <v>1.0838877075155824</v>
      </c>
      <c r="S1853" s="41">
        <f>'Given Data '!C$21*'Given Data '!C$19*'Given Data '!C$9*Table10[[#This Row],[Column11]]^2</f>
        <v>928.45800928715494</v>
      </c>
      <c r="T1853" s="41">
        <f>'Given Data '!C$24*'Given Data '!C$17*9.81</f>
        <v>409.43800800000002</v>
      </c>
      <c r="U1853" s="41">
        <v>0</v>
      </c>
      <c r="V1853" s="41">
        <f>'Given Data '!C$45-(Table10[[#This Row],[Column13]]+Table10[[#This Row],[Column14]]+Table10[[#This Row],[Column15]])</f>
        <v>-629.99459996432051</v>
      </c>
      <c r="W1853" s="41">
        <f>Table10[[#This Row],[Column16]]/'Given Data '!C$17</f>
        <v>-1.2075570718681268</v>
      </c>
      <c r="X1853" s="41">
        <f>IF(L1853=1,'Given Data '!C$55,IF(L1853=2,'Given Data '!C$56,IF(L1853=3,'Given Data '!C$57)))</f>
        <v>581.23604096253996</v>
      </c>
      <c r="Y1853" s="41">
        <f>Table10[[#This Row],[Column19]]*Table10[[#This Row],[Column11]]^2/(2*1000)</f>
        <v>286.97270248431676</v>
      </c>
    </row>
    <row r="1854" spans="7:25">
      <c r="G1854" s="42">
        <v>6500</v>
      </c>
      <c r="H1854" s="42">
        <v>18</v>
      </c>
      <c r="I1854" s="41">
        <f>Table10[[#This Row],[Column2]]*746/1000</f>
        <v>13.428000000000001</v>
      </c>
      <c r="J1854" s="37">
        <f>60*Table10[[#This Row],[Column3]]/(2*PI()*Table10[[#This Row],[Column1]])</f>
        <v>1.972737762311973E-2</v>
      </c>
      <c r="K1854" s="51">
        <v>494.6</v>
      </c>
      <c r="L1854" s="41">
        <f>IF(Simulation!Q1854&lt;='Given Data '!J$6,1,IF(AND(Simulation!Q1854&gt;'Given Data '!J$6,Simulation!Q1854&lt;='Given Data '!J$7),2,IF(Simulation!Q1854&gt;'Given Data '!J$8,3)))</f>
        <v>3</v>
      </c>
      <c r="M1854" s="41">
        <v>3</v>
      </c>
      <c r="N1854" s="32">
        <f t="shared" si="67"/>
        <v>1850</v>
      </c>
      <c r="O1854" s="41">
        <f>O1853+(Table10[[#This Row],[Column11]]-Q1853)/R1853</f>
        <v>89.548186290326839</v>
      </c>
      <c r="P1854" s="41">
        <f>3.6*Table10[[#This Row],[Column11]]</f>
        <v>113.24986887802615</v>
      </c>
      <c r="Q1854" s="41">
        <f t="shared" si="68"/>
        <v>31.458296910562819</v>
      </c>
      <c r="R1854" s="36">
        <f>-Table10[[#This Row],[Column16]]/Table10[[#This Row],[Column19]]</f>
        <v>1.0873944669198703</v>
      </c>
      <c r="S1854" s="41">
        <f>'Given Data '!C$21*'Given Data '!C$19*'Given Data '!C$9*Table10[[#This Row],[Column11]]^2</f>
        <v>930.4962642399114</v>
      </c>
      <c r="T1854" s="41">
        <f>'Given Data '!C$24*'Given Data '!C$17*9.81</f>
        <v>409.43800800000002</v>
      </c>
      <c r="U1854" s="41">
        <v>0</v>
      </c>
      <c r="V1854" s="41">
        <f>'Given Data '!C$45-(Table10[[#This Row],[Column13]]+Table10[[#This Row],[Column14]]+Table10[[#This Row],[Column15]])</f>
        <v>-632.03285491707697</v>
      </c>
      <c r="W1854" s="41">
        <f>Table10[[#This Row],[Column16]]/'Given Data '!C$17</f>
        <v>-1.2114639453280116</v>
      </c>
      <c r="X1854" s="41">
        <f>IF(L1854=1,'Given Data '!C$55,IF(L1854=2,'Given Data '!C$56,IF(L1854=3,'Given Data '!C$57)))</f>
        <v>581.23604096253996</v>
      </c>
      <c r="Y1854" s="41">
        <f>Table10[[#This Row],[Column19]]*Table10[[#This Row],[Column11]]^2/(2*1000)</f>
        <v>287.60269708428115</v>
      </c>
    </row>
    <row r="1855" spans="7:25">
      <c r="G1855" s="42">
        <v>6500</v>
      </c>
      <c r="H1855" s="42">
        <v>18</v>
      </c>
      <c r="I1855" s="41">
        <f>Table10[[#This Row],[Column2]]*746/1000</f>
        <v>13.428000000000001</v>
      </c>
      <c r="J1855" s="37">
        <f>60*Table10[[#This Row],[Column3]]/(2*PI()*Table10[[#This Row],[Column1]])</f>
        <v>1.972737762311973E-2</v>
      </c>
      <c r="K1855" s="51">
        <v>494.6</v>
      </c>
      <c r="L1855" s="41">
        <f>IF(Simulation!Q1855&lt;='Given Data '!J$6,1,IF(AND(Simulation!Q1855&gt;'Given Data '!J$6,Simulation!Q1855&lt;='Given Data '!J$7),2,IF(Simulation!Q1855&gt;'Given Data '!J$8,3)))</f>
        <v>3</v>
      </c>
      <c r="M1855" s="41">
        <v>3</v>
      </c>
      <c r="N1855" s="32">
        <f t="shared" si="67"/>
        <v>1851</v>
      </c>
      <c r="O1855" s="41">
        <f>O1854+(Table10[[#This Row],[Column11]]-Q1854)/R1854</f>
        <v>89.579956961452197</v>
      </c>
      <c r="P1855" s="41">
        <f>3.6*Table10[[#This Row],[Column11]]</f>
        <v>113.37423898519751</v>
      </c>
      <c r="Q1855" s="41">
        <f t="shared" si="68"/>
        <v>31.492844162554864</v>
      </c>
      <c r="R1855" s="36">
        <f>-Table10[[#This Row],[Column16]]/Table10[[#This Row],[Column19]]</f>
        <v>1.0909125719289048</v>
      </c>
      <c r="S1855" s="41">
        <f>'Given Data '!C$21*'Given Data '!C$19*'Given Data '!C$9*Table10[[#This Row],[Column11]]^2</f>
        <v>932.5411136670532</v>
      </c>
      <c r="T1855" s="41">
        <f>'Given Data '!C$24*'Given Data '!C$17*9.81</f>
        <v>409.43800800000002</v>
      </c>
      <c r="U1855" s="41">
        <v>0</v>
      </c>
      <c r="V1855" s="41">
        <f>'Given Data '!C$45-(Table10[[#This Row],[Column13]]+Table10[[#This Row],[Column14]]+Table10[[#This Row],[Column15]])</f>
        <v>-634.07770434421877</v>
      </c>
      <c r="W1855" s="41">
        <f>Table10[[#This Row],[Column16]]/'Given Data '!C$17</f>
        <v>-1.2153834589028747</v>
      </c>
      <c r="X1855" s="41">
        <f>IF(L1855=1,'Given Data '!C$55,IF(L1855=2,'Given Data '!C$56,IF(L1855=3,'Given Data '!C$57)))</f>
        <v>581.23604096253996</v>
      </c>
      <c r="Y1855" s="41">
        <f>Table10[[#This Row],[Column19]]*Table10[[#This Row],[Column11]]^2/(2*1000)</f>
        <v>288.23472993919819</v>
      </c>
    </row>
    <row r="1856" spans="7:25">
      <c r="G1856" s="42">
        <v>6500</v>
      </c>
      <c r="H1856" s="42">
        <v>18</v>
      </c>
      <c r="I1856" s="41">
        <f>Table10[[#This Row],[Column2]]*746/1000</f>
        <v>13.428000000000001</v>
      </c>
      <c r="J1856" s="37">
        <f>60*Table10[[#This Row],[Column3]]/(2*PI()*Table10[[#This Row],[Column1]])</f>
        <v>1.972737762311973E-2</v>
      </c>
      <c r="K1856" s="51">
        <v>494.6</v>
      </c>
      <c r="L1856" s="41">
        <f>IF(Simulation!Q1856&lt;='Given Data '!J$6,1,IF(AND(Simulation!Q1856&gt;'Given Data '!J$6,Simulation!Q1856&lt;='Given Data '!J$7),2,IF(Simulation!Q1856&gt;'Given Data '!J$8,3)))</f>
        <v>3</v>
      </c>
      <c r="M1856" s="41">
        <v>3</v>
      </c>
      <c r="N1856" s="32">
        <f t="shared" si="67"/>
        <v>1852</v>
      </c>
      <c r="O1856" s="41">
        <f>O1855+(Table10[[#This Row],[Column11]]-Q1855)/R1855</f>
        <v>89.611692762528293</v>
      </c>
      <c r="P1856" s="41">
        <f>3.6*Table10[[#This Row],[Column11]]</f>
        <v>113.49887452894446</v>
      </c>
      <c r="Q1856" s="41">
        <f t="shared" si="68"/>
        <v>31.527465146929014</v>
      </c>
      <c r="R1856" s="36">
        <f>-Table10[[#This Row],[Column16]]/Table10[[#This Row],[Column19]]</f>
        <v>1.0944420592497233</v>
      </c>
      <c r="S1856" s="41">
        <f>'Given Data '!C$21*'Given Data '!C$19*'Given Data '!C$9*Table10[[#This Row],[Column11]]^2</f>
        <v>934.5925789040333</v>
      </c>
      <c r="T1856" s="41">
        <f>'Given Data '!C$24*'Given Data '!C$17*9.81</f>
        <v>409.43800800000002</v>
      </c>
      <c r="U1856" s="41">
        <v>0</v>
      </c>
      <c r="V1856" s="41">
        <f>'Given Data '!C$45-(Table10[[#This Row],[Column13]]+Table10[[#This Row],[Column14]]+Table10[[#This Row],[Column15]])</f>
        <v>-636.12916958119877</v>
      </c>
      <c r="W1856" s="41">
        <f>Table10[[#This Row],[Column16]]/'Given Data '!C$17</f>
        <v>-1.2193156534879506</v>
      </c>
      <c r="X1856" s="41">
        <f>IF(L1856=1,'Given Data '!C$55,IF(L1856=2,'Given Data '!C$56,IF(L1856=3,'Given Data '!C$57)))</f>
        <v>581.23604096253996</v>
      </c>
      <c r="Y1856" s="41">
        <f>Table10[[#This Row],[Column19]]*Table10[[#This Row],[Column11]]^2/(2*1000)</f>
        <v>288.86880764354243</v>
      </c>
    </row>
    <row r="1857" spans="7:25">
      <c r="G1857" s="42">
        <v>6500</v>
      </c>
      <c r="H1857" s="42">
        <v>18</v>
      </c>
      <c r="I1857" s="41">
        <f>Table10[[#This Row],[Column2]]*746/1000</f>
        <v>13.428000000000001</v>
      </c>
      <c r="J1857" s="37">
        <f>60*Table10[[#This Row],[Column3]]/(2*PI()*Table10[[#This Row],[Column1]])</f>
        <v>1.972737762311973E-2</v>
      </c>
      <c r="K1857" s="51">
        <v>494.6</v>
      </c>
      <c r="L1857" s="41">
        <f>IF(Simulation!Q1857&lt;='Given Data '!J$6,1,IF(AND(Simulation!Q1857&gt;'Given Data '!J$6,Simulation!Q1857&lt;='Given Data '!J$7),2,IF(Simulation!Q1857&gt;'Given Data '!J$8,3)))</f>
        <v>3</v>
      </c>
      <c r="M1857" s="41">
        <v>3</v>
      </c>
      <c r="N1857" s="32">
        <f t="shared" si="67"/>
        <v>1853</v>
      </c>
      <c r="O1857" s="41">
        <f>O1856+(Table10[[#This Row],[Column11]]-Q1856)/R1856</f>
        <v>89.643393695858023</v>
      </c>
      <c r="P1857" s="41">
        <f>3.6*Table10[[#This Row],[Column11]]</f>
        <v>113.62377593405718</v>
      </c>
      <c r="Q1857" s="41">
        <f t="shared" si="68"/>
        <v>31.562159981682548</v>
      </c>
      <c r="R1857" s="36">
        <f>-Table10[[#This Row],[Column16]]/Table10[[#This Row],[Column19]]</f>
        <v>1.097982965708123</v>
      </c>
      <c r="S1857" s="41">
        <f>'Given Data '!C$21*'Given Data '!C$19*'Given Data '!C$9*Table10[[#This Row],[Column11]]^2</f>
        <v>936.65068135533227</v>
      </c>
      <c r="T1857" s="41">
        <f>'Given Data '!C$24*'Given Data '!C$17*9.81</f>
        <v>409.43800800000002</v>
      </c>
      <c r="U1857" s="41">
        <v>0</v>
      </c>
      <c r="V1857" s="41">
        <f>'Given Data '!C$45-(Table10[[#This Row],[Column13]]+Table10[[#This Row],[Column14]]+Table10[[#This Row],[Column15]])</f>
        <v>-638.18727203249773</v>
      </c>
      <c r="W1857" s="41">
        <f>Table10[[#This Row],[Column16]]/'Given Data '!C$17</f>
        <v>-1.223260570110785</v>
      </c>
      <c r="X1857" s="41">
        <f>IF(L1857=1,'Given Data '!C$55,IF(L1857=2,'Given Data '!C$56,IF(L1857=3,'Given Data '!C$57)))</f>
        <v>581.23604096253996</v>
      </c>
      <c r="Y1857" s="41">
        <f>Table10[[#This Row],[Column19]]*Table10[[#This Row],[Column11]]^2/(2*1000)</f>
        <v>289.50493681312366</v>
      </c>
    </row>
    <row r="1858" spans="7:25">
      <c r="G1858" s="42">
        <v>6500</v>
      </c>
      <c r="H1858" s="42">
        <v>18</v>
      </c>
      <c r="I1858" s="41">
        <f>Table10[[#This Row],[Column2]]*746/1000</f>
        <v>13.428000000000001</v>
      </c>
      <c r="J1858" s="37">
        <f>60*Table10[[#This Row],[Column3]]/(2*PI()*Table10[[#This Row],[Column1]])</f>
        <v>1.972737762311973E-2</v>
      </c>
      <c r="K1858" s="51">
        <v>494.6</v>
      </c>
      <c r="L1858" s="41">
        <f>IF(Simulation!Q1858&lt;='Given Data '!J$6,1,IF(AND(Simulation!Q1858&gt;'Given Data '!J$6,Simulation!Q1858&lt;='Given Data '!J$7),2,IF(Simulation!Q1858&gt;'Given Data '!J$8,3)))</f>
        <v>3</v>
      </c>
      <c r="M1858" s="41">
        <v>3</v>
      </c>
      <c r="N1858" s="32">
        <f t="shared" si="67"/>
        <v>1854</v>
      </c>
      <c r="O1858" s="41">
        <f>O1857+(Table10[[#This Row],[Column11]]-Q1857)/R1857</f>
        <v>89.675059763862748</v>
      </c>
      <c r="P1858" s="41">
        <f>3.6*Table10[[#This Row],[Column11]]</f>
        <v>113.74894362579366</v>
      </c>
      <c r="Q1858" s="41">
        <f t="shared" si="68"/>
        <v>31.596928784942683</v>
      </c>
      <c r="R1858" s="36">
        <f>-Table10[[#This Row],[Column16]]/Table10[[#This Row],[Column19]]</f>
        <v>1.1015353282490457</v>
      </c>
      <c r="S1858" s="41">
        <f>'Given Data '!C$21*'Given Data '!C$19*'Given Data '!C$9*Table10[[#This Row],[Column11]]^2</f>
        <v>938.71544249468172</v>
      </c>
      <c r="T1858" s="41">
        <f>'Given Data '!C$24*'Given Data '!C$17*9.81</f>
        <v>409.43800800000002</v>
      </c>
      <c r="U1858" s="41">
        <v>0</v>
      </c>
      <c r="V1858" s="41">
        <f>'Given Data '!C$45-(Table10[[#This Row],[Column13]]+Table10[[#This Row],[Column14]]+Table10[[#This Row],[Column15]])</f>
        <v>-640.25203317184719</v>
      </c>
      <c r="W1858" s="41">
        <f>Table10[[#This Row],[Column16]]/'Given Data '!C$17</f>
        <v>-1.2272182499316615</v>
      </c>
      <c r="X1858" s="41">
        <f>IF(L1858=1,'Given Data '!C$55,IF(L1858=2,'Given Data '!C$56,IF(L1858=3,'Given Data '!C$57)))</f>
        <v>581.23604096253996</v>
      </c>
      <c r="Y1858" s="41">
        <f>Table10[[#This Row],[Column19]]*Table10[[#This Row],[Column11]]^2/(2*1000)</f>
        <v>290.14312408515622</v>
      </c>
    </row>
    <row r="1859" spans="7:25">
      <c r="G1859" s="42">
        <v>6500</v>
      </c>
      <c r="H1859" s="42">
        <v>18</v>
      </c>
      <c r="I1859" s="41">
        <f>Table10[[#This Row],[Column2]]*746/1000</f>
        <v>13.428000000000001</v>
      </c>
      <c r="J1859" s="37">
        <f>60*Table10[[#This Row],[Column3]]/(2*PI()*Table10[[#This Row],[Column1]])</f>
        <v>1.972737762311973E-2</v>
      </c>
      <c r="K1859" s="51">
        <v>494.6</v>
      </c>
      <c r="L1859" s="41">
        <f>IF(Simulation!Q1859&lt;='Given Data '!J$6,1,IF(AND(Simulation!Q1859&gt;'Given Data '!J$6,Simulation!Q1859&lt;='Given Data '!J$7),2,IF(Simulation!Q1859&gt;'Given Data '!J$8,3)))</f>
        <v>3</v>
      </c>
      <c r="M1859" s="41">
        <v>3</v>
      </c>
      <c r="N1859" s="32">
        <f t="shared" si="67"/>
        <v>1855</v>
      </c>
      <c r="O1859" s="41">
        <f>O1858+(Table10[[#This Row],[Column11]]-Q1858)/R1858</f>
        <v>89.706690969082103</v>
      </c>
      <c r="P1859" s="41">
        <f>3.6*Table10[[#This Row],[Column11]]</f>
        <v>113.87437802988082</v>
      </c>
      <c r="Q1859" s="41">
        <f t="shared" si="68"/>
        <v>31.631771674966892</v>
      </c>
      <c r="R1859" s="36">
        <f>-Table10[[#This Row],[Column16]]/Table10[[#This Row],[Column19]]</f>
        <v>1.1050991839369626</v>
      </c>
      <c r="S1859" s="41">
        <f>'Given Data '!C$21*'Given Data '!C$19*'Given Data '!C$9*Table10[[#This Row],[Column11]]^2</f>
        <v>940.78688386528836</v>
      </c>
      <c r="T1859" s="41">
        <f>'Given Data '!C$24*'Given Data '!C$17*9.81</f>
        <v>409.43800800000002</v>
      </c>
      <c r="U1859" s="41">
        <v>0</v>
      </c>
      <c r="V1859" s="41">
        <f>'Given Data '!C$45-(Table10[[#This Row],[Column13]]+Table10[[#This Row],[Column14]]+Table10[[#This Row],[Column15]])</f>
        <v>-642.32347454245382</v>
      </c>
      <c r="W1859" s="41">
        <f>Table10[[#This Row],[Column16]]/'Given Data '!C$17</f>
        <v>-1.2311887342440317</v>
      </c>
      <c r="X1859" s="41">
        <f>IF(L1859=1,'Given Data '!C$55,IF(L1859=2,'Given Data '!C$56,IF(L1859=3,'Given Data '!C$57)))</f>
        <v>581.23604096253996</v>
      </c>
      <c r="Y1859" s="41">
        <f>Table10[[#This Row],[Column19]]*Table10[[#This Row],[Column11]]^2/(2*1000)</f>
        <v>290.78337611832808</v>
      </c>
    </row>
    <row r="1860" spans="7:25">
      <c r="G1860" s="42">
        <v>6500</v>
      </c>
      <c r="H1860" s="42">
        <v>18</v>
      </c>
      <c r="I1860" s="41">
        <f>Table10[[#This Row],[Column2]]*746/1000</f>
        <v>13.428000000000001</v>
      </c>
      <c r="J1860" s="37">
        <f>60*Table10[[#This Row],[Column3]]/(2*PI()*Table10[[#This Row],[Column1]])</f>
        <v>1.972737762311973E-2</v>
      </c>
      <c r="K1860" s="51">
        <v>494.6</v>
      </c>
      <c r="L1860" s="41">
        <f>IF(Simulation!Q1860&lt;='Given Data '!J$6,1,IF(AND(Simulation!Q1860&gt;'Given Data '!J$6,Simulation!Q1860&lt;='Given Data '!J$7),2,IF(Simulation!Q1860&gt;'Given Data '!J$8,3)))</f>
        <v>3</v>
      </c>
      <c r="M1860" s="41">
        <v>3</v>
      </c>
      <c r="N1860" s="32">
        <f t="shared" si="67"/>
        <v>1856</v>
      </c>
      <c r="O1860" s="41">
        <f>O1859+(Table10[[#This Row],[Column11]]-Q1859)/R1859</f>
        <v>89.738287314173846</v>
      </c>
      <c r="P1860" s="41">
        <f>3.6*Table10[[#This Row],[Column11]]</f>
        <v>114.00007957251542</v>
      </c>
      <c r="Q1860" s="41">
        <f t="shared" si="68"/>
        <v>31.666688770143171</v>
      </c>
      <c r="R1860" s="36">
        <f>-Table10[[#This Row],[Column16]]/Table10[[#This Row],[Column19]]</f>
        <v>1.1086745699562617</v>
      </c>
      <c r="S1860" s="41">
        <f>'Given Data '!C$21*'Given Data '!C$19*'Given Data '!C$9*Table10[[#This Row],[Column11]]^2</f>
        <v>942.86502708005867</v>
      </c>
      <c r="T1860" s="41">
        <f>'Given Data '!C$24*'Given Data '!C$17*9.81</f>
        <v>409.43800800000002</v>
      </c>
      <c r="U1860" s="41">
        <v>0</v>
      </c>
      <c r="V1860" s="41">
        <f>'Given Data '!C$45-(Table10[[#This Row],[Column13]]+Table10[[#This Row],[Column14]]+Table10[[#This Row],[Column15]])</f>
        <v>-644.40161775722413</v>
      </c>
      <c r="W1860" s="41">
        <f>Table10[[#This Row],[Column16]]/'Given Data '!C$17</f>
        <v>-1.235172064474946</v>
      </c>
      <c r="X1860" s="41">
        <f>IF(L1860=1,'Given Data '!C$55,IF(L1860=2,'Given Data '!C$56,IF(L1860=3,'Given Data '!C$57)))</f>
        <v>581.23604096253996</v>
      </c>
      <c r="Y1860" s="41">
        <f>Table10[[#This Row],[Column19]]*Table10[[#This Row],[Column11]]^2/(2*1000)</f>
        <v>291.4256995928705</v>
      </c>
    </row>
    <row r="1861" spans="7:25">
      <c r="G1861" s="42">
        <v>6500</v>
      </c>
      <c r="H1861" s="42">
        <v>18</v>
      </c>
      <c r="I1861" s="41">
        <f>Table10[[#This Row],[Column2]]*746/1000</f>
        <v>13.428000000000001</v>
      </c>
      <c r="J1861" s="37">
        <f>60*Table10[[#This Row],[Column3]]/(2*PI()*Table10[[#This Row],[Column1]])</f>
        <v>1.972737762311973E-2</v>
      </c>
      <c r="K1861" s="51">
        <v>494.6</v>
      </c>
      <c r="L1861" s="41">
        <f>IF(Simulation!Q1861&lt;='Given Data '!J$6,1,IF(AND(Simulation!Q1861&gt;'Given Data '!J$6,Simulation!Q1861&lt;='Given Data '!J$7),2,IF(Simulation!Q1861&gt;'Given Data '!J$8,3)))</f>
        <v>3</v>
      </c>
      <c r="M1861" s="41">
        <v>3</v>
      </c>
      <c r="N1861" s="32">
        <f t="shared" si="67"/>
        <v>1857</v>
      </c>
      <c r="O1861" s="41">
        <f>O1860+(Table10[[#This Row],[Column11]]-Q1860)/R1860</f>
        <v>89.769848801913724</v>
      </c>
      <c r="P1861" s="41">
        <f>3.6*Table10[[#This Row],[Column11]]</f>
        <v>114.1260486803653</v>
      </c>
      <c r="Q1861" s="41">
        <f t="shared" si="68"/>
        <v>31.701680188990363</v>
      </c>
      <c r="R1861" s="36">
        <f>-Table10[[#This Row],[Column16]]/Table10[[#This Row],[Column19]]</f>
        <v>1.1122615236116364</v>
      </c>
      <c r="S1861" s="41">
        <f>'Given Data '!C$21*'Given Data '!C$19*'Given Data '!C$9*Table10[[#This Row],[Column11]]^2</f>
        <v>944.94989382182473</v>
      </c>
      <c r="T1861" s="41">
        <f>'Given Data '!C$24*'Given Data '!C$17*9.81</f>
        <v>409.43800800000002</v>
      </c>
      <c r="U1861" s="41">
        <v>0</v>
      </c>
      <c r="V1861" s="41">
        <f>'Given Data '!C$45-(Table10[[#This Row],[Column13]]+Table10[[#This Row],[Column14]]+Table10[[#This Row],[Column15]])</f>
        <v>-646.48648449899019</v>
      </c>
      <c r="W1861" s="41">
        <f>Table10[[#This Row],[Column16]]/'Given Data '!C$17</f>
        <v>-1.2391682821854866</v>
      </c>
      <c r="X1861" s="41">
        <f>IF(L1861=1,'Given Data '!C$55,IF(L1861=2,'Given Data '!C$56,IF(L1861=3,'Given Data '!C$57)))</f>
        <v>581.23604096253996</v>
      </c>
      <c r="Y1861" s="41">
        <f>Table10[[#This Row],[Column19]]*Table10[[#This Row],[Column11]]^2/(2*1000)</f>
        <v>292.07010121062763</v>
      </c>
    </row>
    <row r="1862" spans="7:25">
      <c r="G1862" s="42">
        <v>6500</v>
      </c>
      <c r="H1862" s="42">
        <v>18</v>
      </c>
      <c r="I1862" s="41">
        <f>Table10[[#This Row],[Column2]]*746/1000</f>
        <v>13.428000000000001</v>
      </c>
      <c r="J1862" s="37">
        <f>60*Table10[[#This Row],[Column3]]/(2*PI()*Table10[[#This Row],[Column1]])</f>
        <v>1.972737762311973E-2</v>
      </c>
      <c r="K1862" s="51">
        <v>494.6</v>
      </c>
      <c r="L1862" s="41">
        <f>IF(Simulation!Q1862&lt;='Given Data '!J$6,1,IF(AND(Simulation!Q1862&gt;'Given Data '!J$6,Simulation!Q1862&lt;='Given Data '!J$7),2,IF(Simulation!Q1862&gt;'Given Data '!J$8,3)))</f>
        <v>3</v>
      </c>
      <c r="M1862" s="41">
        <v>3</v>
      </c>
      <c r="N1862" s="32">
        <f t="shared" ref="N1862:N1925" si="69">N1861+1</f>
        <v>1858</v>
      </c>
      <c r="O1862" s="41">
        <f>O1861+(Table10[[#This Row],[Column11]]-Q1861)/R1861</f>
        <v>89.801375435195268</v>
      </c>
      <c r="P1862" s="41">
        <f>3.6*Table10[[#This Row],[Column11]]</f>
        <v>114.25228578057039</v>
      </c>
      <c r="Q1862" s="41">
        <f t="shared" ref="Q1862:Q1925" si="70">SQRT(2*R1861+Q1861^2)</f>
        <v>31.736746050158441</v>
      </c>
      <c r="R1862" s="36">
        <f>-Table10[[#This Row],[Column16]]/Table10[[#This Row],[Column19]]</f>
        <v>1.1158600823284737</v>
      </c>
      <c r="S1862" s="41">
        <f>'Given Data '!C$21*'Given Data '!C$19*'Given Data '!C$9*Table10[[#This Row],[Column11]]^2</f>
        <v>947.04150584357035</v>
      </c>
      <c r="T1862" s="41">
        <f>'Given Data '!C$24*'Given Data '!C$17*9.81</f>
        <v>409.43800800000002</v>
      </c>
      <c r="U1862" s="41">
        <v>0</v>
      </c>
      <c r="V1862" s="41">
        <f>'Given Data '!C$45-(Table10[[#This Row],[Column13]]+Table10[[#This Row],[Column14]]+Table10[[#This Row],[Column15]])</f>
        <v>-648.57809652073593</v>
      </c>
      <c r="W1862" s="41">
        <f>Table10[[#This Row],[Column16]]/'Given Data '!C$17</f>
        <v>-1.2431774290712003</v>
      </c>
      <c r="X1862" s="41">
        <f>IF(L1862=1,'Given Data '!C$55,IF(L1862=2,'Given Data '!C$56,IF(L1862=3,'Given Data '!C$57)))</f>
        <v>581.23604096253996</v>
      </c>
      <c r="Y1862" s="41">
        <f>Table10[[#This Row],[Column19]]*Table10[[#This Row],[Column11]]^2/(2*1000)</f>
        <v>292.71658769512669</v>
      </c>
    </row>
    <row r="1863" spans="7:25">
      <c r="G1863" s="42">
        <v>6500</v>
      </c>
      <c r="H1863" s="42">
        <v>18</v>
      </c>
      <c r="I1863" s="41">
        <f>Table10[[#This Row],[Column2]]*746/1000</f>
        <v>13.428000000000001</v>
      </c>
      <c r="J1863" s="37">
        <f>60*Table10[[#This Row],[Column3]]/(2*PI()*Table10[[#This Row],[Column1]])</f>
        <v>1.972737762311973E-2</v>
      </c>
      <c r="K1863" s="51">
        <v>494.6</v>
      </c>
      <c r="L1863" s="41">
        <f>IF(Simulation!Q1863&lt;='Given Data '!J$6,1,IF(AND(Simulation!Q1863&gt;'Given Data '!J$6,Simulation!Q1863&lt;='Given Data '!J$7),2,IF(Simulation!Q1863&gt;'Given Data '!J$8,3)))</f>
        <v>3</v>
      </c>
      <c r="M1863" s="41">
        <v>3</v>
      </c>
      <c r="N1863" s="32">
        <f t="shared" si="69"/>
        <v>1859</v>
      </c>
      <c r="O1863" s="41">
        <f>O1862+(Table10[[#This Row],[Column11]]-Q1862)/R1862</f>
        <v>89.83286721702963</v>
      </c>
      <c r="P1863" s="41">
        <f>3.6*Table10[[#This Row],[Column11]]</f>
        <v>114.3787913007437</v>
      </c>
      <c r="Q1863" s="41">
        <f t="shared" si="70"/>
        <v>31.771886472428804</v>
      </c>
      <c r="R1863" s="36">
        <f>-Table10[[#This Row],[Column16]]/Table10[[#This Row],[Column19]]</f>
        <v>1.1194702836532435</v>
      </c>
      <c r="S1863" s="41">
        <f>'Given Data '!C$21*'Given Data '!C$19*'Given Data '!C$9*Table10[[#This Row],[Column11]]^2</f>
        <v>949.13988496865738</v>
      </c>
      <c r="T1863" s="41">
        <f>'Given Data '!C$24*'Given Data '!C$17*9.81</f>
        <v>409.43800800000002</v>
      </c>
      <c r="U1863" s="41">
        <v>0</v>
      </c>
      <c r="V1863" s="41">
        <f>'Given Data '!C$45-(Table10[[#This Row],[Column13]]+Table10[[#This Row],[Column14]]+Table10[[#This Row],[Column15]])</f>
        <v>-650.67647564582285</v>
      </c>
      <c r="W1863" s="41">
        <f>Table10[[#This Row],[Column16]]/'Given Data '!C$17</f>
        <v>-1.2471995469625325</v>
      </c>
      <c r="X1863" s="41">
        <f>IF(L1863=1,'Given Data '!C$55,IF(L1863=2,'Given Data '!C$56,IF(L1863=3,'Given Data '!C$57)))</f>
        <v>581.23604096253996</v>
      </c>
      <c r="Y1863" s="41">
        <f>Table10[[#This Row],[Column19]]*Table10[[#This Row],[Column11]]^2/(2*1000)</f>
        <v>293.36516579164743</v>
      </c>
    </row>
    <row r="1864" spans="7:25">
      <c r="G1864" s="42">
        <v>6500</v>
      </c>
      <c r="H1864" s="42">
        <v>18</v>
      </c>
      <c r="I1864" s="41">
        <f>Table10[[#This Row],[Column2]]*746/1000</f>
        <v>13.428000000000001</v>
      </c>
      <c r="J1864" s="37">
        <f>60*Table10[[#This Row],[Column3]]/(2*PI()*Table10[[#This Row],[Column1]])</f>
        <v>1.972737762311973E-2</v>
      </c>
      <c r="K1864" s="51">
        <v>494.6</v>
      </c>
      <c r="L1864" s="41">
        <f>IF(Simulation!Q1864&lt;='Given Data '!J$6,1,IF(AND(Simulation!Q1864&gt;'Given Data '!J$6,Simulation!Q1864&lt;='Given Data '!J$7),2,IF(Simulation!Q1864&gt;'Given Data '!J$8,3)))</f>
        <v>3</v>
      </c>
      <c r="M1864" s="41">
        <v>3</v>
      </c>
      <c r="N1864" s="32">
        <f t="shared" si="69"/>
        <v>1860</v>
      </c>
      <c r="O1864" s="41">
        <f>O1863+(Table10[[#This Row],[Column11]]-Q1863)/R1863</f>
        <v>89.864324150545414</v>
      </c>
      <c r="P1864" s="41">
        <f>3.6*Table10[[#This Row],[Column11]]</f>
        <v>114.50556566897249</v>
      </c>
      <c r="Q1864" s="41">
        <f t="shared" si="70"/>
        <v>31.807101574714583</v>
      </c>
      <c r="R1864" s="36">
        <f>-Table10[[#This Row],[Column16]]/Table10[[#This Row],[Column19]]</f>
        <v>1.1230921652538939</v>
      </c>
      <c r="S1864" s="41">
        <f>'Given Data '!C$21*'Given Data '!C$19*'Given Data '!C$9*Table10[[#This Row],[Column11]]^2</f>
        <v>951.24505309105439</v>
      </c>
      <c r="T1864" s="41">
        <f>'Given Data '!C$24*'Given Data '!C$17*9.81</f>
        <v>409.43800800000002</v>
      </c>
      <c r="U1864" s="41">
        <v>0</v>
      </c>
      <c r="V1864" s="41">
        <f>'Given Data '!C$45-(Table10[[#This Row],[Column13]]+Table10[[#This Row],[Column14]]+Table10[[#This Row],[Column15]])</f>
        <v>-652.78164376821996</v>
      </c>
      <c r="W1864" s="41">
        <f>Table10[[#This Row],[Column16]]/'Given Data '!C$17</f>
        <v>-1.2512346778252668</v>
      </c>
      <c r="X1864" s="41">
        <f>IF(L1864=1,'Given Data '!C$55,IF(L1864=2,'Given Data '!C$56,IF(L1864=3,'Given Data '!C$57)))</f>
        <v>581.23604096253996</v>
      </c>
      <c r="Y1864" s="41">
        <f>Table10[[#This Row],[Column19]]*Table10[[#This Row],[Column11]]^2/(2*1000)</f>
        <v>294.01584226729324</v>
      </c>
    </row>
    <row r="1865" spans="7:25">
      <c r="G1865" s="42">
        <v>6500</v>
      </c>
      <c r="H1865" s="42">
        <v>18</v>
      </c>
      <c r="I1865" s="41">
        <f>Table10[[#This Row],[Column2]]*746/1000</f>
        <v>13.428000000000001</v>
      </c>
      <c r="J1865" s="37">
        <f>60*Table10[[#This Row],[Column3]]/(2*PI()*Table10[[#This Row],[Column1]])</f>
        <v>1.972737762311973E-2</v>
      </c>
      <c r="K1865" s="51">
        <v>494.6</v>
      </c>
      <c r="L1865" s="41">
        <f>IF(Simulation!Q1865&lt;='Given Data '!J$6,1,IF(AND(Simulation!Q1865&gt;'Given Data '!J$6,Simulation!Q1865&lt;='Given Data '!J$7),2,IF(Simulation!Q1865&gt;'Given Data '!J$8,3)))</f>
        <v>3</v>
      </c>
      <c r="M1865" s="41">
        <v>3</v>
      </c>
      <c r="N1865" s="32">
        <f t="shared" si="69"/>
        <v>1861</v>
      </c>
      <c r="O1865" s="41">
        <f>O1864+(Table10[[#This Row],[Column11]]-Q1864)/R1864</f>
        <v>89.895746238988522</v>
      </c>
      <c r="P1865" s="41">
        <f>3.6*Table10[[#This Row],[Column11]]</f>
        <v>114.63260931381942</v>
      </c>
      <c r="Q1865" s="41">
        <f t="shared" si="70"/>
        <v>31.842391476060946</v>
      </c>
      <c r="R1865" s="36">
        <f>-Table10[[#This Row],[Column16]]/Table10[[#This Row],[Column19]]</f>
        <v>1.1267257649202407</v>
      </c>
      <c r="S1865" s="41">
        <f>'Given Data '!C$21*'Given Data '!C$19*'Given Data '!C$9*Table10[[#This Row],[Column11]]^2</f>
        <v>953.35703217556465</v>
      </c>
      <c r="T1865" s="41">
        <f>'Given Data '!C$24*'Given Data '!C$17*9.81</f>
        <v>409.43800800000002</v>
      </c>
      <c r="U1865" s="41">
        <v>0</v>
      </c>
      <c r="V1865" s="41">
        <f>'Given Data '!C$45-(Table10[[#This Row],[Column13]]+Table10[[#This Row],[Column14]]+Table10[[#This Row],[Column15]])</f>
        <v>-654.89362285273023</v>
      </c>
      <c r="W1865" s="41">
        <f>Table10[[#This Row],[Column16]]/'Given Data '!C$17</f>
        <v>-1.2552828637609594</v>
      </c>
      <c r="X1865" s="41">
        <f>IF(L1865=1,'Given Data '!C$55,IF(L1865=2,'Given Data '!C$56,IF(L1865=3,'Given Data '!C$57)))</f>
        <v>581.23604096253996</v>
      </c>
      <c r="Y1865" s="41">
        <f>Table10[[#This Row],[Column19]]*Table10[[#This Row],[Column11]]^2/(2*1000)</f>
        <v>294.66862391106156</v>
      </c>
    </row>
    <row r="1866" spans="7:25">
      <c r="G1866" s="42">
        <v>6500</v>
      </c>
      <c r="H1866" s="42">
        <v>18</v>
      </c>
      <c r="I1866" s="41">
        <f>Table10[[#This Row],[Column2]]*746/1000</f>
        <v>13.428000000000001</v>
      </c>
      <c r="J1866" s="37">
        <f>60*Table10[[#This Row],[Column3]]/(2*PI()*Table10[[#This Row],[Column1]])</f>
        <v>1.972737762311973E-2</v>
      </c>
      <c r="K1866" s="51">
        <v>494.6</v>
      </c>
      <c r="L1866" s="41">
        <f>IF(Simulation!Q1866&lt;='Given Data '!J$6,1,IF(AND(Simulation!Q1866&gt;'Given Data '!J$6,Simulation!Q1866&lt;='Given Data '!J$7),2,IF(Simulation!Q1866&gt;'Given Data '!J$8,3)))</f>
        <v>3</v>
      </c>
      <c r="M1866" s="41">
        <v>3</v>
      </c>
      <c r="N1866" s="32">
        <f t="shared" si="69"/>
        <v>1862</v>
      </c>
      <c r="O1866" s="41">
        <f>O1865+(Table10[[#This Row],[Column11]]-Q1865)/R1865</f>
        <v>89.927133485721939</v>
      </c>
      <c r="P1866" s="41">
        <f>3.6*Table10[[#This Row],[Column11]]</f>
        <v>114.75992266432341</v>
      </c>
      <c r="Q1866" s="41">
        <f t="shared" si="70"/>
        <v>31.877756295645391</v>
      </c>
      <c r="R1866" s="36">
        <f>-Table10[[#This Row],[Column16]]/Table10[[#This Row],[Column19]]</f>
        <v>1.1303711205643636</v>
      </c>
      <c r="S1866" s="41">
        <f>'Given Data '!C$21*'Given Data '!C$19*'Given Data '!C$9*Table10[[#This Row],[Column11]]^2</f>
        <v>955.47584425805508</v>
      </c>
      <c r="T1866" s="41">
        <f>'Given Data '!C$24*'Given Data '!C$17*9.81</f>
        <v>409.43800800000002</v>
      </c>
      <c r="U1866" s="41">
        <v>0</v>
      </c>
      <c r="V1866" s="41">
        <f>'Given Data '!C$45-(Table10[[#This Row],[Column13]]+Table10[[#This Row],[Column14]]+Table10[[#This Row],[Column15]])</f>
        <v>-657.01243493522065</v>
      </c>
      <c r="W1866" s="41">
        <f>Table10[[#This Row],[Column16]]/'Given Data '!C$17</f>
        <v>-1.2593441470073807</v>
      </c>
      <c r="X1866" s="41">
        <f>IF(L1866=1,'Given Data '!C$55,IF(L1866=2,'Given Data '!C$56,IF(L1866=3,'Given Data '!C$57)))</f>
        <v>581.23604096253996</v>
      </c>
      <c r="Y1866" s="41">
        <f>Table10[[#This Row],[Column19]]*Table10[[#This Row],[Column11]]^2/(2*1000)</f>
        <v>295.32351753391424</v>
      </c>
    </row>
    <row r="1867" spans="7:25">
      <c r="G1867" s="42">
        <v>6500</v>
      </c>
      <c r="H1867" s="42">
        <v>18</v>
      </c>
      <c r="I1867" s="41">
        <f>Table10[[#This Row],[Column2]]*746/1000</f>
        <v>13.428000000000001</v>
      </c>
      <c r="J1867" s="37">
        <f>60*Table10[[#This Row],[Column3]]/(2*PI()*Table10[[#This Row],[Column1]])</f>
        <v>1.972737762311973E-2</v>
      </c>
      <c r="K1867" s="51">
        <v>494.6</v>
      </c>
      <c r="L1867" s="41">
        <f>IF(Simulation!Q1867&lt;='Given Data '!J$6,1,IF(AND(Simulation!Q1867&gt;'Given Data '!J$6,Simulation!Q1867&lt;='Given Data '!J$7),2,IF(Simulation!Q1867&gt;'Given Data '!J$8,3)))</f>
        <v>3</v>
      </c>
      <c r="M1867" s="41">
        <v>3</v>
      </c>
      <c r="N1867" s="32">
        <f t="shared" si="69"/>
        <v>1863</v>
      </c>
      <c r="O1867" s="41">
        <f>O1866+(Table10[[#This Row],[Column11]]-Q1866)/R1866</f>
        <v>89.958485894225589</v>
      </c>
      <c r="P1867" s="41">
        <f>3.6*Table10[[#This Row],[Column11]]</f>
        <v>114.887506150001</v>
      </c>
      <c r="Q1867" s="41">
        <f t="shared" si="70"/>
        <v>31.913196152778056</v>
      </c>
      <c r="R1867" s="36">
        <f>-Table10[[#This Row],[Column16]]/Table10[[#This Row],[Column19]]</f>
        <v>1.1340282702210012</v>
      </c>
      <c r="S1867" s="41">
        <f>'Given Data '!C$21*'Given Data '!C$19*'Given Data '!C$9*Table10[[#This Row],[Column11]]^2</f>
        <v>957.60151144568658</v>
      </c>
      <c r="T1867" s="41">
        <f>'Given Data '!C$24*'Given Data '!C$17*9.81</f>
        <v>409.43800800000002</v>
      </c>
      <c r="U1867" s="41">
        <v>0</v>
      </c>
      <c r="V1867" s="41">
        <f>'Given Data '!C$45-(Table10[[#This Row],[Column13]]+Table10[[#This Row],[Column14]]+Table10[[#This Row],[Column15]])</f>
        <v>-659.13810212285216</v>
      </c>
      <c r="W1867" s="41">
        <f>Table10[[#This Row],[Column16]]/'Given Data '!C$17</f>
        <v>-1.2634185699389548</v>
      </c>
      <c r="X1867" s="41">
        <f>IF(L1867=1,'Given Data '!C$55,IF(L1867=2,'Given Data '!C$56,IF(L1867=3,'Given Data '!C$57)))</f>
        <v>581.23604096253996</v>
      </c>
      <c r="Y1867" s="41">
        <f>Table10[[#This Row],[Column19]]*Table10[[#This Row],[Column11]]^2/(2*1000)</f>
        <v>295.98052996884951</v>
      </c>
    </row>
    <row r="1868" spans="7:25">
      <c r="G1868" s="42">
        <v>6500</v>
      </c>
      <c r="H1868" s="42">
        <v>18</v>
      </c>
      <c r="I1868" s="41">
        <f>Table10[[#This Row],[Column2]]*746/1000</f>
        <v>13.428000000000001</v>
      </c>
      <c r="J1868" s="37">
        <f>60*Table10[[#This Row],[Column3]]/(2*PI()*Table10[[#This Row],[Column1]])</f>
        <v>1.972737762311973E-2</v>
      </c>
      <c r="K1868" s="51">
        <v>494.6</v>
      </c>
      <c r="L1868" s="41">
        <f>IF(Simulation!Q1868&lt;='Given Data '!J$6,1,IF(AND(Simulation!Q1868&gt;'Given Data '!J$6,Simulation!Q1868&lt;='Given Data '!J$7),2,IF(Simulation!Q1868&gt;'Given Data '!J$8,3)))</f>
        <v>3</v>
      </c>
      <c r="M1868" s="41">
        <v>3</v>
      </c>
      <c r="N1868" s="32">
        <f t="shared" si="69"/>
        <v>1864</v>
      </c>
      <c r="O1868" s="41">
        <f>O1867+(Table10[[#This Row],[Column11]]-Q1867)/R1867</f>
        <v>89.98980346809617</v>
      </c>
      <c r="P1868" s="41">
        <f>3.6*Table10[[#This Row],[Column11]]</f>
        <v>115.01536020084728</v>
      </c>
      <c r="Q1868" s="41">
        <f t="shared" si="70"/>
        <v>31.948711166902022</v>
      </c>
      <c r="R1868" s="36">
        <f>-Table10[[#This Row],[Column16]]/Table10[[#This Row],[Column19]]</f>
        <v>1.1376972520479474</v>
      </c>
      <c r="S1868" s="41">
        <f>'Given Data '!C$21*'Given Data '!C$19*'Given Data '!C$9*Table10[[#This Row],[Column11]]^2</f>
        <v>959.73405591714447</v>
      </c>
      <c r="T1868" s="41">
        <f>'Given Data '!C$24*'Given Data '!C$17*9.81</f>
        <v>409.43800800000002</v>
      </c>
      <c r="U1868" s="41">
        <v>0</v>
      </c>
      <c r="V1868" s="41">
        <f>'Given Data '!C$45-(Table10[[#This Row],[Column13]]+Table10[[#This Row],[Column14]]+Table10[[#This Row],[Column15]])</f>
        <v>-661.27064659430994</v>
      </c>
      <c r="W1868" s="41">
        <f>Table10[[#This Row],[Column16]]/'Given Data '!C$17</f>
        <v>-1.2675061750672019</v>
      </c>
      <c r="X1868" s="41">
        <f>IF(L1868=1,'Given Data '!C$55,IF(L1868=2,'Given Data '!C$56,IF(L1868=3,'Given Data '!C$57)))</f>
        <v>581.23604096253996</v>
      </c>
      <c r="Y1868" s="41">
        <f>Table10[[#This Row],[Column19]]*Table10[[#This Row],[Column11]]^2/(2*1000)</f>
        <v>296.63966807097233</v>
      </c>
    </row>
    <row r="1869" spans="7:25">
      <c r="G1869" s="42">
        <v>6500</v>
      </c>
      <c r="H1869" s="42">
        <v>18</v>
      </c>
      <c r="I1869" s="41">
        <f>Table10[[#This Row],[Column2]]*746/1000</f>
        <v>13.428000000000001</v>
      </c>
      <c r="J1869" s="37">
        <f>60*Table10[[#This Row],[Column3]]/(2*PI()*Table10[[#This Row],[Column1]])</f>
        <v>1.972737762311973E-2</v>
      </c>
      <c r="K1869" s="51">
        <v>494.6</v>
      </c>
      <c r="L1869" s="41">
        <f>IF(Simulation!Q1869&lt;='Given Data '!J$6,1,IF(AND(Simulation!Q1869&gt;'Given Data '!J$6,Simulation!Q1869&lt;='Given Data '!J$7),2,IF(Simulation!Q1869&gt;'Given Data '!J$8,3)))</f>
        <v>3</v>
      </c>
      <c r="M1869" s="41">
        <v>3</v>
      </c>
      <c r="N1869" s="32">
        <f t="shared" si="69"/>
        <v>1865</v>
      </c>
      <c r="O1869" s="41">
        <f>O1868+(Table10[[#This Row],[Column11]]-Q1868)/R1868</f>
        <v>90.021086211046935</v>
      </c>
      <c r="P1869" s="41">
        <f>3.6*Table10[[#This Row],[Column11]]</f>
        <v>115.14348524733705</v>
      </c>
      <c r="Q1869" s="41">
        <f t="shared" si="70"/>
        <v>31.984301457593627</v>
      </c>
      <c r="R1869" s="36">
        <f>-Table10[[#This Row],[Column16]]/Table10[[#This Row],[Column19]]</f>
        <v>1.1413781043264519</v>
      </c>
      <c r="S1869" s="41">
        <f>'Given Data '!C$21*'Given Data '!C$19*'Given Data '!C$9*Table10[[#This Row],[Column11]]^2</f>
        <v>961.87349992287022</v>
      </c>
      <c r="T1869" s="41">
        <f>'Given Data '!C$24*'Given Data '!C$17*9.81</f>
        <v>409.43800800000002</v>
      </c>
      <c r="U1869" s="41">
        <v>0</v>
      </c>
      <c r="V1869" s="41">
        <f>'Given Data '!C$45-(Table10[[#This Row],[Column13]]+Table10[[#This Row],[Column14]]+Table10[[#This Row],[Column15]])</f>
        <v>-663.4100906000358</v>
      </c>
      <c r="W1869" s="41">
        <f>Table10[[#This Row],[Column16]]/'Given Data '!C$17</f>
        <v>-1.2716070050411834</v>
      </c>
      <c r="X1869" s="41">
        <f>IF(L1869=1,'Given Data '!C$55,IF(L1869=2,'Given Data '!C$56,IF(L1869=3,'Given Data '!C$57)))</f>
        <v>581.23604096253996</v>
      </c>
      <c r="Y1869" s="41">
        <f>Table10[[#This Row],[Column19]]*Table10[[#This Row],[Column11]]^2/(2*1000)</f>
        <v>297.30093871756662</v>
      </c>
    </row>
    <row r="1870" spans="7:25">
      <c r="G1870" s="42">
        <v>6500</v>
      </c>
      <c r="H1870" s="42">
        <v>18</v>
      </c>
      <c r="I1870" s="41">
        <f>Table10[[#This Row],[Column2]]*746/1000</f>
        <v>13.428000000000001</v>
      </c>
      <c r="J1870" s="37">
        <f>60*Table10[[#This Row],[Column3]]/(2*PI()*Table10[[#This Row],[Column1]])</f>
        <v>1.972737762311973E-2</v>
      </c>
      <c r="K1870" s="51">
        <v>494.6</v>
      </c>
      <c r="L1870" s="41">
        <f>IF(Simulation!Q1870&lt;='Given Data '!J$6,1,IF(AND(Simulation!Q1870&gt;'Given Data '!J$6,Simulation!Q1870&lt;='Given Data '!J$7),2,IF(Simulation!Q1870&gt;'Given Data '!J$8,3)))</f>
        <v>3</v>
      </c>
      <c r="M1870" s="41">
        <v>3</v>
      </c>
      <c r="N1870" s="32">
        <f t="shared" si="69"/>
        <v>1866</v>
      </c>
      <c r="O1870" s="41">
        <f>O1869+(Table10[[#This Row],[Column11]]-Q1869)/R1869</f>
        <v>90.052334126907539</v>
      </c>
      <c r="P1870" s="41">
        <f>3.6*Table10[[#This Row],[Column11]]</f>
        <v>115.27188172042595</v>
      </c>
      <c r="Q1870" s="41">
        <f t="shared" si="70"/>
        <v>32.019967144562763</v>
      </c>
      <c r="R1870" s="36">
        <f>-Table10[[#This Row],[Column16]]/Table10[[#This Row],[Column19]]</f>
        <v>1.1450708654616153</v>
      </c>
      <c r="S1870" s="41">
        <f>'Given Data '!C$21*'Given Data '!C$19*'Given Data '!C$9*Table10[[#This Row],[Column11]]^2</f>
        <v>964.01986578529295</v>
      </c>
      <c r="T1870" s="41">
        <f>'Given Data '!C$24*'Given Data '!C$17*9.81</f>
        <v>409.43800800000002</v>
      </c>
      <c r="U1870" s="41">
        <v>0</v>
      </c>
      <c r="V1870" s="41">
        <f>'Given Data '!C$45-(Table10[[#This Row],[Column13]]+Table10[[#This Row],[Column14]]+Table10[[#This Row],[Column15]])</f>
        <v>-665.55645646245853</v>
      </c>
      <c r="W1870" s="41">
        <f>Table10[[#This Row],[Column16]]/'Given Data '!C$17</f>
        <v>-1.2757211026479434</v>
      </c>
      <c r="X1870" s="41">
        <f>IF(L1870=1,'Given Data '!C$55,IF(L1870=2,'Given Data '!C$56,IF(L1870=3,'Given Data '!C$57)))</f>
        <v>581.23604096253996</v>
      </c>
      <c r="Y1870" s="41">
        <f>Table10[[#This Row],[Column19]]*Table10[[#This Row],[Column11]]^2/(2*1000)</f>
        <v>297.96434880816662</v>
      </c>
    </row>
    <row r="1871" spans="7:25">
      <c r="G1871" s="42">
        <v>6500</v>
      </c>
      <c r="H1871" s="42">
        <v>18</v>
      </c>
      <c r="I1871" s="41">
        <f>Table10[[#This Row],[Column2]]*746/1000</f>
        <v>13.428000000000001</v>
      </c>
      <c r="J1871" s="37">
        <f>60*Table10[[#This Row],[Column3]]/(2*PI()*Table10[[#This Row],[Column1]])</f>
        <v>1.972737762311973E-2</v>
      </c>
      <c r="K1871" s="51">
        <v>494.6</v>
      </c>
      <c r="L1871" s="41">
        <f>IF(Simulation!Q1871&lt;='Given Data '!J$6,1,IF(AND(Simulation!Q1871&gt;'Given Data '!J$6,Simulation!Q1871&lt;='Given Data '!J$7),2,IF(Simulation!Q1871&gt;'Given Data '!J$8,3)))</f>
        <v>3</v>
      </c>
      <c r="M1871" s="41">
        <v>3</v>
      </c>
      <c r="N1871" s="32">
        <f t="shared" si="69"/>
        <v>1867</v>
      </c>
      <c r="O1871" s="41">
        <f>O1870+(Table10[[#This Row],[Column11]]-Q1870)/R1870</f>
        <v>90.083547219623867</v>
      </c>
      <c r="P1871" s="41">
        <f>3.6*Table10[[#This Row],[Column11]]</f>
        <v>115.40055005155148</v>
      </c>
      <c r="Q1871" s="41">
        <f t="shared" si="70"/>
        <v>32.055708347653187</v>
      </c>
      <c r="R1871" s="36">
        <f>-Table10[[#This Row],[Column16]]/Table10[[#This Row],[Column19]]</f>
        <v>1.1487755739827938</v>
      </c>
      <c r="S1871" s="41">
        <f>'Given Data '!C$21*'Given Data '!C$19*'Given Data '!C$9*Table10[[#This Row],[Column11]]^2</f>
        <v>966.17317589906304</v>
      </c>
      <c r="T1871" s="41">
        <f>'Given Data '!C$24*'Given Data '!C$17*9.81</f>
        <v>409.43800800000002</v>
      </c>
      <c r="U1871" s="41">
        <v>0</v>
      </c>
      <c r="V1871" s="41">
        <f>'Given Data '!C$45-(Table10[[#This Row],[Column13]]+Table10[[#This Row],[Column14]]+Table10[[#This Row],[Column15]])</f>
        <v>-667.7097665762285</v>
      </c>
      <c r="W1871" s="41">
        <f>Table10[[#This Row],[Column16]]/'Given Data '!C$17</f>
        <v>-1.2798485108129583</v>
      </c>
      <c r="X1871" s="41">
        <f>IF(L1871=1,'Given Data '!C$55,IF(L1871=2,'Given Data '!C$56,IF(L1871=3,'Given Data '!C$57)))</f>
        <v>581.23604096253996</v>
      </c>
      <c r="Y1871" s="41">
        <f>Table10[[#This Row],[Column19]]*Table10[[#This Row],[Column11]]^2/(2*1000)</f>
        <v>298.62990526462914</v>
      </c>
    </row>
    <row r="1872" spans="7:25">
      <c r="G1872" s="42">
        <v>6500</v>
      </c>
      <c r="H1872" s="42">
        <v>18</v>
      </c>
      <c r="I1872" s="41">
        <f>Table10[[#This Row],[Column2]]*746/1000</f>
        <v>13.428000000000001</v>
      </c>
      <c r="J1872" s="37">
        <f>60*Table10[[#This Row],[Column3]]/(2*PI()*Table10[[#This Row],[Column1]])</f>
        <v>1.972737762311973E-2</v>
      </c>
      <c r="K1872" s="51">
        <v>494.6</v>
      </c>
      <c r="L1872" s="41">
        <f>IF(Simulation!Q1872&lt;='Given Data '!J$6,1,IF(AND(Simulation!Q1872&gt;'Given Data '!J$6,Simulation!Q1872&lt;='Given Data '!J$7),2,IF(Simulation!Q1872&gt;'Given Data '!J$8,3)))</f>
        <v>3</v>
      </c>
      <c r="M1872" s="41">
        <v>3</v>
      </c>
      <c r="N1872" s="32">
        <f t="shared" si="69"/>
        <v>1868</v>
      </c>
      <c r="O1872" s="41">
        <f>O1871+(Table10[[#This Row],[Column11]]-Q1871)/R1871</f>
        <v>90.114725493257822</v>
      </c>
      <c r="P1872" s="41">
        <f>3.6*Table10[[#This Row],[Column11]]</f>
        <v>115.5294906726342</v>
      </c>
      <c r="Q1872" s="41">
        <f t="shared" si="70"/>
        <v>32.09152518684283</v>
      </c>
      <c r="R1872" s="36">
        <f>-Table10[[#This Row],[Column16]]/Table10[[#This Row],[Column19]]</f>
        <v>1.1524922685439984</v>
      </c>
      <c r="S1872" s="41">
        <f>'Given Data '!C$21*'Given Data '!C$19*'Given Data '!C$9*Table10[[#This Row],[Column11]]^2</f>
        <v>968.33345273128464</v>
      </c>
      <c r="T1872" s="41">
        <f>'Given Data '!C$24*'Given Data '!C$17*9.81</f>
        <v>409.43800800000002</v>
      </c>
      <c r="U1872" s="41">
        <v>0</v>
      </c>
      <c r="V1872" s="41">
        <f>'Given Data '!C$45-(Table10[[#This Row],[Column13]]+Table10[[#This Row],[Column14]]+Table10[[#This Row],[Column15]])</f>
        <v>-669.8700434084501</v>
      </c>
      <c r="W1872" s="41">
        <f>Table10[[#This Row],[Column16]]/'Given Data '!C$17</f>
        <v>-1.2839892726005828</v>
      </c>
      <c r="X1872" s="41">
        <f>IF(L1872=1,'Given Data '!C$55,IF(L1872=2,'Given Data '!C$56,IF(L1872=3,'Given Data '!C$57)))</f>
        <v>581.23604096253996</v>
      </c>
      <c r="Y1872" s="41">
        <f>Table10[[#This Row],[Column19]]*Table10[[#This Row],[Column11]]^2/(2*1000)</f>
        <v>299.29761503120534</v>
      </c>
    </row>
    <row r="1873" spans="7:25">
      <c r="G1873" s="42">
        <v>6500</v>
      </c>
      <c r="H1873" s="42">
        <v>18</v>
      </c>
      <c r="I1873" s="41">
        <f>Table10[[#This Row],[Column2]]*746/1000</f>
        <v>13.428000000000001</v>
      </c>
      <c r="J1873" s="37">
        <f>60*Table10[[#This Row],[Column3]]/(2*PI()*Table10[[#This Row],[Column1]])</f>
        <v>1.972737762311973E-2</v>
      </c>
      <c r="K1873" s="51">
        <v>494.6</v>
      </c>
      <c r="L1873" s="41">
        <f>IF(Simulation!Q1873&lt;='Given Data '!J$6,1,IF(AND(Simulation!Q1873&gt;'Given Data '!J$6,Simulation!Q1873&lt;='Given Data '!J$7),2,IF(Simulation!Q1873&gt;'Given Data '!J$8,3)))</f>
        <v>3</v>
      </c>
      <c r="M1873" s="41">
        <v>3</v>
      </c>
      <c r="N1873" s="32">
        <f t="shared" si="69"/>
        <v>1869</v>
      </c>
      <c r="O1873" s="41">
        <f>O1872+(Table10[[#This Row],[Column11]]-Q1872)/R1872</f>
        <v>90.145868951987168</v>
      </c>
      <c r="P1873" s="41">
        <f>3.6*Table10[[#This Row],[Column11]]</f>
        <v>115.65870401607884</v>
      </c>
      <c r="Q1873" s="41">
        <f t="shared" si="70"/>
        <v>32.127417782244123</v>
      </c>
      <c r="R1873" s="36">
        <f>-Table10[[#This Row],[Column16]]/Table10[[#This Row],[Column19]]</f>
        <v>1.1562209879243022</v>
      </c>
      <c r="S1873" s="41">
        <f>'Given Data '!C$21*'Given Data '!C$19*'Given Data '!C$9*Table10[[#This Row],[Column11]]^2</f>
        <v>970.50071882175257</v>
      </c>
      <c r="T1873" s="41">
        <f>'Given Data '!C$24*'Given Data '!C$17*9.81</f>
        <v>409.43800800000002</v>
      </c>
      <c r="U1873" s="41">
        <v>0</v>
      </c>
      <c r="V1873" s="41">
        <f>'Given Data '!C$45-(Table10[[#This Row],[Column13]]+Table10[[#This Row],[Column14]]+Table10[[#This Row],[Column15]])</f>
        <v>-672.03730949891815</v>
      </c>
      <c r="W1873" s="41">
        <f>Table10[[#This Row],[Column16]]/'Given Data '!C$17</f>
        <v>-1.2881434312145026</v>
      </c>
      <c r="X1873" s="41">
        <f>IF(L1873=1,'Given Data '!C$55,IF(L1873=2,'Given Data '!C$56,IF(L1873=3,'Given Data '!C$57)))</f>
        <v>581.23604096253996</v>
      </c>
      <c r="Y1873" s="41">
        <f>Table10[[#This Row],[Column19]]*Table10[[#This Row],[Column11]]^2/(2*1000)</f>
        <v>299.96748507461388</v>
      </c>
    </row>
    <row r="1874" spans="7:25">
      <c r="G1874" s="42">
        <v>6500</v>
      </c>
      <c r="H1874" s="42">
        <v>18</v>
      </c>
      <c r="I1874" s="41">
        <f>Table10[[#This Row],[Column2]]*746/1000</f>
        <v>13.428000000000001</v>
      </c>
      <c r="J1874" s="37">
        <f>60*Table10[[#This Row],[Column3]]/(2*PI()*Table10[[#This Row],[Column1]])</f>
        <v>1.972737762311973E-2</v>
      </c>
      <c r="K1874" s="51">
        <v>494.6</v>
      </c>
      <c r="L1874" s="41">
        <f>IF(Simulation!Q1874&lt;='Given Data '!J$6,1,IF(AND(Simulation!Q1874&gt;'Given Data '!J$6,Simulation!Q1874&lt;='Given Data '!J$7),2,IF(Simulation!Q1874&gt;'Given Data '!J$8,3)))</f>
        <v>3</v>
      </c>
      <c r="M1874" s="41">
        <v>3</v>
      </c>
      <c r="N1874" s="32">
        <f t="shared" si="69"/>
        <v>1870</v>
      </c>
      <c r="O1874" s="41">
        <f>O1873+(Table10[[#This Row],[Column11]]-Q1873)/R1873</f>
        <v>90.176977600105317</v>
      </c>
      <c r="P1874" s="41">
        <f>3.6*Table10[[#This Row],[Column11]]</f>
        <v>115.78819051477542</v>
      </c>
      <c r="Q1874" s="41">
        <f t="shared" si="70"/>
        <v>32.163386254104282</v>
      </c>
      <c r="R1874" s="36">
        <f>-Table10[[#This Row],[Column16]]/Table10[[#This Row],[Column19]]</f>
        <v>1.1599617710282377</v>
      </c>
      <c r="S1874" s="41">
        <f>'Given Data '!C$21*'Given Data '!C$19*'Given Data '!C$9*Table10[[#This Row],[Column11]]^2</f>
        <v>972.6749967831837</v>
      </c>
      <c r="T1874" s="41">
        <f>'Given Data '!C$24*'Given Data '!C$17*9.81</f>
        <v>409.43800800000002</v>
      </c>
      <c r="U1874" s="41">
        <v>0</v>
      </c>
      <c r="V1874" s="41">
        <f>'Given Data '!C$45-(Table10[[#This Row],[Column13]]+Table10[[#This Row],[Column14]]+Table10[[#This Row],[Column15]])</f>
        <v>-674.21158746034916</v>
      </c>
      <c r="W1874" s="41">
        <f>Table10[[#This Row],[Column16]]/'Given Data '!C$17</f>
        <v>-1.2923110299981773</v>
      </c>
      <c r="X1874" s="41">
        <f>IF(L1874=1,'Given Data '!C$55,IF(L1874=2,'Given Data '!C$56,IF(L1874=3,'Given Data '!C$57)))</f>
        <v>581.23604096253996</v>
      </c>
      <c r="Y1874" s="41">
        <f>Table10[[#This Row],[Column19]]*Table10[[#This Row],[Column11]]^2/(2*1000)</f>
        <v>300.63952238411269</v>
      </c>
    </row>
    <row r="1875" spans="7:25">
      <c r="G1875" s="42">
        <v>6500</v>
      </c>
      <c r="H1875" s="42">
        <v>18</v>
      </c>
      <c r="I1875" s="41">
        <f>Table10[[#This Row],[Column2]]*746/1000</f>
        <v>13.428000000000001</v>
      </c>
      <c r="J1875" s="37">
        <f>60*Table10[[#This Row],[Column3]]/(2*PI()*Table10[[#This Row],[Column1]])</f>
        <v>1.972737762311973E-2</v>
      </c>
      <c r="K1875" s="51">
        <v>494.6</v>
      </c>
      <c r="L1875" s="41">
        <f>IF(Simulation!Q1875&lt;='Given Data '!J$6,1,IF(AND(Simulation!Q1875&gt;'Given Data '!J$6,Simulation!Q1875&lt;='Given Data '!J$7),2,IF(Simulation!Q1875&gt;'Given Data '!J$8,3)))</f>
        <v>3</v>
      </c>
      <c r="M1875" s="41">
        <v>3</v>
      </c>
      <c r="N1875" s="32">
        <f t="shared" si="69"/>
        <v>1871</v>
      </c>
      <c r="O1875" s="41">
        <f>O1874+(Table10[[#This Row],[Column11]]-Q1874)/R1874</f>
        <v>90.208051442021187</v>
      </c>
      <c r="P1875" s="41">
        <f>3.6*Table10[[#This Row],[Column11]]</f>
        <v>115.91795060210038</v>
      </c>
      <c r="Q1875" s="41">
        <f t="shared" si="70"/>
        <v>32.199430722805658</v>
      </c>
      <c r="R1875" s="36">
        <f>-Table10[[#This Row],[Column16]]/Table10[[#This Row],[Column19]]</f>
        <v>1.1637146568862122</v>
      </c>
      <c r="S1875" s="41">
        <f>'Given Data '!C$21*'Given Data '!C$19*'Given Data '!C$9*Table10[[#This Row],[Column11]]^2</f>
        <v>974.85630930145715</v>
      </c>
      <c r="T1875" s="41">
        <f>'Given Data '!C$24*'Given Data '!C$17*9.81</f>
        <v>409.43800800000002</v>
      </c>
      <c r="U1875" s="41">
        <v>0</v>
      </c>
      <c r="V1875" s="41">
        <f>'Given Data '!C$45-(Table10[[#This Row],[Column13]]+Table10[[#This Row],[Column14]]+Table10[[#This Row],[Column15]])</f>
        <v>-676.39289997862261</v>
      </c>
      <c r="W1875" s="41">
        <f>Table10[[#This Row],[Column16]]/'Given Data '!C$17</f>
        <v>-1.2964921124353042</v>
      </c>
      <c r="X1875" s="41">
        <f>IF(L1875=1,'Given Data '!C$55,IF(L1875=2,'Given Data '!C$56,IF(L1875=3,'Given Data '!C$57)))</f>
        <v>581.23604096253996</v>
      </c>
      <c r="Y1875" s="41">
        <f>Table10[[#This Row],[Column19]]*Table10[[#This Row],[Column11]]^2/(2*1000)</f>
        <v>301.31373397157313</v>
      </c>
    </row>
    <row r="1876" spans="7:25">
      <c r="G1876" s="42">
        <v>6500</v>
      </c>
      <c r="H1876" s="42">
        <v>18</v>
      </c>
      <c r="I1876" s="41">
        <f>Table10[[#This Row],[Column2]]*746/1000</f>
        <v>13.428000000000001</v>
      </c>
      <c r="J1876" s="37">
        <f>60*Table10[[#This Row],[Column3]]/(2*PI()*Table10[[#This Row],[Column1]])</f>
        <v>1.972737762311973E-2</v>
      </c>
      <c r="K1876" s="51">
        <v>494.6</v>
      </c>
      <c r="L1876" s="41">
        <f>IF(Simulation!Q1876&lt;='Given Data '!J$6,1,IF(AND(Simulation!Q1876&gt;'Given Data '!J$6,Simulation!Q1876&lt;='Given Data '!J$7),2,IF(Simulation!Q1876&gt;'Given Data '!J$8,3)))</f>
        <v>3</v>
      </c>
      <c r="M1876" s="41">
        <v>3</v>
      </c>
      <c r="N1876" s="32">
        <f t="shared" si="69"/>
        <v>1872</v>
      </c>
      <c r="O1876" s="41">
        <f>O1875+(Table10[[#This Row],[Column11]]-Q1875)/R1875</f>
        <v>90.239090482258945</v>
      </c>
      <c r="P1876" s="41">
        <f>3.6*Table10[[#This Row],[Column11]]</f>
        <v>116.04798471191765</v>
      </c>
      <c r="Q1876" s="41">
        <f t="shared" si="70"/>
        <v>32.235551308866015</v>
      </c>
      <c r="R1876" s="36">
        <f>-Table10[[#This Row],[Column16]]/Table10[[#This Row],[Column19]]</f>
        <v>1.1674796846549074</v>
      </c>
      <c r="S1876" s="41">
        <f>'Given Data '!C$21*'Given Data '!C$19*'Given Data '!C$9*Table10[[#This Row],[Column11]]^2</f>
        <v>977.04467913584756</v>
      </c>
      <c r="T1876" s="41">
        <f>'Given Data '!C$24*'Given Data '!C$17*9.81</f>
        <v>409.43800800000002</v>
      </c>
      <c r="U1876" s="41">
        <v>0</v>
      </c>
      <c r="V1876" s="41">
        <f>'Given Data '!C$45-(Table10[[#This Row],[Column13]]+Table10[[#This Row],[Column14]]+Table10[[#This Row],[Column15]])</f>
        <v>-678.58126981301302</v>
      </c>
      <c r="W1876" s="41">
        <f>Table10[[#This Row],[Column16]]/'Given Data '!C$17</f>
        <v>-1.3006867221502616</v>
      </c>
      <c r="X1876" s="41">
        <f>IF(L1876=1,'Given Data '!C$55,IF(L1876=2,'Given Data '!C$56,IF(L1876=3,'Given Data '!C$57)))</f>
        <v>581.23604096253996</v>
      </c>
      <c r="Y1876" s="41">
        <f>Table10[[#This Row],[Column19]]*Table10[[#This Row],[Column11]]^2/(2*1000)</f>
        <v>301.99012687155181</v>
      </c>
    </row>
    <row r="1877" spans="7:25">
      <c r="G1877" s="42">
        <v>6500</v>
      </c>
      <c r="H1877" s="42">
        <v>18</v>
      </c>
      <c r="I1877" s="41">
        <f>Table10[[#This Row],[Column2]]*746/1000</f>
        <v>13.428000000000001</v>
      </c>
      <c r="J1877" s="37">
        <f>60*Table10[[#This Row],[Column3]]/(2*PI()*Table10[[#This Row],[Column1]])</f>
        <v>1.972737762311973E-2</v>
      </c>
      <c r="K1877" s="51">
        <v>494.6</v>
      </c>
      <c r="L1877" s="41">
        <f>IF(Simulation!Q1877&lt;='Given Data '!J$6,1,IF(AND(Simulation!Q1877&gt;'Given Data '!J$6,Simulation!Q1877&lt;='Given Data '!J$7),2,IF(Simulation!Q1877&gt;'Given Data '!J$8,3)))</f>
        <v>3</v>
      </c>
      <c r="M1877" s="41">
        <v>3</v>
      </c>
      <c r="N1877" s="32">
        <f t="shared" si="69"/>
        <v>1873</v>
      </c>
      <c r="O1877" s="41">
        <f>O1876+(Table10[[#This Row],[Column11]]-Q1876)/R1876</f>
        <v>90.270094725457881</v>
      </c>
      <c r="P1877" s="41">
        <f>3.6*Table10[[#This Row],[Column11]]</f>
        <v>116.17829327857993</v>
      </c>
      <c r="Q1877" s="41">
        <f t="shared" si="70"/>
        <v>32.271748132938868</v>
      </c>
      <c r="R1877" s="36">
        <f>-Table10[[#This Row],[Column16]]/Table10[[#This Row],[Column19]]</f>
        <v>1.1712568936176908</v>
      </c>
      <c r="S1877" s="41">
        <f>'Given Data '!C$21*'Given Data '!C$19*'Given Data '!C$9*Table10[[#This Row],[Column11]]^2</f>
        <v>979.240129119264</v>
      </c>
      <c r="T1877" s="41">
        <f>'Given Data '!C$24*'Given Data '!C$17*9.81</f>
        <v>409.43800800000002</v>
      </c>
      <c r="U1877" s="41">
        <v>0</v>
      </c>
      <c r="V1877" s="41">
        <f>'Given Data '!C$45-(Table10[[#This Row],[Column13]]+Table10[[#This Row],[Column14]]+Table10[[#This Row],[Column15]])</f>
        <v>-680.77671979642946</v>
      </c>
      <c r="W1877" s="41">
        <f>Table10[[#This Row],[Column16]]/'Given Data '!C$17</f>
        <v>-1.3048949029085688</v>
      </c>
      <c r="X1877" s="41">
        <f>IF(L1877=1,'Given Data '!C$55,IF(L1877=2,'Given Data '!C$56,IF(L1877=3,'Given Data '!C$57)))</f>
        <v>581.23604096253996</v>
      </c>
      <c r="Y1877" s="41">
        <f>Table10[[#This Row],[Column19]]*Table10[[#This Row],[Column11]]^2/(2*1000)</f>
        <v>302.66870814136485</v>
      </c>
    </row>
    <row r="1878" spans="7:25">
      <c r="G1878" s="42">
        <v>6500</v>
      </c>
      <c r="H1878" s="42">
        <v>18</v>
      </c>
      <c r="I1878" s="41">
        <f>Table10[[#This Row],[Column2]]*746/1000</f>
        <v>13.428000000000001</v>
      </c>
      <c r="J1878" s="37">
        <f>60*Table10[[#This Row],[Column3]]/(2*PI()*Table10[[#This Row],[Column1]])</f>
        <v>1.972737762311973E-2</v>
      </c>
      <c r="K1878" s="51">
        <v>494.6</v>
      </c>
      <c r="L1878" s="41">
        <f>IF(Simulation!Q1878&lt;='Given Data '!J$6,1,IF(AND(Simulation!Q1878&gt;'Given Data '!J$6,Simulation!Q1878&lt;='Given Data '!J$7),2,IF(Simulation!Q1878&gt;'Given Data '!J$8,3)))</f>
        <v>3</v>
      </c>
      <c r="M1878" s="41">
        <v>3</v>
      </c>
      <c r="N1878" s="32">
        <f t="shared" si="69"/>
        <v>1874</v>
      </c>
      <c r="O1878" s="41">
        <f>O1877+(Table10[[#This Row],[Column11]]-Q1877)/R1877</f>
        <v>90.301064176372179</v>
      </c>
      <c r="P1878" s="41">
        <f>3.6*Table10[[#This Row],[Column11]]</f>
        <v>116.30887673692968</v>
      </c>
      <c r="Q1878" s="41">
        <f t="shared" si="70"/>
        <v>32.308021315813797</v>
      </c>
      <c r="R1878" s="36">
        <f>-Table10[[#This Row],[Column16]]/Table10[[#This Row],[Column19]]</f>
        <v>1.1750463231850261</v>
      </c>
      <c r="S1878" s="41">
        <f>'Given Data '!C$21*'Given Data '!C$19*'Given Data '!C$9*Table10[[#This Row],[Column11]]^2</f>
        <v>981.4426821584882</v>
      </c>
      <c r="T1878" s="41">
        <f>'Given Data '!C$24*'Given Data '!C$17*9.81</f>
        <v>409.43800800000002</v>
      </c>
      <c r="U1878" s="41">
        <v>0</v>
      </c>
      <c r="V1878" s="41">
        <f>'Given Data '!C$45-(Table10[[#This Row],[Column13]]+Table10[[#This Row],[Column14]]+Table10[[#This Row],[Column15]])</f>
        <v>-682.97927283565377</v>
      </c>
      <c r="W1878" s="41">
        <f>Table10[[#This Row],[Column16]]/'Given Data '!C$17</f>
        <v>-1.3091166986173424</v>
      </c>
      <c r="X1878" s="41">
        <f>IF(L1878=1,'Given Data '!C$55,IF(L1878=2,'Given Data '!C$56,IF(L1878=3,'Given Data '!C$57)))</f>
        <v>581.23604096253996</v>
      </c>
      <c r="Y1878" s="41">
        <f>Table10[[#This Row],[Column19]]*Table10[[#This Row],[Column11]]^2/(2*1000)</f>
        <v>303.34948486116122</v>
      </c>
    </row>
    <row r="1879" spans="7:25">
      <c r="G1879" s="42">
        <v>6500</v>
      </c>
      <c r="H1879" s="42">
        <v>18</v>
      </c>
      <c r="I1879" s="41">
        <f>Table10[[#This Row],[Column2]]*746/1000</f>
        <v>13.428000000000001</v>
      </c>
      <c r="J1879" s="37">
        <f>60*Table10[[#This Row],[Column3]]/(2*PI()*Table10[[#This Row],[Column1]])</f>
        <v>1.972737762311973E-2</v>
      </c>
      <c r="K1879" s="51">
        <v>494.6</v>
      </c>
      <c r="L1879" s="41">
        <f>IF(Simulation!Q1879&lt;='Given Data '!J$6,1,IF(AND(Simulation!Q1879&gt;'Given Data '!J$6,Simulation!Q1879&lt;='Given Data '!J$7),2,IF(Simulation!Q1879&gt;'Given Data '!J$8,3)))</f>
        <v>3</v>
      </c>
      <c r="M1879" s="41">
        <v>3</v>
      </c>
      <c r="N1879" s="32">
        <f t="shared" si="69"/>
        <v>1875</v>
      </c>
      <c r="O1879" s="41">
        <f>O1878+(Table10[[#This Row],[Column11]]-Q1878)/R1878</f>
        <v>90.331998839870749</v>
      </c>
      <c r="P1879" s="41">
        <f>3.6*Table10[[#This Row],[Column11]]</f>
        <v>116.43973552230035</v>
      </c>
      <c r="Q1879" s="41">
        <f t="shared" si="70"/>
        <v>32.344370978416762</v>
      </c>
      <c r="R1879" s="36">
        <f>-Table10[[#This Row],[Column16]]/Table10[[#This Row],[Column19]]</f>
        <v>1.1788480128948828</v>
      </c>
      <c r="S1879" s="41">
        <f>'Given Data '!C$21*'Given Data '!C$19*'Given Data '!C$9*Table10[[#This Row],[Column11]]^2</f>
        <v>983.65236123441343</v>
      </c>
      <c r="T1879" s="41">
        <f>'Given Data '!C$24*'Given Data '!C$17*9.81</f>
        <v>409.43800800000002</v>
      </c>
      <c r="U1879" s="41">
        <v>0</v>
      </c>
      <c r="V1879" s="41">
        <f>'Given Data '!C$45-(Table10[[#This Row],[Column13]]+Table10[[#This Row],[Column14]]+Table10[[#This Row],[Column15]])</f>
        <v>-685.1889519115789</v>
      </c>
      <c r="W1879" s="41">
        <f>Table10[[#This Row],[Column16]]/'Given Data '!C$17</f>
        <v>-1.3133521533257535</v>
      </c>
      <c r="X1879" s="41">
        <f>IF(L1879=1,'Given Data '!C$55,IF(L1879=2,'Given Data '!C$56,IF(L1879=3,'Given Data '!C$57)))</f>
        <v>581.23604096253996</v>
      </c>
      <c r="Y1879" s="41">
        <f>Table10[[#This Row],[Column19]]*Table10[[#This Row],[Column11]]^2/(2*1000)</f>
        <v>304.03246413399683</v>
      </c>
    </row>
    <row r="1880" spans="7:25">
      <c r="G1880" s="42">
        <v>6500</v>
      </c>
      <c r="H1880" s="42">
        <v>18</v>
      </c>
      <c r="I1880" s="41">
        <f>Table10[[#This Row],[Column2]]*746/1000</f>
        <v>13.428000000000001</v>
      </c>
      <c r="J1880" s="37">
        <f>60*Table10[[#This Row],[Column3]]/(2*PI()*Table10[[#This Row],[Column1]])</f>
        <v>1.972737762311973E-2</v>
      </c>
      <c r="K1880" s="51">
        <v>494.6</v>
      </c>
      <c r="L1880" s="41">
        <f>IF(Simulation!Q1880&lt;='Given Data '!J$6,1,IF(AND(Simulation!Q1880&gt;'Given Data '!J$6,Simulation!Q1880&lt;='Given Data '!J$7),2,IF(Simulation!Q1880&gt;'Given Data '!J$8,3)))</f>
        <v>3</v>
      </c>
      <c r="M1880" s="41">
        <v>3</v>
      </c>
      <c r="N1880" s="32">
        <f t="shared" si="69"/>
        <v>1876</v>
      </c>
      <c r="O1880" s="41">
        <f>O1879+(Table10[[#This Row],[Column11]]-Q1879)/R1879</f>
        <v>90.362898720937025</v>
      </c>
      <c r="P1880" s="41">
        <f>3.6*Table10[[#This Row],[Column11]]</f>
        <v>116.57087007051757</v>
      </c>
      <c r="Q1880" s="41">
        <f t="shared" si="70"/>
        <v>32.380797241810434</v>
      </c>
      <c r="R1880" s="36">
        <f>-Table10[[#This Row],[Column16]]/Table10[[#This Row],[Column19]]</f>
        <v>1.1826620024131516</v>
      </c>
      <c r="S1880" s="41">
        <f>'Given Data '!C$21*'Given Data '!C$19*'Given Data '!C$9*Table10[[#This Row],[Column11]]^2</f>
        <v>985.86918940228463</v>
      </c>
      <c r="T1880" s="41">
        <f>'Given Data '!C$24*'Given Data '!C$17*9.81</f>
        <v>409.43800800000002</v>
      </c>
      <c r="U1880" s="41">
        <v>0</v>
      </c>
      <c r="V1880" s="41">
        <f>'Given Data '!C$45-(Table10[[#This Row],[Column13]]+Table10[[#This Row],[Column14]]+Table10[[#This Row],[Column15]])</f>
        <v>-687.4057800794501</v>
      </c>
      <c r="W1880" s="41">
        <f>Table10[[#This Row],[Column16]]/'Given Data '!C$17</f>
        <v>-1.3176013112254894</v>
      </c>
      <c r="X1880" s="41">
        <f>IF(L1880=1,'Given Data '!C$55,IF(L1880=2,'Given Data '!C$56,IF(L1880=3,'Given Data '!C$57)))</f>
        <v>581.23604096253996</v>
      </c>
      <c r="Y1880" s="41">
        <f>Table10[[#This Row],[Column19]]*Table10[[#This Row],[Column11]]^2/(2*1000)</f>
        <v>304.71765308590841</v>
      </c>
    </row>
    <row r="1881" spans="7:25">
      <c r="G1881" s="42">
        <v>6500</v>
      </c>
      <c r="H1881" s="42">
        <v>18</v>
      </c>
      <c r="I1881" s="41">
        <f>Table10[[#This Row],[Column2]]*746/1000</f>
        <v>13.428000000000001</v>
      </c>
      <c r="J1881" s="37">
        <f>60*Table10[[#This Row],[Column3]]/(2*PI()*Table10[[#This Row],[Column1]])</f>
        <v>1.972737762311973E-2</v>
      </c>
      <c r="K1881" s="51">
        <v>494.6</v>
      </c>
      <c r="L1881" s="41">
        <f>IF(Simulation!Q1881&lt;='Given Data '!J$6,1,IF(AND(Simulation!Q1881&gt;'Given Data '!J$6,Simulation!Q1881&lt;='Given Data '!J$7),2,IF(Simulation!Q1881&gt;'Given Data '!J$8,3)))</f>
        <v>3</v>
      </c>
      <c r="M1881" s="41">
        <v>3</v>
      </c>
      <c r="N1881" s="32">
        <f t="shared" si="69"/>
        <v>1877</v>
      </c>
      <c r="O1881" s="41">
        <f>O1880+(Table10[[#This Row],[Column11]]-Q1880)/R1880</f>
        <v>90.393763824668753</v>
      </c>
      <c r="P1881" s="41">
        <f>3.6*Table10[[#This Row],[Column11]]</f>
        <v>116.70228081790019</v>
      </c>
      <c r="Q1881" s="41">
        <f t="shared" si="70"/>
        <v>32.417300227194495</v>
      </c>
      <c r="R1881" s="36">
        <f>-Table10[[#This Row],[Column16]]/Table10[[#This Row],[Column19]]</f>
        <v>1.1864883315340546</v>
      </c>
      <c r="S1881" s="41">
        <f>'Given Data '!C$21*'Given Data '!C$19*'Given Data '!C$9*Table10[[#This Row],[Column11]]^2</f>
        <v>988.0931897919379</v>
      </c>
      <c r="T1881" s="41">
        <f>'Given Data '!C$24*'Given Data '!C$17*9.81</f>
        <v>409.43800800000002</v>
      </c>
      <c r="U1881" s="41">
        <v>0</v>
      </c>
      <c r="V1881" s="41">
        <f>'Given Data '!C$45-(Table10[[#This Row],[Column13]]+Table10[[#This Row],[Column14]]+Table10[[#This Row],[Column15]])</f>
        <v>-689.62978046910348</v>
      </c>
      <c r="W1881" s="41">
        <f>Table10[[#This Row],[Column16]]/'Given Data '!C$17</f>
        <v>-1.3218642166512113</v>
      </c>
      <c r="X1881" s="41">
        <f>IF(L1881=1,'Given Data '!C$55,IF(L1881=2,'Given Data '!C$56,IF(L1881=3,'Given Data '!C$57)))</f>
        <v>581.23604096253996</v>
      </c>
      <c r="Y1881" s="41">
        <f>Table10[[#This Row],[Column19]]*Table10[[#This Row],[Column11]]^2/(2*1000)</f>
        <v>305.40505886598777</v>
      </c>
    </row>
    <row r="1882" spans="7:25">
      <c r="G1882" s="42">
        <v>6500</v>
      </c>
      <c r="H1882" s="42">
        <v>18</v>
      </c>
      <c r="I1882" s="41">
        <f>Table10[[#This Row],[Column2]]*746/1000</f>
        <v>13.428000000000001</v>
      </c>
      <c r="J1882" s="37">
        <f>60*Table10[[#This Row],[Column3]]/(2*PI()*Table10[[#This Row],[Column1]])</f>
        <v>1.972737762311973E-2</v>
      </c>
      <c r="K1882" s="51">
        <v>494.6</v>
      </c>
      <c r="L1882" s="41">
        <f>IF(Simulation!Q1882&lt;='Given Data '!J$6,1,IF(AND(Simulation!Q1882&gt;'Given Data '!J$6,Simulation!Q1882&lt;='Given Data '!J$7),2,IF(Simulation!Q1882&gt;'Given Data '!J$8,3)))</f>
        <v>3</v>
      </c>
      <c r="M1882" s="41">
        <v>3</v>
      </c>
      <c r="N1882" s="32">
        <f t="shared" si="69"/>
        <v>1878</v>
      </c>
      <c r="O1882" s="41">
        <f>O1881+(Table10[[#This Row],[Column11]]-Q1881)/R1881</f>
        <v>90.42459415627782</v>
      </c>
      <c r="P1882" s="41">
        <f>3.6*Table10[[#This Row],[Column11]]</f>
        <v>116.83396820126154</v>
      </c>
      <c r="Q1882" s="41">
        <f t="shared" si="70"/>
        <v>32.453880055905984</v>
      </c>
      <c r="R1882" s="36">
        <f>-Table10[[#This Row],[Column16]]/Table10[[#This Row],[Column19]]</f>
        <v>1.1903270401805632</v>
      </c>
      <c r="S1882" s="41">
        <f>'Given Data '!C$21*'Given Data '!C$19*'Given Data '!C$9*Table10[[#This Row],[Column11]]^2</f>
        <v>990.32438560804326</v>
      </c>
      <c r="T1882" s="41">
        <f>'Given Data '!C$24*'Given Data '!C$17*9.81</f>
        <v>409.43800800000002</v>
      </c>
      <c r="U1882" s="41">
        <v>0</v>
      </c>
      <c r="V1882" s="41">
        <f>'Given Data '!C$45-(Table10[[#This Row],[Column13]]+Table10[[#This Row],[Column14]]+Table10[[#This Row],[Column15]])</f>
        <v>-691.86097628520884</v>
      </c>
      <c r="W1882" s="41">
        <f>Table10[[#This Row],[Column16]]/'Given Data '!C$17</f>
        <v>-1.3261409140810196</v>
      </c>
      <c r="X1882" s="41">
        <f>IF(L1882=1,'Given Data '!C$55,IF(L1882=2,'Given Data '!C$56,IF(L1882=3,'Given Data '!C$57)))</f>
        <v>581.23604096253996</v>
      </c>
      <c r="Y1882" s="41">
        <f>Table10[[#This Row],[Column19]]*Table10[[#This Row],[Column11]]^2/(2*1000)</f>
        <v>306.0946886464568</v>
      </c>
    </row>
    <row r="1883" spans="7:25">
      <c r="G1883" s="42">
        <v>6500</v>
      </c>
      <c r="H1883" s="42">
        <v>18</v>
      </c>
      <c r="I1883" s="41">
        <f>Table10[[#This Row],[Column2]]*746/1000</f>
        <v>13.428000000000001</v>
      </c>
      <c r="J1883" s="37">
        <f>60*Table10[[#This Row],[Column3]]/(2*PI()*Table10[[#This Row],[Column1]])</f>
        <v>1.972737762311973E-2</v>
      </c>
      <c r="K1883" s="51">
        <v>494.6</v>
      </c>
      <c r="L1883" s="41">
        <f>IF(Simulation!Q1883&lt;='Given Data '!J$6,1,IF(AND(Simulation!Q1883&gt;'Given Data '!J$6,Simulation!Q1883&lt;='Given Data '!J$7),2,IF(Simulation!Q1883&gt;'Given Data '!J$8,3)))</f>
        <v>3</v>
      </c>
      <c r="M1883" s="41">
        <v>3</v>
      </c>
      <c r="N1883" s="32">
        <f t="shared" si="69"/>
        <v>1879</v>
      </c>
      <c r="O1883" s="41">
        <f>O1882+(Table10[[#This Row],[Column11]]-Q1882)/R1882</f>
        <v>90.455389721090043</v>
      </c>
      <c r="P1883" s="41">
        <f>3.6*Table10[[#This Row],[Column11]]</f>
        <v>116.96593265791059</v>
      </c>
      <c r="Q1883" s="41">
        <f t="shared" si="70"/>
        <v>32.490536849419605</v>
      </c>
      <c r="R1883" s="36">
        <f>-Table10[[#This Row],[Column16]]/Table10[[#This Row],[Column19]]</f>
        <v>1.1941781684048134</v>
      </c>
      <c r="S1883" s="41">
        <f>'Given Data '!C$21*'Given Data '!C$19*'Given Data '!C$9*Table10[[#This Row],[Column11]]^2</f>
        <v>992.56280013034552</v>
      </c>
      <c r="T1883" s="41">
        <f>'Given Data '!C$24*'Given Data '!C$17*9.81</f>
        <v>409.43800800000002</v>
      </c>
      <c r="U1883" s="41">
        <v>0</v>
      </c>
      <c r="V1883" s="41">
        <f>'Given Data '!C$45-(Table10[[#This Row],[Column13]]+Table10[[#This Row],[Column14]]+Table10[[#This Row],[Column15]])</f>
        <v>-694.0993908075111</v>
      </c>
      <c r="W1883" s="41">
        <f>Table10[[#This Row],[Column16]]/'Given Data '!C$17</f>
        <v>-1.330431448136917</v>
      </c>
      <c r="X1883" s="41">
        <f>IF(L1883=1,'Given Data '!C$55,IF(L1883=2,'Given Data '!C$56,IF(L1883=3,'Given Data '!C$57)))</f>
        <v>581.23604096253996</v>
      </c>
      <c r="Y1883" s="41">
        <f>Table10[[#This Row],[Column19]]*Table10[[#This Row],[Column11]]^2/(2*1000)</f>
        <v>306.78654962274203</v>
      </c>
    </row>
    <row r="1884" spans="7:25">
      <c r="G1884" s="42">
        <v>6500</v>
      </c>
      <c r="H1884" s="42">
        <v>18</v>
      </c>
      <c r="I1884" s="41">
        <f>Table10[[#This Row],[Column2]]*746/1000</f>
        <v>13.428000000000001</v>
      </c>
      <c r="J1884" s="37">
        <f>60*Table10[[#This Row],[Column3]]/(2*PI()*Table10[[#This Row],[Column1]])</f>
        <v>1.972737762311973E-2</v>
      </c>
      <c r="K1884" s="51">
        <v>494.6</v>
      </c>
      <c r="L1884" s="41">
        <f>IF(Simulation!Q1884&lt;='Given Data '!J$6,1,IF(AND(Simulation!Q1884&gt;'Given Data '!J$6,Simulation!Q1884&lt;='Given Data '!J$7),2,IF(Simulation!Q1884&gt;'Given Data '!J$8,3)))</f>
        <v>3</v>
      </c>
      <c r="M1884" s="41">
        <v>3</v>
      </c>
      <c r="N1884" s="32">
        <f t="shared" si="69"/>
        <v>1880</v>
      </c>
      <c r="O1884" s="41">
        <f>O1883+(Table10[[#This Row],[Column11]]-Q1883)/R1883</f>
        <v>90.486150524544968</v>
      </c>
      <c r="P1884" s="41">
        <f>3.6*Table10[[#This Row],[Column11]]</f>
        <v>117.09817462565302</v>
      </c>
      <c r="Q1884" s="41">
        <f t="shared" si="70"/>
        <v>32.527270729348061</v>
      </c>
      <c r="R1884" s="36">
        <f>-Table10[[#This Row],[Column16]]/Table10[[#This Row],[Column19]]</f>
        <v>1.1980417563885239</v>
      </c>
      <c r="S1884" s="41">
        <f>'Given Data '!C$21*'Given Data '!C$19*'Given Data '!C$9*Table10[[#This Row],[Column11]]^2</f>
        <v>994.80845671390796</v>
      </c>
      <c r="T1884" s="41">
        <f>'Given Data '!C$24*'Given Data '!C$17*9.81</f>
        <v>409.43800800000002</v>
      </c>
      <c r="U1884" s="41">
        <v>0</v>
      </c>
      <c r="V1884" s="41">
        <f>'Given Data '!C$45-(Table10[[#This Row],[Column13]]+Table10[[#This Row],[Column14]]+Table10[[#This Row],[Column15]])</f>
        <v>-696.34504739107342</v>
      </c>
      <c r="W1884" s="41">
        <f>Table10[[#This Row],[Column16]]/'Given Data '!C$17</f>
        <v>-1.3347358635852742</v>
      </c>
      <c r="X1884" s="41">
        <f>IF(L1884=1,'Given Data '!C$55,IF(L1884=2,'Given Data '!C$56,IF(L1884=3,'Given Data '!C$57)))</f>
        <v>581.23604096253996</v>
      </c>
      <c r="Y1884" s="41">
        <f>Table10[[#This Row],[Column19]]*Table10[[#This Row],[Column11]]^2/(2*1000)</f>
        <v>307.48064901354957</v>
      </c>
    </row>
    <row r="1885" spans="7:25">
      <c r="G1885" s="42">
        <v>6500</v>
      </c>
      <c r="H1885" s="42">
        <v>18</v>
      </c>
      <c r="I1885" s="41">
        <f>Table10[[#This Row],[Column2]]*746/1000</f>
        <v>13.428000000000001</v>
      </c>
      <c r="J1885" s="37">
        <f>60*Table10[[#This Row],[Column3]]/(2*PI()*Table10[[#This Row],[Column1]])</f>
        <v>1.972737762311973E-2</v>
      </c>
      <c r="K1885" s="51">
        <v>494.6</v>
      </c>
      <c r="L1885" s="41">
        <f>IF(Simulation!Q1885&lt;='Given Data '!J$6,1,IF(AND(Simulation!Q1885&gt;'Given Data '!J$6,Simulation!Q1885&lt;='Given Data '!J$7),2,IF(Simulation!Q1885&gt;'Given Data '!J$8,3)))</f>
        <v>3</v>
      </c>
      <c r="M1885" s="41">
        <v>3</v>
      </c>
      <c r="N1885" s="32">
        <f t="shared" si="69"/>
        <v>1881</v>
      </c>
      <c r="O1885" s="41">
        <f>O1884+(Table10[[#This Row],[Column11]]-Q1884)/R1884</f>
        <v>90.516876572195642</v>
      </c>
      <c r="P1885" s="41">
        <f>3.6*Table10[[#This Row],[Column11]]</f>
        <v>117.23069454279249</v>
      </c>
      <c r="Q1885" s="41">
        <f t="shared" si="70"/>
        <v>32.564081817442357</v>
      </c>
      <c r="R1885" s="36">
        <f>-Table10[[#This Row],[Column16]]/Table10[[#This Row],[Column19]]</f>
        <v>1.2019178444434149</v>
      </c>
      <c r="S1885" s="41">
        <f>'Given Data '!C$21*'Given Data '!C$19*'Given Data '!C$9*Table10[[#This Row],[Column11]]^2</f>
        <v>997.06137878935499</v>
      </c>
      <c r="T1885" s="41">
        <f>'Given Data '!C$24*'Given Data '!C$17*9.81</f>
        <v>409.43800800000002</v>
      </c>
      <c r="U1885" s="41">
        <v>0</v>
      </c>
      <c r="V1885" s="41">
        <f>'Given Data '!C$45-(Table10[[#This Row],[Column13]]+Table10[[#This Row],[Column14]]+Table10[[#This Row],[Column15]])</f>
        <v>-698.59796946652045</v>
      </c>
      <c r="W1885" s="41">
        <f>Table10[[#This Row],[Column16]]/'Given Data '!C$17</f>
        <v>-1.3390542053372954</v>
      </c>
      <c r="X1885" s="41">
        <f>IF(L1885=1,'Given Data '!C$55,IF(L1885=2,'Given Data '!C$56,IF(L1885=3,'Given Data '!C$57)))</f>
        <v>581.23604096253996</v>
      </c>
      <c r="Y1885" s="41">
        <f>Table10[[#This Row],[Column19]]*Table10[[#This Row],[Column11]]^2/(2*1000)</f>
        <v>308.17699406094056</v>
      </c>
    </row>
    <row r="1886" spans="7:25">
      <c r="G1886" s="42">
        <v>6500</v>
      </c>
      <c r="H1886" s="42">
        <v>18</v>
      </c>
      <c r="I1886" s="41">
        <f>Table10[[#This Row],[Column2]]*746/1000</f>
        <v>13.428000000000001</v>
      </c>
      <c r="J1886" s="37">
        <f>60*Table10[[#This Row],[Column3]]/(2*PI()*Table10[[#This Row],[Column1]])</f>
        <v>1.972737762311973E-2</v>
      </c>
      <c r="K1886" s="51">
        <v>494.6</v>
      </c>
      <c r="L1886" s="41">
        <f>IF(Simulation!Q1886&lt;='Given Data '!J$6,1,IF(AND(Simulation!Q1886&gt;'Given Data '!J$6,Simulation!Q1886&lt;='Given Data '!J$7),2,IF(Simulation!Q1886&gt;'Given Data '!J$8,3)))</f>
        <v>3</v>
      </c>
      <c r="M1886" s="41">
        <v>3</v>
      </c>
      <c r="N1886" s="32">
        <f t="shared" si="69"/>
        <v>1882</v>
      </c>
      <c r="O1886" s="41">
        <f>O1885+(Table10[[#This Row],[Column11]]-Q1885)/R1885</f>
        <v>90.547567869708487</v>
      </c>
      <c r="P1886" s="41">
        <f>3.6*Table10[[#This Row],[Column11]]</f>
        <v>117.36349284813183</v>
      </c>
      <c r="Q1886" s="41">
        <f t="shared" si="70"/>
        <v>32.600970235592172</v>
      </c>
      <c r="R1886" s="36">
        <f>-Table10[[#This Row],[Column16]]/Table10[[#This Row],[Column19]]</f>
        <v>1.2058064730116309</v>
      </c>
      <c r="S1886" s="41">
        <f>'Given Data '!C$21*'Given Data '!C$19*'Given Data '!C$9*Table10[[#This Row],[Column11]]^2</f>
        <v>999.32158986311867</v>
      </c>
      <c r="T1886" s="41">
        <f>'Given Data '!C$24*'Given Data '!C$17*9.81</f>
        <v>409.43800800000002</v>
      </c>
      <c r="U1886" s="41">
        <v>0</v>
      </c>
      <c r="V1886" s="41">
        <f>'Given Data '!C$45-(Table10[[#This Row],[Column13]]+Table10[[#This Row],[Column14]]+Table10[[#This Row],[Column15]])</f>
        <v>-700.85818054028414</v>
      </c>
      <c r="W1886" s="41">
        <f>Table10[[#This Row],[Column16]]/'Given Data '!C$17</f>
        <v>-1.3433865184494913</v>
      </c>
      <c r="X1886" s="41">
        <f>IF(L1886=1,'Given Data '!C$55,IF(L1886=2,'Given Data '!C$56,IF(L1886=3,'Given Data '!C$57)))</f>
        <v>581.23604096253996</v>
      </c>
      <c r="Y1886" s="41">
        <f>Table10[[#This Row],[Column19]]*Table10[[#This Row],[Column11]]^2/(2*1000)</f>
        <v>308.87559203040712</v>
      </c>
    </row>
    <row r="1887" spans="7:25">
      <c r="G1887" s="42">
        <v>6500</v>
      </c>
      <c r="H1887" s="42">
        <v>18</v>
      </c>
      <c r="I1887" s="41">
        <f>Table10[[#This Row],[Column2]]*746/1000</f>
        <v>13.428000000000001</v>
      </c>
      <c r="J1887" s="37">
        <f>60*Table10[[#This Row],[Column3]]/(2*PI()*Table10[[#This Row],[Column1]])</f>
        <v>1.972737762311973E-2</v>
      </c>
      <c r="K1887" s="51">
        <v>494.6</v>
      </c>
      <c r="L1887" s="41">
        <f>IF(Simulation!Q1887&lt;='Given Data '!J$6,1,IF(AND(Simulation!Q1887&gt;'Given Data '!J$6,Simulation!Q1887&lt;='Given Data '!J$7),2,IF(Simulation!Q1887&gt;'Given Data '!J$8,3)))</f>
        <v>3</v>
      </c>
      <c r="M1887" s="41">
        <v>3</v>
      </c>
      <c r="N1887" s="32">
        <f t="shared" si="69"/>
        <v>1883</v>
      </c>
      <c r="O1887" s="41">
        <f>O1886+(Table10[[#This Row],[Column11]]-Q1886)/R1886</f>
        <v>90.57822442286303</v>
      </c>
      <c r="P1887" s="41">
        <f>3.6*Table10[[#This Row],[Column11]]</f>
        <v>117.49656998097414</v>
      </c>
      <c r="Q1887" s="41">
        <f t="shared" si="70"/>
        <v>32.637936105826149</v>
      </c>
      <c r="R1887" s="36">
        <f>-Table10[[#This Row],[Column16]]/Table10[[#This Row],[Column19]]</f>
        <v>1.2097076826661599</v>
      </c>
      <c r="S1887" s="41">
        <f>'Given Data '!C$21*'Given Data '!C$19*'Given Data '!C$9*Table10[[#This Row],[Column11]]^2</f>
        <v>1001.5891135176819</v>
      </c>
      <c r="T1887" s="41">
        <f>'Given Data '!C$24*'Given Data '!C$17*9.81</f>
        <v>409.43800800000002</v>
      </c>
      <c r="U1887" s="41">
        <v>0</v>
      </c>
      <c r="V1887" s="41">
        <f>'Given Data '!C$45-(Table10[[#This Row],[Column13]]+Table10[[#This Row],[Column14]]+Table10[[#This Row],[Column15]])</f>
        <v>-703.12570419484746</v>
      </c>
      <c r="W1887" s="41">
        <f>Table10[[#This Row],[Column16]]/'Given Data '!C$17</f>
        <v>-1.3477328481241444</v>
      </c>
      <c r="X1887" s="41">
        <f>IF(L1887=1,'Given Data '!C$55,IF(L1887=2,'Given Data '!C$56,IF(L1887=3,'Given Data '!C$57)))</f>
        <v>581.23604096253996</v>
      </c>
      <c r="Y1887" s="41">
        <f>Table10[[#This Row],[Column19]]*Table10[[#This Row],[Column11]]^2/(2*1000)</f>
        <v>309.57645021094743</v>
      </c>
    </row>
    <row r="1888" spans="7:25">
      <c r="G1888" s="42">
        <v>6500</v>
      </c>
      <c r="H1888" s="42">
        <v>18</v>
      </c>
      <c r="I1888" s="41">
        <f>Table10[[#This Row],[Column2]]*746/1000</f>
        <v>13.428000000000001</v>
      </c>
      <c r="J1888" s="37">
        <f>60*Table10[[#This Row],[Column3]]/(2*PI()*Table10[[#This Row],[Column1]])</f>
        <v>1.972737762311973E-2</v>
      </c>
      <c r="K1888" s="51">
        <v>494.6</v>
      </c>
      <c r="L1888" s="41">
        <f>IF(Simulation!Q1888&lt;='Given Data '!J$6,1,IF(AND(Simulation!Q1888&gt;'Given Data '!J$6,Simulation!Q1888&lt;='Given Data '!J$7),2,IF(Simulation!Q1888&gt;'Given Data '!J$8,3)))</f>
        <v>3</v>
      </c>
      <c r="M1888" s="41">
        <v>3</v>
      </c>
      <c r="N1888" s="32">
        <f t="shared" si="69"/>
        <v>1884</v>
      </c>
      <c r="O1888" s="41">
        <f>O1887+(Table10[[#This Row],[Column11]]-Q1887)/R1887</f>
        <v>90.608846237551717</v>
      </c>
      <c r="P1888" s="41">
        <f>3.6*Table10[[#This Row],[Column11]]</f>
        <v>117.62992638112404</v>
      </c>
      <c r="Q1888" s="41">
        <f t="shared" si="70"/>
        <v>32.67497955031223</v>
      </c>
      <c r="R1888" s="36">
        <f>-Table10[[#This Row],[Column16]]/Table10[[#This Row],[Column19]]</f>
        <v>1.2136215141112567</v>
      </c>
      <c r="S1888" s="41">
        <f>'Given Data '!C$21*'Given Data '!C$19*'Given Data '!C$9*Table10[[#This Row],[Column11]]^2</f>
        <v>1003.8639734118248</v>
      </c>
      <c r="T1888" s="41">
        <f>'Given Data '!C$24*'Given Data '!C$17*9.81</f>
        <v>409.43800800000002</v>
      </c>
      <c r="U1888" s="41">
        <v>0</v>
      </c>
      <c r="V1888" s="41">
        <f>'Given Data '!C$45-(Table10[[#This Row],[Column13]]+Table10[[#This Row],[Column14]]+Table10[[#This Row],[Column15]])</f>
        <v>-705.40056408899022</v>
      </c>
      <c r="W1888" s="41">
        <f>Table10[[#This Row],[Column16]]/'Given Data '!C$17</f>
        <v>-1.3520932397097816</v>
      </c>
      <c r="X1888" s="41">
        <f>IF(L1888=1,'Given Data '!C$55,IF(L1888=2,'Given Data '!C$56,IF(L1888=3,'Given Data '!C$57)))</f>
        <v>581.23604096253996</v>
      </c>
      <c r="Y1888" s="41">
        <f>Table10[[#This Row],[Column19]]*Table10[[#This Row],[Column11]]^2/(2*1000)</f>
        <v>310.27957591514223</v>
      </c>
    </row>
    <row r="1889" spans="7:25">
      <c r="G1889" s="42">
        <v>6500</v>
      </c>
      <c r="H1889" s="42">
        <v>18</v>
      </c>
      <c r="I1889" s="41">
        <f>Table10[[#This Row],[Column2]]*746/1000</f>
        <v>13.428000000000001</v>
      </c>
      <c r="J1889" s="37">
        <f>60*Table10[[#This Row],[Column3]]/(2*PI()*Table10[[#This Row],[Column1]])</f>
        <v>1.972737762311973E-2</v>
      </c>
      <c r="K1889" s="51">
        <v>494.6</v>
      </c>
      <c r="L1889" s="41">
        <f>IF(Simulation!Q1889&lt;='Given Data '!J$6,1,IF(AND(Simulation!Q1889&gt;'Given Data '!J$6,Simulation!Q1889&lt;='Given Data '!J$7),2,IF(Simulation!Q1889&gt;'Given Data '!J$8,3)))</f>
        <v>3</v>
      </c>
      <c r="M1889" s="41">
        <v>3</v>
      </c>
      <c r="N1889" s="32">
        <f t="shared" si="69"/>
        <v>1885</v>
      </c>
      <c r="O1889" s="41">
        <f>O1888+(Table10[[#This Row],[Column11]]-Q1888)/R1888</f>
        <v>90.639433319779712</v>
      </c>
      <c r="P1889" s="41">
        <f>3.6*Table10[[#This Row],[Column11]]</f>
        <v>117.76356248888884</v>
      </c>
      <c r="Q1889" s="41">
        <f t="shared" si="70"/>
        <v>32.71210069135801</v>
      </c>
      <c r="R1889" s="36">
        <f>-Table10[[#This Row],[Column16]]/Table10[[#This Row],[Column19]]</f>
        <v>1.2175480081828716</v>
      </c>
      <c r="S1889" s="41">
        <f>'Given Data '!C$21*'Given Data '!C$19*'Given Data '!C$9*Table10[[#This Row],[Column11]]^2</f>
        <v>1006.146193280873</v>
      </c>
      <c r="T1889" s="41">
        <f>'Given Data '!C$24*'Given Data '!C$17*9.81</f>
        <v>409.43800800000002</v>
      </c>
      <c r="U1889" s="41">
        <v>0</v>
      </c>
      <c r="V1889" s="41">
        <f>'Given Data '!C$45-(Table10[[#This Row],[Column13]]+Table10[[#This Row],[Column14]]+Table10[[#This Row],[Column15]])</f>
        <v>-707.6827839580385</v>
      </c>
      <c r="W1889" s="41">
        <f>Table10[[#This Row],[Column16]]/'Given Data '!C$17</f>
        <v>-1.3564677387016513</v>
      </c>
      <c r="X1889" s="41">
        <f>IF(L1889=1,'Given Data '!C$55,IF(L1889=2,'Given Data '!C$56,IF(L1889=3,'Given Data '!C$57)))</f>
        <v>581.23604096253996</v>
      </c>
      <c r="Y1889" s="41">
        <f>Table10[[#This Row],[Column19]]*Table10[[#This Row],[Column11]]^2/(2*1000)</f>
        <v>310.98497647923136</v>
      </c>
    </row>
    <row r="1890" spans="7:25">
      <c r="G1890" s="42">
        <v>6500</v>
      </c>
      <c r="H1890" s="42">
        <v>18</v>
      </c>
      <c r="I1890" s="41">
        <f>Table10[[#This Row],[Column2]]*746/1000</f>
        <v>13.428000000000001</v>
      </c>
      <c r="J1890" s="37">
        <f>60*Table10[[#This Row],[Column3]]/(2*PI()*Table10[[#This Row],[Column1]])</f>
        <v>1.972737762311973E-2</v>
      </c>
      <c r="K1890" s="51">
        <v>494.6</v>
      </c>
      <c r="L1890" s="41">
        <f>IF(Simulation!Q1890&lt;='Given Data '!J$6,1,IF(AND(Simulation!Q1890&gt;'Given Data '!J$6,Simulation!Q1890&lt;='Given Data '!J$7),2,IF(Simulation!Q1890&gt;'Given Data '!J$8,3)))</f>
        <v>3</v>
      </c>
      <c r="M1890" s="41">
        <v>3</v>
      </c>
      <c r="N1890" s="32">
        <f t="shared" si="69"/>
        <v>1886</v>
      </c>
      <c r="O1890" s="41">
        <f>O1889+(Table10[[#This Row],[Column11]]-Q1889)/R1889</f>
        <v>90.669985675664677</v>
      </c>
      <c r="P1890" s="41">
        <f>3.6*Table10[[#This Row],[Column11]]</f>
        <v>117.89747874507974</v>
      </c>
      <c r="Q1890" s="41">
        <f t="shared" si="70"/>
        <v>32.749299651411036</v>
      </c>
      <c r="R1890" s="36">
        <f>-Table10[[#This Row],[Column16]]/Table10[[#This Row],[Column19]]</f>
        <v>1.2214872058490704</v>
      </c>
      <c r="S1890" s="41">
        <f>'Given Data '!C$21*'Given Data '!C$19*'Given Data '!C$9*Table10[[#This Row],[Column11]]^2</f>
        <v>1008.4357969369432</v>
      </c>
      <c r="T1890" s="41">
        <f>'Given Data '!C$24*'Given Data '!C$17*9.81</f>
        <v>409.43800800000002</v>
      </c>
      <c r="U1890" s="41">
        <v>0</v>
      </c>
      <c r="V1890" s="41">
        <f>'Given Data '!C$45-(Table10[[#This Row],[Column13]]+Table10[[#This Row],[Column14]]+Table10[[#This Row],[Column15]])</f>
        <v>-709.97238761410881</v>
      </c>
      <c r="W1890" s="41">
        <f>Table10[[#This Row],[Column16]]/'Given Data '!C$17</f>
        <v>-1.3608563907421916</v>
      </c>
      <c r="X1890" s="41">
        <f>IF(L1890=1,'Given Data '!C$55,IF(L1890=2,'Given Data '!C$56,IF(L1890=3,'Given Data '!C$57)))</f>
        <v>581.23604096253996</v>
      </c>
      <c r="Y1890" s="41">
        <f>Table10[[#This Row],[Column19]]*Table10[[#This Row],[Column11]]^2/(2*1000)</f>
        <v>311.69265926318934</v>
      </c>
    </row>
    <row r="1891" spans="7:25">
      <c r="G1891" s="42">
        <v>6500</v>
      </c>
      <c r="H1891" s="42">
        <v>18</v>
      </c>
      <c r="I1891" s="41">
        <f>Table10[[#This Row],[Column2]]*746/1000</f>
        <v>13.428000000000001</v>
      </c>
      <c r="J1891" s="37">
        <f>60*Table10[[#This Row],[Column3]]/(2*PI()*Table10[[#This Row],[Column1]])</f>
        <v>1.972737762311973E-2</v>
      </c>
      <c r="K1891" s="51">
        <v>494.6</v>
      </c>
      <c r="L1891" s="41">
        <f>IF(Simulation!Q1891&lt;='Given Data '!J$6,1,IF(AND(Simulation!Q1891&gt;'Given Data '!J$6,Simulation!Q1891&lt;='Given Data '!J$7),2,IF(Simulation!Q1891&gt;'Given Data '!J$8,3)))</f>
        <v>3</v>
      </c>
      <c r="M1891" s="41">
        <v>3</v>
      </c>
      <c r="N1891" s="32">
        <f t="shared" si="69"/>
        <v>1887</v>
      </c>
      <c r="O1891" s="41">
        <f>O1890+(Table10[[#This Row],[Column11]]-Q1890)/R1890</f>
        <v>90.700503311436563</v>
      </c>
      <c r="P1891" s="41">
        <f>3.6*Table10[[#This Row],[Column11]]</f>
        <v>118.03167559101298</v>
      </c>
      <c r="Q1891" s="41">
        <f t="shared" si="70"/>
        <v>32.786576553059163</v>
      </c>
      <c r="R1891" s="36">
        <f>-Table10[[#This Row],[Column16]]/Table10[[#This Row],[Column19]]</f>
        <v>1.2254391482104667</v>
      </c>
      <c r="S1891" s="41">
        <f>'Given Data '!C$21*'Given Data '!C$19*'Given Data '!C$9*Table10[[#This Row],[Column11]]^2</f>
        <v>1010.7328082691935</v>
      </c>
      <c r="T1891" s="41">
        <f>'Given Data '!C$24*'Given Data '!C$17*9.81</f>
        <v>409.43800800000002</v>
      </c>
      <c r="U1891" s="41">
        <v>0</v>
      </c>
      <c r="V1891" s="41">
        <f>'Given Data '!C$45-(Table10[[#This Row],[Column13]]+Table10[[#This Row],[Column14]]+Table10[[#This Row],[Column15]])</f>
        <v>-712.26939894635893</v>
      </c>
      <c r="W1891" s="41">
        <f>Table10[[#This Row],[Column16]]/'Given Data '!C$17</f>
        <v>-1.3652592416215117</v>
      </c>
      <c r="X1891" s="41">
        <f>IF(L1891=1,'Given Data '!C$55,IF(L1891=2,'Given Data '!C$56,IF(L1891=3,'Given Data '!C$57)))</f>
        <v>581.23604096253996</v>
      </c>
      <c r="Y1891" s="41">
        <f>Table10[[#This Row],[Column19]]*Table10[[#This Row],[Column11]]^2/(2*1000)</f>
        <v>312.40263165080336</v>
      </c>
    </row>
    <row r="1892" spans="7:25">
      <c r="G1892" s="42">
        <v>6500</v>
      </c>
      <c r="H1892" s="42">
        <v>18</v>
      </c>
      <c r="I1892" s="41">
        <f>Table10[[#This Row],[Column2]]*746/1000</f>
        <v>13.428000000000001</v>
      </c>
      <c r="J1892" s="37">
        <f>60*Table10[[#This Row],[Column3]]/(2*PI()*Table10[[#This Row],[Column1]])</f>
        <v>1.972737762311973E-2</v>
      </c>
      <c r="K1892" s="51">
        <v>494.6</v>
      </c>
      <c r="L1892" s="41">
        <f>IF(Simulation!Q1892&lt;='Given Data '!J$6,1,IF(AND(Simulation!Q1892&gt;'Given Data '!J$6,Simulation!Q1892&lt;='Given Data '!J$7),2,IF(Simulation!Q1892&gt;'Given Data '!J$8,3)))</f>
        <v>3</v>
      </c>
      <c r="M1892" s="41">
        <v>3</v>
      </c>
      <c r="N1892" s="32">
        <f t="shared" si="69"/>
        <v>1888</v>
      </c>
      <c r="O1892" s="41">
        <f>O1891+(Table10[[#This Row],[Column11]]-Q1891)/R1891</f>
        <v>90.730986233437449</v>
      </c>
      <c r="P1892" s="41">
        <f>3.6*Table10[[#This Row],[Column11]]</f>
        <v>118.16615346851121</v>
      </c>
      <c r="Q1892" s="41">
        <f t="shared" si="70"/>
        <v>32.823931519030893</v>
      </c>
      <c r="R1892" s="36">
        <f>-Table10[[#This Row],[Column16]]/Table10[[#This Row],[Column19]]</f>
        <v>1.2294038765006505</v>
      </c>
      <c r="S1892" s="41">
        <f>'Given Data '!C$21*'Given Data '!C$19*'Given Data '!C$9*Table10[[#This Row],[Column11]]^2</f>
        <v>1013.0372512440721</v>
      </c>
      <c r="T1892" s="41">
        <f>'Given Data '!C$24*'Given Data '!C$17*9.81</f>
        <v>409.43800800000002</v>
      </c>
      <c r="U1892" s="41">
        <v>0</v>
      </c>
      <c r="V1892" s="41">
        <f>'Given Data '!C$45-(Table10[[#This Row],[Column13]]+Table10[[#This Row],[Column14]]+Table10[[#This Row],[Column15]])</f>
        <v>-714.57384192123754</v>
      </c>
      <c r="W1892" s="41">
        <f>Table10[[#This Row],[Column16]]/'Given Data '!C$17</f>
        <v>-1.36967633727787</v>
      </c>
      <c r="X1892" s="41">
        <f>IF(L1892=1,'Given Data '!C$55,IF(L1892=2,'Given Data '!C$56,IF(L1892=3,'Given Data '!C$57)))</f>
        <v>581.23604096253996</v>
      </c>
      <c r="Y1892" s="41">
        <f>Table10[[#This Row],[Column19]]*Table10[[#This Row],[Column11]]^2/(2*1000)</f>
        <v>313.11490104974973</v>
      </c>
    </row>
    <row r="1893" spans="7:25">
      <c r="G1893" s="42">
        <v>6500</v>
      </c>
      <c r="H1893" s="42">
        <v>18</v>
      </c>
      <c r="I1893" s="41">
        <f>Table10[[#This Row],[Column2]]*746/1000</f>
        <v>13.428000000000001</v>
      </c>
      <c r="J1893" s="37">
        <f>60*Table10[[#This Row],[Column3]]/(2*PI()*Table10[[#This Row],[Column1]])</f>
        <v>1.972737762311973E-2</v>
      </c>
      <c r="K1893" s="51">
        <v>494.6</v>
      </c>
      <c r="L1893" s="41">
        <f>IF(Simulation!Q1893&lt;='Given Data '!J$6,1,IF(AND(Simulation!Q1893&gt;'Given Data '!J$6,Simulation!Q1893&lt;='Given Data '!J$7),2,IF(Simulation!Q1893&gt;'Given Data '!J$8,3)))</f>
        <v>3</v>
      </c>
      <c r="M1893" s="41">
        <v>3</v>
      </c>
      <c r="N1893" s="32">
        <f t="shared" si="69"/>
        <v>1889</v>
      </c>
      <c r="O1893" s="41">
        <f>O1892+(Table10[[#This Row],[Column11]]-Q1892)/R1892</f>
        <v>90.761434448121264</v>
      </c>
      <c r="P1893" s="41">
        <f>3.6*Table10[[#This Row],[Column11]]</f>
        <v>118.3009128199045</v>
      </c>
      <c r="Q1893" s="41">
        <f t="shared" si="70"/>
        <v>32.861364672195691</v>
      </c>
      <c r="R1893" s="36">
        <f>-Table10[[#This Row],[Column16]]/Table10[[#This Row],[Column19]]</f>
        <v>1.2333814320866148</v>
      </c>
      <c r="S1893" s="41">
        <f>'Given Data '!C$21*'Given Data '!C$19*'Given Data '!C$9*Table10[[#This Row],[Column11]]^2</f>
        <v>1015.3491499055664</v>
      </c>
      <c r="T1893" s="41">
        <f>'Given Data '!C$24*'Given Data '!C$17*9.81</f>
        <v>409.43800800000002</v>
      </c>
      <c r="U1893" s="41">
        <v>0</v>
      </c>
      <c r="V1893" s="41">
        <f>'Given Data '!C$45-(Table10[[#This Row],[Column13]]+Table10[[#This Row],[Column14]]+Table10[[#This Row],[Column15]])</f>
        <v>-716.88574058273184</v>
      </c>
      <c r="W1893" s="41">
        <f>Table10[[#This Row],[Column16]]/'Given Data '!C$17</f>
        <v>-1.3741077237981481</v>
      </c>
      <c r="X1893" s="41">
        <f>IF(L1893=1,'Given Data '!C$55,IF(L1893=2,'Given Data '!C$56,IF(L1893=3,'Given Data '!C$57)))</f>
        <v>581.23604096253996</v>
      </c>
      <c r="Y1893" s="41">
        <f>Table10[[#This Row],[Column19]]*Table10[[#This Row],[Column11]]^2/(2*1000)</f>
        <v>313.82947489167105</v>
      </c>
    </row>
    <row r="1894" spans="7:25">
      <c r="G1894" s="42">
        <v>6500</v>
      </c>
      <c r="H1894" s="42">
        <v>18</v>
      </c>
      <c r="I1894" s="41">
        <f>Table10[[#This Row],[Column2]]*746/1000</f>
        <v>13.428000000000001</v>
      </c>
      <c r="J1894" s="37">
        <f>60*Table10[[#This Row],[Column3]]/(2*PI()*Table10[[#This Row],[Column1]])</f>
        <v>1.972737762311973E-2</v>
      </c>
      <c r="K1894" s="51">
        <v>494.6</v>
      </c>
      <c r="L1894" s="41">
        <f>IF(Simulation!Q1894&lt;='Given Data '!J$6,1,IF(AND(Simulation!Q1894&gt;'Given Data '!J$6,Simulation!Q1894&lt;='Given Data '!J$7),2,IF(Simulation!Q1894&gt;'Given Data '!J$8,3)))</f>
        <v>3</v>
      </c>
      <c r="M1894" s="41">
        <v>3</v>
      </c>
      <c r="N1894" s="32">
        <f t="shared" si="69"/>
        <v>1890</v>
      </c>
      <c r="O1894" s="41">
        <f>O1893+(Table10[[#This Row],[Column11]]-Q1893)/R1893</f>
        <v>90.791847962053595</v>
      </c>
      <c r="P1894" s="41">
        <f>3.6*Table10[[#This Row],[Column11]]</f>
        <v>118.43595408803161</v>
      </c>
      <c r="Q1894" s="41">
        <f t="shared" si="70"/>
        <v>32.898876135564336</v>
      </c>
      <c r="R1894" s="36">
        <f>-Table10[[#This Row],[Column16]]/Table10[[#This Row],[Column19]]</f>
        <v>1.2373718564691902</v>
      </c>
      <c r="S1894" s="41">
        <f>'Given Data '!C$21*'Given Data '!C$19*'Given Data '!C$9*Table10[[#This Row],[Column11]]^2</f>
        <v>1017.6685283754549</v>
      </c>
      <c r="T1894" s="41">
        <f>'Given Data '!C$24*'Given Data '!C$17*9.81</f>
        <v>409.43800800000002</v>
      </c>
      <c r="U1894" s="41">
        <v>0</v>
      </c>
      <c r="V1894" s="41">
        <f>'Given Data '!C$45-(Table10[[#This Row],[Column13]]+Table10[[#This Row],[Column14]]+Table10[[#This Row],[Column15]])</f>
        <v>-719.20511905262038</v>
      </c>
      <c r="W1894" s="41">
        <f>Table10[[#This Row],[Column16]]/'Given Data '!C$17</f>
        <v>-1.3785534474183365</v>
      </c>
      <c r="X1894" s="41">
        <f>IF(L1894=1,'Given Data '!C$55,IF(L1894=2,'Given Data '!C$56,IF(L1894=3,'Given Data '!C$57)))</f>
        <v>581.23604096253996</v>
      </c>
      <c r="Y1894" s="41">
        <f>Table10[[#This Row],[Column19]]*Table10[[#This Row],[Column11]]^2/(2*1000)</f>
        <v>314.54636063225382</v>
      </c>
    </row>
    <row r="1895" spans="7:25">
      <c r="G1895" s="42">
        <v>6500</v>
      </c>
      <c r="H1895" s="42">
        <v>18</v>
      </c>
      <c r="I1895" s="41">
        <f>Table10[[#This Row],[Column2]]*746/1000</f>
        <v>13.428000000000001</v>
      </c>
      <c r="J1895" s="37">
        <f>60*Table10[[#This Row],[Column3]]/(2*PI()*Table10[[#This Row],[Column1]])</f>
        <v>1.972737762311973E-2</v>
      </c>
      <c r="K1895" s="51">
        <v>494.6</v>
      </c>
      <c r="L1895" s="41">
        <f>IF(Simulation!Q1895&lt;='Given Data '!J$6,1,IF(AND(Simulation!Q1895&gt;'Given Data '!J$6,Simulation!Q1895&lt;='Given Data '!J$7),2,IF(Simulation!Q1895&gt;'Given Data '!J$8,3)))</f>
        <v>3</v>
      </c>
      <c r="M1895" s="41">
        <v>3</v>
      </c>
      <c r="N1895" s="32">
        <f t="shared" si="69"/>
        <v>1891</v>
      </c>
      <c r="O1895" s="41">
        <f>O1894+(Table10[[#This Row],[Column11]]-Q1894)/R1894</f>
        <v>90.822226781911482</v>
      </c>
      <c r="P1895" s="41">
        <f>3.6*Table10[[#This Row],[Column11]]</f>
        <v>118.57127771624127</v>
      </c>
      <c r="Q1895" s="41">
        <f t="shared" si="70"/>
        <v>32.936466032289239</v>
      </c>
      <c r="R1895" s="36">
        <f>-Table10[[#This Row],[Column16]]/Table10[[#This Row],[Column19]]</f>
        <v>1.241375191283477</v>
      </c>
      <c r="S1895" s="41">
        <f>'Given Data '!C$21*'Given Data '!C$19*'Given Data '!C$9*Table10[[#This Row],[Column11]]^2</f>
        <v>1019.9954108535583</v>
      </c>
      <c r="T1895" s="41">
        <f>'Given Data '!C$24*'Given Data '!C$17*9.81</f>
        <v>409.43800800000002</v>
      </c>
      <c r="U1895" s="41">
        <v>0</v>
      </c>
      <c r="V1895" s="41">
        <f>'Given Data '!C$45-(Table10[[#This Row],[Column13]]+Table10[[#This Row],[Column14]]+Table10[[#This Row],[Column15]])</f>
        <v>-721.53200153072385</v>
      </c>
      <c r="W1895" s="41">
        <f>Table10[[#This Row],[Column16]]/'Given Data '!C$17</f>
        <v>-1.383013554524015</v>
      </c>
      <c r="X1895" s="41">
        <f>IF(L1895=1,'Given Data '!C$55,IF(L1895=2,'Given Data '!C$56,IF(L1895=3,'Given Data '!C$57)))</f>
        <v>581.23604096253996</v>
      </c>
      <c r="Y1895" s="41">
        <f>Table10[[#This Row],[Column19]]*Table10[[#This Row],[Column11]]^2/(2*1000)</f>
        <v>315.26556575130644</v>
      </c>
    </row>
    <row r="1896" spans="7:25">
      <c r="G1896" s="42">
        <v>6500</v>
      </c>
      <c r="H1896" s="42">
        <v>18</v>
      </c>
      <c r="I1896" s="41">
        <f>Table10[[#This Row],[Column2]]*746/1000</f>
        <v>13.428000000000001</v>
      </c>
      <c r="J1896" s="37">
        <f>60*Table10[[#This Row],[Column3]]/(2*PI()*Table10[[#This Row],[Column1]])</f>
        <v>1.972737762311973E-2</v>
      </c>
      <c r="K1896" s="51">
        <v>494.6</v>
      </c>
      <c r="L1896" s="41">
        <f>IF(Simulation!Q1896&lt;='Given Data '!J$6,1,IF(AND(Simulation!Q1896&gt;'Given Data '!J$6,Simulation!Q1896&lt;='Given Data '!J$7),2,IF(Simulation!Q1896&gt;'Given Data '!J$8,3)))</f>
        <v>3</v>
      </c>
      <c r="M1896" s="41">
        <v>3</v>
      </c>
      <c r="N1896" s="32">
        <f t="shared" si="69"/>
        <v>1892</v>
      </c>
      <c r="O1896" s="41">
        <f>O1895+(Table10[[#This Row],[Column11]]-Q1895)/R1895</f>
        <v>90.852570914483223</v>
      </c>
      <c r="P1896" s="41">
        <f>3.6*Table10[[#This Row],[Column11]]</f>
        <v>118.70688414839336</v>
      </c>
      <c r="Q1896" s="41">
        <f t="shared" si="70"/>
        <v>32.97413448566482</v>
      </c>
      <c r="R1896" s="36">
        <f>-Table10[[#This Row],[Column16]]/Table10[[#This Row],[Column19]]</f>
        <v>1.2453914782992794</v>
      </c>
      <c r="S1896" s="41">
        <f>'Given Data '!C$21*'Given Data '!C$19*'Given Data '!C$9*Table10[[#This Row],[Column11]]^2</f>
        <v>1022.3298216179926</v>
      </c>
      <c r="T1896" s="41">
        <f>'Given Data '!C$24*'Given Data '!C$17*9.81</f>
        <v>409.43800800000002</v>
      </c>
      <c r="U1896" s="41">
        <v>0</v>
      </c>
      <c r="V1896" s="41">
        <f>'Given Data '!C$45-(Table10[[#This Row],[Column13]]+Table10[[#This Row],[Column14]]+Table10[[#This Row],[Column15]])</f>
        <v>-723.86641229515817</v>
      </c>
      <c r="W1896" s="41">
        <f>Table10[[#This Row],[Column16]]/'Given Data '!C$17</f>
        <v>-1.387488091650837</v>
      </c>
      <c r="X1896" s="41">
        <f>IF(L1896=1,'Given Data '!C$55,IF(L1896=2,'Given Data '!C$56,IF(L1896=3,'Given Data '!C$57)))</f>
        <v>581.23604096253996</v>
      </c>
      <c r="Y1896" s="41">
        <f>Table10[[#This Row],[Column19]]*Table10[[#This Row],[Column11]]^2/(2*1000)</f>
        <v>315.9870977528372</v>
      </c>
    </row>
    <row r="1897" spans="7:25">
      <c r="G1897" s="42">
        <v>6500</v>
      </c>
      <c r="H1897" s="42">
        <v>18</v>
      </c>
      <c r="I1897" s="41">
        <f>Table10[[#This Row],[Column2]]*746/1000</f>
        <v>13.428000000000001</v>
      </c>
      <c r="J1897" s="37">
        <f>60*Table10[[#This Row],[Column3]]/(2*PI()*Table10[[#This Row],[Column1]])</f>
        <v>1.972737762311973E-2</v>
      </c>
      <c r="K1897" s="51">
        <v>494.6</v>
      </c>
      <c r="L1897" s="41">
        <f>IF(Simulation!Q1897&lt;='Given Data '!J$6,1,IF(AND(Simulation!Q1897&gt;'Given Data '!J$6,Simulation!Q1897&lt;='Given Data '!J$7),2,IF(Simulation!Q1897&gt;'Given Data '!J$8,3)))</f>
        <v>3</v>
      </c>
      <c r="M1897" s="41">
        <v>3</v>
      </c>
      <c r="N1897" s="32">
        <f t="shared" si="69"/>
        <v>1893</v>
      </c>
      <c r="O1897" s="41">
        <f>O1896+(Table10[[#This Row],[Column11]]-Q1896)/R1896</f>
        <v>90.882880366668118</v>
      </c>
      <c r="P1897" s="41">
        <f>3.6*Table10[[#This Row],[Column11]]</f>
        <v>118.84277382886013</v>
      </c>
      <c r="Q1897" s="41">
        <f t="shared" si="70"/>
        <v>33.011881619127813</v>
      </c>
      <c r="R1897" s="36">
        <f>-Table10[[#This Row],[Column16]]/Table10[[#This Row],[Column19]]</f>
        <v>1.249420759421543</v>
      </c>
      <c r="S1897" s="41">
        <f>'Given Data '!C$21*'Given Data '!C$19*'Given Data '!C$9*Table10[[#This Row],[Column11]]^2</f>
        <v>1024.6717850254222</v>
      </c>
      <c r="T1897" s="41">
        <f>'Given Data '!C$24*'Given Data '!C$17*9.81</f>
        <v>409.43800800000002</v>
      </c>
      <c r="U1897" s="41">
        <v>0</v>
      </c>
      <c r="V1897" s="41">
        <f>'Given Data '!C$45-(Table10[[#This Row],[Column13]]+Table10[[#This Row],[Column14]]+Table10[[#This Row],[Column15]])</f>
        <v>-726.20837570258777</v>
      </c>
      <c r="W1897" s="41">
        <f>Table10[[#This Row],[Column16]]/'Given Data '!C$17</f>
        <v>-1.3919771054850161</v>
      </c>
      <c r="X1897" s="41">
        <f>IF(L1897=1,'Given Data '!C$55,IF(L1897=2,'Given Data '!C$56,IF(L1897=3,'Given Data '!C$57)))</f>
        <v>581.23604096253996</v>
      </c>
      <c r="Y1897" s="41">
        <f>Table10[[#This Row],[Column19]]*Table10[[#This Row],[Column11]]^2/(2*1000)</f>
        <v>316.71096416513245</v>
      </c>
    </row>
    <row r="1898" spans="7:25">
      <c r="G1898" s="42">
        <v>6500</v>
      </c>
      <c r="H1898" s="42">
        <v>18</v>
      </c>
      <c r="I1898" s="41">
        <f>Table10[[#This Row],[Column2]]*746/1000</f>
        <v>13.428000000000001</v>
      </c>
      <c r="J1898" s="37">
        <f>60*Table10[[#This Row],[Column3]]/(2*PI()*Table10[[#This Row],[Column1]])</f>
        <v>1.972737762311973E-2</v>
      </c>
      <c r="K1898" s="51">
        <v>478.3</v>
      </c>
      <c r="L1898" s="41">
        <f>IF(Simulation!Q1898&lt;='Given Data '!J$6,1,IF(AND(Simulation!Q1898&gt;'Given Data '!J$6,Simulation!Q1898&lt;='Given Data '!J$7),2,IF(Simulation!Q1898&gt;'Given Data '!J$8,3)))</f>
        <v>3</v>
      </c>
      <c r="M1898" s="41">
        <v>3</v>
      </c>
      <c r="N1898" s="32">
        <f t="shared" si="69"/>
        <v>1894</v>
      </c>
      <c r="O1898" s="41">
        <f>O1897+(Table10[[#This Row],[Column11]]-Q1897)/R1897</f>
        <v>90.913155145476281</v>
      </c>
      <c r="P1898" s="41">
        <f>3.6*Table10[[#This Row],[Column11]]</f>
        <v>118.97894720252745</v>
      </c>
      <c r="Q1898" s="41">
        <f t="shared" si="70"/>
        <v>33.049707556257623</v>
      </c>
      <c r="R1898" s="36">
        <f>-Table10[[#This Row],[Column16]]/Table10[[#This Row],[Column19]]</f>
        <v>1.2534630766907899</v>
      </c>
      <c r="S1898" s="41">
        <f>'Given Data '!C$21*'Given Data '!C$19*'Given Data '!C$9*Table10[[#This Row],[Column11]]^2</f>
        <v>1027.0213255113138</v>
      </c>
      <c r="T1898" s="41">
        <f>'Given Data '!C$24*'Given Data '!C$17*9.81</f>
        <v>409.43800800000002</v>
      </c>
      <c r="U1898" s="41">
        <v>0</v>
      </c>
      <c r="V1898" s="41">
        <f>'Given Data '!C$45-(Table10[[#This Row],[Column13]]+Table10[[#This Row],[Column14]]+Table10[[#This Row],[Column15]])</f>
        <v>-728.55791618847934</v>
      </c>
      <c r="W1898" s="41">
        <f>Table10[[#This Row],[Column16]]/'Given Data '!C$17</f>
        <v>-1.3964806428638119</v>
      </c>
      <c r="X1898" s="41">
        <f>IF(L1898=1,'Given Data '!C$55,IF(L1898=2,'Given Data '!C$56,IF(L1898=3,'Given Data '!C$57)))</f>
        <v>581.23604096253996</v>
      </c>
      <c r="Y1898" s="41">
        <f>Table10[[#This Row],[Column19]]*Table10[[#This Row],[Column11]]^2/(2*1000)</f>
        <v>317.43717254083509</v>
      </c>
    </row>
    <row r="1899" spans="7:25">
      <c r="G1899" s="42">
        <v>6500</v>
      </c>
      <c r="H1899" s="42">
        <v>18</v>
      </c>
      <c r="I1899" s="41">
        <f>Table10[[#This Row],[Column2]]*746/1000</f>
        <v>13.428000000000001</v>
      </c>
      <c r="J1899" s="37">
        <f>60*Table10[[#This Row],[Column3]]/(2*PI()*Table10[[#This Row],[Column1]])</f>
        <v>1.972737762311973E-2</v>
      </c>
      <c r="K1899" s="51">
        <v>492.3</v>
      </c>
      <c r="L1899" s="41">
        <f>IF(Simulation!Q1899&lt;='Given Data '!J$6,1,IF(AND(Simulation!Q1899&gt;'Given Data '!J$6,Simulation!Q1899&lt;='Given Data '!J$7),2,IF(Simulation!Q1899&gt;'Given Data '!J$8,3)))</f>
        <v>3</v>
      </c>
      <c r="M1899" s="41">
        <v>3</v>
      </c>
      <c r="N1899" s="32">
        <f t="shared" si="69"/>
        <v>1895</v>
      </c>
      <c r="O1899" s="41">
        <f>O1898+(Table10[[#This Row],[Column11]]-Q1898)/R1898</f>
        <v>90.943395258028389</v>
      </c>
      <c r="P1899" s="41">
        <f>3.6*Table10[[#This Row],[Column11]]</f>
        <v>119.11540471479597</v>
      </c>
      <c r="Q1899" s="41">
        <f t="shared" si="70"/>
        <v>33.087612420776658</v>
      </c>
      <c r="R1899" s="36">
        <f>-Table10[[#This Row],[Column16]]/Table10[[#This Row],[Column19]]</f>
        <v>1.2575184722835566</v>
      </c>
      <c r="S1899" s="41">
        <f>'Given Data '!C$21*'Given Data '!C$19*'Given Data '!C$9*Table10[[#This Row],[Column11]]^2</f>
        <v>1029.3784675901904</v>
      </c>
      <c r="T1899" s="41">
        <f>'Given Data '!C$24*'Given Data '!C$17*9.81</f>
        <v>409.43800800000002</v>
      </c>
      <c r="U1899" s="41">
        <v>0</v>
      </c>
      <c r="V1899" s="41">
        <f>'Given Data '!C$45-(Table10[[#This Row],[Column13]]+Table10[[#This Row],[Column14]]+Table10[[#This Row],[Column15]])</f>
        <v>-730.91505826735602</v>
      </c>
      <c r="W1899" s="41">
        <f>Table10[[#This Row],[Column16]]/'Given Data '!C$17</f>
        <v>-1.4009987507760173</v>
      </c>
      <c r="X1899" s="41">
        <f>IF(L1899=1,'Given Data '!C$55,IF(L1899=2,'Given Data '!C$56,IF(L1899=3,'Given Data '!C$57)))</f>
        <v>581.23604096253996</v>
      </c>
      <c r="Y1899" s="41">
        <f>Table10[[#This Row],[Column19]]*Table10[[#This Row],[Column11]]^2/(2*1000)</f>
        <v>318.16573045702353</v>
      </c>
    </row>
    <row r="1900" spans="7:25">
      <c r="G1900" s="42">
        <v>6500</v>
      </c>
      <c r="H1900" s="42">
        <v>18</v>
      </c>
      <c r="I1900" s="41">
        <f>Table10[[#This Row],[Column2]]*746/1000</f>
        <v>13.428000000000001</v>
      </c>
      <c r="J1900" s="37">
        <f>60*Table10[[#This Row],[Column3]]/(2*PI()*Table10[[#This Row],[Column1]])</f>
        <v>1.972737762311973E-2</v>
      </c>
      <c r="K1900" s="51">
        <v>482.7</v>
      </c>
      <c r="L1900" s="41">
        <f>IF(Simulation!Q1900&lt;='Given Data '!J$6,1,IF(AND(Simulation!Q1900&gt;'Given Data '!J$6,Simulation!Q1900&lt;='Given Data '!J$7),2,IF(Simulation!Q1900&gt;'Given Data '!J$8,3)))</f>
        <v>3</v>
      </c>
      <c r="M1900" s="41">
        <v>3</v>
      </c>
      <c r="N1900" s="32">
        <f t="shared" si="69"/>
        <v>1896</v>
      </c>
      <c r="O1900" s="41">
        <f>O1899+(Table10[[#This Row],[Column11]]-Q1899)/R1899</f>
        <v>90.973600711555491</v>
      </c>
      <c r="P1900" s="41">
        <f>3.6*Table10[[#This Row],[Column11]]</f>
        <v>119.25214681158249</v>
      </c>
      <c r="Q1900" s="41">
        <f t="shared" si="70"/>
        <v>33.125596336550693</v>
      </c>
      <c r="R1900" s="36">
        <f>-Table10[[#This Row],[Column16]]/Table10[[#This Row],[Column19]]</f>
        <v>1.2615869885128375</v>
      </c>
      <c r="S1900" s="41">
        <f>'Given Data '!C$21*'Given Data '!C$19*'Given Data '!C$9*Table10[[#This Row],[Column11]]^2</f>
        <v>1031.7432358558895</v>
      </c>
      <c r="T1900" s="41">
        <f>'Given Data '!C$24*'Given Data '!C$17*9.81</f>
        <v>409.43800800000002</v>
      </c>
      <c r="U1900" s="41">
        <v>0</v>
      </c>
      <c r="V1900" s="41">
        <f>'Given Data '!C$45-(Table10[[#This Row],[Column13]]+Table10[[#This Row],[Column14]]+Table10[[#This Row],[Column15]])</f>
        <v>-733.27982653305503</v>
      </c>
      <c r="W1900" s="41">
        <f>Table10[[#This Row],[Column16]]/'Given Data '!C$17</f>
        <v>-1.4055314763624522</v>
      </c>
      <c r="X1900" s="41">
        <f>IF(L1900=1,'Given Data '!C$55,IF(L1900=2,'Given Data '!C$56,IF(L1900=3,'Given Data '!C$57)))</f>
        <v>581.23604096253996</v>
      </c>
      <c r="Y1900" s="41">
        <f>Table10[[#This Row],[Column19]]*Table10[[#This Row],[Column11]]^2/(2*1000)</f>
        <v>318.89664551529086</v>
      </c>
    </row>
    <row r="1901" spans="7:25">
      <c r="G1901" s="42">
        <v>6500</v>
      </c>
      <c r="H1901" s="42">
        <v>18</v>
      </c>
      <c r="I1901" s="41">
        <f>Table10[[#This Row],[Column2]]*746/1000</f>
        <v>13.428000000000001</v>
      </c>
      <c r="J1901" s="37">
        <f>60*Table10[[#This Row],[Column3]]/(2*PI()*Table10[[#This Row],[Column1]])</f>
        <v>1.972737762311973E-2</v>
      </c>
      <c r="K1901" s="51">
        <v>482.7</v>
      </c>
      <c r="L1901" s="41">
        <f>IF(Simulation!Q1901&lt;='Given Data '!J$6,1,IF(AND(Simulation!Q1901&gt;'Given Data '!J$6,Simulation!Q1901&lt;='Given Data '!J$7),2,IF(Simulation!Q1901&gt;'Given Data '!J$8,3)))</f>
        <v>3</v>
      </c>
      <c r="M1901" s="41">
        <v>3</v>
      </c>
      <c r="N1901" s="32">
        <f t="shared" si="69"/>
        <v>1897</v>
      </c>
      <c r="O1901" s="41">
        <f>O1900+(Table10[[#This Row],[Column11]]-Q1900)/R1900</f>
        <v>91.003771513398789</v>
      </c>
      <c r="P1901" s="41">
        <f>3.6*Table10[[#This Row],[Column11]]</f>
        <v>119.38917393932113</v>
      </c>
      <c r="Q1901" s="41">
        <f t="shared" si="70"/>
        <v>33.163659427589202</v>
      </c>
      <c r="R1901" s="36">
        <f>-Table10[[#This Row],[Column16]]/Table10[[#This Row],[Column19]]</f>
        <v>1.2656686678285249</v>
      </c>
      <c r="S1901" s="41">
        <f>'Given Data '!C$21*'Given Data '!C$19*'Given Data '!C$9*Table10[[#This Row],[Column11]]^2</f>
        <v>1034.1156549818184</v>
      </c>
      <c r="T1901" s="41">
        <f>'Given Data '!C$24*'Given Data '!C$17*9.81</f>
        <v>409.43800800000002</v>
      </c>
      <c r="U1901" s="41">
        <v>0</v>
      </c>
      <c r="V1901" s="41">
        <f>'Given Data '!C$45-(Table10[[#This Row],[Column13]]+Table10[[#This Row],[Column14]]+Table10[[#This Row],[Column15]])</f>
        <v>-735.65224565898393</v>
      </c>
      <c r="W1901" s="41">
        <f>Table10[[#This Row],[Column16]]/'Given Data '!C$17</f>
        <v>-1.4100788669164552</v>
      </c>
      <c r="X1901" s="41">
        <f>IF(L1901=1,'Given Data '!C$55,IF(L1901=2,'Given Data '!C$56,IF(L1901=3,'Given Data '!C$57)))</f>
        <v>581.23604096253996</v>
      </c>
      <c r="Y1901" s="41">
        <f>Table10[[#This Row],[Column19]]*Table10[[#This Row],[Column11]]^2/(2*1000)</f>
        <v>319.62992534182388</v>
      </c>
    </row>
    <row r="1902" spans="7:25">
      <c r="G1902" s="42">
        <v>6500</v>
      </c>
      <c r="H1902" s="42">
        <v>18</v>
      </c>
      <c r="I1902" s="41">
        <f>Table10[[#This Row],[Column2]]*746/1000</f>
        <v>13.428000000000001</v>
      </c>
      <c r="J1902" s="37">
        <f>60*Table10[[#This Row],[Column3]]/(2*PI()*Table10[[#This Row],[Column1]])</f>
        <v>1.972737762311973E-2</v>
      </c>
      <c r="K1902" s="51">
        <v>478.1</v>
      </c>
      <c r="L1902" s="41">
        <f>IF(Simulation!Q1902&lt;='Given Data '!J$6,1,IF(AND(Simulation!Q1902&gt;'Given Data '!J$6,Simulation!Q1902&lt;='Given Data '!J$7),2,IF(Simulation!Q1902&gt;'Given Data '!J$8,3)))</f>
        <v>3</v>
      </c>
      <c r="M1902" s="41">
        <v>3</v>
      </c>
      <c r="N1902" s="32">
        <f t="shared" si="69"/>
        <v>1898</v>
      </c>
      <c r="O1902" s="41">
        <f>O1901+(Table10[[#This Row],[Column11]]-Q1901)/R1901</f>
        <v>91.033907671009416</v>
      </c>
      <c r="P1902" s="41">
        <f>3.6*Table10[[#This Row],[Column11]]</f>
        <v>119.52648654496456</v>
      </c>
      <c r="Q1902" s="41">
        <f t="shared" si="70"/>
        <v>33.201801818045709</v>
      </c>
      <c r="R1902" s="36">
        <f>-Table10[[#This Row],[Column16]]/Table10[[#This Row],[Column19]]</f>
        <v>1.2697635528178508</v>
      </c>
      <c r="S1902" s="41">
        <f>'Given Data '!C$21*'Given Data '!C$19*'Given Data '!C$9*Table10[[#This Row],[Column11]]^2</f>
        <v>1036.495749721211</v>
      </c>
      <c r="T1902" s="41">
        <f>'Given Data '!C$24*'Given Data '!C$17*9.81</f>
        <v>409.43800800000002</v>
      </c>
      <c r="U1902" s="41">
        <v>0</v>
      </c>
      <c r="V1902" s="41">
        <f>'Given Data '!C$45-(Table10[[#This Row],[Column13]]+Table10[[#This Row],[Column14]]+Table10[[#This Row],[Column15]])</f>
        <v>-738.03234039837662</v>
      </c>
      <c r="W1902" s="41">
        <f>Table10[[#This Row],[Column16]]/'Given Data '!C$17</f>
        <v>-1.4146409698843736</v>
      </c>
      <c r="X1902" s="41">
        <f>IF(L1902=1,'Given Data '!C$55,IF(L1902=2,'Given Data '!C$56,IF(L1902=3,'Given Data '!C$57)))</f>
        <v>581.23604096253996</v>
      </c>
      <c r="Y1902" s="41">
        <f>Table10[[#This Row],[Column19]]*Table10[[#This Row],[Column11]]^2/(2*1000)</f>
        <v>320.36557758748285</v>
      </c>
    </row>
    <row r="1903" spans="7:25">
      <c r="G1903" s="42">
        <v>6500</v>
      </c>
      <c r="H1903" s="42">
        <v>18</v>
      </c>
      <c r="I1903" s="41">
        <f>Table10[[#This Row],[Column2]]*746/1000</f>
        <v>13.428000000000001</v>
      </c>
      <c r="J1903" s="37">
        <f>60*Table10[[#This Row],[Column3]]/(2*PI()*Table10[[#This Row],[Column1]])</f>
        <v>1.972737762311973E-2</v>
      </c>
      <c r="K1903" s="51">
        <v>483</v>
      </c>
      <c r="L1903" s="41">
        <f>IF(Simulation!Q1903&lt;='Given Data '!J$6,1,IF(AND(Simulation!Q1903&gt;'Given Data '!J$6,Simulation!Q1903&lt;='Given Data '!J$7),2,IF(Simulation!Q1903&gt;'Given Data '!J$8,3)))</f>
        <v>3</v>
      </c>
      <c r="M1903" s="41">
        <v>3</v>
      </c>
      <c r="N1903" s="32">
        <f t="shared" si="69"/>
        <v>1899</v>
      </c>
      <c r="O1903" s="41">
        <f>O1902+(Table10[[#This Row],[Column11]]-Q1902)/R1902</f>
        <v>91.064009191948173</v>
      </c>
      <c r="P1903" s="41">
        <f>3.6*Table10[[#This Row],[Column11]]</f>
        <v>119.66408507598523</v>
      </c>
      <c r="Q1903" s="41">
        <f t="shared" si="70"/>
        <v>33.240023632218119</v>
      </c>
      <c r="R1903" s="36">
        <f>-Table10[[#This Row],[Column16]]/Table10[[#This Row],[Column19]]</f>
        <v>1.2738716862058308</v>
      </c>
      <c r="S1903" s="41">
        <f>'Given Data '!C$21*'Given Data '!C$19*'Given Data '!C$9*Table10[[#This Row],[Column11]]^2</f>
        <v>1038.8835449073865</v>
      </c>
      <c r="T1903" s="41">
        <f>'Given Data '!C$24*'Given Data '!C$17*9.81</f>
        <v>409.43800800000002</v>
      </c>
      <c r="U1903" s="41">
        <v>0</v>
      </c>
      <c r="V1903" s="41">
        <f>'Given Data '!C$45-(Table10[[#This Row],[Column13]]+Table10[[#This Row],[Column14]]+Table10[[#This Row],[Column15]])</f>
        <v>-740.4201355845521</v>
      </c>
      <c r="W1903" s="41">
        <f>Table10[[#This Row],[Column16]]/'Given Data '!C$17</f>
        <v>-1.4192178328660598</v>
      </c>
      <c r="X1903" s="41">
        <f>IF(L1903=1,'Given Data '!C$55,IF(L1903=2,'Given Data '!C$56,IF(L1903=3,'Given Data '!C$57)))</f>
        <v>581.23604096253996</v>
      </c>
      <c r="Y1903" s="41">
        <f>Table10[[#This Row],[Column19]]*Table10[[#This Row],[Column11]]^2/(2*1000)</f>
        <v>321.10360992788128</v>
      </c>
    </row>
    <row r="1904" spans="7:25">
      <c r="G1904" s="42">
        <v>6500</v>
      </c>
      <c r="H1904" s="42">
        <v>18</v>
      </c>
      <c r="I1904" s="41">
        <f>Table10[[#This Row],[Column2]]*746/1000</f>
        <v>13.428000000000001</v>
      </c>
      <c r="J1904" s="37">
        <f>60*Table10[[#This Row],[Column3]]/(2*PI()*Table10[[#This Row],[Column1]])</f>
        <v>1.972737762311973E-2</v>
      </c>
      <c r="K1904" s="51">
        <v>483</v>
      </c>
      <c r="L1904" s="41">
        <f>IF(Simulation!Q1904&lt;='Given Data '!J$6,1,IF(AND(Simulation!Q1904&gt;'Given Data '!J$6,Simulation!Q1904&lt;='Given Data '!J$7),2,IF(Simulation!Q1904&gt;'Given Data '!J$8,3)))</f>
        <v>3</v>
      </c>
      <c r="M1904" s="41">
        <v>3</v>
      </c>
      <c r="N1904" s="32">
        <f t="shared" si="69"/>
        <v>1900</v>
      </c>
      <c r="O1904" s="41">
        <f>O1903+(Table10[[#This Row],[Column11]]-Q1903)/R1903</f>
        <v>91.094076083885341</v>
      </c>
      <c r="P1904" s="41">
        <f>3.6*Table10[[#This Row],[Column11]]</f>
        <v>119.80196998037673</v>
      </c>
      <c r="Q1904" s="41">
        <f t="shared" si="70"/>
        <v>33.278324994549088</v>
      </c>
      <c r="R1904" s="36">
        <f>-Table10[[#This Row],[Column16]]/Table10[[#This Row],[Column19]]</f>
        <v>1.2779931108557119</v>
      </c>
      <c r="S1904" s="41">
        <f>'Given Data '!C$21*'Given Data '!C$19*'Given Data '!C$9*Table10[[#This Row],[Column11]]^2</f>
        <v>1041.2790654540088</v>
      </c>
      <c r="T1904" s="41">
        <f>'Given Data '!C$24*'Given Data '!C$17*9.81</f>
        <v>409.43800800000002</v>
      </c>
      <c r="U1904" s="41">
        <v>0</v>
      </c>
      <c r="V1904" s="41">
        <f>'Given Data '!C$45-(Table10[[#This Row],[Column13]]+Table10[[#This Row],[Column14]]+Table10[[#This Row],[Column15]])</f>
        <v>-742.81565613117436</v>
      </c>
      <c r="W1904" s="41">
        <f>Table10[[#This Row],[Column16]]/'Given Data '!C$17</f>
        <v>-1.4238095036153693</v>
      </c>
      <c r="X1904" s="41">
        <f>IF(L1904=1,'Given Data '!C$55,IF(L1904=2,'Given Data '!C$56,IF(L1904=3,'Given Data '!C$57)))</f>
        <v>581.23604096253996</v>
      </c>
      <c r="Y1904" s="41">
        <f>Table10[[#This Row],[Column19]]*Table10[[#This Row],[Column11]]^2/(2*1000)</f>
        <v>321.84403006346577</v>
      </c>
    </row>
    <row r="1905" spans="7:25">
      <c r="G1905" s="42">
        <v>6500</v>
      </c>
      <c r="H1905" s="42">
        <v>18</v>
      </c>
      <c r="I1905" s="41">
        <f>Table10[[#This Row],[Column2]]*746/1000</f>
        <v>13.428000000000001</v>
      </c>
      <c r="J1905" s="37">
        <f>60*Table10[[#This Row],[Column3]]/(2*PI()*Table10[[#This Row],[Column1]])</f>
        <v>1.972737762311973E-2</v>
      </c>
      <c r="K1905" s="51">
        <v>483</v>
      </c>
      <c r="L1905" s="41">
        <f>IF(Simulation!Q1905&lt;='Given Data '!J$6,1,IF(AND(Simulation!Q1905&gt;'Given Data '!J$6,Simulation!Q1905&lt;='Given Data '!J$7),2,IF(Simulation!Q1905&gt;'Given Data '!J$8,3)))</f>
        <v>3</v>
      </c>
      <c r="M1905" s="41">
        <v>3</v>
      </c>
      <c r="N1905" s="32">
        <f t="shared" si="69"/>
        <v>1901</v>
      </c>
      <c r="O1905" s="41">
        <f>O1904+(Table10[[#This Row],[Column11]]-Q1904)/R1904</f>
        <v>91.124108354600466</v>
      </c>
      <c r="P1905" s="41">
        <f>3.6*Table10[[#This Row],[Column11]]</f>
        <v>119.94014170665493</v>
      </c>
      <c r="Q1905" s="41">
        <f t="shared" si="70"/>
        <v>33.316706029626367</v>
      </c>
      <c r="R1905" s="36">
        <f>-Table10[[#This Row],[Column16]]/Table10[[#This Row],[Column19]]</f>
        <v>1.2821278697694192</v>
      </c>
      <c r="S1905" s="41">
        <f>'Given Data '!C$21*'Given Data '!C$19*'Given Data '!C$9*Table10[[#This Row],[Column11]]^2</f>
        <v>1043.6823363553467</v>
      </c>
      <c r="T1905" s="41">
        <f>'Given Data '!C$24*'Given Data '!C$17*9.81</f>
        <v>409.43800800000002</v>
      </c>
      <c r="U1905" s="41">
        <v>0</v>
      </c>
      <c r="V1905" s="41">
        <f>'Given Data '!C$45-(Table10[[#This Row],[Column13]]+Table10[[#This Row],[Column14]]+Table10[[#This Row],[Column15]])</f>
        <v>-745.21892703251228</v>
      </c>
      <c r="W1905" s="41">
        <f>Table10[[#This Row],[Column16]]/'Given Data '!C$17</f>
        <v>-1.428416030040659</v>
      </c>
      <c r="X1905" s="41">
        <f>IF(L1905=1,'Given Data '!C$55,IF(L1905=2,'Given Data '!C$56,IF(L1905=3,'Given Data '!C$57)))</f>
        <v>581.23604096253996</v>
      </c>
      <c r="Y1905" s="41">
        <f>Table10[[#This Row],[Column19]]*Table10[[#This Row],[Column11]]^2/(2*1000)</f>
        <v>322.58684571959691</v>
      </c>
    </row>
    <row r="1906" spans="7:25">
      <c r="G1906" s="42">
        <v>6500</v>
      </c>
      <c r="H1906" s="42">
        <v>18</v>
      </c>
      <c r="I1906" s="41">
        <f>Table10[[#This Row],[Column2]]*746/1000</f>
        <v>13.428000000000001</v>
      </c>
      <c r="J1906" s="37">
        <f>60*Table10[[#This Row],[Column3]]/(2*PI()*Table10[[#This Row],[Column1]])</f>
        <v>1.972737762311973E-2</v>
      </c>
      <c r="K1906" s="51">
        <v>483</v>
      </c>
      <c r="L1906" s="41">
        <f>IF(Simulation!Q1906&lt;='Given Data '!J$6,1,IF(AND(Simulation!Q1906&gt;'Given Data '!J$6,Simulation!Q1906&lt;='Given Data '!J$7),2,IF(Simulation!Q1906&gt;'Given Data '!J$8,3)))</f>
        <v>3</v>
      </c>
      <c r="M1906" s="41">
        <v>3</v>
      </c>
      <c r="N1906" s="32">
        <f t="shared" si="69"/>
        <v>1902</v>
      </c>
      <c r="O1906" s="41">
        <f>O1905+(Table10[[#This Row],[Column11]]-Q1905)/R1905</f>
        <v>91.154106011982094</v>
      </c>
      <c r="P1906" s="41">
        <f>3.6*Table10[[#This Row],[Column11]]</f>
        <v>120.07860070385934</v>
      </c>
      <c r="Q1906" s="41">
        <f t="shared" si="70"/>
        <v>33.355166862183147</v>
      </c>
      <c r="R1906" s="36">
        <f>-Table10[[#This Row],[Column16]]/Table10[[#This Row],[Column19]]</f>
        <v>1.2862760060880041</v>
      </c>
      <c r="S1906" s="41">
        <f>'Given Data '!C$21*'Given Data '!C$19*'Given Data '!C$9*Table10[[#This Row],[Column11]]^2</f>
        <v>1046.0933826865339</v>
      </c>
      <c r="T1906" s="41">
        <f>'Given Data '!C$24*'Given Data '!C$17*9.81</f>
        <v>409.43800800000002</v>
      </c>
      <c r="U1906" s="41">
        <v>0</v>
      </c>
      <c r="V1906" s="41">
        <f>'Given Data '!C$45-(Table10[[#This Row],[Column13]]+Table10[[#This Row],[Column14]]+Table10[[#This Row],[Column15]])</f>
        <v>-747.62997336369949</v>
      </c>
      <c r="W1906" s="41">
        <f>Table10[[#This Row],[Column16]]/'Given Data '!C$17</f>
        <v>-1.4330374602052853</v>
      </c>
      <c r="X1906" s="41">
        <f>IF(L1906=1,'Given Data '!C$55,IF(L1906=2,'Given Data '!C$56,IF(L1906=3,'Given Data '!C$57)))</f>
        <v>581.23604096253996</v>
      </c>
      <c r="Y1906" s="41">
        <f>Table10[[#This Row],[Column19]]*Table10[[#This Row],[Column11]]^2/(2*1000)</f>
        <v>323.33206464662936</v>
      </c>
    </row>
    <row r="1907" spans="7:25">
      <c r="G1907" s="42">
        <v>6500</v>
      </c>
      <c r="H1907" s="42">
        <v>18</v>
      </c>
      <c r="I1907" s="41">
        <f>Table10[[#This Row],[Column2]]*746/1000</f>
        <v>13.428000000000001</v>
      </c>
      <c r="J1907" s="37">
        <f>60*Table10[[#This Row],[Column3]]/(2*PI()*Table10[[#This Row],[Column1]])</f>
        <v>1.972737762311973E-2</v>
      </c>
      <c r="K1907" s="51">
        <v>470.5</v>
      </c>
      <c r="L1907" s="41">
        <f>IF(Simulation!Q1907&lt;='Given Data '!J$6,1,IF(AND(Simulation!Q1907&gt;'Given Data '!J$6,Simulation!Q1907&lt;='Given Data '!J$7),2,IF(Simulation!Q1907&gt;'Given Data '!J$8,3)))</f>
        <v>3</v>
      </c>
      <c r="M1907" s="41">
        <v>3</v>
      </c>
      <c r="N1907" s="32">
        <f t="shared" si="69"/>
        <v>1903</v>
      </c>
      <c r="O1907" s="41">
        <f>O1906+(Table10[[#This Row],[Column11]]-Q1906)/R1906</f>
        <v>91.184069064027568</v>
      </c>
      <c r="P1907" s="41">
        <f>3.6*Table10[[#This Row],[Column11]]</f>
        <v>120.21734742155429</v>
      </c>
      <c r="Q1907" s="41">
        <f t="shared" si="70"/>
        <v>33.393707617098414</v>
      </c>
      <c r="R1907" s="36">
        <f>-Table10[[#This Row],[Column16]]/Table10[[#This Row],[Column19]]</f>
        <v>1.2904375630920943</v>
      </c>
      <c r="S1907" s="41">
        <f>'Given Data '!C$21*'Given Data '!C$19*'Given Data '!C$9*Table10[[#This Row],[Column11]]^2</f>
        <v>1048.5122296038312</v>
      </c>
      <c r="T1907" s="41">
        <f>'Given Data '!C$24*'Given Data '!C$17*9.81</f>
        <v>409.43800800000002</v>
      </c>
      <c r="U1907" s="41">
        <v>0</v>
      </c>
      <c r="V1907" s="41">
        <f>'Given Data '!C$45-(Table10[[#This Row],[Column13]]+Table10[[#This Row],[Column14]]+Table10[[#This Row],[Column15]])</f>
        <v>-750.04882028099678</v>
      </c>
      <c r="W1907" s="41">
        <f>Table10[[#This Row],[Column16]]/'Given Data '!C$17</f>
        <v>-1.437673842328107</v>
      </c>
      <c r="X1907" s="41">
        <f>IF(L1907=1,'Given Data '!C$55,IF(L1907=2,'Given Data '!C$56,IF(L1907=3,'Given Data '!C$57)))</f>
        <v>581.23604096253996</v>
      </c>
      <c r="Y1907" s="41">
        <f>Table10[[#This Row],[Column19]]*Table10[[#This Row],[Column11]]^2/(2*1000)</f>
        <v>324.07969461999312</v>
      </c>
    </row>
    <row r="1908" spans="7:25">
      <c r="G1908" s="42">
        <v>6500</v>
      </c>
      <c r="H1908" s="42">
        <v>18</v>
      </c>
      <c r="I1908" s="41">
        <f>Table10[[#This Row],[Column2]]*746/1000</f>
        <v>13.428000000000001</v>
      </c>
      <c r="J1908" s="37">
        <f>60*Table10[[#This Row],[Column3]]/(2*PI()*Table10[[#This Row],[Column1]])</f>
        <v>1.972737762311973E-2</v>
      </c>
      <c r="K1908" s="51">
        <v>470.5</v>
      </c>
      <c r="L1908" s="41">
        <f>IF(Simulation!Q1908&lt;='Given Data '!J$6,1,IF(AND(Simulation!Q1908&gt;'Given Data '!J$6,Simulation!Q1908&lt;='Given Data '!J$7),2,IF(Simulation!Q1908&gt;'Given Data '!J$8,3)))</f>
        <v>3</v>
      </c>
      <c r="M1908" s="41">
        <v>3</v>
      </c>
      <c r="N1908" s="32">
        <f t="shared" si="69"/>
        <v>1904</v>
      </c>
      <c r="O1908" s="41">
        <f>O1907+(Table10[[#This Row],[Column11]]-Q1907)/R1907</f>
        <v>91.213997518842802</v>
      </c>
      <c r="P1908" s="41">
        <f>3.6*Table10[[#This Row],[Column11]]</f>
        <v>120.35638230983028</v>
      </c>
      <c r="Q1908" s="41">
        <f t="shared" si="70"/>
        <v>33.432328419397301</v>
      </c>
      <c r="R1908" s="36">
        <f>-Table10[[#This Row],[Column16]]/Table10[[#This Row],[Column19]]</f>
        <v>1.2946125842023448</v>
      </c>
      <c r="S1908" s="41">
        <f>'Given Data '!C$21*'Given Data '!C$19*'Given Data '!C$9*Table10[[#This Row],[Column11]]^2</f>
        <v>1050.9389023448882</v>
      </c>
      <c r="T1908" s="41">
        <f>'Given Data '!C$24*'Given Data '!C$17*9.81</f>
        <v>409.43800800000002</v>
      </c>
      <c r="U1908" s="41">
        <v>0</v>
      </c>
      <c r="V1908" s="41">
        <f>'Given Data '!C$45-(Table10[[#This Row],[Column13]]+Table10[[#This Row],[Column14]]+Table10[[#This Row],[Column15]])</f>
        <v>-752.4754930220538</v>
      </c>
      <c r="W1908" s="41">
        <f>Table10[[#This Row],[Column16]]/'Given Data '!C$17</f>
        <v>-1.4423252247839868</v>
      </c>
      <c r="X1908" s="41">
        <f>IF(L1908=1,'Given Data '!C$55,IF(L1908=2,'Given Data '!C$56,IF(L1908=3,'Given Data '!C$57)))</f>
        <v>581.23604096253996</v>
      </c>
      <c r="Y1908" s="41">
        <f>Table10[[#This Row],[Column19]]*Table10[[#This Row],[Column11]]^2/(2*1000)</f>
        <v>324.829743440274</v>
      </c>
    </row>
    <row r="1909" spans="7:25">
      <c r="G1909" s="42">
        <v>6500</v>
      </c>
      <c r="H1909" s="42">
        <v>18</v>
      </c>
      <c r="I1909" s="41">
        <f>Table10[[#This Row],[Column2]]*746/1000</f>
        <v>13.428000000000001</v>
      </c>
      <c r="J1909" s="37">
        <f>60*Table10[[#This Row],[Column3]]/(2*PI()*Table10[[#This Row],[Column1]])</f>
        <v>1.972737762311973E-2</v>
      </c>
      <c r="K1909" s="51">
        <v>470.5</v>
      </c>
      <c r="L1909" s="41">
        <f>IF(Simulation!Q1909&lt;='Given Data '!J$6,1,IF(AND(Simulation!Q1909&gt;'Given Data '!J$6,Simulation!Q1909&lt;='Given Data '!J$7),2,IF(Simulation!Q1909&gt;'Given Data '!J$8,3)))</f>
        <v>3</v>
      </c>
      <c r="M1909" s="41">
        <v>3</v>
      </c>
      <c r="N1909" s="32">
        <f t="shared" si="69"/>
        <v>1905</v>
      </c>
      <c r="O1909" s="41">
        <f>O1908+(Table10[[#This Row],[Column11]]-Q1908)/R1908</f>
        <v>91.243891384642041</v>
      </c>
      <c r="P1909" s="41">
        <f>3.6*Table10[[#This Row],[Column11]]</f>
        <v>120.49570581930526</v>
      </c>
      <c r="Q1909" s="41">
        <f t="shared" si="70"/>
        <v>33.47102939425146</v>
      </c>
      <c r="R1909" s="36">
        <f>-Table10[[#This Row],[Column16]]/Table10[[#This Row],[Column19]]</f>
        <v>1.2988011129798944</v>
      </c>
      <c r="S1909" s="41">
        <f>'Given Data '!C$21*'Given Data '!C$19*'Given Data '!C$9*Table10[[#This Row],[Column11]]^2</f>
        <v>1053.3734262290088</v>
      </c>
      <c r="T1909" s="41">
        <f>'Given Data '!C$24*'Given Data '!C$17*9.81</f>
        <v>409.43800800000002</v>
      </c>
      <c r="U1909" s="41">
        <v>0</v>
      </c>
      <c r="V1909" s="41">
        <f>'Given Data '!C$45-(Table10[[#This Row],[Column13]]+Table10[[#This Row],[Column14]]+Table10[[#This Row],[Column15]])</f>
        <v>-754.91001690617441</v>
      </c>
      <c r="W1909" s="41">
        <f>Table10[[#This Row],[Column16]]/'Given Data '!C$17</f>
        <v>-1.4469916561042999</v>
      </c>
      <c r="X1909" s="41">
        <f>IF(L1909=1,'Given Data '!C$55,IF(L1909=2,'Given Data '!C$56,IF(L1909=3,'Given Data '!C$57)))</f>
        <v>581.23604096253996</v>
      </c>
      <c r="Y1909" s="41">
        <f>Table10[[#This Row],[Column19]]*Table10[[#This Row],[Column11]]^2/(2*1000)</f>
        <v>325.58221893329608</v>
      </c>
    </row>
    <row r="1910" spans="7:25">
      <c r="G1910" s="42">
        <v>6500</v>
      </c>
      <c r="H1910" s="42">
        <v>18</v>
      </c>
      <c r="I1910" s="41">
        <f>Table10[[#This Row],[Column2]]*746/1000</f>
        <v>13.428000000000001</v>
      </c>
      <c r="J1910" s="37">
        <f>60*Table10[[#This Row],[Column3]]/(2*PI()*Table10[[#This Row],[Column1]])</f>
        <v>1.972737762311973E-2</v>
      </c>
      <c r="K1910" s="51">
        <v>483</v>
      </c>
      <c r="L1910" s="41">
        <f>IF(Simulation!Q1910&lt;='Given Data '!J$6,1,IF(AND(Simulation!Q1910&gt;'Given Data '!J$6,Simulation!Q1910&lt;='Given Data '!J$7),2,IF(Simulation!Q1910&gt;'Given Data '!J$8,3)))</f>
        <v>3</v>
      </c>
      <c r="M1910" s="41">
        <v>3</v>
      </c>
      <c r="N1910" s="32">
        <f t="shared" si="69"/>
        <v>1906</v>
      </c>
      <c r="O1910" s="41">
        <f>O1909+(Table10[[#This Row],[Column11]]-Q1909)/R1909</f>
        <v>91.273750669747628</v>
      </c>
      <c r="P1910" s="41">
        <f>3.6*Table10[[#This Row],[Column11]]</f>
        <v>120.63531840112576</v>
      </c>
      <c r="Q1910" s="41">
        <f t="shared" si="70"/>
        <v>33.509810666979376</v>
      </c>
      <c r="R1910" s="36">
        <f>-Table10[[#This Row],[Column16]]/Table10[[#This Row],[Column19]]</f>
        <v>1.3030031931268136</v>
      </c>
      <c r="S1910" s="41">
        <f>'Given Data '!C$21*'Given Data '!C$19*'Given Data '!C$9*Table10[[#This Row],[Column11]]^2</f>
        <v>1055.8158266574114</v>
      </c>
      <c r="T1910" s="41">
        <f>'Given Data '!C$24*'Given Data '!C$17*9.81</f>
        <v>409.43800800000002</v>
      </c>
      <c r="U1910" s="41">
        <v>0</v>
      </c>
      <c r="V1910" s="41">
        <f>'Given Data '!C$45-(Table10[[#This Row],[Column13]]+Table10[[#This Row],[Column14]]+Table10[[#This Row],[Column15]])</f>
        <v>-757.35241733457701</v>
      </c>
      <c r="W1910" s="41">
        <f>Table10[[#This Row],[Column16]]/'Given Data '!C$17</f>
        <v>-1.4516731849774338</v>
      </c>
      <c r="X1910" s="41">
        <f>IF(L1910=1,'Given Data '!C$55,IF(L1910=2,'Given Data '!C$56,IF(L1910=3,'Given Data '!C$57)))</f>
        <v>581.23604096253996</v>
      </c>
      <c r="Y1910" s="41">
        <f>Table10[[#This Row],[Column19]]*Table10[[#This Row],[Column11]]^2/(2*1000)</f>
        <v>326.33712895020221</v>
      </c>
    </row>
    <row r="1911" spans="7:25">
      <c r="G1911" s="42">
        <v>6500</v>
      </c>
      <c r="H1911" s="42">
        <v>18</v>
      </c>
      <c r="I1911" s="41">
        <f>Table10[[#This Row],[Column2]]*746/1000</f>
        <v>13.428000000000001</v>
      </c>
      <c r="J1911" s="37">
        <f>60*Table10[[#This Row],[Column3]]/(2*PI()*Table10[[#This Row],[Column1]])</f>
        <v>1.972737762311973E-2</v>
      </c>
      <c r="K1911" s="51">
        <v>483</v>
      </c>
      <c r="L1911" s="41">
        <f>IF(Simulation!Q1911&lt;='Given Data '!J$6,1,IF(AND(Simulation!Q1911&gt;'Given Data '!J$6,Simulation!Q1911&lt;='Given Data '!J$7),2,IF(Simulation!Q1911&gt;'Given Data '!J$8,3)))</f>
        <v>3</v>
      </c>
      <c r="M1911" s="41">
        <v>3</v>
      </c>
      <c r="N1911" s="32">
        <f t="shared" si="69"/>
        <v>1907</v>
      </c>
      <c r="O1911" s="41">
        <f>O1910+(Table10[[#This Row],[Column11]]-Q1910)/R1910</f>
        <v>91.30357538258977</v>
      </c>
      <c r="P1911" s="41">
        <f>3.6*Table10[[#This Row],[Column11]]</f>
        <v>120.7752205069684</v>
      </c>
      <c r="Q1911" s="41">
        <f t="shared" si="70"/>
        <v>33.548672363046776</v>
      </c>
      <c r="R1911" s="36">
        <f>-Table10[[#This Row],[Column16]]/Table10[[#This Row],[Column19]]</f>
        <v>1.3072188684865684</v>
      </c>
      <c r="S1911" s="41">
        <f>'Given Data '!C$21*'Given Data '!C$19*'Given Data '!C$9*Table10[[#This Row],[Column11]]^2</f>
        <v>1058.2661291134987</v>
      </c>
      <c r="T1911" s="41">
        <f>'Given Data '!C$24*'Given Data '!C$17*9.81</f>
        <v>409.43800800000002</v>
      </c>
      <c r="U1911" s="41">
        <v>0</v>
      </c>
      <c r="V1911" s="41">
        <f>'Given Data '!C$45-(Table10[[#This Row],[Column13]]+Table10[[#This Row],[Column14]]+Table10[[#This Row],[Column15]])</f>
        <v>-759.80271979066424</v>
      </c>
      <c r="W1911" s="41">
        <f>Table10[[#This Row],[Column16]]/'Given Data '!C$17</f>
        <v>-1.4563698602493036</v>
      </c>
      <c r="X1911" s="41">
        <f>IF(L1911=1,'Given Data '!C$55,IF(L1911=2,'Given Data '!C$56,IF(L1911=3,'Given Data '!C$57)))</f>
        <v>581.23604096253996</v>
      </c>
      <c r="Y1911" s="41">
        <f>Table10[[#This Row],[Column19]]*Table10[[#This Row],[Column11]]^2/(2*1000)</f>
        <v>327.09448136753684</v>
      </c>
    </row>
    <row r="1912" spans="7:25">
      <c r="G1912" s="42">
        <v>6500</v>
      </c>
      <c r="H1912" s="42">
        <v>18</v>
      </c>
      <c r="I1912" s="41">
        <f>Table10[[#This Row],[Column2]]*746/1000</f>
        <v>13.428000000000001</v>
      </c>
      <c r="J1912" s="37">
        <f>60*Table10[[#This Row],[Column3]]/(2*PI()*Table10[[#This Row],[Column1]])</f>
        <v>1.972737762311973E-2</v>
      </c>
      <c r="K1912" s="51">
        <v>479.6</v>
      </c>
      <c r="L1912" s="41">
        <f>IF(Simulation!Q1912&lt;='Given Data '!J$6,1,IF(AND(Simulation!Q1912&gt;'Given Data '!J$6,Simulation!Q1912&lt;='Given Data '!J$7),2,IF(Simulation!Q1912&gt;'Given Data '!J$8,3)))</f>
        <v>3</v>
      </c>
      <c r="M1912" s="41">
        <v>3</v>
      </c>
      <c r="N1912" s="32">
        <f t="shared" si="69"/>
        <v>1908</v>
      </c>
      <c r="O1912" s="41">
        <f>O1911+(Table10[[#This Row],[Column11]]-Q1911)/R1911</f>
        <v>91.333365531706306</v>
      </c>
      <c r="P1912" s="41">
        <f>3.6*Table10[[#This Row],[Column11]]</f>
        <v>120.91541258904097</v>
      </c>
      <c r="Q1912" s="41">
        <f t="shared" si="70"/>
        <v>33.587614608066936</v>
      </c>
      <c r="R1912" s="36">
        <f>-Table10[[#This Row],[Column16]]/Table10[[#This Row],[Column19]]</f>
        <v>1.3114481830444709</v>
      </c>
      <c r="S1912" s="41">
        <f>'Given Data '!C$21*'Given Data '!C$19*'Given Data '!C$9*Table10[[#This Row],[Column11]]^2</f>
        <v>1060.7243591631191</v>
      </c>
      <c r="T1912" s="41">
        <f>'Given Data '!C$24*'Given Data '!C$17*9.81</f>
        <v>409.43800800000002</v>
      </c>
      <c r="U1912" s="41">
        <v>0</v>
      </c>
      <c r="V1912" s="41">
        <f>'Given Data '!C$45-(Table10[[#This Row],[Column13]]+Table10[[#This Row],[Column14]]+Table10[[#This Row],[Column15]])</f>
        <v>-762.26094984028464</v>
      </c>
      <c r="W1912" s="41">
        <f>Table10[[#This Row],[Column16]]/'Given Data '!C$17</f>
        <v>-1.4610817309238553</v>
      </c>
      <c r="X1912" s="41">
        <f>IF(L1912=1,'Given Data '!C$55,IF(L1912=2,'Given Data '!C$56,IF(L1912=3,'Given Data '!C$57)))</f>
        <v>581.23604096253996</v>
      </c>
      <c r="Y1912" s="41">
        <f>Table10[[#This Row],[Column19]]*Table10[[#This Row],[Column11]]^2/(2*1000)</f>
        <v>327.85428408732736</v>
      </c>
    </row>
    <row r="1913" spans="7:25">
      <c r="G1913" s="42">
        <v>6500</v>
      </c>
      <c r="H1913" s="42">
        <v>18</v>
      </c>
      <c r="I1913" s="41">
        <f>Table10[[#This Row],[Column2]]*746/1000</f>
        <v>13.428000000000001</v>
      </c>
      <c r="J1913" s="37">
        <f>60*Table10[[#This Row],[Column3]]/(2*PI()*Table10[[#This Row],[Column1]])</f>
        <v>1.972737762311973E-2</v>
      </c>
      <c r="K1913" s="51">
        <v>494.6</v>
      </c>
      <c r="L1913" s="41">
        <f>IF(Simulation!Q1913&lt;='Given Data '!J$6,1,IF(AND(Simulation!Q1913&gt;'Given Data '!J$6,Simulation!Q1913&lt;='Given Data '!J$7),2,IF(Simulation!Q1913&gt;'Given Data '!J$8,3)))</f>
        <v>3</v>
      </c>
      <c r="M1913" s="41">
        <v>3</v>
      </c>
      <c r="N1913" s="32">
        <f t="shared" si="69"/>
        <v>1909</v>
      </c>
      <c r="O1913" s="41">
        <f>O1912+(Table10[[#This Row],[Column11]]-Q1912)/R1912</f>
        <v>91.363121125742481</v>
      </c>
      <c r="P1913" s="41">
        <f>3.6*Table10[[#This Row],[Column11]]</f>
        <v>121.05589510008392</v>
      </c>
      <c r="Q1913" s="41">
        <f t="shared" si="70"/>
        <v>33.626637527801087</v>
      </c>
      <c r="R1913" s="36">
        <f>-Table10[[#This Row],[Column16]]/Table10[[#This Row],[Column19]]</f>
        <v>1.3156911809281431</v>
      </c>
      <c r="S1913" s="41">
        <f>'Given Data '!C$21*'Given Data '!C$19*'Given Data '!C$9*Table10[[#This Row],[Column11]]^2</f>
        <v>1063.1905424548372</v>
      </c>
      <c r="T1913" s="41">
        <f>'Given Data '!C$24*'Given Data '!C$17*9.81</f>
        <v>409.43800800000002</v>
      </c>
      <c r="U1913" s="41">
        <v>0</v>
      </c>
      <c r="V1913" s="41">
        <f>'Given Data '!C$45-(Table10[[#This Row],[Column13]]+Table10[[#This Row],[Column14]]+Table10[[#This Row],[Column15]])</f>
        <v>-764.72713313200279</v>
      </c>
      <c r="W1913" s="41">
        <f>Table10[[#This Row],[Column16]]/'Given Data '!C$17</f>
        <v>-1.4658088461635828</v>
      </c>
      <c r="X1913" s="41">
        <f>IF(L1913=1,'Given Data '!C$55,IF(L1913=2,'Given Data '!C$56,IF(L1913=3,'Given Data '!C$57)))</f>
        <v>581.23604096253996</v>
      </c>
      <c r="Y1913" s="41">
        <f>Table10[[#This Row],[Column19]]*Table10[[#This Row],[Column11]]^2/(2*1000)</f>
        <v>328.61654503716767</v>
      </c>
    </row>
    <row r="1914" spans="7:25">
      <c r="G1914" s="42">
        <v>6500</v>
      </c>
      <c r="H1914" s="42">
        <v>18</v>
      </c>
      <c r="I1914" s="41">
        <f>Table10[[#This Row],[Column2]]*746/1000</f>
        <v>13.428000000000001</v>
      </c>
      <c r="J1914" s="37">
        <f>60*Table10[[#This Row],[Column3]]/(2*PI()*Table10[[#This Row],[Column1]])</f>
        <v>1.972737762311973E-2</v>
      </c>
      <c r="K1914" s="51">
        <v>494.6</v>
      </c>
      <c r="L1914" s="41">
        <f>IF(Simulation!Q1914&lt;='Given Data '!J$6,1,IF(AND(Simulation!Q1914&gt;'Given Data '!J$6,Simulation!Q1914&lt;='Given Data '!J$7),2,IF(Simulation!Q1914&gt;'Given Data '!J$8,3)))</f>
        <v>3</v>
      </c>
      <c r="M1914" s="41">
        <v>3</v>
      </c>
      <c r="N1914" s="32">
        <f t="shared" si="69"/>
        <v>1910</v>
      </c>
      <c r="O1914" s="41">
        <f>O1913+(Table10[[#This Row],[Column11]]-Q1913)/R1913</f>
        <v>91.392842173450703</v>
      </c>
      <c r="P1914" s="41">
        <f>3.6*Table10[[#This Row],[Column11]]</f>
        <v>121.19666849337146</v>
      </c>
      <c r="Q1914" s="41">
        <f t="shared" si="70"/>
        <v>33.665741248158739</v>
      </c>
      <c r="R1914" s="36">
        <f>-Table10[[#This Row],[Column16]]/Table10[[#This Row],[Column19]]</f>
        <v>1.3199479064079755</v>
      </c>
      <c r="S1914" s="41">
        <f>'Given Data '!C$21*'Given Data '!C$19*'Given Data '!C$9*Table10[[#This Row],[Column11]]^2</f>
        <v>1065.6647047201993</v>
      </c>
      <c r="T1914" s="41">
        <f>'Given Data '!C$24*'Given Data '!C$17*9.81</f>
        <v>409.43800800000002</v>
      </c>
      <c r="U1914" s="41">
        <v>0</v>
      </c>
      <c r="V1914" s="41">
        <f>'Given Data '!C$45-(Table10[[#This Row],[Column13]]+Table10[[#This Row],[Column14]]+Table10[[#This Row],[Column15]])</f>
        <v>-767.2012953973649</v>
      </c>
      <c r="W1914" s="41">
        <f>Table10[[#This Row],[Column16]]/'Given Data '!C$17</f>
        <v>-1.4705512552900364</v>
      </c>
      <c r="X1914" s="41">
        <f>IF(L1914=1,'Given Data '!C$55,IF(L1914=2,'Given Data '!C$56,IF(L1914=3,'Given Data '!C$57)))</f>
        <v>581.23604096253996</v>
      </c>
      <c r="Y1914" s="41">
        <f>Table10[[#This Row],[Column19]]*Table10[[#This Row],[Column11]]^2/(2*1000)</f>
        <v>329.38127217029967</v>
      </c>
    </row>
    <row r="1915" spans="7:25">
      <c r="G1915" s="42">
        <v>6500</v>
      </c>
      <c r="H1915" s="42">
        <v>18</v>
      </c>
      <c r="I1915" s="41">
        <f>Table10[[#This Row],[Column2]]*746/1000</f>
        <v>13.428000000000001</v>
      </c>
      <c r="J1915" s="37">
        <f>60*Table10[[#This Row],[Column3]]/(2*PI()*Table10[[#This Row],[Column1]])</f>
        <v>1.972737762311973E-2</v>
      </c>
      <c r="K1915" s="51">
        <v>494.6</v>
      </c>
      <c r="L1915" s="41">
        <f>IF(Simulation!Q1915&lt;='Given Data '!J$6,1,IF(AND(Simulation!Q1915&gt;'Given Data '!J$6,Simulation!Q1915&lt;='Given Data '!J$7),2,IF(Simulation!Q1915&gt;'Given Data '!J$8,3)))</f>
        <v>3</v>
      </c>
      <c r="M1915" s="41">
        <v>3</v>
      </c>
      <c r="N1915" s="32">
        <f t="shared" si="69"/>
        <v>1911</v>
      </c>
      <c r="O1915" s="41">
        <f>O1914+(Table10[[#This Row],[Column11]]-Q1914)/R1914</f>
        <v>91.422528683690302</v>
      </c>
      <c r="P1915" s="41">
        <f>3.6*Table10[[#This Row],[Column11]]</f>
        <v>121.33773322271301</v>
      </c>
      <c r="Q1915" s="41">
        <f t="shared" si="70"/>
        <v>33.704925895198059</v>
      </c>
      <c r="R1915" s="36">
        <f>-Table10[[#This Row],[Column16]]/Table10[[#This Row],[Column19]]</f>
        <v>1.3242184038975868</v>
      </c>
      <c r="S1915" s="41">
        <f>'Given Data '!C$21*'Given Data '!C$19*'Given Data '!C$9*Table10[[#This Row],[Column11]]^2</f>
        <v>1068.1468717740015</v>
      </c>
      <c r="T1915" s="41">
        <f>'Given Data '!C$24*'Given Data '!C$17*9.81</f>
        <v>409.43800800000002</v>
      </c>
      <c r="U1915" s="41">
        <v>0</v>
      </c>
      <c r="V1915" s="41">
        <f>'Given Data '!C$45-(Table10[[#This Row],[Column13]]+Table10[[#This Row],[Column14]]+Table10[[#This Row],[Column15]])</f>
        <v>-769.68346245116709</v>
      </c>
      <c r="W1915" s="41">
        <f>Table10[[#This Row],[Column16]]/'Given Data '!C$17</f>
        <v>-1.475309007784338</v>
      </c>
      <c r="X1915" s="41">
        <f>IF(L1915=1,'Given Data '!C$55,IF(L1915=2,'Given Data '!C$56,IF(L1915=3,'Given Data '!C$57)))</f>
        <v>581.23604096253996</v>
      </c>
      <c r="Y1915" s="41">
        <f>Table10[[#This Row],[Column19]]*Table10[[#This Row],[Column11]]^2/(2*1000)</f>
        <v>330.14847346569701</v>
      </c>
    </row>
    <row r="1916" spans="7:25">
      <c r="G1916" s="42">
        <v>6500</v>
      </c>
      <c r="H1916" s="42">
        <v>18</v>
      </c>
      <c r="I1916" s="41">
        <f>Table10[[#This Row],[Column2]]*746/1000</f>
        <v>13.428000000000001</v>
      </c>
      <c r="J1916" s="37">
        <f>60*Table10[[#This Row],[Column3]]/(2*PI()*Table10[[#This Row],[Column1]])</f>
        <v>1.972737762311973E-2</v>
      </c>
      <c r="K1916" s="51">
        <v>478.3</v>
      </c>
      <c r="L1916" s="41">
        <f>IF(Simulation!Q1916&lt;='Given Data '!J$6,1,IF(AND(Simulation!Q1916&gt;'Given Data '!J$6,Simulation!Q1916&lt;='Given Data '!J$7),2,IF(Simulation!Q1916&gt;'Given Data '!J$8,3)))</f>
        <v>3</v>
      </c>
      <c r="M1916" s="41">
        <v>3</v>
      </c>
      <c r="N1916" s="32">
        <f t="shared" si="69"/>
        <v>1912</v>
      </c>
      <c r="O1916" s="41">
        <f>O1915+(Table10[[#This Row],[Column11]]-Q1915)/R1915</f>
        <v>91.452180665427306</v>
      </c>
      <c r="P1916" s="41">
        <f>3.6*Table10[[#This Row],[Column11]]</f>
        <v>121.47908974245443</v>
      </c>
      <c r="Q1916" s="41">
        <f t="shared" si="70"/>
        <v>33.744191595126232</v>
      </c>
      <c r="R1916" s="36">
        <f>-Table10[[#This Row],[Column16]]/Table10[[#This Row],[Column19]]</f>
        <v>1.3285027179542919</v>
      </c>
      <c r="S1916" s="41">
        <f>'Given Data '!C$21*'Given Data '!C$19*'Given Data '!C$9*Table10[[#This Row],[Column11]]^2</f>
        <v>1070.6370695145608</v>
      </c>
      <c r="T1916" s="41">
        <f>'Given Data '!C$24*'Given Data '!C$17*9.81</f>
        <v>409.43800800000002</v>
      </c>
      <c r="U1916" s="41">
        <v>0</v>
      </c>
      <c r="V1916" s="41">
        <f>'Given Data '!C$45-(Table10[[#This Row],[Column13]]+Table10[[#This Row],[Column14]]+Table10[[#This Row],[Column15]])</f>
        <v>-772.17366019172641</v>
      </c>
      <c r="W1916" s="41">
        <f>Table10[[#This Row],[Column16]]/'Given Data '!C$17</f>
        <v>-1.4800821532877007</v>
      </c>
      <c r="X1916" s="41">
        <f>IF(L1916=1,'Given Data '!C$55,IF(L1916=2,'Given Data '!C$56,IF(L1916=3,'Given Data '!C$57)))</f>
        <v>581.23604096253996</v>
      </c>
      <c r="Y1916" s="41">
        <f>Table10[[#This Row],[Column19]]*Table10[[#This Row],[Column11]]^2/(2*1000)</f>
        <v>330.91815692814822</v>
      </c>
    </row>
    <row r="1917" spans="7:25">
      <c r="G1917" s="42">
        <v>6500</v>
      </c>
      <c r="H1917" s="42">
        <v>18</v>
      </c>
      <c r="I1917" s="41">
        <f>Table10[[#This Row],[Column2]]*746/1000</f>
        <v>13.428000000000001</v>
      </c>
      <c r="J1917" s="37">
        <f>60*Table10[[#This Row],[Column3]]/(2*PI()*Table10[[#This Row],[Column1]])</f>
        <v>1.972737762311973E-2</v>
      </c>
      <c r="K1917" s="51">
        <v>494.6</v>
      </c>
      <c r="L1917" s="41">
        <f>IF(Simulation!Q1917&lt;='Given Data '!J$6,1,IF(AND(Simulation!Q1917&gt;'Given Data '!J$6,Simulation!Q1917&lt;='Given Data '!J$7),2,IF(Simulation!Q1917&gt;'Given Data '!J$8,3)))</f>
        <v>3</v>
      </c>
      <c r="M1917" s="41">
        <v>3</v>
      </c>
      <c r="N1917" s="32">
        <f t="shared" si="69"/>
        <v>1913</v>
      </c>
      <c r="O1917" s="41">
        <f>O1916+(Table10[[#This Row],[Column11]]-Q1916)/R1916</f>
        <v>91.48179812773418</v>
      </c>
      <c r="P1917" s="41">
        <f>3.6*Table10[[#This Row],[Column11]]</f>
        <v>121.62073850747937</v>
      </c>
      <c r="Q1917" s="41">
        <f t="shared" si="70"/>
        <v>33.783538474299824</v>
      </c>
      <c r="R1917" s="36">
        <f>-Table10[[#This Row],[Column16]]/Table10[[#This Row],[Column19]]</f>
        <v>1.332800893279563</v>
      </c>
      <c r="S1917" s="41">
        <f>'Given Data '!C$21*'Given Data '!C$19*'Given Data '!C$9*Table10[[#This Row],[Column11]]^2</f>
        <v>1073.1353239239843</v>
      </c>
      <c r="T1917" s="41">
        <f>'Given Data '!C$24*'Given Data '!C$17*9.81</f>
        <v>409.43800800000002</v>
      </c>
      <c r="U1917" s="41">
        <v>0</v>
      </c>
      <c r="V1917" s="41">
        <f>'Given Data '!C$45-(Table10[[#This Row],[Column13]]+Table10[[#This Row],[Column14]]+Table10[[#This Row],[Column15]])</f>
        <v>-774.67191460114987</v>
      </c>
      <c r="W1917" s="41">
        <f>Table10[[#This Row],[Column16]]/'Given Data '!C$17</f>
        <v>-1.4848707416019433</v>
      </c>
      <c r="X1917" s="41">
        <f>IF(L1917=1,'Given Data '!C$55,IF(L1917=2,'Given Data '!C$56,IF(L1917=3,'Given Data '!C$57)))</f>
        <v>581.23604096253996</v>
      </c>
      <c r="Y1917" s="41">
        <f>Table10[[#This Row],[Column19]]*Table10[[#This Row],[Column11]]^2/(2*1000)</f>
        <v>331.69033058833998</v>
      </c>
    </row>
    <row r="1918" spans="7:25">
      <c r="G1918" s="42">
        <v>6500</v>
      </c>
      <c r="H1918" s="42">
        <v>18</v>
      </c>
      <c r="I1918" s="41">
        <f>Table10[[#This Row],[Column2]]*746/1000</f>
        <v>13.428000000000001</v>
      </c>
      <c r="J1918" s="37">
        <f>60*Table10[[#This Row],[Column3]]/(2*PI()*Table10[[#This Row],[Column1]])</f>
        <v>1.972737762311973E-2</v>
      </c>
      <c r="K1918" s="51">
        <v>494.6</v>
      </c>
      <c r="L1918" s="41">
        <f>IF(Simulation!Q1918&lt;='Given Data '!J$6,1,IF(AND(Simulation!Q1918&gt;'Given Data '!J$6,Simulation!Q1918&lt;='Given Data '!J$7),2,IF(Simulation!Q1918&gt;'Given Data '!J$8,3)))</f>
        <v>3</v>
      </c>
      <c r="M1918" s="41">
        <v>3</v>
      </c>
      <c r="N1918" s="32">
        <f t="shared" si="69"/>
        <v>1914</v>
      </c>
      <c r="O1918" s="41">
        <f>O1917+(Table10[[#This Row],[Column11]]-Q1917)/R1917</f>
        <v>91.511381079789601</v>
      </c>
      <c r="P1918" s="41">
        <f>3.6*Table10[[#This Row],[Column11]]</f>
        <v>121.76267997321052</v>
      </c>
      <c r="Q1918" s="41">
        <f t="shared" si="70"/>
        <v>33.822966659225145</v>
      </c>
      <c r="R1918" s="36">
        <f>-Table10[[#This Row],[Column16]]/Table10[[#This Row],[Column19]]</f>
        <v>1.3371129747194976</v>
      </c>
      <c r="S1918" s="41">
        <f>'Given Data '!C$21*'Given Data '!C$19*'Given Data '!C$9*Table10[[#This Row],[Column11]]^2</f>
        <v>1075.64166106844</v>
      </c>
      <c r="T1918" s="41">
        <f>'Given Data '!C$24*'Given Data '!C$17*9.81</f>
        <v>409.43800800000002</v>
      </c>
      <c r="U1918" s="41">
        <v>0</v>
      </c>
      <c r="V1918" s="41">
        <f>'Given Data '!C$45-(Table10[[#This Row],[Column13]]+Table10[[#This Row],[Column14]]+Table10[[#This Row],[Column15]])</f>
        <v>-777.17825174560562</v>
      </c>
      <c r="W1918" s="41">
        <f>Table10[[#This Row],[Column16]]/'Given Data '!C$17</f>
        <v>-1.4896748226900109</v>
      </c>
      <c r="X1918" s="41">
        <f>IF(L1918=1,'Given Data '!C$55,IF(L1918=2,'Given Data '!C$56,IF(L1918=3,'Given Data '!C$57)))</f>
        <v>581.23604096253996</v>
      </c>
      <c r="Y1918" s="41">
        <f>Table10[[#This Row],[Column19]]*Table10[[#This Row],[Column11]]^2/(2*1000)</f>
        <v>332.4650025029411</v>
      </c>
    </row>
    <row r="1919" spans="7:25">
      <c r="G1919" s="42">
        <v>6500</v>
      </c>
      <c r="H1919" s="42">
        <v>18</v>
      </c>
      <c r="I1919" s="41">
        <f>Table10[[#This Row],[Column2]]*746/1000</f>
        <v>13.428000000000001</v>
      </c>
      <c r="J1919" s="37">
        <f>60*Table10[[#This Row],[Column3]]/(2*PI()*Table10[[#This Row],[Column1]])</f>
        <v>1.972737762311973E-2</v>
      </c>
      <c r="K1919" s="51">
        <v>479.7</v>
      </c>
      <c r="L1919" s="41">
        <f>IF(Simulation!Q1919&lt;='Given Data '!J$6,1,IF(AND(Simulation!Q1919&gt;'Given Data '!J$6,Simulation!Q1919&lt;='Given Data '!J$7),2,IF(Simulation!Q1919&gt;'Given Data '!J$8,3)))</f>
        <v>3</v>
      </c>
      <c r="M1919" s="41">
        <v>3</v>
      </c>
      <c r="N1919" s="32">
        <f t="shared" si="69"/>
        <v>1915</v>
      </c>
      <c r="O1919" s="41">
        <f>O1918+(Table10[[#This Row],[Column11]]-Q1918)/R1918</f>
        <v>91.54092953087823</v>
      </c>
      <c r="P1919" s="41">
        <f>3.6*Table10[[#This Row],[Column11]]</f>
        <v>121.904914595611</v>
      </c>
      <c r="Q1919" s="41">
        <f t="shared" si="70"/>
        <v>33.86247627655861</v>
      </c>
      <c r="R1919" s="36">
        <f>-Table10[[#This Row],[Column16]]/Table10[[#This Row],[Column19]]</f>
        <v>1.341439007265286</v>
      </c>
      <c r="S1919" s="41">
        <f>'Given Data '!C$21*'Given Data '!C$19*'Given Data '!C$9*Table10[[#This Row],[Column11]]^2</f>
        <v>1078.1561070984292</v>
      </c>
      <c r="T1919" s="41">
        <f>'Given Data '!C$24*'Given Data '!C$17*9.81</f>
        <v>409.43800800000002</v>
      </c>
      <c r="U1919" s="41">
        <v>0</v>
      </c>
      <c r="V1919" s="41">
        <f>'Given Data '!C$45-(Table10[[#This Row],[Column13]]+Table10[[#This Row],[Column14]]+Table10[[#This Row],[Column15]])</f>
        <v>-779.69269777559475</v>
      </c>
      <c r="W1919" s="41">
        <f>Table10[[#This Row],[Column16]]/'Given Data '!C$17</f>
        <v>-1.494494446676496</v>
      </c>
      <c r="X1919" s="41">
        <f>IF(L1919=1,'Given Data '!C$55,IF(L1919=2,'Given Data '!C$56,IF(L1919=3,'Given Data '!C$57)))</f>
        <v>581.23604096253996</v>
      </c>
      <c r="Y1919" s="41">
        <f>Table10[[#This Row],[Column19]]*Table10[[#This Row],[Column11]]^2/(2*1000)</f>
        <v>333.24218075468679</v>
      </c>
    </row>
    <row r="1920" spans="7:25">
      <c r="G1920" s="42">
        <v>6500</v>
      </c>
      <c r="H1920" s="42">
        <v>18</v>
      </c>
      <c r="I1920" s="41">
        <f>Table10[[#This Row],[Column2]]*746/1000</f>
        <v>13.428000000000001</v>
      </c>
      <c r="J1920" s="37">
        <f>60*Table10[[#This Row],[Column3]]/(2*PI()*Table10[[#This Row],[Column1]])</f>
        <v>1.972737762311973E-2</v>
      </c>
      <c r="K1920" s="51">
        <v>479.7</v>
      </c>
      <c r="L1920" s="41">
        <f>IF(Simulation!Q1920&lt;='Given Data '!J$6,1,IF(AND(Simulation!Q1920&gt;'Given Data '!J$6,Simulation!Q1920&lt;='Given Data '!J$7),2,IF(Simulation!Q1920&gt;'Given Data '!J$8,3)))</f>
        <v>3</v>
      </c>
      <c r="M1920" s="41">
        <v>3</v>
      </c>
      <c r="N1920" s="32">
        <f t="shared" si="69"/>
        <v>1916</v>
      </c>
      <c r="O1920" s="41">
        <f>O1919+(Table10[[#This Row],[Column11]]-Q1919)/R1919</f>
        <v>91.570443490390431</v>
      </c>
      <c r="P1920" s="41">
        <f>3.6*Table10[[#This Row],[Column11]]</f>
        <v>122.04744283118565</v>
      </c>
      <c r="Q1920" s="41">
        <f t="shared" si="70"/>
        <v>33.902067453107122</v>
      </c>
      <c r="R1920" s="36">
        <f>-Table10[[#This Row],[Column16]]/Table10[[#This Row],[Column19]]</f>
        <v>1.3457790360536819</v>
      </c>
      <c r="S1920" s="41">
        <f>'Given Data '!C$21*'Given Data '!C$19*'Given Data '!C$9*Table10[[#This Row],[Column11]]^2</f>
        <v>1080.6786882490599</v>
      </c>
      <c r="T1920" s="41">
        <f>'Given Data '!C$24*'Given Data '!C$17*9.81</f>
        <v>409.43800800000002</v>
      </c>
      <c r="U1920" s="41">
        <v>0</v>
      </c>
      <c r="V1920" s="41">
        <f>'Given Data '!C$45-(Table10[[#This Row],[Column13]]+Table10[[#This Row],[Column14]]+Table10[[#This Row],[Column15]])</f>
        <v>-782.21527892622544</v>
      </c>
      <c r="W1920" s="41">
        <f>Table10[[#This Row],[Column16]]/'Given Data '!C$17</f>
        <v>-1.4993296638481635</v>
      </c>
      <c r="X1920" s="41">
        <f>IF(L1920=1,'Given Data '!C$55,IF(L1920=2,'Given Data '!C$56,IF(L1920=3,'Given Data '!C$57)))</f>
        <v>581.23604096253996</v>
      </c>
      <c r="Y1920" s="41">
        <f>Table10[[#This Row],[Column19]]*Table10[[#This Row],[Column11]]^2/(2*1000)</f>
        <v>334.02187345246239</v>
      </c>
    </row>
    <row r="1921" spans="7:25">
      <c r="G1921" s="42">
        <v>6500</v>
      </c>
      <c r="H1921" s="42">
        <v>18</v>
      </c>
      <c r="I1921" s="41">
        <f>Table10[[#This Row],[Column2]]*746/1000</f>
        <v>13.428000000000001</v>
      </c>
      <c r="J1921" s="37">
        <f>60*Table10[[#This Row],[Column3]]/(2*PI()*Table10[[#This Row],[Column1]])</f>
        <v>1.972737762311973E-2</v>
      </c>
      <c r="K1921" s="51">
        <v>479.7</v>
      </c>
      <c r="L1921" s="41">
        <f>IF(Simulation!Q1921&lt;='Given Data '!J$6,1,IF(AND(Simulation!Q1921&gt;'Given Data '!J$6,Simulation!Q1921&lt;='Given Data '!J$7),2,IF(Simulation!Q1921&gt;'Given Data '!J$8,3)))</f>
        <v>3</v>
      </c>
      <c r="M1921" s="41">
        <v>3</v>
      </c>
      <c r="N1921" s="32">
        <f t="shared" si="69"/>
        <v>1917</v>
      </c>
      <c r="O1921" s="41">
        <f>O1920+(Table10[[#This Row],[Column11]]-Q1920)/R1920</f>
        <v>91.599922967822067</v>
      </c>
      <c r="P1921" s="41">
        <f>3.6*Table10[[#This Row],[Column11]]</f>
        <v>122.19026513698233</v>
      </c>
      <c r="Q1921" s="41">
        <f t="shared" si="70"/>
        <v>33.941740315828426</v>
      </c>
      <c r="R1921" s="36">
        <f>-Table10[[#This Row],[Column16]]/Table10[[#This Row],[Column19]]</f>
        <v>1.3501331063674713</v>
      </c>
      <c r="S1921" s="41">
        <f>'Given Data '!C$21*'Given Data '!C$19*'Given Data '!C$9*Table10[[#This Row],[Column11]]^2</f>
        <v>1083.2094308403193</v>
      </c>
      <c r="T1921" s="41">
        <f>'Given Data '!C$24*'Given Data '!C$17*9.81</f>
        <v>409.43800800000002</v>
      </c>
      <c r="U1921" s="41">
        <v>0</v>
      </c>
      <c r="V1921" s="41">
        <f>'Given Data '!C$45-(Table10[[#This Row],[Column13]]+Table10[[#This Row],[Column14]]+Table10[[#This Row],[Column15]])</f>
        <v>-784.74602151748491</v>
      </c>
      <c r="W1921" s="41">
        <f>Table10[[#This Row],[Column16]]/'Given Data '!C$17</f>
        <v>-1.5041805246544726</v>
      </c>
      <c r="X1921" s="41">
        <f>IF(L1921=1,'Given Data '!C$55,IF(L1921=2,'Given Data '!C$56,IF(L1921=3,'Given Data '!C$57)))</f>
        <v>581.23604096253996</v>
      </c>
      <c r="Y1921" s="41">
        <f>Table10[[#This Row],[Column19]]*Table10[[#This Row],[Column11]]^2/(2*1000)</f>
        <v>334.80408873138862</v>
      </c>
    </row>
    <row r="1922" spans="7:25">
      <c r="G1922" s="42">
        <v>6500</v>
      </c>
      <c r="H1922" s="42">
        <v>18</v>
      </c>
      <c r="I1922" s="41">
        <f>Table10[[#This Row],[Column2]]*746/1000</f>
        <v>13.428000000000001</v>
      </c>
      <c r="J1922" s="37">
        <f>60*Table10[[#This Row],[Column3]]/(2*PI()*Table10[[#This Row],[Column1]])</f>
        <v>1.972737762311973E-2</v>
      </c>
      <c r="K1922" s="51">
        <v>479.7</v>
      </c>
      <c r="L1922" s="41">
        <f>IF(Simulation!Q1922&lt;='Given Data '!J$6,1,IF(AND(Simulation!Q1922&gt;'Given Data '!J$6,Simulation!Q1922&lt;='Given Data '!J$7),2,IF(Simulation!Q1922&gt;'Given Data '!J$8,3)))</f>
        <v>3</v>
      </c>
      <c r="M1922" s="41">
        <v>3</v>
      </c>
      <c r="N1922" s="32">
        <f t="shared" si="69"/>
        <v>1918</v>
      </c>
      <c r="O1922" s="41">
        <f>O1921+(Table10[[#This Row],[Column11]]-Q1921)/R1921</f>
        <v>91.629367972774219</v>
      </c>
      <c r="P1922" s="41">
        <f>3.6*Table10[[#This Row],[Column11]]</f>
        <v>122.33338197059331</v>
      </c>
      <c r="Q1922" s="41">
        <f t="shared" si="70"/>
        <v>33.981494991831475</v>
      </c>
      <c r="R1922" s="36">
        <f>-Table10[[#This Row],[Column16]]/Table10[[#This Row],[Column19]]</f>
        <v>1.3545012636359455</v>
      </c>
      <c r="S1922" s="41">
        <f>'Given Data '!C$21*'Given Data '!C$19*'Given Data '!C$9*Table10[[#This Row],[Column11]]^2</f>
        <v>1085.748361277349</v>
      </c>
      <c r="T1922" s="41">
        <f>'Given Data '!C$24*'Given Data '!C$17*9.81</f>
        <v>409.43800800000002</v>
      </c>
      <c r="U1922" s="41">
        <v>0</v>
      </c>
      <c r="V1922" s="41">
        <f>'Given Data '!C$45-(Table10[[#This Row],[Column13]]+Table10[[#This Row],[Column14]]+Table10[[#This Row],[Column15]])</f>
        <v>-787.28495195451455</v>
      </c>
      <c r="W1922" s="41">
        <f>Table10[[#This Row],[Column16]]/'Given Data '!C$17</f>
        <v>-1.5090470797081033</v>
      </c>
      <c r="X1922" s="41">
        <f>IF(L1922=1,'Given Data '!C$55,IF(L1922=2,'Given Data '!C$56,IF(L1922=3,'Given Data '!C$57)))</f>
        <v>581.23604096253996</v>
      </c>
      <c r="Y1922" s="41">
        <f>Table10[[#This Row],[Column19]]*Table10[[#This Row],[Column11]]^2/(2*1000)</f>
        <v>335.58883475290605</v>
      </c>
    </row>
    <row r="1923" spans="7:25">
      <c r="G1923" s="42">
        <v>6500</v>
      </c>
      <c r="H1923" s="42">
        <v>18</v>
      </c>
      <c r="I1923" s="41">
        <f>Table10[[#This Row],[Column2]]*746/1000</f>
        <v>13.428000000000001</v>
      </c>
      <c r="J1923" s="37">
        <f>60*Table10[[#This Row],[Column3]]/(2*PI()*Table10[[#This Row],[Column1]])</f>
        <v>1.972737762311973E-2</v>
      </c>
      <c r="K1923" s="51">
        <v>467.5</v>
      </c>
      <c r="L1923" s="41">
        <f>IF(Simulation!Q1923&lt;='Given Data '!J$6,1,IF(AND(Simulation!Q1923&gt;'Given Data '!J$6,Simulation!Q1923&lt;='Given Data '!J$7),2,IF(Simulation!Q1923&gt;'Given Data '!J$8,3)))</f>
        <v>3</v>
      </c>
      <c r="M1923" s="41">
        <v>3</v>
      </c>
      <c r="N1923" s="32">
        <f t="shared" si="69"/>
        <v>1919</v>
      </c>
      <c r="O1923" s="41">
        <f>O1922+(Table10[[#This Row],[Column11]]-Q1922)/R1922</f>
        <v>91.658778514952971</v>
      </c>
      <c r="P1923" s="41">
        <f>3.6*Table10[[#This Row],[Column11]]</f>
        <v>122.47679379015655</v>
      </c>
      <c r="Q1923" s="41">
        <f t="shared" si="70"/>
        <v>34.021331608376819</v>
      </c>
      <c r="R1923" s="36">
        <f>-Table10[[#This Row],[Column16]]/Table10[[#This Row],[Column19]]</f>
        <v>1.3588835534353774</v>
      </c>
      <c r="S1923" s="41">
        <f>'Given Data '!C$21*'Given Data '!C$19*'Given Data '!C$9*Table10[[#This Row],[Column11]]^2</f>
        <v>1088.2955060507213</v>
      </c>
      <c r="T1923" s="41">
        <f>'Given Data '!C$24*'Given Data '!C$17*9.81</f>
        <v>409.43800800000002</v>
      </c>
      <c r="U1923" s="41">
        <v>0</v>
      </c>
      <c r="V1923" s="41">
        <f>'Given Data '!C$45-(Table10[[#This Row],[Column13]]+Table10[[#This Row],[Column14]]+Table10[[#This Row],[Column15]])</f>
        <v>-789.83209672788689</v>
      </c>
      <c r="W1923" s="41">
        <f>Table10[[#This Row],[Column16]]/'Given Data '!C$17</f>
        <v>-1.5139293797854878</v>
      </c>
      <c r="X1923" s="41">
        <f>IF(L1923=1,'Given Data '!C$55,IF(L1923=2,'Given Data '!C$56,IF(L1923=3,'Given Data '!C$57)))</f>
        <v>581.23604096253996</v>
      </c>
      <c r="Y1923" s="41">
        <f>Table10[[#This Row],[Column19]]*Table10[[#This Row],[Column11]]^2/(2*1000)</f>
        <v>336.37611970486063</v>
      </c>
    </row>
    <row r="1924" spans="7:25">
      <c r="G1924" s="42">
        <v>6500</v>
      </c>
      <c r="H1924" s="42">
        <v>18</v>
      </c>
      <c r="I1924" s="41">
        <f>Table10[[#This Row],[Column2]]*746/1000</f>
        <v>13.428000000000001</v>
      </c>
      <c r="J1924" s="37">
        <f>60*Table10[[#This Row],[Column3]]/(2*PI()*Table10[[#This Row],[Column1]])</f>
        <v>1.972737762311973E-2</v>
      </c>
      <c r="K1924" s="51">
        <v>479.7</v>
      </c>
      <c r="L1924" s="41">
        <f>IF(Simulation!Q1924&lt;='Given Data '!J$6,1,IF(AND(Simulation!Q1924&gt;'Given Data '!J$6,Simulation!Q1924&lt;='Given Data '!J$7),2,IF(Simulation!Q1924&gt;'Given Data '!J$8,3)))</f>
        <v>3</v>
      </c>
      <c r="M1924" s="41">
        <v>3</v>
      </c>
      <c r="N1924" s="32">
        <f t="shared" si="69"/>
        <v>1920</v>
      </c>
      <c r="O1924" s="41">
        <f>O1923+(Table10[[#This Row],[Column11]]-Q1923)/R1923</f>
        <v>91.688154604169171</v>
      </c>
      <c r="P1924" s="41">
        <f>3.6*Table10[[#This Row],[Column11]]</f>
        <v>122.62050105435705</v>
      </c>
      <c r="Q1924" s="41">
        <f t="shared" si="70"/>
        <v>34.061250292876956</v>
      </c>
      <c r="R1924" s="36">
        <f>-Table10[[#This Row],[Column16]]/Table10[[#This Row],[Column19]]</f>
        <v>1.3632800214894938</v>
      </c>
      <c r="S1924" s="41">
        <f>'Given Data '!C$21*'Given Data '!C$19*'Given Data '!C$9*Table10[[#This Row],[Column11]]^2</f>
        <v>1090.8508917367142</v>
      </c>
      <c r="T1924" s="41">
        <f>'Given Data '!C$24*'Given Data '!C$17*9.81</f>
        <v>409.43800800000002</v>
      </c>
      <c r="U1924" s="41">
        <v>0</v>
      </c>
      <c r="V1924" s="41">
        <f>'Given Data '!C$45-(Table10[[#This Row],[Column13]]+Table10[[#This Row],[Column14]]+Table10[[#This Row],[Column15]])</f>
        <v>-792.38748241387975</v>
      </c>
      <c r="W1924" s="41">
        <f>Table10[[#This Row],[Column16]]/'Given Data '!C$17</f>
        <v>-1.5188274758273363</v>
      </c>
      <c r="X1924" s="41">
        <f>IF(L1924=1,'Given Data '!C$55,IF(L1924=2,'Given Data '!C$56,IF(L1924=3,'Given Data '!C$57)))</f>
        <v>581.23604096253996</v>
      </c>
      <c r="Y1924" s="41">
        <f>Table10[[#This Row],[Column19]]*Table10[[#This Row],[Column11]]^2/(2*1000)</f>
        <v>337.16595180158856</v>
      </c>
    </row>
    <row r="1925" spans="7:25">
      <c r="G1925" s="42">
        <v>6500</v>
      </c>
      <c r="H1925" s="42">
        <v>18</v>
      </c>
      <c r="I1925" s="41">
        <f>Table10[[#This Row],[Column2]]*746/1000</f>
        <v>13.428000000000001</v>
      </c>
      <c r="J1925" s="37">
        <f>60*Table10[[#This Row],[Column3]]/(2*PI()*Table10[[#This Row],[Column1]])</f>
        <v>1.972737762311973E-2</v>
      </c>
      <c r="K1925" s="51">
        <v>470.5</v>
      </c>
      <c r="L1925" s="41">
        <f>IF(Simulation!Q1925&lt;='Given Data '!J$6,1,IF(AND(Simulation!Q1925&gt;'Given Data '!J$6,Simulation!Q1925&lt;='Given Data '!J$7),2,IF(Simulation!Q1925&gt;'Given Data '!J$8,3)))</f>
        <v>3</v>
      </c>
      <c r="M1925" s="41">
        <v>3</v>
      </c>
      <c r="N1925" s="32">
        <f t="shared" si="69"/>
        <v>1921</v>
      </c>
      <c r="O1925" s="41">
        <f>O1924+(Table10[[#This Row],[Column11]]-Q1924)/R1924</f>
        <v>91.717496250338129</v>
      </c>
      <c r="P1925" s="41">
        <f>3.6*Table10[[#This Row],[Column11]]</f>
        <v>122.76450422242819</v>
      </c>
      <c r="Q1925" s="41">
        <f t="shared" si="70"/>
        <v>34.101251172896717</v>
      </c>
      <c r="R1925" s="36">
        <f>-Table10[[#This Row],[Column16]]/Table10[[#This Row],[Column19]]</f>
        <v>1.3676907136699543</v>
      </c>
      <c r="S1925" s="41">
        <f>'Given Data '!C$21*'Given Data '!C$19*'Given Data '!C$9*Table10[[#This Row],[Column11]]^2</f>
        <v>1093.4145449975895</v>
      </c>
      <c r="T1925" s="41">
        <f>'Given Data '!C$24*'Given Data '!C$17*9.81</f>
        <v>409.43800800000002</v>
      </c>
      <c r="U1925" s="41">
        <v>0</v>
      </c>
      <c r="V1925" s="41">
        <f>'Given Data '!C$45-(Table10[[#This Row],[Column13]]+Table10[[#This Row],[Column14]]+Table10[[#This Row],[Column15]])</f>
        <v>-794.95113567475505</v>
      </c>
      <c r="W1925" s="41">
        <f>Table10[[#This Row],[Column16]]/'Given Data '!C$17</f>
        <v>-1.5237414189391711</v>
      </c>
      <c r="X1925" s="41">
        <f>IF(L1925=1,'Given Data '!C$55,IF(L1925=2,'Given Data '!C$56,IF(L1925=3,'Given Data '!C$57)))</f>
        <v>581.23604096253996</v>
      </c>
      <c r="Y1925" s="41">
        <f>Table10[[#This Row],[Column19]]*Table10[[#This Row],[Column11]]^2/(2*1000)</f>
        <v>337.95833928400248</v>
      </c>
    </row>
    <row r="1926" spans="7:25">
      <c r="G1926" s="42">
        <v>6500</v>
      </c>
      <c r="H1926" s="42">
        <v>18</v>
      </c>
      <c r="I1926" s="41">
        <f>Table10[[#This Row],[Column2]]*746/1000</f>
        <v>13.428000000000001</v>
      </c>
      <c r="J1926" s="37">
        <f>60*Table10[[#This Row],[Column3]]/(2*PI()*Table10[[#This Row],[Column1]])</f>
        <v>1.972737762311973E-2</v>
      </c>
      <c r="K1926" s="51">
        <v>470.5</v>
      </c>
      <c r="L1926" s="41">
        <f>IF(Simulation!Q1926&lt;='Given Data '!J$6,1,IF(AND(Simulation!Q1926&gt;'Given Data '!J$6,Simulation!Q1926&lt;='Given Data '!J$7),2,IF(Simulation!Q1926&gt;'Given Data '!J$8,3)))</f>
        <v>3</v>
      </c>
      <c r="M1926" s="41">
        <v>3</v>
      </c>
      <c r="N1926" s="32">
        <f t="shared" ref="N1926:N1989" si="71">N1925+1</f>
        <v>1922</v>
      </c>
      <c r="O1926" s="41">
        <f>O1925+(Table10[[#This Row],[Column11]]-Q1925)/R1925</f>
        <v>91.746803463479438</v>
      </c>
      <c r="P1926" s="41">
        <f>3.6*Table10[[#This Row],[Column11]]</f>
        <v>122.90880375415307</v>
      </c>
      <c r="Q1926" s="41">
        <f t="shared" ref="Q1926:Q1989" si="72">SQRT(2*R1925+Q1925^2)</f>
        <v>34.14133437615363</v>
      </c>
      <c r="R1926" s="36">
        <f>-Table10[[#This Row],[Column16]]/Table10[[#This Row],[Column19]]</f>
        <v>1.3721156759968292</v>
      </c>
      <c r="S1926" s="41">
        <f>'Given Data '!C$21*'Given Data '!C$19*'Given Data '!C$9*Table10[[#This Row],[Column11]]^2</f>
        <v>1095.9864925818706</v>
      </c>
      <c r="T1926" s="41">
        <f>'Given Data '!C$24*'Given Data '!C$17*9.81</f>
        <v>409.43800800000002</v>
      </c>
      <c r="U1926" s="41">
        <v>0</v>
      </c>
      <c r="V1926" s="41">
        <f>'Given Data '!C$45-(Table10[[#This Row],[Column13]]+Table10[[#This Row],[Column14]]+Table10[[#This Row],[Column15]])</f>
        <v>-797.52308325903618</v>
      </c>
      <c r="W1926" s="41">
        <f>Table10[[#This Row],[Column16]]/'Given Data '!C$17</f>
        <v>-1.5286712603918577</v>
      </c>
      <c r="X1926" s="41">
        <f>IF(L1926=1,'Given Data '!C$55,IF(L1926=2,'Given Data '!C$56,IF(L1926=3,'Given Data '!C$57)))</f>
        <v>581.23604096253996</v>
      </c>
      <c r="Y1926" s="41">
        <f>Table10[[#This Row],[Column19]]*Table10[[#This Row],[Column11]]^2/(2*1000)</f>
        <v>338.75329041967723</v>
      </c>
    </row>
    <row r="1927" spans="7:25">
      <c r="G1927" s="42">
        <v>6500</v>
      </c>
      <c r="H1927" s="42">
        <v>18</v>
      </c>
      <c r="I1927" s="41">
        <f>Table10[[#This Row],[Column2]]*746/1000</f>
        <v>13.428000000000001</v>
      </c>
      <c r="J1927" s="37">
        <f>60*Table10[[#This Row],[Column3]]/(2*PI()*Table10[[#This Row],[Column1]])</f>
        <v>1.972737762311973E-2</v>
      </c>
      <c r="K1927" s="51">
        <v>470.5</v>
      </c>
      <c r="L1927" s="41">
        <f>IF(Simulation!Q1927&lt;='Given Data '!J$6,1,IF(AND(Simulation!Q1927&gt;'Given Data '!J$6,Simulation!Q1927&lt;='Given Data '!J$7),2,IF(Simulation!Q1927&gt;'Given Data '!J$8,3)))</f>
        <v>3</v>
      </c>
      <c r="M1927" s="41">
        <v>3</v>
      </c>
      <c r="N1927" s="32">
        <f t="shared" si="71"/>
        <v>1923</v>
      </c>
      <c r="O1927" s="41">
        <f>O1926+(Table10[[#This Row],[Column11]]-Q1926)/R1926</f>
        <v>91.776076253716681</v>
      </c>
      <c r="P1927" s="41">
        <f>3.6*Table10[[#This Row],[Column11]]</f>
        <v>123.05340010986593</v>
      </c>
      <c r="Q1927" s="41">
        <f t="shared" si="72"/>
        <v>34.181500030518315</v>
      </c>
      <c r="R1927" s="36">
        <f>-Table10[[#This Row],[Column16]]/Table10[[#This Row],[Column19]]</f>
        <v>1.3765549546390805</v>
      </c>
      <c r="S1927" s="41">
        <f>'Given Data '!C$21*'Given Data '!C$19*'Given Data '!C$9*Table10[[#This Row],[Column11]]^2</f>
        <v>1098.5667613246223</v>
      </c>
      <c r="T1927" s="41">
        <f>'Given Data '!C$24*'Given Data '!C$17*9.81</f>
        <v>409.43800800000002</v>
      </c>
      <c r="U1927" s="41">
        <v>0</v>
      </c>
      <c r="V1927" s="41">
        <f>'Given Data '!C$45-(Table10[[#This Row],[Column13]]+Table10[[#This Row],[Column14]]+Table10[[#This Row],[Column15]])</f>
        <v>-800.10335200178793</v>
      </c>
      <c r="W1927" s="41">
        <f>Table10[[#This Row],[Column16]]/'Given Data '!C$17</f>
        <v>-1.5336170516221423</v>
      </c>
      <c r="X1927" s="41">
        <f>IF(L1927=1,'Given Data '!C$55,IF(L1927=2,'Given Data '!C$56,IF(L1927=3,'Given Data '!C$57)))</f>
        <v>581.23604096253996</v>
      </c>
      <c r="Y1927" s="41">
        <f>Table10[[#This Row],[Column19]]*Table10[[#This Row],[Column11]]^2/(2*1000)</f>
        <v>339.55081350293631</v>
      </c>
    </row>
    <row r="1928" spans="7:25">
      <c r="G1928" s="42">
        <v>6500</v>
      </c>
      <c r="H1928" s="42">
        <v>18</v>
      </c>
      <c r="I1928" s="41">
        <f>Table10[[#This Row],[Column2]]*746/1000</f>
        <v>13.428000000000001</v>
      </c>
      <c r="J1928" s="37">
        <f>60*Table10[[#This Row],[Column3]]/(2*PI()*Table10[[#This Row],[Column1]])</f>
        <v>1.972737762311973E-2</v>
      </c>
      <c r="K1928" s="51">
        <v>470.5</v>
      </c>
      <c r="L1928" s="41">
        <f>IF(Simulation!Q1928&lt;='Given Data '!J$6,1,IF(AND(Simulation!Q1928&gt;'Given Data '!J$6,Simulation!Q1928&lt;='Given Data '!J$7),2,IF(Simulation!Q1928&gt;'Given Data '!J$8,3)))</f>
        <v>3</v>
      </c>
      <c r="M1928" s="41">
        <v>3</v>
      </c>
      <c r="N1928" s="32">
        <f t="shared" si="71"/>
        <v>1924</v>
      </c>
      <c r="O1928" s="41">
        <f>O1927+(Table10[[#This Row],[Column11]]-Q1927)/R1927</f>
        <v>91.805314631277184</v>
      </c>
      <c r="P1928" s="41">
        <f>3.6*Table10[[#This Row],[Column11]]</f>
        <v>123.19829375045339</v>
      </c>
      <c r="Q1928" s="41">
        <f t="shared" si="72"/>
        <v>34.221748264014828</v>
      </c>
      <c r="R1928" s="36">
        <f>-Table10[[#This Row],[Column16]]/Table10[[#This Row],[Column19]]</f>
        <v>1.3810085959150429</v>
      </c>
      <c r="S1928" s="41">
        <f>'Given Data '!C$21*'Given Data '!C$19*'Given Data '!C$9*Table10[[#This Row],[Column11]]^2</f>
        <v>1101.1553781477301</v>
      </c>
      <c r="T1928" s="41">
        <f>'Given Data '!C$24*'Given Data '!C$17*9.81</f>
        <v>409.43800800000002</v>
      </c>
      <c r="U1928" s="41">
        <v>0</v>
      </c>
      <c r="V1928" s="41">
        <f>'Given Data '!C$45-(Table10[[#This Row],[Column13]]+Table10[[#This Row],[Column14]]+Table10[[#This Row],[Column15]])</f>
        <v>-802.69196882489564</v>
      </c>
      <c r="W1928" s="41">
        <f>Table10[[#This Row],[Column16]]/'Given Data '!C$17</f>
        <v>-1.5385788442331862</v>
      </c>
      <c r="X1928" s="41">
        <f>IF(L1928=1,'Given Data '!C$55,IF(L1928=2,'Given Data '!C$56,IF(L1928=3,'Given Data '!C$57)))</f>
        <v>581.23604096253996</v>
      </c>
      <c r="Y1928" s="41">
        <f>Table10[[#This Row],[Column19]]*Table10[[#This Row],[Column11]]^2/(2*1000)</f>
        <v>340.35091685493813</v>
      </c>
    </row>
    <row r="1929" spans="7:25">
      <c r="G1929" s="42">
        <v>6500</v>
      </c>
      <c r="H1929" s="42">
        <v>18</v>
      </c>
      <c r="I1929" s="41">
        <f>Table10[[#This Row],[Column2]]*746/1000</f>
        <v>13.428000000000001</v>
      </c>
      <c r="J1929" s="37">
        <f>60*Table10[[#This Row],[Column3]]/(2*PI()*Table10[[#This Row],[Column1]])</f>
        <v>1.972737762311973E-2</v>
      </c>
      <c r="K1929" s="51">
        <v>470.5</v>
      </c>
      <c r="L1929" s="41">
        <f>IF(Simulation!Q1929&lt;='Given Data '!J$6,1,IF(AND(Simulation!Q1929&gt;'Given Data '!J$6,Simulation!Q1929&lt;='Given Data '!J$7),2,IF(Simulation!Q1929&gt;'Given Data '!J$8,3)))</f>
        <v>3</v>
      </c>
      <c r="M1929" s="41">
        <v>3</v>
      </c>
      <c r="N1929" s="32">
        <f t="shared" si="71"/>
        <v>1925</v>
      </c>
      <c r="O1929" s="41">
        <f>O1928+(Table10[[#This Row],[Column11]]-Q1928)/R1928</f>
        <v>91.83451860649177</v>
      </c>
      <c r="P1929" s="41">
        <f>3.6*Table10[[#This Row],[Column11]]</f>
        <v>123.34348513735583</v>
      </c>
      <c r="Q1929" s="41">
        <f t="shared" si="72"/>
        <v>34.262079204821063</v>
      </c>
      <c r="R1929" s="36">
        <f>-Table10[[#This Row],[Column16]]/Table10[[#This Row],[Column19]]</f>
        <v>1.3854766462929069</v>
      </c>
      <c r="S1929" s="41">
        <f>'Given Data '!C$21*'Given Data '!C$19*'Given Data '!C$9*Table10[[#This Row],[Column11]]^2</f>
        <v>1103.752370060181</v>
      </c>
      <c r="T1929" s="41">
        <f>'Given Data '!C$24*'Given Data '!C$17*9.81</f>
        <v>409.43800800000002</v>
      </c>
      <c r="U1929" s="41">
        <v>0</v>
      </c>
      <c r="V1929" s="41">
        <f>'Given Data '!C$45-(Table10[[#This Row],[Column13]]+Table10[[#This Row],[Column14]]+Table10[[#This Row],[Column15]])</f>
        <v>-805.28896073734654</v>
      </c>
      <c r="W1929" s="41">
        <f>Table10[[#This Row],[Column16]]/'Given Data '!C$17</f>
        <v>-1.5435566899951054</v>
      </c>
      <c r="X1929" s="41">
        <f>IF(L1929=1,'Given Data '!C$55,IF(L1929=2,'Given Data '!C$56,IF(L1929=3,'Given Data '!C$57)))</f>
        <v>581.23604096253996</v>
      </c>
      <c r="Y1929" s="41">
        <f>Table10[[#This Row],[Column19]]*Table10[[#This Row],[Column11]]^2/(2*1000)</f>
        <v>341.15360882376308</v>
      </c>
    </row>
    <row r="1930" spans="7:25">
      <c r="G1930" s="42">
        <v>6500</v>
      </c>
      <c r="H1930" s="42">
        <v>18</v>
      </c>
      <c r="I1930" s="41">
        <f>Table10[[#This Row],[Column2]]*746/1000</f>
        <v>13.428000000000001</v>
      </c>
      <c r="J1930" s="37">
        <f>60*Table10[[#This Row],[Column3]]/(2*PI()*Table10[[#This Row],[Column1]])</f>
        <v>1.972737762311973E-2</v>
      </c>
      <c r="K1930" s="51">
        <v>470.5</v>
      </c>
      <c r="L1930" s="41">
        <f>IF(Simulation!Q1930&lt;='Given Data '!J$6,1,IF(AND(Simulation!Q1930&gt;'Given Data '!J$6,Simulation!Q1930&lt;='Given Data '!J$7),2,IF(Simulation!Q1930&gt;'Given Data '!J$8,3)))</f>
        <v>3</v>
      </c>
      <c r="M1930" s="41">
        <v>3</v>
      </c>
      <c r="N1930" s="32">
        <f t="shared" si="71"/>
        <v>1926</v>
      </c>
      <c r="O1930" s="41">
        <f>O1929+(Table10[[#This Row],[Column11]]-Q1929)/R1929</f>
        <v>91.86368818979453</v>
      </c>
      <c r="P1930" s="41">
        <f>3.6*Table10[[#This Row],[Column11]]</f>
        <v>123.48897473256885</v>
      </c>
      <c r="Q1930" s="41">
        <f t="shared" si="72"/>
        <v>34.302492981269125</v>
      </c>
      <c r="R1930" s="36">
        <f>-Table10[[#This Row],[Column16]]/Table10[[#This Row],[Column19]]</f>
        <v>1.3899591523912045</v>
      </c>
      <c r="S1930" s="41">
        <f>'Given Data '!C$21*'Given Data '!C$19*'Given Data '!C$9*Table10[[#This Row],[Column11]]^2</f>
        <v>1106.3577641583458</v>
      </c>
      <c r="T1930" s="41">
        <f>'Given Data '!C$24*'Given Data '!C$17*9.81</f>
        <v>409.43800800000002</v>
      </c>
      <c r="U1930" s="41">
        <v>0</v>
      </c>
      <c r="V1930" s="41">
        <f>'Given Data '!C$45-(Table10[[#This Row],[Column13]]+Table10[[#This Row],[Column14]]+Table10[[#This Row],[Column15]])</f>
        <v>-807.89435483551142</v>
      </c>
      <c r="W1930" s="41">
        <f>Table10[[#This Row],[Column16]]/'Given Data '!C$17</f>
        <v>-1.5485506408455108</v>
      </c>
      <c r="X1930" s="41">
        <f>IF(L1930=1,'Given Data '!C$55,IF(L1930=2,'Given Data '!C$56,IF(L1930=3,'Given Data '!C$57)))</f>
        <v>581.23604096253996</v>
      </c>
      <c r="Y1930" s="41">
        <f>Table10[[#This Row],[Column19]]*Table10[[#This Row],[Column11]]^2/(2*1000)</f>
        <v>341.95889778450032</v>
      </c>
    </row>
    <row r="1931" spans="7:25">
      <c r="G1931" s="42">
        <v>6500</v>
      </c>
      <c r="H1931" s="42">
        <v>18</v>
      </c>
      <c r="I1931" s="41">
        <f>Table10[[#This Row],[Column2]]*746/1000</f>
        <v>13.428000000000001</v>
      </c>
      <c r="J1931" s="37">
        <f>60*Table10[[#This Row],[Column3]]/(2*PI()*Table10[[#This Row],[Column1]])</f>
        <v>1.972737762311973E-2</v>
      </c>
      <c r="K1931" s="51">
        <v>470.5</v>
      </c>
      <c r="L1931" s="41">
        <f>IF(Simulation!Q1931&lt;='Given Data '!J$6,1,IF(AND(Simulation!Q1931&gt;'Given Data '!J$6,Simulation!Q1931&lt;='Given Data '!J$7),2,IF(Simulation!Q1931&gt;'Given Data '!J$8,3)))</f>
        <v>3</v>
      </c>
      <c r="M1931" s="41">
        <v>3</v>
      </c>
      <c r="N1931" s="32">
        <f t="shared" si="71"/>
        <v>1927</v>
      </c>
      <c r="O1931" s="41">
        <f>O1930+(Table10[[#This Row],[Column11]]-Q1930)/R1930</f>
        <v>91.892823391722516</v>
      </c>
      <c r="P1931" s="41">
        <f>3.6*Table10[[#This Row],[Column11]]</f>
        <v>123.63476299864453</v>
      </c>
      <c r="Q1931" s="41">
        <f t="shared" si="72"/>
        <v>34.342989721845704</v>
      </c>
      <c r="R1931" s="36">
        <f>-Table10[[#This Row],[Column16]]/Table10[[#This Row],[Column19]]</f>
        <v>1.3944561609792945</v>
      </c>
      <c r="S1931" s="41">
        <f>'Given Data '!C$21*'Given Data '!C$19*'Given Data '!C$9*Table10[[#This Row],[Column11]]^2</f>
        <v>1108.9715876262619</v>
      </c>
      <c r="T1931" s="41">
        <f>'Given Data '!C$24*'Given Data '!C$17*9.81</f>
        <v>409.43800800000002</v>
      </c>
      <c r="U1931" s="41">
        <v>0</v>
      </c>
      <c r="V1931" s="41">
        <f>'Given Data '!C$45-(Table10[[#This Row],[Column13]]+Table10[[#This Row],[Column14]]+Table10[[#This Row],[Column15]])</f>
        <v>-810.50817830342748</v>
      </c>
      <c r="W1931" s="41">
        <f>Table10[[#This Row],[Column16]]/'Given Data '!C$17</f>
        <v>-1.5535607488900489</v>
      </c>
      <c r="X1931" s="41">
        <f>IF(L1931=1,'Given Data '!C$55,IF(L1931=2,'Given Data '!C$56,IF(L1931=3,'Given Data '!C$57)))</f>
        <v>581.23604096253996</v>
      </c>
      <c r="Y1931" s="41">
        <f>Table10[[#This Row],[Column19]]*Table10[[#This Row],[Column11]]^2/(2*1000)</f>
        <v>342.76679213933579</v>
      </c>
    </row>
    <row r="1932" spans="7:25">
      <c r="G1932" s="42">
        <v>6500</v>
      </c>
      <c r="H1932" s="42">
        <v>18</v>
      </c>
      <c r="I1932" s="41">
        <f>Table10[[#This Row],[Column2]]*746/1000</f>
        <v>13.428000000000001</v>
      </c>
      <c r="J1932" s="37">
        <f>60*Table10[[#This Row],[Column3]]/(2*PI()*Table10[[#This Row],[Column1]])</f>
        <v>1.972737762311973E-2</v>
      </c>
      <c r="K1932" s="51">
        <v>470.5</v>
      </c>
      <c r="L1932" s="41">
        <f>IF(Simulation!Q1932&lt;='Given Data '!J$6,1,IF(AND(Simulation!Q1932&gt;'Given Data '!J$6,Simulation!Q1932&lt;='Given Data '!J$7),2,IF(Simulation!Q1932&gt;'Given Data '!J$8,3)))</f>
        <v>3</v>
      </c>
      <c r="M1932" s="41">
        <v>3</v>
      </c>
      <c r="N1932" s="32">
        <f t="shared" si="71"/>
        <v>1928</v>
      </c>
      <c r="O1932" s="41">
        <f>O1931+(Table10[[#This Row],[Column11]]-Q1931)/R1931</f>
        <v>91.921924222915564</v>
      </c>
      <c r="P1932" s="41">
        <f>3.6*Table10[[#This Row],[Column11]]</f>
        <v>123.78085039869288</v>
      </c>
      <c r="Q1932" s="41">
        <f t="shared" si="72"/>
        <v>34.383569555192466</v>
      </c>
      <c r="R1932" s="36">
        <f>-Table10[[#This Row],[Column16]]/Table10[[#This Row],[Column19]]</f>
        <v>1.3989677189778531</v>
      </c>
      <c r="S1932" s="41">
        <f>'Given Data '!C$21*'Given Data '!C$19*'Given Data '!C$9*Table10[[#This Row],[Column11]]^2</f>
        <v>1111.593867735917</v>
      </c>
      <c r="T1932" s="41">
        <f>'Given Data '!C$24*'Given Data '!C$17*9.81</f>
        <v>409.43800800000002</v>
      </c>
      <c r="U1932" s="41">
        <v>0</v>
      </c>
      <c r="V1932" s="41">
        <f>'Given Data '!C$45-(Table10[[#This Row],[Column13]]+Table10[[#This Row],[Column14]]+Table10[[#This Row],[Column15]])</f>
        <v>-813.13045841308258</v>
      </c>
      <c r="W1932" s="41">
        <f>Table10[[#This Row],[Column16]]/'Given Data '!C$17</f>
        <v>-1.5585870664029491</v>
      </c>
      <c r="X1932" s="41">
        <f>IF(L1932=1,'Given Data '!C$55,IF(L1932=2,'Given Data '!C$56,IF(L1932=3,'Given Data '!C$57)))</f>
        <v>581.23604096253996</v>
      </c>
      <c r="Y1932" s="41">
        <f>Table10[[#This Row],[Column19]]*Table10[[#This Row],[Column11]]^2/(2*1000)</f>
        <v>343.57730031763919</v>
      </c>
    </row>
    <row r="1933" spans="7:25">
      <c r="G1933" s="42">
        <v>6500</v>
      </c>
      <c r="H1933" s="42">
        <v>18</v>
      </c>
      <c r="I1933" s="41">
        <f>Table10[[#This Row],[Column2]]*746/1000</f>
        <v>13.428000000000001</v>
      </c>
      <c r="J1933" s="37">
        <f>60*Table10[[#This Row],[Column3]]/(2*PI()*Table10[[#This Row],[Column1]])</f>
        <v>1.972737762311973E-2</v>
      </c>
      <c r="K1933" s="51">
        <v>470.5</v>
      </c>
      <c r="L1933" s="41">
        <f>IF(Simulation!Q1933&lt;='Given Data '!J$6,1,IF(AND(Simulation!Q1933&gt;'Given Data '!J$6,Simulation!Q1933&lt;='Given Data '!J$7),2,IF(Simulation!Q1933&gt;'Given Data '!J$8,3)))</f>
        <v>3</v>
      </c>
      <c r="M1933" s="41">
        <v>3</v>
      </c>
      <c r="N1933" s="32">
        <f t="shared" si="71"/>
        <v>1929</v>
      </c>
      <c r="O1933" s="41">
        <f>O1932+(Table10[[#This Row],[Column11]]-Q1932)/R1932</f>
        <v>91.950990694115958</v>
      </c>
      <c r="P1933" s="41">
        <f>3.6*Table10[[#This Row],[Column11]]</f>
        <v>123.92723739638309</v>
      </c>
      <c r="Q1933" s="41">
        <f t="shared" si="72"/>
        <v>34.424232610106415</v>
      </c>
      <c r="R1933" s="36">
        <f>-Table10[[#This Row],[Column16]]/Table10[[#This Row],[Column19]]</f>
        <v>1.4034938734593585</v>
      </c>
      <c r="S1933" s="41">
        <f>'Given Data '!C$21*'Given Data '!C$19*'Given Data '!C$9*Table10[[#This Row],[Column11]]^2</f>
        <v>1114.224631847532</v>
      </c>
      <c r="T1933" s="41">
        <f>'Given Data '!C$24*'Given Data '!C$17*9.81</f>
        <v>409.43800800000002</v>
      </c>
      <c r="U1933" s="41">
        <v>0</v>
      </c>
      <c r="V1933" s="41">
        <f>'Given Data '!C$45-(Table10[[#This Row],[Column13]]+Table10[[#This Row],[Column14]]+Table10[[#This Row],[Column15]])</f>
        <v>-815.76122252469759</v>
      </c>
      <c r="W1933" s="41">
        <f>Table10[[#This Row],[Column16]]/'Given Data '!C$17</f>
        <v>-1.5636296458275623</v>
      </c>
      <c r="X1933" s="41">
        <f>IF(L1933=1,'Given Data '!C$55,IF(L1933=2,'Given Data '!C$56,IF(L1933=3,'Given Data '!C$57)))</f>
        <v>581.23604096253996</v>
      </c>
      <c r="Y1933" s="41">
        <f>Table10[[#This Row],[Column19]]*Table10[[#This Row],[Column11]]^2/(2*1000)</f>
        <v>344.39043077605226</v>
      </c>
    </row>
    <row r="1934" spans="7:25">
      <c r="G1934" s="42">
        <v>6500</v>
      </c>
      <c r="H1934" s="42">
        <v>18</v>
      </c>
      <c r="I1934" s="41">
        <f>Table10[[#This Row],[Column2]]*746/1000</f>
        <v>13.428000000000001</v>
      </c>
      <c r="J1934" s="37">
        <f>60*Table10[[#This Row],[Column3]]/(2*PI()*Table10[[#This Row],[Column1]])</f>
        <v>1.972737762311973E-2</v>
      </c>
      <c r="K1934" s="51">
        <v>469.1</v>
      </c>
      <c r="L1934" s="41">
        <f>IF(Simulation!Q1934&lt;='Given Data '!J$6,1,IF(AND(Simulation!Q1934&gt;'Given Data '!J$6,Simulation!Q1934&lt;='Given Data '!J$7),2,IF(Simulation!Q1934&gt;'Given Data '!J$8,3)))</f>
        <v>3</v>
      </c>
      <c r="M1934" s="41">
        <v>3</v>
      </c>
      <c r="N1934" s="32">
        <f t="shared" si="71"/>
        <v>1930</v>
      </c>
      <c r="O1934" s="41">
        <f>O1933+(Table10[[#This Row],[Column11]]-Q1933)/R1933</f>
        <v>91.98002281616823</v>
      </c>
      <c r="P1934" s="41">
        <f>3.6*Table10[[#This Row],[Column11]]</f>
        <v>124.07392445594506</v>
      </c>
      <c r="Q1934" s="41">
        <f t="shared" si="72"/>
        <v>34.464979015540294</v>
      </c>
      <c r="R1934" s="36">
        <f>-Table10[[#This Row],[Column16]]/Table10[[#This Row],[Column19]]</f>
        <v>1.4080346716485876</v>
      </c>
      <c r="S1934" s="41">
        <f>'Given Data '!C$21*'Given Data '!C$19*'Given Data '!C$9*Table10[[#This Row],[Column11]]^2</f>
        <v>1116.8639074098494</v>
      </c>
      <c r="T1934" s="41">
        <f>'Given Data '!C$24*'Given Data '!C$17*9.81</f>
        <v>409.43800800000002</v>
      </c>
      <c r="U1934" s="41">
        <v>0</v>
      </c>
      <c r="V1934" s="41">
        <f>'Given Data '!C$45-(Table10[[#This Row],[Column13]]+Table10[[#This Row],[Column14]]+Table10[[#This Row],[Column15]])</f>
        <v>-818.40049808701497</v>
      </c>
      <c r="W1934" s="41">
        <f>Table10[[#This Row],[Column16]]/'Given Data '!C$17</f>
        <v>-1.5686885397769161</v>
      </c>
      <c r="X1934" s="41">
        <f>IF(L1934=1,'Given Data '!C$55,IF(L1934=2,'Given Data '!C$56,IF(L1934=3,'Given Data '!C$57)))</f>
        <v>581.23604096253996</v>
      </c>
      <c r="Y1934" s="41">
        <f>Table10[[#This Row],[Column19]]*Table10[[#This Row],[Column11]]^2/(2*1000)</f>
        <v>345.20619199857703</v>
      </c>
    </row>
    <row r="1935" spans="7:25">
      <c r="G1935" s="42">
        <v>6500</v>
      </c>
      <c r="H1935" s="42">
        <v>18</v>
      </c>
      <c r="I1935" s="41">
        <f>Table10[[#This Row],[Column2]]*746/1000</f>
        <v>13.428000000000001</v>
      </c>
      <c r="J1935" s="37">
        <f>60*Table10[[#This Row],[Column3]]/(2*PI()*Table10[[#This Row],[Column1]])</f>
        <v>1.972737762311973E-2</v>
      </c>
      <c r="K1935" s="51">
        <v>469.1</v>
      </c>
      <c r="L1935" s="41">
        <f>IF(Simulation!Q1935&lt;='Given Data '!J$6,1,IF(AND(Simulation!Q1935&gt;'Given Data '!J$6,Simulation!Q1935&lt;='Given Data '!J$7),2,IF(Simulation!Q1935&gt;'Given Data '!J$8,3)))</f>
        <v>3</v>
      </c>
      <c r="M1935" s="41">
        <v>3</v>
      </c>
      <c r="N1935" s="32">
        <f t="shared" si="71"/>
        <v>1931</v>
      </c>
      <c r="O1935" s="41">
        <f>O1934+(Table10[[#This Row],[Column11]]-Q1934)/R1934</f>
        <v>92.009020600018857</v>
      </c>
      <c r="P1935" s="41">
        <f>3.6*Table10[[#This Row],[Column11]]</f>
        <v>124.22091204217065</v>
      </c>
      <c r="Q1935" s="41">
        <f t="shared" si="72"/>
        <v>34.505808900602958</v>
      </c>
      <c r="R1935" s="36">
        <f>-Table10[[#This Row],[Column16]]/Table10[[#This Row],[Column19]]</f>
        <v>1.4125901609231037</v>
      </c>
      <c r="S1935" s="41">
        <f>'Given Data '!C$21*'Given Data '!C$19*'Given Data '!C$9*Table10[[#This Row],[Column11]]^2</f>
        <v>1119.5117219604165</v>
      </c>
      <c r="T1935" s="41">
        <f>'Given Data '!C$24*'Given Data '!C$17*9.81</f>
        <v>409.43800800000002</v>
      </c>
      <c r="U1935" s="41">
        <v>0</v>
      </c>
      <c r="V1935" s="41">
        <f>'Given Data '!C$45-(Table10[[#This Row],[Column13]]+Table10[[#This Row],[Column14]]+Table10[[#This Row],[Column15]])</f>
        <v>-821.04831263758206</v>
      </c>
      <c r="W1935" s="41">
        <f>Table10[[#This Row],[Column16]]/'Given Data '!C$17</f>
        <v>-1.5737638010342565</v>
      </c>
      <c r="X1935" s="41">
        <f>IF(L1935=1,'Given Data '!C$55,IF(L1935=2,'Given Data '!C$56,IF(L1935=3,'Given Data '!C$57)))</f>
        <v>581.23604096253996</v>
      </c>
      <c r="Y1935" s="41">
        <f>Table10[[#This Row],[Column19]]*Table10[[#This Row],[Column11]]^2/(2*1000)</f>
        <v>346.02459249666413</v>
      </c>
    </row>
    <row r="1936" spans="7:25">
      <c r="G1936" s="42">
        <v>6500</v>
      </c>
      <c r="H1936" s="42">
        <v>18</v>
      </c>
      <c r="I1936" s="41">
        <f>Table10[[#This Row],[Column2]]*746/1000</f>
        <v>13.428000000000001</v>
      </c>
      <c r="J1936" s="37">
        <f>60*Table10[[#This Row],[Column3]]/(2*PI()*Table10[[#This Row],[Column1]])</f>
        <v>1.972737762311973E-2</v>
      </c>
      <c r="K1936" s="51">
        <v>483</v>
      </c>
      <c r="L1936" s="41">
        <f>IF(Simulation!Q1936&lt;='Given Data '!J$6,1,IF(AND(Simulation!Q1936&gt;'Given Data '!J$6,Simulation!Q1936&lt;='Given Data '!J$7),2,IF(Simulation!Q1936&gt;'Given Data '!J$8,3)))</f>
        <v>3</v>
      </c>
      <c r="M1936" s="41">
        <v>3</v>
      </c>
      <c r="N1936" s="32">
        <f t="shared" si="71"/>
        <v>1932</v>
      </c>
      <c r="O1936" s="41">
        <f>O1935+(Table10[[#This Row],[Column11]]-Q1935)/R1935</f>
        <v>92.037984056716056</v>
      </c>
      <c r="P1936" s="41">
        <f>3.6*Table10[[#This Row],[Column11]]</f>
        <v>124.36820062041511</v>
      </c>
      <c r="Q1936" s="41">
        <f t="shared" si="72"/>
        <v>34.546722394559751</v>
      </c>
      <c r="R1936" s="36">
        <f>-Table10[[#This Row],[Column16]]/Table10[[#This Row],[Column19]]</f>
        <v>1.4171603888137543</v>
      </c>
      <c r="S1936" s="41">
        <f>'Given Data '!C$21*'Given Data '!C$19*'Given Data '!C$9*Table10[[#This Row],[Column11]]^2</f>
        <v>1122.1681031258747</v>
      </c>
      <c r="T1936" s="41">
        <f>'Given Data '!C$24*'Given Data '!C$17*9.81</f>
        <v>409.43800800000002</v>
      </c>
      <c r="U1936" s="41">
        <v>0</v>
      </c>
      <c r="V1936" s="41">
        <f>'Given Data '!C$45-(Table10[[#This Row],[Column13]]+Table10[[#This Row],[Column14]]+Table10[[#This Row],[Column15]])</f>
        <v>-823.7046938030403</v>
      </c>
      <c r="W1936" s="41">
        <f>Table10[[#This Row],[Column16]]/'Given Data '!C$17</f>
        <v>-1.578855482553603</v>
      </c>
      <c r="X1936" s="41">
        <f>IF(L1936=1,'Given Data '!C$55,IF(L1936=2,'Given Data '!C$56,IF(L1936=3,'Given Data '!C$57)))</f>
        <v>581.23604096253996</v>
      </c>
      <c r="Y1936" s="41">
        <f>Table10[[#This Row],[Column19]]*Table10[[#This Row],[Column11]]^2/(2*1000)</f>
        <v>346.84564080930164</v>
      </c>
    </row>
    <row r="1937" spans="7:25">
      <c r="G1937" s="42">
        <v>6500</v>
      </c>
      <c r="H1937" s="42">
        <v>18</v>
      </c>
      <c r="I1937" s="41">
        <f>Table10[[#This Row],[Column2]]*746/1000</f>
        <v>13.428000000000001</v>
      </c>
      <c r="J1937" s="37">
        <f>60*Table10[[#This Row],[Column3]]/(2*PI()*Table10[[#This Row],[Column1]])</f>
        <v>1.972737762311973E-2</v>
      </c>
      <c r="K1937" s="51">
        <v>483</v>
      </c>
      <c r="L1937" s="41">
        <f>IF(Simulation!Q1937&lt;='Given Data '!J$6,1,IF(AND(Simulation!Q1937&gt;'Given Data '!J$6,Simulation!Q1937&lt;='Given Data '!J$7),2,IF(Simulation!Q1937&gt;'Given Data '!J$8,3)))</f>
        <v>3</v>
      </c>
      <c r="M1937" s="41">
        <v>3</v>
      </c>
      <c r="N1937" s="32">
        <f t="shared" si="71"/>
        <v>1933</v>
      </c>
      <c r="O1937" s="41">
        <f>O1936+(Table10[[#This Row],[Column11]]-Q1936)/R1936</f>
        <v>92.066913197409505</v>
      </c>
      <c r="P1937" s="41">
        <f>3.6*Table10[[#This Row],[Column11]]</f>
        <v>124.51579065659854</v>
      </c>
      <c r="Q1937" s="41">
        <f t="shared" si="72"/>
        <v>34.587719626832929</v>
      </c>
      <c r="R1937" s="36">
        <f>-Table10[[#This Row],[Column16]]/Table10[[#This Row],[Column19]]</f>
        <v>1.4217454030051673</v>
      </c>
      <c r="S1937" s="41">
        <f>'Given Data '!C$21*'Given Data '!C$19*'Given Data '!C$9*Table10[[#This Row],[Column11]]^2</f>
        <v>1124.8330786222486</v>
      </c>
      <c r="T1937" s="41">
        <f>'Given Data '!C$24*'Given Data '!C$17*9.81</f>
        <v>409.43800800000002</v>
      </c>
      <c r="U1937" s="41">
        <v>0</v>
      </c>
      <c r="V1937" s="41">
        <f>'Given Data '!C$45-(Table10[[#This Row],[Column13]]+Table10[[#This Row],[Column14]]+Table10[[#This Row],[Column15]])</f>
        <v>-826.36966929941423</v>
      </c>
      <c r="W1937" s="41">
        <f>Table10[[#This Row],[Column16]]/'Given Data '!C$17</f>
        <v>-1.5839636374603021</v>
      </c>
      <c r="X1937" s="41">
        <f>IF(L1937=1,'Given Data '!C$55,IF(L1937=2,'Given Data '!C$56,IF(L1937=3,'Given Data '!C$57)))</f>
        <v>581.23604096253996</v>
      </c>
      <c r="Y1937" s="41">
        <f>Table10[[#This Row],[Column19]]*Table10[[#This Row],[Column11]]^2/(2*1000)</f>
        <v>347.66934550310475</v>
      </c>
    </row>
    <row r="1938" spans="7:25">
      <c r="G1938" s="42">
        <v>6500</v>
      </c>
      <c r="H1938" s="42">
        <v>18</v>
      </c>
      <c r="I1938" s="41">
        <f>Table10[[#This Row],[Column2]]*746/1000</f>
        <v>13.428000000000001</v>
      </c>
      <c r="J1938" s="37">
        <f>60*Table10[[#This Row],[Column3]]/(2*PI()*Table10[[#This Row],[Column1]])</f>
        <v>1.972737762311973E-2</v>
      </c>
      <c r="K1938" s="51">
        <v>483</v>
      </c>
      <c r="L1938" s="41">
        <f>IF(Simulation!Q1938&lt;='Given Data '!J$6,1,IF(AND(Simulation!Q1938&gt;'Given Data '!J$6,Simulation!Q1938&lt;='Given Data '!J$7),2,IF(Simulation!Q1938&gt;'Given Data '!J$8,3)))</f>
        <v>3</v>
      </c>
      <c r="M1938" s="41">
        <v>3</v>
      </c>
      <c r="N1938" s="32">
        <f t="shared" si="71"/>
        <v>1934</v>
      </c>
      <c r="O1938" s="41">
        <f>O1937+(Table10[[#This Row],[Column11]]-Q1937)/R1937</f>
        <v>92.095808033350067</v>
      </c>
      <c r="P1938" s="41">
        <f>3.6*Table10[[#This Row],[Column11]]</f>
        <v>124.66368261720721</v>
      </c>
      <c r="Q1938" s="41">
        <f t="shared" si="72"/>
        <v>34.628800727002002</v>
      </c>
      <c r="R1938" s="36">
        <f>-Table10[[#This Row],[Column16]]/Table10[[#This Row],[Column19]]</f>
        <v>1.4263452513362451</v>
      </c>
      <c r="S1938" s="41">
        <f>'Given Data '!C$21*'Given Data '!C$19*'Given Data '!C$9*Table10[[#This Row],[Column11]]^2</f>
        <v>1127.5066762552326</v>
      </c>
      <c r="T1938" s="41">
        <f>'Given Data '!C$24*'Given Data '!C$17*9.81</f>
        <v>409.43800800000002</v>
      </c>
      <c r="U1938" s="41">
        <v>0</v>
      </c>
      <c r="V1938" s="41">
        <f>'Given Data '!C$45-(Table10[[#This Row],[Column13]]+Table10[[#This Row],[Column14]]+Table10[[#This Row],[Column15]])</f>
        <v>-829.04326693239818</v>
      </c>
      <c r="W1938" s="41">
        <f>Table10[[#This Row],[Column16]]/'Given Data '!C$17</f>
        <v>-1.5890883190515768</v>
      </c>
      <c r="X1938" s="41">
        <f>IF(L1938=1,'Given Data '!C$55,IF(L1938=2,'Given Data '!C$56,IF(L1938=3,'Given Data '!C$57)))</f>
        <v>581.23604096253996</v>
      </c>
      <c r="Y1938" s="41">
        <f>Table10[[#This Row],[Column19]]*Table10[[#This Row],[Column11]]^2/(2*1000)</f>
        <v>348.49571517240418</v>
      </c>
    </row>
    <row r="1939" spans="7:25">
      <c r="G1939" s="42">
        <v>6500</v>
      </c>
      <c r="H1939" s="42">
        <v>18</v>
      </c>
      <c r="I1939" s="41">
        <f>Table10[[#This Row],[Column2]]*746/1000</f>
        <v>13.428000000000001</v>
      </c>
      <c r="J1939" s="37">
        <f>60*Table10[[#This Row],[Column3]]/(2*PI()*Table10[[#This Row],[Column1]])</f>
        <v>1.972737762311973E-2</v>
      </c>
      <c r="K1939" s="51">
        <v>483</v>
      </c>
      <c r="L1939" s="41">
        <f>IF(Simulation!Q1939&lt;='Given Data '!J$6,1,IF(AND(Simulation!Q1939&gt;'Given Data '!J$6,Simulation!Q1939&lt;='Given Data '!J$7),2,IF(Simulation!Q1939&gt;'Given Data '!J$8,3)))</f>
        <v>3</v>
      </c>
      <c r="M1939" s="41">
        <v>3</v>
      </c>
      <c r="N1939" s="32">
        <f t="shared" si="71"/>
        <v>1935</v>
      </c>
      <c r="O1939" s="41">
        <f>O1938+(Table10[[#This Row],[Column11]]-Q1938)/R1938</f>
        <v>92.124668575889515</v>
      </c>
      <c r="P1939" s="41">
        <f>3.6*Table10[[#This Row],[Column11]]</f>
        <v>124.8118769692949</v>
      </c>
      <c r="Q1939" s="41">
        <f t="shared" si="72"/>
        <v>34.669965824804137</v>
      </c>
      <c r="R1939" s="36">
        <f>-Table10[[#This Row],[Column16]]/Table10[[#This Row],[Column19]]</f>
        <v>1.4309599818006669</v>
      </c>
      <c r="S1939" s="41">
        <f>'Given Data '!C$21*'Given Data '!C$19*'Given Data '!C$9*Table10[[#This Row],[Column11]]^2</f>
        <v>1130.1889239204822</v>
      </c>
      <c r="T1939" s="41">
        <f>'Given Data '!C$24*'Given Data '!C$17*9.81</f>
        <v>409.43800800000002</v>
      </c>
      <c r="U1939" s="41">
        <v>0</v>
      </c>
      <c r="V1939" s="41">
        <f>'Given Data '!C$45-(Table10[[#This Row],[Column13]]+Table10[[#This Row],[Column14]]+Table10[[#This Row],[Column15]])</f>
        <v>-831.72551459764782</v>
      </c>
      <c r="W1939" s="41">
        <f>Table10[[#This Row],[Column16]]/'Given Data '!C$17</f>
        <v>-1.5942295807970861</v>
      </c>
      <c r="X1939" s="41">
        <f>IF(L1939=1,'Given Data '!C$55,IF(L1939=2,'Given Data '!C$56,IF(L1939=3,'Given Data '!C$57)))</f>
        <v>581.23604096253996</v>
      </c>
      <c r="Y1939" s="41">
        <f>Table10[[#This Row],[Column19]]*Table10[[#This Row],[Column11]]^2/(2*1000)</f>
        <v>349.32475843933656</v>
      </c>
    </row>
    <row r="1940" spans="7:25">
      <c r="G1940" s="42">
        <v>6500</v>
      </c>
      <c r="H1940" s="42">
        <v>18</v>
      </c>
      <c r="I1940" s="41">
        <f>Table10[[#This Row],[Column2]]*746/1000</f>
        <v>13.428000000000001</v>
      </c>
      <c r="J1940" s="37">
        <f>60*Table10[[#This Row],[Column3]]/(2*PI()*Table10[[#This Row],[Column1]])</f>
        <v>1.972737762311973E-2</v>
      </c>
      <c r="K1940" s="51">
        <v>470.5</v>
      </c>
      <c r="L1940" s="41">
        <f>IF(Simulation!Q1940&lt;='Given Data '!J$6,1,IF(AND(Simulation!Q1940&gt;'Given Data '!J$6,Simulation!Q1940&lt;='Given Data '!J$7),2,IF(Simulation!Q1940&gt;'Given Data '!J$8,3)))</f>
        <v>3</v>
      </c>
      <c r="M1940" s="41">
        <v>3</v>
      </c>
      <c r="N1940" s="32">
        <f t="shared" si="71"/>
        <v>1936</v>
      </c>
      <c r="O1940" s="41">
        <f>O1939+(Table10[[#This Row],[Column11]]-Q1939)/R1939</f>
        <v>92.153494836480334</v>
      </c>
      <c r="P1940" s="41">
        <f>3.6*Table10[[#This Row],[Column11]]</f>
        <v>124.96037418048442</v>
      </c>
      <c r="Q1940" s="41">
        <f t="shared" si="72"/>
        <v>34.711215050134562</v>
      </c>
      <c r="R1940" s="36">
        <f>-Table10[[#This Row],[Column16]]/Table10[[#This Row],[Column19]]</f>
        <v>1.4355896425473886</v>
      </c>
      <c r="S1940" s="41">
        <f>'Given Data '!C$21*'Given Data '!C$19*'Given Data '!C$9*Table10[[#This Row],[Column11]]^2</f>
        <v>1132.8798496039065</v>
      </c>
      <c r="T1940" s="41">
        <f>'Given Data '!C$24*'Given Data '!C$17*9.81</f>
        <v>409.43800800000002</v>
      </c>
      <c r="U1940" s="41">
        <v>0</v>
      </c>
      <c r="V1940" s="41">
        <f>'Given Data '!C$45-(Table10[[#This Row],[Column13]]+Table10[[#This Row],[Column14]]+Table10[[#This Row],[Column15]])</f>
        <v>-834.41644028107203</v>
      </c>
      <c r="W1940" s="41">
        <f>Table10[[#This Row],[Column16]]/'Given Data '!C$17</f>
        <v>-1.5993874763394835</v>
      </c>
      <c r="X1940" s="41">
        <f>IF(L1940=1,'Given Data '!C$55,IF(L1940=2,'Given Data '!C$56,IF(L1940=3,'Given Data '!C$57)))</f>
        <v>581.23604096253996</v>
      </c>
      <c r="Y1940" s="41">
        <f>Table10[[#This Row],[Column19]]*Table10[[#This Row],[Column11]]^2/(2*1000)</f>
        <v>350.15648395393424</v>
      </c>
    </row>
    <row r="1941" spans="7:25">
      <c r="G1941" s="42">
        <v>6500</v>
      </c>
      <c r="H1941" s="42">
        <v>18</v>
      </c>
      <c r="I1941" s="41">
        <f>Table10[[#This Row],[Column2]]*746/1000</f>
        <v>13.428000000000001</v>
      </c>
      <c r="J1941" s="37">
        <f>60*Table10[[#This Row],[Column3]]/(2*PI()*Table10[[#This Row],[Column1]])</f>
        <v>1.972737762311973E-2</v>
      </c>
      <c r="K1941" s="51">
        <v>470.5</v>
      </c>
      <c r="L1941" s="41">
        <f>IF(Simulation!Q1941&lt;='Given Data '!J$6,1,IF(AND(Simulation!Q1941&gt;'Given Data '!J$6,Simulation!Q1941&lt;='Given Data '!J$7),2,IF(Simulation!Q1941&gt;'Given Data '!J$8,3)))</f>
        <v>3</v>
      </c>
      <c r="M1941" s="41">
        <v>3</v>
      </c>
      <c r="N1941" s="32">
        <f t="shared" si="71"/>
        <v>1937</v>
      </c>
      <c r="O1941" s="41">
        <f>O1940+(Table10[[#This Row],[Column11]]-Q1940)/R1940</f>
        <v>92.182286826675409</v>
      </c>
      <c r="P1941" s="41">
        <f>3.6*Table10[[#This Row],[Column11]]</f>
        <v>125.10917471896899</v>
      </c>
      <c r="Q1941" s="41">
        <f t="shared" si="72"/>
        <v>34.752548533046941</v>
      </c>
      <c r="R1941" s="36">
        <f>-Table10[[#This Row],[Column16]]/Table10[[#This Row],[Column19]]</f>
        <v>1.4402342818811447</v>
      </c>
      <c r="S1941" s="41">
        <f>'Given Data '!C$21*'Given Data '!C$19*'Given Data '!C$9*Table10[[#This Row],[Column11]]^2</f>
        <v>1135.5794813819577</v>
      </c>
      <c r="T1941" s="41">
        <f>'Given Data '!C$24*'Given Data '!C$17*9.81</f>
        <v>409.43800800000002</v>
      </c>
      <c r="U1941" s="41">
        <v>0</v>
      </c>
      <c r="V1941" s="41">
        <f>'Given Data '!C$45-(Table10[[#This Row],[Column13]]+Table10[[#This Row],[Column14]]+Table10[[#This Row],[Column15]])</f>
        <v>-837.11607205912333</v>
      </c>
      <c r="W1941" s="41">
        <f>Table10[[#This Row],[Column16]]/'Given Data '!C$17</f>
        <v>-1.6045620594949748</v>
      </c>
      <c r="X1941" s="41">
        <f>IF(L1941=1,'Given Data '!C$55,IF(L1941=2,'Given Data '!C$56,IF(L1941=3,'Given Data '!C$57)))</f>
        <v>581.23604096253996</v>
      </c>
      <c r="Y1941" s="41">
        <f>Table10[[#This Row],[Column19]]*Table10[[#This Row],[Column11]]^2/(2*1000)</f>
        <v>350.99090039421537</v>
      </c>
    </row>
    <row r="1942" spans="7:25">
      <c r="G1942" s="42">
        <v>6500</v>
      </c>
      <c r="H1942" s="42">
        <v>18</v>
      </c>
      <c r="I1942" s="41">
        <f>Table10[[#This Row],[Column2]]*746/1000</f>
        <v>13.428000000000001</v>
      </c>
      <c r="J1942" s="37">
        <f>60*Table10[[#This Row],[Column3]]/(2*PI()*Table10[[#This Row],[Column1]])</f>
        <v>1.972737762311973E-2</v>
      </c>
      <c r="K1942" s="51">
        <v>470.5</v>
      </c>
      <c r="L1942" s="41">
        <f>IF(Simulation!Q1942&lt;='Given Data '!J$6,1,IF(AND(Simulation!Q1942&gt;'Given Data '!J$6,Simulation!Q1942&lt;='Given Data '!J$7),2,IF(Simulation!Q1942&gt;'Given Data '!J$8,3)))</f>
        <v>3</v>
      </c>
      <c r="M1942" s="41">
        <v>3</v>
      </c>
      <c r="N1942" s="32">
        <f t="shared" si="71"/>
        <v>1938</v>
      </c>
      <c r="O1942" s="41">
        <f>O1941+(Table10[[#This Row],[Column11]]-Q1941)/R1941</f>
        <v>92.211044558127767</v>
      </c>
      <c r="P1942" s="41">
        <f>3.6*Table10[[#This Row],[Column11]]</f>
        <v>125.25827905351353</v>
      </c>
      <c r="Q1942" s="41">
        <f t="shared" si="72"/>
        <v>34.793966403753757</v>
      </c>
      <c r="R1942" s="36">
        <f>-Table10[[#This Row],[Column16]]/Table10[[#This Row],[Column19]]</f>
        <v>1.444893948262951</v>
      </c>
      <c r="S1942" s="41">
        <f>'Given Data '!C$21*'Given Data '!C$19*'Given Data '!C$9*Table10[[#This Row],[Column11]]^2</f>
        <v>1138.2878474219251</v>
      </c>
      <c r="T1942" s="41">
        <f>'Given Data '!C$24*'Given Data '!C$17*9.81</f>
        <v>409.43800800000002</v>
      </c>
      <c r="U1942" s="41">
        <v>0</v>
      </c>
      <c r="V1942" s="41">
        <f>'Given Data '!C$45-(Table10[[#This Row],[Column13]]+Table10[[#This Row],[Column14]]+Table10[[#This Row],[Column15]])</f>
        <v>-839.82443809909068</v>
      </c>
      <c r="W1942" s="41">
        <f>Table10[[#This Row],[Column16]]/'Given Data '!C$17</f>
        <v>-1.6097533842538778</v>
      </c>
      <c r="X1942" s="41">
        <f>IF(L1942=1,'Given Data '!C$55,IF(L1942=2,'Given Data '!C$56,IF(L1942=3,'Given Data '!C$57)))</f>
        <v>581.23604096253996</v>
      </c>
      <c r="Y1942" s="41">
        <f>Table10[[#This Row],[Column19]]*Table10[[#This Row],[Column11]]^2/(2*1000)</f>
        <v>351.82801646627439</v>
      </c>
    </row>
    <row r="1943" spans="7:25">
      <c r="G1943" s="42">
        <v>6500</v>
      </c>
      <c r="H1943" s="42">
        <v>18</v>
      </c>
      <c r="I1943" s="41">
        <f>Table10[[#This Row],[Column2]]*746/1000</f>
        <v>13.428000000000001</v>
      </c>
      <c r="J1943" s="37">
        <f>60*Table10[[#This Row],[Column3]]/(2*PI()*Table10[[#This Row],[Column1]])</f>
        <v>1.972737762311973E-2</v>
      </c>
      <c r="K1943" s="51">
        <v>470.5</v>
      </c>
      <c r="L1943" s="41">
        <f>IF(Simulation!Q1943&lt;='Given Data '!J$6,1,IF(AND(Simulation!Q1943&gt;'Given Data '!J$6,Simulation!Q1943&lt;='Given Data '!J$7),2,IF(Simulation!Q1943&gt;'Given Data '!J$8,3)))</f>
        <v>3</v>
      </c>
      <c r="M1943" s="41">
        <v>3</v>
      </c>
      <c r="N1943" s="32">
        <f t="shared" si="71"/>
        <v>1939</v>
      </c>
      <c r="O1943" s="41">
        <f>O1942+(Table10[[#This Row],[Column11]]-Q1942)/R1942</f>
        <v>92.239768042590327</v>
      </c>
      <c r="P1943" s="41">
        <f>3.6*Table10[[#This Row],[Column11]]</f>
        <v>125.40768765345625</v>
      </c>
      <c r="Q1943" s="41">
        <f t="shared" si="72"/>
        <v>34.835468792626735</v>
      </c>
      <c r="R1943" s="36">
        <f>-Table10[[#This Row],[Column16]]/Table10[[#This Row],[Column19]]</f>
        <v>1.4495686903106155</v>
      </c>
      <c r="S1943" s="41">
        <f>'Given Data '!C$21*'Given Data '!C$19*'Given Data '!C$9*Table10[[#This Row],[Column11]]^2</f>
        <v>1141.0049759822307</v>
      </c>
      <c r="T1943" s="41">
        <f>'Given Data '!C$24*'Given Data '!C$17*9.81</f>
        <v>409.43800800000002</v>
      </c>
      <c r="U1943" s="41">
        <v>0</v>
      </c>
      <c r="V1943" s="41">
        <f>'Given Data '!C$45-(Table10[[#This Row],[Column13]]+Table10[[#This Row],[Column14]]+Table10[[#This Row],[Column15]])</f>
        <v>-842.54156665939627</v>
      </c>
      <c r="W1943" s="41">
        <f>Table10[[#This Row],[Column16]]/'Given Data '!C$17</f>
        <v>-1.6149615047811929</v>
      </c>
      <c r="X1943" s="41">
        <f>IF(L1943=1,'Given Data '!C$55,IF(L1943=2,'Given Data '!C$56,IF(L1943=3,'Given Data '!C$57)))</f>
        <v>581.23604096253996</v>
      </c>
      <c r="Y1943" s="41">
        <f>Table10[[#This Row],[Column19]]*Table10[[#This Row],[Column11]]^2/(2*1000)</f>
        <v>352.66784090437352</v>
      </c>
    </row>
    <row r="1944" spans="7:25">
      <c r="G1944" s="42">
        <v>6500</v>
      </c>
      <c r="H1944" s="42">
        <v>18</v>
      </c>
      <c r="I1944" s="41">
        <f>Table10[[#This Row],[Column2]]*746/1000</f>
        <v>13.428000000000001</v>
      </c>
      <c r="J1944" s="37">
        <f>60*Table10[[#This Row],[Column3]]/(2*PI()*Table10[[#This Row],[Column1]])</f>
        <v>1.972737762311973E-2</v>
      </c>
      <c r="K1944" s="51">
        <v>470.5</v>
      </c>
      <c r="L1944" s="41">
        <f>IF(Simulation!Q1944&lt;='Given Data '!J$6,1,IF(AND(Simulation!Q1944&gt;'Given Data '!J$6,Simulation!Q1944&lt;='Given Data '!J$7),2,IF(Simulation!Q1944&gt;'Given Data '!J$8,3)))</f>
        <v>3</v>
      </c>
      <c r="M1944" s="41">
        <v>3</v>
      </c>
      <c r="N1944" s="32">
        <f t="shared" si="71"/>
        <v>1940</v>
      </c>
      <c r="O1944" s="41">
        <f>O1943+(Table10[[#This Row],[Column11]]-Q1943)/R1943</f>
        <v>92.268457291915624</v>
      </c>
      <c r="P1944" s="41">
        <f>3.6*Table10[[#This Row],[Column11]]</f>
        <v>125.55740098870993</v>
      </c>
      <c r="Q1944" s="41">
        <f t="shared" si="72"/>
        <v>34.8770558301972</v>
      </c>
      <c r="R1944" s="36">
        <f>-Table10[[#This Row],[Column16]]/Table10[[#This Row],[Column19]]</f>
        <v>1.454258556799239</v>
      </c>
      <c r="S1944" s="41">
        <f>'Given Data '!C$21*'Given Data '!C$19*'Given Data '!C$9*Table10[[#This Row],[Column11]]^2</f>
        <v>1143.7308954127211</v>
      </c>
      <c r="T1944" s="41">
        <f>'Given Data '!C$24*'Given Data '!C$17*9.81</f>
        <v>409.43800800000002</v>
      </c>
      <c r="U1944" s="41">
        <v>0</v>
      </c>
      <c r="V1944" s="41">
        <f>'Given Data '!C$45-(Table10[[#This Row],[Column13]]+Table10[[#This Row],[Column14]]+Table10[[#This Row],[Column15]])</f>
        <v>-845.26748608988669</v>
      </c>
      <c r="W1944" s="41">
        <f>Table10[[#This Row],[Column16]]/'Given Data '!C$17</f>
        <v>-1.6201864754171602</v>
      </c>
      <c r="X1944" s="41">
        <f>IF(L1944=1,'Given Data '!C$55,IF(L1944=2,'Given Data '!C$56,IF(L1944=3,'Given Data '!C$57)))</f>
        <v>581.23604096253996</v>
      </c>
      <c r="Y1944" s="41">
        <f>Table10[[#This Row],[Column19]]*Table10[[#This Row],[Column11]]^2/(2*1000)</f>
        <v>353.51038247103298</v>
      </c>
    </row>
    <row r="1945" spans="7:25">
      <c r="G1945" s="42">
        <v>6500</v>
      </c>
      <c r="H1945" s="42">
        <v>18</v>
      </c>
      <c r="I1945" s="41">
        <f>Table10[[#This Row],[Column2]]*746/1000</f>
        <v>13.428000000000001</v>
      </c>
      <c r="J1945" s="37">
        <f>60*Table10[[#This Row],[Column3]]/(2*PI()*Table10[[#This Row],[Column1]])</f>
        <v>1.972737762311973E-2</v>
      </c>
      <c r="K1945" s="51">
        <v>470.5</v>
      </c>
      <c r="L1945" s="41">
        <f>IF(Simulation!Q1945&lt;='Given Data '!J$6,1,IF(AND(Simulation!Q1945&gt;'Given Data '!J$6,Simulation!Q1945&lt;='Given Data '!J$7),2,IF(Simulation!Q1945&gt;'Given Data '!J$8,3)))</f>
        <v>3</v>
      </c>
      <c r="M1945">
        <v>4</v>
      </c>
      <c r="N1945" s="32">
        <f t="shared" si="71"/>
        <v>1941</v>
      </c>
      <c r="O1945" s="41">
        <f>O1944+(Table10[[#This Row],[Column11]]-Q1944)/R1944</f>
        <v>92.29711231805554</v>
      </c>
      <c r="P1945" s="41">
        <f>3.6*Table10[[#This Row],[Column11]]</f>
        <v>125.70741952976336</v>
      </c>
      <c r="Q1945" s="41">
        <f t="shared" si="72"/>
        <v>34.918727647156487</v>
      </c>
      <c r="R1945" s="36">
        <f>-Table10[[#This Row],[Column16]]/Table10[[#This Row],[Column19]]</f>
        <v>2.5156031866344026</v>
      </c>
      <c r="S1945" s="41">
        <f>'Given Data '!C$21*'Given Data '!C$19*'Given Data '!C$9*Table10[[#This Row],[Column11]]^2</f>
        <v>1146.4656341549642</v>
      </c>
      <c r="T1945">
        <f>'Given Data '!C$25*'Given Data '!C$17*9.81</f>
        <v>1023.5950200000002</v>
      </c>
      <c r="U1945" s="41">
        <v>0</v>
      </c>
      <c r="V1945" s="41">
        <f>'Given Data '!C$45-(Table10[[#This Row],[Column13]]+Table10[[#This Row],[Column14]]+Table10[[#This Row],[Column15]])</f>
        <v>-1462.1592368321296</v>
      </c>
      <c r="W1945" s="41">
        <f>Table10[[#This Row],[Column16]]/'Given Data '!C$17</f>
        <v>-2.802628350677828</v>
      </c>
      <c r="X1945" s="41">
        <f>IF(L1945=1,'Given Data '!C$55,IF(L1945=2,'Given Data '!C$56,IF(L1945=3,'Given Data '!C$57)))</f>
        <v>581.23604096253996</v>
      </c>
      <c r="Y1945" s="41">
        <f>Table10[[#This Row],[Column19]]*Table10[[#This Row],[Column11]]^2/(2*1000)</f>
        <v>354.35564995712281</v>
      </c>
    </row>
    <row r="1946" spans="7:25">
      <c r="G1946" s="42">
        <v>6500</v>
      </c>
      <c r="H1946" s="42">
        <v>18</v>
      </c>
      <c r="I1946" s="41">
        <f>Table10[[#This Row],[Column2]]*746/1000</f>
        <v>13.428000000000001</v>
      </c>
      <c r="J1946" s="37">
        <f>60*Table10[[#This Row],[Column3]]/(2*PI()*Table10[[#This Row],[Column1]])</f>
        <v>1.972737762311973E-2</v>
      </c>
      <c r="K1946" s="51">
        <v>443.8</v>
      </c>
      <c r="L1946" s="41">
        <f>IF(Simulation!Q1946&lt;='Given Data '!J$6,1,IF(AND(Simulation!Q1946&gt;'Given Data '!J$6,Simulation!Q1946&lt;='Given Data '!J$7),2,IF(Simulation!Q1946&gt;'Given Data '!J$8,3)))</f>
        <v>3</v>
      </c>
      <c r="M1946" s="41">
        <v>4</v>
      </c>
      <c r="N1946" s="32">
        <f t="shared" si="71"/>
        <v>1942</v>
      </c>
      <c r="O1946" s="41">
        <f>O1945+(Table10[[#This Row],[Column11]]-Q1945)/R1945</f>
        <v>92.325720764815131</v>
      </c>
      <c r="P1946" s="41">
        <f>3.6*Table10[[#This Row],[Column11]]</f>
        <v>125.96650252916247</v>
      </c>
      <c r="Q1946" s="41">
        <f t="shared" si="72"/>
        <v>34.990695146989573</v>
      </c>
      <c r="R1946" s="36">
        <f>-Table10[[#This Row],[Column16]]/Table10[[#This Row],[Column19]]</f>
        <v>2.5237420510859674</v>
      </c>
      <c r="S1946" s="41">
        <f>'Given Data '!C$21*'Given Data '!C$19*'Given Data '!C$9*Table10[[#This Row],[Column11]]^2</f>
        <v>1151.1962355067224</v>
      </c>
      <c r="T1946" s="41">
        <f>'Given Data '!C$25*'Given Data '!C$17*9.81</f>
        <v>1023.5950200000002</v>
      </c>
      <c r="U1946" s="41">
        <v>0</v>
      </c>
      <c r="V1946" s="41">
        <f>'Given Data '!C$45-(Table10[[#This Row],[Column13]]+Table10[[#This Row],[Column14]]+Table10[[#This Row],[Column15]])</f>
        <v>-1466.8898381838878</v>
      </c>
      <c r="W1946" s="41">
        <f>Table10[[#This Row],[Column16]]/'Given Data '!C$17</f>
        <v>-2.8116958428703449</v>
      </c>
      <c r="X1946" s="41">
        <f>IF(L1946=1,'Given Data '!C$55,IF(L1946=2,'Given Data '!C$56,IF(L1946=3,'Given Data '!C$57)))</f>
        <v>581.23604096253996</v>
      </c>
      <c r="Y1946" s="41">
        <f>Table10[[#This Row],[Column19]]*Table10[[#This Row],[Column11]]^2/(2*1000)</f>
        <v>355.81780919395493</v>
      </c>
    </row>
    <row r="1947" spans="7:25">
      <c r="G1947" s="42">
        <v>6500</v>
      </c>
      <c r="H1947" s="42">
        <v>18</v>
      </c>
      <c r="I1947" s="41">
        <f>Table10[[#This Row],[Column2]]*746/1000</f>
        <v>13.428000000000001</v>
      </c>
      <c r="J1947" s="37">
        <f>60*Table10[[#This Row],[Column3]]/(2*PI()*Table10[[#This Row],[Column1]])</f>
        <v>1.972737762311973E-2</v>
      </c>
      <c r="K1947" s="51">
        <v>443.8</v>
      </c>
      <c r="L1947" s="41">
        <f>IF(Simulation!Q1947&lt;='Given Data '!J$6,1,IF(AND(Simulation!Q1947&gt;'Given Data '!J$6,Simulation!Q1947&lt;='Given Data '!J$7),2,IF(Simulation!Q1947&gt;'Given Data '!J$8,3)))</f>
        <v>3</v>
      </c>
      <c r="M1947" s="41">
        <v>4</v>
      </c>
      <c r="N1947" s="32">
        <f t="shared" si="71"/>
        <v>1943</v>
      </c>
      <c r="O1947" s="41">
        <f>O1946+(Table10[[#This Row],[Column11]]-Q1946)/R1946</f>
        <v>92.354270396884061</v>
      </c>
      <c r="P1947" s="41">
        <f>3.6*Table10[[#This Row],[Column11]]</f>
        <v>126.22588939434587</v>
      </c>
      <c r="Q1947" s="41">
        <f t="shared" si="72"/>
        <v>35.062747053984964</v>
      </c>
      <c r="R1947" s="36">
        <f>-Table10[[#This Row],[Column16]]/Table10[[#This Row],[Column19]]</f>
        <v>2.5319072476374882</v>
      </c>
      <c r="S1947" s="41">
        <f>'Given Data '!C$21*'Given Data '!C$19*'Given Data '!C$9*Table10[[#This Row],[Column11]]^2</f>
        <v>1155.9421420240092</v>
      </c>
      <c r="T1947" s="41">
        <f>'Given Data '!C$25*'Given Data '!C$17*9.81</f>
        <v>1023.5950200000002</v>
      </c>
      <c r="U1947" s="41">
        <v>0</v>
      </c>
      <c r="V1947" s="41">
        <f>'Given Data '!C$45-(Table10[[#This Row],[Column13]]+Table10[[#This Row],[Column14]]+Table10[[#This Row],[Column15]])</f>
        <v>-1471.6357447011749</v>
      </c>
      <c r="W1947" s="41">
        <f>Table10[[#This Row],[Column16]]/'Given Data '!C$17</f>
        <v>-2.8207926716014162</v>
      </c>
      <c r="X1947" s="41">
        <f>IF(L1947=1,'Given Data '!C$55,IF(L1947=2,'Given Data '!C$56,IF(L1947=3,'Given Data '!C$57)))</f>
        <v>581.23604096253996</v>
      </c>
      <c r="Y1947" s="41">
        <f>Table10[[#This Row],[Column19]]*Table10[[#This Row],[Column11]]^2/(2*1000)</f>
        <v>357.28469903213875</v>
      </c>
    </row>
    <row r="1948" spans="7:25">
      <c r="G1948" s="42">
        <v>6500</v>
      </c>
      <c r="H1948" s="42">
        <v>18</v>
      </c>
      <c r="I1948" s="41">
        <f>Table10[[#This Row],[Column2]]*746/1000</f>
        <v>13.428000000000001</v>
      </c>
      <c r="J1948" s="37">
        <f>60*Table10[[#This Row],[Column3]]/(2*PI()*Table10[[#This Row],[Column1]])</f>
        <v>1.972737762311973E-2</v>
      </c>
      <c r="K1948" s="51">
        <v>443.8</v>
      </c>
      <c r="L1948" s="41">
        <f>IF(Simulation!Q1948&lt;='Given Data '!J$6,1,IF(AND(Simulation!Q1948&gt;'Given Data '!J$6,Simulation!Q1948&lt;='Given Data '!J$7),2,IF(Simulation!Q1948&gt;'Given Data '!J$8,3)))</f>
        <v>3</v>
      </c>
      <c r="M1948" s="41">
        <v>4</v>
      </c>
      <c r="N1948" s="32">
        <f t="shared" si="71"/>
        <v>1944</v>
      </c>
      <c r="O1948" s="41">
        <f>O1947+(Table10[[#This Row],[Column11]]-Q1947)/R1947</f>
        <v>92.382761386984654</v>
      </c>
      <c r="P1948" s="41">
        <f>3.6*Table10[[#This Row],[Column11]]</f>
        <v>126.48558095392691</v>
      </c>
      <c r="Q1948" s="41">
        <f t="shared" si="72"/>
        <v>35.134883598313031</v>
      </c>
      <c r="R1948" s="36">
        <f>-Table10[[#This Row],[Column16]]/Table10[[#This Row],[Column19]]</f>
        <v>2.5400988614826048</v>
      </c>
      <c r="S1948" s="41">
        <f>'Given Data '!C$21*'Given Data '!C$19*'Given Data '!C$9*Table10[[#This Row],[Column11]]^2</f>
        <v>1160.7034032244387</v>
      </c>
      <c r="T1948" s="41">
        <f>'Given Data '!C$25*'Given Data '!C$17*9.81</f>
        <v>1023.5950200000002</v>
      </c>
      <c r="U1948" s="41">
        <v>0</v>
      </c>
      <c r="V1948" s="41">
        <f>'Given Data '!C$45-(Table10[[#This Row],[Column13]]+Table10[[#This Row],[Column14]]+Table10[[#This Row],[Column15]])</f>
        <v>-1476.3970059016044</v>
      </c>
      <c r="W1948" s="41">
        <f>Table10[[#This Row],[Column16]]/'Given Data '!C$17</f>
        <v>-2.8299189317850995</v>
      </c>
      <c r="X1948" s="41">
        <f>IF(L1948=1,'Given Data '!C$55,IF(L1948=2,'Given Data '!C$56,IF(L1948=3,'Given Data '!C$57)))</f>
        <v>581.23604096253996</v>
      </c>
      <c r="Y1948" s="41">
        <f>Table10[[#This Row],[Column19]]*Table10[[#This Row],[Column11]]^2/(2*1000)</f>
        <v>358.75633477683982</v>
      </c>
    </row>
    <row r="1949" spans="7:25">
      <c r="G1949" s="42">
        <v>6500</v>
      </c>
      <c r="H1949" s="42">
        <v>18</v>
      </c>
      <c r="I1949" s="41">
        <f>Table10[[#This Row],[Column2]]*746/1000</f>
        <v>13.428000000000001</v>
      </c>
      <c r="J1949" s="37">
        <f>60*Table10[[#This Row],[Column3]]/(2*PI()*Table10[[#This Row],[Column1]])</f>
        <v>1.972737762311973E-2</v>
      </c>
      <c r="K1949" s="51">
        <v>414.1</v>
      </c>
      <c r="L1949" s="41">
        <f>IF(Simulation!Q1949&lt;='Given Data '!J$6,1,IF(AND(Simulation!Q1949&gt;'Given Data '!J$6,Simulation!Q1949&lt;='Given Data '!J$7),2,IF(Simulation!Q1949&gt;'Given Data '!J$8,3)))</f>
        <v>3</v>
      </c>
      <c r="M1949" s="41">
        <v>4</v>
      </c>
      <c r="N1949" s="32">
        <f t="shared" si="71"/>
        <v>1945</v>
      </c>
      <c r="O1949" s="41">
        <f>O1948+(Table10[[#This Row],[Column11]]-Q1948)/R1948</f>
        <v>92.411193907013825</v>
      </c>
      <c r="P1949" s="41">
        <f>3.6*Table10[[#This Row],[Column11]]</f>
        <v>126.74557803624562</v>
      </c>
      <c r="Q1949" s="41">
        <f t="shared" si="72"/>
        <v>35.207105010068226</v>
      </c>
      <c r="R1949" s="36">
        <f>-Table10[[#This Row],[Column16]]/Table10[[#This Row],[Column19]]</f>
        <v>2.5483169780905897</v>
      </c>
      <c r="S1949" s="41">
        <f>'Given Data '!C$21*'Given Data '!C$19*'Given Data '!C$9*Table10[[#This Row],[Column11]]^2</f>
        <v>1165.4800687858324</v>
      </c>
      <c r="T1949" s="41">
        <f>'Given Data '!C$25*'Given Data '!C$17*9.81</f>
        <v>1023.5950200000002</v>
      </c>
      <c r="U1949" s="41">
        <v>0</v>
      </c>
      <c r="V1949" s="41">
        <f>'Given Data '!C$45-(Table10[[#This Row],[Column13]]+Table10[[#This Row],[Column14]]+Table10[[#This Row],[Column15]])</f>
        <v>-1481.1736714629981</v>
      </c>
      <c r="W1949" s="41">
        <f>Table10[[#This Row],[Column16]]/'Given Data '!C$17</f>
        <v>-2.8390747186425371</v>
      </c>
      <c r="X1949" s="41">
        <f>IF(L1949=1,'Given Data '!C$55,IF(L1949=2,'Given Data '!C$56,IF(L1949=3,'Given Data '!C$57)))</f>
        <v>581.23604096253996</v>
      </c>
      <c r="Y1949" s="41">
        <f>Table10[[#This Row],[Column19]]*Table10[[#This Row],[Column11]]^2/(2*1000)</f>
        <v>360.23273178274138</v>
      </c>
    </row>
    <row r="1950" spans="7:25">
      <c r="G1950" s="42">
        <v>6500</v>
      </c>
      <c r="H1950" s="42">
        <v>18</v>
      </c>
      <c r="I1950" s="41">
        <f>Table10[[#This Row],[Column2]]*746/1000</f>
        <v>13.428000000000001</v>
      </c>
      <c r="J1950" s="37">
        <f>60*Table10[[#This Row],[Column3]]/(2*PI()*Table10[[#This Row],[Column1]])</f>
        <v>1.972737762311973E-2</v>
      </c>
      <c r="K1950" s="51">
        <v>269.2</v>
      </c>
      <c r="L1950" s="41">
        <f>IF(Simulation!Q1950&lt;='Given Data '!J$6,1,IF(AND(Simulation!Q1950&gt;'Given Data '!J$6,Simulation!Q1950&lt;='Given Data '!J$7),2,IF(Simulation!Q1950&gt;'Given Data '!J$8,3)))</f>
        <v>3</v>
      </c>
      <c r="M1950" s="41">
        <v>4</v>
      </c>
      <c r="N1950" s="32">
        <f t="shared" si="71"/>
        <v>1946</v>
      </c>
      <c r="O1950" s="41">
        <f>O1949+(Table10[[#This Row],[Column11]]-Q1949)/R1949</f>
        <v>92.439568128048961</v>
      </c>
      <c r="P1950" s="41">
        <f>3.6*Table10[[#This Row],[Column11]]</f>
        <v>127.00588146937973</v>
      </c>
      <c r="Q1950" s="41">
        <f t="shared" si="72"/>
        <v>35.279411519272145</v>
      </c>
      <c r="R1950" s="36">
        <f>-Table10[[#This Row],[Column16]]/Table10[[#This Row],[Column19]]</f>
        <v>2.5565616832072369</v>
      </c>
      <c r="S1950" s="41">
        <f>'Given Data '!C$21*'Given Data '!C$19*'Given Data '!C$9*Table10[[#This Row],[Column11]]^2</f>
        <v>1170.2721885467361</v>
      </c>
      <c r="T1950" s="41">
        <f>'Given Data '!C$25*'Given Data '!C$17*9.81</f>
        <v>1023.5950200000002</v>
      </c>
      <c r="U1950" s="41">
        <v>0</v>
      </c>
      <c r="V1950" s="41">
        <f>'Given Data '!C$45-(Table10[[#This Row],[Column13]]+Table10[[#This Row],[Column14]]+Table10[[#This Row],[Column15]])</f>
        <v>-1485.9657912239015</v>
      </c>
      <c r="W1950" s="41">
        <f>Table10[[#This Row],[Column16]]/'Given Data '!C$17</f>
        <v>-2.8482601277029413</v>
      </c>
      <c r="X1950" s="41">
        <f>IF(L1950=1,'Given Data '!C$55,IF(L1950=2,'Given Data '!C$56,IF(L1950=3,'Given Data '!C$57)))</f>
        <v>581.23604096253996</v>
      </c>
      <c r="Y1950" s="41">
        <f>Table10[[#This Row],[Column19]]*Table10[[#This Row],[Column11]]^2/(2*1000)</f>
        <v>361.71390545420434</v>
      </c>
    </row>
    <row r="1951" spans="7:25">
      <c r="G1951" s="42">
        <v>6500</v>
      </c>
      <c r="H1951" s="42">
        <v>18</v>
      </c>
      <c r="I1951" s="41">
        <f>Table10[[#This Row],[Column2]]*746/1000</f>
        <v>13.428000000000001</v>
      </c>
      <c r="J1951" s="37">
        <f>60*Table10[[#This Row],[Column3]]/(2*PI()*Table10[[#This Row],[Column1]])</f>
        <v>1.972737762311973E-2</v>
      </c>
      <c r="K1951" s="51">
        <v>269.2</v>
      </c>
      <c r="L1951" s="41">
        <f>IF(Simulation!Q1951&lt;='Given Data '!J$6,1,IF(AND(Simulation!Q1951&gt;'Given Data '!J$6,Simulation!Q1951&lt;='Given Data '!J$7),2,IF(Simulation!Q1951&gt;'Given Data '!J$8,3)))</f>
        <v>3</v>
      </c>
      <c r="M1951" s="41">
        <v>4</v>
      </c>
      <c r="N1951" s="32">
        <f t="shared" si="71"/>
        <v>1947</v>
      </c>
      <c r="O1951" s="41">
        <f>O1950+(Table10[[#This Row],[Column11]]-Q1950)/R1950</f>
        <v>92.467884220353696</v>
      </c>
      <c r="P1951" s="41">
        <f>3.6*Table10[[#This Row],[Column11]]</f>
        <v>127.2664920811557</v>
      </c>
      <c r="Q1951" s="41">
        <f t="shared" si="72"/>
        <v>35.351803355876584</v>
      </c>
      <c r="R1951" s="36">
        <f>-Table10[[#This Row],[Column16]]/Table10[[#This Row],[Column19]]</f>
        <v>2.5648330628557603</v>
      </c>
      <c r="S1951" s="41">
        <f>'Given Data '!C$21*'Given Data '!C$19*'Given Data '!C$9*Table10[[#This Row],[Column11]]^2</f>
        <v>1175.0798125069418</v>
      </c>
      <c r="T1951" s="41">
        <f>'Given Data '!C$25*'Given Data '!C$17*9.81</f>
        <v>1023.5950200000002</v>
      </c>
      <c r="U1951" s="41">
        <v>0</v>
      </c>
      <c r="V1951" s="41">
        <f>'Given Data '!C$45-(Table10[[#This Row],[Column13]]+Table10[[#This Row],[Column14]]+Table10[[#This Row],[Column15]])</f>
        <v>-1490.7734151841075</v>
      </c>
      <c r="W1951" s="41">
        <f>Table10[[#This Row],[Column16]]/'Given Data '!C$17</f>
        <v>-2.8574752548045992</v>
      </c>
      <c r="X1951" s="41">
        <f>IF(L1951=1,'Given Data '!C$55,IF(L1951=2,'Given Data '!C$56,IF(L1951=3,'Given Data '!C$57)))</f>
        <v>581.23604096253996</v>
      </c>
      <c r="Y1951" s="41">
        <f>Table10[[#This Row],[Column19]]*Table10[[#This Row],[Column11]]^2/(2*1000)</f>
        <v>363.19987124542831</v>
      </c>
    </row>
    <row r="1952" spans="7:25">
      <c r="G1952" s="42">
        <v>6500</v>
      </c>
      <c r="H1952" s="42">
        <v>18</v>
      </c>
      <c r="I1952" s="41">
        <f>Table10[[#This Row],[Column2]]*746/1000</f>
        <v>13.428000000000001</v>
      </c>
      <c r="J1952" s="37">
        <f>60*Table10[[#This Row],[Column3]]/(2*PI()*Table10[[#This Row],[Column1]])</f>
        <v>1.972737762311973E-2</v>
      </c>
      <c r="K1952" s="51">
        <v>269.2</v>
      </c>
      <c r="L1952" s="41">
        <f>IF(Simulation!Q1952&lt;='Given Data '!J$6,1,IF(AND(Simulation!Q1952&gt;'Given Data '!J$6,Simulation!Q1952&lt;='Given Data '!J$7),2,IF(Simulation!Q1952&gt;'Given Data '!J$8,3)))</f>
        <v>3</v>
      </c>
      <c r="M1952" s="41">
        <v>4</v>
      </c>
      <c r="N1952" s="32">
        <f t="shared" si="71"/>
        <v>1948</v>
      </c>
      <c r="O1952" s="41">
        <f>O1951+(Table10[[#This Row],[Column11]]-Q1951)/R1951</f>
        <v>92.496142353383703</v>
      </c>
      <c r="P1952" s="41">
        <f>3.6*Table10[[#This Row],[Column11]]</f>
        <v>127.52741069915946</v>
      </c>
      <c r="Q1952" s="41">
        <f t="shared" si="72"/>
        <v>35.424280749766517</v>
      </c>
      <c r="R1952" s="36">
        <f>-Table10[[#This Row],[Column16]]/Table10[[#This Row],[Column19]]</f>
        <v>2.5731312033376872</v>
      </c>
      <c r="S1952" s="41">
        <f>'Given Data '!C$21*'Given Data '!C$19*'Given Data '!C$9*Table10[[#This Row],[Column11]]^2</f>
        <v>1179.9029908280081</v>
      </c>
      <c r="T1952" s="41">
        <f>'Given Data '!C$25*'Given Data '!C$17*9.81</f>
        <v>1023.5950200000002</v>
      </c>
      <c r="U1952" s="41">
        <v>0</v>
      </c>
      <c r="V1952" s="41">
        <f>'Given Data '!C$45-(Table10[[#This Row],[Column13]]+Table10[[#This Row],[Column14]]+Table10[[#This Row],[Column15]])</f>
        <v>-1495.5965935051738</v>
      </c>
      <c r="W1952" s="41">
        <f>Table10[[#This Row],[Column16]]/'Given Data '!C$17</f>
        <v>-2.8667201960958648</v>
      </c>
      <c r="X1952" s="41">
        <f>IF(L1952=1,'Given Data '!C$55,IF(L1952=2,'Given Data '!C$56,IF(L1952=3,'Given Data '!C$57)))</f>
        <v>581.23604096253996</v>
      </c>
      <c r="Y1952" s="41">
        <f>Table10[[#This Row],[Column19]]*Table10[[#This Row],[Column11]]^2/(2*1000)</f>
        <v>364.69064466061252</v>
      </c>
    </row>
    <row r="1953" spans="7:25">
      <c r="G1953" s="42">
        <v>6500</v>
      </c>
      <c r="H1953" s="42">
        <v>18</v>
      </c>
      <c r="I1953" s="41">
        <f>Table10[[#This Row],[Column2]]*746/1000</f>
        <v>13.428000000000001</v>
      </c>
      <c r="J1953" s="37">
        <f>60*Table10[[#This Row],[Column3]]/(2*PI()*Table10[[#This Row],[Column1]])</f>
        <v>1.972737762311973E-2</v>
      </c>
      <c r="K1953" s="51">
        <v>269.2</v>
      </c>
      <c r="L1953" s="41">
        <f>IF(Simulation!Q1953&lt;='Given Data '!J$6,1,IF(AND(Simulation!Q1953&gt;'Given Data '!J$6,Simulation!Q1953&lt;='Given Data '!J$7),2,IF(Simulation!Q1953&gt;'Given Data '!J$8,3)))</f>
        <v>3</v>
      </c>
      <c r="M1953" s="41">
        <v>4</v>
      </c>
      <c r="N1953" s="32">
        <f t="shared" si="71"/>
        <v>1949</v>
      </c>
      <c r="O1953" s="41">
        <f>O1952+(Table10[[#This Row],[Column11]]-Q1952)/R1952</f>
        <v>92.524342695792384</v>
      </c>
      <c r="P1953" s="41">
        <f>3.6*Table10[[#This Row],[Column11]]</f>
        <v>127.7886381507472</v>
      </c>
      <c r="Q1953" s="41">
        <f t="shared" si="72"/>
        <v>35.496843930763113</v>
      </c>
      <c r="R1953" s="36">
        <f>-Table10[[#This Row],[Column16]]/Table10[[#This Row],[Column19]]</f>
        <v>2.581456191233761</v>
      </c>
      <c r="S1953" s="41">
        <f>'Given Data '!C$21*'Given Data '!C$19*'Given Data '!C$9*Table10[[#This Row],[Column11]]^2</f>
        <v>1184.7417738337831</v>
      </c>
      <c r="T1953" s="41">
        <f>'Given Data '!C$25*'Given Data '!C$17*9.81</f>
        <v>1023.5950200000002</v>
      </c>
      <c r="U1953" s="41">
        <v>0</v>
      </c>
      <c r="V1953" s="41">
        <f>'Given Data '!C$45-(Table10[[#This Row],[Column13]]+Table10[[#This Row],[Column14]]+Table10[[#This Row],[Column15]])</f>
        <v>-1500.4353765109488</v>
      </c>
      <c r="W1953" s="41">
        <f>Table10[[#This Row],[Column16]]/'Given Data '!C$17</f>
        <v>-2.8759950480361671</v>
      </c>
      <c r="X1953" s="41">
        <f>IF(L1953=1,'Given Data '!C$55,IF(L1953=2,'Given Data '!C$56,IF(L1953=3,'Given Data '!C$57)))</f>
        <v>581.23604096253996</v>
      </c>
      <c r="Y1953" s="41">
        <f>Table10[[#This Row],[Column19]]*Table10[[#This Row],[Column11]]^2/(2*1000)</f>
        <v>366.1862412541177</v>
      </c>
    </row>
    <row r="1954" spans="7:25">
      <c r="G1954" s="42">
        <v>6500</v>
      </c>
      <c r="H1954" s="42">
        <v>18</v>
      </c>
      <c r="I1954" s="41">
        <f>Table10[[#This Row],[Column2]]*746/1000</f>
        <v>13.428000000000001</v>
      </c>
      <c r="J1954" s="37">
        <f>60*Table10[[#This Row],[Column3]]/(2*PI()*Table10[[#This Row],[Column1]])</f>
        <v>1.972737762311973E-2</v>
      </c>
      <c r="K1954" s="51">
        <v>504.4</v>
      </c>
      <c r="L1954" s="41">
        <f>IF(Simulation!Q1954&lt;='Given Data '!J$6,1,IF(AND(Simulation!Q1954&gt;'Given Data '!J$6,Simulation!Q1954&lt;='Given Data '!J$7),2,IF(Simulation!Q1954&gt;'Given Data '!J$8,3)))</f>
        <v>3</v>
      </c>
      <c r="M1954" s="41">
        <v>4</v>
      </c>
      <c r="N1954" s="32">
        <f t="shared" si="71"/>
        <v>1950</v>
      </c>
      <c r="O1954" s="41">
        <f>O1953+(Table10[[#This Row],[Column11]]-Q1953)/R1953</f>
        <v>92.55248541543655</v>
      </c>
      <c r="P1954" s="41">
        <f>3.6*Table10[[#This Row],[Column11]]</f>
        <v>128.05017526305608</v>
      </c>
      <c r="Q1954" s="41">
        <f t="shared" si="72"/>
        <v>35.569493128626689</v>
      </c>
      <c r="R1954" s="36">
        <f>-Table10[[#This Row],[Column16]]/Table10[[#This Row],[Column19]]</f>
        <v>2.5898081134048452</v>
      </c>
      <c r="S1954" s="41">
        <f>'Given Data '!C$21*'Given Data '!C$19*'Given Data '!C$9*Table10[[#This Row],[Column11]]^2</f>
        <v>1189.5962120109314</v>
      </c>
      <c r="T1954" s="41">
        <f>'Given Data '!C$25*'Given Data '!C$17*9.81</f>
        <v>1023.5950200000002</v>
      </c>
      <c r="U1954" s="41">
        <v>0</v>
      </c>
      <c r="V1954" s="41">
        <f>'Given Data '!C$45-(Table10[[#This Row],[Column13]]+Table10[[#This Row],[Column14]]+Table10[[#This Row],[Column15]])</f>
        <v>-1505.2898146880968</v>
      </c>
      <c r="W1954" s="41">
        <f>Table10[[#This Row],[Column16]]/'Given Data '!C$17</f>
        <v>-2.8852999073970151</v>
      </c>
      <c r="X1954" s="41">
        <f>IF(L1954=1,'Given Data '!C$55,IF(L1954=2,'Given Data '!C$56,IF(L1954=3,'Given Data '!C$57)))</f>
        <v>581.23604096253996</v>
      </c>
      <c r="Y1954" s="41">
        <f>Table10[[#This Row],[Column19]]*Table10[[#This Row],[Column11]]^2/(2*1000)</f>
        <v>367.68667663062854</v>
      </c>
    </row>
    <row r="1955" spans="7:25">
      <c r="G1955" s="42">
        <v>6500</v>
      </c>
      <c r="H1955" s="42">
        <v>18</v>
      </c>
      <c r="I1955" s="41">
        <f>Table10[[#This Row],[Column2]]*746/1000</f>
        <v>13.428000000000001</v>
      </c>
      <c r="J1955" s="37">
        <f>60*Table10[[#This Row],[Column3]]/(2*PI()*Table10[[#This Row],[Column1]])</f>
        <v>1.972737762311973E-2</v>
      </c>
      <c r="K1955" s="51">
        <v>470.5</v>
      </c>
      <c r="L1955" s="41">
        <f>IF(Simulation!Q1955&lt;='Given Data '!J$6,1,IF(AND(Simulation!Q1955&gt;'Given Data '!J$6,Simulation!Q1955&lt;='Given Data '!J$7),2,IF(Simulation!Q1955&gt;'Given Data '!J$8,3)))</f>
        <v>3</v>
      </c>
      <c r="M1955" s="41">
        <v>4</v>
      </c>
      <c r="N1955" s="32">
        <f t="shared" si="71"/>
        <v>1951</v>
      </c>
      <c r="O1955" s="41">
        <f>O1954+(Table10[[#This Row],[Column11]]-Q1954)/R1954</f>
        <v>92.580570679381978</v>
      </c>
      <c r="P1955" s="41">
        <f>3.6*Table10[[#This Row],[Column11]]</f>
        <v>128.31202286301482</v>
      </c>
      <c r="Q1955" s="41">
        <f t="shared" si="72"/>
        <v>35.642228573059668</v>
      </c>
      <c r="R1955" s="36">
        <f>-Table10[[#This Row],[Column16]]/Table10[[#This Row],[Column19]]</f>
        <v>2.5981870569928303</v>
      </c>
      <c r="S1955" s="41">
        <f>'Given Data '!C$21*'Given Data '!C$19*'Given Data '!C$9*Table10[[#This Row],[Column11]]^2</f>
        <v>1194.46635600946</v>
      </c>
      <c r="T1955" s="41">
        <f>'Given Data '!C$25*'Given Data '!C$17*9.81</f>
        <v>1023.5950200000002</v>
      </c>
      <c r="U1955" s="41">
        <v>0</v>
      </c>
      <c r="V1955" s="41">
        <f>'Given Data '!C$45-(Table10[[#This Row],[Column13]]+Table10[[#This Row],[Column14]]+Table10[[#This Row],[Column15]])</f>
        <v>-1510.1599586866257</v>
      </c>
      <c r="W1955" s="41">
        <f>Table10[[#This Row],[Column16]]/'Given Data '!C$17</f>
        <v>-2.8946348712630114</v>
      </c>
      <c r="X1955" s="41">
        <f>IF(L1955=1,'Given Data '!C$55,IF(L1955=2,'Given Data '!C$56,IF(L1955=3,'Given Data '!C$57)))</f>
        <v>581.23604096253996</v>
      </c>
      <c r="Y1955" s="41">
        <f>Table10[[#This Row],[Column19]]*Table10[[#This Row],[Column11]]^2/(2*1000)</f>
        <v>369.19196644531661</v>
      </c>
    </row>
    <row r="1956" spans="7:25">
      <c r="G1956" s="42">
        <v>6500</v>
      </c>
      <c r="H1956" s="42">
        <v>18</v>
      </c>
      <c r="I1956" s="41">
        <f>Table10[[#This Row],[Column2]]*746/1000</f>
        <v>13.428000000000001</v>
      </c>
      <c r="J1956" s="37">
        <f>60*Table10[[#This Row],[Column3]]/(2*PI()*Table10[[#This Row],[Column1]])</f>
        <v>1.972737762311973E-2</v>
      </c>
      <c r="K1956" s="51">
        <v>470.5</v>
      </c>
      <c r="L1956" s="41">
        <f>IF(Simulation!Q1956&lt;='Given Data '!J$6,1,IF(AND(Simulation!Q1956&gt;'Given Data '!J$6,Simulation!Q1956&lt;='Given Data '!J$7),2,IF(Simulation!Q1956&gt;'Given Data '!J$8,3)))</f>
        <v>3</v>
      </c>
      <c r="M1956" s="41">
        <v>4</v>
      </c>
      <c r="N1956" s="32">
        <f t="shared" si="71"/>
        <v>1952</v>
      </c>
      <c r="O1956" s="41">
        <f>O1955+(Table10[[#This Row],[Column11]]-Q1955)/R1955</f>
        <v>92.608598653908984</v>
      </c>
      <c r="P1956" s="41">
        <f>3.6*Table10[[#This Row],[Column11]]</f>
        <v>128.57418177735406</v>
      </c>
      <c r="Q1956" s="41">
        <f t="shared" si="72"/>
        <v>35.715050493709462</v>
      </c>
      <c r="R1956" s="36">
        <f>-Table10[[#This Row],[Column16]]/Table10[[#This Row],[Column19]]</f>
        <v>2.6065931094215378</v>
      </c>
      <c r="S1956" s="41">
        <f>'Given Data '!C$21*'Given Data '!C$19*'Given Data '!C$9*Table10[[#This Row],[Column11]]^2</f>
        <v>1199.3522566432457</v>
      </c>
      <c r="T1956" s="41">
        <f>'Given Data '!C$25*'Given Data '!C$17*9.81</f>
        <v>1023.5950200000002</v>
      </c>
      <c r="U1956" s="41">
        <v>0</v>
      </c>
      <c r="V1956" s="41">
        <f>'Given Data '!C$45-(Table10[[#This Row],[Column13]]+Table10[[#This Row],[Column14]]+Table10[[#This Row],[Column15]])</f>
        <v>-1515.0458593204114</v>
      </c>
      <c r="W1956" s="41">
        <f>Table10[[#This Row],[Column16]]/'Given Data '!C$17</f>
        <v>-2.9040000370328558</v>
      </c>
      <c r="X1956" s="41">
        <f>IF(L1956=1,'Given Data '!C$55,IF(L1956=2,'Given Data '!C$56,IF(L1956=3,'Given Data '!C$57)))</f>
        <v>581.23604096253996</v>
      </c>
      <c r="Y1956" s="41">
        <f>Table10[[#This Row],[Column19]]*Table10[[#This Row],[Column11]]^2/(2*1000)</f>
        <v>370.70212640400325</v>
      </c>
    </row>
    <row r="1957" spans="7:25">
      <c r="G1957" s="42">
        <v>6500</v>
      </c>
      <c r="H1957" s="42">
        <v>18</v>
      </c>
      <c r="I1957" s="41">
        <f>Table10[[#This Row],[Column2]]*746/1000</f>
        <v>13.428000000000001</v>
      </c>
      <c r="J1957" s="37">
        <f>60*Table10[[#This Row],[Column3]]/(2*PI()*Table10[[#This Row],[Column1]])</f>
        <v>1.972737762311973E-2</v>
      </c>
      <c r="K1957" s="51">
        <v>470.5</v>
      </c>
      <c r="L1957" s="41">
        <f>IF(Simulation!Q1957&lt;='Given Data '!J$6,1,IF(AND(Simulation!Q1957&gt;'Given Data '!J$6,Simulation!Q1957&lt;='Given Data '!J$7),2,IF(Simulation!Q1957&gt;'Given Data '!J$8,3)))</f>
        <v>3</v>
      </c>
      <c r="M1957" s="41">
        <v>4</v>
      </c>
      <c r="N1957" s="32">
        <f t="shared" si="71"/>
        <v>1953</v>
      </c>
      <c r="O1957" s="41">
        <f>O1956+(Table10[[#This Row],[Column11]]-Q1956)/R1956</f>
        <v>92.636569504517936</v>
      </c>
      <c r="P1957" s="41">
        <f>3.6*Table10[[#This Row],[Column11]]</f>
        <v>128.83665283261703</v>
      </c>
      <c r="Q1957" s="41">
        <f t="shared" si="72"/>
        <v>35.787959120171401</v>
      </c>
      <c r="R1957" s="36">
        <f>-Table10[[#This Row],[Column16]]/Table10[[#This Row],[Column19]]</f>
        <v>2.6150263583976394</v>
      </c>
      <c r="S1957" s="41">
        <f>'Given Data '!C$21*'Given Data '!C$19*'Given Data '!C$9*Table10[[#This Row],[Column11]]^2</f>
        <v>1204.2539648905665</v>
      </c>
      <c r="T1957" s="41">
        <f>'Given Data '!C$25*'Given Data '!C$17*9.81</f>
        <v>1023.5950200000002</v>
      </c>
      <c r="U1957" s="41">
        <v>0</v>
      </c>
      <c r="V1957" s="41">
        <f>'Given Data '!C$45-(Table10[[#This Row],[Column13]]+Table10[[#This Row],[Column14]]+Table10[[#This Row],[Column15]])</f>
        <v>-1519.947567567732</v>
      </c>
      <c r="W1957" s="41">
        <f>Table10[[#This Row],[Column16]]/'Given Data '!C$17</f>
        <v>-2.913395502420371</v>
      </c>
      <c r="X1957" s="41">
        <f>IF(L1957=1,'Given Data '!C$55,IF(L1957=2,'Given Data '!C$56,IF(L1957=3,'Given Data '!C$57)))</f>
        <v>581.23604096253996</v>
      </c>
      <c r="Y1957" s="41">
        <f>Table10[[#This Row],[Column19]]*Table10[[#This Row],[Column11]]^2/(2*1000)</f>
        <v>372.21717226332356</v>
      </c>
    </row>
    <row r="1958" spans="7:25">
      <c r="G1958" s="42">
        <v>6500</v>
      </c>
      <c r="H1958" s="42">
        <v>18</v>
      </c>
      <c r="I1958" s="41">
        <f>Table10[[#This Row],[Column2]]*746/1000</f>
        <v>13.428000000000001</v>
      </c>
      <c r="J1958" s="37">
        <f>60*Table10[[#This Row],[Column3]]/(2*PI()*Table10[[#This Row],[Column1]])</f>
        <v>1.972737762311973E-2</v>
      </c>
      <c r="K1958" s="51">
        <v>470.5</v>
      </c>
      <c r="L1958" s="41">
        <f>IF(Simulation!Q1958&lt;='Given Data '!J$6,1,IF(AND(Simulation!Q1958&gt;'Given Data '!J$6,Simulation!Q1958&lt;='Given Data '!J$7),2,IF(Simulation!Q1958&gt;'Given Data '!J$8,3)))</f>
        <v>3</v>
      </c>
      <c r="M1958" s="41">
        <v>4</v>
      </c>
      <c r="N1958" s="32">
        <f t="shared" si="71"/>
        <v>1954</v>
      </c>
      <c r="O1958" s="41">
        <f>O1957+(Table10[[#This Row],[Column11]]-Q1957)/R1957</f>
        <v>92.664483395934667</v>
      </c>
      <c r="P1958" s="41">
        <f>3.6*Table10[[#This Row],[Column11]]</f>
        <v>129.09943685516973</v>
      </c>
      <c r="Q1958" s="41">
        <f t="shared" si="72"/>
        <v>35.860954681991586</v>
      </c>
      <c r="R1958" s="36">
        <f>-Table10[[#This Row],[Column16]]/Table10[[#This Row],[Column19]]</f>
        <v>2.6234868919115679</v>
      </c>
      <c r="S1958" s="41">
        <f>'Given Data '!C$21*'Given Data '!C$19*'Given Data '!C$9*Table10[[#This Row],[Column11]]^2</f>
        <v>1209.1715318946331</v>
      </c>
      <c r="T1958" s="41">
        <f>'Given Data '!C$25*'Given Data '!C$17*9.81</f>
        <v>1023.5950200000002</v>
      </c>
      <c r="U1958" s="41">
        <v>0</v>
      </c>
      <c r="V1958" s="41">
        <f>'Given Data '!C$45-(Table10[[#This Row],[Column13]]+Table10[[#This Row],[Column14]]+Table10[[#This Row],[Column15]])</f>
        <v>-1524.8651345717988</v>
      </c>
      <c r="W1958" s="41">
        <f>Table10[[#This Row],[Column16]]/'Given Data '!C$17</f>
        <v>-2.9228213654555186</v>
      </c>
      <c r="X1958" s="41">
        <f>IF(L1958=1,'Given Data '!C$55,IF(L1958=2,'Given Data '!C$56,IF(L1958=3,'Given Data '!C$57)))</f>
        <v>581.23604096253996</v>
      </c>
      <c r="Y1958" s="41">
        <f>Table10[[#This Row],[Column19]]*Table10[[#This Row],[Column11]]^2/(2*1000)</f>
        <v>373.73711983089117</v>
      </c>
    </row>
    <row r="1959" spans="7:25">
      <c r="G1959" s="42">
        <v>6500</v>
      </c>
      <c r="H1959" s="42">
        <v>18</v>
      </c>
      <c r="I1959" s="41">
        <f>Table10[[#This Row],[Column2]]*746/1000</f>
        <v>13.428000000000001</v>
      </c>
      <c r="J1959" s="37">
        <f>60*Table10[[#This Row],[Column3]]/(2*PI()*Table10[[#This Row],[Column1]])</f>
        <v>1.972737762311973E-2</v>
      </c>
      <c r="K1959" s="51">
        <v>470.5</v>
      </c>
      <c r="L1959" s="41">
        <f>IF(Simulation!Q1959&lt;='Given Data '!J$6,1,IF(AND(Simulation!Q1959&gt;'Given Data '!J$6,Simulation!Q1959&lt;='Given Data '!J$7),2,IF(Simulation!Q1959&gt;'Given Data '!J$8,3)))</f>
        <v>3</v>
      </c>
      <c r="M1959" s="41">
        <v>4</v>
      </c>
      <c r="N1959" s="32">
        <f t="shared" si="71"/>
        <v>1955</v>
      </c>
      <c r="O1959" s="41">
        <f>O1958+(Table10[[#This Row],[Column11]]-Q1958)/R1958</f>
        <v>92.692340492115889</v>
      </c>
      <c r="P1959" s="41">
        <f>3.6*Table10[[#This Row],[Column11]]</f>
        <v>129.36253467121111</v>
      </c>
      <c r="Q1959" s="41">
        <f t="shared" si="72"/>
        <v>35.934037408669752</v>
      </c>
      <c r="R1959" s="36">
        <f>-Table10[[#This Row],[Column16]]/Table10[[#This Row],[Column19]]</f>
        <v>2.6319747982384358</v>
      </c>
      <c r="S1959" s="41">
        <f>'Given Data '!C$21*'Given Data '!C$19*'Given Data '!C$9*Table10[[#This Row],[Column11]]^2</f>
        <v>1214.1050089641228</v>
      </c>
      <c r="T1959" s="41">
        <f>'Given Data '!C$25*'Given Data '!C$17*9.81</f>
        <v>1023.5950200000002</v>
      </c>
      <c r="U1959" s="41">
        <v>0</v>
      </c>
      <c r="V1959" s="41">
        <f>'Given Data '!C$45-(Table10[[#This Row],[Column13]]+Table10[[#This Row],[Column14]]+Table10[[#This Row],[Column15]])</f>
        <v>-1529.7986116412883</v>
      </c>
      <c r="W1959" s="41">
        <f>Table10[[#This Row],[Column16]]/'Given Data '!C$17</f>
        <v>-2.9322777244854192</v>
      </c>
      <c r="X1959" s="41">
        <f>IF(L1959=1,'Given Data '!C$55,IF(L1959=2,'Given Data '!C$56,IF(L1959=3,'Given Data '!C$57)))</f>
        <v>581.23604096253996</v>
      </c>
      <c r="Y1959" s="41">
        <f>Table10[[#This Row],[Column19]]*Table10[[#This Row],[Column11]]^2/(2*1000)</f>
        <v>375.26198496546294</v>
      </c>
    </row>
    <row r="1960" spans="7:25">
      <c r="G1960" s="42">
        <v>6500</v>
      </c>
      <c r="H1960" s="42">
        <v>18</v>
      </c>
      <c r="I1960" s="41">
        <f>Table10[[#This Row],[Column2]]*746/1000</f>
        <v>13.428000000000001</v>
      </c>
      <c r="J1960" s="37">
        <f>60*Table10[[#This Row],[Column3]]/(2*PI()*Table10[[#This Row],[Column1]])</f>
        <v>1.972737762311973E-2</v>
      </c>
      <c r="K1960" s="51">
        <v>443.8</v>
      </c>
      <c r="L1960" s="41">
        <f>IF(Simulation!Q1960&lt;='Given Data '!J$6,1,IF(AND(Simulation!Q1960&gt;'Given Data '!J$6,Simulation!Q1960&lt;='Given Data '!J$7),2,IF(Simulation!Q1960&gt;'Given Data '!J$8,3)))</f>
        <v>3</v>
      </c>
      <c r="M1960" s="41">
        <v>4</v>
      </c>
      <c r="N1960" s="32">
        <f t="shared" si="71"/>
        <v>1956</v>
      </c>
      <c r="O1960" s="41">
        <f>O1959+(Table10[[#This Row],[Column11]]-Q1959)/R1959</f>
        <v>92.720140956254568</v>
      </c>
      <c r="P1960" s="41">
        <f>3.6*Table10[[#This Row],[Column11]]</f>
        <v>129.62594710678351</v>
      </c>
      <c r="Q1960" s="41">
        <f t="shared" si="72"/>
        <v>36.007207529662082</v>
      </c>
      <c r="R1960" s="36">
        <f>-Table10[[#This Row],[Column16]]/Table10[[#This Row],[Column19]]</f>
        <v>2.6404901659389575</v>
      </c>
      <c r="S1960" s="41">
        <f>'Given Data '!C$21*'Given Data '!C$19*'Given Data '!C$9*Table10[[#This Row],[Column11]]^2</f>
        <v>1219.0544475737142</v>
      </c>
      <c r="T1960" s="41">
        <f>'Given Data '!C$25*'Given Data '!C$17*9.81</f>
        <v>1023.5950200000002</v>
      </c>
      <c r="U1960" s="41">
        <v>0</v>
      </c>
      <c r="V1960" s="41">
        <f>'Given Data '!C$45-(Table10[[#This Row],[Column13]]+Table10[[#This Row],[Column14]]+Table10[[#This Row],[Column15]])</f>
        <v>-1534.7480502508799</v>
      </c>
      <c r="W1960" s="41">
        <f>Table10[[#This Row],[Column16]]/'Given Data '!C$17</f>
        <v>-2.9417646781753843</v>
      </c>
      <c r="X1960" s="41">
        <f>IF(L1960=1,'Given Data '!C$55,IF(L1960=2,'Given Data '!C$56,IF(L1960=3,'Given Data '!C$57)))</f>
        <v>581.23604096253996</v>
      </c>
      <c r="Y1960" s="41">
        <f>Table10[[#This Row],[Column19]]*Table10[[#This Row],[Column11]]^2/(2*1000)</f>
        <v>376.79178357710418</v>
      </c>
    </row>
    <row r="1961" spans="7:25">
      <c r="G1961" s="42">
        <v>6500</v>
      </c>
      <c r="H1961" s="42">
        <v>18</v>
      </c>
      <c r="I1961" s="41">
        <f>Table10[[#This Row],[Column2]]*746/1000</f>
        <v>13.428000000000001</v>
      </c>
      <c r="J1961" s="37">
        <f>60*Table10[[#This Row],[Column3]]/(2*PI()*Table10[[#This Row],[Column1]])</f>
        <v>1.972737762311973E-2</v>
      </c>
      <c r="K1961" s="51">
        <v>443.8</v>
      </c>
      <c r="L1961" s="41">
        <f>IF(Simulation!Q1961&lt;='Given Data '!J$6,1,IF(AND(Simulation!Q1961&gt;'Given Data '!J$6,Simulation!Q1961&lt;='Given Data '!J$7),2,IF(Simulation!Q1961&gt;'Given Data '!J$8,3)))</f>
        <v>3</v>
      </c>
      <c r="M1961" s="41">
        <v>4</v>
      </c>
      <c r="N1961" s="32">
        <f t="shared" si="71"/>
        <v>1957</v>
      </c>
      <c r="O1961" s="41">
        <f>O1960+(Table10[[#This Row],[Column11]]-Q1960)/R1960</f>
        <v>92.747884950785178</v>
      </c>
      <c r="P1961" s="41">
        <f>3.6*Table10[[#This Row],[Column11]]</f>
        <v>129.88967498778251</v>
      </c>
      <c r="Q1961" s="41">
        <f t="shared" si="72"/>
        <v>36.080465274384032</v>
      </c>
      <c r="R1961" s="36">
        <f>-Table10[[#This Row],[Column16]]/Table10[[#This Row],[Column19]]</f>
        <v>2.6490330838603726</v>
      </c>
      <c r="S1961" s="41">
        <f>'Given Data '!C$21*'Given Data '!C$19*'Given Data '!C$9*Table10[[#This Row],[Column11]]^2</f>
        <v>1224.0198993646254</v>
      </c>
      <c r="T1961" s="41">
        <f>'Given Data '!C$25*'Given Data '!C$17*9.81</f>
        <v>1023.5950200000002</v>
      </c>
      <c r="U1961" s="41">
        <v>0</v>
      </c>
      <c r="V1961" s="41">
        <f>'Given Data '!C$45-(Table10[[#This Row],[Column13]]+Table10[[#This Row],[Column14]]+Table10[[#This Row],[Column15]])</f>
        <v>-1539.7135020417911</v>
      </c>
      <c r="W1961" s="41">
        <f>Table10[[#This Row],[Column16]]/'Given Data '!C$17</f>
        <v>-2.9512823255099403</v>
      </c>
      <c r="X1961" s="41">
        <f>IF(L1961=1,'Given Data '!C$55,IF(L1961=2,'Given Data '!C$56,IF(L1961=3,'Given Data '!C$57)))</f>
        <v>581.23604096253996</v>
      </c>
      <c r="Y1961" s="41">
        <f>Table10[[#This Row],[Column19]]*Table10[[#This Row],[Column11]]^2/(2*1000)</f>
        <v>378.32653162735517</v>
      </c>
    </row>
    <row r="1962" spans="7:25">
      <c r="G1962" s="42">
        <v>6500</v>
      </c>
      <c r="H1962" s="42">
        <v>18</v>
      </c>
      <c r="I1962" s="41">
        <f>Table10[[#This Row],[Column2]]*746/1000</f>
        <v>13.428000000000001</v>
      </c>
      <c r="J1962" s="37">
        <f>60*Table10[[#This Row],[Column3]]/(2*PI()*Table10[[#This Row],[Column1]])</f>
        <v>1.972737762311973E-2</v>
      </c>
      <c r="K1962" s="51">
        <v>443.8</v>
      </c>
      <c r="L1962" s="41">
        <f>IF(Simulation!Q1962&lt;='Given Data '!J$6,1,IF(AND(Simulation!Q1962&gt;'Given Data '!J$6,Simulation!Q1962&lt;='Given Data '!J$7),2,IF(Simulation!Q1962&gt;'Given Data '!J$8,3)))</f>
        <v>3</v>
      </c>
      <c r="M1962" s="41">
        <v>4</v>
      </c>
      <c r="N1962" s="32">
        <f t="shared" si="71"/>
        <v>1958</v>
      </c>
      <c r="O1962" s="41">
        <f>O1961+(Table10[[#This Row],[Column11]]-Q1961)/R1961</f>
        <v>92.77557263738899</v>
      </c>
      <c r="P1962" s="41">
        <f>3.6*Table10[[#This Row],[Column11]]</f>
        <v>130.15371913996708</v>
      </c>
      <c r="Q1962" s="41">
        <f t="shared" si="72"/>
        <v>36.153810872213079</v>
      </c>
      <c r="R1962" s="36">
        <f>-Table10[[#This Row],[Column16]]/Table10[[#This Row],[Column19]]</f>
        <v>2.6576036411373707</v>
      </c>
      <c r="S1962" s="41">
        <f>'Given Data '!C$21*'Given Data '!C$19*'Given Data '!C$9*Table10[[#This Row],[Column11]]^2</f>
        <v>1229.0014161451504</v>
      </c>
      <c r="T1962" s="41">
        <f>'Given Data '!C$25*'Given Data '!C$17*9.81</f>
        <v>1023.5950200000002</v>
      </c>
      <c r="U1962" s="41">
        <v>0</v>
      </c>
      <c r="V1962" s="41">
        <f>'Given Data '!C$45-(Table10[[#This Row],[Column13]]+Table10[[#This Row],[Column14]]+Table10[[#This Row],[Column15]])</f>
        <v>-1544.6950188223161</v>
      </c>
      <c r="W1962" s="41">
        <f>Table10[[#This Row],[Column16]]/'Given Data '!C$17</f>
        <v>-2.9608307657938626</v>
      </c>
      <c r="X1962" s="41">
        <f>IF(L1962=1,'Given Data '!C$55,IF(L1962=2,'Given Data '!C$56,IF(L1962=3,'Given Data '!C$57)))</f>
        <v>581.23604096253996</v>
      </c>
      <c r="Y1962" s="41">
        <f>Table10[[#This Row],[Column19]]*Table10[[#This Row],[Column11]]^2/(2*1000)</f>
        <v>379.86624512939693</v>
      </c>
    </row>
    <row r="1963" spans="7:25">
      <c r="G1963" s="42">
        <v>6500</v>
      </c>
      <c r="H1963" s="42">
        <v>18</v>
      </c>
      <c r="I1963" s="41">
        <f>Table10[[#This Row],[Column2]]*746/1000</f>
        <v>13.428000000000001</v>
      </c>
      <c r="J1963" s="37">
        <f>60*Table10[[#This Row],[Column3]]/(2*PI()*Table10[[#This Row],[Column1]])</f>
        <v>1.972737762311973E-2</v>
      </c>
      <c r="K1963" s="51">
        <v>443.8</v>
      </c>
      <c r="L1963" s="41">
        <f>IF(Simulation!Q1963&lt;='Given Data '!J$6,1,IF(AND(Simulation!Q1963&gt;'Given Data '!J$6,Simulation!Q1963&lt;='Given Data '!J$7),2,IF(Simulation!Q1963&gt;'Given Data '!J$8,3)))</f>
        <v>3</v>
      </c>
      <c r="M1963" s="41">
        <v>4</v>
      </c>
      <c r="N1963" s="32">
        <f t="shared" si="71"/>
        <v>1959</v>
      </c>
      <c r="O1963" s="41">
        <f>O1962+(Table10[[#This Row],[Column11]]-Q1962)/R1962</f>
        <v>92.803204176999245</v>
      </c>
      <c r="P1963" s="41">
        <f>3.6*Table10[[#This Row],[Column11]]</f>
        <v>130.41808038896951</v>
      </c>
      <c r="Q1963" s="41">
        <f t="shared" si="72"/>
        <v>36.227244552491534</v>
      </c>
      <c r="R1963" s="36">
        <f>-Table10[[#This Row],[Column16]]/Table10[[#This Row],[Column19]]</f>
        <v>2.6662019271930268</v>
      </c>
      <c r="S1963" s="41">
        <f>'Given Data '!C$21*'Given Data '!C$19*'Given Data '!C$9*Table10[[#This Row],[Column11]]^2</f>
        <v>1233.9990498912034</v>
      </c>
      <c r="T1963" s="41">
        <f>'Given Data '!C$25*'Given Data '!C$17*9.81</f>
        <v>1023.5950200000002</v>
      </c>
      <c r="U1963" s="41">
        <v>0</v>
      </c>
      <c r="V1963" s="41">
        <f>'Given Data '!C$45-(Table10[[#This Row],[Column13]]+Table10[[#This Row],[Column14]]+Table10[[#This Row],[Column15]])</f>
        <v>-1549.6926525683691</v>
      </c>
      <c r="W1963" s="41">
        <f>Table10[[#This Row],[Column16]]/'Given Data '!C$17</f>
        <v>-2.9704100986532156</v>
      </c>
      <c r="X1963" s="41">
        <f>IF(L1963=1,'Given Data '!C$55,IF(L1963=2,'Given Data '!C$56,IF(L1963=3,'Given Data '!C$57)))</f>
        <v>581.23604096253996</v>
      </c>
      <c r="Y1963" s="41">
        <f>Table10[[#This Row],[Column19]]*Table10[[#This Row],[Column11]]^2/(2*1000)</f>
        <v>381.41094014821931</v>
      </c>
    </row>
    <row r="1964" spans="7:25">
      <c r="G1964" s="42">
        <v>6500</v>
      </c>
      <c r="H1964" s="42">
        <v>18</v>
      </c>
      <c r="I1964" s="41">
        <f>Table10[[#This Row],[Column2]]*746/1000</f>
        <v>13.428000000000001</v>
      </c>
      <c r="J1964" s="37">
        <f>60*Table10[[#This Row],[Column3]]/(2*PI()*Table10[[#This Row],[Column1]])</f>
        <v>1.972737762311973E-2</v>
      </c>
      <c r="K1964" s="51">
        <v>443.8</v>
      </c>
      <c r="L1964" s="41">
        <f>IF(Simulation!Q1964&lt;='Given Data '!J$6,1,IF(AND(Simulation!Q1964&gt;'Given Data '!J$6,Simulation!Q1964&lt;='Given Data '!J$7),2,IF(Simulation!Q1964&gt;'Given Data '!J$8,3)))</f>
        <v>3</v>
      </c>
      <c r="M1964" s="41">
        <v>4</v>
      </c>
      <c r="N1964" s="32">
        <f t="shared" si="71"/>
        <v>1960</v>
      </c>
      <c r="O1964" s="41">
        <f>O1963+(Table10[[#This Row],[Column11]]-Q1963)/R1963</f>
        <v>92.830779729806352</v>
      </c>
      <c r="P1964" s="41">
        <f>3.6*Table10[[#This Row],[Column11]]</f>
        <v>130.6827595603053</v>
      </c>
      <c r="Q1964" s="41">
        <f t="shared" si="72"/>
        <v>36.300766544529246</v>
      </c>
      <c r="R1964" s="36">
        <f>-Table10[[#This Row],[Column16]]/Table10[[#This Row],[Column19]]</f>
        <v>2.6748280317397288</v>
      </c>
      <c r="S1964" s="41">
        <f>'Given Data '!C$21*'Given Data '!C$19*'Given Data '!C$9*Table10[[#This Row],[Column11]]^2</f>
        <v>1239.0128527468571</v>
      </c>
      <c r="T1964" s="41">
        <f>'Given Data '!C$25*'Given Data '!C$17*9.81</f>
        <v>1023.5950200000002</v>
      </c>
      <c r="U1964" s="41">
        <v>0</v>
      </c>
      <c r="V1964" s="41">
        <f>'Given Data '!C$45-(Table10[[#This Row],[Column13]]+Table10[[#This Row],[Column14]]+Table10[[#This Row],[Column15]])</f>
        <v>-1554.706455424023</v>
      </c>
      <c r="W1964" s="41">
        <f>Table10[[#This Row],[Column16]]/'Given Data '!C$17</f>
        <v>-2.9800204240363861</v>
      </c>
      <c r="X1964" s="41">
        <f>IF(L1964=1,'Given Data '!C$55,IF(L1964=2,'Given Data '!C$56,IF(L1964=3,'Given Data '!C$57)))</f>
        <v>581.23604096253996</v>
      </c>
      <c r="Y1964" s="41">
        <f>Table10[[#This Row],[Column19]]*Table10[[#This Row],[Column11]]^2/(2*1000)</f>
        <v>382.96063280078761</v>
      </c>
    </row>
    <row r="1965" spans="7:25">
      <c r="G1965" s="42">
        <v>6500</v>
      </c>
      <c r="H1965" s="42">
        <v>18</v>
      </c>
      <c r="I1965" s="41">
        <f>Table10[[#This Row],[Column2]]*746/1000</f>
        <v>13.428000000000001</v>
      </c>
      <c r="J1965" s="37">
        <f>60*Table10[[#This Row],[Column3]]/(2*PI()*Table10[[#This Row],[Column1]])</f>
        <v>1.972737762311973E-2</v>
      </c>
      <c r="K1965" s="51">
        <v>443.8</v>
      </c>
      <c r="L1965" s="41">
        <f>IF(Simulation!Q1965&lt;='Given Data '!J$6,1,IF(AND(Simulation!Q1965&gt;'Given Data '!J$6,Simulation!Q1965&lt;='Given Data '!J$7),2,IF(Simulation!Q1965&gt;'Given Data '!J$8,3)))</f>
        <v>3</v>
      </c>
      <c r="M1965" s="41">
        <v>4</v>
      </c>
      <c r="N1965" s="32">
        <f t="shared" si="71"/>
        <v>1961</v>
      </c>
      <c r="O1965" s="41">
        <f>O1964+(Table10[[#This Row],[Column11]]-Q1964)/R1964</f>
        <v>92.858299455262951</v>
      </c>
      <c r="P1965" s="41">
        <f>3.6*Table10[[#This Row],[Column11]]</f>
        <v>130.9477574793828</v>
      </c>
      <c r="Q1965" s="41">
        <f t="shared" si="72"/>
        <v>36.374377077606333</v>
      </c>
      <c r="R1965" s="36">
        <f>-Table10[[#This Row],[Column16]]/Table10[[#This Row],[Column19]]</f>
        <v>2.6834820447801162</v>
      </c>
      <c r="S1965" s="41">
        <f>'Given Data '!C$21*'Given Data '!C$19*'Given Data '!C$9*Table10[[#This Row],[Column11]]^2</f>
        <v>1244.0428770248902</v>
      </c>
      <c r="T1965" s="41">
        <f>'Given Data '!C$25*'Given Data '!C$17*9.81</f>
        <v>1023.5950200000002</v>
      </c>
      <c r="U1965" s="41">
        <v>0</v>
      </c>
      <c r="V1965" s="41">
        <f>'Given Data '!C$45-(Table10[[#This Row],[Column13]]+Table10[[#This Row],[Column14]]+Table10[[#This Row],[Column15]])</f>
        <v>-1559.7364797020562</v>
      </c>
      <c r="W1965" s="41">
        <f>Table10[[#This Row],[Column16]]/'Given Data '!C$17</f>
        <v>-2.9896618422151313</v>
      </c>
      <c r="X1965" s="41">
        <f>IF(L1965=1,'Given Data '!C$55,IF(L1965=2,'Given Data '!C$56,IF(L1965=3,'Given Data '!C$57)))</f>
        <v>581.23604096253996</v>
      </c>
      <c r="Y1965" s="41">
        <f>Table10[[#This Row],[Column19]]*Table10[[#This Row],[Column11]]^2/(2*1000)</f>
        <v>384.51533925621163</v>
      </c>
    </row>
    <row r="1966" spans="7:25">
      <c r="G1966" s="42">
        <v>6500</v>
      </c>
      <c r="H1966" s="42">
        <v>18</v>
      </c>
      <c r="I1966" s="41">
        <f>Table10[[#This Row],[Column2]]*746/1000</f>
        <v>13.428000000000001</v>
      </c>
      <c r="J1966" s="37">
        <f>60*Table10[[#This Row],[Column3]]/(2*PI()*Table10[[#This Row],[Column1]])</f>
        <v>1.972737762311973E-2</v>
      </c>
      <c r="K1966" s="51">
        <v>443.8</v>
      </c>
      <c r="L1966" s="41">
        <f>IF(Simulation!Q1966&lt;='Given Data '!J$6,1,IF(AND(Simulation!Q1966&gt;'Given Data '!J$6,Simulation!Q1966&lt;='Given Data '!J$7),2,IF(Simulation!Q1966&gt;'Given Data '!J$8,3)))</f>
        <v>3</v>
      </c>
      <c r="M1966" s="41">
        <v>4</v>
      </c>
      <c r="N1966" s="32">
        <f t="shared" si="71"/>
        <v>1962</v>
      </c>
      <c r="O1966" s="41">
        <f>O1965+(Table10[[#This Row],[Column11]]-Q1965)/R1965</f>
        <v>92.885763512089014</v>
      </c>
      <c r="P1966" s="41">
        <f>3.6*Table10[[#This Row],[Column11]]</f>
        <v>131.21307497151324</v>
      </c>
      <c r="Q1966" s="41">
        <f t="shared" si="72"/>
        <v>36.448076380975898</v>
      </c>
      <c r="R1966" s="36">
        <f>-Table10[[#This Row],[Column16]]/Table10[[#This Row],[Column19]]</f>
        <v>2.6921640566080192</v>
      </c>
      <c r="S1966" s="41">
        <f>'Given Data '!C$21*'Given Data '!C$19*'Given Data '!C$9*Table10[[#This Row],[Column11]]^2</f>
        <v>1249.0891752073308</v>
      </c>
      <c r="T1966" s="41">
        <f>'Given Data '!C$25*'Given Data '!C$17*9.81</f>
        <v>1023.5950200000002</v>
      </c>
      <c r="U1966" s="41">
        <v>0</v>
      </c>
      <c r="V1966" s="41">
        <f>'Given Data '!C$45-(Table10[[#This Row],[Column13]]+Table10[[#This Row],[Column14]]+Table10[[#This Row],[Column15]])</f>
        <v>-1564.7827778844965</v>
      </c>
      <c r="W1966" s="41">
        <f>Table10[[#This Row],[Column16]]/'Given Data '!C$17</f>
        <v>-2.9993344537856212</v>
      </c>
      <c r="X1966" s="41">
        <f>IF(L1966=1,'Given Data '!C$55,IF(L1966=2,'Given Data '!C$56,IF(L1966=3,'Given Data '!C$57)))</f>
        <v>581.23604096253996</v>
      </c>
      <c r="Y1966" s="41">
        <f>Table10[[#This Row],[Column19]]*Table10[[#This Row],[Column11]]^2/(2*1000)</f>
        <v>386.07507573591363</v>
      </c>
    </row>
    <row r="1967" spans="7:25">
      <c r="G1967" s="42">
        <v>6500</v>
      </c>
      <c r="H1967" s="42">
        <v>18</v>
      </c>
      <c r="I1967" s="41">
        <f>Table10[[#This Row],[Column2]]*746/1000</f>
        <v>13.428000000000001</v>
      </c>
      <c r="J1967" s="37">
        <f>60*Table10[[#This Row],[Column3]]/(2*PI()*Table10[[#This Row],[Column1]])</f>
        <v>1.972737762311973E-2</v>
      </c>
      <c r="K1967" s="51">
        <v>443.8</v>
      </c>
      <c r="L1967" s="41">
        <f>IF(Simulation!Q1967&lt;='Given Data '!J$6,1,IF(AND(Simulation!Q1967&gt;'Given Data '!J$6,Simulation!Q1967&lt;='Given Data '!J$7),2,IF(Simulation!Q1967&gt;'Given Data '!J$8,3)))</f>
        <v>3</v>
      </c>
      <c r="M1967" s="41">
        <v>4</v>
      </c>
      <c r="N1967" s="32">
        <f t="shared" si="71"/>
        <v>1963</v>
      </c>
      <c r="O1967" s="41">
        <f>O1966+(Table10[[#This Row],[Column11]]-Q1966)/R1966</f>
        <v>92.913172058276857</v>
      </c>
      <c r="P1967" s="41">
        <f>3.6*Table10[[#This Row],[Column11]]</f>
        <v>131.47871286192012</v>
      </c>
      <c r="Q1967" s="41">
        <f t="shared" si="72"/>
        <v>36.521864683866696</v>
      </c>
      <c r="R1967" s="36">
        <f>-Table10[[#This Row],[Column16]]/Table10[[#This Row],[Column19]]</f>
        <v>2.7008741578094022</v>
      </c>
      <c r="S1967" s="41">
        <f>'Given Data '!C$21*'Given Data '!C$19*'Given Data '!C$9*Table10[[#This Row],[Column11]]^2</f>
        <v>1254.1517999460057</v>
      </c>
      <c r="T1967" s="41">
        <f>'Given Data '!C$25*'Given Data '!C$17*9.81</f>
        <v>1023.5950200000002</v>
      </c>
      <c r="U1967" s="41">
        <v>0</v>
      </c>
      <c r="V1967" s="41">
        <f>'Given Data '!C$45-(Table10[[#This Row],[Column13]]+Table10[[#This Row],[Column14]]+Table10[[#This Row],[Column15]])</f>
        <v>-1569.8454026231714</v>
      </c>
      <c r="W1967" s="41">
        <f>Table10[[#This Row],[Column16]]/'Given Data '!C$17</f>
        <v>-3.0090383596694932</v>
      </c>
      <c r="X1967" s="41">
        <f>IF(L1967=1,'Given Data '!C$55,IF(L1967=2,'Given Data '!C$56,IF(L1967=3,'Given Data '!C$57)))</f>
        <v>581.23604096253996</v>
      </c>
      <c r="Y1967" s="41">
        <f>Table10[[#This Row],[Column19]]*Table10[[#This Row],[Column11]]^2/(2*1000)</f>
        <v>387.63985851379823</v>
      </c>
    </row>
    <row r="1968" spans="7:25">
      <c r="G1968" s="42">
        <v>6500</v>
      </c>
      <c r="H1968" s="42">
        <v>18</v>
      </c>
      <c r="I1968" s="41">
        <f>Table10[[#This Row],[Column2]]*746/1000</f>
        <v>13.428000000000001</v>
      </c>
      <c r="J1968" s="37">
        <f>60*Table10[[#This Row],[Column3]]/(2*PI()*Table10[[#This Row],[Column1]])</f>
        <v>1.972737762311973E-2</v>
      </c>
      <c r="K1968" s="51">
        <v>469.2</v>
      </c>
      <c r="L1968" s="41">
        <f>IF(Simulation!Q1968&lt;='Given Data '!J$6,1,IF(AND(Simulation!Q1968&gt;'Given Data '!J$6,Simulation!Q1968&lt;='Given Data '!J$7),2,IF(Simulation!Q1968&gt;'Given Data '!J$8,3)))</f>
        <v>3</v>
      </c>
      <c r="M1968" s="41">
        <v>4</v>
      </c>
      <c r="N1968" s="32">
        <f t="shared" si="71"/>
        <v>1964</v>
      </c>
      <c r="O1968" s="41">
        <f>O1967+(Table10[[#This Row],[Column11]]-Q1967)/R1967</f>
        <v>92.940525251096105</v>
      </c>
      <c r="P1968" s="41">
        <f>3.6*Table10[[#This Row],[Column11]]</f>
        <v>131.74467197574882</v>
      </c>
      <c r="Q1968" s="41">
        <f t="shared" si="72"/>
        <v>36.595742215485778</v>
      </c>
      <c r="R1968" s="36">
        <f>-Table10[[#This Row],[Column16]]/Table10[[#This Row],[Column19]]</f>
        <v>2.7096124392633039</v>
      </c>
      <c r="S1968" s="41">
        <f>'Given Data '!C$21*'Given Data '!C$19*'Given Data '!C$9*Table10[[#This Row],[Column11]]^2</f>
        <v>1259.2308040630878</v>
      </c>
      <c r="T1968" s="41">
        <f>'Given Data '!C$25*'Given Data '!C$17*9.81</f>
        <v>1023.5950200000002</v>
      </c>
      <c r="U1968" s="41">
        <v>0</v>
      </c>
      <c r="V1968" s="41">
        <f>'Given Data '!C$45-(Table10[[#This Row],[Column13]]+Table10[[#This Row],[Column14]]+Table10[[#This Row],[Column15]])</f>
        <v>-1574.9244067402535</v>
      </c>
      <c r="W1968" s="41">
        <f>Table10[[#This Row],[Column16]]/'Given Data '!C$17</f>
        <v>-3.0187736611148979</v>
      </c>
      <c r="X1968" s="41">
        <f>IF(L1968=1,'Given Data '!C$55,IF(L1968=2,'Given Data '!C$56,IF(L1968=3,'Given Data '!C$57)))</f>
        <v>581.23604096253996</v>
      </c>
      <c r="Y1968" s="41">
        <f>Table10[[#This Row],[Column19]]*Table10[[#This Row],[Column11]]^2/(2*1000)</f>
        <v>389.20970391642129</v>
      </c>
    </row>
    <row r="1969" spans="7:25">
      <c r="G1969" s="42">
        <v>6500</v>
      </c>
      <c r="H1969" s="42">
        <v>18</v>
      </c>
      <c r="I1969" s="41">
        <f>Table10[[#This Row],[Column2]]*746/1000</f>
        <v>13.428000000000001</v>
      </c>
      <c r="J1969" s="37">
        <f>60*Table10[[#This Row],[Column3]]/(2*PI()*Table10[[#This Row],[Column1]])</f>
        <v>1.972737762311973E-2</v>
      </c>
      <c r="K1969" s="51">
        <v>469.2</v>
      </c>
      <c r="L1969" s="41">
        <f>IF(Simulation!Q1969&lt;='Given Data '!J$6,1,IF(AND(Simulation!Q1969&gt;'Given Data '!J$6,Simulation!Q1969&lt;='Given Data '!J$7),2,IF(Simulation!Q1969&gt;'Given Data '!J$8,3)))</f>
        <v>3</v>
      </c>
      <c r="M1969" s="41">
        <v>4</v>
      </c>
      <c r="N1969" s="32">
        <f t="shared" si="71"/>
        <v>1965</v>
      </c>
      <c r="O1969" s="41">
        <f>O1968+(Table10[[#This Row],[Column11]]-Q1968)/R1968</f>
        <v>92.967823247098622</v>
      </c>
      <c r="P1969" s="41">
        <f>3.6*Table10[[#This Row],[Column11]]</f>
        <v>132.01095313807622</v>
      </c>
      <c r="Q1969" s="41">
        <f t="shared" si="72"/>
        <v>36.669709205021171</v>
      </c>
      <c r="R1969" s="36">
        <f>-Table10[[#This Row],[Column16]]/Table10[[#This Row],[Column19]]</f>
        <v>2.7183789921427906</v>
      </c>
      <c r="S1969" s="41">
        <f>'Given Data '!C$21*'Given Data '!C$19*'Given Data '!C$9*Table10[[#This Row],[Column11]]^2</f>
        <v>1264.3262405516496</v>
      </c>
      <c r="T1969" s="41">
        <f>'Given Data '!C$25*'Given Data '!C$17*9.81</f>
        <v>1023.5950200000002</v>
      </c>
      <c r="U1969" s="41">
        <v>0</v>
      </c>
      <c r="V1969" s="41">
        <f>'Given Data '!C$45-(Table10[[#This Row],[Column13]]+Table10[[#This Row],[Column14]]+Table10[[#This Row],[Column15]])</f>
        <v>-1580.019843228815</v>
      </c>
      <c r="W1969" s="41">
        <f>Table10[[#This Row],[Column16]]/'Given Data '!C$17</f>
        <v>-3.0285404596975618</v>
      </c>
      <c r="X1969" s="41">
        <f>IF(L1969=1,'Given Data '!C$55,IF(L1969=2,'Given Data '!C$56,IF(L1969=3,'Given Data '!C$57)))</f>
        <v>581.23604096253996</v>
      </c>
      <c r="Y1969" s="41">
        <f>Table10[[#This Row],[Column19]]*Table10[[#This Row],[Column11]]^2/(2*1000)</f>
        <v>390.78462832316148</v>
      </c>
    </row>
    <row r="1970" spans="7:25">
      <c r="G1970" s="42">
        <v>6500</v>
      </c>
      <c r="H1970" s="42">
        <v>18</v>
      </c>
      <c r="I1970" s="41">
        <f>Table10[[#This Row],[Column2]]*746/1000</f>
        <v>13.428000000000001</v>
      </c>
      <c r="J1970" s="37">
        <f>60*Table10[[#This Row],[Column3]]/(2*PI()*Table10[[#This Row],[Column1]])</f>
        <v>1.972737762311973E-2</v>
      </c>
      <c r="K1970" s="51">
        <v>469.2</v>
      </c>
      <c r="L1970" s="41">
        <f>IF(Simulation!Q1970&lt;='Given Data '!J$6,1,IF(AND(Simulation!Q1970&gt;'Given Data '!J$6,Simulation!Q1970&lt;='Given Data '!J$7),2,IF(Simulation!Q1970&gt;'Given Data '!J$8,3)))</f>
        <v>3</v>
      </c>
      <c r="M1970" s="41">
        <v>4</v>
      </c>
      <c r="N1970" s="32">
        <f t="shared" si="71"/>
        <v>1966</v>
      </c>
      <c r="O1970" s="41">
        <f>O1969+(Table10[[#This Row],[Column11]]-Q1969)/R1969</f>
        <v>92.995066202123411</v>
      </c>
      <c r="P1970" s="41">
        <f>3.6*Table10[[#This Row],[Column11]]</f>
        <v>132.27755717392009</v>
      </c>
      <c r="Q1970" s="41">
        <f t="shared" si="72"/>
        <v>36.743765881644464</v>
      </c>
      <c r="R1970" s="36">
        <f>-Table10[[#This Row],[Column16]]/Table10[[#This Row],[Column19]]</f>
        <v>2.7271739079159056</v>
      </c>
      <c r="S1970" s="41">
        <f>'Given Data '!C$21*'Given Data '!C$19*'Given Data '!C$9*Table10[[#This Row],[Column11]]^2</f>
        <v>1269.4381625762142</v>
      </c>
      <c r="T1970" s="41">
        <f>'Given Data '!C$25*'Given Data '!C$17*9.81</f>
        <v>1023.5950200000002</v>
      </c>
      <c r="U1970" s="41">
        <v>0</v>
      </c>
      <c r="V1970" s="41">
        <f>'Given Data '!C$45-(Table10[[#This Row],[Column13]]+Table10[[#This Row],[Column14]]+Table10[[#This Row],[Column15]])</f>
        <v>-1585.1317652533796</v>
      </c>
      <c r="W1970" s="41">
        <f>Table10[[#This Row],[Column16]]/'Given Data '!C$17</f>
        <v>-3.0383388573218446</v>
      </c>
      <c r="X1970" s="41">
        <f>IF(L1970=1,'Given Data '!C$55,IF(L1970=2,'Given Data '!C$56,IF(L1970=3,'Given Data '!C$57)))</f>
        <v>581.23604096253996</v>
      </c>
      <c r="Y1970" s="41">
        <f>Table10[[#This Row],[Column19]]*Table10[[#This Row],[Column11]]^2/(2*1000)</f>
        <v>392.36464816639023</v>
      </c>
    </row>
    <row r="1971" spans="7:25">
      <c r="G1971" s="42">
        <v>6500</v>
      </c>
      <c r="H1971" s="42">
        <v>18</v>
      </c>
      <c r="I1971" s="41">
        <f>Table10[[#This Row],[Column2]]*746/1000</f>
        <v>13.428000000000001</v>
      </c>
      <c r="J1971" s="37">
        <f>60*Table10[[#This Row],[Column3]]/(2*PI()*Table10[[#This Row],[Column1]])</f>
        <v>1.972737762311973E-2</v>
      </c>
      <c r="K1971" s="51">
        <v>457.1</v>
      </c>
      <c r="L1971" s="41">
        <f>IF(Simulation!Q1971&lt;='Given Data '!J$6,1,IF(AND(Simulation!Q1971&gt;'Given Data '!J$6,Simulation!Q1971&lt;='Given Data '!J$7),2,IF(Simulation!Q1971&gt;'Given Data '!J$8,3)))</f>
        <v>3</v>
      </c>
      <c r="M1971" s="41">
        <v>4</v>
      </c>
      <c r="N1971" s="32">
        <f t="shared" si="71"/>
        <v>1967</v>
      </c>
      <c r="O1971" s="41">
        <f>O1970+(Table10[[#This Row],[Column11]]-Q1970)/R1970</f>
        <v>93.022254271301449</v>
      </c>
      <c r="P1971" s="41">
        <f>3.6*Table10[[#This Row],[Column11]]</f>
        <v>132.54448490824834</v>
      </c>
      <c r="Q1971" s="41">
        <f t="shared" si="72"/>
        <v>36.817912474513427</v>
      </c>
      <c r="R1971" s="36">
        <f>-Table10[[#This Row],[Column16]]/Table10[[#This Row],[Column19]]</f>
        <v>2.7359972783466247</v>
      </c>
      <c r="S1971" s="41">
        <f>'Given Data '!C$21*'Given Data '!C$19*'Given Data '!C$9*Table10[[#This Row],[Column11]]^2</f>
        <v>1274.5666234733108</v>
      </c>
      <c r="T1971" s="41">
        <f>'Given Data '!C$25*'Given Data '!C$17*9.81</f>
        <v>1023.5950200000002</v>
      </c>
      <c r="U1971" s="41">
        <v>0</v>
      </c>
      <c r="V1971" s="41">
        <f>'Given Data '!C$45-(Table10[[#This Row],[Column13]]+Table10[[#This Row],[Column14]]+Table10[[#This Row],[Column15]])</f>
        <v>-1590.2602261504765</v>
      </c>
      <c r="W1971" s="41">
        <f>Table10[[#This Row],[Column16]]/'Given Data '!C$17</f>
        <v>-3.0481689562218022</v>
      </c>
      <c r="X1971" s="41">
        <f>IF(L1971=1,'Given Data '!C$55,IF(L1971=2,'Given Data '!C$56,IF(L1971=3,'Given Data '!C$57)))</f>
        <v>581.23604096253996</v>
      </c>
      <c r="Y1971" s="41">
        <f>Table10[[#This Row],[Column19]]*Table10[[#This Row],[Column11]]^2/(2*1000)</f>
        <v>393.9497799316436</v>
      </c>
    </row>
    <row r="1972" spans="7:25">
      <c r="G1972" s="42">
        <v>6500</v>
      </c>
      <c r="H1972" s="42">
        <v>18</v>
      </c>
      <c r="I1972" s="41">
        <f>Table10[[#This Row],[Column2]]*746/1000</f>
        <v>13.428000000000001</v>
      </c>
      <c r="J1972" s="37">
        <f>60*Table10[[#This Row],[Column3]]/(2*PI()*Table10[[#This Row],[Column1]])</f>
        <v>1.972737762311973E-2</v>
      </c>
      <c r="K1972" s="51">
        <v>457.1</v>
      </c>
      <c r="L1972" s="41">
        <f>IF(Simulation!Q1972&lt;='Given Data '!J$6,1,IF(AND(Simulation!Q1972&gt;'Given Data '!J$6,Simulation!Q1972&lt;='Given Data '!J$7),2,IF(Simulation!Q1972&gt;'Given Data '!J$8,3)))</f>
        <v>3</v>
      </c>
      <c r="M1972" s="41">
        <v>4</v>
      </c>
      <c r="N1972" s="32">
        <f t="shared" si="71"/>
        <v>1968</v>
      </c>
      <c r="O1972" s="41">
        <f>O1971+(Table10[[#This Row],[Column11]]-Q1971)/R1971</f>
        <v>93.049387609060474</v>
      </c>
      <c r="P1972" s="41">
        <f>3.6*Table10[[#This Row],[Column11]]</f>
        <v>132.81173716598852</v>
      </c>
      <c r="Q1972" s="41">
        <f t="shared" si="72"/>
        <v>36.892149212774591</v>
      </c>
      <c r="R1972" s="36">
        <f>-Table10[[#This Row],[Column16]]/Table10[[#This Row],[Column19]]</f>
        <v>2.7448491954958096</v>
      </c>
      <c r="S1972" s="41">
        <f>'Given Data '!C$21*'Given Data '!C$19*'Given Data '!C$9*Table10[[#This Row],[Column11]]^2</f>
        <v>1279.7116767520313</v>
      </c>
      <c r="T1972" s="41">
        <f>'Given Data '!C$25*'Given Data '!C$17*9.81</f>
        <v>1023.5950200000002</v>
      </c>
      <c r="U1972" s="41">
        <v>0</v>
      </c>
      <c r="V1972" s="41">
        <f>'Given Data '!C$45-(Table10[[#This Row],[Column13]]+Table10[[#This Row],[Column14]]+Table10[[#This Row],[Column15]])</f>
        <v>-1595.4052794291972</v>
      </c>
      <c r="W1972" s="41">
        <f>Table10[[#This Row],[Column16]]/'Given Data '!C$17</f>
        <v>-3.0580308589622534</v>
      </c>
      <c r="X1972" s="41">
        <f>IF(L1972=1,'Given Data '!C$55,IF(L1972=2,'Given Data '!C$56,IF(L1972=3,'Given Data '!C$57)))</f>
        <v>581.23604096253996</v>
      </c>
      <c r="Y1972" s="41">
        <f>Table10[[#This Row],[Column19]]*Table10[[#This Row],[Column11]]^2/(2*1000)</f>
        <v>395.54004015779412</v>
      </c>
    </row>
    <row r="1973" spans="7:25">
      <c r="G1973" s="42">
        <v>6500</v>
      </c>
      <c r="H1973" s="42">
        <v>18</v>
      </c>
      <c r="I1973" s="41">
        <f>Table10[[#This Row],[Column2]]*746/1000</f>
        <v>13.428000000000001</v>
      </c>
      <c r="J1973" s="37">
        <f>60*Table10[[#This Row],[Column3]]/(2*PI()*Table10[[#This Row],[Column1]])</f>
        <v>1.972737762311973E-2</v>
      </c>
      <c r="K1973" s="51">
        <v>457.1</v>
      </c>
      <c r="L1973" s="41">
        <f>IF(Simulation!Q1973&lt;='Given Data '!J$6,1,IF(AND(Simulation!Q1973&gt;'Given Data '!J$6,Simulation!Q1973&lt;='Given Data '!J$7),2,IF(Simulation!Q1973&gt;'Given Data '!J$8,3)))</f>
        <v>3</v>
      </c>
      <c r="M1973" s="41">
        <v>4</v>
      </c>
      <c r="N1973" s="32">
        <f t="shared" si="71"/>
        <v>1969</v>
      </c>
      <c r="O1973" s="41">
        <f>O1972+(Table10[[#This Row],[Column11]]-Q1972)/R1972</f>
        <v>93.076466369129761</v>
      </c>
      <c r="P1973" s="41">
        <f>3.6*Table10[[#This Row],[Column11]]</f>
        <v>133.07931477203687</v>
      </c>
      <c r="Q1973" s="41">
        <f t="shared" si="72"/>
        <v>36.966476325565793</v>
      </c>
      <c r="R1973" s="36">
        <f>-Table10[[#This Row],[Column16]]/Table10[[#This Row],[Column19]]</f>
        <v>2.7537297517221724</v>
      </c>
      <c r="S1973" s="41">
        <f>'Given Data '!C$21*'Given Data '!C$19*'Given Data '!C$9*Table10[[#This Row],[Column11]]^2</f>
        <v>1284.8733760945879</v>
      </c>
      <c r="T1973" s="41">
        <f>'Given Data '!C$25*'Given Data '!C$17*9.81</f>
        <v>1023.5950200000002</v>
      </c>
      <c r="U1973" s="41">
        <v>0</v>
      </c>
      <c r="V1973" s="41">
        <f>'Given Data '!C$45-(Table10[[#This Row],[Column13]]+Table10[[#This Row],[Column14]]+Table10[[#This Row],[Column15]])</f>
        <v>-1600.5669787717536</v>
      </c>
      <c r="W1973" s="41">
        <f>Table10[[#This Row],[Column16]]/'Given Data '!C$17</f>
        <v>-3.0679246684398489</v>
      </c>
      <c r="X1973" s="41">
        <f>IF(L1973=1,'Given Data '!C$55,IF(L1973=2,'Given Data '!C$56,IF(L1973=3,'Given Data '!C$57)))</f>
        <v>581.23604096253996</v>
      </c>
      <c r="Y1973" s="41">
        <f>Table10[[#This Row],[Column19]]*Table10[[#This Row],[Column11]]^2/(2*1000)</f>
        <v>397.13544543722327</v>
      </c>
    </row>
    <row r="1974" spans="7:25">
      <c r="G1974" s="42">
        <v>6500</v>
      </c>
      <c r="H1974" s="42">
        <v>18</v>
      </c>
      <c r="I1974" s="41">
        <f>Table10[[#This Row],[Column2]]*746/1000</f>
        <v>13.428000000000001</v>
      </c>
      <c r="J1974" s="37">
        <f>60*Table10[[#This Row],[Column3]]/(2*PI()*Table10[[#This Row],[Column1]])</f>
        <v>1.972737762311973E-2</v>
      </c>
      <c r="K1974" s="51">
        <v>504.4</v>
      </c>
      <c r="L1974" s="41">
        <f>IF(Simulation!Q1974&lt;='Given Data '!J$6,1,IF(AND(Simulation!Q1974&gt;'Given Data '!J$6,Simulation!Q1974&lt;='Given Data '!J$7),2,IF(Simulation!Q1974&gt;'Given Data '!J$8,3)))</f>
        <v>3</v>
      </c>
      <c r="M1974" s="41">
        <v>4</v>
      </c>
      <c r="N1974" s="32">
        <f t="shared" si="71"/>
        <v>1970</v>
      </c>
      <c r="O1974" s="41">
        <f>O1973+(Table10[[#This Row],[Column11]]-Q1973)/R1973</f>
        <v>93.103490704544825</v>
      </c>
      <c r="P1974" s="41">
        <f>3.6*Table10[[#This Row],[Column11]]</f>
        <v>133.34721855126753</v>
      </c>
      <c r="Q1974" s="41">
        <f t="shared" si="72"/>
        <v>37.040894042018756</v>
      </c>
      <c r="R1974" s="36">
        <f>-Table10[[#This Row],[Column16]]/Table10[[#This Row],[Column19]]</f>
        <v>2.7626390396832403</v>
      </c>
      <c r="S1974" s="41">
        <f>'Given Data '!C$21*'Given Data '!C$19*'Given Data '!C$9*Table10[[#This Row],[Column11]]^2</f>
        <v>1290.0517753568745</v>
      </c>
      <c r="T1974" s="41">
        <f>'Given Data '!C$25*'Given Data '!C$17*9.81</f>
        <v>1023.5950200000002</v>
      </c>
      <c r="U1974" s="41">
        <v>0</v>
      </c>
      <c r="V1974" s="41">
        <f>'Given Data '!C$45-(Table10[[#This Row],[Column13]]+Table10[[#This Row],[Column14]]+Table10[[#This Row],[Column15]])</f>
        <v>-1605.74537803404</v>
      </c>
      <c r="W1974" s="41">
        <f>Table10[[#This Row],[Column16]]/'Given Data '!C$17</f>
        <v>-3.0778504878841497</v>
      </c>
      <c r="X1974" s="41">
        <f>IF(L1974=1,'Given Data '!C$55,IF(L1974=2,'Given Data '!C$56,IF(L1974=3,'Given Data '!C$57)))</f>
        <v>581.23604096253996</v>
      </c>
      <c r="Y1974" s="41">
        <f>Table10[[#This Row],[Column19]]*Table10[[#This Row],[Column11]]^2/(2*1000)</f>
        <v>398.73601241599499</v>
      </c>
    </row>
    <row r="1975" spans="7:25">
      <c r="G1975" s="42">
        <v>6500</v>
      </c>
      <c r="H1975" s="42">
        <v>18</v>
      </c>
      <c r="I1975" s="41">
        <f>Table10[[#This Row],[Column2]]*746/1000</f>
        <v>13.428000000000001</v>
      </c>
      <c r="J1975" s="37">
        <f>60*Table10[[#This Row],[Column3]]/(2*PI()*Table10[[#This Row],[Column1]])</f>
        <v>1.972737762311973E-2</v>
      </c>
      <c r="K1975" s="51">
        <v>504.4</v>
      </c>
      <c r="L1975" s="41">
        <f>IF(Simulation!Q1975&lt;='Given Data '!J$6,1,IF(AND(Simulation!Q1975&gt;'Given Data '!J$6,Simulation!Q1975&lt;='Given Data '!J$7),2,IF(Simulation!Q1975&gt;'Given Data '!J$8,3)))</f>
        <v>3</v>
      </c>
      <c r="M1975" s="41">
        <v>4</v>
      </c>
      <c r="N1975" s="32">
        <f t="shared" si="71"/>
        <v>1971</v>
      </c>
      <c r="O1975" s="41">
        <f>O1974+(Table10[[#This Row],[Column11]]-Q1974)/R1974</f>
        <v>93.130460767652082</v>
      </c>
      <c r="P1975" s="41">
        <f>3.6*Table10[[#This Row],[Column11]]</f>
        <v>133.6154493285417</v>
      </c>
      <c r="Q1975" s="41">
        <f t="shared" si="72"/>
        <v>37.115402591261585</v>
      </c>
      <c r="R1975" s="36">
        <f>-Table10[[#This Row],[Column16]]/Table10[[#This Row],[Column19]]</f>
        <v>2.7715771523363197</v>
      </c>
      <c r="S1975" s="41">
        <f>'Given Data '!C$21*'Given Data '!C$19*'Given Data '!C$9*Table10[[#This Row],[Column11]]^2</f>
        <v>1295.2469285690274</v>
      </c>
      <c r="T1975" s="41">
        <f>'Given Data '!C$25*'Given Data '!C$17*9.81</f>
        <v>1023.5950200000002</v>
      </c>
      <c r="U1975" s="41">
        <v>0</v>
      </c>
      <c r="V1975" s="41">
        <f>'Given Data '!C$45-(Table10[[#This Row],[Column13]]+Table10[[#This Row],[Column14]]+Table10[[#This Row],[Column15]])</f>
        <v>-1610.9405312461929</v>
      </c>
      <c r="W1975" s="41">
        <f>Table10[[#This Row],[Column16]]/'Given Data '!C$17</f>
        <v>-3.0878084208587007</v>
      </c>
      <c r="X1975" s="41">
        <f>IF(L1975=1,'Given Data '!C$55,IF(L1975=2,'Given Data '!C$56,IF(L1975=3,'Given Data '!C$57)))</f>
        <v>581.23604096253996</v>
      </c>
      <c r="Y1975" s="41">
        <f>Table10[[#This Row],[Column19]]*Table10[[#This Row],[Column11]]^2/(2*1000)</f>
        <v>400.34175779402909</v>
      </c>
    </row>
    <row r="1976" spans="7:25">
      <c r="G1976" s="42">
        <v>6500</v>
      </c>
      <c r="H1976" s="42">
        <v>18</v>
      </c>
      <c r="I1976" s="41">
        <f>Table10[[#This Row],[Column2]]*746/1000</f>
        <v>13.428000000000001</v>
      </c>
      <c r="J1976" s="37">
        <f>60*Table10[[#This Row],[Column3]]/(2*PI()*Table10[[#This Row],[Column1]])</f>
        <v>1.972737762311973E-2</v>
      </c>
      <c r="K1976" s="51">
        <v>504.4</v>
      </c>
      <c r="L1976" s="41">
        <f>IF(Simulation!Q1976&lt;='Given Data '!J$6,1,IF(AND(Simulation!Q1976&gt;'Given Data '!J$6,Simulation!Q1976&lt;='Given Data '!J$7),2,IF(Simulation!Q1976&gt;'Given Data '!J$8,3)))</f>
        <v>3</v>
      </c>
      <c r="M1976" s="41">
        <v>4</v>
      </c>
      <c r="N1976" s="32">
        <f t="shared" si="71"/>
        <v>1972</v>
      </c>
      <c r="O1976" s="41">
        <f>O1975+(Table10[[#This Row],[Column11]]-Q1975)/R1975</f>
        <v>93.15737671011351</v>
      </c>
      <c r="P1976" s="41">
        <f>3.6*Table10[[#This Row],[Column11]]</f>
        <v>133.88400792871661</v>
      </c>
      <c r="Q1976" s="41">
        <f t="shared" si="72"/>
        <v>37.190002202421283</v>
      </c>
      <c r="R1976" s="36">
        <f>-Table10[[#This Row],[Column16]]/Table10[[#This Row],[Column19]]</f>
        <v>2.7805441829394648</v>
      </c>
      <c r="S1976" s="41">
        <f>'Given Data '!C$21*'Given Data '!C$19*'Given Data '!C$9*Table10[[#This Row],[Column11]]^2</f>
        <v>1300.4588899359892</v>
      </c>
      <c r="T1976" s="41">
        <f>'Given Data '!C$25*'Given Data '!C$17*9.81</f>
        <v>1023.5950200000002</v>
      </c>
      <c r="U1976" s="41">
        <v>0</v>
      </c>
      <c r="V1976" s="41">
        <f>'Given Data '!C$45-(Table10[[#This Row],[Column13]]+Table10[[#This Row],[Column14]]+Table10[[#This Row],[Column15]])</f>
        <v>-1616.1524926131549</v>
      </c>
      <c r="W1976" s="41">
        <f>Table10[[#This Row],[Column16]]/'Given Data '!C$17</f>
        <v>-3.0977985712621088</v>
      </c>
      <c r="X1976" s="41">
        <f>IF(L1976=1,'Given Data '!C$55,IF(L1976=2,'Given Data '!C$56,IF(L1976=3,'Given Data '!C$57)))</f>
        <v>581.23604096253996</v>
      </c>
      <c r="Y1976" s="41">
        <f>Table10[[#This Row],[Column19]]*Table10[[#This Row],[Column11]]^2/(2*1000)</f>
        <v>401.95269832527532</v>
      </c>
    </row>
    <row r="1977" spans="7:25">
      <c r="G1977" s="42">
        <v>6500</v>
      </c>
      <c r="H1977" s="42">
        <v>18</v>
      </c>
      <c r="I1977" s="41">
        <f>Table10[[#This Row],[Column2]]*746/1000</f>
        <v>13.428000000000001</v>
      </c>
      <c r="J1977" s="37">
        <f>60*Table10[[#This Row],[Column3]]/(2*PI()*Table10[[#This Row],[Column1]])</f>
        <v>1.972737762311973E-2</v>
      </c>
      <c r="K1977" s="51">
        <v>504.4</v>
      </c>
      <c r="L1977" s="41">
        <f>IF(Simulation!Q1977&lt;='Given Data '!J$6,1,IF(AND(Simulation!Q1977&gt;'Given Data '!J$6,Simulation!Q1977&lt;='Given Data '!J$7),2,IF(Simulation!Q1977&gt;'Given Data '!J$8,3)))</f>
        <v>3</v>
      </c>
      <c r="M1977" s="41">
        <v>4</v>
      </c>
      <c r="N1977" s="32">
        <f t="shared" si="71"/>
        <v>1973</v>
      </c>
      <c r="O1977" s="41">
        <f>O1976+(Table10[[#This Row],[Column11]]-Q1976)/R1976</f>
        <v>93.184238682911229</v>
      </c>
      <c r="P1977" s="41">
        <f>3.6*Table10[[#This Row],[Column11]]</f>
        <v>134.15289517665448</v>
      </c>
      <c r="Q1977" s="41">
        <f t="shared" si="72"/>
        <v>37.264693104626247</v>
      </c>
      <c r="R1977" s="36">
        <f>-Table10[[#This Row],[Column16]]/Table10[[#This Row],[Column19]]</f>
        <v>2.7895402250524528</v>
      </c>
      <c r="S1977" s="41">
        <f>'Given Data '!C$21*'Given Data '!C$19*'Given Data '!C$9*Table10[[#This Row],[Column11]]^2</f>
        <v>1305.6877138380746</v>
      </c>
      <c r="T1977" s="41">
        <f>'Given Data '!C$25*'Given Data '!C$17*9.81</f>
        <v>1023.5950200000002</v>
      </c>
      <c r="U1977" s="41">
        <v>0</v>
      </c>
      <c r="V1977" s="41">
        <f>'Given Data '!C$45-(Table10[[#This Row],[Column13]]+Table10[[#This Row],[Column14]]+Table10[[#This Row],[Column15]])</f>
        <v>-1621.3813165152403</v>
      </c>
      <c r="W1977" s="41">
        <f>Table10[[#This Row],[Column16]]/'Given Data '!C$17</f>
        <v>-3.1078210433291296</v>
      </c>
      <c r="X1977" s="41">
        <f>IF(L1977=1,'Given Data '!C$55,IF(L1977=2,'Given Data '!C$56,IF(L1977=3,'Given Data '!C$57)))</f>
        <v>581.23604096253996</v>
      </c>
      <c r="Y1977" s="41">
        <f>Table10[[#This Row],[Column19]]*Table10[[#This Row],[Column11]]^2/(2*1000)</f>
        <v>403.56885081788852</v>
      </c>
    </row>
    <row r="1978" spans="7:25">
      <c r="G1978" s="42">
        <v>6500</v>
      </c>
      <c r="H1978" s="42">
        <v>18</v>
      </c>
      <c r="I1978" s="41">
        <f>Table10[[#This Row],[Column2]]*746/1000</f>
        <v>13.428000000000001</v>
      </c>
      <c r="J1978" s="37">
        <f>60*Table10[[#This Row],[Column3]]/(2*PI()*Table10[[#This Row],[Column1]])</f>
        <v>1.972737762311973E-2</v>
      </c>
      <c r="K1978" s="51">
        <v>504.4</v>
      </c>
      <c r="L1978" s="41">
        <f>IF(Simulation!Q1978&lt;='Given Data '!J$6,1,IF(AND(Simulation!Q1978&gt;'Given Data '!J$6,Simulation!Q1978&lt;='Given Data '!J$7),2,IF(Simulation!Q1978&gt;'Given Data '!J$8,3)))</f>
        <v>3</v>
      </c>
      <c r="M1978" s="41">
        <v>4</v>
      </c>
      <c r="N1978" s="32">
        <f t="shared" si="71"/>
        <v>1974</v>
      </c>
      <c r="O1978" s="41">
        <f>O1977+(Table10[[#This Row],[Column11]]-Q1977)/R1977</f>
        <v>93.211046836352025</v>
      </c>
      <c r="P1978" s="41">
        <f>3.6*Table10[[#This Row],[Column11]]</f>
        <v>134.42211189723145</v>
      </c>
      <c r="Q1978" s="41">
        <f t="shared" si="72"/>
        <v>37.33947552700873</v>
      </c>
      <c r="R1978" s="36">
        <f>-Table10[[#This Row],[Column16]]/Table10[[#This Row],[Column19]]</f>
        <v>2.7985653725377619</v>
      </c>
      <c r="S1978" s="41">
        <f>'Given Data '!C$21*'Given Data '!C$19*'Given Data '!C$9*Table10[[#This Row],[Column11]]^2</f>
        <v>1310.9334548315389</v>
      </c>
      <c r="T1978" s="41">
        <f>'Given Data '!C$25*'Given Data '!C$17*9.81</f>
        <v>1023.5950200000002</v>
      </c>
      <c r="U1978" s="41">
        <v>0</v>
      </c>
      <c r="V1978" s="41">
        <f>'Given Data '!C$45-(Table10[[#This Row],[Column13]]+Table10[[#This Row],[Column14]]+Table10[[#This Row],[Column15]])</f>
        <v>-1626.6270575087044</v>
      </c>
      <c r="W1978" s="41">
        <f>Table10[[#This Row],[Column16]]/'Given Data '!C$17</f>
        <v>-3.1178759416317576</v>
      </c>
      <c r="X1978" s="41">
        <f>IF(L1978=1,'Given Data '!C$55,IF(L1978=2,'Given Data '!C$56,IF(L1978=3,'Given Data '!C$57)))</f>
        <v>581.23604096253996</v>
      </c>
      <c r="Y1978" s="41">
        <f>Table10[[#This Row],[Column19]]*Table10[[#This Row],[Column11]]^2/(2*1000)</f>
        <v>405.1902321344038</v>
      </c>
    </row>
    <row r="1979" spans="7:25">
      <c r="G1979" s="42">
        <v>6500</v>
      </c>
      <c r="H1979" s="42">
        <v>18</v>
      </c>
      <c r="I1979" s="41">
        <f>Table10[[#This Row],[Column2]]*746/1000</f>
        <v>13.428000000000001</v>
      </c>
      <c r="J1979" s="37">
        <f>60*Table10[[#This Row],[Column3]]/(2*PI()*Table10[[#This Row],[Column1]])</f>
        <v>1.972737762311973E-2</v>
      </c>
      <c r="K1979" s="51">
        <v>504.4</v>
      </c>
      <c r="L1979" s="41">
        <f>IF(Simulation!Q1979&lt;='Given Data '!J$6,1,IF(AND(Simulation!Q1979&gt;'Given Data '!J$6,Simulation!Q1979&lt;='Given Data '!J$7),2,IF(Simulation!Q1979&gt;'Given Data '!J$8,3)))</f>
        <v>3</v>
      </c>
      <c r="M1979" s="41">
        <v>4</v>
      </c>
      <c r="N1979" s="32">
        <f t="shared" si="71"/>
        <v>1975</v>
      </c>
      <c r="O1979" s="41">
        <f>O1978+(Table10[[#This Row],[Column11]]-Q1978)/R1978</f>
        <v>93.23780132007191</v>
      </c>
      <c r="P1979" s="41">
        <f>3.6*Table10[[#This Row],[Column11]]</f>
        <v>134.6916589153463</v>
      </c>
      <c r="Q1979" s="41">
        <f t="shared" si="72"/>
        <v>37.414349698707305</v>
      </c>
      <c r="R1979" s="36">
        <f>-Table10[[#This Row],[Column16]]/Table10[[#This Row],[Column19]]</f>
        <v>2.8076197195615462</v>
      </c>
      <c r="S1979" s="41">
        <f>'Given Data '!C$21*'Given Data '!C$19*'Given Data '!C$9*Table10[[#This Row],[Column11]]^2</f>
        <v>1316.1961676491444</v>
      </c>
      <c r="T1979" s="41">
        <f>'Given Data '!C$25*'Given Data '!C$17*9.81</f>
        <v>1023.5950200000002</v>
      </c>
      <c r="U1979" s="41">
        <v>0</v>
      </c>
      <c r="V1979" s="41">
        <f>'Given Data '!C$45-(Table10[[#This Row],[Column13]]+Table10[[#This Row],[Column14]]+Table10[[#This Row],[Column15]])</f>
        <v>-1631.8897703263099</v>
      </c>
      <c r="W1979" s="41">
        <f>Table10[[#This Row],[Column16]]/'Given Data '!C$17</f>
        <v>-3.1279633710803125</v>
      </c>
      <c r="X1979" s="41">
        <f>IF(L1979=1,'Given Data '!C$55,IF(L1979=2,'Given Data '!C$56,IF(L1979=3,'Given Data '!C$57)))</f>
        <v>581.23604096253996</v>
      </c>
      <c r="Y1979" s="41">
        <f>Table10[[#This Row],[Column19]]*Table10[[#This Row],[Column11]]^2/(2*1000)</f>
        <v>406.81685919191244</v>
      </c>
    </row>
    <row r="1980" spans="7:25">
      <c r="G1980" s="42">
        <v>6500</v>
      </c>
      <c r="H1980" s="42">
        <v>18</v>
      </c>
      <c r="I1980" s="41">
        <f>Table10[[#This Row],[Column2]]*746/1000</f>
        <v>13.428000000000001</v>
      </c>
      <c r="J1980" s="37">
        <f>60*Table10[[#This Row],[Column3]]/(2*PI()*Table10[[#This Row],[Column1]])</f>
        <v>1.972737762311973E-2</v>
      </c>
      <c r="K1980" s="51">
        <v>504.4</v>
      </c>
      <c r="L1980" s="41">
        <f>IF(Simulation!Q1980&lt;='Given Data '!J$6,1,IF(AND(Simulation!Q1980&gt;'Given Data '!J$6,Simulation!Q1980&lt;='Given Data '!J$7),2,IF(Simulation!Q1980&gt;'Given Data '!J$8,3)))</f>
        <v>3</v>
      </c>
      <c r="M1980" s="41">
        <v>4</v>
      </c>
      <c r="N1980" s="32">
        <f t="shared" si="71"/>
        <v>1976</v>
      </c>
      <c r="O1980" s="41">
        <f>O1979+(Table10[[#This Row],[Column11]]-Q1979)/R1979</f>
        <v>93.264502283040528</v>
      </c>
      <c r="P1980" s="41">
        <f>3.6*Table10[[#This Row],[Column11]]</f>
        <v>134.96153705592948</v>
      </c>
      <c r="Q1980" s="41">
        <f t="shared" si="72"/>
        <v>37.489315848869296</v>
      </c>
      <c r="R1980" s="36">
        <f>-Table10[[#This Row],[Column16]]/Table10[[#This Row],[Column19]]</f>
        <v>2.8167033605946239</v>
      </c>
      <c r="S1980" s="41">
        <f>'Given Data '!C$21*'Given Data '!C$19*'Given Data '!C$9*Table10[[#This Row],[Column11]]^2</f>
        <v>1321.4759072007348</v>
      </c>
      <c r="T1980" s="41">
        <f>'Given Data '!C$25*'Given Data '!C$17*9.81</f>
        <v>1023.5950200000002</v>
      </c>
      <c r="U1980" s="41">
        <v>0</v>
      </c>
      <c r="V1980" s="41">
        <f>'Given Data '!C$45-(Table10[[#This Row],[Column13]]+Table10[[#This Row],[Column14]]+Table10[[#This Row],[Column15]])</f>
        <v>-1637.1695098779007</v>
      </c>
      <c r="W1980" s="41">
        <f>Table10[[#This Row],[Column16]]/'Given Data '!C$17</f>
        <v>-3.1380834369245378</v>
      </c>
      <c r="X1980" s="41">
        <f>IF(L1980=1,'Given Data '!C$55,IF(L1980=2,'Given Data '!C$56,IF(L1980=3,'Given Data '!C$57)))</f>
        <v>581.23604096253996</v>
      </c>
      <c r="Y1980" s="41">
        <f>Table10[[#This Row],[Column19]]*Table10[[#This Row],[Column11]]^2/(2*1000)</f>
        <v>408.44874896223877</v>
      </c>
    </row>
    <row r="1981" spans="7:25">
      <c r="G1981" s="42">
        <v>6500</v>
      </c>
      <c r="H1981" s="42">
        <v>18</v>
      </c>
      <c r="I1981" s="41">
        <f>Table10[[#This Row],[Column2]]*746/1000</f>
        <v>13.428000000000001</v>
      </c>
      <c r="J1981" s="37">
        <f>60*Table10[[#This Row],[Column3]]/(2*PI()*Table10[[#This Row],[Column1]])</f>
        <v>1.972737762311973E-2</v>
      </c>
      <c r="K1981" s="51">
        <v>504.4</v>
      </c>
      <c r="L1981" s="41">
        <f>IF(Simulation!Q1981&lt;='Given Data '!J$6,1,IF(AND(Simulation!Q1981&gt;'Given Data '!J$6,Simulation!Q1981&lt;='Given Data '!J$7),2,IF(Simulation!Q1981&gt;'Given Data '!J$8,3)))</f>
        <v>3</v>
      </c>
      <c r="M1981" s="41">
        <v>4</v>
      </c>
      <c r="N1981" s="32">
        <f t="shared" si="71"/>
        <v>1977</v>
      </c>
      <c r="O1981" s="41">
        <f>O1980+(Table10[[#This Row],[Column11]]-Q1980)/R1980</f>
        <v>93.291149873565658</v>
      </c>
      <c r="P1981" s="41">
        <f>3.6*Table10[[#This Row],[Column11]]</f>
        <v>135.23174714395148</v>
      </c>
      <c r="Q1981" s="41">
        <f t="shared" si="72"/>
        <v>37.564374206653191</v>
      </c>
      <c r="R1981" s="36">
        <f>-Table10[[#This Row],[Column16]]/Table10[[#This Row],[Column19]]</f>
        <v>2.8258163904134541</v>
      </c>
      <c r="S1981" s="41">
        <f>'Given Data '!C$21*'Given Data '!C$19*'Given Data '!C$9*Table10[[#This Row],[Column11]]^2</f>
        <v>1326.7727285738056</v>
      </c>
      <c r="T1981" s="41">
        <f>'Given Data '!C$25*'Given Data '!C$17*9.81</f>
        <v>1023.5950200000002</v>
      </c>
      <c r="U1981" s="41">
        <v>0</v>
      </c>
      <c r="V1981" s="41">
        <f>'Given Data '!C$45-(Table10[[#This Row],[Column13]]+Table10[[#This Row],[Column14]]+Table10[[#This Row],[Column15]])</f>
        <v>-1642.4663312509713</v>
      </c>
      <c r="W1981" s="41">
        <f>Table10[[#This Row],[Column16]]/'Given Data '!C$17</f>
        <v>-3.1482362447546937</v>
      </c>
      <c r="X1981" s="41">
        <f>IF(L1981=1,'Given Data '!C$55,IF(L1981=2,'Given Data '!C$56,IF(L1981=3,'Given Data '!C$57)))</f>
        <v>581.23604096253996</v>
      </c>
      <c r="Y1981" s="41">
        <f>Table10[[#This Row],[Column19]]*Table10[[#This Row],[Column11]]^2/(2*1000)</f>
        <v>410.08591847211659</v>
      </c>
    </row>
    <row r="1982" spans="7:25">
      <c r="G1982" s="42">
        <v>6500</v>
      </c>
      <c r="H1982" s="42">
        <v>18</v>
      </c>
      <c r="I1982" s="41">
        <f>Table10[[#This Row],[Column2]]*746/1000</f>
        <v>13.428000000000001</v>
      </c>
      <c r="J1982" s="37">
        <f>60*Table10[[#This Row],[Column3]]/(2*PI()*Table10[[#This Row],[Column1]])</f>
        <v>1.972737762311973E-2</v>
      </c>
      <c r="K1982" s="51">
        <v>504.4</v>
      </c>
      <c r="L1982" s="41">
        <f>IF(Simulation!Q1982&lt;='Given Data '!J$6,1,IF(AND(Simulation!Q1982&gt;'Given Data '!J$6,Simulation!Q1982&lt;='Given Data '!J$7),2,IF(Simulation!Q1982&gt;'Given Data '!J$8,3)))</f>
        <v>3</v>
      </c>
      <c r="M1982" s="41">
        <v>4</v>
      </c>
      <c r="N1982" s="32">
        <f t="shared" si="71"/>
        <v>1978</v>
      </c>
      <c r="O1982" s="41">
        <f>O1981+(Table10[[#This Row],[Column11]]-Q1981)/R1981</f>
        <v>93.317744239297568</v>
      </c>
      <c r="P1982" s="41">
        <f>3.6*Table10[[#This Row],[Column11]]</f>
        <v>135.50229000443184</v>
      </c>
      <c r="Q1982" s="41">
        <f t="shared" si="72"/>
        <v>37.639525001231064</v>
      </c>
      <c r="R1982" s="36">
        <f>-Table10[[#This Row],[Column16]]/Table10[[#This Row],[Column19]]</f>
        <v>2.8349589041011369</v>
      </c>
      <c r="S1982" s="41">
        <f>'Given Data '!C$21*'Given Data '!C$19*'Given Data '!C$9*Table10[[#This Row],[Column11]]^2</f>
        <v>1332.0866870340801</v>
      </c>
      <c r="T1982" s="41">
        <f>'Given Data '!C$25*'Given Data '!C$17*9.81</f>
        <v>1023.5950200000002</v>
      </c>
      <c r="U1982" s="41">
        <v>0</v>
      </c>
      <c r="V1982" s="41">
        <f>'Given Data '!C$45-(Table10[[#This Row],[Column13]]+Table10[[#This Row],[Column14]]+Table10[[#This Row],[Column15]])</f>
        <v>-1647.7802897112458</v>
      </c>
      <c r="W1982" s="41">
        <f>Table10[[#This Row],[Column16]]/'Given Data '!C$17</f>
        <v>-3.1584219005026655</v>
      </c>
      <c r="X1982" s="41">
        <f>IF(L1982=1,'Given Data '!C$55,IF(L1982=2,'Given Data '!C$56,IF(L1982=3,'Given Data '!C$57)))</f>
        <v>581.23604096253996</v>
      </c>
      <c r="Y1982" s="41">
        <f>Table10[[#This Row],[Column19]]*Table10[[#This Row],[Column11]]^2/(2*1000)</f>
        <v>411.72838480336748</v>
      </c>
    </row>
    <row r="1983" spans="7:25">
      <c r="G1983" s="42">
        <v>6500</v>
      </c>
      <c r="H1983" s="42">
        <v>18</v>
      </c>
      <c r="I1983" s="41">
        <f>Table10[[#This Row],[Column2]]*746/1000</f>
        <v>13.428000000000001</v>
      </c>
      <c r="J1983" s="37">
        <f>60*Table10[[#This Row],[Column3]]/(2*PI()*Table10[[#This Row],[Column1]])</f>
        <v>1.972737762311973E-2</v>
      </c>
      <c r="K1983" s="51">
        <v>504.4</v>
      </c>
      <c r="L1983" s="41">
        <f>IF(Simulation!Q1983&lt;='Given Data '!J$6,1,IF(AND(Simulation!Q1983&gt;'Given Data '!J$6,Simulation!Q1983&lt;='Given Data '!J$7),2,IF(Simulation!Q1983&gt;'Given Data '!J$8,3)))</f>
        <v>3</v>
      </c>
      <c r="M1983" s="41">
        <v>4</v>
      </c>
      <c r="N1983" s="32">
        <f t="shared" si="71"/>
        <v>1979</v>
      </c>
      <c r="O1983" s="41">
        <f>O1982+(Table10[[#This Row],[Column11]]-Q1982)/R1982</f>
        <v>93.344285527233353</v>
      </c>
      <c r="P1983" s="41">
        <f>3.6*Table10[[#This Row],[Column11]]</f>
        <v>135.77316646244739</v>
      </c>
      <c r="Q1983" s="41">
        <f t="shared" si="72"/>
        <v>37.714768461790939</v>
      </c>
      <c r="R1983" s="36">
        <f>-Table10[[#This Row],[Column16]]/Table10[[#This Row],[Column19]]</f>
        <v>2.844130997048397</v>
      </c>
      <c r="S1983" s="41">
        <f>'Given Data '!C$21*'Given Data '!C$19*'Given Data '!C$9*Table10[[#This Row],[Column11]]^2</f>
        <v>1337.4178380260862</v>
      </c>
      <c r="T1983" s="41">
        <f>'Given Data '!C$25*'Given Data '!C$17*9.81</f>
        <v>1023.5950200000002</v>
      </c>
      <c r="U1983" s="41">
        <v>0</v>
      </c>
      <c r="V1983" s="41">
        <f>'Given Data '!C$45-(Table10[[#This Row],[Column13]]+Table10[[#This Row],[Column14]]+Table10[[#This Row],[Column15]])</f>
        <v>-1653.1114407032517</v>
      </c>
      <c r="W1983" s="41">
        <f>Table10[[#This Row],[Column16]]/'Given Data '!C$17</f>
        <v>-3.1686405104430651</v>
      </c>
      <c r="X1983" s="41">
        <f>IF(L1983=1,'Given Data '!C$55,IF(L1983=2,'Given Data '!C$56,IF(L1983=3,'Given Data '!C$57)))</f>
        <v>581.23604096253996</v>
      </c>
      <c r="Y1983" s="41">
        <f>Table10[[#This Row],[Column19]]*Table10[[#This Row],[Column11]]^2/(2*1000)</f>
        <v>413.37616509307873</v>
      </c>
    </row>
    <row r="1984" spans="7:25">
      <c r="G1984" s="42">
        <v>6500</v>
      </c>
      <c r="H1984" s="42">
        <v>18</v>
      </c>
      <c r="I1984" s="41">
        <f>Table10[[#This Row],[Column2]]*746/1000</f>
        <v>13.428000000000001</v>
      </c>
      <c r="J1984" s="37">
        <f>60*Table10[[#This Row],[Column3]]/(2*PI()*Table10[[#This Row],[Column1]])</f>
        <v>1.972737762311973E-2</v>
      </c>
      <c r="K1984" s="51">
        <v>504.4</v>
      </c>
      <c r="L1984" s="41">
        <f>IF(Simulation!Q1984&lt;='Given Data '!J$6,1,IF(AND(Simulation!Q1984&gt;'Given Data '!J$6,Simulation!Q1984&lt;='Given Data '!J$7),2,IF(Simulation!Q1984&gt;'Given Data '!J$8,3)))</f>
        <v>3</v>
      </c>
      <c r="M1984" s="41">
        <v>4</v>
      </c>
      <c r="N1984" s="32">
        <f t="shared" si="71"/>
        <v>1980</v>
      </c>
      <c r="O1984" s="41">
        <f>O1983+(Table10[[#This Row],[Column11]]-Q1983)/R1983</f>
        <v>93.370773883721299</v>
      </c>
      <c r="P1984" s="41">
        <f>3.6*Table10[[#This Row],[Column11]]</f>
        <v>136.04437734314104</v>
      </c>
      <c r="Q1984" s="41">
        <f t="shared" si="72"/>
        <v>37.790104817539174</v>
      </c>
      <c r="R1984" s="36">
        <f>-Table10[[#This Row],[Column16]]/Table10[[#This Row],[Column19]]</f>
        <v>2.8533327649545832</v>
      </c>
      <c r="S1984" s="41">
        <f>'Given Data '!C$21*'Given Data '!C$19*'Given Data '!C$9*Table10[[#This Row],[Column11]]^2</f>
        <v>1342.7662371737338</v>
      </c>
      <c r="T1984" s="41">
        <f>'Given Data '!C$25*'Given Data '!C$17*9.81</f>
        <v>1023.5950200000002</v>
      </c>
      <c r="U1984" s="41">
        <v>0</v>
      </c>
      <c r="V1984" s="41">
        <f>'Given Data '!C$45-(Table10[[#This Row],[Column13]]+Table10[[#This Row],[Column14]]+Table10[[#This Row],[Column15]])</f>
        <v>-1658.4598398508995</v>
      </c>
      <c r="W1984" s="41">
        <f>Table10[[#This Row],[Column16]]/'Given Data '!C$17</f>
        <v>-3.1788921811943402</v>
      </c>
      <c r="X1984" s="41">
        <f>IF(L1984=1,'Given Data '!C$55,IF(L1984=2,'Given Data '!C$56,IF(L1984=3,'Given Data '!C$57)))</f>
        <v>581.23604096253996</v>
      </c>
      <c r="Y1984" s="41">
        <f>Table10[[#This Row],[Column19]]*Table10[[#This Row],[Column11]]^2/(2*1000)</f>
        <v>415.02927653378208</v>
      </c>
    </row>
    <row r="1985" spans="7:25">
      <c r="G1985" s="42">
        <v>6500</v>
      </c>
      <c r="H1985" s="42">
        <v>18</v>
      </c>
      <c r="I1985" s="41">
        <f>Table10[[#This Row],[Column2]]*746/1000</f>
        <v>13.428000000000001</v>
      </c>
      <c r="J1985" s="37">
        <f>60*Table10[[#This Row],[Column3]]/(2*PI()*Table10[[#This Row],[Column1]])</f>
        <v>1.972737762311973E-2</v>
      </c>
      <c r="K1985" s="51">
        <v>504.4</v>
      </c>
      <c r="L1985" s="41">
        <f>IF(Simulation!Q1985&lt;='Given Data '!J$6,1,IF(AND(Simulation!Q1985&gt;'Given Data '!J$6,Simulation!Q1985&lt;='Given Data '!J$7),2,IF(Simulation!Q1985&gt;'Given Data '!J$8,3)))</f>
        <v>3</v>
      </c>
      <c r="M1985" s="41">
        <v>4</v>
      </c>
      <c r="N1985" s="32">
        <f t="shared" si="71"/>
        <v>1981</v>
      </c>
      <c r="O1985" s="41">
        <f>O1984+(Table10[[#This Row],[Column11]]-Q1984)/R1984</f>
        <v>93.397209454465127</v>
      </c>
      <c r="P1985" s="41">
        <f>3.6*Table10[[#This Row],[Column11]]</f>
        <v>136.31592347173006</v>
      </c>
      <c r="Q1985" s="41">
        <f t="shared" si="72"/>
        <v>37.865534297702794</v>
      </c>
      <c r="R1985" s="36">
        <f>-Table10[[#This Row],[Column16]]/Table10[[#This Row],[Column19]]</f>
        <v>2.8625643038286626</v>
      </c>
      <c r="S1985" s="41">
        <f>'Given Data '!C$21*'Given Data '!C$19*'Given Data '!C$9*Table10[[#This Row],[Column11]]^2</f>
        <v>1348.1319402808954</v>
      </c>
      <c r="T1985" s="41">
        <f>'Given Data '!C$25*'Given Data '!C$17*9.81</f>
        <v>1023.5950200000002</v>
      </c>
      <c r="U1985" s="41">
        <v>0</v>
      </c>
      <c r="V1985" s="41">
        <f>'Given Data '!C$45-(Table10[[#This Row],[Column13]]+Table10[[#This Row],[Column14]]+Table10[[#This Row],[Column15]])</f>
        <v>-1663.8255429580611</v>
      </c>
      <c r="W1985" s="41">
        <f>Table10[[#This Row],[Column16]]/'Given Data '!C$17</f>
        <v>-3.1891770197198843</v>
      </c>
      <c r="X1985" s="41">
        <f>IF(L1985=1,'Given Data '!C$55,IF(L1985=2,'Given Data '!C$56,IF(L1985=3,'Given Data '!C$57)))</f>
        <v>581.23604096253996</v>
      </c>
      <c r="Y1985" s="41">
        <f>Table10[[#This Row],[Column19]]*Table10[[#This Row],[Column11]]^2/(2*1000)</f>
        <v>416.68773637363296</v>
      </c>
    </row>
    <row r="1986" spans="7:25">
      <c r="G1986" s="42">
        <v>6500</v>
      </c>
      <c r="H1986" s="42">
        <v>18</v>
      </c>
      <c r="I1986" s="41">
        <f>Table10[[#This Row],[Column2]]*746/1000</f>
        <v>13.428000000000001</v>
      </c>
      <c r="J1986" s="37">
        <f>60*Table10[[#This Row],[Column3]]/(2*PI()*Table10[[#This Row],[Column1]])</f>
        <v>1.972737762311973E-2</v>
      </c>
      <c r="K1986" s="51">
        <v>504.4</v>
      </c>
      <c r="L1986" s="41">
        <f>IF(Simulation!Q1986&lt;='Given Data '!J$6,1,IF(AND(Simulation!Q1986&gt;'Given Data '!J$6,Simulation!Q1986&lt;='Given Data '!J$7),2,IF(Simulation!Q1986&gt;'Given Data '!J$8,3)))</f>
        <v>3</v>
      </c>
      <c r="M1986" s="41">
        <v>4</v>
      </c>
      <c r="N1986" s="32">
        <f t="shared" si="71"/>
        <v>1982</v>
      </c>
      <c r="O1986" s="41">
        <f>O1985+(Table10[[#This Row],[Column11]]-Q1985)/R1985</f>
        <v>93.423592384528234</v>
      </c>
      <c r="P1986" s="41">
        <f>3.6*Table10[[#This Row],[Column11]]</f>
        <v>136.58780567351465</v>
      </c>
      <c r="Q1986" s="41">
        <f t="shared" si="72"/>
        <v>37.941057131531849</v>
      </c>
      <c r="R1986" s="36">
        <f>-Table10[[#This Row],[Column16]]/Table10[[#This Row],[Column19]]</f>
        <v>2.8718257099902269</v>
      </c>
      <c r="S1986" s="41">
        <f>'Given Data '!C$21*'Given Data '!C$19*'Given Data '!C$9*Table10[[#This Row],[Column11]]^2</f>
        <v>1353.5150033319894</v>
      </c>
      <c r="T1986" s="41">
        <f>'Given Data '!C$25*'Given Data '!C$17*9.81</f>
        <v>1023.5950200000002</v>
      </c>
      <c r="U1986" s="41">
        <v>0</v>
      </c>
      <c r="V1986" s="41">
        <f>'Given Data '!C$45-(Table10[[#This Row],[Column13]]+Table10[[#This Row],[Column14]]+Table10[[#This Row],[Column15]])</f>
        <v>-1669.2086060091549</v>
      </c>
      <c r="W1986" s="41">
        <f>Table10[[#This Row],[Column16]]/'Given Data '!C$17</f>
        <v>-3.1994951333291577</v>
      </c>
      <c r="X1986" s="41">
        <f>IF(L1986=1,'Given Data '!C$55,IF(L1986=2,'Given Data '!C$56,IF(L1986=3,'Given Data '!C$57)))</f>
        <v>581.23604096253996</v>
      </c>
      <c r="Y1986" s="41">
        <f>Table10[[#This Row],[Column19]]*Table10[[#This Row],[Column11]]^2/(2*1000)</f>
        <v>418.35156191659098</v>
      </c>
    </row>
    <row r="1987" spans="7:25">
      <c r="G1987" s="42">
        <v>6500</v>
      </c>
      <c r="H1987" s="42">
        <v>18</v>
      </c>
      <c r="I1987" s="41">
        <f>Table10[[#This Row],[Column2]]*746/1000</f>
        <v>13.428000000000001</v>
      </c>
      <c r="J1987" s="37">
        <f>60*Table10[[#This Row],[Column3]]/(2*PI()*Table10[[#This Row],[Column1]])</f>
        <v>1.972737762311973E-2</v>
      </c>
      <c r="K1987" s="51">
        <v>504.4</v>
      </c>
      <c r="L1987" s="41">
        <f>IF(Simulation!Q1987&lt;='Given Data '!J$6,1,IF(AND(Simulation!Q1987&gt;'Given Data '!J$6,Simulation!Q1987&lt;='Given Data '!J$7),2,IF(Simulation!Q1987&gt;'Given Data '!J$8,3)))</f>
        <v>3</v>
      </c>
      <c r="M1987" s="41">
        <v>4</v>
      </c>
      <c r="N1987" s="32">
        <f t="shared" si="71"/>
        <v>1983</v>
      </c>
      <c r="O1987" s="41">
        <f>O1986+(Table10[[#This Row],[Column11]]-Q1986)/R1986</f>
        <v>93.449922818337924</v>
      </c>
      <c r="P1987" s="41">
        <f>3.6*Table10[[#This Row],[Column11]]</f>
        <v>136.86002477388624</v>
      </c>
      <c r="Q1987" s="41">
        <f t="shared" si="72"/>
        <v>38.016673548301732</v>
      </c>
      <c r="R1987" s="36">
        <f>-Table10[[#This Row],[Column16]]/Table10[[#This Row],[Column19]]</f>
        <v>2.8811170800704984</v>
      </c>
      <c r="S1987" s="41">
        <f>'Given Data '!C$21*'Given Data '!C$19*'Given Data '!C$9*Table10[[#This Row],[Column11]]^2</f>
        <v>1358.915482492564</v>
      </c>
      <c r="T1987" s="41">
        <f>'Given Data '!C$25*'Given Data '!C$17*9.81</f>
        <v>1023.5950200000002</v>
      </c>
      <c r="U1987" s="41">
        <v>0</v>
      </c>
      <c r="V1987" s="41">
        <f>'Given Data '!C$45-(Table10[[#This Row],[Column13]]+Table10[[#This Row],[Column14]]+Table10[[#This Row],[Column15]])</f>
        <v>-1674.6090851697297</v>
      </c>
      <c r="W1987" s="41">
        <f>Table10[[#This Row],[Column16]]/'Given Data '!C$17</f>
        <v>-3.2098466296788053</v>
      </c>
      <c r="X1987" s="41">
        <f>IF(L1987=1,'Given Data '!C$55,IF(L1987=2,'Given Data '!C$56,IF(L1987=3,'Given Data '!C$57)))</f>
        <v>581.23604096253996</v>
      </c>
      <c r="Y1987" s="41">
        <f>Table10[[#This Row],[Column19]]*Table10[[#This Row],[Column11]]^2/(2*1000)</f>
        <v>420.02077052260023</v>
      </c>
    </row>
    <row r="1988" spans="7:25">
      <c r="G1988" s="42">
        <v>6500</v>
      </c>
      <c r="H1988" s="42">
        <v>18</v>
      </c>
      <c r="I1988" s="41">
        <f>Table10[[#This Row],[Column2]]*746/1000</f>
        <v>13.428000000000001</v>
      </c>
      <c r="J1988" s="37">
        <f>60*Table10[[#This Row],[Column3]]/(2*PI()*Table10[[#This Row],[Column1]])</f>
        <v>1.972737762311973E-2</v>
      </c>
      <c r="K1988" s="51">
        <v>504.4</v>
      </c>
      <c r="L1988" s="41">
        <f>IF(Simulation!Q1988&lt;='Given Data '!J$6,1,IF(AND(Simulation!Q1988&gt;'Given Data '!J$6,Simulation!Q1988&lt;='Given Data '!J$7),2,IF(Simulation!Q1988&gt;'Given Data '!J$8,3)))</f>
        <v>3</v>
      </c>
      <c r="M1988" s="41">
        <v>4</v>
      </c>
      <c r="N1988" s="32">
        <f t="shared" si="71"/>
        <v>1984</v>
      </c>
      <c r="O1988" s="41">
        <f>O1987+(Table10[[#This Row],[Column11]]-Q1987)/R1987</f>
        <v>93.476200899689573</v>
      </c>
      <c r="P1988" s="41">
        <f>3.6*Table10[[#This Row],[Column11]]</f>
        <v>137.13258159833563</v>
      </c>
      <c r="Q1988" s="41">
        <f t="shared" si="72"/>
        <v>38.092383777315455</v>
      </c>
      <c r="R1988" s="36">
        <f>-Table10[[#This Row],[Column16]]/Table10[[#This Row],[Column19]]</f>
        <v>2.8904385110133299</v>
      </c>
      <c r="S1988" s="41">
        <f>'Given Data '!C$21*'Given Data '!C$19*'Given Data '!C$9*Table10[[#This Row],[Column11]]^2</f>
        <v>1364.3334341098814</v>
      </c>
      <c r="T1988" s="41">
        <f>'Given Data '!C$25*'Given Data '!C$17*9.81</f>
        <v>1023.5950200000002</v>
      </c>
      <c r="U1988" s="41">
        <v>0</v>
      </c>
      <c r="V1988" s="41">
        <f>'Given Data '!C$45-(Table10[[#This Row],[Column13]]+Table10[[#This Row],[Column14]]+Table10[[#This Row],[Column15]])</f>
        <v>-1680.0270367870469</v>
      </c>
      <c r="W1988" s="41">
        <f>Table10[[#This Row],[Column16]]/'Given Data '!C$17</f>
        <v>-3.2202316167737761</v>
      </c>
      <c r="X1988" s="41">
        <f>IF(L1988=1,'Given Data '!C$55,IF(L1988=2,'Given Data '!C$56,IF(L1988=3,'Given Data '!C$57)))</f>
        <v>581.23604096253996</v>
      </c>
      <c r="Y1988" s="41">
        <f>Table10[[#This Row],[Column19]]*Table10[[#This Row],[Column11]]^2/(2*1000)</f>
        <v>421.69537960776995</v>
      </c>
    </row>
    <row r="1989" spans="7:25">
      <c r="G1989" s="42">
        <v>6500</v>
      </c>
      <c r="H1989" s="42">
        <v>18</v>
      </c>
      <c r="I1989" s="41">
        <f>Table10[[#This Row],[Column2]]*746/1000</f>
        <v>13.428000000000001</v>
      </c>
      <c r="J1989" s="37">
        <f>60*Table10[[#This Row],[Column3]]/(2*PI()*Table10[[#This Row],[Column1]])</f>
        <v>1.972737762311973E-2</v>
      </c>
      <c r="K1989" s="51">
        <v>504.4</v>
      </c>
      <c r="L1989" s="41">
        <f>IF(Simulation!Q1989&lt;='Given Data '!J$6,1,IF(AND(Simulation!Q1989&gt;'Given Data '!J$6,Simulation!Q1989&lt;='Given Data '!J$7),2,IF(Simulation!Q1989&gt;'Given Data '!J$8,3)))</f>
        <v>3</v>
      </c>
      <c r="M1989" s="41">
        <v>4</v>
      </c>
      <c r="N1989" s="32">
        <f t="shared" si="71"/>
        <v>1985</v>
      </c>
      <c r="O1989" s="41">
        <f>O1988+(Table10[[#This Row],[Column11]]-Q1988)/R1988</f>
        <v>93.502426771750748</v>
      </c>
      <c r="P1989" s="41">
        <f>3.6*Table10[[#This Row],[Column11]]</f>
        <v>137.40547697246151</v>
      </c>
      <c r="Q1989" s="41">
        <f t="shared" si="72"/>
        <v>38.168188047905971</v>
      </c>
      <c r="R1989" s="36">
        <f>-Table10[[#This Row],[Column16]]/Table10[[#This Row],[Column19]]</f>
        <v>2.8997901000762276</v>
      </c>
      <c r="S1989" s="41">
        <f>'Given Data '!C$21*'Given Data '!C$19*'Given Data '!C$9*Table10[[#This Row],[Column11]]^2</f>
        <v>1369.7689147135084</v>
      </c>
      <c r="T1989" s="41">
        <f>'Given Data '!C$25*'Given Data '!C$17*9.81</f>
        <v>1023.5950200000002</v>
      </c>
      <c r="U1989" s="41">
        <v>0</v>
      </c>
      <c r="V1989" s="41">
        <f>'Given Data '!C$45-(Table10[[#This Row],[Column13]]+Table10[[#This Row],[Column14]]+Table10[[#This Row],[Column15]])</f>
        <v>-1685.4625173906741</v>
      </c>
      <c r="W1989" s="41">
        <f>Table10[[#This Row],[Column16]]/'Given Data '!C$17</f>
        <v>-3.2306502029684574</v>
      </c>
      <c r="X1989" s="41">
        <f>IF(L1989=1,'Given Data '!C$55,IF(L1989=2,'Given Data '!C$56,IF(L1989=3,'Given Data '!C$57)))</f>
        <v>581.23604096253996</v>
      </c>
      <c r="Y1989" s="41">
        <f>Table10[[#This Row],[Column19]]*Table10[[#This Row],[Column11]]^2/(2*1000)</f>
        <v>423.37540664455702</v>
      </c>
    </row>
    <row r="1990" spans="7:25">
      <c r="G1990" s="42">
        <v>6500</v>
      </c>
      <c r="H1990" s="42">
        <v>18</v>
      </c>
      <c r="I1990" s="41">
        <f>Table10[[#This Row],[Column2]]*746/1000</f>
        <v>13.428000000000001</v>
      </c>
      <c r="J1990" s="37">
        <f>60*Table10[[#This Row],[Column3]]/(2*PI()*Table10[[#This Row],[Column1]])</f>
        <v>1.972737762311973E-2</v>
      </c>
      <c r="K1990" s="51">
        <v>504.4</v>
      </c>
      <c r="L1990" s="41">
        <f>IF(Simulation!Q1990&lt;='Given Data '!J$6,1,IF(AND(Simulation!Q1990&gt;'Given Data '!J$6,Simulation!Q1990&lt;='Given Data '!J$7),2,IF(Simulation!Q1990&gt;'Given Data '!J$8,3)))</f>
        <v>3</v>
      </c>
      <c r="M1990" s="41">
        <v>4</v>
      </c>
      <c r="N1990" s="32">
        <f t="shared" ref="N1990:N2053" si="73">N1989+1</f>
        <v>1986</v>
      </c>
      <c r="O1990" s="41">
        <f>O1989+(Table10[[#This Row],[Column11]]-Q1989)/R1989</f>
        <v>93.528600577065305</v>
      </c>
      <c r="P1990" s="41">
        <f>3.6*Table10[[#This Row],[Column11]]</f>
        <v>137.67871172197835</v>
      </c>
      <c r="Q1990" s="41">
        <f t="shared" ref="Q1990:Q2053" si="74">SQRT(2*R1989+Q1989^2)</f>
        <v>38.244086589438432</v>
      </c>
      <c r="R1990" s="36">
        <f>-Table10[[#This Row],[Column16]]/Table10[[#This Row],[Column19]]</f>
        <v>2.9091719448313547</v>
      </c>
      <c r="S1990" s="41">
        <f>'Given Data '!C$21*'Given Data '!C$19*'Given Data '!C$9*Table10[[#This Row],[Column11]]^2</f>
        <v>1375.2219810159038</v>
      </c>
      <c r="T1990" s="41">
        <f>'Given Data '!C$25*'Given Data '!C$17*9.81</f>
        <v>1023.5950200000002</v>
      </c>
      <c r="U1990" s="41">
        <v>0</v>
      </c>
      <c r="V1990" s="41">
        <f>'Given Data '!C$45-(Table10[[#This Row],[Column13]]+Table10[[#This Row],[Column14]]+Table10[[#This Row],[Column15]])</f>
        <v>-1690.9155836930693</v>
      </c>
      <c r="W1990" s="41">
        <f>Table10[[#This Row],[Column16]]/'Given Data '!C$17</f>
        <v>-3.2411024969677964</v>
      </c>
      <c r="X1990" s="41">
        <f>IF(L1990=1,'Given Data '!C$55,IF(L1990=2,'Given Data '!C$56,IF(L1990=3,'Given Data '!C$57)))</f>
        <v>581.23604096253996</v>
      </c>
      <c r="Y1990" s="41">
        <f>Table10[[#This Row],[Column19]]*Table10[[#This Row],[Column11]]^2/(2*1000)</f>
        <v>425.06086916194755</v>
      </c>
    </row>
    <row r="1991" spans="7:25">
      <c r="G1991" s="42">
        <v>6500</v>
      </c>
      <c r="H1991" s="42">
        <v>18</v>
      </c>
      <c r="I1991" s="41">
        <f>Table10[[#This Row],[Column2]]*746/1000</f>
        <v>13.428000000000001</v>
      </c>
      <c r="J1991" s="37">
        <f>60*Table10[[#This Row],[Column3]]/(2*PI()*Table10[[#This Row],[Column1]])</f>
        <v>1.972737762311973E-2</v>
      </c>
      <c r="K1991" s="51">
        <v>504.4</v>
      </c>
      <c r="L1991" s="41">
        <f>IF(Simulation!Q1991&lt;='Given Data '!J$6,1,IF(AND(Simulation!Q1991&gt;'Given Data '!J$6,Simulation!Q1991&lt;='Given Data '!J$7),2,IF(Simulation!Q1991&gt;'Given Data '!J$8,3)))</f>
        <v>3</v>
      </c>
      <c r="M1991" s="41">
        <v>4</v>
      </c>
      <c r="N1991" s="32">
        <f t="shared" si="73"/>
        <v>1987</v>
      </c>
      <c r="O1991" s="41">
        <f>O1990+(Table10[[#This Row],[Column11]]-Q1990)/R1990</f>
        <v>93.55472245755746</v>
      </c>
      <c r="P1991" s="41">
        <f>3.6*Table10[[#This Row],[Column11]]</f>
        <v>137.9522866727248</v>
      </c>
      <c r="Q1991" s="41">
        <f t="shared" si="74"/>
        <v>38.320079631312446</v>
      </c>
      <c r="R1991" s="36">
        <f>-Table10[[#This Row],[Column16]]/Table10[[#This Row],[Column19]]</f>
        <v>2.91858414316656</v>
      </c>
      <c r="S1991" s="41">
        <f>'Given Data '!C$21*'Given Data '!C$19*'Given Data '!C$9*Table10[[#This Row],[Column11]]^2</f>
        <v>1380.6926899130124</v>
      </c>
      <c r="T1991" s="41">
        <f>'Given Data '!C$25*'Given Data '!C$17*9.81</f>
        <v>1023.5950200000002</v>
      </c>
      <c r="U1991" s="41">
        <v>0</v>
      </c>
      <c r="V1991" s="41">
        <f>'Given Data '!C$45-(Table10[[#This Row],[Column13]]+Table10[[#This Row],[Column14]]+Table10[[#This Row],[Column15]])</f>
        <v>-1696.3862925901783</v>
      </c>
      <c r="W1991" s="41">
        <f>Table10[[#This Row],[Column16]]/'Given Data '!C$17</f>
        <v>-3.2515886078284453</v>
      </c>
      <c r="X1991" s="41">
        <f>IF(L1991=1,'Given Data '!C$55,IF(L1991=2,'Given Data '!C$56,IF(L1991=3,'Given Data '!C$57)))</f>
        <v>581.23604096253996</v>
      </c>
      <c r="Y1991" s="41">
        <f>Table10[[#This Row],[Column19]]*Table10[[#This Row],[Column11]]^2/(2*1000)</f>
        <v>426.75178474564063</v>
      </c>
    </row>
    <row r="1992" spans="7:25">
      <c r="G1992" s="42">
        <v>6500</v>
      </c>
      <c r="H1992" s="42">
        <v>18</v>
      </c>
      <c r="I1992" s="41">
        <f>Table10[[#This Row],[Column2]]*746/1000</f>
        <v>13.428000000000001</v>
      </c>
      <c r="J1992" s="37">
        <f>60*Table10[[#This Row],[Column3]]/(2*PI()*Table10[[#This Row],[Column1]])</f>
        <v>1.972737762311973E-2</v>
      </c>
      <c r="K1992" s="51">
        <v>504.4</v>
      </c>
      <c r="L1992" s="41">
        <f>IF(Simulation!Q1992&lt;='Given Data '!J$6,1,IF(AND(Simulation!Q1992&gt;'Given Data '!J$6,Simulation!Q1992&lt;='Given Data '!J$7),2,IF(Simulation!Q1992&gt;'Given Data '!J$8,3)))</f>
        <v>3</v>
      </c>
      <c r="M1992" s="41">
        <v>4</v>
      </c>
      <c r="N1992" s="32">
        <f t="shared" si="73"/>
        <v>1988</v>
      </c>
      <c r="O1992" s="41">
        <f>O1991+(Table10[[#This Row],[Column11]]-Q1991)/R1991</f>
        <v>93.580792554535833</v>
      </c>
      <c r="P1992" s="41">
        <f>3.6*Table10[[#This Row],[Column11]]</f>
        <v>138.22620265067158</v>
      </c>
      <c r="Q1992" s="41">
        <f t="shared" si="74"/>
        <v>38.396167402964323</v>
      </c>
      <c r="R1992" s="36">
        <f>-Table10[[#This Row],[Column16]]/Table10[[#This Row],[Column19]]</f>
        <v>2.9280267932863895</v>
      </c>
      <c r="S1992" s="41">
        <f>'Given Data '!C$21*'Given Data '!C$19*'Given Data '!C$9*Table10[[#This Row],[Column11]]^2</f>
        <v>1386.1810984848569</v>
      </c>
      <c r="T1992" s="41">
        <f>'Given Data '!C$25*'Given Data '!C$17*9.81</f>
        <v>1023.5950200000002</v>
      </c>
      <c r="U1992" s="41">
        <v>0</v>
      </c>
      <c r="V1992" s="41">
        <f>'Given Data '!C$45-(Table10[[#This Row],[Column13]]+Table10[[#This Row],[Column14]]+Table10[[#This Row],[Column15]])</f>
        <v>-1701.8747011620223</v>
      </c>
      <c r="W1992" s="41">
        <f>Table10[[#This Row],[Column16]]/'Given Data '!C$17</f>
        <v>-3.2621086449598864</v>
      </c>
      <c r="X1992" s="41">
        <f>IF(L1992=1,'Given Data '!C$55,IF(L1992=2,'Given Data '!C$56,IF(L1992=3,'Given Data '!C$57)))</f>
        <v>581.23604096253996</v>
      </c>
      <c r="Y1992" s="41">
        <f>Table10[[#This Row],[Column19]]*Table10[[#This Row],[Column11]]^2/(2*1000)</f>
        <v>428.44817103823084</v>
      </c>
    </row>
    <row r="1993" spans="7:25">
      <c r="G1993" s="42">
        <v>6500</v>
      </c>
      <c r="H1993" s="42">
        <v>18</v>
      </c>
      <c r="I1993" s="41">
        <f>Table10[[#This Row],[Column2]]*746/1000</f>
        <v>13.428000000000001</v>
      </c>
      <c r="J1993" s="37">
        <f>60*Table10[[#This Row],[Column3]]/(2*PI()*Table10[[#This Row],[Column1]])</f>
        <v>1.972737762311973E-2</v>
      </c>
      <c r="K1993" s="51">
        <v>504.4</v>
      </c>
      <c r="L1993" s="41">
        <f>IF(Simulation!Q1993&lt;='Given Data '!J$6,1,IF(AND(Simulation!Q1993&gt;'Given Data '!J$6,Simulation!Q1993&lt;='Given Data '!J$7),2,IF(Simulation!Q1993&gt;'Given Data '!J$8,3)))</f>
        <v>3</v>
      </c>
      <c r="M1993" s="41">
        <v>4</v>
      </c>
      <c r="N1993" s="32">
        <f t="shared" si="73"/>
        <v>1989</v>
      </c>
      <c r="O1993" s="41">
        <f>O1992+(Table10[[#This Row],[Column11]]-Q1992)/R1992</f>
        <v>93.606811008697406</v>
      </c>
      <c r="P1993" s="41">
        <f>3.6*Table10[[#This Row],[Column11]]</f>
        <v>138.50046048192948</v>
      </c>
      <c r="Q1993" s="41">
        <f t="shared" si="74"/>
        <v>38.472350133869298</v>
      </c>
      <c r="R1993" s="36">
        <f>-Table10[[#This Row],[Column16]]/Table10[[#This Row],[Column19]]</f>
        <v>2.9374999937131197</v>
      </c>
      <c r="S1993" s="41">
        <f>'Given Data '!C$21*'Given Data '!C$19*'Given Data '!C$9*Table10[[#This Row],[Column11]]^2</f>
        <v>1391.6872639961339</v>
      </c>
      <c r="T1993" s="41">
        <f>'Given Data '!C$25*'Given Data '!C$17*9.81</f>
        <v>1023.5950200000002</v>
      </c>
      <c r="U1993" s="41">
        <v>0</v>
      </c>
      <c r="V1993" s="41">
        <f>'Given Data '!C$45-(Table10[[#This Row],[Column13]]+Table10[[#This Row],[Column14]]+Table10[[#This Row],[Column15]])</f>
        <v>-1707.3808666732996</v>
      </c>
      <c r="W1993" s="41">
        <f>Table10[[#This Row],[Column16]]/'Given Data '!C$17</f>
        <v>-3.2726627181255861</v>
      </c>
      <c r="X1993" s="41">
        <f>IF(L1993=1,'Given Data '!C$55,IF(L1993=2,'Given Data '!C$56,IF(L1993=3,'Given Data '!C$57)))</f>
        <v>581.23604096253996</v>
      </c>
      <c r="Y1993" s="41">
        <f>Table10[[#This Row],[Column19]]*Table10[[#This Row],[Column11]]^2/(2*1000)</f>
        <v>430.15004573939285</v>
      </c>
    </row>
    <row r="1994" spans="7:25">
      <c r="G1994" s="42">
        <v>6500</v>
      </c>
      <c r="H1994" s="42">
        <v>18</v>
      </c>
      <c r="I1994" s="41">
        <f>Table10[[#This Row],[Column2]]*746/1000</f>
        <v>13.428000000000001</v>
      </c>
      <c r="J1994" s="37">
        <f>60*Table10[[#This Row],[Column3]]/(2*PI()*Table10[[#This Row],[Column1]])</f>
        <v>1.972737762311973E-2</v>
      </c>
      <c r="K1994" s="51">
        <v>504.4</v>
      </c>
      <c r="L1994" s="41">
        <f>IF(Simulation!Q1994&lt;='Given Data '!J$6,1,IF(AND(Simulation!Q1994&gt;'Given Data '!J$6,Simulation!Q1994&lt;='Given Data '!J$7),2,IF(Simulation!Q1994&gt;'Given Data '!J$8,3)))</f>
        <v>3</v>
      </c>
      <c r="M1994" s="41">
        <v>4</v>
      </c>
      <c r="N1994" s="32">
        <f t="shared" si="73"/>
        <v>1990</v>
      </c>
      <c r="O1994" s="41">
        <f>O1993+(Table10[[#This Row],[Column11]]-Q1993)/R1993</f>
        <v>93.63277796013152</v>
      </c>
      <c r="P1994" s="41">
        <f>3.6*Table10[[#This Row],[Column11]]</f>
        <v>138.77506099275746</v>
      </c>
      <c r="Q1994" s="41">
        <f t="shared" si="74"/>
        <v>38.548628053543737</v>
      </c>
      <c r="R1994" s="36">
        <f>-Table10[[#This Row],[Column16]]/Table10[[#This Row],[Column19]]</f>
        <v>2.9470038432877765</v>
      </c>
      <c r="S1994" s="41">
        <f>'Given Data '!C$21*'Given Data '!C$19*'Given Data '!C$9*Table10[[#This Row],[Column11]]^2</f>
        <v>1397.2112438968113</v>
      </c>
      <c r="T1994" s="41">
        <f>'Given Data '!C$25*'Given Data '!C$17*9.81</f>
        <v>1023.5950200000002</v>
      </c>
      <c r="U1994" s="41">
        <v>0</v>
      </c>
      <c r="V1994" s="41">
        <f>'Given Data '!C$45-(Table10[[#This Row],[Column13]]+Table10[[#This Row],[Column14]]+Table10[[#This Row],[Column15]])</f>
        <v>-1712.9048465739768</v>
      </c>
      <c r="W1994" s="41">
        <f>Table10[[#This Row],[Column16]]/'Given Data '!C$17</f>
        <v>-3.2832509374441292</v>
      </c>
      <c r="X1994" s="41">
        <f>IF(L1994=1,'Given Data '!C$55,IF(L1994=2,'Given Data '!C$56,IF(L1994=3,'Given Data '!C$57)))</f>
        <v>581.23604096253996</v>
      </c>
      <c r="Y1994" s="41">
        <f>Table10[[#This Row],[Column19]]*Table10[[#This Row],[Column11]]^2/(2*1000)</f>
        <v>431.85742660606616</v>
      </c>
    </row>
    <row r="1995" spans="7:25">
      <c r="G1995" s="42">
        <v>6500</v>
      </c>
      <c r="H1995" s="42">
        <v>18</v>
      </c>
      <c r="I1995" s="41">
        <f>Table10[[#This Row],[Column2]]*746/1000</f>
        <v>13.428000000000001</v>
      </c>
      <c r="J1995" s="37">
        <f>60*Table10[[#This Row],[Column3]]/(2*PI()*Table10[[#This Row],[Column1]])</f>
        <v>1.972737762311973E-2</v>
      </c>
      <c r="K1995" s="51">
        <v>504.4</v>
      </c>
      <c r="L1995" s="41">
        <f>IF(Simulation!Q1995&lt;='Given Data '!J$6,1,IF(AND(Simulation!Q1995&gt;'Given Data '!J$6,Simulation!Q1995&lt;='Given Data '!J$7),2,IF(Simulation!Q1995&gt;'Given Data '!J$8,3)))</f>
        <v>3</v>
      </c>
      <c r="M1995" s="41">
        <v>4</v>
      </c>
      <c r="N1995" s="32">
        <f t="shared" si="73"/>
        <v>1991</v>
      </c>
      <c r="O1995" s="41">
        <f>O1994+(Table10[[#This Row],[Column11]]-Q1994)/R1994</f>
        <v>93.658693548323768</v>
      </c>
      <c r="P1995" s="41">
        <f>3.6*Table10[[#This Row],[Column11]]</f>
        <v>139.05000500957047</v>
      </c>
      <c r="Q1995" s="41">
        <f t="shared" si="74"/>
        <v>38.62500139154735</v>
      </c>
      <c r="R1995" s="36">
        <f>-Table10[[#This Row],[Column16]]/Table10[[#This Row],[Column19]]</f>
        <v>2.956538441171177</v>
      </c>
      <c r="S1995" s="41">
        <f>'Given Data '!C$21*'Given Data '!C$19*'Given Data '!C$9*Table10[[#This Row],[Column11]]^2</f>
        <v>1402.7530958227287</v>
      </c>
      <c r="T1995" s="41">
        <f>'Given Data '!C$25*'Given Data '!C$17*9.81</f>
        <v>1023.5950200000002</v>
      </c>
      <c r="U1995" s="41">
        <v>0</v>
      </c>
      <c r="V1995" s="41">
        <f>'Given Data '!C$45-(Table10[[#This Row],[Column13]]+Table10[[#This Row],[Column14]]+Table10[[#This Row],[Column15]])</f>
        <v>-1718.4466984998942</v>
      </c>
      <c r="W1995" s="41">
        <f>Table10[[#This Row],[Column16]]/'Given Data '!C$17</f>
        <v>-3.293873413390378</v>
      </c>
      <c r="X1995" s="41">
        <f>IF(L1995=1,'Given Data '!C$55,IF(L1995=2,'Given Data '!C$56,IF(L1995=3,'Given Data '!C$57)))</f>
        <v>581.23604096253996</v>
      </c>
      <c r="Y1995" s="41">
        <f>Table10[[#This Row],[Column19]]*Table10[[#This Row],[Column11]]^2/(2*1000)</f>
        <v>433.57033145264012</v>
      </c>
    </row>
    <row r="1996" spans="7:25">
      <c r="G1996" s="42">
        <v>6500</v>
      </c>
      <c r="H1996" s="42">
        <v>18</v>
      </c>
      <c r="I1996" s="41">
        <f>Table10[[#This Row],[Column2]]*746/1000</f>
        <v>13.428000000000001</v>
      </c>
      <c r="J1996" s="37">
        <f>60*Table10[[#This Row],[Column3]]/(2*PI()*Table10[[#This Row],[Column1]])</f>
        <v>1.972737762311973E-2</v>
      </c>
      <c r="K1996" s="51">
        <v>504.4</v>
      </c>
      <c r="L1996" s="41">
        <f>IF(Simulation!Q1996&lt;='Given Data '!J$6,1,IF(AND(Simulation!Q1996&gt;'Given Data '!J$6,Simulation!Q1996&lt;='Given Data '!J$7),2,IF(Simulation!Q1996&gt;'Given Data '!J$8,3)))</f>
        <v>3</v>
      </c>
      <c r="M1996" s="41">
        <v>4</v>
      </c>
      <c r="N1996" s="32">
        <f t="shared" si="73"/>
        <v>1992</v>
      </c>
      <c r="O1996" s="41">
        <f>O1995+(Table10[[#This Row],[Column11]]-Q1995)/R1995</f>
        <v>93.684557912159917</v>
      </c>
      <c r="P1996" s="41">
        <f>3.6*Table10[[#This Row],[Column11]]</f>
        <v>139.32529335894731</v>
      </c>
      <c r="Q1996" s="41">
        <f t="shared" si="74"/>
        <v>38.701470377485364</v>
      </c>
      <c r="R1996" s="36">
        <f>-Table10[[#This Row],[Column16]]/Table10[[#This Row],[Column19]]</f>
        <v>2.9661038868449543</v>
      </c>
      <c r="S1996" s="41">
        <f>'Given Data '!C$21*'Given Data '!C$19*'Given Data '!C$9*Table10[[#This Row],[Column11]]^2</f>
        <v>1408.312877596197</v>
      </c>
      <c r="T1996" s="41">
        <f>'Given Data '!C$25*'Given Data '!C$17*9.81</f>
        <v>1023.5950200000002</v>
      </c>
      <c r="U1996" s="41">
        <v>0</v>
      </c>
      <c r="V1996" s="41">
        <f>'Given Data '!C$45-(Table10[[#This Row],[Column13]]+Table10[[#This Row],[Column14]]+Table10[[#This Row],[Column15]])</f>
        <v>-1724.006480273363</v>
      </c>
      <c r="W1996" s="41">
        <f>Table10[[#This Row],[Column16]]/'Given Data '!C$17</f>
        <v>-3.3045302567966166</v>
      </c>
      <c r="X1996" s="41">
        <f>IF(L1996=1,'Given Data '!C$55,IF(L1996=2,'Given Data '!C$56,IF(L1996=3,'Given Data '!C$57)))</f>
        <v>581.23604096253996</v>
      </c>
      <c r="Y1996" s="41">
        <f>Table10[[#This Row],[Column19]]*Table10[[#This Row],[Column11]]^2/(2*1000)</f>
        <v>435.28877815114004</v>
      </c>
    </row>
    <row r="1997" spans="7:25">
      <c r="G1997" s="42">
        <v>6500</v>
      </c>
      <c r="H1997" s="42">
        <v>18</v>
      </c>
      <c r="I1997" s="41">
        <f>Table10[[#This Row],[Column2]]*746/1000</f>
        <v>13.428000000000001</v>
      </c>
      <c r="J1997" s="37">
        <f>60*Table10[[#This Row],[Column3]]/(2*PI()*Table10[[#This Row],[Column1]])</f>
        <v>1.972737762311973E-2</v>
      </c>
      <c r="K1997" s="51">
        <v>504.4</v>
      </c>
      <c r="L1997" s="41">
        <f>IF(Simulation!Q1997&lt;='Given Data '!J$6,1,IF(AND(Simulation!Q1997&gt;'Given Data '!J$6,Simulation!Q1997&lt;='Given Data '!J$7),2,IF(Simulation!Q1997&gt;'Given Data '!J$8,3)))</f>
        <v>3</v>
      </c>
      <c r="M1997" s="41">
        <v>4</v>
      </c>
      <c r="N1997" s="32">
        <f t="shared" si="73"/>
        <v>1993</v>
      </c>
      <c r="O1997" s="41">
        <f>O1996+(Table10[[#This Row],[Column11]]-Q1996)/R1996</f>
        <v>93.710371189929759</v>
      </c>
      <c r="P1997" s="41">
        <f>3.6*Table10[[#This Row],[Column11]]</f>
        <v>139.60092686763849</v>
      </c>
      <c r="Q1997" s="41">
        <f t="shared" si="74"/>
        <v>38.778035241010691</v>
      </c>
      <c r="R1997" s="36">
        <f>-Table10[[#This Row],[Column16]]/Table10[[#This Row],[Column19]]</f>
        <v>2.9757002801126013</v>
      </c>
      <c r="S1997" s="41">
        <f>'Given Data '!C$21*'Given Data '!C$19*'Given Data '!C$9*Table10[[#This Row],[Column11]]^2</f>
        <v>1413.890647226604</v>
      </c>
      <c r="T1997" s="41">
        <f>'Given Data '!C$25*'Given Data '!C$17*9.81</f>
        <v>1023.5950200000002</v>
      </c>
      <c r="U1997" s="41">
        <v>0</v>
      </c>
      <c r="V1997" s="41">
        <f>'Given Data '!C$45-(Table10[[#This Row],[Column13]]+Table10[[#This Row],[Column14]]+Table10[[#This Row],[Column15]])</f>
        <v>-1729.5842499037697</v>
      </c>
      <c r="W1997" s="41">
        <f>Table10[[#This Row],[Column16]]/'Given Data '!C$17</f>
        <v>-3.3152215788537109</v>
      </c>
      <c r="X1997" s="41">
        <f>IF(L1997=1,'Given Data '!C$55,IF(L1997=2,'Given Data '!C$56,IF(L1997=3,'Given Data '!C$57)))</f>
        <v>581.23604096253996</v>
      </c>
      <c r="Y1997" s="41">
        <f>Table10[[#This Row],[Column19]]*Table10[[#This Row],[Column11]]^2/(2*1000)</f>
        <v>437.01278463141341</v>
      </c>
    </row>
    <row r="1998" spans="7:25">
      <c r="G1998" s="42">
        <v>6500</v>
      </c>
      <c r="H1998" s="42">
        <v>18</v>
      </c>
      <c r="I1998" s="41">
        <f>Table10[[#This Row],[Column2]]*746/1000</f>
        <v>13.428000000000001</v>
      </c>
      <c r="J1998" s="37">
        <f>60*Table10[[#This Row],[Column3]]/(2*PI()*Table10[[#This Row],[Column1]])</f>
        <v>1.972737762311973E-2</v>
      </c>
      <c r="K1998" s="51">
        <v>504.4</v>
      </c>
      <c r="L1998" s="41">
        <f>IF(Simulation!Q1998&lt;='Given Data '!J$6,1,IF(AND(Simulation!Q1998&gt;'Given Data '!J$6,Simulation!Q1998&lt;='Given Data '!J$7),2,IF(Simulation!Q1998&gt;'Given Data '!J$8,3)))</f>
        <v>3</v>
      </c>
      <c r="M1998" s="41">
        <v>4</v>
      </c>
      <c r="N1998" s="32">
        <f t="shared" si="73"/>
        <v>1994</v>
      </c>
      <c r="O1998" s="41">
        <f>O1997+(Table10[[#This Row],[Column11]]-Q1997)/R1997</f>
        <v>93.73613351933092</v>
      </c>
      <c r="P1998" s="41">
        <f>3.6*Table10[[#This Row],[Column11]]</f>
        <v>139.87690636257392</v>
      </c>
      <c r="Q1998" s="41">
        <f t="shared" si="74"/>
        <v>38.854696211826088</v>
      </c>
      <c r="R1998" s="36">
        <f>-Table10[[#This Row],[Column16]]/Table10[[#This Row],[Column19]]</f>
        <v>2.9853277211005103</v>
      </c>
      <c r="S1998" s="41">
        <f>'Given Data '!C$21*'Given Data '!C$19*'Given Data '!C$9*Table10[[#This Row],[Column11]]^2</f>
        <v>1419.4864629110168</v>
      </c>
      <c r="T1998" s="41">
        <f>'Given Data '!C$25*'Given Data '!C$17*9.81</f>
        <v>1023.5950200000002</v>
      </c>
      <c r="U1998" s="41">
        <v>0</v>
      </c>
      <c r="V1998" s="41">
        <f>'Given Data '!C$45-(Table10[[#This Row],[Column13]]+Table10[[#This Row],[Column14]]+Table10[[#This Row],[Column15]])</f>
        <v>-1735.1800655881823</v>
      </c>
      <c r="W1998" s="41">
        <f>Table10[[#This Row],[Column16]]/'Given Data '!C$17</f>
        <v>-3.3259474911122697</v>
      </c>
      <c r="X1998" s="41">
        <f>IF(L1998=1,'Given Data '!C$55,IF(L1998=2,'Given Data '!C$56,IF(L1998=3,'Given Data '!C$57)))</f>
        <v>581.23604096253996</v>
      </c>
      <c r="Y1998" s="41">
        <f>Table10[[#This Row],[Column19]]*Table10[[#This Row],[Column11]]^2/(2*1000)</f>
        <v>438.74236888131719</v>
      </c>
    </row>
    <row r="1999" spans="7:25">
      <c r="G1999" s="42">
        <v>6500</v>
      </c>
      <c r="H1999" s="42">
        <v>18</v>
      </c>
      <c r="I1999" s="41">
        <f>Table10[[#This Row],[Column2]]*746/1000</f>
        <v>13.428000000000001</v>
      </c>
      <c r="J1999" s="37">
        <f>60*Table10[[#This Row],[Column3]]/(2*PI()*Table10[[#This Row],[Column1]])</f>
        <v>1.972737762311973E-2</v>
      </c>
      <c r="K1999" s="51">
        <v>504.4</v>
      </c>
      <c r="L1999" s="41">
        <f>IF(Simulation!Q1999&lt;='Given Data '!J$6,1,IF(AND(Simulation!Q1999&gt;'Given Data '!J$6,Simulation!Q1999&lt;='Given Data '!J$7),2,IF(Simulation!Q1999&gt;'Given Data '!J$8,3)))</f>
        <v>3</v>
      </c>
      <c r="M1999" s="41">
        <v>4</v>
      </c>
      <c r="N1999" s="32">
        <f t="shared" si="73"/>
        <v>1995</v>
      </c>
      <c r="O1999" s="41">
        <f>O1998+(Table10[[#This Row],[Column11]]-Q1998)/R1998</f>
        <v>93.761845037472682</v>
      </c>
      <c r="P1999" s="41">
        <f>3.6*Table10[[#This Row],[Column11]]</f>
        <v>140.15323267087061</v>
      </c>
      <c r="Q1999" s="41">
        <f t="shared" si="74"/>
        <v>38.931453519686279</v>
      </c>
      <c r="R1999" s="36">
        <f>-Table10[[#This Row],[Column16]]/Table10[[#This Row],[Column19]]</f>
        <v>2.994986310259018</v>
      </c>
      <c r="S1999" s="41">
        <f>'Given Data '!C$21*'Given Data '!C$19*'Given Data '!C$9*Table10[[#This Row],[Column11]]^2</f>
        <v>1425.1003830347913</v>
      </c>
      <c r="T1999" s="41">
        <f>'Given Data '!C$25*'Given Data '!C$17*9.81</f>
        <v>1023.5950200000002</v>
      </c>
      <c r="U1999" s="41">
        <v>0</v>
      </c>
      <c r="V1999" s="41">
        <f>'Given Data '!C$45-(Table10[[#This Row],[Column13]]+Table10[[#This Row],[Column14]]+Table10[[#This Row],[Column15]])</f>
        <v>-1740.793985711957</v>
      </c>
      <c r="W1999" s="41">
        <f>Table10[[#This Row],[Column16]]/'Given Data '!C$17</f>
        <v>-3.3367081054838068</v>
      </c>
      <c r="X1999" s="41">
        <f>IF(L1999=1,'Given Data '!C$55,IF(L1999=2,'Given Data '!C$56,IF(L1999=3,'Given Data '!C$57)))</f>
        <v>581.23604096253996</v>
      </c>
      <c r="Y1999" s="41">
        <f>Table10[[#This Row],[Column19]]*Table10[[#This Row],[Column11]]^2/(2*1000)</f>
        <v>440.4775489469053</v>
      </c>
    </row>
    <row r="2000" spans="7:25">
      <c r="G2000" s="42">
        <v>6500</v>
      </c>
      <c r="H2000" s="42">
        <v>18</v>
      </c>
      <c r="I2000" s="41">
        <f>Table10[[#This Row],[Column2]]*746/1000</f>
        <v>13.428000000000001</v>
      </c>
      <c r="J2000" s="37">
        <f>60*Table10[[#This Row],[Column3]]/(2*PI()*Table10[[#This Row],[Column1]])</f>
        <v>1.972737762311973E-2</v>
      </c>
      <c r="K2000" s="51">
        <v>504.4</v>
      </c>
      <c r="L2000" s="41">
        <f>IF(Simulation!Q2000&lt;='Given Data '!J$6,1,IF(AND(Simulation!Q2000&gt;'Given Data '!J$6,Simulation!Q2000&lt;='Given Data '!J$7),2,IF(Simulation!Q2000&gt;'Given Data '!J$8,3)))</f>
        <v>3</v>
      </c>
      <c r="M2000" s="41">
        <v>4</v>
      </c>
      <c r="N2000" s="32">
        <f t="shared" si="73"/>
        <v>1996</v>
      </c>
      <c r="O2000" s="41">
        <f>O1999+(Table10[[#This Row],[Column11]]-Q1999)/R1999</f>
        <v>93.787505880879735</v>
      </c>
      <c r="P2000" s="41">
        <f>3.6*Table10[[#This Row],[Column11]]</f>
        <v>140.42990661984044</v>
      </c>
      <c r="Q2000" s="41">
        <f t="shared" si="74"/>
        <v>39.00830739440012</v>
      </c>
      <c r="R2000" s="36">
        <f>-Table10[[#This Row],[Column16]]/Table10[[#This Row],[Column19]]</f>
        <v>3.0046761483634525</v>
      </c>
      <c r="S2000" s="41">
        <f>'Given Data '!C$21*'Given Data '!C$19*'Given Data '!C$9*Table10[[#This Row],[Column11]]^2</f>
        <v>1430.7324661721811</v>
      </c>
      <c r="T2000" s="41">
        <f>'Given Data '!C$25*'Given Data '!C$17*9.81</f>
        <v>1023.5950200000002</v>
      </c>
      <c r="U2000" s="41">
        <v>0</v>
      </c>
      <c r="V2000" s="41">
        <f>'Given Data '!C$45-(Table10[[#This Row],[Column13]]+Table10[[#This Row],[Column14]]+Table10[[#This Row],[Column15]])</f>
        <v>-1746.4260688493466</v>
      </c>
      <c r="W2000" s="41">
        <f>Table10[[#This Row],[Column16]]/'Given Data '!C$17</f>
        <v>-3.3475035342419095</v>
      </c>
      <c r="X2000" s="41">
        <f>IF(L2000=1,'Given Data '!C$55,IF(L2000=2,'Given Data '!C$56,IF(L2000=3,'Given Data '!C$57)))</f>
        <v>581.23604096253996</v>
      </c>
      <c r="Y2000" s="41">
        <f>Table10[[#This Row],[Column19]]*Table10[[#This Row],[Column11]]^2/(2*1000)</f>
        <v>442.21834293261725</v>
      </c>
    </row>
    <row r="2001" spans="7:25">
      <c r="G2001" s="42">
        <v>6500</v>
      </c>
      <c r="H2001" s="42">
        <v>18</v>
      </c>
      <c r="I2001" s="41">
        <f>Table10[[#This Row],[Column2]]*746/1000</f>
        <v>13.428000000000001</v>
      </c>
      <c r="J2001" s="37">
        <f>60*Table10[[#This Row],[Column3]]/(2*PI()*Table10[[#This Row],[Column1]])</f>
        <v>1.972737762311973E-2</v>
      </c>
      <c r="K2001" s="51">
        <v>504.4</v>
      </c>
      <c r="L2001" s="41">
        <f>IF(Simulation!Q2001&lt;='Given Data '!J$6,1,IF(AND(Simulation!Q2001&gt;'Given Data '!J$6,Simulation!Q2001&lt;='Given Data '!J$7),2,IF(Simulation!Q2001&gt;'Given Data '!J$8,3)))</f>
        <v>3</v>
      </c>
      <c r="M2001" s="41">
        <v>4</v>
      </c>
      <c r="N2001" s="32">
        <f t="shared" si="73"/>
        <v>1997</v>
      </c>
      <c r="O2001" s="41">
        <f>O2000+(Table10[[#This Row],[Column11]]-Q2000)/R2000</f>
        <v>93.813116185495915</v>
      </c>
      <c r="P2001" s="41">
        <f>3.6*Table10[[#This Row],[Column11]]</f>
        <v>140.70692903699765</v>
      </c>
      <c r="Q2001" s="41">
        <f t="shared" si="74"/>
        <v>39.085258065832676</v>
      </c>
      <c r="R2001" s="36">
        <f>-Table10[[#This Row],[Column16]]/Table10[[#This Row],[Column19]]</f>
        <v>3.0143973365151902</v>
      </c>
      <c r="S2001" s="41">
        <f>'Given Data '!C$21*'Given Data '!C$19*'Given Data '!C$9*Table10[[#This Row],[Column11]]^2</f>
        <v>1436.3827710869484</v>
      </c>
      <c r="T2001" s="41">
        <f>'Given Data '!C$25*'Given Data '!C$17*9.81</f>
        <v>1023.5950200000002</v>
      </c>
      <c r="U2001" s="41">
        <v>0</v>
      </c>
      <c r="V2001" s="41">
        <f>'Given Data '!C$45-(Table10[[#This Row],[Column13]]+Table10[[#This Row],[Column14]]+Table10[[#This Row],[Column15]])</f>
        <v>-1752.0763737641144</v>
      </c>
      <c r="W2001" s="41">
        <f>Table10[[#This Row],[Column16]]/'Given Data '!C$17</f>
        <v>-3.3583338900234119</v>
      </c>
      <c r="X2001" s="41">
        <f>IF(L2001=1,'Given Data '!C$55,IF(L2001=2,'Given Data '!C$56,IF(L2001=3,'Given Data '!C$57)))</f>
        <v>581.23604096253996</v>
      </c>
      <c r="Y2001" s="41">
        <f>Table10[[#This Row],[Column19]]*Table10[[#This Row],[Column11]]^2/(2*1000)</f>
        <v>443.96476900146661</v>
      </c>
    </row>
    <row r="2002" spans="7:25">
      <c r="G2002" s="42">
        <v>6500</v>
      </c>
      <c r="H2002" s="42">
        <v>18</v>
      </c>
      <c r="I2002" s="41">
        <f>Table10[[#This Row],[Column2]]*746/1000</f>
        <v>13.428000000000001</v>
      </c>
      <c r="J2002" s="37">
        <f>60*Table10[[#This Row],[Column3]]/(2*PI()*Table10[[#This Row],[Column1]])</f>
        <v>1.972737762311973E-2</v>
      </c>
      <c r="K2002" s="51">
        <v>504.4</v>
      </c>
      <c r="L2002" s="41">
        <f>IF(Simulation!Q2002&lt;='Given Data '!J$6,1,IF(AND(Simulation!Q2002&gt;'Given Data '!J$6,Simulation!Q2002&lt;='Given Data '!J$7),2,IF(Simulation!Q2002&gt;'Given Data '!J$8,3)))</f>
        <v>3</v>
      </c>
      <c r="M2002" s="41">
        <v>4</v>
      </c>
      <c r="N2002" s="32">
        <f t="shared" si="73"/>
        <v>1998</v>
      </c>
      <c r="O2002" s="41">
        <f>O2001+(Table10[[#This Row],[Column11]]-Q2001)/R2001</f>
        <v>93.838676086687883</v>
      </c>
      <c r="P2002" s="41">
        <f>3.6*Table10[[#This Row],[Column11]]</f>
        <v>140.98430075006635</v>
      </c>
      <c r="Q2002" s="41">
        <f t="shared" si="74"/>
        <v>39.16230576390732</v>
      </c>
      <c r="R2002" s="36">
        <f>-Table10[[#This Row],[Column16]]/Table10[[#This Row],[Column19]]</f>
        <v>3.0241499761426964</v>
      </c>
      <c r="S2002" s="41">
        <f>'Given Data '!C$21*'Given Data '!C$19*'Given Data '!C$9*Table10[[#This Row],[Column11]]^2</f>
        <v>1442.0513567329749</v>
      </c>
      <c r="T2002" s="41">
        <f>'Given Data '!C$25*'Given Data '!C$17*9.81</f>
        <v>1023.5950200000002</v>
      </c>
      <c r="U2002" s="41">
        <v>0</v>
      </c>
      <c r="V2002" s="41">
        <f>'Given Data '!C$45-(Table10[[#This Row],[Column13]]+Table10[[#This Row],[Column14]]+Table10[[#This Row],[Column15]])</f>
        <v>-1757.7449594101406</v>
      </c>
      <c r="W2002" s="41">
        <f>Table10[[#This Row],[Column16]]/'Given Data '!C$17</f>
        <v>-3.3691992858295614</v>
      </c>
      <c r="X2002" s="41">
        <f>IF(L2002=1,'Given Data '!C$55,IF(L2002=2,'Given Data '!C$56,IF(L2002=3,'Given Data '!C$57)))</f>
        <v>581.23604096253996</v>
      </c>
      <c r="Y2002" s="41">
        <f>Table10[[#This Row],[Column19]]*Table10[[#This Row],[Column11]]^2/(2*1000)</f>
        <v>445.71684537523072</v>
      </c>
    </row>
    <row r="2003" spans="7:25">
      <c r="G2003" s="42">
        <v>6500</v>
      </c>
      <c r="H2003" s="42">
        <v>18</v>
      </c>
      <c r="I2003" s="41">
        <f>Table10[[#This Row],[Column2]]*746/1000</f>
        <v>13.428000000000001</v>
      </c>
      <c r="J2003" s="37">
        <f>60*Table10[[#This Row],[Column3]]/(2*PI()*Table10[[#This Row],[Column1]])</f>
        <v>1.972737762311973E-2</v>
      </c>
      <c r="K2003" s="51">
        <v>504.4</v>
      </c>
      <c r="L2003" s="41">
        <f>IF(Simulation!Q2003&lt;='Given Data '!J$6,1,IF(AND(Simulation!Q2003&gt;'Given Data '!J$6,Simulation!Q2003&lt;='Given Data '!J$7),2,IF(Simulation!Q2003&gt;'Given Data '!J$8,3)))</f>
        <v>3</v>
      </c>
      <c r="M2003" s="41">
        <v>4</v>
      </c>
      <c r="N2003" s="32">
        <f t="shared" si="73"/>
        <v>1999</v>
      </c>
      <c r="O2003" s="41">
        <f>O2002+(Table10[[#This Row],[Column11]]-Q2002)/R2002</f>
        <v>93.864185719248809</v>
      </c>
      <c r="P2003" s="41">
        <f>3.6*Table10[[#This Row],[Column11]]</f>
        <v>141.26202258698825</v>
      </c>
      <c r="Q2003" s="41">
        <f t="shared" si="74"/>
        <v>39.239450718607849</v>
      </c>
      <c r="R2003" s="36">
        <f>-Table10[[#This Row],[Column16]]/Table10[[#This Row],[Column19]]</f>
        <v>3.0339341690026034</v>
      </c>
      <c r="S2003" s="41">
        <f>'Given Data '!C$21*'Given Data '!C$19*'Given Data '!C$9*Table10[[#This Row],[Column11]]^2</f>
        <v>1447.7382822548814</v>
      </c>
      <c r="T2003" s="41">
        <f>'Given Data '!C$25*'Given Data '!C$17*9.81</f>
        <v>1023.5950200000002</v>
      </c>
      <c r="U2003" s="41">
        <v>0</v>
      </c>
      <c r="V2003" s="41">
        <f>'Given Data '!C$45-(Table10[[#This Row],[Column13]]+Table10[[#This Row],[Column14]]+Table10[[#This Row],[Column15]])</f>
        <v>-1763.4318849320468</v>
      </c>
      <c r="W2003" s="41">
        <f>Table10[[#This Row],[Column16]]/'Given Data '!C$17</f>
        <v>-3.3800998350272118</v>
      </c>
      <c r="X2003" s="41">
        <f>IF(L2003=1,'Given Data '!C$55,IF(L2003=2,'Given Data '!C$56,IF(L2003=3,'Given Data '!C$57)))</f>
        <v>581.23604096253996</v>
      </c>
      <c r="Y2003" s="41">
        <f>Table10[[#This Row],[Column19]]*Table10[[#This Row],[Column11]]^2/(2*1000)</f>
        <v>447.47459033464094</v>
      </c>
    </row>
    <row r="2004" spans="7:25">
      <c r="G2004" s="42">
        <v>6500</v>
      </c>
      <c r="H2004" s="42">
        <v>18</v>
      </c>
      <c r="I2004" s="41">
        <f>Table10[[#This Row],[Column2]]*746/1000</f>
        <v>13.428000000000001</v>
      </c>
      <c r="J2004" s="37">
        <f>60*Table10[[#This Row],[Column3]]/(2*PI()*Table10[[#This Row],[Column1]])</f>
        <v>1.972737762311973E-2</v>
      </c>
      <c r="K2004" s="51">
        <v>504.4</v>
      </c>
      <c r="L2004" s="41">
        <f>IF(Simulation!Q2004&lt;='Given Data '!J$6,1,IF(AND(Simulation!Q2004&gt;'Given Data '!J$6,Simulation!Q2004&lt;='Given Data '!J$7),2,IF(Simulation!Q2004&gt;'Given Data '!J$8,3)))</f>
        <v>3</v>
      </c>
      <c r="M2004" s="41">
        <v>4</v>
      </c>
      <c r="N2004" s="32">
        <f t="shared" si="73"/>
        <v>2000</v>
      </c>
      <c r="O2004" s="41">
        <f>O2003+(Table10[[#This Row],[Column11]]-Q2003)/R2003</f>
        <v>93.88964521740202</v>
      </c>
      <c r="P2004" s="41">
        <f>3.6*Table10[[#This Row],[Column11]]</f>
        <v>141.54009537592989</v>
      </c>
      <c r="Q2004" s="41">
        <f t="shared" si="74"/>
        <v>39.316693159980524</v>
      </c>
      <c r="R2004" s="36">
        <f>-Table10[[#This Row],[Column16]]/Table10[[#This Row],[Column19]]</f>
        <v>3.043750017180757</v>
      </c>
      <c r="S2004" s="41">
        <f>'Given Data '!C$21*'Given Data '!C$19*'Given Data '!C$9*Table10[[#This Row],[Column11]]^2</f>
        <v>1453.4436069886406</v>
      </c>
      <c r="T2004" s="41">
        <f>'Given Data '!C$25*'Given Data '!C$17*9.81</f>
        <v>1023.5950200000002</v>
      </c>
      <c r="U2004" s="41">
        <v>0</v>
      </c>
      <c r="V2004" s="41">
        <f>'Given Data '!C$45-(Table10[[#This Row],[Column13]]+Table10[[#This Row],[Column14]]+Table10[[#This Row],[Column15]])</f>
        <v>-1769.1372096658063</v>
      </c>
      <c r="W2004" s="41">
        <f>Table10[[#This Row],[Column16]]/'Given Data '!C$17</f>
        <v>-3.3910356513499953</v>
      </c>
      <c r="X2004" s="41">
        <f>IF(L2004=1,'Given Data '!C$55,IF(L2004=2,'Given Data '!C$56,IF(L2004=3,'Given Data '!C$57)))</f>
        <v>581.23604096253996</v>
      </c>
      <c r="Y2004" s="41">
        <f>Table10[[#This Row],[Column19]]*Table10[[#This Row],[Column11]]^2/(2*1000)</f>
        <v>449.238022219573</v>
      </c>
    </row>
    <row r="2005" spans="7:25">
      <c r="G2005" s="42">
        <v>6500</v>
      </c>
      <c r="H2005" s="42">
        <v>18</v>
      </c>
      <c r="I2005" s="41">
        <f>Table10[[#This Row],[Column2]]*746/1000</f>
        <v>13.428000000000001</v>
      </c>
      <c r="J2005" s="37">
        <f>60*Table10[[#This Row],[Column3]]/(2*PI()*Table10[[#This Row],[Column1]])</f>
        <v>1.972737762311973E-2</v>
      </c>
      <c r="K2005" s="51">
        <v>504.4</v>
      </c>
      <c r="L2005" s="41">
        <f>IF(Simulation!Q2005&lt;='Given Data '!J$6,1,IF(AND(Simulation!Q2005&gt;'Given Data '!J$6,Simulation!Q2005&lt;='Given Data '!J$7),2,IF(Simulation!Q2005&gt;'Given Data '!J$8,3)))</f>
        <v>3</v>
      </c>
      <c r="M2005" s="41">
        <v>4</v>
      </c>
      <c r="N2005" s="32">
        <f t="shared" si="73"/>
        <v>2001</v>
      </c>
      <c r="O2005" s="41">
        <f>O2004+(Table10[[#This Row],[Column11]]-Q2004)/R2004</f>
        <v>93.915054714804583</v>
      </c>
      <c r="P2005" s="41">
        <f>3.6*Table10[[#This Row],[Column11]]</f>
        <v>141.81851994529012</v>
      </c>
      <c r="Q2005" s="41">
        <f t="shared" si="74"/>
        <v>39.394033318136145</v>
      </c>
      <c r="R2005" s="36">
        <f>-Table10[[#This Row],[Column16]]/Table10[[#This Row],[Column19]]</f>
        <v>3.0535976230932875</v>
      </c>
      <c r="S2005" s="41">
        <f>'Given Data '!C$21*'Given Data '!C$19*'Given Data '!C$9*Table10[[#This Row],[Column11]]^2</f>
        <v>1459.1673904621989</v>
      </c>
      <c r="T2005" s="41">
        <f>'Given Data '!C$25*'Given Data '!C$17*9.81</f>
        <v>1023.5950200000002</v>
      </c>
      <c r="U2005" s="41">
        <v>0</v>
      </c>
      <c r="V2005" s="41">
        <f>'Given Data '!C$45-(Table10[[#This Row],[Column13]]+Table10[[#This Row],[Column14]]+Table10[[#This Row],[Column15]])</f>
        <v>-1774.8609931393646</v>
      </c>
      <c r="W2005" s="41">
        <f>Table10[[#This Row],[Column16]]/'Given Data '!C$17</f>
        <v>-3.4020068488995121</v>
      </c>
      <c r="X2005" s="41">
        <f>IF(L2005=1,'Given Data '!C$55,IF(L2005=2,'Given Data '!C$56,IF(L2005=3,'Given Data '!C$57)))</f>
        <v>581.23604096253996</v>
      </c>
      <c r="Y2005" s="41">
        <f>Table10[[#This Row],[Column19]]*Table10[[#This Row],[Column11]]^2/(2*1000)</f>
        <v>451.00715942923875</v>
      </c>
    </row>
    <row r="2006" spans="7:25">
      <c r="G2006" s="42">
        <v>6500</v>
      </c>
      <c r="H2006" s="42">
        <v>18</v>
      </c>
      <c r="I2006" s="41">
        <f>Table10[[#This Row],[Column2]]*746/1000</f>
        <v>13.428000000000001</v>
      </c>
      <c r="J2006" s="37">
        <f>60*Table10[[#This Row],[Column3]]/(2*PI()*Table10[[#This Row],[Column1]])</f>
        <v>1.972737762311973E-2</v>
      </c>
      <c r="K2006" s="51">
        <v>504.4</v>
      </c>
      <c r="L2006" s="41">
        <f>IF(Simulation!Q2006&lt;='Given Data '!J$6,1,IF(AND(Simulation!Q2006&gt;'Given Data '!J$6,Simulation!Q2006&lt;='Given Data '!J$7),2,IF(Simulation!Q2006&gt;'Given Data '!J$8,3)))</f>
        <v>3</v>
      </c>
      <c r="M2006" s="41">
        <v>4</v>
      </c>
      <c r="N2006" s="32">
        <f t="shared" si="73"/>
        <v>2002</v>
      </c>
      <c r="O2006" s="41">
        <f>O2005+(Table10[[#This Row],[Column11]]-Q2005)/R2005</f>
        <v>93.940414344550931</v>
      </c>
      <c r="P2006" s="41">
        <f>3.6*Table10[[#This Row],[Column11]]</f>
        <v>142.09729712370759</v>
      </c>
      <c r="Q2006" s="41">
        <f t="shared" si="74"/>
        <v>39.471471423252105</v>
      </c>
      <c r="R2006" s="36">
        <f>-Table10[[#This Row],[Column16]]/Table10[[#This Row],[Column19]]</f>
        <v>3.0634770894876788</v>
      </c>
      <c r="S2006" s="41">
        <f>'Given Data '!C$21*'Given Data '!C$19*'Given Data '!C$9*Table10[[#This Row],[Column11]]^2</f>
        <v>1464.9096923960972</v>
      </c>
      <c r="T2006" s="41">
        <f>'Given Data '!C$25*'Given Data '!C$17*9.81</f>
        <v>1023.5950200000002</v>
      </c>
      <c r="U2006" s="41">
        <v>0</v>
      </c>
      <c r="V2006" s="41">
        <f>'Given Data '!C$45-(Table10[[#This Row],[Column13]]+Table10[[#This Row],[Column14]]+Table10[[#This Row],[Column15]])</f>
        <v>-1780.6032950732631</v>
      </c>
      <c r="W2006" s="41">
        <f>Table10[[#This Row],[Column16]]/'Given Data '!C$17</f>
        <v>-3.413013542146524</v>
      </c>
      <c r="X2006" s="41">
        <f>IF(L2006=1,'Given Data '!C$55,IF(L2006=2,'Given Data '!C$56,IF(L2006=3,'Given Data '!C$57)))</f>
        <v>581.23604096253996</v>
      </c>
      <c r="Y2006" s="41">
        <f>Table10[[#This Row],[Column19]]*Table10[[#This Row],[Column11]]^2/(2*1000)</f>
        <v>452.7820204223782</v>
      </c>
    </row>
    <row r="2007" spans="7:25">
      <c r="G2007" s="42">
        <v>6500</v>
      </c>
      <c r="H2007" s="42">
        <v>18</v>
      </c>
      <c r="I2007" s="41">
        <f>Table10[[#This Row],[Column2]]*746/1000</f>
        <v>13.428000000000001</v>
      </c>
      <c r="J2007" s="37">
        <f>60*Table10[[#This Row],[Column3]]/(2*PI()*Table10[[#This Row],[Column1]])</f>
        <v>1.972737762311973E-2</v>
      </c>
      <c r="K2007" s="51">
        <v>504.4</v>
      </c>
      <c r="L2007" s="41">
        <f>IF(Simulation!Q2007&lt;='Given Data '!J$6,1,IF(AND(Simulation!Q2007&gt;'Given Data '!J$6,Simulation!Q2007&lt;='Given Data '!J$7),2,IF(Simulation!Q2007&gt;'Given Data '!J$8,3)))</f>
        <v>3</v>
      </c>
      <c r="M2007" s="41">
        <v>4</v>
      </c>
      <c r="N2007" s="32">
        <f t="shared" si="73"/>
        <v>2003</v>
      </c>
      <c r="O2007" s="41">
        <f>O2006+(Table10[[#This Row],[Column11]]-Q2006)/R2006</f>
        <v>93.965724239176339</v>
      </c>
      <c r="P2007" s="41">
        <f>3.6*Table10[[#This Row],[Column11]]</f>
        <v>142.37642774006784</v>
      </c>
      <c r="Q2007" s="41">
        <f t="shared" si="74"/>
        <v>39.549007705574397</v>
      </c>
      <c r="R2007" s="36">
        <f>-Table10[[#This Row],[Column16]]/Table10[[#This Row],[Column19]]</f>
        <v>3.073388519443836</v>
      </c>
      <c r="S2007" s="41">
        <f>'Given Data '!C$21*'Given Data '!C$19*'Given Data '!C$9*Table10[[#This Row],[Column11]]^2</f>
        <v>1470.6705727040917</v>
      </c>
      <c r="T2007" s="41">
        <f>'Given Data '!C$25*'Given Data '!C$17*9.81</f>
        <v>1023.5950200000002</v>
      </c>
      <c r="U2007" s="41">
        <v>0</v>
      </c>
      <c r="V2007" s="41">
        <f>'Given Data '!C$45-(Table10[[#This Row],[Column13]]+Table10[[#This Row],[Column14]]+Table10[[#This Row],[Column15]])</f>
        <v>-1786.3641753812574</v>
      </c>
      <c r="W2007" s="41">
        <f>Table10[[#This Row],[Column16]]/'Given Data '!C$17</f>
        <v>-3.4240558459321409</v>
      </c>
      <c r="X2007" s="41">
        <f>IF(L2007=1,'Given Data '!C$55,IF(L2007=2,'Given Data '!C$56,IF(L2007=3,'Given Data '!C$57)))</f>
        <v>581.23604096253996</v>
      </c>
      <c r="Y2007" s="41">
        <f>Table10[[#This Row],[Column19]]*Table10[[#This Row],[Column11]]^2/(2*1000)</f>
        <v>454.56262371745146</v>
      </c>
    </row>
    <row r="2008" spans="7:25">
      <c r="G2008" s="42">
        <v>6500</v>
      </c>
      <c r="H2008" s="42">
        <v>18</v>
      </c>
      <c r="I2008" s="41">
        <f>Table10[[#This Row],[Column2]]*746/1000</f>
        <v>13.428000000000001</v>
      </c>
      <c r="J2008" s="37">
        <f>60*Table10[[#This Row],[Column3]]/(2*PI()*Table10[[#This Row],[Column1]])</f>
        <v>1.972737762311973E-2</v>
      </c>
      <c r="K2008" s="51">
        <v>504.4</v>
      </c>
      <c r="L2008" s="41">
        <f>IF(Simulation!Q2008&lt;='Given Data '!J$6,1,IF(AND(Simulation!Q2008&gt;'Given Data '!J$6,Simulation!Q2008&lt;='Given Data '!J$7),2,IF(Simulation!Q2008&gt;'Given Data '!J$8,3)))</f>
        <v>3</v>
      </c>
      <c r="M2008" s="41">
        <v>4</v>
      </c>
      <c r="N2008" s="32">
        <f t="shared" si="73"/>
        <v>2004</v>
      </c>
      <c r="O2008" s="41">
        <f>O2007+(Table10[[#This Row],[Column11]]-Q2007)/R2007</f>
        <v>93.990984530660512</v>
      </c>
      <c r="P2008" s="41">
        <f>3.6*Table10[[#This Row],[Column11]]</f>
        <v>142.65591262351077</v>
      </c>
      <c r="Q2008" s="41">
        <f t="shared" si="74"/>
        <v>39.626642395419658</v>
      </c>
      <c r="R2008" s="36">
        <f>-Table10[[#This Row],[Column16]]/Table10[[#This Row],[Column19]]</f>
        <v>3.0833320163751674</v>
      </c>
      <c r="S2008" s="41">
        <f>'Given Data '!C$21*'Given Data '!C$19*'Given Data '!C$9*Table10[[#This Row],[Column11]]^2</f>
        <v>1476.4500914937821</v>
      </c>
      <c r="T2008" s="41">
        <f>'Given Data '!C$25*'Given Data '!C$17*9.81</f>
        <v>1023.5950200000002</v>
      </c>
      <c r="U2008" s="41">
        <v>0</v>
      </c>
      <c r="V2008" s="41">
        <f>'Given Data '!C$45-(Table10[[#This Row],[Column13]]+Table10[[#This Row],[Column14]]+Table10[[#This Row],[Column15]])</f>
        <v>-1792.1436941709478</v>
      </c>
      <c r="W2008" s="41">
        <f>Table10[[#This Row],[Column16]]/'Given Data '!C$17</f>
        <v>-3.4351338754690302</v>
      </c>
      <c r="X2008" s="41">
        <f>IF(L2008=1,'Given Data '!C$55,IF(L2008=2,'Given Data '!C$56,IF(L2008=3,'Given Data '!C$57)))</f>
        <v>581.23604096253996</v>
      </c>
      <c r="Y2008" s="41">
        <f>Table10[[#This Row],[Column19]]*Table10[[#This Row],[Column11]]^2/(2*1000)</f>
        <v>456.34898789283272</v>
      </c>
    </row>
    <row r="2009" spans="7:25">
      <c r="G2009" s="42">
        <v>6500</v>
      </c>
      <c r="H2009" s="42">
        <v>18</v>
      </c>
      <c r="I2009" s="41">
        <f>Table10[[#This Row],[Column2]]*746/1000</f>
        <v>13.428000000000001</v>
      </c>
      <c r="J2009" s="37">
        <f>60*Table10[[#This Row],[Column3]]/(2*PI()*Table10[[#This Row],[Column1]])</f>
        <v>1.972737762311973E-2</v>
      </c>
      <c r="K2009" s="51">
        <v>504.4</v>
      </c>
      <c r="L2009" s="41">
        <f>IF(Simulation!Q2009&lt;='Given Data '!J$6,1,IF(AND(Simulation!Q2009&gt;'Given Data '!J$6,Simulation!Q2009&lt;='Given Data '!J$7),2,IF(Simulation!Q2009&gt;'Given Data '!J$8,3)))</f>
        <v>3</v>
      </c>
      <c r="M2009" s="41">
        <v>4</v>
      </c>
      <c r="N2009" s="32">
        <f t="shared" si="73"/>
        <v>2005</v>
      </c>
      <c r="O2009" s="41">
        <f>O2008+(Table10[[#This Row],[Column11]]-Q2008)/R2008</f>
        <v>94.016195350431033</v>
      </c>
      <c r="P2009" s="41">
        <f>3.6*Table10[[#This Row],[Column11]]</f>
        <v>142.93575260343783</v>
      </c>
      <c r="Q2009" s="41">
        <f t="shared" si="74"/>
        <v>39.704375723177172</v>
      </c>
      <c r="R2009" s="36">
        <f>-Table10[[#This Row],[Column16]]/Table10[[#This Row],[Column19]]</f>
        <v>3.0933076840296598</v>
      </c>
      <c r="S2009" s="41">
        <f>'Given Data '!C$21*'Given Data '!C$19*'Given Data '!C$9*Table10[[#This Row],[Column11]]^2</f>
        <v>1482.2483090672372</v>
      </c>
      <c r="T2009" s="41">
        <f>'Given Data '!C$25*'Given Data '!C$17*9.81</f>
        <v>1023.5950200000002</v>
      </c>
      <c r="U2009" s="41">
        <v>0</v>
      </c>
      <c r="V2009" s="41">
        <f>'Given Data '!C$45-(Table10[[#This Row],[Column13]]+Table10[[#This Row],[Column14]]+Table10[[#This Row],[Column15]])</f>
        <v>-1797.9419117444029</v>
      </c>
      <c r="W2009" s="41">
        <f>Table10[[#This Row],[Column16]]/'Given Data '!C$17</f>
        <v>-3.4462477463426096</v>
      </c>
      <c r="X2009" s="41">
        <f>IF(L2009=1,'Given Data '!C$55,IF(L2009=2,'Given Data '!C$56,IF(L2009=3,'Given Data '!C$57)))</f>
        <v>581.23604096253996</v>
      </c>
      <c r="Y2009" s="41">
        <f>Table10[[#This Row],[Column19]]*Table10[[#This Row],[Column11]]^2/(2*1000)</f>
        <v>458.1411315870036</v>
      </c>
    </row>
    <row r="2010" spans="7:25">
      <c r="G2010" s="42">
        <v>6500</v>
      </c>
      <c r="H2010" s="42">
        <v>18</v>
      </c>
      <c r="I2010" s="41">
        <f>Table10[[#This Row],[Column2]]*746/1000</f>
        <v>13.428000000000001</v>
      </c>
      <c r="J2010" s="37">
        <f>60*Table10[[#This Row],[Column3]]/(2*PI()*Table10[[#This Row],[Column1]])</f>
        <v>1.972737762311973E-2</v>
      </c>
      <c r="K2010" s="51">
        <v>504.4</v>
      </c>
      <c r="L2010" s="41">
        <f>IF(Simulation!Q2010&lt;='Given Data '!J$6,1,IF(AND(Simulation!Q2010&gt;'Given Data '!J$6,Simulation!Q2010&lt;='Given Data '!J$7),2,IF(Simulation!Q2010&gt;'Given Data '!J$8,3)))</f>
        <v>3</v>
      </c>
      <c r="M2010" s="41">
        <v>4</v>
      </c>
      <c r="N2010" s="32">
        <f t="shared" si="73"/>
        <v>2006</v>
      </c>
      <c r="O2010" s="41">
        <f>O2009+(Table10[[#This Row],[Column11]]-Q2009)/R2009</f>
        <v>94.041356829366848</v>
      </c>
      <c r="P2010" s="41">
        <f>3.6*Table10[[#This Row],[Column11]]</f>
        <v>143.21594850951911</v>
      </c>
      <c r="Q2010" s="41">
        <f t="shared" si="74"/>
        <v>39.782207919310864</v>
      </c>
      <c r="R2010" s="36">
        <f>-Table10[[#This Row],[Column16]]/Table10[[#This Row],[Column19]]</f>
        <v>3.1033156264909594</v>
      </c>
      <c r="S2010" s="41">
        <f>'Given Data '!C$21*'Given Data '!C$19*'Given Data '!C$9*Table10[[#This Row],[Column11]]^2</f>
        <v>1488.0652859216241</v>
      </c>
      <c r="T2010" s="41">
        <f>'Given Data '!C$25*'Given Data '!C$17*9.81</f>
        <v>1023.5950200000002</v>
      </c>
      <c r="U2010" s="41">
        <v>0</v>
      </c>
      <c r="V2010" s="41">
        <f>'Given Data '!C$45-(Table10[[#This Row],[Column13]]+Table10[[#This Row],[Column14]]+Table10[[#This Row],[Column15]])</f>
        <v>-1803.7588885987896</v>
      </c>
      <c r="W2010" s="41">
        <f>Table10[[#This Row],[Column16]]/'Given Data '!C$17</f>
        <v>-3.4573975745122567</v>
      </c>
      <c r="X2010" s="41">
        <f>IF(L2010=1,'Given Data '!C$55,IF(L2010=2,'Given Data '!C$56,IF(L2010=3,'Given Data '!C$57)))</f>
        <v>581.23604096253996</v>
      </c>
      <c r="Y2010" s="41">
        <f>Table10[[#This Row],[Column19]]*Table10[[#This Row],[Column11]]^2/(2*1000)</f>
        <v>459.93907349874803</v>
      </c>
    </row>
    <row r="2011" spans="7:25">
      <c r="G2011" s="42">
        <v>6500</v>
      </c>
      <c r="H2011" s="42">
        <v>18</v>
      </c>
      <c r="I2011" s="41">
        <f>Table10[[#This Row],[Column2]]*746/1000</f>
        <v>13.428000000000001</v>
      </c>
      <c r="J2011" s="37">
        <f>60*Table10[[#This Row],[Column3]]/(2*PI()*Table10[[#This Row],[Column1]])</f>
        <v>1.972737762311973E-2</v>
      </c>
      <c r="K2011" s="51">
        <v>504.4</v>
      </c>
      <c r="L2011" s="41">
        <f>IF(Simulation!Q2011&lt;='Given Data '!J$6,1,IF(AND(Simulation!Q2011&gt;'Given Data '!J$6,Simulation!Q2011&lt;='Given Data '!J$7),2,IF(Simulation!Q2011&gt;'Given Data '!J$8,3)))</f>
        <v>3</v>
      </c>
      <c r="M2011" s="41">
        <v>4</v>
      </c>
      <c r="N2011" s="32">
        <f t="shared" si="73"/>
        <v>2007</v>
      </c>
      <c r="O2011" s="41">
        <f>O2010+(Table10[[#This Row],[Column11]]-Q2010)/R2010</f>
        <v>94.066469097801672</v>
      </c>
      <c r="P2011" s="41">
        <f>3.6*Table10[[#This Row],[Column11]]</f>
        <v>143.49650117170063</v>
      </c>
      <c r="Q2011" s="41">
        <f t="shared" si="74"/>
        <v>39.860139214361283</v>
      </c>
      <c r="R2011" s="36">
        <f>-Table10[[#This Row],[Column16]]/Table10[[#This Row],[Column19]]</f>
        <v>3.1133559481794628</v>
      </c>
      <c r="S2011" s="41">
        <f>'Given Data '!C$21*'Given Data '!C$19*'Given Data '!C$9*Table10[[#This Row],[Column11]]^2</f>
        <v>1493.90108274984</v>
      </c>
      <c r="T2011" s="41">
        <f>'Given Data '!C$25*'Given Data '!C$17*9.81</f>
        <v>1023.5950200000002</v>
      </c>
      <c r="U2011" s="41">
        <v>0</v>
      </c>
      <c r="V2011" s="41">
        <f>'Given Data '!C$45-(Table10[[#This Row],[Column13]]+Table10[[#This Row],[Column14]]+Table10[[#This Row],[Column15]])</f>
        <v>-1809.5946854270057</v>
      </c>
      <c r="W2011" s="41">
        <f>Table10[[#This Row],[Column16]]/'Given Data '!C$17</f>
        <v>-3.4685834763125216</v>
      </c>
      <c r="X2011" s="41">
        <f>IF(L2011=1,'Given Data '!C$55,IF(L2011=2,'Given Data '!C$56,IF(L2011=3,'Given Data '!C$57)))</f>
        <v>581.23604096253996</v>
      </c>
      <c r="Y2011" s="41">
        <f>Table10[[#This Row],[Column19]]*Table10[[#This Row],[Column11]]^2/(2*1000)</f>
        <v>461.74283238734688</v>
      </c>
    </row>
    <row r="2012" spans="7:25">
      <c r="G2012" s="42">
        <v>6500</v>
      </c>
      <c r="H2012" s="42">
        <v>18</v>
      </c>
      <c r="I2012" s="41">
        <f>Table10[[#This Row],[Column2]]*746/1000</f>
        <v>13.428000000000001</v>
      </c>
      <c r="J2012" s="37">
        <f>60*Table10[[#This Row],[Column3]]/(2*PI()*Table10[[#This Row],[Column1]])</f>
        <v>1.972737762311973E-2</v>
      </c>
      <c r="K2012" s="51">
        <v>504.4</v>
      </c>
      <c r="L2012" s="41">
        <f>IF(Simulation!Q2012&lt;='Given Data '!J$6,1,IF(AND(Simulation!Q2012&gt;'Given Data '!J$6,Simulation!Q2012&lt;='Given Data '!J$7),2,IF(Simulation!Q2012&gt;'Given Data '!J$8,3)))</f>
        <v>3</v>
      </c>
      <c r="M2012" s="41">
        <v>4</v>
      </c>
      <c r="N2012" s="32">
        <f t="shared" si="73"/>
        <v>2008</v>
      </c>
      <c r="O2012" s="41">
        <f>O2011+(Table10[[#This Row],[Column11]]-Q2011)/R2011</f>
        <v>94.091532285527421</v>
      </c>
      <c r="P2012" s="41">
        <f>3.6*Table10[[#This Row],[Column11]]</f>
        <v>143.77741142021125</v>
      </c>
      <c r="Q2012" s="41">
        <f t="shared" si="74"/>
        <v>39.938169838947566</v>
      </c>
      <c r="R2012" s="36">
        <f>-Table10[[#This Row],[Column16]]/Table10[[#This Row],[Column19]]</f>
        <v>3.1234287538533998</v>
      </c>
      <c r="S2012" s="41">
        <f>'Given Data '!C$21*'Given Data '!C$19*'Given Data '!C$9*Table10[[#This Row],[Column11]]^2</f>
        <v>1499.755760441144</v>
      </c>
      <c r="T2012" s="41">
        <f>'Given Data '!C$25*'Given Data '!C$17*9.81</f>
        <v>1023.5950200000002</v>
      </c>
      <c r="U2012" s="41">
        <v>0</v>
      </c>
      <c r="V2012" s="41">
        <f>'Given Data '!C$45-(Table10[[#This Row],[Column13]]+Table10[[#This Row],[Column14]]+Table10[[#This Row],[Column15]])</f>
        <v>-1815.4493631183097</v>
      </c>
      <c r="W2012" s="41">
        <f>Table10[[#This Row],[Column16]]/'Given Data '!C$17</f>
        <v>-3.4798055684543323</v>
      </c>
      <c r="X2012" s="41">
        <f>IF(L2012=1,'Given Data '!C$55,IF(L2012=2,'Given Data '!C$56,IF(L2012=3,'Given Data '!C$57)))</f>
        <v>581.23604096253996</v>
      </c>
      <c r="Y2012" s="41">
        <f>Table10[[#This Row],[Column19]]*Table10[[#This Row],[Column11]]^2/(2*1000)</f>
        <v>463.55242707277387</v>
      </c>
    </row>
    <row r="2013" spans="7:25">
      <c r="G2013" s="42">
        <v>6500</v>
      </c>
      <c r="H2013" s="42">
        <v>18</v>
      </c>
      <c r="I2013" s="41">
        <f>Table10[[#This Row],[Column2]]*746/1000</f>
        <v>13.428000000000001</v>
      </c>
      <c r="J2013" s="37">
        <f>60*Table10[[#This Row],[Column3]]/(2*PI()*Table10[[#This Row],[Column1]])</f>
        <v>1.972737762311973E-2</v>
      </c>
      <c r="K2013" s="51">
        <v>504.4</v>
      </c>
      <c r="L2013" s="41">
        <f>IF(Simulation!Q2013&lt;='Given Data '!J$6,1,IF(AND(Simulation!Q2013&gt;'Given Data '!J$6,Simulation!Q2013&lt;='Given Data '!J$7),2,IF(Simulation!Q2013&gt;'Given Data '!J$8,3)))</f>
        <v>3</v>
      </c>
      <c r="M2013" s="41">
        <v>4</v>
      </c>
      <c r="N2013" s="32">
        <f t="shared" si="73"/>
        <v>2009</v>
      </c>
      <c r="O2013" s="41">
        <f>O2012+(Table10[[#This Row],[Column11]]-Q2012)/R2012</f>
        <v>94.116546521797559</v>
      </c>
      <c r="P2013" s="41">
        <f>3.6*Table10[[#This Row],[Column11]]</f>
        <v>144.05868008556988</v>
      </c>
      <c r="Q2013" s="41">
        <f t="shared" si="74"/>
        <v>40.016300023769411</v>
      </c>
      <c r="R2013" s="36">
        <f>-Table10[[#This Row],[Column16]]/Table10[[#This Row],[Column19]]</f>
        <v>3.1335341486099315</v>
      </c>
      <c r="S2013" s="41">
        <f>'Given Data '!C$21*'Given Data '!C$19*'Given Data '!C$9*Table10[[#This Row],[Column11]]^2</f>
        <v>1505.6293800817944</v>
      </c>
      <c r="T2013" s="41">
        <f>'Given Data '!C$25*'Given Data '!C$17*9.81</f>
        <v>1023.5950200000002</v>
      </c>
      <c r="U2013" s="41">
        <v>0</v>
      </c>
      <c r="V2013" s="41">
        <f>'Given Data '!C$45-(Table10[[#This Row],[Column13]]+Table10[[#This Row],[Column14]]+Table10[[#This Row],[Column15]])</f>
        <v>-1821.3229827589601</v>
      </c>
      <c r="W2013" s="41">
        <f>Table10[[#This Row],[Column16]]/'Given Data '!C$17</f>
        <v>-3.4910639680262214</v>
      </c>
      <c r="X2013" s="41">
        <f>IF(L2013=1,'Given Data '!C$55,IF(L2013=2,'Given Data '!C$56,IF(L2013=3,'Given Data '!C$57)))</f>
        <v>581.23604096253996</v>
      </c>
      <c r="Y2013" s="41">
        <f>Table10[[#This Row],[Column19]]*Table10[[#This Row],[Column11]]^2/(2*1000)</f>
        <v>465.36787643589213</v>
      </c>
    </row>
    <row r="2014" spans="7:25">
      <c r="G2014" s="42">
        <v>6500</v>
      </c>
      <c r="H2014" s="42">
        <v>18</v>
      </c>
      <c r="I2014" s="41">
        <f>Table10[[#This Row],[Column2]]*746/1000</f>
        <v>13.428000000000001</v>
      </c>
      <c r="J2014" s="37">
        <f>60*Table10[[#This Row],[Column3]]/(2*PI()*Table10[[#This Row],[Column1]])</f>
        <v>1.972737762311973E-2</v>
      </c>
      <c r="K2014" s="51">
        <v>504.4</v>
      </c>
      <c r="L2014" s="41">
        <f>IF(Simulation!Q2014&lt;='Given Data '!J$6,1,IF(AND(Simulation!Q2014&gt;'Given Data '!J$6,Simulation!Q2014&lt;='Given Data '!J$7),2,IF(Simulation!Q2014&gt;'Given Data '!J$8,3)))</f>
        <v>3</v>
      </c>
      <c r="M2014" s="41">
        <v>4</v>
      </c>
      <c r="N2014" s="32">
        <f t="shared" si="73"/>
        <v>2010</v>
      </c>
      <c r="O2014" s="41">
        <f>O2013+(Table10[[#This Row],[Column11]]-Q2013)/R2013</f>
        <v>94.141511935330485</v>
      </c>
      <c r="P2014" s="41">
        <f>3.6*Table10[[#This Row],[Column11]]</f>
        <v>144.34030799859246</v>
      </c>
      <c r="Q2014" s="41">
        <f t="shared" si="74"/>
        <v>40.094529999609016</v>
      </c>
      <c r="R2014" s="36">
        <f>-Table10[[#This Row],[Column16]]/Table10[[#This Row],[Column19]]</f>
        <v>3.1436722378862476</v>
      </c>
      <c r="S2014" s="41">
        <f>'Given Data '!C$21*'Given Data '!C$19*'Given Data '!C$9*Table10[[#This Row],[Column11]]^2</f>
        <v>1511.5220029556849</v>
      </c>
      <c r="T2014" s="41">
        <f>'Given Data '!C$25*'Given Data '!C$17*9.81</f>
        <v>1023.5950200000002</v>
      </c>
      <c r="U2014" s="41">
        <v>0</v>
      </c>
      <c r="V2014" s="41">
        <f>'Given Data '!C$45-(Table10[[#This Row],[Column13]]+Table10[[#This Row],[Column14]]+Table10[[#This Row],[Column15]])</f>
        <v>-1827.2156056328506</v>
      </c>
      <c r="W2014" s="41">
        <f>Table10[[#This Row],[Column16]]/'Given Data '!C$17</f>
        <v>-3.5023587924955444</v>
      </c>
      <c r="X2014" s="41">
        <f>IF(L2014=1,'Given Data '!C$55,IF(L2014=2,'Given Data '!C$56,IF(L2014=3,'Given Data '!C$57)))</f>
        <v>581.23604096253996</v>
      </c>
      <c r="Y2014" s="41">
        <f>Table10[[#This Row],[Column19]]*Table10[[#This Row],[Column11]]^2/(2*1000)</f>
        <v>467.18919941865101</v>
      </c>
    </row>
    <row r="2015" spans="7:25">
      <c r="G2015" s="42">
        <v>6500</v>
      </c>
      <c r="H2015" s="42">
        <v>18</v>
      </c>
      <c r="I2015" s="41">
        <f>Table10[[#This Row],[Column2]]*746/1000</f>
        <v>13.428000000000001</v>
      </c>
      <c r="J2015" s="37">
        <f>60*Table10[[#This Row],[Column3]]/(2*PI()*Table10[[#This Row],[Column1]])</f>
        <v>1.972737762311973E-2</v>
      </c>
      <c r="K2015" s="51">
        <v>504.4</v>
      </c>
      <c r="L2015" s="41">
        <f>IF(Simulation!Q2015&lt;='Given Data '!J$6,1,IF(AND(Simulation!Q2015&gt;'Given Data '!J$6,Simulation!Q2015&lt;='Given Data '!J$7),2,IF(Simulation!Q2015&gt;'Given Data '!J$8,3)))</f>
        <v>3</v>
      </c>
      <c r="M2015" s="41">
        <v>4</v>
      </c>
      <c r="N2015" s="32">
        <f t="shared" si="73"/>
        <v>2011</v>
      </c>
      <c r="O2015" s="41">
        <f>O2014+(Table10[[#This Row],[Column11]]-Q2014)/R2014</f>
        <v>94.166428654312824</v>
      </c>
      <c r="P2015" s="41">
        <f>3.6*Table10[[#This Row],[Column11]]</f>
        <v>144.62229599039887</v>
      </c>
      <c r="Q2015" s="41">
        <f t="shared" si="74"/>
        <v>40.17285999733302</v>
      </c>
      <c r="R2015" s="36">
        <f>-Table10[[#This Row],[Column16]]/Table10[[#This Row],[Column19]]</f>
        <v>3.1538431274606609</v>
      </c>
      <c r="S2015" s="41">
        <f>'Given Data '!C$21*'Given Data '!C$19*'Given Data '!C$9*Table10[[#This Row],[Column11]]^2</f>
        <v>1517.4336905449843</v>
      </c>
      <c r="T2015" s="41">
        <f>'Given Data '!C$25*'Given Data '!C$17*9.81</f>
        <v>1023.5950200000002</v>
      </c>
      <c r="U2015" s="41">
        <v>0</v>
      </c>
      <c r="V2015" s="41">
        <f>'Given Data '!C$45-(Table10[[#This Row],[Column13]]+Table10[[#This Row],[Column14]]+Table10[[#This Row],[Column15]])</f>
        <v>-1833.1272932221498</v>
      </c>
      <c r="W2015" s="41">
        <f>Table10[[#This Row],[Column16]]/'Given Data '!C$17</f>
        <v>-3.5136901597097041</v>
      </c>
      <c r="X2015" s="41">
        <f>IF(L2015=1,'Given Data '!C$55,IF(L2015=2,'Given Data '!C$56,IF(L2015=3,'Given Data '!C$57)))</f>
        <v>581.23604096253996</v>
      </c>
      <c r="Y2015" s="41">
        <f>Table10[[#This Row],[Column19]]*Table10[[#This Row],[Column11]]^2/(2*1000)</f>
        <v>469.01641502428373</v>
      </c>
    </row>
    <row r="2016" spans="7:25">
      <c r="G2016" s="42">
        <v>6500</v>
      </c>
      <c r="H2016" s="42">
        <v>18</v>
      </c>
      <c r="I2016" s="41">
        <f>Table10[[#This Row],[Column2]]*746/1000</f>
        <v>13.428000000000001</v>
      </c>
      <c r="J2016" s="37">
        <f>60*Table10[[#This Row],[Column3]]/(2*PI()*Table10[[#This Row],[Column1]])</f>
        <v>1.972737762311973E-2</v>
      </c>
      <c r="K2016" s="51">
        <v>504.4</v>
      </c>
      <c r="L2016" s="41">
        <f>IF(Simulation!Q2016&lt;='Given Data '!J$6,1,IF(AND(Simulation!Q2016&gt;'Given Data '!J$6,Simulation!Q2016&lt;='Given Data '!J$7),2,IF(Simulation!Q2016&gt;'Given Data '!J$8,3)))</f>
        <v>3</v>
      </c>
      <c r="M2016" s="41">
        <v>4</v>
      </c>
      <c r="N2016" s="32">
        <f t="shared" si="73"/>
        <v>2012</v>
      </c>
      <c r="O2016" s="41">
        <f>O2015+(Table10[[#This Row],[Column11]]-Q2015)/R2015</f>
        <v>94.191296806402732</v>
      </c>
      <c r="P2016" s="41">
        <f>3.6*Table10[[#This Row],[Column11]]</f>
        <v>144.90464489241992</v>
      </c>
      <c r="Q2016" s="41">
        <f t="shared" si="74"/>
        <v>40.251290247894424</v>
      </c>
      <c r="R2016" s="36">
        <f>-Table10[[#This Row],[Column16]]/Table10[[#This Row],[Column19]]</f>
        <v>3.1640469234537179</v>
      </c>
      <c r="S2016" s="41">
        <f>'Given Data '!C$21*'Given Data '!C$19*'Given Data '!C$9*Table10[[#This Row],[Column11]]^2</f>
        <v>1523.3645045307778</v>
      </c>
      <c r="T2016" s="41">
        <f>'Given Data '!C$25*'Given Data '!C$17*9.81</f>
        <v>1023.5950200000002</v>
      </c>
      <c r="U2016" s="41">
        <v>0</v>
      </c>
      <c r="V2016" s="41">
        <f>'Given Data '!C$45-(Table10[[#This Row],[Column13]]+Table10[[#This Row],[Column14]]+Table10[[#This Row],[Column15]])</f>
        <v>-1839.0581072079437</v>
      </c>
      <c r="W2016" s="41">
        <f>Table10[[#This Row],[Column16]]/'Given Data '!C$17</f>
        <v>-3.525058187897383</v>
      </c>
      <c r="X2016" s="41">
        <f>IF(L2016=1,'Given Data '!C$55,IF(L2016=2,'Given Data '!C$56,IF(L2016=3,'Given Data '!C$57)))</f>
        <v>581.23604096253996</v>
      </c>
      <c r="Y2016" s="41">
        <f>Table10[[#This Row],[Column19]]*Table10[[#This Row],[Column11]]^2/(2*1000)</f>
        <v>470.84954231750589</v>
      </c>
    </row>
    <row r="2017" spans="7:25">
      <c r="G2017" s="42">
        <v>6500</v>
      </c>
      <c r="H2017" s="42">
        <v>18</v>
      </c>
      <c r="I2017" s="41">
        <f>Table10[[#This Row],[Column2]]*746/1000</f>
        <v>13.428000000000001</v>
      </c>
      <c r="J2017" s="37">
        <f>60*Table10[[#This Row],[Column3]]/(2*PI()*Table10[[#This Row],[Column1]])</f>
        <v>1.972737762311973E-2</v>
      </c>
      <c r="K2017" s="51">
        <v>504.4</v>
      </c>
      <c r="L2017" s="41">
        <f>IF(Simulation!Q2017&lt;='Given Data '!J$6,1,IF(AND(Simulation!Q2017&gt;'Given Data '!J$6,Simulation!Q2017&lt;='Given Data '!J$7),2,IF(Simulation!Q2017&gt;'Given Data '!J$8,3)))</f>
        <v>3</v>
      </c>
      <c r="M2017" s="41">
        <v>4</v>
      </c>
      <c r="N2017" s="32">
        <f t="shared" si="73"/>
        <v>2013</v>
      </c>
      <c r="O2017" s="41">
        <f>O2016+(Table10[[#This Row],[Column11]]-Q2016)/R2016</f>
        <v>94.216116518733159</v>
      </c>
      <c r="P2017" s="41">
        <f>3.6*Table10[[#This Row],[Column11]]</f>
        <v>145.18735553640423</v>
      </c>
      <c r="Q2017" s="41">
        <f t="shared" si="74"/>
        <v>40.329820982334503</v>
      </c>
      <c r="R2017" s="36">
        <f>-Table10[[#This Row],[Column16]]/Table10[[#This Row],[Column19]]</f>
        <v>3.1742837323292985</v>
      </c>
      <c r="S2017" s="41">
        <f>'Given Data '!C$21*'Given Data '!C$19*'Given Data '!C$9*Table10[[#This Row],[Column11]]^2</f>
        <v>1529.314506793711</v>
      </c>
      <c r="T2017" s="41">
        <f>'Given Data '!C$25*'Given Data '!C$17*9.81</f>
        <v>1023.5950200000002</v>
      </c>
      <c r="U2017" s="41">
        <v>0</v>
      </c>
      <c r="V2017" s="41">
        <f>'Given Data '!C$45-(Table10[[#This Row],[Column13]]+Table10[[#This Row],[Column14]]+Table10[[#This Row],[Column15]])</f>
        <v>-1845.0081094708764</v>
      </c>
      <c r="W2017" s="41">
        <f>Table10[[#This Row],[Column16]]/'Given Data '!C$17</f>
        <v>-3.5364629956697713</v>
      </c>
      <c r="X2017" s="41">
        <f>IF(L2017=1,'Given Data '!C$55,IF(L2017=2,'Given Data '!C$56,IF(L2017=3,'Given Data '!C$57)))</f>
        <v>581.23604096253996</v>
      </c>
      <c r="Y2017" s="41">
        <f>Table10[[#This Row],[Column19]]*Table10[[#This Row],[Column11]]^2/(2*1000)</f>
        <v>472.68860042471391</v>
      </c>
    </row>
    <row r="2018" spans="7:25">
      <c r="G2018" s="42">
        <v>6500</v>
      </c>
      <c r="H2018" s="42">
        <v>18</v>
      </c>
      <c r="I2018" s="41">
        <f>Table10[[#This Row],[Column2]]*746/1000</f>
        <v>13.428000000000001</v>
      </c>
      <c r="J2018" s="37">
        <f>60*Table10[[#This Row],[Column3]]/(2*PI()*Table10[[#This Row],[Column1]])</f>
        <v>1.972737762311973E-2</v>
      </c>
      <c r="K2018" s="51">
        <v>504.4</v>
      </c>
      <c r="L2018" s="41">
        <f>IF(Simulation!Q2018&lt;='Given Data '!J$6,1,IF(AND(Simulation!Q2018&gt;'Given Data '!J$6,Simulation!Q2018&lt;='Given Data '!J$7),2,IF(Simulation!Q2018&gt;'Given Data '!J$8,3)))</f>
        <v>3</v>
      </c>
      <c r="M2018" s="41">
        <v>4</v>
      </c>
      <c r="N2018" s="32">
        <f t="shared" si="73"/>
        <v>2014</v>
      </c>
      <c r="O2018" s="41">
        <f>O2017+(Table10[[#This Row],[Column11]]-Q2017)/R2017</f>
        <v>94.240887917915074</v>
      </c>
      <c r="P2018" s="41">
        <f>3.6*Table10[[#This Row],[Column11]]</f>
        <v>145.47042875442494</v>
      </c>
      <c r="Q2018" s="41">
        <f t="shared" si="74"/>
        <v>40.408452431784703</v>
      </c>
      <c r="R2018" s="36">
        <f>-Table10[[#This Row],[Column16]]/Table10[[#This Row],[Column19]]</f>
        <v>3.1845536608957352</v>
      </c>
      <c r="S2018" s="41">
        <f>'Given Data '!C$21*'Given Data '!C$19*'Given Data '!C$9*Table10[[#This Row],[Column11]]^2</f>
        <v>1535.2837594146345</v>
      </c>
      <c r="T2018" s="41">
        <f>'Given Data '!C$25*'Given Data '!C$17*9.81</f>
        <v>1023.5950200000002</v>
      </c>
      <c r="U2018" s="41">
        <v>0</v>
      </c>
      <c r="V2018" s="41">
        <f>'Given Data '!C$45-(Table10[[#This Row],[Column13]]+Table10[[#This Row],[Column14]]+Table10[[#This Row],[Column15]])</f>
        <v>-1850.9773620918002</v>
      </c>
      <c r="W2018" s="41">
        <f>Table10[[#This Row],[Column16]]/'Given Data '!C$17</f>
        <v>-3.5479047020218131</v>
      </c>
      <c r="X2018" s="41">
        <f>IF(L2018=1,'Given Data '!C$55,IF(L2018=2,'Given Data '!C$56,IF(L2018=3,'Given Data '!C$57)))</f>
        <v>581.23604096253996</v>
      </c>
      <c r="Y2018" s="41">
        <f>Table10[[#This Row],[Column19]]*Table10[[#This Row],[Column11]]^2/(2*1000)</f>
        <v>474.53360853418474</v>
      </c>
    </row>
    <row r="2019" spans="7:25">
      <c r="G2019" s="42">
        <v>6500</v>
      </c>
      <c r="H2019" s="42">
        <v>18</v>
      </c>
      <c r="I2019" s="41">
        <f>Table10[[#This Row],[Column2]]*746/1000</f>
        <v>13.428000000000001</v>
      </c>
      <c r="J2019" s="37">
        <f>60*Table10[[#This Row],[Column3]]/(2*PI()*Table10[[#This Row],[Column1]])</f>
        <v>1.972737762311973E-2</v>
      </c>
      <c r="K2019" s="51">
        <v>504.4</v>
      </c>
      <c r="L2019" s="41">
        <f>IF(Simulation!Q2019&lt;='Given Data '!J$6,1,IF(AND(Simulation!Q2019&gt;'Given Data '!J$6,Simulation!Q2019&lt;='Given Data '!J$7),2,IF(Simulation!Q2019&gt;'Given Data '!J$8,3)))</f>
        <v>3</v>
      </c>
      <c r="M2019" s="41">
        <v>4</v>
      </c>
      <c r="N2019" s="32">
        <f t="shared" si="73"/>
        <v>2015</v>
      </c>
      <c r="O2019" s="41">
        <f>O2018+(Table10[[#This Row],[Column11]]-Q2018)/R2018</f>
        <v>94.265611130040725</v>
      </c>
      <c r="P2019" s="41">
        <f>3.6*Table10[[#This Row],[Column11]]</f>
        <v>145.75386537888676</v>
      </c>
      <c r="Q2019" s="41">
        <f t="shared" si="74"/>
        <v>40.487184827468539</v>
      </c>
      <c r="R2019" s="36">
        <f>-Table10[[#This Row],[Column16]]/Table10[[#This Row],[Column19]]</f>
        <v>3.1948568163069195</v>
      </c>
      <c r="S2019" s="41">
        <f>'Given Data '!C$21*'Given Data '!C$19*'Given Data '!C$9*Table10[[#This Row],[Column11]]^2</f>
        <v>1541.272324675253</v>
      </c>
      <c r="T2019" s="41">
        <f>'Given Data '!C$25*'Given Data '!C$17*9.81</f>
        <v>1023.5950200000002</v>
      </c>
      <c r="U2019" s="41">
        <v>0</v>
      </c>
      <c r="V2019" s="41">
        <f>'Given Data '!C$45-(Table10[[#This Row],[Column13]]+Table10[[#This Row],[Column14]]+Table10[[#This Row],[Column15]])</f>
        <v>-1856.9659273524187</v>
      </c>
      <c r="W2019" s="41">
        <f>Table10[[#This Row],[Column16]]/'Given Data '!C$17</f>
        <v>-3.5593834263334392</v>
      </c>
      <c r="X2019" s="41">
        <f>IF(L2019=1,'Given Data '!C$55,IF(L2019=2,'Given Data '!C$56,IF(L2019=3,'Given Data '!C$57)))</f>
        <v>581.23604096253996</v>
      </c>
      <c r="Y2019" s="41">
        <f>Table10[[#This Row],[Column19]]*Table10[[#This Row],[Column11]]^2/(2*1000)</f>
        <v>476.38458589627663</v>
      </c>
    </row>
    <row r="2020" spans="7:25">
      <c r="G2020" s="42">
        <v>6500</v>
      </c>
      <c r="H2020" s="42">
        <v>18</v>
      </c>
      <c r="I2020" s="41">
        <f>Table10[[#This Row],[Column2]]*746/1000</f>
        <v>13.428000000000001</v>
      </c>
      <c r="J2020" s="37">
        <f>60*Table10[[#This Row],[Column3]]/(2*PI()*Table10[[#This Row],[Column1]])</f>
        <v>1.972737762311973E-2</v>
      </c>
      <c r="K2020" s="51">
        <v>504.4</v>
      </c>
      <c r="L2020" s="41">
        <f>IF(Simulation!Q2020&lt;='Given Data '!J$6,1,IF(AND(Simulation!Q2020&gt;'Given Data '!J$6,Simulation!Q2020&lt;='Given Data '!J$7),2,IF(Simulation!Q2020&gt;'Given Data '!J$8,3)))</f>
        <v>3</v>
      </c>
      <c r="M2020" s="41">
        <v>4</v>
      </c>
      <c r="N2020" s="32">
        <f t="shared" si="73"/>
        <v>2016</v>
      </c>
      <c r="O2020" s="41">
        <f>O2019+(Table10[[#This Row],[Column11]]-Q2019)/R2019</f>
        <v>94.290286280686772</v>
      </c>
      <c r="P2020" s="41">
        <f>3.6*Table10[[#This Row],[Column11]]</f>
        <v>146.03766624253251</v>
      </c>
      <c r="Q2020" s="41">
        <f t="shared" si="74"/>
        <v>40.56601840070347</v>
      </c>
      <c r="R2020" s="36">
        <f>-Table10[[#This Row],[Column16]]/Table10[[#This Row],[Column19]]</f>
        <v>3.2051933060634252</v>
      </c>
      <c r="S2020" s="41">
        <f>'Given Data '!C$21*'Given Data '!C$19*'Given Data '!C$9*Table10[[#This Row],[Column11]]^2</f>
        <v>1547.2802650587741</v>
      </c>
      <c r="T2020" s="41">
        <f>'Given Data '!C$25*'Given Data '!C$17*9.81</f>
        <v>1023.5950200000002</v>
      </c>
      <c r="U2020" s="41">
        <v>0</v>
      </c>
      <c r="V2020" s="41">
        <f>'Given Data '!C$45-(Table10[[#This Row],[Column13]]+Table10[[#This Row],[Column14]]+Table10[[#This Row],[Column15]])</f>
        <v>-1862.9738677359398</v>
      </c>
      <c r="W2020" s="41">
        <f>Table10[[#This Row],[Column16]]/'Given Data '!C$17</f>
        <v>-3.5708992883708186</v>
      </c>
      <c r="X2020" s="41">
        <f>IF(L2020=1,'Given Data '!C$55,IF(L2020=2,'Given Data '!C$56,IF(L2020=3,'Given Data '!C$57)))</f>
        <v>581.23604096253996</v>
      </c>
      <c r="Y2020" s="41">
        <f>Table10[[#This Row],[Column19]]*Table10[[#This Row],[Column11]]^2/(2*1000)</f>
        <v>478.24155182362904</v>
      </c>
    </row>
    <row r="2021" spans="7:25">
      <c r="G2021" s="42">
        <v>6500</v>
      </c>
      <c r="H2021" s="42">
        <v>18</v>
      </c>
      <c r="I2021" s="41">
        <f>Table10[[#This Row],[Column2]]*746/1000</f>
        <v>13.428000000000001</v>
      </c>
      <c r="J2021" s="37">
        <f>60*Table10[[#This Row],[Column3]]/(2*PI()*Table10[[#This Row],[Column1]])</f>
        <v>1.972737762311973E-2</v>
      </c>
      <c r="K2021" s="51">
        <v>504.4</v>
      </c>
      <c r="L2021" s="41">
        <f>IF(Simulation!Q2021&lt;='Given Data '!J$6,1,IF(AND(Simulation!Q2021&gt;'Given Data '!J$6,Simulation!Q2021&lt;='Given Data '!J$7),2,IF(Simulation!Q2021&gt;'Given Data '!J$8,3)))</f>
        <v>3</v>
      </c>
      <c r="M2021" s="41">
        <v>4</v>
      </c>
      <c r="N2021" s="32">
        <f t="shared" si="73"/>
        <v>2017</v>
      </c>
      <c r="O2021" s="41">
        <f>O2020+(Table10[[#This Row],[Column11]]-Q2020)/R2020</f>
        <v>94.314913494917491</v>
      </c>
      <c r="P2021" s="41">
        <f>3.6*Table10[[#This Row],[Column11]]</f>
        <v>146.32183217844997</v>
      </c>
      <c r="Q2021" s="41">
        <f t="shared" si="74"/>
        <v>40.64495338290277</v>
      </c>
      <c r="R2021" s="36">
        <f>-Table10[[#This Row],[Column16]]/Table10[[#This Row],[Column19]]</f>
        <v>3.2155632380136279</v>
      </c>
      <c r="S2021" s="41">
        <f>'Given Data '!C$21*'Given Data '!C$19*'Given Data '!C$9*Table10[[#This Row],[Column11]]^2</f>
        <v>1553.3076432505609</v>
      </c>
      <c r="T2021" s="41">
        <f>'Given Data '!C$25*'Given Data '!C$17*9.81</f>
        <v>1023.5950200000002</v>
      </c>
      <c r="U2021" s="41">
        <v>0</v>
      </c>
      <c r="V2021" s="41">
        <f>'Given Data '!C$45-(Table10[[#This Row],[Column13]]+Table10[[#This Row],[Column14]]+Table10[[#This Row],[Column15]])</f>
        <v>-1869.0012459277266</v>
      </c>
      <c r="W2021" s="41">
        <f>Table10[[#This Row],[Column16]]/'Given Data '!C$17</f>
        <v>-3.582452408287605</v>
      </c>
      <c r="X2021" s="41">
        <f>IF(L2021=1,'Given Data '!C$55,IF(L2021=2,'Given Data '!C$56,IF(L2021=3,'Given Data '!C$57)))</f>
        <v>581.23604096253996</v>
      </c>
      <c r="Y2021" s="41">
        <f>Table10[[#This Row],[Column19]]*Table10[[#This Row],[Column11]]^2/(2*1000)</f>
        <v>480.10452569136498</v>
      </c>
    </row>
    <row r="2022" spans="7:25">
      <c r="G2022" s="42">
        <v>6500</v>
      </c>
      <c r="H2022" s="42">
        <v>18</v>
      </c>
      <c r="I2022" s="41">
        <f>Table10[[#This Row],[Column2]]*746/1000</f>
        <v>13.428000000000001</v>
      </c>
      <c r="J2022" s="37">
        <f>60*Table10[[#This Row],[Column3]]/(2*PI()*Table10[[#This Row],[Column1]])</f>
        <v>1.972737762311973E-2</v>
      </c>
      <c r="K2022" s="51">
        <v>504.4</v>
      </c>
      <c r="L2022" s="41">
        <f>IF(Simulation!Q2022&lt;='Given Data '!J$6,1,IF(AND(Simulation!Q2022&gt;'Given Data '!J$6,Simulation!Q2022&lt;='Given Data '!J$7),2,IF(Simulation!Q2022&gt;'Given Data '!J$8,3)))</f>
        <v>3</v>
      </c>
      <c r="M2022" s="41">
        <v>4</v>
      </c>
      <c r="N2022" s="32">
        <f t="shared" si="73"/>
        <v>2018</v>
      </c>
      <c r="O2022" s="41">
        <f>O2021+(Table10[[#This Row],[Column11]]-Q2021)/R2021</f>
        <v>94.339492897287897</v>
      </c>
      <c r="P2022" s="41">
        <f>3.6*Table10[[#This Row],[Column11]]</f>
        <v>146.60636402007859</v>
      </c>
      <c r="Q2022" s="41">
        <f t="shared" si="74"/>
        <v>40.723990005577384</v>
      </c>
      <c r="R2022" s="36">
        <f>-Table10[[#This Row],[Column16]]/Table10[[#This Row],[Column19]]</f>
        <v>3.2259667203548323</v>
      </c>
      <c r="S2022" s="41">
        <f>'Given Data '!C$21*'Given Data '!C$19*'Given Data '!C$9*Table10[[#This Row],[Column11]]^2</f>
        <v>1559.354522138786</v>
      </c>
      <c r="T2022" s="41">
        <f>'Given Data '!C$25*'Given Data '!C$17*9.81</f>
        <v>1023.5950200000002</v>
      </c>
      <c r="U2022" s="41">
        <v>0</v>
      </c>
      <c r="V2022" s="41">
        <f>'Given Data '!C$45-(Table10[[#This Row],[Column13]]+Table10[[#This Row],[Column14]]+Table10[[#This Row],[Column15]])</f>
        <v>-1875.048124815952</v>
      </c>
      <c r="W2022" s="41">
        <f>Table10[[#This Row],[Column16]]/'Given Data '!C$17</f>
        <v>-3.5940429066261941</v>
      </c>
      <c r="X2022" s="41">
        <f>IF(L2022=1,'Given Data '!C$55,IF(L2022=2,'Given Data '!C$56,IF(L2022=3,'Given Data '!C$57)))</f>
        <v>581.23604096253996</v>
      </c>
      <c r="Y2022" s="41">
        <f>Table10[[#This Row],[Column19]]*Table10[[#This Row],[Column11]]^2/(2*1000)</f>
        <v>481.97352693729277</v>
      </c>
    </row>
    <row r="2023" spans="7:25">
      <c r="G2023" s="42">
        <v>6500</v>
      </c>
      <c r="H2023" s="42">
        <v>18</v>
      </c>
      <c r="I2023" s="41">
        <f>Table10[[#This Row],[Column2]]*746/1000</f>
        <v>13.428000000000001</v>
      </c>
      <c r="J2023" s="37">
        <f>60*Table10[[#This Row],[Column3]]/(2*PI()*Table10[[#This Row],[Column1]])</f>
        <v>1.972737762311973E-2</v>
      </c>
      <c r="K2023" s="51">
        <v>504.4</v>
      </c>
      <c r="L2023" s="41">
        <f>IF(Simulation!Q2023&lt;='Given Data '!J$6,1,IF(AND(Simulation!Q2023&gt;'Given Data '!J$6,Simulation!Q2023&lt;='Given Data '!J$7),2,IF(Simulation!Q2023&gt;'Given Data '!J$8,3)))</f>
        <v>3</v>
      </c>
      <c r="M2023" s="41">
        <v>4</v>
      </c>
      <c r="N2023" s="32">
        <f t="shared" si="73"/>
        <v>2019</v>
      </c>
      <c r="O2023" s="41">
        <f>O2022+(Table10[[#This Row],[Column11]]-Q2022)/R2022</f>
        <v>94.364024611846844</v>
      </c>
      <c r="P2023" s="41">
        <f>3.6*Table10[[#This Row],[Column11]]</f>
        <v>146.89126260121597</v>
      </c>
      <c r="Q2023" s="41">
        <f t="shared" si="74"/>
        <v>40.80312850033777</v>
      </c>
      <c r="R2023" s="36">
        <f>-Table10[[#This Row],[Column16]]/Table10[[#This Row],[Column19]]</f>
        <v>3.2364038616343964</v>
      </c>
      <c r="S2023" s="41">
        <f>'Given Data '!C$21*'Given Data '!C$19*'Given Data '!C$9*Table10[[#This Row],[Column11]]^2</f>
        <v>1565.4209648150868</v>
      </c>
      <c r="T2023" s="41">
        <f>'Given Data '!C$25*'Given Data '!C$17*9.81</f>
        <v>1023.5950200000002</v>
      </c>
      <c r="U2023" s="41">
        <v>0</v>
      </c>
      <c r="V2023" s="41">
        <f>'Given Data '!C$45-(Table10[[#This Row],[Column13]]+Table10[[#This Row],[Column14]]+Table10[[#This Row],[Column15]])</f>
        <v>-1881.1145674922525</v>
      </c>
      <c r="W2023" s="41">
        <f>Table10[[#This Row],[Column16]]/'Given Data '!C$17</f>
        <v>-3.6056709043189747</v>
      </c>
      <c r="X2023" s="41">
        <f>IF(L2023=1,'Given Data '!C$55,IF(L2023=2,'Given Data '!C$56,IF(L2023=3,'Given Data '!C$57)))</f>
        <v>581.23604096253996</v>
      </c>
      <c r="Y2023" s="41">
        <f>Table10[[#This Row],[Column19]]*Table10[[#This Row],[Column11]]^2/(2*1000)</f>
        <v>483.84857506210869</v>
      </c>
    </row>
    <row r="2024" spans="7:25">
      <c r="G2024" s="42">
        <v>6500</v>
      </c>
      <c r="H2024" s="42">
        <v>18</v>
      </c>
      <c r="I2024" s="41">
        <f>Table10[[#This Row],[Column2]]*746/1000</f>
        <v>13.428000000000001</v>
      </c>
      <c r="J2024" s="37">
        <f>60*Table10[[#This Row],[Column3]]/(2*PI()*Table10[[#This Row],[Column1]])</f>
        <v>1.972737762311973E-2</v>
      </c>
      <c r="K2024" s="51">
        <v>504.4</v>
      </c>
      <c r="L2024" s="41">
        <f>IF(Simulation!Q2024&lt;='Given Data '!J$6,1,IF(AND(Simulation!Q2024&gt;'Given Data '!J$6,Simulation!Q2024&lt;='Given Data '!J$7),2,IF(Simulation!Q2024&gt;'Given Data '!J$8,3)))</f>
        <v>3</v>
      </c>
      <c r="M2024" s="41">
        <v>4</v>
      </c>
      <c r="N2024" s="32">
        <f t="shared" si="73"/>
        <v>2020</v>
      </c>
      <c r="O2024" s="41">
        <f>O2023+(Table10[[#This Row],[Column11]]-Q2023)/R2023</f>
        <v>94.388508762140106</v>
      </c>
      <c r="P2024" s="41">
        <f>3.6*Table10[[#This Row],[Column11]]</f>
        <v>147.17652875602465</v>
      </c>
      <c r="Q2024" s="41">
        <f t="shared" si="74"/>
        <v>40.882369098895737</v>
      </c>
      <c r="R2024" s="36">
        <f>-Table10[[#This Row],[Column16]]/Table10[[#This Row],[Column19]]</f>
        <v>3.2468747707508703</v>
      </c>
      <c r="S2024" s="41">
        <f>'Given Data '!C$21*'Given Data '!C$19*'Given Data '!C$9*Table10[[#This Row],[Column11]]^2</f>
        <v>1571.5070345752247</v>
      </c>
      <c r="T2024" s="41">
        <f>'Given Data '!C$25*'Given Data '!C$17*9.81</f>
        <v>1023.5950200000002</v>
      </c>
      <c r="U2024" s="41">
        <v>0</v>
      </c>
      <c r="V2024" s="41">
        <f>'Given Data '!C$45-(Table10[[#This Row],[Column13]]+Table10[[#This Row],[Column14]]+Table10[[#This Row],[Column15]])</f>
        <v>-1887.2006372523904</v>
      </c>
      <c r="W2024" s="41">
        <f>Table10[[#This Row],[Column16]]/'Given Data '!C$17</f>
        <v>-3.6173365226895982</v>
      </c>
      <c r="X2024" s="41">
        <f>IF(L2024=1,'Given Data '!C$55,IF(L2024=2,'Given Data '!C$56,IF(L2024=3,'Given Data '!C$57)))</f>
        <v>581.23604096253996</v>
      </c>
      <c r="Y2024" s="41">
        <f>Table10[[#This Row],[Column19]]*Table10[[#This Row],[Column11]]^2/(2*1000)</f>
        <v>485.7296896296009</v>
      </c>
    </row>
    <row r="2025" spans="7:25">
      <c r="G2025" s="42">
        <v>6500</v>
      </c>
      <c r="H2025" s="42">
        <v>18</v>
      </c>
      <c r="I2025" s="41">
        <f>Table10[[#This Row],[Column2]]*746/1000</f>
        <v>13.428000000000001</v>
      </c>
      <c r="J2025" s="37">
        <f>60*Table10[[#This Row],[Column3]]/(2*PI()*Table10[[#This Row],[Column1]])</f>
        <v>1.972737762311973E-2</v>
      </c>
      <c r="K2025" s="51">
        <v>504.4</v>
      </c>
      <c r="L2025" s="41">
        <f>IF(Simulation!Q2025&lt;='Given Data '!J$6,1,IF(AND(Simulation!Q2025&gt;'Given Data '!J$6,Simulation!Q2025&lt;='Given Data '!J$7),2,IF(Simulation!Q2025&gt;'Given Data '!J$8,3)))</f>
        <v>3</v>
      </c>
      <c r="M2025" s="41">
        <v>4</v>
      </c>
      <c r="N2025" s="32">
        <f t="shared" si="73"/>
        <v>2021</v>
      </c>
      <c r="O2025" s="41">
        <f>O2024+(Table10[[#This Row],[Column11]]-Q2024)/R2024</f>
        <v>94.41294547121349</v>
      </c>
      <c r="P2025" s="41">
        <f>3.6*Table10[[#This Row],[Column11]]</f>
        <v>147.46216331903861</v>
      </c>
      <c r="Q2025" s="41">
        <f t="shared" si="74"/>
        <v>40.961712033066277</v>
      </c>
      <c r="R2025" s="36">
        <f>-Table10[[#This Row],[Column16]]/Table10[[#This Row],[Column19]]</f>
        <v>3.2573795569551285</v>
      </c>
      <c r="S2025" s="41">
        <f>'Given Data '!C$21*'Given Data '!C$19*'Given Data '!C$9*Table10[[#This Row],[Column11]]^2</f>
        <v>1577.6127949197457</v>
      </c>
      <c r="T2025" s="41">
        <f>'Given Data '!C$25*'Given Data '!C$17*9.81</f>
        <v>1023.5950200000002</v>
      </c>
      <c r="U2025" s="41">
        <v>0</v>
      </c>
      <c r="V2025" s="41">
        <f>'Given Data '!C$45-(Table10[[#This Row],[Column13]]+Table10[[#This Row],[Column14]]+Table10[[#This Row],[Column15]])</f>
        <v>-1893.3063975969114</v>
      </c>
      <c r="W2025" s="41">
        <f>Table10[[#This Row],[Column16]]/'Given Data '!C$17</f>
        <v>-3.6290398834542397</v>
      </c>
      <c r="X2025" s="41">
        <f>IF(L2025=1,'Given Data '!C$55,IF(L2025=2,'Given Data '!C$56,IF(L2025=3,'Given Data '!C$57)))</f>
        <v>581.23604096253996</v>
      </c>
      <c r="Y2025" s="41">
        <f>Table10[[#This Row],[Column19]]*Table10[[#This Row],[Column11]]^2/(2*1000)</f>
        <v>487.61689026685326</v>
      </c>
    </row>
    <row r="2026" spans="7:25">
      <c r="G2026" s="42">
        <v>6500</v>
      </c>
      <c r="H2026" s="42">
        <v>18</v>
      </c>
      <c r="I2026" s="41">
        <f>Table10[[#This Row],[Column2]]*746/1000</f>
        <v>13.428000000000001</v>
      </c>
      <c r="J2026" s="37">
        <f>60*Table10[[#This Row],[Column3]]/(2*PI()*Table10[[#This Row],[Column1]])</f>
        <v>1.972737762311973E-2</v>
      </c>
      <c r="K2026" s="51">
        <v>504.4</v>
      </c>
      <c r="L2026" s="41">
        <f>IF(Simulation!Q2026&lt;='Given Data '!J$6,1,IF(AND(Simulation!Q2026&gt;'Given Data '!J$6,Simulation!Q2026&lt;='Given Data '!J$7),2,IF(Simulation!Q2026&gt;'Given Data '!J$8,3)))</f>
        <v>3</v>
      </c>
      <c r="M2026" s="41">
        <v>4</v>
      </c>
      <c r="N2026" s="32">
        <f t="shared" si="73"/>
        <v>2022</v>
      </c>
      <c r="O2026" s="41">
        <f>O2025+(Table10[[#This Row],[Column11]]-Q2025)/R2025</f>
        <v>94.43733486161581</v>
      </c>
      <c r="P2026" s="41">
        <f>3.6*Table10[[#This Row],[Column11]]</f>
        <v>147.74816712516974</v>
      </c>
      <c r="Q2026" s="41">
        <f t="shared" si="74"/>
        <v>41.041157534769376</v>
      </c>
      <c r="R2026" s="36">
        <f>-Table10[[#This Row],[Column16]]/Table10[[#This Row],[Column19]]</f>
        <v>3.2679183298515113</v>
      </c>
      <c r="S2026" s="41">
        <f>'Given Data '!C$21*'Given Data '!C$19*'Given Data '!C$9*Table10[[#This Row],[Column11]]^2</f>
        <v>1583.7383095546425</v>
      </c>
      <c r="T2026" s="41">
        <f>'Given Data '!C$25*'Given Data '!C$17*9.81</f>
        <v>1023.5950200000002</v>
      </c>
      <c r="U2026" s="41">
        <v>0</v>
      </c>
      <c r="V2026" s="41">
        <f>'Given Data '!C$45-(Table10[[#This Row],[Column13]]+Table10[[#This Row],[Column14]]+Table10[[#This Row],[Column15]])</f>
        <v>-1899.4319122318082</v>
      </c>
      <c r="W2026" s="41">
        <f>Table10[[#This Row],[Column16]]/'Given Data '!C$17</f>
        <v>-3.640781108722869</v>
      </c>
      <c r="X2026" s="41">
        <f>IF(L2026=1,'Given Data '!C$55,IF(L2026=2,'Given Data '!C$56,IF(L2026=3,'Given Data '!C$57)))</f>
        <v>581.23604096253996</v>
      </c>
      <c r="Y2026" s="41">
        <f>Table10[[#This Row],[Column19]]*Table10[[#This Row],[Column11]]^2/(2*1000)</f>
        <v>489.51019666445023</v>
      </c>
    </row>
    <row r="2027" spans="7:25">
      <c r="G2027" s="42">
        <v>6500</v>
      </c>
      <c r="H2027" s="42">
        <v>18</v>
      </c>
      <c r="I2027" s="41">
        <f>Table10[[#This Row],[Column2]]*746/1000</f>
        <v>13.428000000000001</v>
      </c>
      <c r="J2027" s="37">
        <f>60*Table10[[#This Row],[Column3]]/(2*PI()*Table10[[#This Row],[Column1]])</f>
        <v>1.972737762311973E-2</v>
      </c>
      <c r="K2027" s="51">
        <v>504.4</v>
      </c>
      <c r="L2027" s="41">
        <f>IF(Simulation!Q2027&lt;='Given Data '!J$6,1,IF(AND(Simulation!Q2027&gt;'Given Data '!J$6,Simulation!Q2027&lt;='Given Data '!J$7),2,IF(Simulation!Q2027&gt;'Given Data '!J$8,3)))</f>
        <v>3</v>
      </c>
      <c r="M2027" s="41">
        <v>4</v>
      </c>
      <c r="N2027" s="32">
        <f t="shared" si="73"/>
        <v>2023</v>
      </c>
      <c r="O2027" s="41">
        <f>O2026+(Table10[[#This Row],[Column11]]-Q2026)/R2026</f>
        <v>94.461677055401921</v>
      </c>
      <c r="P2027" s="41">
        <f>3.6*Table10[[#This Row],[Column11]]</f>
        <v>148.0345410097145</v>
      </c>
      <c r="Q2027" s="41">
        <f t="shared" si="74"/>
        <v>41.120705836031803</v>
      </c>
      <c r="R2027" s="36">
        <f>-Table10[[#This Row],[Column16]]/Table10[[#This Row],[Column19]]</f>
        <v>3.2784911993989652</v>
      </c>
      <c r="S2027" s="41">
        <f>'Given Data '!C$21*'Given Data '!C$19*'Given Data '!C$9*Table10[[#This Row],[Column11]]^2</f>
        <v>1589.8836423920177</v>
      </c>
      <c r="T2027" s="41">
        <f>'Given Data '!C$25*'Given Data '!C$17*9.81</f>
        <v>1023.5950200000002</v>
      </c>
      <c r="U2027" s="41">
        <v>0</v>
      </c>
      <c r="V2027" s="41">
        <f>'Given Data '!C$45-(Table10[[#This Row],[Column13]]+Table10[[#This Row],[Column14]]+Table10[[#This Row],[Column15]])</f>
        <v>-1905.5772450691836</v>
      </c>
      <c r="W2027" s="41">
        <f>Table10[[#This Row],[Column16]]/'Given Data '!C$17</f>
        <v>-3.6525603210005242</v>
      </c>
      <c r="X2027" s="41">
        <f>IF(L2027=1,'Given Data '!C$55,IF(L2027=2,'Given Data '!C$56,IF(L2027=3,'Given Data '!C$57)))</f>
        <v>581.23604096253996</v>
      </c>
      <c r="Y2027" s="41">
        <f>Table10[[#This Row],[Column19]]*Table10[[#This Row],[Column11]]^2/(2*1000)</f>
        <v>491.409628576682</v>
      </c>
    </row>
    <row r="2028" spans="7:25">
      <c r="G2028" s="42">
        <v>6500</v>
      </c>
      <c r="H2028" s="42">
        <v>18</v>
      </c>
      <c r="I2028" s="41">
        <f>Table10[[#This Row],[Column2]]*746/1000</f>
        <v>13.428000000000001</v>
      </c>
      <c r="J2028" s="37">
        <f>60*Table10[[#This Row],[Column3]]/(2*PI()*Table10[[#This Row],[Column1]])</f>
        <v>1.972737762311973E-2</v>
      </c>
      <c r="K2028" s="51">
        <v>457.1</v>
      </c>
      <c r="L2028" s="41">
        <f>IF(Simulation!Q2028&lt;='Given Data '!J$6,1,IF(AND(Simulation!Q2028&gt;'Given Data '!J$6,Simulation!Q2028&lt;='Given Data '!J$7),2,IF(Simulation!Q2028&gt;'Given Data '!J$8,3)))</f>
        <v>3</v>
      </c>
      <c r="M2028" s="41">
        <v>4</v>
      </c>
      <c r="N2028" s="32">
        <f t="shared" si="73"/>
        <v>2024</v>
      </c>
      <c r="O2028" s="41">
        <f>O2027+(Table10[[#This Row],[Column11]]-Q2027)/R2027</f>
        <v>94.485972174135725</v>
      </c>
      <c r="P2028" s="41">
        <f>3.6*Table10[[#This Row],[Column11]]</f>
        <v>148.32128580836019</v>
      </c>
      <c r="Q2028" s="41">
        <f t="shared" si="74"/>
        <v>41.200357168988937</v>
      </c>
      <c r="R2028" s="36">
        <f>-Table10[[#This Row],[Column16]]/Table10[[#This Row],[Column19]]</f>
        <v>3.2890982759121941</v>
      </c>
      <c r="S2028" s="41">
        <f>'Given Data '!C$21*'Given Data '!C$19*'Given Data '!C$9*Table10[[#This Row],[Column11]]^2</f>
        <v>1596.0488575507541</v>
      </c>
      <c r="T2028" s="41">
        <f>'Given Data '!C$25*'Given Data '!C$17*9.81</f>
        <v>1023.5950200000002</v>
      </c>
      <c r="U2028" s="41">
        <v>0</v>
      </c>
      <c r="V2028" s="41">
        <f>'Given Data '!C$45-(Table10[[#This Row],[Column13]]+Table10[[#This Row],[Column14]]+Table10[[#This Row],[Column15]])</f>
        <v>-1911.7424602279195</v>
      </c>
      <c r="W2028" s="41">
        <f>Table10[[#This Row],[Column16]]/'Given Data '!C$17</f>
        <v>-3.6643776431885904</v>
      </c>
      <c r="X2028" s="41">
        <f>IF(L2028=1,'Given Data '!C$55,IF(L2028=2,'Given Data '!C$56,IF(L2028=3,'Given Data '!C$57)))</f>
        <v>581.23604096253996</v>
      </c>
      <c r="Y2028" s="41">
        <f>Table10[[#This Row],[Column19]]*Table10[[#This Row],[Column11]]^2/(2*1000)</f>
        <v>493.31520582175119</v>
      </c>
    </row>
    <row r="2029" spans="7:25">
      <c r="G2029" s="42">
        <v>6500</v>
      </c>
      <c r="H2029" s="42">
        <v>18</v>
      </c>
      <c r="I2029" s="41">
        <f>Table10[[#This Row],[Column2]]*746/1000</f>
        <v>13.428000000000001</v>
      </c>
      <c r="J2029" s="37">
        <f>60*Table10[[#This Row],[Column3]]/(2*PI()*Table10[[#This Row],[Column1]])</f>
        <v>1.972737762311973E-2</v>
      </c>
      <c r="K2029" s="51">
        <v>457.1</v>
      </c>
      <c r="L2029" s="41">
        <f>IF(Simulation!Q2029&lt;='Given Data '!J$6,1,IF(AND(Simulation!Q2029&gt;'Given Data '!J$6,Simulation!Q2029&lt;='Given Data '!J$7),2,IF(Simulation!Q2029&gt;'Given Data '!J$8,3)))</f>
        <v>3</v>
      </c>
      <c r="M2029" s="41">
        <v>4</v>
      </c>
      <c r="N2029" s="32">
        <f t="shared" si="73"/>
        <v>2025</v>
      </c>
      <c r="O2029" s="41">
        <f>O2028+(Table10[[#This Row],[Column11]]-Q2028)/R2028</f>
        <v>94.51022033889312</v>
      </c>
      <c r="P2029" s="41">
        <f>3.6*Table10[[#This Row],[Column11]]</f>
        <v>148.60840235719147</v>
      </c>
      <c r="Q2029" s="41">
        <f t="shared" si="74"/>
        <v>41.280111765886517</v>
      </c>
      <c r="R2029" s="36">
        <f>-Table10[[#This Row],[Column16]]/Table10[[#This Row],[Column19]]</f>
        <v>3.2997396700628108</v>
      </c>
      <c r="S2029" s="41">
        <f>'Given Data '!C$21*'Given Data '!C$19*'Given Data '!C$9*Table10[[#This Row],[Column11]]^2</f>
        <v>1602.2340193571806</v>
      </c>
      <c r="T2029" s="41">
        <f>'Given Data '!C$25*'Given Data '!C$17*9.81</f>
        <v>1023.5950200000002</v>
      </c>
      <c r="U2029" s="41">
        <v>0</v>
      </c>
      <c r="V2029" s="41">
        <f>'Given Data '!C$45-(Table10[[#This Row],[Column13]]+Table10[[#This Row],[Column14]]+Table10[[#This Row],[Column15]])</f>
        <v>-1917.9276220343461</v>
      </c>
      <c r="W2029" s="41">
        <f>Table10[[#This Row],[Column16]]/'Given Data '!C$17</f>
        <v>-3.6762331985860843</v>
      </c>
      <c r="X2029" s="41">
        <f>IF(L2029=1,'Given Data '!C$55,IF(L2029=2,'Given Data '!C$56,IF(L2029=3,'Given Data '!C$57)))</f>
        <v>581.23604096253996</v>
      </c>
      <c r="Y2029" s="41">
        <f>Table10[[#This Row],[Column19]]*Table10[[#This Row],[Column11]]^2/(2*1000)</f>
        <v>495.22694828197916</v>
      </c>
    </row>
    <row r="2030" spans="7:25">
      <c r="G2030" s="42">
        <v>6500</v>
      </c>
      <c r="H2030" s="42">
        <v>18</v>
      </c>
      <c r="I2030" s="41">
        <f>Table10[[#This Row],[Column2]]*746/1000</f>
        <v>13.428000000000001</v>
      </c>
      <c r="J2030" s="37">
        <f>60*Table10[[#This Row],[Column3]]/(2*PI()*Table10[[#This Row],[Column1]])</f>
        <v>1.972737762311973E-2</v>
      </c>
      <c r="K2030" s="51">
        <v>457.1</v>
      </c>
      <c r="L2030" s="41">
        <f>IF(Simulation!Q2030&lt;='Given Data '!J$6,1,IF(AND(Simulation!Q2030&gt;'Given Data '!J$6,Simulation!Q2030&lt;='Given Data '!J$7),2,IF(Simulation!Q2030&gt;'Given Data '!J$8,3)))</f>
        <v>3</v>
      </c>
      <c r="M2030" s="41">
        <v>4</v>
      </c>
      <c r="N2030" s="32">
        <f t="shared" si="73"/>
        <v>2026</v>
      </c>
      <c r="O2030" s="41">
        <f>O2029+(Table10[[#This Row],[Column11]]-Q2029)/R2029</f>
        <v>94.534421670264933</v>
      </c>
      <c r="P2030" s="41">
        <f>3.6*Table10[[#This Row],[Column11]]</f>
        <v>148.89589149269679</v>
      </c>
      <c r="Q2030" s="41">
        <f t="shared" si="74"/>
        <v>41.35996985908244</v>
      </c>
      <c r="R2030" s="36">
        <f>-Table10[[#This Row],[Column16]]/Table10[[#This Row],[Column19]]</f>
        <v>3.3104154928804874</v>
      </c>
      <c r="S2030" s="41">
        <f>'Given Data '!C$21*'Given Data '!C$19*'Given Data '!C$9*Table10[[#This Row],[Column11]]^2</f>
        <v>1608.4391923457442</v>
      </c>
      <c r="T2030" s="41">
        <f>'Given Data '!C$25*'Given Data '!C$17*9.81</f>
        <v>1023.5950200000002</v>
      </c>
      <c r="U2030" s="41">
        <v>0</v>
      </c>
      <c r="V2030" s="41">
        <f>'Given Data '!C$45-(Table10[[#This Row],[Column13]]+Table10[[#This Row],[Column14]]+Table10[[#This Row],[Column15]])</f>
        <v>-1924.1327950229099</v>
      </c>
      <c r="W2030" s="41">
        <f>Table10[[#This Row],[Column16]]/'Given Data '!C$17</f>
        <v>-3.6881271108909353</v>
      </c>
      <c r="X2030" s="41">
        <f>IF(L2030=1,'Given Data '!C$55,IF(L2030=2,'Given Data '!C$56,IF(L2030=3,'Given Data '!C$57)))</f>
        <v>581.23604096253996</v>
      </c>
      <c r="Y2030" s="41">
        <f>Table10[[#This Row],[Column19]]*Table10[[#This Row],[Column11]]^2/(2*1000)</f>
        <v>497.14487590401347</v>
      </c>
    </row>
    <row r="2031" spans="7:25">
      <c r="G2031" s="42">
        <v>6500</v>
      </c>
      <c r="H2031" s="42">
        <v>18</v>
      </c>
      <c r="I2031" s="41">
        <f>Table10[[#This Row],[Column2]]*746/1000</f>
        <v>13.428000000000001</v>
      </c>
      <c r="J2031" s="37">
        <f>60*Table10[[#This Row],[Column3]]/(2*PI()*Table10[[#This Row],[Column1]])</f>
        <v>1.972737762311973E-2</v>
      </c>
      <c r="K2031" s="51">
        <v>469.2</v>
      </c>
      <c r="L2031" s="41">
        <f>IF(Simulation!Q2031&lt;='Given Data '!J$6,1,IF(AND(Simulation!Q2031&gt;'Given Data '!J$6,Simulation!Q2031&lt;='Given Data '!J$7),2,IF(Simulation!Q2031&gt;'Given Data '!J$8,3)))</f>
        <v>3</v>
      </c>
      <c r="M2031" s="41">
        <v>4</v>
      </c>
      <c r="N2031" s="32">
        <f t="shared" si="73"/>
        <v>2027</v>
      </c>
      <c r="O2031" s="41">
        <f>O2030+(Table10[[#This Row],[Column11]]-Q2030)/R2030</f>
        <v>94.558576288359873</v>
      </c>
      <c r="P2031" s="41">
        <f>3.6*Table10[[#This Row],[Column11]]</f>
        <v>149.18375405177468</v>
      </c>
      <c r="Q2031" s="41">
        <f t="shared" si="74"/>
        <v>41.43993168104852</v>
      </c>
      <c r="R2031" s="36">
        <f>-Table10[[#This Row],[Column16]]/Table10[[#This Row],[Column19]]</f>
        <v>3.3211258557541168</v>
      </c>
      <c r="S2031" s="41">
        <f>'Given Data '!C$21*'Given Data '!C$19*'Given Data '!C$9*Table10[[#This Row],[Column11]]^2</f>
        <v>1614.6644412596847</v>
      </c>
      <c r="T2031" s="41">
        <f>'Given Data '!C$25*'Given Data '!C$17*9.81</f>
        <v>1023.5950200000002</v>
      </c>
      <c r="U2031" s="41">
        <v>0</v>
      </c>
      <c r="V2031" s="41">
        <f>'Given Data '!C$45-(Table10[[#This Row],[Column13]]+Table10[[#This Row],[Column14]]+Table10[[#This Row],[Column15]])</f>
        <v>-1930.3580439368504</v>
      </c>
      <c r="W2031" s="41">
        <f>Table10[[#This Row],[Column16]]/'Given Data '!C$17</f>
        <v>-3.7000595042012812</v>
      </c>
      <c r="X2031" s="41">
        <f>IF(L2031=1,'Given Data '!C$55,IF(L2031=2,'Given Data '!C$56,IF(L2031=3,'Given Data '!C$57)))</f>
        <v>581.23604096253996</v>
      </c>
      <c r="Y2031" s="41">
        <f>Table10[[#This Row],[Column19]]*Table10[[#This Row],[Column11]]^2/(2*1000)</f>
        <v>499.06900869903637</v>
      </c>
    </row>
    <row r="2032" spans="7:25">
      <c r="G2032" s="42">
        <v>6500</v>
      </c>
      <c r="H2032" s="42">
        <v>18</v>
      </c>
      <c r="I2032" s="41">
        <f>Table10[[#This Row],[Column2]]*746/1000</f>
        <v>13.428000000000001</v>
      </c>
      <c r="J2032" s="37">
        <f>60*Table10[[#This Row],[Column3]]/(2*PI()*Table10[[#This Row],[Column1]])</f>
        <v>1.972737762311973E-2</v>
      </c>
      <c r="K2032" s="51">
        <v>469.2</v>
      </c>
      <c r="L2032" s="41">
        <f>IF(Simulation!Q2032&lt;='Given Data '!J$6,1,IF(AND(Simulation!Q2032&gt;'Given Data '!J$6,Simulation!Q2032&lt;='Given Data '!J$7),2,IF(Simulation!Q2032&gt;'Given Data '!J$8,3)))</f>
        <v>3</v>
      </c>
      <c r="M2032" s="41">
        <v>4</v>
      </c>
      <c r="N2032" s="32">
        <f t="shared" si="73"/>
        <v>2028</v>
      </c>
      <c r="O2032" s="41">
        <f>O2031+(Table10[[#This Row],[Column11]]-Q2031)/R2031</f>
        <v>94.582684312807359</v>
      </c>
      <c r="P2032" s="41">
        <f>3.6*Table10[[#This Row],[Column11]]</f>
        <v>149.47199087174008</v>
      </c>
      <c r="Q2032" s="41">
        <f t="shared" si="74"/>
        <v>41.519997464372238</v>
      </c>
      <c r="R2032" s="36">
        <f>-Table10[[#This Row],[Column16]]/Table10[[#This Row],[Column19]]</f>
        <v>3.3318708704329754</v>
      </c>
      <c r="S2032" s="41">
        <f>'Given Data '!C$21*'Given Data '!C$19*'Given Data '!C$9*Table10[[#This Row],[Column11]]^2</f>
        <v>1620.9098310517086</v>
      </c>
      <c r="T2032" s="41">
        <f>'Given Data '!C$25*'Given Data '!C$17*9.81</f>
        <v>1023.5950200000002</v>
      </c>
      <c r="U2032" s="41">
        <v>0</v>
      </c>
      <c r="V2032" s="41">
        <f>'Given Data '!C$45-(Table10[[#This Row],[Column13]]+Table10[[#This Row],[Column14]]+Table10[[#This Row],[Column15]])</f>
        <v>-1936.6034337288745</v>
      </c>
      <c r="W2032" s="41">
        <f>Table10[[#This Row],[Column16]]/'Given Data '!C$17</f>
        <v>-3.7120305030167611</v>
      </c>
      <c r="X2032" s="41">
        <f>IF(L2032=1,'Given Data '!C$55,IF(L2032=2,'Given Data '!C$56,IF(L2032=3,'Given Data '!C$57)))</f>
        <v>581.23604096253996</v>
      </c>
      <c r="Y2032" s="41">
        <f>Table10[[#This Row],[Column19]]*Table10[[#This Row],[Column11]]^2/(2*1000)</f>
        <v>500.99936674297322</v>
      </c>
    </row>
    <row r="2033" spans="7:25">
      <c r="G2033" s="42">
        <v>6500</v>
      </c>
      <c r="H2033" s="42">
        <v>18</v>
      </c>
      <c r="I2033" s="41">
        <f>Table10[[#This Row],[Column2]]*746/1000</f>
        <v>13.428000000000001</v>
      </c>
      <c r="J2033" s="37">
        <f>60*Table10[[#This Row],[Column3]]/(2*PI()*Table10[[#This Row],[Column1]])</f>
        <v>1.972737762311973E-2</v>
      </c>
      <c r="K2033" s="51">
        <v>469.2</v>
      </c>
      <c r="L2033" s="41">
        <f>IF(Simulation!Q2033&lt;='Given Data '!J$6,1,IF(AND(Simulation!Q2033&gt;'Given Data '!J$6,Simulation!Q2033&lt;='Given Data '!J$7),2,IF(Simulation!Q2033&gt;'Given Data '!J$8,3)))</f>
        <v>3</v>
      </c>
      <c r="M2033" s="41">
        <v>4</v>
      </c>
      <c r="N2033" s="32">
        <f t="shared" si="73"/>
        <v>2029</v>
      </c>
      <c r="O2033" s="41">
        <f>O2032+(Table10[[#This Row],[Column11]]-Q2032)/R2032</f>
        <v>94.606745862760476</v>
      </c>
      <c r="P2033" s="41">
        <f>3.6*Table10[[#This Row],[Column11]]</f>
        <v>149.76060279033058</v>
      </c>
      <c r="Q2033" s="41">
        <f t="shared" si="74"/>
        <v>41.600167441758494</v>
      </c>
      <c r="R2033" s="36">
        <f>-Table10[[#This Row],[Column16]]/Table10[[#This Row],[Column19]]</f>
        <v>3.342650649027886</v>
      </c>
      <c r="S2033" s="41">
        <f>'Given Data '!C$21*'Given Data '!C$19*'Given Data '!C$9*Table10[[#This Row],[Column11]]^2</f>
        <v>1627.1754268846676</v>
      </c>
      <c r="T2033" s="41">
        <f>'Given Data '!C$25*'Given Data '!C$17*9.81</f>
        <v>1023.5950200000002</v>
      </c>
      <c r="U2033" s="41">
        <v>0</v>
      </c>
      <c r="V2033" s="41">
        <f>'Given Data '!C$45-(Table10[[#This Row],[Column13]]+Table10[[#This Row],[Column14]]+Table10[[#This Row],[Column15]])</f>
        <v>-1942.8690295618333</v>
      </c>
      <c r="W2033" s="41">
        <f>Table10[[#This Row],[Column16]]/'Given Data '!C$17</f>
        <v>-3.7240402322398136</v>
      </c>
      <c r="X2033" s="41">
        <f>IF(L2033=1,'Given Data '!C$55,IF(L2033=2,'Given Data '!C$56,IF(L2033=3,'Given Data '!C$57)))</f>
        <v>581.23604096253996</v>
      </c>
      <c r="Y2033" s="41">
        <f>Table10[[#This Row],[Column19]]*Table10[[#This Row],[Column11]]^2/(2*1000)</f>
        <v>502.9359701767022</v>
      </c>
    </row>
    <row r="2034" spans="7:25">
      <c r="G2034" s="42">
        <v>6500</v>
      </c>
      <c r="H2034" s="42">
        <v>18</v>
      </c>
      <c r="I2034" s="41">
        <f>Table10[[#This Row],[Column2]]*746/1000</f>
        <v>13.428000000000001</v>
      </c>
      <c r="J2034" s="37">
        <f>60*Table10[[#This Row],[Column3]]/(2*PI()*Table10[[#This Row],[Column1]])</f>
        <v>1.972737762311973E-2</v>
      </c>
      <c r="K2034" s="51">
        <v>469.2</v>
      </c>
      <c r="L2034" s="41">
        <f>IF(Simulation!Q2034&lt;='Given Data '!J$6,1,IF(AND(Simulation!Q2034&gt;'Given Data '!J$6,Simulation!Q2034&lt;='Given Data '!J$7),2,IF(Simulation!Q2034&gt;'Given Data '!J$8,3)))</f>
        <v>3</v>
      </c>
      <c r="M2034" s="41">
        <v>4</v>
      </c>
      <c r="N2034" s="32">
        <f t="shared" si="73"/>
        <v>2030</v>
      </c>
      <c r="O2034" s="41">
        <f>O2033+(Table10[[#This Row],[Column11]]-Q2033)/R2033</f>
        <v>94.630761056898749</v>
      </c>
      <c r="P2034" s="41">
        <f>3.6*Table10[[#This Row],[Column11]]</f>
        <v>150.04959064571275</v>
      </c>
      <c r="Q2034" s="41">
        <f t="shared" si="74"/>
        <v>41.680441846031322</v>
      </c>
      <c r="R2034" s="36">
        <f>-Table10[[#This Row],[Column16]]/Table10[[#This Row],[Column19]]</f>
        <v>3.3534653040123903</v>
      </c>
      <c r="S2034" s="41">
        <f>'Given Data '!C$21*'Given Data '!C$19*'Given Data '!C$9*Table10[[#This Row],[Column11]]^2</f>
        <v>1633.4612941322366</v>
      </c>
      <c r="T2034" s="41">
        <f>'Given Data '!C$25*'Given Data '!C$17*9.81</f>
        <v>1023.5950200000002</v>
      </c>
      <c r="U2034" s="41">
        <v>0</v>
      </c>
      <c r="V2034" s="41">
        <f>'Given Data '!C$45-(Table10[[#This Row],[Column13]]+Table10[[#This Row],[Column14]]+Table10[[#This Row],[Column15]])</f>
        <v>-1949.1548968094023</v>
      </c>
      <c r="W2034" s="41">
        <f>Table10[[#This Row],[Column16]]/'Given Data '!C$17</f>
        <v>-3.7360888171769799</v>
      </c>
      <c r="X2034" s="41">
        <f>IF(L2034=1,'Given Data '!C$55,IF(L2034=2,'Given Data '!C$56,IF(L2034=3,'Given Data '!C$57)))</f>
        <v>581.23604096253996</v>
      </c>
      <c r="Y2034" s="41">
        <f>Table10[[#This Row],[Column19]]*Table10[[#This Row],[Column11]]^2/(2*1000)</f>
        <v>504.87883920626393</v>
      </c>
    </row>
    <row r="2035" spans="7:25">
      <c r="G2035" s="42">
        <v>6500</v>
      </c>
      <c r="H2035" s="42">
        <v>18</v>
      </c>
      <c r="I2035" s="41">
        <f>Table10[[#This Row],[Column2]]*746/1000</f>
        <v>13.428000000000001</v>
      </c>
      <c r="J2035" s="37">
        <f>60*Table10[[#This Row],[Column3]]/(2*PI()*Table10[[#This Row],[Column1]])</f>
        <v>1.972737762311973E-2</v>
      </c>
      <c r="K2035" s="51">
        <v>414.1</v>
      </c>
      <c r="L2035" s="41">
        <f>IF(Simulation!Q2035&lt;='Given Data '!J$6,1,IF(AND(Simulation!Q2035&gt;'Given Data '!J$6,Simulation!Q2035&lt;='Given Data '!J$7),2,IF(Simulation!Q2035&gt;'Given Data '!J$8,3)))</f>
        <v>3</v>
      </c>
      <c r="M2035" s="41">
        <v>4</v>
      </c>
      <c r="N2035" s="32">
        <f t="shared" si="73"/>
        <v>2031</v>
      </c>
      <c r="O2035" s="41">
        <f>O2034+(Table10[[#This Row],[Column11]]-Q2034)/R2034</f>
        <v>94.654730013431021</v>
      </c>
      <c r="P2035" s="41">
        <f>3.6*Table10[[#This Row],[Column11]]</f>
        <v>150.33895527648838</v>
      </c>
      <c r="Q2035" s="41">
        <f t="shared" si="74"/>
        <v>41.760820910135656</v>
      </c>
      <c r="R2035" s="36">
        <f>-Table10[[#This Row],[Column16]]/Table10[[#This Row],[Column19]]</f>
        <v>3.3643149482239232</v>
      </c>
      <c r="S2035" s="41">
        <f>'Given Data '!C$21*'Given Data '!C$19*'Given Data '!C$9*Table10[[#This Row],[Column11]]^2</f>
        <v>1639.7674983795998</v>
      </c>
      <c r="T2035" s="41">
        <f>'Given Data '!C$25*'Given Data '!C$17*9.81</f>
        <v>1023.5950200000002</v>
      </c>
      <c r="U2035" s="41">
        <v>0</v>
      </c>
      <c r="V2035" s="41">
        <f>'Given Data '!C$45-(Table10[[#This Row],[Column13]]+Table10[[#This Row],[Column14]]+Table10[[#This Row],[Column15]])</f>
        <v>-1955.4611010567658</v>
      </c>
      <c r="W2035" s="41">
        <f>Table10[[#This Row],[Column16]]/'Given Data '!C$17</f>
        <v>-3.7481763835402151</v>
      </c>
      <c r="X2035" s="41">
        <f>IF(L2035=1,'Given Data '!C$55,IF(L2035=2,'Given Data '!C$56,IF(L2035=3,'Given Data '!C$57)))</f>
        <v>581.23604096253996</v>
      </c>
      <c r="Y2035" s="41">
        <f>Table10[[#This Row],[Column19]]*Table10[[#This Row],[Column11]]^2/(2*1000)</f>
        <v>506.82799410307325</v>
      </c>
    </row>
    <row r="2036" spans="7:25">
      <c r="G2036" s="42">
        <v>6500</v>
      </c>
      <c r="H2036" s="42">
        <v>18</v>
      </c>
      <c r="I2036" s="41">
        <f>Table10[[#This Row],[Column2]]*746/1000</f>
        <v>13.428000000000001</v>
      </c>
      <c r="J2036" s="37">
        <f>60*Table10[[#This Row],[Column3]]/(2*PI()*Table10[[#This Row],[Column1]])</f>
        <v>1.972737762311973E-2</v>
      </c>
      <c r="K2036" s="51">
        <v>414.1</v>
      </c>
      <c r="L2036" s="41">
        <f>IF(Simulation!Q2036&lt;='Given Data '!J$6,1,IF(AND(Simulation!Q2036&gt;'Given Data '!J$6,Simulation!Q2036&lt;='Given Data '!J$7),2,IF(Simulation!Q2036&gt;'Given Data '!J$8,3)))</f>
        <v>3</v>
      </c>
      <c r="M2036" s="41">
        <v>4</v>
      </c>
      <c r="N2036" s="32">
        <f t="shared" si="73"/>
        <v>2032</v>
      </c>
      <c r="O2036" s="41">
        <f>O2035+(Table10[[#This Row],[Column11]]-Q2035)/R2035</f>
        <v>94.678652850098217</v>
      </c>
      <c r="P2036" s="41">
        <f>3.6*Table10[[#This Row],[Column11]]</f>
        <v>150.62869752170047</v>
      </c>
      <c r="Q2036" s="41">
        <f t="shared" si="74"/>
        <v>41.841304867139016</v>
      </c>
      <c r="R2036" s="36">
        <f>-Table10[[#This Row],[Column16]]/Table10[[#This Row],[Column19]]</f>
        <v>3.3751996948649858</v>
      </c>
      <c r="S2036" s="41">
        <f>'Given Data '!C$21*'Given Data '!C$19*'Given Data '!C$9*Table10[[#This Row],[Column11]]^2</f>
        <v>1646.0941054241316</v>
      </c>
      <c r="T2036" s="41">
        <f>'Given Data '!C$25*'Given Data '!C$17*9.81</f>
        <v>1023.5950200000002</v>
      </c>
      <c r="U2036" s="41">
        <v>0</v>
      </c>
      <c r="V2036" s="41">
        <f>'Given Data '!C$45-(Table10[[#This Row],[Column13]]+Table10[[#This Row],[Column14]]+Table10[[#This Row],[Column15]])</f>
        <v>-1961.7877081012973</v>
      </c>
      <c r="W2036" s="41">
        <f>Table10[[#This Row],[Column16]]/'Given Data '!C$17</f>
        <v>-3.7603030574481937</v>
      </c>
      <c r="X2036" s="41">
        <f>IF(L2036=1,'Given Data '!C$55,IF(L2036=2,'Given Data '!C$56,IF(L2036=3,'Given Data '!C$57)))</f>
        <v>581.23604096253996</v>
      </c>
      <c r="Y2036" s="41">
        <f>Table10[[#This Row],[Column19]]*Table10[[#This Row],[Column11]]^2/(2*1000)</f>
        <v>508.78345520412995</v>
      </c>
    </row>
    <row r="2037" spans="7:25">
      <c r="G2037" s="42">
        <v>6500</v>
      </c>
      <c r="H2037" s="42">
        <v>18</v>
      </c>
      <c r="I2037" s="41">
        <f>Table10[[#This Row],[Column2]]*746/1000</f>
        <v>13.428000000000001</v>
      </c>
      <c r="J2037" s="37">
        <f>60*Table10[[#This Row],[Column3]]/(2*PI()*Table10[[#This Row],[Column1]])</f>
        <v>1.972737762311973E-2</v>
      </c>
      <c r="K2037" s="51">
        <v>443.8</v>
      </c>
      <c r="L2037" s="41">
        <f>IF(Simulation!Q2037&lt;='Given Data '!J$6,1,IF(AND(Simulation!Q2037&gt;'Given Data '!J$6,Simulation!Q2037&lt;='Given Data '!J$7),2,IF(Simulation!Q2037&gt;'Given Data '!J$8,3)))</f>
        <v>3</v>
      </c>
      <c r="M2037" s="41">
        <v>4</v>
      </c>
      <c r="N2037" s="32">
        <f t="shared" si="73"/>
        <v>2033</v>
      </c>
      <c r="O2037" s="41">
        <f>O2036+(Table10[[#This Row],[Column11]]-Q2036)/R2036</f>
        <v>94.702529684176156</v>
      </c>
      <c r="P2037" s="41">
        <f>3.6*Table10[[#This Row],[Column11]]</f>
        <v>150.91881822083963</v>
      </c>
      <c r="Q2037" s="41">
        <f t="shared" si="74"/>
        <v>41.921893950233226</v>
      </c>
      <c r="R2037" s="36">
        <f>-Table10[[#This Row],[Column16]]/Table10[[#This Row],[Column19]]</f>
        <v>3.3861196575043322</v>
      </c>
      <c r="S2037" s="41">
        <f>'Given Data '!C$21*'Given Data '!C$19*'Given Data '!C$9*Table10[[#This Row],[Column11]]^2</f>
        <v>1652.4411812760841</v>
      </c>
      <c r="T2037" s="41">
        <f>'Given Data '!C$25*'Given Data '!C$17*9.81</f>
        <v>1023.5950200000002</v>
      </c>
      <c r="U2037" s="41">
        <v>0</v>
      </c>
      <c r="V2037" s="41">
        <f>'Given Data '!C$45-(Table10[[#This Row],[Column13]]+Table10[[#This Row],[Column14]]+Table10[[#This Row],[Column15]])</f>
        <v>-1968.1347839532498</v>
      </c>
      <c r="W2037" s="41">
        <f>Table10[[#This Row],[Column16]]/'Given Data '!C$17</f>
        <v>-3.7724689654276315</v>
      </c>
      <c r="X2037" s="41">
        <f>IF(L2037=1,'Given Data '!C$55,IF(L2037=2,'Given Data '!C$56,IF(L2037=3,'Given Data '!C$57)))</f>
        <v>581.23604096253996</v>
      </c>
      <c r="Y2037" s="41">
        <f>Table10[[#This Row],[Column19]]*Table10[[#This Row],[Column11]]^2/(2*1000)</f>
        <v>510.74524291223128</v>
      </c>
    </row>
    <row r="2038" spans="7:25">
      <c r="G2038" s="42">
        <v>6500</v>
      </c>
      <c r="H2038" s="42">
        <v>18</v>
      </c>
      <c r="I2038" s="41">
        <f>Table10[[#This Row],[Column2]]*746/1000</f>
        <v>13.428000000000001</v>
      </c>
      <c r="J2038" s="37">
        <f>60*Table10[[#This Row],[Column3]]/(2*PI()*Table10[[#This Row],[Column1]])</f>
        <v>1.972737762311973E-2</v>
      </c>
      <c r="K2038" s="51">
        <v>443.8</v>
      </c>
      <c r="L2038" s="41">
        <f>IF(Simulation!Q2038&lt;='Given Data '!J$6,1,IF(AND(Simulation!Q2038&gt;'Given Data '!J$6,Simulation!Q2038&lt;='Given Data '!J$7),2,IF(Simulation!Q2038&gt;'Given Data '!J$8,3)))</f>
        <v>3</v>
      </c>
      <c r="M2038" s="41">
        <v>4</v>
      </c>
      <c r="N2038" s="32">
        <f t="shared" si="73"/>
        <v>2034</v>
      </c>
      <c r="O2038" s="41">
        <f>O2037+(Table10[[#This Row],[Column11]]-Q2037)/R2037</f>
        <v>94.726360632478304</v>
      </c>
      <c r="P2038" s="41">
        <f>3.6*Table10[[#This Row],[Column11]]</f>
        <v>151.20931821385</v>
      </c>
      <c r="Q2038" s="41">
        <f t="shared" si="74"/>
        <v>42.002588392736108</v>
      </c>
      <c r="R2038" s="36">
        <f>-Table10[[#This Row],[Column16]]/Table10[[#This Row],[Column19]]</f>
        <v>3.3970749500781494</v>
      </c>
      <c r="S2038" s="41">
        <f>'Given Data '!C$21*'Given Data '!C$19*'Given Data '!C$9*Table10[[#This Row],[Column11]]^2</f>
        <v>1658.808792159276</v>
      </c>
      <c r="T2038" s="41">
        <f>'Given Data '!C$25*'Given Data '!C$17*9.81</f>
        <v>1023.5950200000002</v>
      </c>
      <c r="U2038" s="41">
        <v>0</v>
      </c>
      <c r="V2038" s="41">
        <f>'Given Data '!C$45-(Table10[[#This Row],[Column13]]+Table10[[#This Row],[Column14]]+Table10[[#This Row],[Column15]])</f>
        <v>-1974.5023948364417</v>
      </c>
      <c r="W2038" s="41">
        <f>Table10[[#This Row],[Column16]]/'Given Data '!C$17</f>
        <v>-3.7846742344146009</v>
      </c>
      <c r="X2038" s="41">
        <f>IF(L2038=1,'Given Data '!C$55,IF(L2038=2,'Given Data '!C$56,IF(L2038=3,'Given Data '!C$57)))</f>
        <v>581.23604096253996</v>
      </c>
      <c r="Y2038" s="41">
        <f>Table10[[#This Row],[Column19]]*Table10[[#This Row],[Column11]]^2/(2*1000)</f>
        <v>512.71337769618458</v>
      </c>
    </row>
    <row r="2039" spans="7:25">
      <c r="G2039" s="42">
        <v>6500</v>
      </c>
      <c r="H2039" s="42">
        <v>18</v>
      </c>
      <c r="I2039" s="41">
        <f>Table10[[#This Row],[Column2]]*746/1000</f>
        <v>13.428000000000001</v>
      </c>
      <c r="J2039" s="37">
        <f>60*Table10[[#This Row],[Column3]]/(2*PI()*Table10[[#This Row],[Column1]])</f>
        <v>1.972737762311973E-2</v>
      </c>
      <c r="K2039" s="51">
        <v>443.8</v>
      </c>
      <c r="L2039" s="41">
        <f>IF(Simulation!Q2039&lt;='Given Data '!J$6,1,IF(AND(Simulation!Q2039&gt;'Given Data '!J$6,Simulation!Q2039&lt;='Given Data '!J$7),2,IF(Simulation!Q2039&gt;'Given Data '!J$8,3)))</f>
        <v>3</v>
      </c>
      <c r="M2039" s="41">
        <v>4</v>
      </c>
      <c r="N2039" s="32">
        <f t="shared" si="73"/>
        <v>2035</v>
      </c>
      <c r="O2039" s="41">
        <f>O2038+(Table10[[#This Row],[Column11]]-Q2038)/R2038</f>
        <v>94.750145811358507</v>
      </c>
      <c r="P2039" s="41">
        <f>3.6*Table10[[#This Row],[Column11]]</f>
        <v>151.50019834113542</v>
      </c>
      <c r="Q2039" s="41">
        <f t="shared" si="74"/>
        <v>42.083388428093173</v>
      </c>
      <c r="R2039" s="36">
        <f>-Table10[[#This Row],[Column16]]/Table10[[#This Row],[Column19]]</f>
        <v>3.4080656868912484</v>
      </c>
      <c r="S2039" s="41">
        <f>'Given Data '!C$21*'Given Data '!C$19*'Given Data '!C$9*Table10[[#This Row],[Column11]]^2</f>
        <v>1665.1970045117828</v>
      </c>
      <c r="T2039" s="41">
        <f>'Given Data '!C$25*'Given Data '!C$17*9.81</f>
        <v>1023.5950200000002</v>
      </c>
      <c r="U2039" s="41">
        <v>0</v>
      </c>
      <c r="V2039" s="41">
        <f>'Given Data '!C$45-(Table10[[#This Row],[Column13]]+Table10[[#This Row],[Column14]]+Table10[[#This Row],[Column15]])</f>
        <v>-1980.8906071889485</v>
      </c>
      <c r="W2039" s="41">
        <f>Table10[[#This Row],[Column16]]/'Given Data '!C$17</f>
        <v>-3.7969189917558572</v>
      </c>
      <c r="X2039" s="41">
        <f>IF(L2039=1,'Given Data '!C$55,IF(L2039=2,'Given Data '!C$56,IF(L2039=3,'Given Data '!C$57)))</f>
        <v>581.23604096253996</v>
      </c>
      <c r="Y2039" s="41">
        <f>Table10[[#This Row],[Column19]]*Table10[[#This Row],[Column11]]^2/(2*1000)</f>
        <v>514.68788009102104</v>
      </c>
    </row>
    <row r="2040" spans="7:25">
      <c r="G2040" s="42">
        <v>6500</v>
      </c>
      <c r="H2040" s="42">
        <v>18</v>
      </c>
      <c r="I2040" s="41">
        <f>Table10[[#This Row],[Column2]]*746/1000</f>
        <v>13.428000000000001</v>
      </c>
      <c r="J2040" s="37">
        <f>60*Table10[[#This Row],[Column3]]/(2*PI()*Table10[[#This Row],[Column1]])</f>
        <v>1.972737762311973E-2</v>
      </c>
      <c r="K2040" s="51">
        <v>443.8</v>
      </c>
      <c r="L2040" s="41">
        <f>IF(Simulation!Q2040&lt;='Given Data '!J$6,1,IF(AND(Simulation!Q2040&gt;'Given Data '!J$6,Simulation!Q2040&lt;='Given Data '!J$7),2,IF(Simulation!Q2040&gt;'Given Data '!J$8,3)))</f>
        <v>3</v>
      </c>
      <c r="M2040" s="41">
        <v>4</v>
      </c>
      <c r="N2040" s="32">
        <f t="shared" si="73"/>
        <v>2036</v>
      </c>
      <c r="O2040" s="41">
        <f>O2039+(Table10[[#This Row],[Column11]]-Q2039)/R2039</f>
        <v>94.773885336713704</v>
      </c>
      <c r="P2040" s="41">
        <f>3.6*Table10[[#This Row],[Column11]]</f>
        <v>151.79145944356551</v>
      </c>
      <c r="Q2040" s="41">
        <f t="shared" si="74"/>
        <v>42.164294289879308</v>
      </c>
      <c r="R2040" s="36">
        <f>-Table10[[#This Row],[Column16]]/Table10[[#This Row],[Column19]]</f>
        <v>3.4190919826182564</v>
      </c>
      <c r="S2040" s="41">
        <f>'Given Data '!C$21*'Given Data '!C$19*'Given Data '!C$9*Table10[[#This Row],[Column11]]^2</f>
        <v>1671.6058849866313</v>
      </c>
      <c r="T2040" s="41">
        <f>'Given Data '!C$25*'Given Data '!C$17*9.81</f>
        <v>1023.5950200000002</v>
      </c>
      <c r="U2040" s="41">
        <v>0</v>
      </c>
      <c r="V2040" s="41">
        <f>'Given Data '!C$45-(Table10[[#This Row],[Column13]]+Table10[[#This Row],[Column14]]+Table10[[#This Row],[Column15]])</f>
        <v>-1987.299487663797</v>
      </c>
      <c r="W2040" s="41">
        <f>Table10[[#This Row],[Column16]]/'Given Data '!C$17</f>
        <v>-3.809203365210168</v>
      </c>
      <c r="X2040" s="41">
        <f>IF(L2040=1,'Given Data '!C$55,IF(L2040=2,'Given Data '!C$56,IF(L2040=3,'Given Data '!C$57)))</f>
        <v>581.23604096253996</v>
      </c>
      <c r="Y2040" s="41">
        <f>Table10[[#This Row],[Column19]]*Table10[[#This Row],[Column11]]^2/(2*1000)</f>
        <v>516.66877069820998</v>
      </c>
    </row>
    <row r="2041" spans="7:25">
      <c r="G2041" s="42">
        <v>6500</v>
      </c>
      <c r="H2041" s="42">
        <v>18</v>
      </c>
      <c r="I2041" s="41">
        <f>Table10[[#This Row],[Column2]]*746/1000</f>
        <v>13.428000000000001</v>
      </c>
      <c r="J2041" s="37">
        <f>60*Table10[[#This Row],[Column3]]/(2*PI()*Table10[[#This Row],[Column1]])</f>
        <v>1.972737762311973E-2</v>
      </c>
      <c r="K2041" s="51">
        <v>443.8</v>
      </c>
      <c r="L2041" s="41">
        <f>IF(Simulation!Q2041&lt;='Given Data '!J$6,1,IF(AND(Simulation!Q2041&gt;'Given Data '!J$6,Simulation!Q2041&lt;='Given Data '!J$7),2,IF(Simulation!Q2041&gt;'Given Data '!J$8,3)))</f>
        <v>3</v>
      </c>
      <c r="M2041" s="41">
        <v>4</v>
      </c>
      <c r="N2041" s="32">
        <f t="shared" si="73"/>
        <v>2037</v>
      </c>
      <c r="O2041" s="41">
        <f>O2040+(Table10[[#This Row],[Column11]]-Q2040)/R2040</f>
        <v>94.797579323986639</v>
      </c>
      <c r="P2041" s="41">
        <f>3.6*Table10[[#This Row],[Column11]]</f>
        <v>152.08310236248161</v>
      </c>
      <c r="Q2041" s="41">
        <f t="shared" si="74"/>
        <v>42.245306211800447</v>
      </c>
      <c r="R2041" s="36">
        <f>-Table10[[#This Row],[Column16]]/Table10[[#This Row],[Column19]]</f>
        <v>3.4301539523048157</v>
      </c>
      <c r="S2041" s="41">
        <f>'Given Data '!C$21*'Given Data '!C$19*'Given Data '!C$9*Table10[[#This Row],[Column11]]^2</f>
        <v>1678.0355004524945</v>
      </c>
      <c r="T2041" s="41">
        <f>'Given Data '!C$25*'Given Data '!C$17*9.81</f>
        <v>1023.5950200000002</v>
      </c>
      <c r="U2041" s="41">
        <v>0</v>
      </c>
      <c r="V2041" s="41">
        <f>'Given Data '!C$45-(Table10[[#This Row],[Column13]]+Table10[[#This Row],[Column14]]+Table10[[#This Row],[Column15]])</f>
        <v>-1993.7291031296602</v>
      </c>
      <c r="W2041" s="41">
        <f>Table10[[#This Row],[Column16]]/'Given Data '!C$17</f>
        <v>-3.8215274829496466</v>
      </c>
      <c r="X2041" s="41">
        <f>IF(L2041=1,'Given Data '!C$55,IF(L2041=2,'Given Data '!C$56,IF(L2041=3,'Given Data '!C$57)))</f>
        <v>581.23604096253996</v>
      </c>
      <c r="Y2041" s="41">
        <f>Table10[[#This Row],[Column19]]*Table10[[#This Row],[Column11]]^2/(2*1000)</f>
        <v>518.65607018587389</v>
      </c>
    </row>
    <row r="2042" spans="7:25">
      <c r="G2042" s="42">
        <v>6500</v>
      </c>
      <c r="H2042" s="42">
        <v>18</v>
      </c>
      <c r="I2042" s="41">
        <f>Table10[[#This Row],[Column2]]*746/1000</f>
        <v>13.428000000000001</v>
      </c>
      <c r="J2042" s="37">
        <f>60*Table10[[#This Row],[Column3]]/(2*PI()*Table10[[#This Row],[Column1]])</f>
        <v>1.972737762311973E-2</v>
      </c>
      <c r="K2042" s="51">
        <v>443.8</v>
      </c>
      <c r="L2042" s="41">
        <f>IF(Simulation!Q2042&lt;='Given Data '!J$6,1,IF(AND(Simulation!Q2042&gt;'Given Data '!J$6,Simulation!Q2042&lt;='Given Data '!J$7),2,IF(Simulation!Q2042&gt;'Given Data '!J$8,3)))</f>
        <v>3</v>
      </c>
      <c r="M2042" s="41">
        <v>4</v>
      </c>
      <c r="N2042" s="32">
        <f t="shared" si="73"/>
        <v>2038</v>
      </c>
      <c r="O2042" s="41">
        <f>O2041+(Table10[[#This Row],[Column11]]-Q2041)/R2041</f>
        <v>94.821227888168508</v>
      </c>
      <c r="P2042" s="41">
        <f>3.6*Table10[[#This Row],[Column11]]</f>
        <v>152.37512793970282</v>
      </c>
      <c r="Q2042" s="41">
        <f t="shared" si="74"/>
        <v>42.32642442769523</v>
      </c>
      <c r="R2042" s="36">
        <f>-Table10[[#This Row],[Column16]]/Table10[[#This Row],[Column19]]</f>
        <v>3.4412517113687797</v>
      </c>
      <c r="S2042" s="41">
        <f>'Given Data '!C$21*'Given Data '!C$19*'Given Data '!C$9*Table10[[#This Row],[Column11]]^2</f>
        <v>1684.4859179943892</v>
      </c>
      <c r="T2042" s="41">
        <f>'Given Data '!C$25*'Given Data '!C$17*9.81</f>
        <v>1023.5950200000002</v>
      </c>
      <c r="U2042" s="41">
        <v>0</v>
      </c>
      <c r="V2042" s="41">
        <f>'Given Data '!C$45-(Table10[[#This Row],[Column13]]+Table10[[#This Row],[Column14]]+Table10[[#This Row],[Column15]])</f>
        <v>-2000.1795206715549</v>
      </c>
      <c r="W2042" s="41">
        <f>Table10[[#This Row],[Column16]]/'Given Data '!C$17</f>
        <v>-3.8338914735610872</v>
      </c>
      <c r="X2042" s="41">
        <f>IF(L2042=1,'Given Data '!C$55,IF(L2042=2,'Given Data '!C$56,IF(L2042=3,'Given Data '!C$57)))</f>
        <v>581.23604096253996</v>
      </c>
      <c r="Y2042" s="41">
        <f>Table10[[#This Row],[Column19]]*Table10[[#This Row],[Column11]]^2/(2*1000)</f>
        <v>520.64979928900357</v>
      </c>
    </row>
    <row r="2043" spans="7:25">
      <c r="G2043" s="42">
        <v>6500</v>
      </c>
      <c r="H2043" s="42">
        <v>18</v>
      </c>
      <c r="I2043" s="41">
        <f>Table10[[#This Row],[Column2]]*746/1000</f>
        <v>13.428000000000001</v>
      </c>
      <c r="J2043" s="37">
        <f>60*Table10[[#This Row],[Column3]]/(2*PI()*Table10[[#This Row],[Column1]])</f>
        <v>1.972737762311973E-2</v>
      </c>
      <c r="K2043" s="51">
        <v>443.8</v>
      </c>
      <c r="L2043" s="41">
        <f>IF(Simulation!Q2043&lt;='Given Data '!J$6,1,IF(AND(Simulation!Q2043&gt;'Given Data '!J$6,Simulation!Q2043&lt;='Given Data '!J$7),2,IF(Simulation!Q2043&gt;'Given Data '!J$8,3)))</f>
        <v>3</v>
      </c>
      <c r="M2043" s="41">
        <v>4</v>
      </c>
      <c r="N2043" s="32">
        <f t="shared" si="73"/>
        <v>2039</v>
      </c>
      <c r="O2043" s="41">
        <f>O2042+(Table10[[#This Row],[Column11]]-Q2042)/R2042</f>
        <v>94.844831143801642</v>
      </c>
      <c r="P2043" s="41">
        <f>3.6*Table10[[#This Row],[Column11]]</f>
        <v>152.66753701753194</v>
      </c>
      <c r="Q2043" s="41">
        <f t="shared" si="74"/>
        <v>42.407649171536647</v>
      </c>
      <c r="R2043" s="36">
        <f>-Table10[[#This Row],[Column16]]/Table10[[#This Row],[Column19]]</f>
        <v>3.4523853756014193</v>
      </c>
      <c r="S2043" s="41">
        <f>'Given Data '!C$21*'Given Data '!C$19*'Given Data '!C$9*Table10[[#This Row],[Column11]]^2</f>
        <v>1690.9572049143746</v>
      </c>
      <c r="T2043" s="41">
        <f>'Given Data '!C$25*'Given Data '!C$17*9.81</f>
        <v>1023.5950200000002</v>
      </c>
      <c r="U2043" s="41">
        <v>0</v>
      </c>
      <c r="V2043" s="41">
        <f>'Given Data '!C$45-(Table10[[#This Row],[Column13]]+Table10[[#This Row],[Column14]]+Table10[[#This Row],[Column15]])</f>
        <v>-2006.6508075915406</v>
      </c>
      <c r="W2043" s="41">
        <f>Table10[[#This Row],[Column16]]/'Given Data '!C$17</f>
        <v>-3.846295466047307</v>
      </c>
      <c r="X2043" s="41">
        <f>IF(L2043=1,'Given Data '!C$55,IF(L2043=2,'Given Data '!C$56,IF(L2043=3,'Given Data '!C$57)))</f>
        <v>581.23604096253996</v>
      </c>
      <c r="Y2043" s="41">
        <f>Table10[[#This Row],[Column19]]*Table10[[#This Row],[Column11]]^2/(2*1000)</f>
        <v>522.64997880967519</v>
      </c>
    </row>
    <row r="2044" spans="7:25">
      <c r="G2044" s="42">
        <v>6500</v>
      </c>
      <c r="H2044" s="42">
        <v>18</v>
      </c>
      <c r="I2044" s="41">
        <f>Table10[[#This Row],[Column2]]*746/1000</f>
        <v>13.428000000000001</v>
      </c>
      <c r="J2044" s="37">
        <f>60*Table10[[#This Row],[Column3]]/(2*PI()*Table10[[#This Row],[Column1]])</f>
        <v>1.972737762311973E-2</v>
      </c>
      <c r="K2044" s="51">
        <v>443.8</v>
      </c>
      <c r="L2044" s="41">
        <f>IF(Simulation!Q2044&lt;='Given Data '!J$6,1,IF(AND(Simulation!Q2044&gt;'Given Data '!J$6,Simulation!Q2044&lt;='Given Data '!J$7),2,IF(Simulation!Q2044&gt;'Given Data '!J$8,3)))</f>
        <v>3</v>
      </c>
      <c r="M2044" s="41">
        <v>4</v>
      </c>
      <c r="N2044" s="32">
        <f t="shared" si="73"/>
        <v>2040</v>
      </c>
      <c r="O2044" s="41">
        <f>O2043+(Table10[[#This Row],[Column11]]-Q2043)/R2043</f>
        <v>94.868389204982137</v>
      </c>
      <c r="P2044" s="41">
        <f>3.6*Table10[[#This Row],[Column11]]</f>
        <v>152.96033043876139</v>
      </c>
      <c r="Q2044" s="41">
        <f t="shared" si="74"/>
        <v>42.488980677433716</v>
      </c>
      <c r="R2044" s="36">
        <f>-Table10[[#This Row],[Column16]]/Table10[[#This Row],[Column19]]</f>
        <v>3.463555061168631</v>
      </c>
      <c r="S2044" s="41">
        <f>'Given Data '!C$21*'Given Data '!C$19*'Given Data '!C$9*Table10[[#This Row],[Column11]]^2</f>
        <v>1697.4494287322573</v>
      </c>
      <c r="T2044" s="41">
        <f>'Given Data '!C$25*'Given Data '!C$17*9.81</f>
        <v>1023.5950200000002</v>
      </c>
      <c r="U2044" s="41">
        <v>0</v>
      </c>
      <c r="V2044" s="41">
        <f>'Given Data '!C$45-(Table10[[#This Row],[Column13]]+Table10[[#This Row],[Column14]]+Table10[[#This Row],[Column15]])</f>
        <v>-2013.143031409423</v>
      </c>
      <c r="W2044" s="41">
        <f>Table10[[#This Row],[Column16]]/'Given Data '!C$17</f>
        <v>-3.8587395898284926</v>
      </c>
      <c r="X2044" s="41">
        <f>IF(L2044=1,'Given Data '!C$55,IF(L2044=2,'Given Data '!C$56,IF(L2044=3,'Given Data '!C$57)))</f>
        <v>581.23604096253996</v>
      </c>
      <c r="Y2044" s="41">
        <f>Table10[[#This Row],[Column19]]*Table10[[#This Row],[Column11]]^2/(2*1000)</f>
        <v>524.65662961726662</v>
      </c>
    </row>
    <row r="2045" spans="7:25">
      <c r="G2045" s="42">
        <v>6500</v>
      </c>
      <c r="H2045" s="42">
        <v>18</v>
      </c>
      <c r="I2045" s="41">
        <f>Table10[[#This Row],[Column2]]*746/1000</f>
        <v>13.428000000000001</v>
      </c>
      <c r="J2045" s="37">
        <f>60*Table10[[#This Row],[Column3]]/(2*PI()*Table10[[#This Row],[Column1]])</f>
        <v>1.972737762311973E-2</v>
      </c>
      <c r="K2045" s="51">
        <v>443.8</v>
      </c>
      <c r="L2045" s="41">
        <f>IF(Simulation!Q2045&lt;='Given Data '!J$6,1,IF(AND(Simulation!Q2045&gt;'Given Data '!J$6,Simulation!Q2045&lt;='Given Data '!J$7),2,IF(Simulation!Q2045&gt;'Given Data '!J$8,3)))</f>
        <v>3</v>
      </c>
      <c r="M2045" s="41">
        <v>4</v>
      </c>
      <c r="N2045" s="32">
        <f t="shared" si="73"/>
        <v>2041</v>
      </c>
      <c r="O2045" s="41">
        <f>O2044+(Table10[[#This Row],[Column11]]-Q2044)/R2044</f>
        <v>94.89190218536244</v>
      </c>
      <c r="P2045" s="41">
        <f>3.6*Table10[[#This Row],[Column11]]</f>
        <v>153.25350904667914</v>
      </c>
      <c r="Q2045" s="41">
        <f t="shared" si="74"/>
        <v>42.570419179633092</v>
      </c>
      <c r="R2045" s="36">
        <f>-Table10[[#This Row],[Column16]]/Table10[[#This Row],[Column19]]</f>
        <v>3.4747608846121509</v>
      </c>
      <c r="S2045" s="41">
        <f>'Given Data '!C$21*'Given Data '!C$19*'Given Data '!C$9*Table10[[#This Row],[Column11]]^2</f>
        <v>1703.9626571862943</v>
      </c>
      <c r="T2045" s="41">
        <f>'Given Data '!C$25*'Given Data '!C$17*9.81</f>
        <v>1023.5950200000002</v>
      </c>
      <c r="U2045" s="41">
        <v>0</v>
      </c>
      <c r="V2045" s="41">
        <f>'Given Data '!C$45-(Table10[[#This Row],[Column13]]+Table10[[#This Row],[Column14]]+Table10[[#This Row],[Column15]])</f>
        <v>-2019.6562598634598</v>
      </c>
      <c r="W2045" s="41">
        <f>Table10[[#This Row],[Column16]]/'Given Data '!C$17</f>
        <v>-3.8712239747435544</v>
      </c>
      <c r="X2045" s="41">
        <f>IF(L2045=1,'Given Data '!C$55,IF(L2045=2,'Given Data '!C$56,IF(L2045=3,'Given Data '!C$57)))</f>
        <v>581.23604096253996</v>
      </c>
      <c r="Y2045" s="41">
        <f>Table10[[#This Row],[Column19]]*Table10[[#This Row],[Column11]]^2/(2*1000)</f>
        <v>526.66977264867603</v>
      </c>
    </row>
    <row r="2046" spans="7:25">
      <c r="G2046" s="42">
        <v>6500</v>
      </c>
      <c r="H2046" s="42">
        <v>18</v>
      </c>
      <c r="I2046" s="41">
        <f>Table10[[#This Row],[Column2]]*746/1000</f>
        <v>13.428000000000001</v>
      </c>
      <c r="J2046" s="37">
        <f>60*Table10[[#This Row],[Column3]]/(2*PI()*Table10[[#This Row],[Column1]])</f>
        <v>1.972737762311973E-2</v>
      </c>
      <c r="K2046" s="51">
        <v>443.8</v>
      </c>
      <c r="L2046" s="41">
        <f>IF(Simulation!Q2046&lt;='Given Data '!J$6,1,IF(AND(Simulation!Q2046&gt;'Given Data '!J$6,Simulation!Q2046&lt;='Given Data '!J$7),2,IF(Simulation!Q2046&gt;'Given Data '!J$8,3)))</f>
        <v>3</v>
      </c>
      <c r="M2046" s="41">
        <v>4</v>
      </c>
      <c r="N2046" s="32">
        <f t="shared" si="73"/>
        <v>2042</v>
      </c>
      <c r="O2046" s="41">
        <f>O2045+(Table10[[#This Row],[Column11]]-Q2045)/R2045</f>
        <v>94.91537019815398</v>
      </c>
      <c r="P2046" s="41">
        <f>3.6*Table10[[#This Row],[Column11]]</f>
        <v>153.54707368507454</v>
      </c>
      <c r="Q2046" s="41">
        <f t="shared" si="74"/>
        <v>42.651964912520704</v>
      </c>
      <c r="R2046" s="36">
        <f>-Table10[[#This Row],[Column16]]/Table10[[#This Row],[Column19]]</f>
        <v>3.4860029628507672</v>
      </c>
      <c r="S2046" s="41">
        <f>'Given Data '!C$21*'Given Data '!C$19*'Given Data '!C$9*Table10[[#This Row],[Column11]]^2</f>
        <v>1710.4969582338988</v>
      </c>
      <c r="T2046" s="41">
        <f>'Given Data '!C$25*'Given Data '!C$17*9.81</f>
        <v>1023.5950200000002</v>
      </c>
      <c r="U2046" s="41">
        <v>0</v>
      </c>
      <c r="V2046" s="41">
        <f>'Given Data '!C$45-(Table10[[#This Row],[Column13]]+Table10[[#This Row],[Column14]]+Table10[[#This Row],[Column15]])</f>
        <v>-2026.1905609110643</v>
      </c>
      <c r="W2046" s="41">
        <f>Table10[[#This Row],[Column16]]/'Given Data '!C$17</f>
        <v>-3.8837487510514732</v>
      </c>
      <c r="X2046" s="41">
        <f>IF(L2046=1,'Given Data '!C$55,IF(L2046=2,'Given Data '!C$56,IF(L2046=3,'Given Data '!C$57)))</f>
        <v>581.23604096253996</v>
      </c>
      <c r="Y2046" s="41">
        <f>Table10[[#This Row],[Column19]]*Table10[[#This Row],[Column11]]^2/(2*1000)</f>
        <v>528.68942890853964</v>
      </c>
    </row>
    <row r="2047" spans="7:25">
      <c r="G2047" s="42">
        <v>6500</v>
      </c>
      <c r="H2047" s="42">
        <v>18</v>
      </c>
      <c r="I2047" s="41">
        <f>Table10[[#This Row],[Column2]]*746/1000</f>
        <v>13.428000000000001</v>
      </c>
      <c r="J2047" s="37">
        <f>60*Table10[[#This Row],[Column3]]/(2*PI()*Table10[[#This Row],[Column1]])</f>
        <v>1.972737762311973E-2</v>
      </c>
      <c r="K2047" s="51">
        <v>443.8</v>
      </c>
      <c r="L2047" s="41">
        <f>IF(Simulation!Q2047&lt;='Given Data '!J$6,1,IF(AND(Simulation!Q2047&gt;'Given Data '!J$6,Simulation!Q2047&lt;='Given Data '!J$7),2,IF(Simulation!Q2047&gt;'Given Data '!J$8,3)))</f>
        <v>3</v>
      </c>
      <c r="M2047" s="41">
        <v>4</v>
      </c>
      <c r="N2047" s="32">
        <f t="shared" si="73"/>
        <v>2043</v>
      </c>
      <c r="O2047" s="41">
        <f>O2046+(Table10[[#This Row],[Column11]]-Q2046)/R2046</f>
        <v>94.938793356129693</v>
      </c>
      <c r="P2047" s="41">
        <f>3.6*Table10[[#This Row],[Column11]]</f>
        <v>153.84102519824418</v>
      </c>
      <c r="Q2047" s="41">
        <f t="shared" si="74"/>
        <v>42.733618110623382</v>
      </c>
      <c r="R2047" s="36">
        <f>-Table10[[#This Row],[Column16]]/Table10[[#This Row],[Column19]]</f>
        <v>3.497281413181542</v>
      </c>
      <c r="S2047" s="41">
        <f>'Given Data '!C$21*'Given Data '!C$19*'Given Data '!C$9*Table10[[#This Row],[Column11]]^2</f>
        <v>1717.0524000523508</v>
      </c>
      <c r="T2047" s="41">
        <f>'Given Data '!C$25*'Given Data '!C$17*9.81</f>
        <v>1023.5950200000002</v>
      </c>
      <c r="U2047" s="41">
        <v>0</v>
      </c>
      <c r="V2047" s="41">
        <f>'Given Data '!C$45-(Table10[[#This Row],[Column13]]+Table10[[#This Row],[Column14]]+Table10[[#This Row],[Column15]])</f>
        <v>-2032.7460027295162</v>
      </c>
      <c r="W2047" s="41">
        <f>Table10[[#This Row],[Column16]]/'Given Data '!C$17</f>
        <v>-3.8963140494326658</v>
      </c>
      <c r="X2047" s="41">
        <f>IF(L2047=1,'Given Data '!C$55,IF(L2047=2,'Given Data '!C$56,IF(L2047=3,'Given Data '!C$57)))</f>
        <v>581.23604096253996</v>
      </c>
      <c r="Y2047" s="41">
        <f>Table10[[#This Row],[Column19]]*Table10[[#This Row],[Column11]]^2/(2*1000)</f>
        <v>530.71561946945053</v>
      </c>
    </row>
    <row r="2048" spans="7:25">
      <c r="G2048" s="42">
        <v>6500</v>
      </c>
      <c r="H2048" s="42">
        <v>18</v>
      </c>
      <c r="I2048" s="41">
        <f>Table10[[#This Row],[Column2]]*746/1000</f>
        <v>13.428000000000001</v>
      </c>
      <c r="J2048" s="37">
        <f>60*Table10[[#This Row],[Column3]]/(2*PI()*Table10[[#This Row],[Column1]])</f>
        <v>1.972737762311973E-2</v>
      </c>
      <c r="K2048" s="51">
        <v>443.8</v>
      </c>
      <c r="L2048" s="41">
        <f>IF(Simulation!Q2048&lt;='Given Data '!J$6,1,IF(AND(Simulation!Q2048&gt;'Given Data '!J$6,Simulation!Q2048&lt;='Given Data '!J$7),2,IF(Simulation!Q2048&gt;'Given Data '!J$8,3)))</f>
        <v>3</v>
      </c>
      <c r="M2048" s="41">
        <v>4</v>
      </c>
      <c r="N2048" s="32">
        <f t="shared" si="73"/>
        <v>2044</v>
      </c>
      <c r="O2048" s="41">
        <f>O2047+(Table10[[#This Row],[Column11]]-Q2047)/R2047</f>
        <v>94.962171771626629</v>
      </c>
      <c r="P2048" s="41">
        <f>3.6*Table10[[#This Row],[Column11]]</f>
        <v>154.1353644309977</v>
      </c>
      <c r="Q2048" s="41">
        <f t="shared" si="74"/>
        <v>42.815379008610471</v>
      </c>
      <c r="R2048" s="36">
        <f>-Table10[[#This Row],[Column16]]/Table10[[#This Row],[Column19]]</f>
        <v>3.5085963532810349</v>
      </c>
      <c r="S2048" s="41">
        <f>'Given Data '!C$21*'Given Data '!C$19*'Given Data '!C$9*Table10[[#This Row],[Column11]]^2</f>
        <v>1723.6290510395083</v>
      </c>
      <c r="T2048" s="41">
        <f>'Given Data '!C$25*'Given Data '!C$17*9.81</f>
        <v>1023.5950200000002</v>
      </c>
      <c r="U2048" s="41">
        <v>0</v>
      </c>
      <c r="V2048" s="41">
        <f>'Given Data '!C$45-(Table10[[#This Row],[Column13]]+Table10[[#This Row],[Column14]]+Table10[[#This Row],[Column15]])</f>
        <v>-2039.322653716674</v>
      </c>
      <c r="W2048" s="41">
        <f>Table10[[#This Row],[Column16]]/'Given Data '!C$17</f>
        <v>-3.9089200009903471</v>
      </c>
      <c r="X2048" s="41">
        <f>IF(L2048=1,'Given Data '!C$55,IF(L2048=2,'Given Data '!C$56,IF(L2048=3,'Given Data '!C$57)))</f>
        <v>581.23604096253996</v>
      </c>
      <c r="Y2048" s="41">
        <f>Table10[[#This Row],[Column19]]*Table10[[#This Row],[Column11]]^2/(2*1000)</f>
        <v>532.74836547218024</v>
      </c>
    </row>
    <row r="2049" spans="7:25">
      <c r="G2049" s="42">
        <v>6500</v>
      </c>
      <c r="H2049" s="42">
        <v>18</v>
      </c>
      <c r="I2049" s="41">
        <f>Table10[[#This Row],[Column2]]*746/1000</f>
        <v>13.428000000000001</v>
      </c>
      <c r="J2049" s="37">
        <f>60*Table10[[#This Row],[Column3]]/(2*PI()*Table10[[#This Row],[Column1]])</f>
        <v>1.972737762311973E-2</v>
      </c>
      <c r="K2049" s="51">
        <v>443.8</v>
      </c>
      <c r="L2049" s="41">
        <f>IF(Simulation!Q2049&lt;='Given Data '!J$6,1,IF(AND(Simulation!Q2049&gt;'Given Data '!J$6,Simulation!Q2049&lt;='Given Data '!J$7),2,IF(Simulation!Q2049&gt;'Given Data '!J$8,3)))</f>
        <v>3</v>
      </c>
      <c r="M2049" s="41">
        <v>4</v>
      </c>
      <c r="N2049" s="32">
        <f t="shared" si="73"/>
        <v>2045</v>
      </c>
      <c r="O2049" s="41">
        <f>O2048+(Table10[[#This Row],[Column11]]-Q2048)/R2048</f>
        <v>94.985505556548446</v>
      </c>
      <c r="P2049" s="41">
        <f>3.6*Table10[[#This Row],[Column11]]</f>
        <v>154.43009222866351</v>
      </c>
      <c r="Q2049" s="41">
        <f t="shared" si="74"/>
        <v>42.897247841295417</v>
      </c>
      <c r="R2049" s="36">
        <f>-Table10[[#This Row],[Column16]]/Table10[[#This Row],[Column19]]</f>
        <v>3.5199479012065296</v>
      </c>
      <c r="S2049" s="41">
        <f>'Given Data '!C$21*'Given Data '!C$19*'Given Data '!C$9*Table10[[#This Row],[Column11]]^2</f>
        <v>1730.2269798145196</v>
      </c>
      <c r="T2049" s="41">
        <f>'Given Data '!C$25*'Given Data '!C$17*9.81</f>
        <v>1023.5950200000002</v>
      </c>
      <c r="U2049" s="41">
        <v>0</v>
      </c>
      <c r="V2049" s="41">
        <f>'Given Data '!C$45-(Table10[[#This Row],[Column13]]+Table10[[#This Row],[Column14]]+Table10[[#This Row],[Column15]])</f>
        <v>-2045.9205824916851</v>
      </c>
      <c r="W2049" s="41">
        <f>Table10[[#This Row],[Column16]]/'Given Data '!C$17</f>
        <v>-3.9215667372518928</v>
      </c>
      <c r="X2049" s="41">
        <f>IF(L2049=1,'Given Data '!C$55,IF(L2049=2,'Given Data '!C$56,IF(L2049=3,'Given Data '!C$57)))</f>
        <v>581.23604096253996</v>
      </c>
      <c r="Y2049" s="41">
        <f>Table10[[#This Row],[Column19]]*Table10[[#This Row],[Column11]]^2/(2*1000)</f>
        <v>534.78768812589681</v>
      </c>
    </row>
    <row r="2050" spans="7:25">
      <c r="G2050" s="42">
        <v>6500</v>
      </c>
      <c r="H2050" s="42">
        <v>18</v>
      </c>
      <c r="I2050" s="41">
        <f>Table10[[#This Row],[Column2]]*746/1000</f>
        <v>13.428000000000001</v>
      </c>
      <c r="J2050" s="37">
        <f>60*Table10[[#This Row],[Column3]]/(2*PI()*Table10[[#This Row],[Column1]])</f>
        <v>1.972737762311973E-2</v>
      </c>
      <c r="K2050" s="51">
        <v>443.8</v>
      </c>
      <c r="L2050" s="41">
        <f>IF(Simulation!Q2050&lt;='Given Data '!J$6,1,IF(AND(Simulation!Q2050&gt;'Given Data '!J$6,Simulation!Q2050&lt;='Given Data '!J$7),2,IF(Simulation!Q2050&gt;'Given Data '!J$8,3)))</f>
        <v>3</v>
      </c>
      <c r="M2050" s="41">
        <v>4</v>
      </c>
      <c r="N2050" s="32">
        <f t="shared" si="73"/>
        <v>2046</v>
      </c>
      <c r="O2050" s="41">
        <f>O2049+(Table10[[#This Row],[Column11]]-Q2049)/R2049</f>
        <v>95.008794822367946</v>
      </c>
      <c r="P2050" s="41">
        <f>3.6*Table10[[#This Row],[Column11]]</f>
        <v>154.72520943709461</v>
      </c>
      <c r="Q2050" s="41">
        <f t="shared" si="74"/>
        <v>42.97922484363739</v>
      </c>
      <c r="R2050" s="36">
        <f>-Table10[[#This Row],[Column16]]/Table10[[#This Row],[Column19]]</f>
        <v>3.5313361753972696</v>
      </c>
      <c r="S2050" s="41">
        <f>'Given Data '!C$21*'Given Data '!C$19*'Given Data '!C$9*Table10[[#This Row],[Column11]]^2</f>
        <v>1736.8462552185406</v>
      </c>
      <c r="T2050" s="41">
        <f>'Given Data '!C$25*'Given Data '!C$17*9.81</f>
        <v>1023.5950200000002</v>
      </c>
      <c r="U2050" s="41">
        <v>0</v>
      </c>
      <c r="V2050" s="41">
        <f>'Given Data '!C$45-(Table10[[#This Row],[Column13]]+Table10[[#This Row],[Column14]]+Table10[[#This Row],[Column15]])</f>
        <v>-2052.5398578957065</v>
      </c>
      <c r="W2050" s="41">
        <f>Table10[[#This Row],[Column16]]/'Given Data '!C$17</f>
        <v>-3.9342543901702216</v>
      </c>
      <c r="X2050" s="41">
        <f>IF(L2050=1,'Given Data '!C$55,IF(L2050=2,'Given Data '!C$56,IF(L2050=3,'Given Data '!C$57)))</f>
        <v>581.23604096253996</v>
      </c>
      <c r="Y2050" s="41">
        <f>Table10[[#This Row],[Column19]]*Table10[[#This Row],[Column11]]^2/(2*1000)</f>
        <v>536.83360870838862</v>
      </c>
    </row>
    <row r="2051" spans="7:25">
      <c r="G2051" s="42">
        <v>6500</v>
      </c>
      <c r="H2051" s="42">
        <v>18</v>
      </c>
      <c r="I2051" s="41">
        <f>Table10[[#This Row],[Column2]]*746/1000</f>
        <v>13.428000000000001</v>
      </c>
      <c r="J2051" s="37">
        <f>60*Table10[[#This Row],[Column3]]/(2*PI()*Table10[[#This Row],[Column1]])</f>
        <v>1.972737762311973E-2</v>
      </c>
      <c r="K2051" s="51">
        <v>443.8</v>
      </c>
      <c r="L2051" s="41">
        <f>IF(Simulation!Q2051&lt;='Given Data '!J$6,1,IF(AND(Simulation!Q2051&gt;'Given Data '!J$6,Simulation!Q2051&lt;='Given Data '!J$7),2,IF(Simulation!Q2051&gt;'Given Data '!J$8,3)))</f>
        <v>3</v>
      </c>
      <c r="M2051" s="41">
        <v>4</v>
      </c>
      <c r="N2051" s="32">
        <f t="shared" si="73"/>
        <v>2047</v>
      </c>
      <c r="O2051" s="41">
        <f>O2050+(Table10[[#This Row],[Column11]]-Q2050)/R2050</f>
        <v>95.032039680129543</v>
      </c>
      <c r="P2051" s="41">
        <f>3.6*Table10[[#This Row],[Column11]]</f>
        <v>155.02071690267428</v>
      </c>
      <c r="Q2051" s="41">
        <f t="shared" si="74"/>
        <v>43.061310250742856</v>
      </c>
      <c r="R2051" s="36">
        <f>-Table10[[#This Row],[Column16]]/Table10[[#This Row],[Column19]]</f>
        <v>3.5427612946756861</v>
      </c>
      <c r="S2051" s="41">
        <f>'Given Data '!C$21*'Given Data '!C$19*'Given Data '!C$9*Table10[[#This Row],[Column11]]^2</f>
        <v>1743.4869463154525</v>
      </c>
      <c r="T2051" s="41">
        <f>'Given Data '!C$25*'Given Data '!C$17*9.81</f>
        <v>1023.5950200000002</v>
      </c>
      <c r="U2051" s="41">
        <v>0</v>
      </c>
      <c r="V2051" s="41">
        <f>'Given Data '!C$45-(Table10[[#This Row],[Column13]]+Table10[[#This Row],[Column14]]+Table10[[#This Row],[Column15]])</f>
        <v>-2059.1805489926182</v>
      </c>
      <c r="W2051" s="41">
        <f>Table10[[#This Row],[Column16]]/'Given Data '!C$17</f>
        <v>-3.9469830921251616</v>
      </c>
      <c r="X2051" s="41">
        <f>IF(L2051=1,'Given Data '!C$55,IF(L2051=2,'Given Data '!C$56,IF(L2051=3,'Given Data '!C$57)))</f>
        <v>581.23604096253996</v>
      </c>
      <c r="Y2051" s="41">
        <f>Table10[[#This Row],[Column19]]*Table10[[#This Row],[Column11]]^2/(2*1000)</f>
        <v>538.88614856628419</v>
      </c>
    </row>
    <row r="2052" spans="7:25">
      <c r="G2052" s="42">
        <v>6500</v>
      </c>
      <c r="H2052" s="42">
        <v>18</v>
      </c>
      <c r="I2052" s="41">
        <f>Table10[[#This Row],[Column2]]*746/1000</f>
        <v>13.428000000000001</v>
      </c>
      <c r="J2052" s="37">
        <f>60*Table10[[#This Row],[Column3]]/(2*PI()*Table10[[#This Row],[Column1]])</f>
        <v>1.972737762311973E-2</v>
      </c>
      <c r="K2052" s="51">
        <v>443.8</v>
      </c>
      <c r="L2052" s="41">
        <f>IF(Simulation!Q2052&lt;='Given Data '!J$6,1,IF(AND(Simulation!Q2052&gt;'Given Data '!J$6,Simulation!Q2052&lt;='Given Data '!J$7),2,IF(Simulation!Q2052&gt;'Given Data '!J$8,3)))</f>
        <v>3</v>
      </c>
      <c r="M2052" s="41">
        <v>4</v>
      </c>
      <c r="N2052" s="32">
        <f t="shared" si="73"/>
        <v>2048</v>
      </c>
      <c r="O2052" s="41">
        <f>O2051+(Table10[[#This Row],[Column11]]-Q2051)/R2051</f>
        <v>95.055240240451752</v>
      </c>
      <c r="P2052" s="41">
        <f>3.6*Table10[[#This Row],[Column11]]</f>
        <v>155.31661547232184</v>
      </c>
      <c r="Q2052" s="41">
        <f t="shared" si="74"/>
        <v>43.143504297867175</v>
      </c>
      <c r="R2052" s="36">
        <f>-Table10[[#This Row],[Column16]]/Table10[[#This Row],[Column19]]</f>
        <v>3.5542233782486488</v>
      </c>
      <c r="S2052" s="41">
        <f>'Given Data '!C$21*'Given Data '!C$19*'Given Data '!C$9*Table10[[#This Row],[Column11]]^2</f>
        <v>1750.1491223925832</v>
      </c>
      <c r="T2052" s="41">
        <f>'Given Data '!C$25*'Given Data '!C$17*9.81</f>
        <v>1023.5950200000002</v>
      </c>
      <c r="U2052" s="41">
        <v>0</v>
      </c>
      <c r="V2052" s="41">
        <f>'Given Data '!C$45-(Table10[[#This Row],[Column13]]+Table10[[#This Row],[Column14]]+Table10[[#This Row],[Column15]])</f>
        <v>-2065.8427250697487</v>
      </c>
      <c r="W2052" s="41">
        <f>Table10[[#This Row],[Column16]]/'Given Data '!C$17</f>
        <v>-3.9597529759248404</v>
      </c>
      <c r="X2052" s="41">
        <f>IF(L2052=1,'Given Data '!C$55,IF(L2052=2,'Given Data '!C$56,IF(L2052=3,'Given Data '!C$57)))</f>
        <v>581.23604096253996</v>
      </c>
      <c r="Y2052" s="41">
        <f>Table10[[#This Row],[Column19]]*Table10[[#This Row],[Column11]]^2/(2*1000)</f>
        <v>540.94532911527688</v>
      </c>
    </row>
    <row r="2053" spans="7:25">
      <c r="G2053" s="42">
        <v>6500</v>
      </c>
      <c r="H2053" s="42">
        <v>18</v>
      </c>
      <c r="I2053" s="41">
        <f>Table10[[#This Row],[Column2]]*746/1000</f>
        <v>13.428000000000001</v>
      </c>
      <c r="J2053" s="37">
        <f>60*Table10[[#This Row],[Column3]]/(2*PI()*Table10[[#This Row],[Column1]])</f>
        <v>1.972737762311973E-2</v>
      </c>
      <c r="K2053" s="51">
        <v>443.8</v>
      </c>
      <c r="L2053" s="41">
        <f>IF(Simulation!Q2053&lt;='Given Data '!J$6,1,IF(AND(Simulation!Q2053&gt;'Given Data '!J$6,Simulation!Q2053&lt;='Given Data '!J$7),2,IF(Simulation!Q2053&gt;'Given Data '!J$8,3)))</f>
        <v>3</v>
      </c>
      <c r="M2053" s="41">
        <v>4</v>
      </c>
      <c r="N2053" s="32">
        <f t="shared" si="73"/>
        <v>2049</v>
      </c>
      <c r="O2053" s="41">
        <f>O2052+(Table10[[#This Row],[Column11]]-Q2052)/R2052</f>
        <v>95.078396613529662</v>
      </c>
      <c r="P2053" s="41">
        <f>3.6*Table10[[#This Row],[Column11]]</f>
        <v>155.61290599349812</v>
      </c>
      <c r="Q2053" s="41">
        <f t="shared" si="74"/>
        <v>43.225807220416144</v>
      </c>
      <c r="R2053" s="36">
        <f>-Table10[[#This Row],[Column16]]/Table10[[#This Row],[Column19]]</f>
        <v>3.5657225457086992</v>
      </c>
      <c r="S2053" s="41">
        <f>'Given Data '!C$21*'Given Data '!C$19*'Given Data '!C$9*Table10[[#This Row],[Column11]]^2</f>
        <v>1756.8328529614282</v>
      </c>
      <c r="T2053" s="41">
        <f>'Given Data '!C$25*'Given Data '!C$17*9.81</f>
        <v>1023.5950200000002</v>
      </c>
      <c r="U2053" s="41">
        <v>0</v>
      </c>
      <c r="V2053" s="41">
        <f>'Given Data '!C$45-(Table10[[#This Row],[Column13]]+Table10[[#This Row],[Column14]]+Table10[[#This Row],[Column15]])</f>
        <v>-2072.5264556385937</v>
      </c>
      <c r="W2053" s="41">
        <f>Table10[[#This Row],[Column16]]/'Given Data '!C$17</f>
        <v>-3.9725641748070641</v>
      </c>
      <c r="X2053" s="41">
        <f>IF(L2053=1,'Given Data '!C$55,IF(L2053=2,'Given Data '!C$56,IF(L2053=3,'Given Data '!C$57)))</f>
        <v>581.23604096253996</v>
      </c>
      <c r="Y2053" s="41">
        <f>Table10[[#This Row],[Column19]]*Table10[[#This Row],[Column11]]^2/(2*1000)</f>
        <v>543.01117184034649</v>
      </c>
    </row>
    <row r="2054" spans="7:25">
      <c r="G2054" s="42">
        <v>6500</v>
      </c>
      <c r="H2054" s="42">
        <v>18</v>
      </c>
      <c r="I2054" s="41">
        <f>Table10[[#This Row],[Column2]]*746/1000</f>
        <v>13.428000000000001</v>
      </c>
      <c r="J2054" s="37">
        <f>60*Table10[[#This Row],[Column3]]/(2*PI()*Table10[[#This Row],[Column1]])</f>
        <v>1.972737762311973E-2</v>
      </c>
      <c r="K2054" s="51">
        <v>443.8</v>
      </c>
      <c r="L2054" s="41">
        <f>IF(Simulation!Q2054&lt;='Given Data '!J$6,1,IF(AND(Simulation!Q2054&gt;'Given Data '!J$6,Simulation!Q2054&lt;='Given Data '!J$7),2,IF(Simulation!Q2054&gt;'Given Data '!J$8,3)))</f>
        <v>3</v>
      </c>
      <c r="M2054" s="41">
        <v>4</v>
      </c>
      <c r="N2054" s="32">
        <f t="shared" ref="N2054:N2104" si="75">N2053+1</f>
        <v>2050</v>
      </c>
      <c r="O2054" s="41">
        <f>O2053+(Table10[[#This Row],[Column11]]-Q2053)/R2053</f>
        <v>95.101508909137365</v>
      </c>
      <c r="P2054" s="41">
        <f>3.6*Table10[[#This Row],[Column11]]</f>
        <v>155.90958931421136</v>
      </c>
      <c r="Q2054" s="41">
        <f t="shared" ref="Q2054:Q2104" si="76">SQRT(2*R2053+Q2053^2)</f>
        <v>43.308219253947598</v>
      </c>
      <c r="R2054" s="36">
        <f>-Table10[[#This Row],[Column16]]/Table10[[#This Row],[Column19]]</f>
        <v>3.577258917035306</v>
      </c>
      <c r="S2054" s="41">
        <f>'Given Data '!C$21*'Given Data '!C$19*'Given Data '!C$9*Table10[[#This Row],[Column11]]^2</f>
        <v>1763.5382077583788</v>
      </c>
      <c r="T2054" s="41">
        <f>'Given Data '!C$25*'Given Data '!C$17*9.81</f>
        <v>1023.5950200000002</v>
      </c>
      <c r="U2054" s="41">
        <v>0</v>
      </c>
      <c r="V2054" s="41">
        <f>'Given Data '!C$45-(Table10[[#This Row],[Column13]]+Table10[[#This Row],[Column14]]+Table10[[#This Row],[Column15]])</f>
        <v>-2079.2318104355445</v>
      </c>
      <c r="W2054" s="41">
        <f>Table10[[#This Row],[Column16]]/'Given Data '!C$17</f>
        <v>-3.9854168224407132</v>
      </c>
      <c r="X2054" s="41">
        <f>IF(L2054=1,'Given Data '!C$55,IF(L2054=2,'Given Data '!C$56,IF(L2054=3,'Given Data '!C$57)))</f>
        <v>581.23604096253996</v>
      </c>
      <c r="Y2054" s="41">
        <f>Table10[[#This Row],[Column19]]*Table10[[#This Row],[Column11]]^2/(2*1000)</f>
        <v>545.08369829598507</v>
      </c>
    </row>
    <row r="2055" spans="7:25">
      <c r="G2055" s="42">
        <v>6500</v>
      </c>
      <c r="H2055" s="42">
        <v>18</v>
      </c>
      <c r="I2055" s="41">
        <f>Table10[[#This Row],[Column2]]*746/1000</f>
        <v>13.428000000000001</v>
      </c>
      <c r="J2055" s="37">
        <f>60*Table10[[#This Row],[Column3]]/(2*PI()*Table10[[#This Row],[Column1]])</f>
        <v>1.972737762311973E-2</v>
      </c>
      <c r="K2055" s="51">
        <v>443.8</v>
      </c>
      <c r="L2055" s="41">
        <f>IF(Simulation!Q2055&lt;='Given Data '!J$6,1,IF(AND(Simulation!Q2055&gt;'Given Data '!J$6,Simulation!Q2055&lt;='Given Data '!J$7),2,IF(Simulation!Q2055&gt;'Given Data '!J$8,3)))</f>
        <v>3</v>
      </c>
      <c r="M2055" s="41">
        <v>4</v>
      </c>
      <c r="N2055" s="32">
        <f t="shared" si="75"/>
        <v>2051</v>
      </c>
      <c r="O2055" s="41">
        <f>O2054+(Table10[[#This Row],[Column11]]-Q2054)/R2054</f>
        <v>95.124577236630344</v>
      </c>
      <c r="P2055" s="41">
        <f>3.6*Table10[[#This Row],[Column11]]</f>
        <v>156.20666628302266</v>
      </c>
      <c r="Q2055" s="41">
        <f t="shared" si="76"/>
        <v>43.390740634172957</v>
      </c>
      <c r="R2055" s="36">
        <f>-Table10[[#This Row],[Column16]]/Table10[[#This Row],[Column19]]</f>
        <v>3.5888326125961125</v>
      </c>
      <c r="S2055" s="41">
        <f>'Given Data '!C$21*'Given Data '!C$19*'Given Data '!C$9*Table10[[#This Row],[Column11]]^2</f>
        <v>1770.2652567454477</v>
      </c>
      <c r="T2055" s="41">
        <f>'Given Data '!C$25*'Given Data '!C$17*9.81</f>
        <v>1023.5950200000002</v>
      </c>
      <c r="U2055" s="41">
        <v>0</v>
      </c>
      <c r="V2055" s="41">
        <f>'Given Data '!C$45-(Table10[[#This Row],[Column13]]+Table10[[#This Row],[Column14]]+Table10[[#This Row],[Column15]])</f>
        <v>-2085.9588594226134</v>
      </c>
      <c r="W2055" s="41">
        <f>Table10[[#This Row],[Column16]]/'Given Data '!C$17</f>
        <v>-3.9983110529271304</v>
      </c>
      <c r="X2055" s="41">
        <f>IF(L2055=1,'Given Data '!C$55,IF(L2055=2,'Given Data '!C$56,IF(L2055=3,'Given Data '!C$57)))</f>
        <v>581.23604096253996</v>
      </c>
      <c r="Y2055" s="41">
        <f>Table10[[#This Row],[Column19]]*Table10[[#This Row],[Column11]]^2/(2*1000)</f>
        <v>547.16293010642062</v>
      </c>
    </row>
    <row r="2056" spans="7:25">
      <c r="G2056" s="42">
        <v>6500</v>
      </c>
      <c r="H2056" s="42">
        <v>18</v>
      </c>
      <c r="I2056" s="41">
        <f>Table10[[#This Row],[Column2]]*746/1000</f>
        <v>13.428000000000001</v>
      </c>
      <c r="J2056" s="37">
        <f>60*Table10[[#This Row],[Column3]]/(2*PI()*Table10[[#This Row],[Column1]])</f>
        <v>1.972737762311973E-2</v>
      </c>
      <c r="K2056" s="51">
        <v>443.8</v>
      </c>
      <c r="L2056" s="41">
        <f>IF(Simulation!Q2056&lt;='Given Data '!J$6,1,IF(AND(Simulation!Q2056&gt;'Given Data '!J$6,Simulation!Q2056&lt;='Given Data '!J$7),2,IF(Simulation!Q2056&gt;'Given Data '!J$8,3)))</f>
        <v>3</v>
      </c>
      <c r="M2056" s="41">
        <v>4</v>
      </c>
      <c r="N2056" s="32">
        <f t="shared" si="75"/>
        <v>2052</v>
      </c>
      <c r="O2056" s="41">
        <f>O2055+(Table10[[#This Row],[Column11]]-Q2055)/R2055</f>
        <v>95.147601704947917</v>
      </c>
      <c r="P2056" s="41">
        <f>3.6*Table10[[#This Row],[Column11]]</f>
        <v>156.50413774905152</v>
      </c>
      <c r="Q2056" s="41">
        <f t="shared" si="76"/>
        <v>43.473371596958756</v>
      </c>
      <c r="R2056" s="36">
        <f>-Table10[[#This Row],[Column16]]/Table10[[#This Row],[Column19]]</f>
        <v>3.6004437531481925</v>
      </c>
      <c r="S2056" s="41">
        <f>'Given Data '!C$21*'Given Data '!C$19*'Given Data '!C$9*Table10[[#This Row],[Column11]]^2</f>
        <v>1777.0140701109985</v>
      </c>
      <c r="T2056" s="41">
        <f>'Given Data '!C$25*'Given Data '!C$17*9.81</f>
        <v>1023.5950200000002</v>
      </c>
      <c r="U2056" s="41">
        <v>0</v>
      </c>
      <c r="V2056" s="41">
        <f>'Given Data '!C$45-(Table10[[#This Row],[Column13]]+Table10[[#This Row],[Column14]]+Table10[[#This Row],[Column15]])</f>
        <v>-2092.707672788164</v>
      </c>
      <c r="W2056" s="41">
        <f>Table10[[#This Row],[Column16]]/'Given Data '!C$17</f>
        <v>-4.0112470008015251</v>
      </c>
      <c r="X2056" s="41">
        <f>IF(L2056=1,'Given Data '!C$55,IF(L2056=2,'Given Data '!C$56,IF(L2056=3,'Given Data '!C$57)))</f>
        <v>581.23604096253996</v>
      </c>
      <c r="Y2056" s="41">
        <f>Table10[[#This Row],[Column19]]*Table10[[#This Row],[Column11]]^2/(2*1000)</f>
        <v>549.24888896584321</v>
      </c>
    </row>
    <row r="2057" spans="7:25">
      <c r="G2057" s="42">
        <v>6500</v>
      </c>
      <c r="H2057" s="42">
        <v>18</v>
      </c>
      <c r="I2057" s="41">
        <f>Table10[[#This Row],[Column2]]*746/1000</f>
        <v>13.428000000000001</v>
      </c>
      <c r="J2057" s="37">
        <f>60*Table10[[#This Row],[Column3]]/(2*PI()*Table10[[#This Row],[Column1]])</f>
        <v>1.972737762311973E-2</v>
      </c>
      <c r="K2057" s="51">
        <v>443.8</v>
      </c>
      <c r="L2057" s="41">
        <f>IF(Simulation!Q2057&lt;='Given Data '!J$6,1,IF(AND(Simulation!Q2057&gt;'Given Data '!J$6,Simulation!Q2057&lt;='Given Data '!J$7),2,IF(Simulation!Q2057&gt;'Given Data '!J$8,3)))</f>
        <v>3</v>
      </c>
      <c r="M2057" s="41">
        <v>4</v>
      </c>
      <c r="N2057" s="32">
        <f t="shared" si="75"/>
        <v>2053</v>
      </c>
      <c r="O2057" s="41">
        <f>O2056+(Table10[[#This Row],[Column11]]-Q2056)/R2056</f>
        <v>95.170582422615595</v>
      </c>
      <c r="P2057" s="41">
        <f>3.6*Table10[[#This Row],[Column11]]</f>
        <v>156.80200456198159</v>
      </c>
      <c r="Q2057" s="41">
        <f t="shared" si="76"/>
        <v>43.556112378328216</v>
      </c>
      <c r="R2057" s="36">
        <f>-Table10[[#This Row],[Column16]]/Table10[[#This Row],[Column19]]</f>
        <v>3.6120924598393143</v>
      </c>
      <c r="S2057" s="41">
        <f>'Given Data '!C$21*'Given Data '!C$19*'Given Data '!C$9*Table10[[#This Row],[Column11]]^2</f>
        <v>1783.7847182704797</v>
      </c>
      <c r="T2057" s="41">
        <f>'Given Data '!C$25*'Given Data '!C$17*9.81</f>
        <v>1023.5950200000002</v>
      </c>
      <c r="U2057" s="41">
        <v>0</v>
      </c>
      <c r="V2057" s="41">
        <f>'Given Data '!C$45-(Table10[[#This Row],[Column13]]+Table10[[#This Row],[Column14]]+Table10[[#This Row],[Column15]])</f>
        <v>-2099.4783209476454</v>
      </c>
      <c r="W2057" s="41">
        <f>Table10[[#This Row],[Column16]]/'Given Data '!C$17</f>
        <v>-4.0242248010343777</v>
      </c>
      <c r="X2057" s="41">
        <f>IF(L2057=1,'Given Data '!C$55,IF(L2057=2,'Given Data '!C$56,IF(L2057=3,'Given Data '!C$57)))</f>
        <v>581.23604096253996</v>
      </c>
      <c r="Y2057" s="41">
        <f>Table10[[#This Row],[Column19]]*Table10[[#This Row],[Column11]]^2/(2*1000)</f>
        <v>551.34159663863136</v>
      </c>
    </row>
    <row r="2058" spans="7:25">
      <c r="G2058" s="42">
        <v>6500</v>
      </c>
      <c r="H2058" s="42">
        <v>18</v>
      </c>
      <c r="I2058" s="41">
        <f>Table10[[#This Row],[Column2]]*746/1000</f>
        <v>13.428000000000001</v>
      </c>
      <c r="J2058" s="37">
        <f>60*Table10[[#This Row],[Column3]]/(2*PI()*Table10[[#This Row],[Column1]])</f>
        <v>1.972737762311973E-2</v>
      </c>
      <c r="K2058" s="51">
        <v>443.8</v>
      </c>
      <c r="L2058" s="41">
        <f>IF(Simulation!Q2058&lt;='Given Data '!J$6,1,IF(AND(Simulation!Q2058&gt;'Given Data '!J$6,Simulation!Q2058&lt;='Given Data '!J$7),2,IF(Simulation!Q2058&gt;'Given Data '!J$8,3)))</f>
        <v>3</v>
      </c>
      <c r="M2058" s="41">
        <v>4</v>
      </c>
      <c r="N2058" s="32">
        <f t="shared" si="75"/>
        <v>2054</v>
      </c>
      <c r="O2058" s="41">
        <f>O2057+(Table10[[#This Row],[Column11]]-Q2057)/R2057</f>
        <v>95.193519497747459</v>
      </c>
      <c r="P2058" s="41">
        <f>3.6*Table10[[#This Row],[Column11]]</f>
        <v>157.100267572066</v>
      </c>
      <c r="Q2058" s="41">
        <f t="shared" si="76"/>
        <v>43.638963214462777</v>
      </c>
      <c r="R2058" s="36">
        <f>-Table10[[#This Row],[Column16]]/Table10[[#This Row],[Column19]]</f>
        <v>3.6237788542092009</v>
      </c>
      <c r="S2058" s="41">
        <f>'Given Data '!C$21*'Given Data '!C$19*'Given Data '!C$9*Table10[[#This Row],[Column11]]^2</f>
        <v>1790.5772718671592</v>
      </c>
      <c r="T2058" s="41">
        <f>'Given Data '!C$25*'Given Data '!C$17*9.81</f>
        <v>1023.5950200000002</v>
      </c>
      <c r="U2058" s="41">
        <v>0</v>
      </c>
      <c r="V2058" s="41">
        <f>'Given Data '!C$45-(Table10[[#This Row],[Column13]]+Table10[[#This Row],[Column14]]+Table10[[#This Row],[Column15]])</f>
        <v>-2106.2708745443251</v>
      </c>
      <c r="W2058" s="41">
        <f>Table10[[#This Row],[Column16]]/'Given Data '!C$17</f>
        <v>-4.0372445890328441</v>
      </c>
      <c r="X2058" s="41">
        <f>IF(L2058=1,'Given Data '!C$55,IF(L2058=2,'Given Data '!C$56,IF(L2058=3,'Given Data '!C$57)))</f>
        <v>581.23604096253996</v>
      </c>
      <c r="Y2058" s="41">
        <f>Table10[[#This Row],[Column19]]*Table10[[#This Row],[Column11]]^2/(2*1000)</f>
        <v>553.44107495957905</v>
      </c>
    </row>
    <row r="2059" spans="7:25">
      <c r="G2059" s="42">
        <v>6500</v>
      </c>
      <c r="H2059" s="42">
        <v>18</v>
      </c>
      <c r="I2059" s="41">
        <f>Table10[[#This Row],[Column2]]*746/1000</f>
        <v>13.428000000000001</v>
      </c>
      <c r="J2059" s="37">
        <f>60*Table10[[#This Row],[Column3]]/(2*PI()*Table10[[#This Row],[Column1]])</f>
        <v>1.972737762311973E-2</v>
      </c>
      <c r="K2059" s="51">
        <v>443.8</v>
      </c>
      <c r="L2059" s="41">
        <f>IF(Simulation!Q2059&lt;='Given Data '!J$6,1,IF(AND(Simulation!Q2059&gt;'Given Data '!J$6,Simulation!Q2059&lt;='Given Data '!J$7),2,IF(Simulation!Q2059&gt;'Given Data '!J$8,3)))</f>
        <v>3</v>
      </c>
      <c r="M2059" s="41">
        <v>4</v>
      </c>
      <c r="N2059" s="32">
        <f t="shared" si="75"/>
        <v>2055</v>
      </c>
      <c r="O2059" s="41">
        <f>O2058+(Table10[[#This Row],[Column11]]-Q2058)/R2058</f>
        <v>95.216413038048472</v>
      </c>
      <c r="P2059" s="41">
        <f>3.6*Table10[[#This Row],[Column11]]</f>
        <v>157.39892763013296</v>
      </c>
      <c r="Q2059" s="41">
        <f t="shared" si="76"/>
        <v>43.721924341703598</v>
      </c>
      <c r="R2059" s="36">
        <f>-Table10[[#This Row],[Column16]]/Table10[[#This Row],[Column19]]</f>
        <v>3.6355030581907957</v>
      </c>
      <c r="S2059" s="41">
        <f>'Given Data '!C$21*'Given Data '!C$19*'Given Data '!C$9*Table10[[#This Row],[Column11]]^2</f>
        <v>1797.3918017728593</v>
      </c>
      <c r="T2059" s="41">
        <f>'Given Data '!C$25*'Given Data '!C$17*9.81</f>
        <v>1023.5950200000002</v>
      </c>
      <c r="U2059" s="41">
        <v>0</v>
      </c>
      <c r="V2059" s="41">
        <f>'Given Data '!C$45-(Table10[[#This Row],[Column13]]+Table10[[#This Row],[Column14]]+Table10[[#This Row],[Column15]])</f>
        <v>-2113.0854044500247</v>
      </c>
      <c r="W2059" s="41">
        <f>Table10[[#This Row],[Column16]]/'Given Data '!C$17</f>
        <v>-4.0503065006421659</v>
      </c>
      <c r="X2059" s="41">
        <f>IF(L2059=1,'Given Data '!C$55,IF(L2059=2,'Given Data '!C$56,IF(L2059=3,'Given Data '!C$57)))</f>
        <v>581.23604096253996</v>
      </c>
      <c r="Y2059" s="41">
        <f>Table10[[#This Row],[Column19]]*Table10[[#This Row],[Column11]]^2/(2*1000)</f>
        <v>555.54734583412346</v>
      </c>
    </row>
    <row r="2060" spans="7:25">
      <c r="G2060" s="42">
        <v>6500</v>
      </c>
      <c r="H2060" s="42">
        <v>18</v>
      </c>
      <c r="I2060" s="41">
        <f>Table10[[#This Row],[Column2]]*746/1000</f>
        <v>13.428000000000001</v>
      </c>
      <c r="J2060" s="37">
        <f>60*Table10[[#This Row],[Column3]]/(2*PI()*Table10[[#This Row],[Column1]])</f>
        <v>1.972737762311973E-2</v>
      </c>
      <c r="K2060" s="51">
        <v>443.8</v>
      </c>
      <c r="L2060" s="41">
        <f>IF(Simulation!Q2060&lt;='Given Data '!J$6,1,IF(AND(Simulation!Q2060&gt;'Given Data '!J$6,Simulation!Q2060&lt;='Given Data '!J$7),2,IF(Simulation!Q2060&gt;'Given Data '!J$8,3)))</f>
        <v>3</v>
      </c>
      <c r="M2060" s="41">
        <v>4</v>
      </c>
      <c r="N2060" s="32">
        <f t="shared" si="75"/>
        <v>2056</v>
      </c>
      <c r="O2060" s="41">
        <f>O2059+(Table10[[#This Row],[Column11]]-Q2059)/R2059</f>
        <v>95.239263150816868</v>
      </c>
      <c r="P2060" s="41">
        <f>3.6*Table10[[#This Row],[Column11]]</f>
        <v>157.69798558759126</v>
      </c>
      <c r="Q2060" s="41">
        <f t="shared" si="76"/>
        <v>43.804995996553124</v>
      </c>
      <c r="R2060" s="36">
        <f>-Table10[[#This Row],[Column16]]/Table10[[#This Row],[Column19]]</f>
        <v>3.6472651941115446</v>
      </c>
      <c r="S2060" s="41">
        <f>'Given Data '!C$21*'Given Data '!C$19*'Given Data '!C$9*Table10[[#This Row],[Column11]]^2</f>
        <v>1804.2283790886986</v>
      </c>
      <c r="T2060" s="41">
        <f>'Given Data '!C$25*'Given Data '!C$17*9.81</f>
        <v>1023.5950200000002</v>
      </c>
      <c r="U2060" s="41">
        <v>0</v>
      </c>
      <c r="V2060" s="41">
        <f>'Given Data '!C$45-(Table10[[#This Row],[Column13]]+Table10[[#This Row],[Column14]]+Table10[[#This Row],[Column15]])</f>
        <v>-2119.9219817658641</v>
      </c>
      <c r="W2060" s="41">
        <f>Table10[[#This Row],[Column16]]/'Given Data '!C$17</f>
        <v>-4.0634106721471008</v>
      </c>
      <c r="X2060" s="41">
        <f>IF(L2060=1,'Given Data '!C$55,IF(L2060=2,'Given Data '!C$56,IF(L2060=3,'Given Data '!C$57)))</f>
        <v>581.23604096253996</v>
      </c>
      <c r="Y2060" s="41">
        <f>Table10[[#This Row],[Column19]]*Table10[[#This Row],[Column11]]^2/(2*1000)</f>
        <v>557.66043123857344</v>
      </c>
    </row>
    <row r="2061" spans="7:25">
      <c r="G2061" s="42">
        <v>6500</v>
      </c>
      <c r="H2061" s="42">
        <v>18</v>
      </c>
      <c r="I2061" s="41">
        <f>Table10[[#This Row],[Column2]]*746/1000</f>
        <v>13.428000000000001</v>
      </c>
      <c r="J2061" s="37">
        <f>60*Table10[[#This Row],[Column3]]/(2*PI()*Table10[[#This Row],[Column1]])</f>
        <v>1.972737762311973E-2</v>
      </c>
      <c r="K2061" s="51">
        <v>443.8</v>
      </c>
      <c r="L2061" s="41">
        <f>IF(Simulation!Q2061&lt;='Given Data '!J$6,1,IF(AND(Simulation!Q2061&gt;'Given Data '!J$6,Simulation!Q2061&lt;='Given Data '!J$7),2,IF(Simulation!Q2061&gt;'Given Data '!J$8,3)))</f>
        <v>3</v>
      </c>
      <c r="M2061" s="41">
        <v>4</v>
      </c>
      <c r="N2061" s="32">
        <f t="shared" si="75"/>
        <v>2057</v>
      </c>
      <c r="O2061" s="41">
        <f>O2060+(Table10[[#This Row],[Column11]]-Q2060)/R2060</f>
        <v>95.262069942946411</v>
      </c>
      <c r="P2061" s="41">
        <f>3.6*Table10[[#This Row],[Column11]]</f>
        <v>157.99744229643562</v>
      </c>
      <c r="Q2061" s="41">
        <f t="shared" si="76"/>
        <v>43.888178415676563</v>
      </c>
      <c r="R2061" s="36">
        <f>-Table10[[#This Row],[Column16]]/Table10[[#This Row],[Column19]]</f>
        <v>3.6590653846946624</v>
      </c>
      <c r="S2061" s="41">
        <f>'Given Data '!C$21*'Given Data '!C$19*'Given Data '!C$9*Table10[[#This Row],[Column11]]^2</f>
        <v>1811.0870751458331</v>
      </c>
      <c r="T2061" s="41">
        <f>'Given Data '!C$25*'Given Data '!C$17*9.81</f>
        <v>1023.5950200000002</v>
      </c>
      <c r="U2061" s="41">
        <v>0</v>
      </c>
      <c r="V2061" s="41">
        <f>'Given Data '!C$45-(Table10[[#This Row],[Column13]]+Table10[[#This Row],[Column14]]+Table10[[#This Row],[Column15]])</f>
        <v>-2126.7806778229988</v>
      </c>
      <c r="W2061" s="41">
        <f>Table10[[#This Row],[Column16]]/'Given Data '!C$17</f>
        <v>-4.0765572402733294</v>
      </c>
      <c r="X2061" s="41">
        <f>IF(L2061=1,'Given Data '!C$55,IF(L2061=2,'Given Data '!C$56,IF(L2061=3,'Given Data '!C$57)))</f>
        <v>581.23604096253996</v>
      </c>
      <c r="Y2061" s="41">
        <f>Table10[[#This Row],[Column19]]*Table10[[#This Row],[Column11]]^2/(2*1000)</f>
        <v>559.78035322033929</v>
      </c>
    </row>
    <row r="2062" spans="7:25">
      <c r="G2062" s="42">
        <v>6500</v>
      </c>
      <c r="H2062" s="42">
        <v>18</v>
      </c>
      <c r="I2062" s="41">
        <f>Table10[[#This Row],[Column2]]*746/1000</f>
        <v>13.428000000000001</v>
      </c>
      <c r="J2062" s="37">
        <f>60*Table10[[#This Row],[Column3]]/(2*PI()*Table10[[#This Row],[Column1]])</f>
        <v>1.972737762311973E-2</v>
      </c>
      <c r="K2062" s="51">
        <v>443.8</v>
      </c>
      <c r="L2062" s="41">
        <f>IF(Simulation!Q2062&lt;='Given Data '!J$6,1,IF(AND(Simulation!Q2062&gt;'Given Data '!J$6,Simulation!Q2062&lt;='Given Data '!J$7),2,IF(Simulation!Q2062&gt;'Given Data '!J$8,3)))</f>
        <v>3</v>
      </c>
      <c r="M2062" s="41">
        <v>4</v>
      </c>
      <c r="N2062" s="32">
        <f t="shared" si="75"/>
        <v>2058</v>
      </c>
      <c r="O2062" s="41">
        <f>O2061+(Table10[[#This Row],[Column11]]-Q2061)/R2061</f>
        <v>95.284833520928714</v>
      </c>
      <c r="P2062" s="41">
        <f>3.6*Table10[[#This Row],[Column11]]</f>
        <v>158.29729860925232</v>
      </c>
      <c r="Q2062" s="41">
        <f t="shared" si="76"/>
        <v>43.971471835903422</v>
      </c>
      <c r="R2062" s="36">
        <f>-Table10[[#This Row],[Column16]]/Table10[[#This Row],[Column19]]</f>
        <v>3.6709037530604167</v>
      </c>
      <c r="S2062" s="41">
        <f>'Given Data '!C$21*'Given Data '!C$19*'Given Data '!C$9*Table10[[#This Row],[Column11]]^2</f>
        <v>1817.9679615062</v>
      </c>
      <c r="T2062" s="41">
        <f>'Given Data '!C$25*'Given Data '!C$17*9.81</f>
        <v>1023.5950200000002</v>
      </c>
      <c r="U2062" s="41">
        <v>0</v>
      </c>
      <c r="V2062" s="41">
        <f>'Given Data '!C$45-(Table10[[#This Row],[Column13]]+Table10[[#This Row],[Column14]]+Table10[[#This Row],[Column15]])</f>
        <v>-2133.661564183366</v>
      </c>
      <c r="W2062" s="41">
        <f>Table10[[#This Row],[Column16]]/'Given Data '!C$17</f>
        <v>-4.0897463421888904</v>
      </c>
      <c r="X2062" s="41">
        <f>IF(L2062=1,'Given Data '!C$55,IF(L2062=2,'Given Data '!C$56,IF(L2062=3,'Given Data '!C$57)))</f>
        <v>581.23604096253996</v>
      </c>
      <c r="Y2062" s="41">
        <f>Table10[[#This Row],[Column19]]*Table10[[#This Row],[Column11]]^2/(2*1000)</f>
        <v>561.90713389816233</v>
      </c>
    </row>
    <row r="2063" spans="7:25">
      <c r="G2063" s="42">
        <v>6500</v>
      </c>
      <c r="H2063" s="42">
        <v>18</v>
      </c>
      <c r="I2063" s="41">
        <f>Table10[[#This Row],[Column2]]*746/1000</f>
        <v>13.428000000000001</v>
      </c>
      <c r="J2063" s="37">
        <f>60*Table10[[#This Row],[Column3]]/(2*PI()*Table10[[#This Row],[Column1]])</f>
        <v>1.972737762311973E-2</v>
      </c>
      <c r="K2063" s="51">
        <v>443.8</v>
      </c>
      <c r="L2063" s="41">
        <f>IF(Simulation!Q2063&lt;='Given Data '!J$6,1,IF(AND(Simulation!Q2063&gt;'Given Data '!J$6,Simulation!Q2063&lt;='Given Data '!J$7),2,IF(Simulation!Q2063&gt;'Given Data '!J$8,3)))</f>
        <v>3</v>
      </c>
      <c r="M2063" s="41">
        <v>4</v>
      </c>
      <c r="N2063" s="32">
        <f t="shared" si="75"/>
        <v>2059</v>
      </c>
      <c r="O2063" s="41">
        <f>O2062+(Table10[[#This Row],[Column11]]-Q2062)/R2062</f>
        <v>95.30755399085551</v>
      </c>
      <c r="P2063" s="41">
        <f>3.6*Table10[[#This Row],[Column11]]</f>
        <v>158.59755537922433</v>
      </c>
      <c r="Q2063" s="41">
        <f t="shared" si="76"/>
        <v>44.054876494228978</v>
      </c>
      <c r="R2063" s="36">
        <f>-Table10[[#This Row],[Column16]]/Table10[[#This Row],[Column19]]</f>
        <v>3.6827804227274119</v>
      </c>
      <c r="S2063" s="41">
        <f>'Given Data '!C$21*'Given Data '!C$19*'Given Data '!C$9*Table10[[#This Row],[Column11]]^2</f>
        <v>1824.8711099632646</v>
      </c>
      <c r="T2063" s="41">
        <f>'Given Data '!C$25*'Given Data '!C$17*9.81</f>
        <v>1023.5950200000002</v>
      </c>
      <c r="U2063" s="41">
        <v>0</v>
      </c>
      <c r="V2063" s="41">
        <f>'Given Data '!C$45-(Table10[[#This Row],[Column13]]+Table10[[#This Row],[Column14]]+Table10[[#This Row],[Column15]])</f>
        <v>-2140.5647126404301</v>
      </c>
      <c r="W2063" s="41">
        <f>Table10[[#This Row],[Column16]]/'Given Data '!C$17</f>
        <v>-4.1029781155056062</v>
      </c>
      <c r="X2063" s="41">
        <f>IF(L2063=1,'Given Data '!C$55,IF(L2063=2,'Given Data '!C$56,IF(L2063=3,'Given Data '!C$57)))</f>
        <v>581.23604096253996</v>
      </c>
      <c r="Y2063" s="41">
        <f>Table10[[#This Row],[Column19]]*Table10[[#This Row],[Column11]]^2/(2*1000)</f>
        <v>564.04079546234584</v>
      </c>
    </row>
    <row r="2064" spans="7:25">
      <c r="G2064" s="42">
        <v>6500</v>
      </c>
      <c r="H2064" s="42">
        <v>18</v>
      </c>
      <c r="I2064" s="41">
        <f>Table10[[#This Row],[Column2]]*746/1000</f>
        <v>13.428000000000001</v>
      </c>
      <c r="J2064" s="37">
        <f>60*Table10[[#This Row],[Column3]]/(2*PI()*Table10[[#This Row],[Column1]])</f>
        <v>1.972737762311973E-2</v>
      </c>
      <c r="K2064" s="51">
        <v>443.8</v>
      </c>
      <c r="L2064" s="41">
        <f>IF(Simulation!Q2064&lt;='Given Data '!J$6,1,IF(AND(Simulation!Q2064&gt;'Given Data '!J$6,Simulation!Q2064&lt;='Given Data '!J$7),2,IF(Simulation!Q2064&gt;'Given Data '!J$8,3)))</f>
        <v>3</v>
      </c>
      <c r="M2064" s="41">
        <v>4</v>
      </c>
      <c r="N2064" s="32">
        <f t="shared" si="75"/>
        <v>2060</v>
      </c>
      <c r="O2064" s="41">
        <f>O2063+(Table10[[#This Row],[Column11]]-Q2063)/R2063</f>
        <v>95.330231458420897</v>
      </c>
      <c r="P2064" s="41">
        <f>3.6*Table10[[#This Row],[Column11]]</f>
        <v>158.89821346013687</v>
      </c>
      <c r="Q2064" s="41">
        <f t="shared" si="76"/>
        <v>44.138392627815797</v>
      </c>
      <c r="R2064" s="36">
        <f>-Table10[[#This Row],[Column16]]/Table10[[#This Row],[Column19]]</f>
        <v>3.6946955176138823</v>
      </c>
      <c r="S2064" s="41">
        <f>'Given Data '!C$21*'Given Data '!C$19*'Given Data '!C$9*Table10[[#This Row],[Column11]]^2</f>
        <v>1831.7965925427693</v>
      </c>
      <c r="T2064" s="41">
        <f>'Given Data '!C$25*'Given Data '!C$17*9.81</f>
        <v>1023.5950200000002</v>
      </c>
      <c r="U2064" s="41">
        <v>0</v>
      </c>
      <c r="V2064" s="41">
        <f>'Given Data '!C$45-(Table10[[#This Row],[Column13]]+Table10[[#This Row],[Column14]]+Table10[[#This Row],[Column15]])</f>
        <v>-2147.4901952199352</v>
      </c>
      <c r="W2064" s="41">
        <f>Table10[[#This Row],[Column16]]/'Given Data '!C$17</f>
        <v>-4.1162526982805296</v>
      </c>
      <c r="X2064" s="41">
        <f>IF(L2064=1,'Given Data '!C$55,IF(L2064=2,'Given Data '!C$56,IF(L2064=3,'Given Data '!C$57)))</f>
        <v>581.23604096253996</v>
      </c>
      <c r="Y2064" s="41">
        <f>Table10[[#This Row],[Column19]]*Table10[[#This Row],[Column11]]^2/(2*1000)</f>
        <v>566.18136017498614</v>
      </c>
    </row>
    <row r="2065" spans="7:25">
      <c r="G2065" s="42">
        <v>6500</v>
      </c>
      <c r="H2065" s="42">
        <v>18</v>
      </c>
      <c r="I2065" s="41">
        <f>Table10[[#This Row],[Column2]]*746/1000</f>
        <v>13.428000000000001</v>
      </c>
      <c r="J2065" s="37">
        <f>60*Table10[[#This Row],[Column3]]/(2*PI()*Table10[[#This Row],[Column1]])</f>
        <v>1.972737762311973E-2</v>
      </c>
      <c r="K2065" s="51">
        <v>443.8</v>
      </c>
      <c r="L2065" s="41">
        <f>IF(Simulation!Q2065&lt;='Given Data '!J$6,1,IF(AND(Simulation!Q2065&gt;'Given Data '!J$6,Simulation!Q2065&lt;='Given Data '!J$7),2,IF(Simulation!Q2065&gt;'Given Data '!J$8,3)))</f>
        <v>3</v>
      </c>
      <c r="M2065" s="41">
        <v>4</v>
      </c>
      <c r="N2065" s="32">
        <f t="shared" si="75"/>
        <v>2061</v>
      </c>
      <c r="O2065" s="41">
        <f>O2064+(Table10[[#This Row],[Column11]]-Q2064)/R2064</f>
        <v>95.352866028923586</v>
      </c>
      <c r="P2065" s="41">
        <f>3.6*Table10[[#This Row],[Column11]]</f>
        <v>159.19927370638277</v>
      </c>
      <c r="Q2065" s="41">
        <f t="shared" si="76"/>
        <v>44.222020473995215</v>
      </c>
      <c r="R2065" s="36">
        <f>-Table10[[#This Row],[Column16]]/Table10[[#This Row],[Column19]]</f>
        <v>3.7066491620389774</v>
      </c>
      <c r="S2065" s="41">
        <f>'Given Data '!C$21*'Given Data '!C$19*'Given Data '!C$9*Table10[[#This Row],[Column11]]^2</f>
        <v>1838.7444815034853</v>
      </c>
      <c r="T2065" s="41">
        <f>'Given Data '!C$25*'Given Data '!C$17*9.81</f>
        <v>1023.5950200000002</v>
      </c>
      <c r="U2065" s="41">
        <v>0</v>
      </c>
      <c r="V2065" s="41">
        <f>'Given Data '!C$45-(Table10[[#This Row],[Column13]]+Table10[[#This Row],[Column14]]+Table10[[#This Row],[Column15]])</f>
        <v>-2154.4380841806515</v>
      </c>
      <c r="W2065" s="41">
        <f>Table10[[#This Row],[Column16]]/'Given Data '!C$17</f>
        <v>-4.1295702290173688</v>
      </c>
      <c r="X2065" s="41">
        <f>IF(L2065=1,'Given Data '!C$55,IF(L2065=2,'Given Data '!C$56,IF(L2065=3,'Given Data '!C$57)))</f>
        <v>581.23604096253996</v>
      </c>
      <c r="Y2065" s="41">
        <f>Table10[[#This Row],[Column19]]*Table10[[#This Row],[Column11]]^2/(2*1000)</f>
        <v>568.32885037020628</v>
      </c>
    </row>
    <row r="2066" spans="7:25">
      <c r="G2066" s="42">
        <v>6500</v>
      </c>
      <c r="H2066" s="42">
        <v>18</v>
      </c>
      <c r="I2066" s="41">
        <f>Table10[[#This Row],[Column2]]*746/1000</f>
        <v>13.428000000000001</v>
      </c>
      <c r="J2066" s="37">
        <f>60*Table10[[#This Row],[Column3]]/(2*PI()*Table10[[#This Row],[Column1]])</f>
        <v>1.972737762311973E-2</v>
      </c>
      <c r="K2066" s="51">
        <v>443.8</v>
      </c>
      <c r="L2066" s="41">
        <f>IF(Simulation!Q2066&lt;='Given Data '!J$6,1,IF(AND(Simulation!Q2066&gt;'Given Data '!J$6,Simulation!Q2066&lt;='Given Data '!J$7),2,IF(Simulation!Q2066&gt;'Given Data '!J$8,3)))</f>
        <v>3</v>
      </c>
      <c r="M2066" s="41">
        <v>4</v>
      </c>
      <c r="N2066" s="32">
        <f t="shared" si="75"/>
        <v>2062</v>
      </c>
      <c r="O2066" s="41">
        <f>O2065+(Table10[[#This Row],[Column11]]-Q2065)/R2065</f>
        <v>95.375457807269157</v>
      </c>
      <c r="P2066" s="41">
        <f>3.6*Table10[[#This Row],[Column11]]</f>
        <v>159.5007369729677</v>
      </c>
      <c r="Q2066" s="41">
        <f t="shared" si="76"/>
        <v>44.305760270268806</v>
      </c>
      <c r="R2066" s="36">
        <f>-Table10[[#This Row],[Column16]]/Table10[[#This Row],[Column19]]</f>
        <v>3.7186414807240631</v>
      </c>
      <c r="S2066" s="41">
        <f>'Given Data '!C$21*'Given Data '!C$19*'Given Data '!C$9*Table10[[#This Row],[Column11]]^2</f>
        <v>1845.7148493379664</v>
      </c>
      <c r="T2066" s="41">
        <f>'Given Data '!C$25*'Given Data '!C$17*9.81</f>
        <v>1023.5950200000002</v>
      </c>
      <c r="U2066" s="41">
        <v>0</v>
      </c>
      <c r="V2066" s="41">
        <f>'Given Data '!C$45-(Table10[[#This Row],[Column13]]+Table10[[#This Row],[Column14]]+Table10[[#This Row],[Column15]])</f>
        <v>-2161.4084520151318</v>
      </c>
      <c r="W2066" s="41">
        <f>Table10[[#This Row],[Column16]]/'Given Data '!C$17</f>
        <v>-4.1429308466679418</v>
      </c>
      <c r="X2066" s="41">
        <f>IF(L2066=1,'Given Data '!C$55,IF(L2066=2,'Given Data '!C$56,IF(L2066=3,'Given Data '!C$57)))</f>
        <v>581.23604096253996</v>
      </c>
      <c r="Y2066" s="41">
        <f>Table10[[#This Row],[Column19]]*Table10[[#This Row],[Column11]]^2/(2*1000)</f>
        <v>570.48328845438687</v>
      </c>
    </row>
    <row r="2067" spans="7:25">
      <c r="G2067" s="42">
        <v>6500</v>
      </c>
      <c r="H2067" s="42">
        <v>18</v>
      </c>
      <c r="I2067" s="41">
        <f>Table10[[#This Row],[Column2]]*746/1000</f>
        <v>13.428000000000001</v>
      </c>
      <c r="J2067" s="37">
        <f>60*Table10[[#This Row],[Column3]]/(2*PI()*Table10[[#This Row],[Column1]])</f>
        <v>1.972737762311973E-2</v>
      </c>
      <c r="K2067" s="51">
        <v>443.8</v>
      </c>
      <c r="L2067" s="41">
        <f>IF(Simulation!Q2067&lt;='Given Data '!J$6,1,IF(AND(Simulation!Q2067&gt;'Given Data '!J$6,Simulation!Q2067&lt;='Given Data '!J$7),2,IF(Simulation!Q2067&gt;'Given Data '!J$8,3)))</f>
        <v>3</v>
      </c>
      <c r="M2067" s="41">
        <v>4</v>
      </c>
      <c r="N2067" s="32">
        <f t="shared" si="75"/>
        <v>2063</v>
      </c>
      <c r="O2067" s="41">
        <f>O2066+(Table10[[#This Row],[Column11]]-Q2066)/R2066</f>
        <v>95.398006897972238</v>
      </c>
      <c r="P2067" s="41">
        <f>3.6*Table10[[#This Row],[Column11]]</f>
        <v>159.80260411551558</v>
      </c>
      <c r="Q2067" s="41">
        <f t="shared" si="76"/>
        <v>44.389612254309881</v>
      </c>
      <c r="R2067" s="36">
        <f>-Table10[[#This Row],[Column16]]/Table10[[#This Row],[Column19]]</f>
        <v>3.7306725987940292</v>
      </c>
      <c r="S2067" s="41">
        <f>'Given Data '!C$21*'Given Data '!C$19*'Given Data '!C$9*Table10[[#This Row],[Column11]]^2</f>
        <v>1852.7077687733056</v>
      </c>
      <c r="T2067" s="41">
        <f>'Given Data '!C$25*'Given Data '!C$17*9.81</f>
        <v>1023.5950200000002</v>
      </c>
      <c r="U2067" s="41">
        <v>0</v>
      </c>
      <c r="V2067" s="41">
        <f>'Given Data '!C$45-(Table10[[#This Row],[Column13]]+Table10[[#This Row],[Column14]]+Table10[[#This Row],[Column15]])</f>
        <v>-2168.4013714504717</v>
      </c>
      <c r="W2067" s="41">
        <f>Table10[[#This Row],[Column16]]/'Given Data '!C$17</f>
        <v>-4.1563346906336314</v>
      </c>
      <c r="X2067" s="41">
        <f>IF(L2067=1,'Given Data '!C$55,IF(L2067=2,'Given Data '!C$56,IF(L2067=3,'Given Data '!C$57)))</f>
        <v>581.23604096253996</v>
      </c>
      <c r="Y2067" s="41">
        <f>Table10[[#This Row],[Column19]]*Table10[[#This Row],[Column11]]^2/(2*1000)</f>
        <v>572.64469690640203</v>
      </c>
    </row>
    <row r="2068" spans="7:25">
      <c r="G2068" s="42">
        <v>6500</v>
      </c>
      <c r="H2068" s="42">
        <v>18</v>
      </c>
      <c r="I2068" s="41">
        <f>Table10[[#This Row],[Column2]]*746/1000</f>
        <v>13.428000000000001</v>
      </c>
      <c r="J2068" s="37">
        <f>60*Table10[[#This Row],[Column3]]/(2*PI()*Table10[[#This Row],[Column1]])</f>
        <v>1.972737762311973E-2</v>
      </c>
      <c r="K2068" s="51">
        <v>443.8</v>
      </c>
      <c r="L2068" s="41">
        <f>IF(Simulation!Q2068&lt;='Given Data '!J$6,1,IF(AND(Simulation!Q2068&gt;'Given Data '!J$6,Simulation!Q2068&lt;='Given Data '!J$7),2,IF(Simulation!Q2068&gt;'Given Data '!J$8,3)))</f>
        <v>3</v>
      </c>
      <c r="M2068" s="41">
        <v>4</v>
      </c>
      <c r="N2068" s="32">
        <f t="shared" si="75"/>
        <v>2064</v>
      </c>
      <c r="O2068" s="41">
        <f>O2067+(Table10[[#This Row],[Column11]]-Q2067)/R2067</f>
        <v>95.420513405158687</v>
      </c>
      <c r="P2068" s="41">
        <f>3.6*Table10[[#This Row],[Column11]]</f>
        <v>160.10487599027377</v>
      </c>
      <c r="Q2068" s="41">
        <f t="shared" si="76"/>
        <v>44.473576663964934</v>
      </c>
      <c r="R2068" s="36">
        <f>-Table10[[#This Row],[Column16]]/Table10[[#This Row],[Column19]]</f>
        <v>3.7427426417785807</v>
      </c>
      <c r="S2068" s="41">
        <f>'Given Data '!C$21*'Given Data '!C$19*'Given Data '!C$9*Table10[[#This Row],[Column11]]^2</f>
        <v>1859.7233127718939</v>
      </c>
      <c r="T2068" s="41">
        <f>'Given Data '!C$25*'Given Data '!C$17*9.81</f>
        <v>1023.5950200000002</v>
      </c>
      <c r="U2068" s="41">
        <v>0</v>
      </c>
      <c r="V2068" s="41">
        <f>'Given Data '!C$45-(Table10[[#This Row],[Column13]]+Table10[[#This Row],[Column14]]+Table10[[#This Row],[Column15]])</f>
        <v>-2175.4169154490601</v>
      </c>
      <c r="W2068" s="41">
        <f>Table10[[#This Row],[Column16]]/'Given Data '!C$17</f>
        <v>-4.1697819007668242</v>
      </c>
      <c r="X2068" s="41">
        <f>IF(L2068=1,'Given Data '!C$55,IF(L2068=2,'Given Data '!C$56,IF(L2068=3,'Given Data '!C$57)))</f>
        <v>581.23604096253996</v>
      </c>
      <c r="Y2068" s="41">
        <f>Table10[[#This Row],[Column19]]*Table10[[#This Row],[Column11]]^2/(2*1000)</f>
        <v>574.81309827785253</v>
      </c>
    </row>
    <row r="2069" spans="7:25">
      <c r="G2069" s="42">
        <v>6500</v>
      </c>
      <c r="H2069" s="42">
        <v>18</v>
      </c>
      <c r="I2069" s="41">
        <f>Table10[[#This Row],[Column2]]*746/1000</f>
        <v>13.428000000000001</v>
      </c>
      <c r="J2069" s="37">
        <f>60*Table10[[#This Row],[Column3]]/(2*PI()*Table10[[#This Row],[Column1]])</f>
        <v>1.972737762311973E-2</v>
      </c>
      <c r="K2069" s="51">
        <v>443.8</v>
      </c>
      <c r="L2069" s="41">
        <f>IF(Simulation!Q2069&lt;='Given Data '!J$6,1,IF(AND(Simulation!Q2069&gt;'Given Data '!J$6,Simulation!Q2069&lt;='Given Data '!J$7),2,IF(Simulation!Q2069&gt;'Given Data '!J$8,3)))</f>
        <v>3</v>
      </c>
      <c r="M2069" s="41">
        <v>4</v>
      </c>
      <c r="N2069" s="32">
        <f t="shared" si="75"/>
        <v>2065</v>
      </c>
      <c r="O2069" s="41">
        <f>O2068+(Table10[[#This Row],[Column11]]-Q2068)/R2068</f>
        <v>95.442977432567801</v>
      </c>
      <c r="P2069" s="41">
        <f>3.6*Table10[[#This Row],[Column11]]</f>
        <v>160.40755345411836</v>
      </c>
      <c r="Q2069" s="41">
        <f t="shared" si="76"/>
        <v>44.557653737255102</v>
      </c>
      <c r="R2069" s="36">
        <f>-Table10[[#This Row],[Column16]]/Table10[[#This Row],[Column19]]</f>
        <v>3.7548517356135589</v>
      </c>
      <c r="S2069" s="41">
        <f>'Given Data '!C$21*'Given Data '!C$19*'Given Data '!C$9*Table10[[#This Row],[Column11]]^2</f>
        <v>1866.7615545321808</v>
      </c>
      <c r="T2069" s="41">
        <f>'Given Data '!C$25*'Given Data '!C$17*9.81</f>
        <v>1023.5950200000002</v>
      </c>
      <c r="U2069" s="41">
        <v>0</v>
      </c>
      <c r="V2069" s="41">
        <f>'Given Data '!C$45-(Table10[[#This Row],[Column13]]+Table10[[#This Row],[Column14]]+Table10[[#This Row],[Column15]])</f>
        <v>-2182.4551572093469</v>
      </c>
      <c r="W2069" s="41">
        <f>Table10[[#This Row],[Column16]]/'Given Data '!C$17</f>
        <v>-4.1832726173723849</v>
      </c>
      <c r="X2069" s="41">
        <f>IF(L2069=1,'Given Data '!C$55,IF(L2069=2,'Given Data '!C$56,IF(L2069=3,'Given Data '!C$57)))</f>
        <v>581.23604096253996</v>
      </c>
      <c r="Y2069" s="41">
        <f>Table10[[#This Row],[Column19]]*Table10[[#This Row],[Column11]]^2/(2*1000)</f>
        <v>576.98851519330162</v>
      </c>
    </row>
    <row r="2070" spans="7:25">
      <c r="G2070" s="42">
        <v>6500</v>
      </c>
      <c r="H2070" s="42">
        <v>18</v>
      </c>
      <c r="I2070" s="41">
        <f>Table10[[#This Row],[Column2]]*746/1000</f>
        <v>13.428000000000001</v>
      </c>
      <c r="J2070" s="37">
        <f>60*Table10[[#This Row],[Column3]]/(2*PI()*Table10[[#This Row],[Column1]])</f>
        <v>1.972737762311973E-2</v>
      </c>
      <c r="K2070" s="51">
        <v>443.8</v>
      </c>
      <c r="L2070" s="41">
        <f>IF(Simulation!Q2070&lt;='Given Data '!J$6,1,IF(AND(Simulation!Q2070&gt;'Given Data '!J$6,Simulation!Q2070&lt;='Given Data '!J$7),2,IF(Simulation!Q2070&gt;'Given Data '!J$8,3)))</f>
        <v>3</v>
      </c>
      <c r="M2070" s="41">
        <v>4</v>
      </c>
      <c r="N2070" s="32">
        <f t="shared" si="75"/>
        <v>2066</v>
      </c>
      <c r="O2070" s="41">
        <f>O2069+(Table10[[#This Row],[Column11]]-Q2069)/R2069</f>
        <v>95.465399083554445</v>
      </c>
      <c r="P2070" s="41">
        <f>3.6*Table10[[#This Row],[Column11]]</f>
        <v>160.71063736455949</v>
      </c>
      <c r="Q2070" s="41">
        <f t="shared" si="76"/>
        <v>44.641843712377636</v>
      </c>
      <c r="R2070" s="36">
        <f>-Table10[[#This Row],[Column16]]/Table10[[#This Row],[Column19]]</f>
        <v>3.7670000066422529</v>
      </c>
      <c r="S2070" s="41">
        <f>'Given Data '!C$21*'Given Data '!C$19*'Given Data '!C$9*Table10[[#This Row],[Column11]]^2</f>
        <v>1873.8225674894386</v>
      </c>
      <c r="T2070" s="41">
        <f>'Given Data '!C$25*'Given Data '!C$17*9.81</f>
        <v>1023.5950200000002</v>
      </c>
      <c r="U2070" s="41">
        <v>0</v>
      </c>
      <c r="V2070" s="41">
        <f>'Given Data '!C$45-(Table10[[#This Row],[Column13]]+Table10[[#This Row],[Column14]]+Table10[[#This Row],[Column15]])</f>
        <v>-2189.5161701666048</v>
      </c>
      <c r="W2070" s="41">
        <f>Table10[[#This Row],[Column16]]/'Given Data '!C$17</f>
        <v>-4.19680698120911</v>
      </c>
      <c r="X2070" s="41">
        <f>IF(L2070=1,'Given Data '!C$55,IF(L2070=2,'Given Data '!C$56,IF(L2070=3,'Given Data '!C$57)))</f>
        <v>581.23604096253996</v>
      </c>
      <c r="Y2070" s="41">
        <f>Table10[[#This Row],[Column19]]*Table10[[#This Row],[Column11]]^2/(2*1000)</f>
        <v>579.17097035051086</v>
      </c>
    </row>
    <row r="2071" spans="7:25">
      <c r="G2071" s="42">
        <v>6500</v>
      </c>
      <c r="H2071" s="42">
        <v>18</v>
      </c>
      <c r="I2071" s="41">
        <f>Table10[[#This Row],[Column2]]*746/1000</f>
        <v>13.428000000000001</v>
      </c>
      <c r="J2071" s="37">
        <f>60*Table10[[#This Row],[Column3]]/(2*PI()*Table10[[#This Row],[Column1]])</f>
        <v>1.972737762311973E-2</v>
      </c>
      <c r="K2071" s="51">
        <v>443.8</v>
      </c>
      <c r="L2071" s="41">
        <f>IF(Simulation!Q2071&lt;='Given Data '!J$6,1,IF(AND(Simulation!Q2071&gt;'Given Data '!J$6,Simulation!Q2071&lt;='Given Data '!J$7),2,IF(Simulation!Q2071&gt;'Given Data '!J$8,3)))</f>
        <v>3</v>
      </c>
      <c r="M2071" s="41">
        <v>4</v>
      </c>
      <c r="N2071" s="32">
        <f t="shared" si="75"/>
        <v>2067</v>
      </c>
      <c r="O2071" s="41">
        <f>O2070+(Table10[[#This Row],[Column11]]-Q2070)/R2070</f>
        <v>95.487778461091224</v>
      </c>
      <c r="P2071" s="41">
        <f>3.6*Table10[[#This Row],[Column11]]</f>
        <v>161.01412857974643</v>
      </c>
      <c r="Q2071" s="41">
        <f t="shared" si="76"/>
        <v>44.726146827707339</v>
      </c>
      <c r="R2071" s="36">
        <f>-Table10[[#This Row],[Column16]]/Table10[[#This Row],[Column19]]</f>
        <v>3.7791875816167151</v>
      </c>
      <c r="S2071" s="41">
        <f>'Given Data '!C$21*'Given Data '!C$19*'Given Data '!C$9*Table10[[#This Row],[Column11]]^2</f>
        <v>1880.9064253165295</v>
      </c>
      <c r="T2071" s="41">
        <f>'Given Data '!C$25*'Given Data '!C$17*9.81</f>
        <v>1023.5950200000002</v>
      </c>
      <c r="U2071" s="41">
        <v>0</v>
      </c>
      <c r="V2071" s="41">
        <f>'Given Data '!C$45-(Table10[[#This Row],[Column13]]+Table10[[#This Row],[Column14]]+Table10[[#This Row],[Column15]])</f>
        <v>-2196.6000279936952</v>
      </c>
      <c r="W2071" s="41">
        <f>Table10[[#This Row],[Column16]]/'Given Data '!C$17</f>
        <v>-4.2103851334912026</v>
      </c>
      <c r="X2071" s="41">
        <f>IF(L2071=1,'Given Data '!C$55,IF(L2071=2,'Given Data '!C$56,IF(L2071=3,'Given Data '!C$57)))</f>
        <v>581.23604096253996</v>
      </c>
      <c r="Y2071" s="41">
        <f>Table10[[#This Row],[Column19]]*Table10[[#This Row],[Column11]]^2/(2*1000)</f>
        <v>581.36048652067757</v>
      </c>
    </row>
    <row r="2072" spans="7:25">
      <c r="G2072" s="42">
        <v>6500</v>
      </c>
      <c r="H2072" s="42">
        <v>18</v>
      </c>
      <c r="I2072" s="41">
        <f>Table10[[#This Row],[Column2]]*746/1000</f>
        <v>13.428000000000001</v>
      </c>
      <c r="J2072" s="37">
        <f>60*Table10[[#This Row],[Column3]]/(2*PI()*Table10[[#This Row],[Column1]])</f>
        <v>1.972737762311973E-2</v>
      </c>
      <c r="K2072" s="51">
        <v>443.8</v>
      </c>
      <c r="L2072" s="41">
        <f>IF(Simulation!Q2072&lt;='Given Data '!J$6,1,IF(AND(Simulation!Q2072&gt;'Given Data '!J$6,Simulation!Q2072&lt;='Given Data '!J$7),2,IF(Simulation!Q2072&gt;'Given Data '!J$8,3)))</f>
        <v>3</v>
      </c>
      <c r="M2072" s="41">
        <v>4</v>
      </c>
      <c r="N2072" s="32">
        <f t="shared" si="75"/>
        <v>2068</v>
      </c>
      <c r="O2072" s="41">
        <f>O2071+(Table10[[#This Row],[Column11]]-Q2071)/R2071</f>
        <v>95.510115667770592</v>
      </c>
      <c r="P2072" s="41">
        <f>3.6*Table10[[#This Row],[Column11]]</f>
        <v>161.31802795847284</v>
      </c>
      <c r="Q2072" s="41">
        <f t="shared" si="76"/>
        <v>44.810563321798007</v>
      </c>
      <c r="R2072" s="36">
        <f>-Table10[[#This Row],[Column16]]/Table10[[#This Row],[Column19]]</f>
        <v>3.7914145876990877</v>
      </c>
      <c r="S2072" s="41">
        <f>'Given Data '!C$21*'Given Data '!C$19*'Given Data '!C$9*Table10[[#This Row],[Column11]]^2</f>
        <v>1888.0132019246728</v>
      </c>
      <c r="T2072" s="41">
        <f>'Given Data '!C$25*'Given Data '!C$17*9.81</f>
        <v>1023.5950200000002</v>
      </c>
      <c r="U2072" s="41">
        <v>0</v>
      </c>
      <c r="V2072" s="41">
        <f>'Given Data '!C$45-(Table10[[#This Row],[Column13]]+Table10[[#This Row],[Column14]]+Table10[[#This Row],[Column15]])</f>
        <v>-2203.7068046018385</v>
      </c>
      <c r="W2072" s="41">
        <f>Table10[[#This Row],[Column16]]/'Given Data '!C$17</f>
        <v>-4.2240072158897437</v>
      </c>
      <c r="X2072" s="41">
        <f>IF(L2072=1,'Given Data '!C$55,IF(L2072=2,'Given Data '!C$56,IF(L2072=3,'Given Data '!C$57)))</f>
        <v>581.23604096253996</v>
      </c>
      <c r="Y2072" s="41">
        <f>Table10[[#This Row],[Column19]]*Table10[[#This Row],[Column11]]^2/(2*1000)</f>
        <v>583.55708654867135</v>
      </c>
    </row>
    <row r="2073" spans="7:25">
      <c r="G2073" s="42">
        <v>6500</v>
      </c>
      <c r="H2073" s="42">
        <v>18</v>
      </c>
      <c r="I2073" s="41">
        <f>Table10[[#This Row],[Column2]]*746/1000</f>
        <v>13.428000000000001</v>
      </c>
      <c r="J2073" s="37">
        <f>60*Table10[[#This Row],[Column3]]/(2*PI()*Table10[[#This Row],[Column1]])</f>
        <v>1.972737762311973E-2</v>
      </c>
      <c r="K2073" s="51">
        <v>443.8</v>
      </c>
      <c r="L2073" s="41">
        <f>IF(Simulation!Q2073&lt;='Given Data '!J$6,1,IF(AND(Simulation!Q2073&gt;'Given Data '!J$6,Simulation!Q2073&lt;='Given Data '!J$7),2,IF(Simulation!Q2073&gt;'Given Data '!J$7,3)))</f>
        <v>3</v>
      </c>
      <c r="M2073" s="41">
        <v>4</v>
      </c>
      <c r="N2073" s="32">
        <f t="shared" si="75"/>
        <v>2069</v>
      </c>
      <c r="O2073" s="41">
        <f>O2072+(Table10[[#This Row],[Column11]]-Q2072)/R2072</f>
        <v>95.532410805806961</v>
      </c>
      <c r="P2073" s="41">
        <f>3.6*Table10[[#This Row],[Column11]]</f>
        <v>161.62233636018192</v>
      </c>
      <c r="Q2073" s="41">
        <f t="shared" si="76"/>
        <v>44.895093433383863</v>
      </c>
      <c r="R2073" s="36">
        <f>-Table10[[#This Row],[Column16]]/Table10[[#This Row],[Column19]]</f>
        <v>3.803681152462925</v>
      </c>
      <c r="S2073" s="41">
        <f>'Given Data '!C$21*'Given Data '!C$19*'Given Data '!C$9*Table10[[#This Row],[Column11]]^2</f>
        <v>1895.1429714642161</v>
      </c>
      <c r="T2073" s="41">
        <f>'Given Data '!C$25*'Given Data '!C$17*9.81</f>
        <v>1023.5950200000002</v>
      </c>
      <c r="U2073" s="41">
        <v>0</v>
      </c>
      <c r="V2073" s="41">
        <f>'Given Data '!C$45-(Table10[[#This Row],[Column13]]+Table10[[#This Row],[Column14]]+Table10[[#This Row],[Column15]])</f>
        <v>-2210.8365741413818</v>
      </c>
      <c r="W2073" s="41">
        <f>Table10[[#This Row],[Column16]]/'Given Data '!C$17</f>
        <v>-4.2376733705341696</v>
      </c>
      <c r="X2073" s="41">
        <f>IF(L2073=1,'Given Data '!C$55,IF(L2073=2,'Given Data '!C$56,IF(L2073=3,'Given Data '!C$57)))</f>
        <v>581.23604096253996</v>
      </c>
      <c r="Y2073" s="41">
        <f>Table10[[#This Row],[Column19]]*Table10[[#This Row],[Column11]]^2/(2*1000)</f>
        <v>585.76079335327313</v>
      </c>
    </row>
    <row r="2074" spans="7:25">
      <c r="G2074" s="42">
        <v>6500</v>
      </c>
      <c r="H2074" s="42">
        <v>18</v>
      </c>
      <c r="I2074" s="41">
        <f>Table10[[#This Row],[Column2]]*746/1000</f>
        <v>13.428000000000001</v>
      </c>
      <c r="J2074" s="37">
        <f>60*Table10[[#This Row],[Column3]]/(2*PI()*Table10[[#This Row],[Column1]])</f>
        <v>1.972737762311973E-2</v>
      </c>
      <c r="K2074" s="51">
        <v>443.8</v>
      </c>
      <c r="L2074" s="41">
        <f>IF(Simulation!Q2074&lt;='Given Data '!J$6,1,IF(AND(Simulation!Q2074&gt;'Given Data '!J$6,Simulation!Q2074&lt;='Given Data '!J$7),2,IF(Simulation!Q2074&gt;'Given Data '!J$7,3)))</f>
        <v>3</v>
      </c>
      <c r="M2074" s="41">
        <v>4</v>
      </c>
      <c r="N2074" s="32">
        <f t="shared" si="75"/>
        <v>2070</v>
      </c>
      <c r="O2074" s="41">
        <f>O2073+(Table10[[#This Row],[Column11]]-Q2073)/R2073</f>
        <v>95.554663977038814</v>
      </c>
      <c r="P2074" s="41">
        <f>3.6*Table10[[#This Row],[Column11]]</f>
        <v>161.92705464497161</v>
      </c>
      <c r="Q2074" s="41">
        <f t="shared" si="76"/>
        <v>44.979737401381001</v>
      </c>
      <c r="R2074" s="36">
        <f>-Table10[[#This Row],[Column16]]/Table10[[#This Row],[Column19]]</f>
        <v>3.8159874038945292</v>
      </c>
      <c r="S2074" s="41">
        <f>'Given Data '!C$21*'Given Data '!C$19*'Given Data '!C$9*Table10[[#This Row],[Column11]]^2</f>
        <v>1902.2958083254111</v>
      </c>
      <c r="T2074" s="41">
        <f>'Given Data '!C$25*'Given Data '!C$17*9.81</f>
        <v>1023.5950200000002</v>
      </c>
      <c r="U2074" s="41">
        <v>0</v>
      </c>
      <c r="V2074" s="41">
        <f>'Given Data '!C$45-(Table10[[#This Row],[Column13]]+Table10[[#This Row],[Column14]]+Table10[[#This Row],[Column15]])</f>
        <v>-2217.9894110025771</v>
      </c>
      <c r="W2074" s="41">
        <f>Table10[[#This Row],[Column16]]/'Given Data '!C$17</f>
        <v>-4.2513837400137566</v>
      </c>
      <c r="X2074" s="41">
        <f>IF(L2074=1,'Given Data '!C$55,IF(L2074=2,'Given Data '!C$56,IF(L2074=3,'Given Data '!C$57)))</f>
        <v>581.23604096253996</v>
      </c>
      <c r="Y2074" s="41">
        <f>Table10[[#This Row],[Column19]]*Table10[[#This Row],[Column11]]^2/(2*1000)</f>
        <v>587.9716299274146</v>
      </c>
    </row>
    <row r="2075" spans="7:25">
      <c r="G2075" s="42">
        <v>6500</v>
      </c>
      <c r="H2075" s="42">
        <v>18</v>
      </c>
      <c r="I2075" s="41">
        <f>Table10[[#This Row],[Column2]]*746/1000</f>
        <v>13.428000000000001</v>
      </c>
      <c r="J2075" s="37">
        <f>60*Table10[[#This Row],[Column3]]/(2*PI()*Table10[[#This Row],[Column1]])</f>
        <v>1.972737762311973E-2</v>
      </c>
      <c r="K2075" s="51">
        <v>443.8</v>
      </c>
      <c r="L2075" s="41">
        <f>IF(Simulation!Q2075&lt;='Given Data '!J$6,1,IF(AND(Simulation!Q2075&gt;'Given Data '!J$6,Simulation!Q2075&lt;='Given Data '!J$7),2,IF(Simulation!Q2075&gt;'Given Data '!J$7,3)))</f>
        <v>3</v>
      </c>
      <c r="M2075" s="41">
        <v>4</v>
      </c>
      <c r="N2075" s="32">
        <f t="shared" si="75"/>
        <v>2071</v>
      </c>
      <c r="O2075" s="41">
        <f>O2074+(Table10[[#This Row],[Column11]]-Q2074)/R2074</f>
        <v>95.576875282930772</v>
      </c>
      <c r="P2075" s="41">
        <f>3.6*Table10[[#This Row],[Column11]]</f>
        <v>162.23218367359962</v>
      </c>
      <c r="Q2075" s="41">
        <f t="shared" si="76"/>
        <v>45.064495464888786</v>
      </c>
      <c r="R2075" s="36">
        <f>-Table10[[#This Row],[Column16]]/Table10[[#This Row],[Column19]]</f>
        <v>3.8283334703942811</v>
      </c>
      <c r="S2075" s="41">
        <f>'Given Data '!C$21*'Given Data '!C$19*'Given Data '!C$9*Table10[[#This Row],[Column11]]^2</f>
        <v>1909.471787139187</v>
      </c>
      <c r="T2075" s="41">
        <f>'Given Data '!C$25*'Given Data '!C$17*9.81</f>
        <v>1023.5950200000002</v>
      </c>
      <c r="U2075" s="41">
        <v>0</v>
      </c>
      <c r="V2075" s="41">
        <f>'Given Data '!C$45-(Table10[[#This Row],[Column13]]+Table10[[#This Row],[Column14]]+Table10[[#This Row],[Column15]])</f>
        <v>-2225.1653898163531</v>
      </c>
      <c r="W2075" s="41">
        <f>Table10[[#This Row],[Column16]]/'Given Data '!C$17</f>
        <v>-4.2651384673791055</v>
      </c>
      <c r="X2075" s="41">
        <f>IF(L2075=1,'Given Data '!C$55,IF(L2075=2,'Given Data '!C$56,IF(L2075=3,'Given Data '!C$57)))</f>
        <v>581.23604096253996</v>
      </c>
      <c r="Y2075" s="41">
        <f>Table10[[#This Row],[Column19]]*Table10[[#This Row],[Column11]]^2/(2*1000)</f>
        <v>590.18961933841717</v>
      </c>
    </row>
    <row r="2076" spans="7:25">
      <c r="G2076" s="42">
        <v>6500</v>
      </c>
      <c r="H2076" s="42">
        <v>18</v>
      </c>
      <c r="I2076" s="41">
        <f>Table10[[#This Row],[Column2]]*746/1000</f>
        <v>13.428000000000001</v>
      </c>
      <c r="J2076" s="37">
        <f>60*Table10[[#This Row],[Column3]]/(2*PI()*Table10[[#This Row],[Column1]])</f>
        <v>1.972737762311973E-2</v>
      </c>
      <c r="K2076" s="51">
        <v>443.8</v>
      </c>
      <c r="L2076" s="41">
        <f>IF(Simulation!Q2076&lt;='Given Data '!J$6,1,IF(AND(Simulation!Q2076&gt;'Given Data '!J$6,Simulation!Q2076&lt;='Given Data '!J$7),2,IF(Simulation!Q2076&gt;'Given Data '!J$7,3)))</f>
        <v>3</v>
      </c>
      <c r="M2076" s="41">
        <v>4</v>
      </c>
      <c r="N2076" s="32">
        <f t="shared" si="75"/>
        <v>2072</v>
      </c>
      <c r="O2076" s="41">
        <f>O2075+(Table10[[#This Row],[Column11]]-Q2075)/R2075</f>
        <v>95.599044824575685</v>
      </c>
      <c r="P2076" s="41">
        <f>3.6*Table10[[#This Row],[Column11]]</f>
        <v>162.53772430748865</v>
      </c>
      <c r="Q2076" s="41">
        <f t="shared" si="76"/>
        <v>45.149367863191287</v>
      </c>
      <c r="R2076" s="36">
        <f>-Table10[[#This Row],[Column16]]/Table10[[#This Row],[Column19]]</f>
        <v>3.8407194807779814</v>
      </c>
      <c r="S2076" s="41">
        <f>'Given Data '!C$21*'Given Data '!C$19*'Given Data '!C$9*Table10[[#This Row],[Column11]]^2</f>
        <v>1916.6709827779302</v>
      </c>
      <c r="T2076" s="41">
        <f>'Given Data '!C$25*'Given Data '!C$17*9.81</f>
        <v>1023.5950200000002</v>
      </c>
      <c r="U2076" s="41">
        <v>0</v>
      </c>
      <c r="V2076" s="41">
        <f>'Given Data '!C$45-(Table10[[#This Row],[Column13]]+Table10[[#This Row],[Column14]]+Table10[[#This Row],[Column15]])</f>
        <v>-2232.3645854550959</v>
      </c>
      <c r="W2076" s="41">
        <f>Table10[[#This Row],[Column16]]/'Given Data '!C$17</f>
        <v>-4.2789376961436352</v>
      </c>
      <c r="X2076" s="41">
        <f>IF(L2076=1,'Given Data '!C$55,IF(L2076=2,'Given Data '!C$56,IF(L2076=3,'Given Data '!C$57)))</f>
        <v>581.23604096253996</v>
      </c>
      <c r="Y2076" s="41">
        <f>Table10[[#This Row],[Column19]]*Table10[[#This Row],[Column11]]^2/(2*1000)</f>
        <v>592.41478472823349</v>
      </c>
    </row>
    <row r="2077" spans="7:25">
      <c r="G2077" s="42">
        <v>6500</v>
      </c>
      <c r="H2077" s="42">
        <v>18</v>
      </c>
      <c r="I2077" s="41">
        <f>Table10[[#This Row],[Column2]]*746/1000</f>
        <v>13.428000000000001</v>
      </c>
      <c r="J2077" s="37">
        <f>60*Table10[[#This Row],[Column3]]/(2*PI()*Table10[[#This Row],[Column1]])</f>
        <v>1.972737762311973E-2</v>
      </c>
      <c r="K2077" s="51">
        <v>443.8</v>
      </c>
      <c r="L2077" s="41">
        <f>IF(Simulation!Q2077&lt;='Given Data '!J$6,1,IF(AND(Simulation!Q2077&gt;'Given Data '!J$6,Simulation!Q2077&lt;='Given Data '!J$7),2,IF(Simulation!Q2077&gt;'Given Data '!J$7,3)))</f>
        <v>3</v>
      </c>
      <c r="M2077" s="41">
        <v>4</v>
      </c>
      <c r="N2077" s="32">
        <f t="shared" si="75"/>
        <v>2073</v>
      </c>
      <c r="O2077" s="41">
        <f>O2076+(Table10[[#This Row],[Column11]]-Q2076)/R2076</f>
        <v>95.62117270269664</v>
      </c>
      <c r="P2077" s="41">
        <f>3.6*Table10[[#This Row],[Column11]]</f>
        <v>162.84367740873131</v>
      </c>
      <c r="Q2077" s="41">
        <f t="shared" si="76"/>
        <v>45.234354835758694</v>
      </c>
      <c r="R2077" s="36">
        <f>-Table10[[#This Row],[Column16]]/Table10[[#This Row],[Column19]]</f>
        <v>3.8531455642781993</v>
      </c>
      <c r="S2077" s="41">
        <f>'Given Data '!C$21*'Given Data '!C$19*'Given Data '!C$9*Table10[[#This Row],[Column11]]^2</f>
        <v>1923.8934703562672</v>
      </c>
      <c r="T2077" s="41">
        <f>'Given Data '!C$25*'Given Data '!C$17*9.81</f>
        <v>1023.5950200000002</v>
      </c>
      <c r="U2077" s="41">
        <v>0</v>
      </c>
      <c r="V2077" s="41">
        <f>'Given Data '!C$45-(Table10[[#This Row],[Column13]]+Table10[[#This Row],[Column14]]+Table10[[#This Row],[Column15]])</f>
        <v>-2239.5870730334327</v>
      </c>
      <c r="W2077" s="41">
        <f>Table10[[#This Row],[Column16]]/'Given Data '!C$17</f>
        <v>-4.2927815702850864</v>
      </c>
      <c r="X2077" s="41">
        <f>IF(L2077=1,'Given Data '!C$55,IF(L2077=2,'Given Data '!C$56,IF(L2077=3,'Given Data '!C$57)))</f>
        <v>581.23604096253996</v>
      </c>
      <c r="Y2077" s="41">
        <f>Table10[[#This Row],[Column19]]*Table10[[#This Row],[Column11]]^2/(2*1000)</f>
        <v>594.64714931368849</v>
      </c>
    </row>
    <row r="2078" spans="7:25">
      <c r="G2078" s="42">
        <v>6500</v>
      </c>
      <c r="H2078" s="42">
        <v>18</v>
      </c>
      <c r="I2078" s="41">
        <f>Table10[[#This Row],[Column2]]*746/1000</f>
        <v>13.428000000000001</v>
      </c>
      <c r="J2078" s="37">
        <f>60*Table10[[#This Row],[Column3]]/(2*PI()*Table10[[#This Row],[Column1]])</f>
        <v>1.972737762311973E-2</v>
      </c>
      <c r="K2078" s="51">
        <v>443.8</v>
      </c>
      <c r="L2078" s="41">
        <f>IF(Simulation!Q2078&lt;='Given Data '!J$6,1,IF(AND(Simulation!Q2078&gt;'Given Data '!J$6,Simulation!Q2078&lt;='Given Data '!J$7),2,IF(Simulation!Q2078&gt;'Given Data '!J$7,3)))</f>
        <v>3</v>
      </c>
      <c r="M2078" s="41">
        <v>4</v>
      </c>
      <c r="N2078" s="32">
        <f t="shared" si="75"/>
        <v>2074</v>
      </c>
      <c r="O2078" s="41">
        <f>O2077+(Table10[[#This Row],[Column11]]-Q2077)/R2077</f>
        <v>95.643259017649015</v>
      </c>
      <c r="P2078" s="41">
        <f>3.6*Table10[[#This Row],[Column11]]</f>
        <v>163.15004384009535</v>
      </c>
      <c r="Q2078" s="41">
        <f t="shared" si="76"/>
        <v>45.319456622248708</v>
      </c>
      <c r="R2078" s="36">
        <f>-Table10[[#This Row],[Column16]]/Table10[[#This Row],[Column19]]</f>
        <v>3.8656118505456156</v>
      </c>
      <c r="S2078" s="41">
        <f>'Given Data '!C$21*'Given Data '!C$19*'Given Data '!C$9*Table10[[#This Row],[Column11]]^2</f>
        <v>1931.1393252318453</v>
      </c>
      <c r="T2078" s="41">
        <f>'Given Data '!C$25*'Given Data '!C$17*9.81</f>
        <v>1023.5950200000002</v>
      </c>
      <c r="U2078" s="41">
        <v>0</v>
      </c>
      <c r="V2078" s="41">
        <f>'Given Data '!C$45-(Table10[[#This Row],[Column13]]+Table10[[#This Row],[Column14]]+Table10[[#This Row],[Column15]])</f>
        <v>-2246.8329279090112</v>
      </c>
      <c r="W2078" s="41">
        <f>Table10[[#This Row],[Column16]]/'Given Data '!C$17</f>
        <v>-4.3066702342470169</v>
      </c>
      <c r="X2078" s="41">
        <f>IF(L2078=1,'Given Data '!C$55,IF(L2078=2,'Given Data '!C$56,IF(L2078=3,'Given Data '!C$57)))</f>
        <v>581.23604096253996</v>
      </c>
      <c r="Y2078" s="41">
        <f>Table10[[#This Row],[Column19]]*Table10[[#This Row],[Column11]]^2/(2*1000)</f>
        <v>596.88673638672185</v>
      </c>
    </row>
    <row r="2079" spans="7:25">
      <c r="G2079" s="42">
        <v>6500</v>
      </c>
      <c r="H2079" s="42">
        <v>18</v>
      </c>
      <c r="I2079" s="41">
        <f>Table10[[#This Row],[Column2]]*746/1000</f>
        <v>13.428000000000001</v>
      </c>
      <c r="J2079" s="37">
        <f>60*Table10[[#This Row],[Column3]]/(2*PI()*Table10[[#This Row],[Column1]])</f>
        <v>1.972737762311973E-2</v>
      </c>
      <c r="K2079" s="51">
        <v>443.8</v>
      </c>
      <c r="L2079" s="41">
        <f>IF(Simulation!Q2079&lt;='Given Data '!J$6,1,IF(AND(Simulation!Q2079&gt;'Given Data '!J$6,Simulation!Q2079&lt;='Given Data '!J$7),2,IF(Simulation!Q2079&gt;'Given Data '!J$7,3)))</f>
        <v>3</v>
      </c>
      <c r="M2079" s="41">
        <v>4</v>
      </c>
      <c r="N2079" s="32">
        <f t="shared" si="75"/>
        <v>2075</v>
      </c>
      <c r="O2079" s="41">
        <f>O2078+(Table10[[#This Row],[Column11]]-Q2078)/R2078</f>
        <v>95.66530386942253</v>
      </c>
      <c r="P2079" s="41">
        <f>3.6*Table10[[#This Row],[Column11]]</f>
        <v>163.4568244650286</v>
      </c>
      <c r="Q2079" s="41">
        <f t="shared" si="76"/>
        <v>45.404673462507944</v>
      </c>
      <c r="R2079" s="36">
        <f>-Table10[[#This Row],[Column16]]/Table10[[#This Row],[Column19]]</f>
        <v>3.8781184696503725</v>
      </c>
      <c r="S2079" s="41">
        <f>'Given Data '!C$21*'Given Data '!C$19*'Given Data '!C$9*Table10[[#This Row],[Column11]]^2</f>
        <v>1938.4086230061212</v>
      </c>
      <c r="T2079" s="41">
        <f>'Given Data '!C$25*'Given Data '!C$17*9.81</f>
        <v>1023.5950200000002</v>
      </c>
      <c r="U2079" s="41">
        <v>0</v>
      </c>
      <c r="V2079" s="41">
        <f>'Given Data '!C$45-(Table10[[#This Row],[Column13]]+Table10[[#This Row],[Column14]]+Table10[[#This Row],[Column15]])</f>
        <v>-2254.1022256832866</v>
      </c>
      <c r="W2079" s="41">
        <f>Table10[[#This Row],[Column16]]/'Given Data '!C$17</f>
        <v>-4.3206038329403045</v>
      </c>
      <c r="X2079" s="41">
        <f>IF(L2079=1,'Given Data '!C$55,IF(L2079=2,'Given Data '!C$56,IF(L2079=3,'Given Data '!C$57)))</f>
        <v>581.23604096253996</v>
      </c>
      <c r="Y2079" s="41">
        <f>Table10[[#This Row],[Column19]]*Table10[[#This Row],[Column11]]^2/(2*1000)</f>
        <v>599.13356931463079</v>
      </c>
    </row>
    <row r="2080" spans="7:25">
      <c r="G2080" s="42">
        <v>6500</v>
      </c>
      <c r="H2080" s="42">
        <v>18</v>
      </c>
      <c r="I2080" s="41">
        <f>Table10[[#This Row],[Column2]]*746/1000</f>
        <v>13.428000000000001</v>
      </c>
      <c r="J2080" s="37">
        <f>60*Table10[[#This Row],[Column3]]/(2*PI()*Table10[[#This Row],[Column1]])</f>
        <v>1.972737762311973E-2</v>
      </c>
      <c r="K2080" s="51">
        <v>443.8</v>
      </c>
      <c r="L2080" s="41">
        <f>IF(Simulation!Q2080&lt;='Given Data '!J$6,1,IF(AND(Simulation!Q2080&gt;'Given Data '!J$6,Simulation!Q2080&lt;='Given Data '!J$7),2,IF(Simulation!Q2080&gt;'Given Data '!J$7,3)))</f>
        <v>3</v>
      </c>
      <c r="M2080" s="41">
        <v>4</v>
      </c>
      <c r="N2080" s="32">
        <f t="shared" si="75"/>
        <v>2076</v>
      </c>
      <c r="O2080" s="41">
        <f>O2079+(Table10[[#This Row],[Column11]]-Q2079)/R2079</f>
        <v>95.68730735764322</v>
      </c>
      <c r="P2080" s="41">
        <f>3.6*Table10[[#This Row],[Column11]]</f>
        <v>163.76402014766404</v>
      </c>
      <c r="Q2080" s="41">
        <f t="shared" si="76"/>
        <v>45.49000559657334</v>
      </c>
      <c r="R2080" s="36">
        <f>-Table10[[#This Row],[Column16]]/Table10[[#This Row],[Column19]]</f>
        <v>3.8906655520834419</v>
      </c>
      <c r="S2080" s="41">
        <f>'Given Data '!C$21*'Given Data '!C$19*'Given Data '!C$9*Table10[[#This Row],[Column11]]^2</f>
        <v>1945.701439525149</v>
      </c>
      <c r="T2080" s="41">
        <f>'Given Data '!C$25*'Given Data '!C$17*9.81</f>
        <v>1023.5950200000002</v>
      </c>
      <c r="U2080" s="41">
        <v>0</v>
      </c>
      <c r="V2080" s="41">
        <f>'Given Data '!C$45-(Table10[[#This Row],[Column13]]+Table10[[#This Row],[Column14]]+Table10[[#This Row],[Column15]])</f>
        <v>-2261.3950422023145</v>
      </c>
      <c r="W2080" s="41">
        <f>Table10[[#This Row],[Column16]]/'Given Data '!C$17</f>
        <v>-4.3345825117446752</v>
      </c>
      <c r="X2080" s="41">
        <f>IF(L2080=1,'Given Data '!C$55,IF(L2080=2,'Given Data '!C$56,IF(L2080=3,'Given Data '!C$57)))</f>
        <v>581.23604096253996</v>
      </c>
      <c r="Y2080" s="41">
        <f>Table10[[#This Row],[Column19]]*Table10[[#This Row],[Column11]]^2/(2*1000)</f>
        <v>601.38767154031405</v>
      </c>
    </row>
    <row r="2081" spans="7:25">
      <c r="G2081" s="42">
        <v>6500</v>
      </c>
      <c r="H2081" s="42">
        <v>18</v>
      </c>
      <c r="I2081" s="41">
        <f>Table10[[#This Row],[Column2]]*746/1000</f>
        <v>13.428000000000001</v>
      </c>
      <c r="J2081" s="37">
        <f>60*Table10[[#This Row],[Column3]]/(2*PI()*Table10[[#This Row],[Column1]])</f>
        <v>1.972737762311973E-2</v>
      </c>
      <c r="K2081" s="51">
        <v>443.8</v>
      </c>
      <c r="L2081" s="41">
        <f>IF(Simulation!Q2081&lt;='Given Data '!J$6,1,IF(AND(Simulation!Q2081&gt;'Given Data '!J$6,Simulation!Q2081&lt;='Given Data '!J$7),2,IF(Simulation!Q2081&gt;'Given Data '!J$7,3)))</f>
        <v>3</v>
      </c>
      <c r="M2081" s="41">
        <v>4</v>
      </c>
      <c r="N2081" s="32">
        <f t="shared" si="75"/>
        <v>2077</v>
      </c>
      <c r="O2081" s="41">
        <f>O2080+(Table10[[#This Row],[Column11]]-Q2080)/R2080</f>
        <v>95.709269581575427</v>
      </c>
      <c r="P2081" s="41">
        <f>3.6*Table10[[#This Row],[Column11]]</f>
        <v>164.07163175282471</v>
      </c>
      <c r="Q2081" s="41">
        <f t="shared" si="76"/>
        <v>45.575453264673527</v>
      </c>
      <c r="R2081" s="36">
        <f>-Table10[[#This Row],[Column16]]/Table10[[#This Row],[Column19]]</f>
        <v>3.9032532287579746</v>
      </c>
      <c r="S2081" s="41">
        <f>'Given Data '!C$21*'Given Data '!C$19*'Given Data '!C$9*Table10[[#This Row],[Column11]]^2</f>
        <v>1953.0178508803708</v>
      </c>
      <c r="T2081" s="41">
        <f>'Given Data '!C$25*'Given Data '!C$17*9.81</f>
        <v>1023.5950200000002</v>
      </c>
      <c r="U2081" s="41">
        <v>0</v>
      </c>
      <c r="V2081" s="41">
        <f>'Given Data '!C$45-(Table10[[#This Row],[Column13]]+Table10[[#This Row],[Column14]]+Table10[[#This Row],[Column15]])</f>
        <v>-2268.7114535575365</v>
      </c>
      <c r="W2081" s="41">
        <f>Table10[[#This Row],[Column16]]/'Given Data '!C$17</f>
        <v>-4.3486064165101999</v>
      </c>
      <c r="X2081" s="41">
        <f>IF(L2081=1,'Given Data '!C$55,IF(L2081=2,'Given Data '!C$56,IF(L2081=3,'Given Data '!C$57)))</f>
        <v>581.23604096253996</v>
      </c>
      <c r="Y2081" s="41">
        <f>Table10[[#This Row],[Column19]]*Table10[[#This Row],[Column11]]^2/(2*1000)</f>
        <v>603.64906658251641</v>
      </c>
    </row>
    <row r="2082" spans="7:25">
      <c r="G2082" s="42">
        <v>6500</v>
      </c>
      <c r="H2082" s="42">
        <v>18</v>
      </c>
      <c r="I2082" s="41">
        <f>Table10[[#This Row],[Column2]]*746/1000</f>
        <v>13.428000000000001</v>
      </c>
      <c r="J2082" s="37">
        <f>60*Table10[[#This Row],[Column3]]/(2*PI()*Table10[[#This Row],[Column1]])</f>
        <v>1.972737762311973E-2</v>
      </c>
      <c r="K2082" s="51">
        <v>443.8</v>
      </c>
      <c r="L2082" s="41">
        <f>IF(Simulation!Q2082&lt;='Given Data '!J$6,1,IF(AND(Simulation!Q2082&gt;'Given Data '!J$6,Simulation!Q2082&lt;='Given Data '!J$7),2,IF(Simulation!Q2082&gt;'Given Data '!J$7,3)))</f>
        <v>3</v>
      </c>
      <c r="M2082" s="41">
        <v>4</v>
      </c>
      <c r="N2082" s="32">
        <f t="shared" si="75"/>
        <v>2078</v>
      </c>
      <c r="O2082" s="41">
        <f>O2081+(Table10[[#This Row],[Column11]]-Q2081)/R2081</f>
        <v>95.731190640123785</v>
      </c>
      <c r="P2082" s="41">
        <f>3.6*Table10[[#This Row],[Column11]]</f>
        <v>164.37966014602875</v>
      </c>
      <c r="Q2082" s="41">
        <f t="shared" si="76"/>
        <v>45.66101670723021</v>
      </c>
      <c r="R2082" s="36">
        <f>-Table10[[#This Row],[Column16]]/Table10[[#This Row],[Column19]]</f>
        <v>3.915881631010675</v>
      </c>
      <c r="S2082" s="41">
        <f>'Given Data '!C$21*'Given Data '!C$19*'Given Data '!C$9*Table10[[#This Row],[Column11]]^2</f>
        <v>1960.3579334094125</v>
      </c>
      <c r="T2082" s="41">
        <f>'Given Data '!C$25*'Given Data '!C$17*9.81</f>
        <v>1023.5950200000002</v>
      </c>
      <c r="U2082" s="41">
        <v>0</v>
      </c>
      <c r="V2082" s="41">
        <f>'Given Data '!C$45-(Table10[[#This Row],[Column13]]+Table10[[#This Row],[Column14]]+Table10[[#This Row],[Column15]])</f>
        <v>-2276.0515360865784</v>
      </c>
      <c r="W2082" s="41">
        <f>Table10[[#This Row],[Column16]]/'Given Data '!C$17</f>
        <v>-4.362675693558832</v>
      </c>
      <c r="X2082" s="41">
        <f>IF(L2082=1,'Given Data '!C$55,IF(L2082=2,'Given Data '!C$56,IF(L2082=3,'Given Data '!C$57)))</f>
        <v>581.23604096253996</v>
      </c>
      <c r="Y2082" s="41">
        <f>Table10[[#This Row],[Column19]]*Table10[[#This Row],[Column11]]^2/(2*1000)</f>
        <v>605.91777803607386</v>
      </c>
    </row>
    <row r="2083" spans="7:25">
      <c r="G2083" s="42">
        <v>6500</v>
      </c>
      <c r="H2083" s="42">
        <v>18</v>
      </c>
      <c r="I2083" s="41">
        <f>Table10[[#This Row],[Column2]]*746/1000</f>
        <v>13.428000000000001</v>
      </c>
      <c r="J2083" s="37">
        <f>60*Table10[[#This Row],[Column3]]/(2*PI()*Table10[[#This Row],[Column1]])</f>
        <v>1.972737762311973E-2</v>
      </c>
      <c r="K2083" s="51">
        <v>443.8</v>
      </c>
      <c r="L2083" s="41">
        <f>IF(Simulation!Q2083&lt;='Given Data '!J$6,1,IF(AND(Simulation!Q2083&gt;'Given Data '!J$6,Simulation!Q2083&lt;='Given Data '!J$7),2,IF(Simulation!Q2083&gt;'Given Data '!J$7,3)))</f>
        <v>3</v>
      </c>
      <c r="M2083" s="41">
        <v>4</v>
      </c>
      <c r="N2083" s="32">
        <f t="shared" si="75"/>
        <v>2079</v>
      </c>
      <c r="O2083" s="41">
        <f>O2082+(Table10[[#This Row],[Column11]]-Q2082)/R2082</f>
        <v>95.753070631835186</v>
      </c>
      <c r="P2083" s="41">
        <f>3.6*Table10[[#This Row],[Column11]]</f>
        <v>164.68810619349449</v>
      </c>
      <c r="Q2083" s="41">
        <f t="shared" si="76"/>
        <v>45.746696164859578</v>
      </c>
      <c r="R2083" s="36">
        <f>-Table10[[#This Row],[Column16]]/Table10[[#This Row],[Column19]]</f>
        <v>3.9285508906031654</v>
      </c>
      <c r="S2083" s="41">
        <f>'Given Data '!C$21*'Given Data '!C$19*'Given Data '!C$9*Table10[[#This Row],[Column11]]^2</f>
        <v>1967.7217636968783</v>
      </c>
      <c r="T2083" s="41">
        <f>'Given Data '!C$25*'Given Data '!C$17*9.81</f>
        <v>1023.5950200000002</v>
      </c>
      <c r="U2083" s="41">
        <v>0</v>
      </c>
      <c r="V2083" s="41">
        <f>'Given Data '!C$45-(Table10[[#This Row],[Column13]]+Table10[[#This Row],[Column14]]+Table10[[#This Row],[Column15]])</f>
        <v>-2283.4153663740444</v>
      </c>
      <c r="W2083" s="41">
        <f>Table10[[#This Row],[Column16]]/'Given Data '!C$17</f>
        <v>-4.3767904896859253</v>
      </c>
      <c r="X2083" s="41">
        <f>IF(L2083=1,'Given Data '!C$55,IF(L2083=2,'Given Data '!C$56,IF(L2083=3,'Given Data '!C$57)))</f>
        <v>581.23604096253996</v>
      </c>
      <c r="Y2083" s="41">
        <f>Table10[[#This Row],[Column19]]*Table10[[#This Row],[Column11]]^2/(2*1000)</f>
        <v>608.19382957216044</v>
      </c>
    </row>
    <row r="2084" spans="7:25">
      <c r="G2084" s="42">
        <v>6500</v>
      </c>
      <c r="H2084" s="42">
        <v>18</v>
      </c>
      <c r="I2084" s="41">
        <f>Table10[[#This Row],[Column2]]*746/1000</f>
        <v>13.428000000000001</v>
      </c>
      <c r="J2084" s="37">
        <f>60*Table10[[#This Row],[Column3]]/(2*PI()*Table10[[#This Row],[Column1]])</f>
        <v>1.972737762311973E-2</v>
      </c>
      <c r="K2084" s="51">
        <v>443.8</v>
      </c>
      <c r="L2084" s="41">
        <f>IF(Simulation!Q2084&lt;='Given Data '!J$6,1,IF(AND(Simulation!Q2084&gt;'Given Data '!J$6,Simulation!Q2084&lt;='Given Data '!J$7),2,IF(Simulation!Q2084&gt;'Given Data '!J$7,3)))</f>
        <v>3</v>
      </c>
      <c r="M2084" s="41">
        <v>4</v>
      </c>
      <c r="N2084" s="32">
        <f t="shared" si="75"/>
        <v>2080</v>
      </c>
      <c r="O2084" s="41">
        <f>O2083+(Table10[[#This Row],[Column11]]-Q2083)/R2083</f>
        <v>95.774909654900725</v>
      </c>
      <c r="P2084" s="41">
        <f>3.6*Table10[[#This Row],[Column11]]</f>
        <v>164.99697076214508</v>
      </c>
      <c r="Q2084" s="41">
        <f t="shared" si="76"/>
        <v>45.832491878373631</v>
      </c>
      <c r="R2084" s="36">
        <f>-Table10[[#This Row],[Column16]]/Table10[[#This Row],[Column19]]</f>
        <v>3.9412611397233657</v>
      </c>
      <c r="S2084" s="41">
        <f>'Given Data '!C$21*'Given Data '!C$19*'Given Data '!C$9*Table10[[#This Row],[Column11]]^2</f>
        <v>1975.1094185751515</v>
      </c>
      <c r="T2084" s="41">
        <f>'Given Data '!C$25*'Given Data '!C$17*9.81</f>
        <v>1023.5950200000002</v>
      </c>
      <c r="U2084" s="41">
        <v>0</v>
      </c>
      <c r="V2084" s="41">
        <f>'Given Data '!C$45-(Table10[[#This Row],[Column13]]+Table10[[#This Row],[Column14]]+Table10[[#This Row],[Column15]])</f>
        <v>-2290.8030212523172</v>
      </c>
      <c r="W2084" s="41">
        <f>Table10[[#This Row],[Column16]]/'Given Data '!C$17</f>
        <v>-4.39095095216177</v>
      </c>
      <c r="X2084" s="41">
        <f>IF(L2084=1,'Given Data '!C$55,IF(L2084=2,'Given Data '!C$56,IF(L2084=3,'Given Data '!C$57)))</f>
        <v>581.23604096253996</v>
      </c>
      <c r="Y2084" s="41">
        <f>Table10[[#This Row],[Column19]]*Table10[[#This Row],[Column11]]^2/(2*1000)</f>
        <v>610.47724493853468</v>
      </c>
    </row>
    <row r="2085" spans="7:25">
      <c r="G2085" s="42">
        <v>6500</v>
      </c>
      <c r="H2085" s="42">
        <v>18</v>
      </c>
      <c r="I2085" s="41">
        <f>Table10[[#This Row],[Column2]]*746/1000</f>
        <v>13.428000000000001</v>
      </c>
      <c r="J2085" s="37">
        <f>60*Table10[[#This Row],[Column3]]/(2*PI()*Table10[[#This Row],[Column1]])</f>
        <v>1.972737762311973E-2</v>
      </c>
      <c r="K2085" s="51">
        <v>443.8</v>
      </c>
      <c r="L2085" s="41">
        <f>IF(Simulation!Q2085&lt;='Given Data '!J$6,1,IF(AND(Simulation!Q2085&gt;'Given Data '!J$6,Simulation!Q2085&lt;='Given Data '!J$7),2,IF(Simulation!Q2085&gt;'Given Data '!J$7,3)))</f>
        <v>3</v>
      </c>
      <c r="M2085" s="41">
        <v>4</v>
      </c>
      <c r="N2085" s="32">
        <f t="shared" si="75"/>
        <v>2081</v>
      </c>
      <c r="O2085" s="41">
        <f>O2084+(Table10[[#This Row],[Column11]]-Q2084)/R2084</f>
        <v>95.796707807157631</v>
      </c>
      <c r="P2085" s="41">
        <f>3.6*Table10[[#This Row],[Column11]]</f>
        <v>165.30625471961363</v>
      </c>
      <c r="Q2085" s="41">
        <f t="shared" si="76"/>
        <v>45.918404088781564</v>
      </c>
      <c r="R2085" s="36">
        <f>-Table10[[#This Row],[Column16]]/Table10[[#This Row],[Column19]]</f>
        <v>3.9540125109868693</v>
      </c>
      <c r="S2085" s="41">
        <f>'Given Data '!C$21*'Given Data '!C$19*'Given Data '!C$9*Table10[[#This Row],[Column11]]^2</f>
        <v>1982.5209751251934</v>
      </c>
      <c r="T2085" s="41">
        <f>'Given Data '!C$25*'Given Data '!C$17*9.81</f>
        <v>1023.5950200000002</v>
      </c>
      <c r="U2085" s="41">
        <v>0</v>
      </c>
      <c r="V2085" s="41">
        <f>'Given Data '!C$45-(Table10[[#This Row],[Column13]]+Table10[[#This Row],[Column14]]+Table10[[#This Row],[Column15]])</f>
        <v>-2298.2145778023596</v>
      </c>
      <c r="W2085" s="41">
        <f>Table10[[#This Row],[Column16]]/'Given Data '!C$17</f>
        <v>-4.4051572287331267</v>
      </c>
      <c r="X2085" s="41">
        <f>IF(L2085=1,'Given Data '!C$55,IF(L2085=2,'Given Data '!C$56,IF(L2085=3,'Given Data '!C$57)))</f>
        <v>581.23604096253996</v>
      </c>
      <c r="Y2085" s="41">
        <f>Table10[[#This Row],[Column19]]*Table10[[#This Row],[Column11]]^2/(2*1000)</f>
        <v>612.76804795978694</v>
      </c>
    </row>
    <row r="2086" spans="7:25">
      <c r="G2086" s="42">
        <v>6500</v>
      </c>
      <c r="H2086" s="42">
        <v>18</v>
      </c>
      <c r="I2086" s="41">
        <f>Table10[[#This Row],[Column2]]*746/1000</f>
        <v>13.428000000000001</v>
      </c>
      <c r="J2086" s="37">
        <f>60*Table10[[#This Row],[Column3]]/(2*PI()*Table10[[#This Row],[Column1]])</f>
        <v>1.972737762311973E-2</v>
      </c>
      <c r="K2086" s="51">
        <v>443.8</v>
      </c>
      <c r="L2086" s="41">
        <f>IF(Simulation!Q2086&lt;='Given Data '!J$6,1,IF(AND(Simulation!Q2086&gt;'Given Data '!J$6,Simulation!Q2086&lt;='Given Data '!J$7),2,IF(Simulation!Q2086&gt;'Given Data '!J$7,3)))</f>
        <v>3</v>
      </c>
      <c r="M2086" s="41">
        <v>4</v>
      </c>
      <c r="N2086" s="32">
        <f t="shared" si="75"/>
        <v>2082</v>
      </c>
      <c r="O2086" s="41">
        <f>O2085+(Table10[[#This Row],[Column11]]-Q2085)/R2085</f>
        <v>95.818465186091188</v>
      </c>
      <c r="P2086" s="41">
        <f>3.6*Table10[[#This Row],[Column11]]</f>
        <v>165.61595893424814</v>
      </c>
      <c r="Q2086" s="41">
        <f t="shared" si="76"/>
        <v>46.00443303729115</v>
      </c>
      <c r="R2086" s="36">
        <f>-Table10[[#This Row],[Column16]]/Table10[[#This Row],[Column19]]</f>
        <v>3.9668051374383264</v>
      </c>
      <c r="S2086" s="41">
        <f>'Given Data '!C$21*'Given Data '!C$19*'Given Data '!C$9*Table10[[#This Row],[Column11]]^2</f>
        <v>1989.9565106773516</v>
      </c>
      <c r="T2086" s="41">
        <f>'Given Data '!C$25*'Given Data '!C$17*9.81</f>
        <v>1023.5950200000002</v>
      </c>
      <c r="U2086" s="41">
        <v>0</v>
      </c>
      <c r="V2086" s="41">
        <f>'Given Data '!C$45-(Table10[[#This Row],[Column13]]+Table10[[#This Row],[Column14]]+Table10[[#This Row],[Column15]])</f>
        <v>-2305.6501133545171</v>
      </c>
      <c r="W2086" s="41">
        <f>Table10[[#This Row],[Column16]]/'Given Data '!C$17</f>
        <v>-4.4194094676247664</v>
      </c>
      <c r="X2086" s="41">
        <f>IF(L2086=1,'Given Data '!C$55,IF(L2086=2,'Given Data '!C$56,IF(L2086=3,'Given Data '!C$57)))</f>
        <v>581.23604096253996</v>
      </c>
      <c r="Y2086" s="41">
        <f>Table10[[#This Row],[Column19]]*Table10[[#This Row],[Column11]]^2/(2*1000)</f>
        <v>615.0662625375893</v>
      </c>
    </row>
    <row r="2087" spans="7:25">
      <c r="G2087" s="42">
        <v>6500</v>
      </c>
      <c r="H2087" s="42">
        <v>18</v>
      </c>
      <c r="I2087" s="41">
        <f>Table10[[#This Row],[Column2]]*746/1000</f>
        <v>13.428000000000001</v>
      </c>
      <c r="J2087" s="37">
        <f>60*Table10[[#This Row],[Column3]]/(2*PI()*Table10[[#This Row],[Column1]])</f>
        <v>1.972737762311973E-2</v>
      </c>
      <c r="K2087" s="51">
        <v>443.8</v>
      </c>
      <c r="L2087" s="41">
        <f>IF(Simulation!Q2087&lt;='Given Data '!J$6,1,IF(AND(Simulation!Q2087&gt;'Given Data '!J$6,Simulation!Q2087&lt;='Given Data '!J$7),2,IF(Simulation!Q2087&gt;'Given Data '!J$7,3)))</f>
        <v>3</v>
      </c>
      <c r="M2087" s="41">
        <v>4</v>
      </c>
      <c r="N2087" s="32">
        <f t="shared" si="75"/>
        <v>2083</v>
      </c>
      <c r="O2087" s="41">
        <f>O2086+(Table10[[#This Row],[Column11]]-Q2086)/R2086</f>
        <v>95.840181888836653</v>
      </c>
      <c r="P2087" s="41">
        <f>3.6*Table10[[#This Row],[Column11]]</f>
        <v>165.92608427511621</v>
      </c>
      <c r="Q2087" s="41">
        <f t="shared" si="76"/>
        <v>46.090578965310058</v>
      </c>
      <c r="R2087" s="36">
        <f>-Table10[[#This Row],[Column16]]/Table10[[#This Row],[Column19]]</f>
        <v>3.979639152552839</v>
      </c>
      <c r="S2087" s="41">
        <f>'Given Data '!C$21*'Given Data '!C$19*'Given Data '!C$9*Table10[[#This Row],[Column11]]^2</f>
        <v>1997.4161028121639</v>
      </c>
      <c r="T2087" s="41">
        <f>'Given Data '!C$25*'Given Data '!C$17*9.81</f>
        <v>1023.5950200000002</v>
      </c>
      <c r="U2087" s="41">
        <v>0</v>
      </c>
      <c r="V2087" s="41">
        <f>'Given Data '!C$45-(Table10[[#This Row],[Column13]]+Table10[[#This Row],[Column14]]+Table10[[#This Row],[Column15]])</f>
        <v>-2313.1097054893298</v>
      </c>
      <c r="W2087" s="41">
        <f>Table10[[#This Row],[Column16]]/'Given Data '!C$17</f>
        <v>-4.4337078175410278</v>
      </c>
      <c r="X2087" s="41">
        <f>IF(L2087=1,'Given Data '!C$55,IF(L2087=2,'Given Data '!C$56,IF(L2087=3,'Given Data '!C$57)))</f>
        <v>581.23604096253996</v>
      </c>
      <c r="Y2087" s="41">
        <f>Table10[[#This Row],[Column19]]*Table10[[#This Row],[Column11]]^2/(2*1000)</f>
        <v>617.37191265094384</v>
      </c>
    </row>
    <row r="2088" spans="7:25">
      <c r="G2088" s="42">
        <v>6500</v>
      </c>
      <c r="H2088" s="42">
        <v>18</v>
      </c>
      <c r="I2088" s="41">
        <f>Table10[[#This Row],[Column2]]*746/1000</f>
        <v>13.428000000000001</v>
      </c>
      <c r="J2088" s="37">
        <f>60*Table10[[#This Row],[Column3]]/(2*PI()*Table10[[#This Row],[Column1]])</f>
        <v>1.972737762311973E-2</v>
      </c>
      <c r="K2088" s="51">
        <v>443.8</v>
      </c>
      <c r="L2088" s="41">
        <f>IF(Simulation!Q2088&lt;='Given Data '!J$6,1,IF(AND(Simulation!Q2088&gt;'Given Data '!J$6,Simulation!Q2088&lt;='Given Data '!J$7),2,IF(Simulation!Q2088&gt;'Given Data '!J$7,3)))</f>
        <v>3</v>
      </c>
      <c r="M2088" s="41">
        <v>4</v>
      </c>
      <c r="N2088" s="32">
        <f t="shared" si="75"/>
        <v>2084</v>
      </c>
      <c r="O2088" s="41">
        <f>O2087+(Table10[[#This Row],[Column11]]-Q2087)/R2087</f>
        <v>95.861858012181116</v>
      </c>
      <c r="P2088" s="41">
        <f>3.6*Table10[[#This Row],[Column11]]</f>
        <v>166.23663161201003</v>
      </c>
      <c r="Q2088" s="41">
        <f t="shared" si="76"/>
        <v>46.176842114447233</v>
      </c>
      <c r="R2088" s="36">
        <f>-Table10[[#This Row],[Column16]]/Table10[[#This Row],[Column19]]</f>
        <v>3.9925146902373414</v>
      </c>
      <c r="S2088" s="41">
        <f>'Given Data '!C$21*'Given Data '!C$19*'Given Data '!C$9*Table10[[#This Row],[Column11]]^2</f>
        <v>2004.8998293611683</v>
      </c>
      <c r="T2088" s="41">
        <f>'Given Data '!C$25*'Given Data '!C$17*9.81</f>
        <v>1023.5950200000002</v>
      </c>
      <c r="U2088" s="41">
        <v>0</v>
      </c>
      <c r="V2088" s="41">
        <f>'Given Data '!C$45-(Table10[[#This Row],[Column13]]+Table10[[#This Row],[Column14]]+Table10[[#This Row],[Column15]])</f>
        <v>-2320.593432038334</v>
      </c>
      <c r="W2088" s="41">
        <f>Table10[[#This Row],[Column16]]/'Given Data '!C$17</f>
        <v>-4.448052427667351</v>
      </c>
      <c r="X2088" s="41">
        <f>IF(L2088=1,'Given Data '!C$55,IF(L2088=2,'Given Data '!C$56,IF(L2088=3,'Given Data '!C$57)))</f>
        <v>581.23604096253996</v>
      </c>
      <c r="Y2088" s="41">
        <f>Table10[[#This Row],[Column19]]*Table10[[#This Row],[Column11]]^2/(2*1000)</f>
        <v>619.68502235643325</v>
      </c>
    </row>
    <row r="2089" spans="7:25">
      <c r="G2089" s="42">
        <v>6500</v>
      </c>
      <c r="H2089" s="42">
        <v>18</v>
      </c>
      <c r="I2089" s="41">
        <f>Table10[[#This Row],[Column2]]*746/1000</f>
        <v>13.428000000000001</v>
      </c>
      <c r="J2089" s="37">
        <f>60*Table10[[#This Row],[Column3]]/(2*PI()*Table10[[#This Row],[Column1]])</f>
        <v>1.972737762311973E-2</v>
      </c>
      <c r="K2089" s="51">
        <v>443.8</v>
      </c>
      <c r="L2089" s="41">
        <f>IF(Simulation!Q2089&lt;='Given Data '!J$6,1,IF(AND(Simulation!Q2089&gt;'Given Data '!J$6,Simulation!Q2089&lt;='Given Data '!J$7),2,IF(Simulation!Q2089&gt;'Given Data '!J$7,3)))</f>
        <v>3</v>
      </c>
      <c r="M2089" s="41">
        <v>4</v>
      </c>
      <c r="N2089" s="32">
        <f t="shared" si="75"/>
        <v>2085</v>
      </c>
      <c r="O2089" s="41">
        <f>O2088+(Table10[[#This Row],[Column11]]-Q2088)/R2088</f>
        <v>95.88349365256542</v>
      </c>
      <c r="P2089" s="41">
        <f>3.6*Table10[[#This Row],[Column11]]</f>
        <v>166.54760181545123</v>
      </c>
      <c r="Q2089" s="41">
        <f t="shared" si="76"/>
        <v>46.263222726514229</v>
      </c>
      <c r="R2089" s="36">
        <f>-Table10[[#This Row],[Column16]]/Table10[[#This Row],[Column19]]</f>
        <v>4.0054318848320101</v>
      </c>
      <c r="S2089" s="41">
        <f>'Given Data '!C$21*'Given Data '!C$19*'Given Data '!C$9*Table10[[#This Row],[Column11]]^2</f>
        <v>2012.407768407716</v>
      </c>
      <c r="T2089" s="41">
        <f>'Given Data '!C$25*'Given Data '!C$17*9.81</f>
        <v>1023.5950200000002</v>
      </c>
      <c r="U2089" s="41">
        <v>0</v>
      </c>
      <c r="V2089" s="41">
        <f>'Given Data '!C$45-(Table10[[#This Row],[Column13]]+Table10[[#This Row],[Column14]]+Table10[[#This Row],[Column15]])</f>
        <v>-2328.101371084882</v>
      </c>
      <c r="W2089" s="41">
        <f>Table10[[#This Row],[Column16]]/'Given Data '!C$17</f>
        <v>-4.462443447671852</v>
      </c>
      <c r="X2089" s="41">
        <f>IF(L2089=1,'Given Data '!C$55,IF(L2089=2,'Given Data '!C$56,IF(L2089=3,'Given Data '!C$57)))</f>
        <v>581.23604096253996</v>
      </c>
      <c r="Y2089" s="41">
        <f>Table10[[#This Row],[Column19]]*Table10[[#This Row],[Column11]]^2/(2*1000)</f>
        <v>622.00561578847169</v>
      </c>
    </row>
    <row r="2090" spans="7:25">
      <c r="G2090" s="42">
        <v>6500</v>
      </c>
      <c r="H2090" s="42">
        <v>18</v>
      </c>
      <c r="I2090" s="41">
        <f>Table10[[#This Row],[Column2]]*746/1000</f>
        <v>13.428000000000001</v>
      </c>
      <c r="J2090" s="37">
        <f>60*Table10[[#This Row],[Column3]]/(2*PI()*Table10[[#This Row],[Column1]])</f>
        <v>1.972737762311973E-2</v>
      </c>
      <c r="K2090" s="51">
        <v>443.8</v>
      </c>
      <c r="L2090" s="41">
        <f>IF(Simulation!Q2090&lt;='Given Data '!J$6,1,IF(AND(Simulation!Q2090&gt;'Given Data '!J$6,Simulation!Q2090&lt;='Given Data '!J$7),2,IF(Simulation!Q2090&gt;'Given Data '!J$7,3)))</f>
        <v>3</v>
      </c>
      <c r="M2090" s="41">
        <v>4</v>
      </c>
      <c r="N2090" s="32">
        <f t="shared" si="75"/>
        <v>2086</v>
      </c>
      <c r="O2090" s="41">
        <f>O2089+(Table10[[#This Row],[Column11]]-Q2089)/R2089</f>
        <v>95.905088906085993</v>
      </c>
      <c r="P2090" s="41">
        <f>3.6*Table10[[#This Row],[Column11]]</f>
        <v>166.85899575669552</v>
      </c>
      <c r="Q2090" s="41">
        <f t="shared" si="76"/>
        <v>46.349721043526536</v>
      </c>
      <c r="R2090" s="36">
        <f>-Table10[[#This Row],[Column16]]/Table10[[#This Row],[Column19]]</f>
        <v>4.0183908711116532</v>
      </c>
      <c r="S2090" s="41">
        <f>'Given Data '!C$21*'Given Data '!C$19*'Given Data '!C$9*Table10[[#This Row],[Column11]]^2</f>
        <v>2019.9399982877837</v>
      </c>
      <c r="T2090" s="41">
        <f>'Given Data '!C$25*'Given Data '!C$17*9.81</f>
        <v>1023.5950200000002</v>
      </c>
      <c r="U2090" s="41">
        <v>0</v>
      </c>
      <c r="V2090" s="41">
        <f>'Given Data '!C$45-(Table10[[#This Row],[Column13]]+Table10[[#This Row],[Column14]]+Table10[[#This Row],[Column15]])</f>
        <v>-2335.6336009649494</v>
      </c>
      <c r="W2090" s="41">
        <f>Table10[[#This Row],[Column16]]/'Given Data '!C$17</f>
        <v>-4.4768810277068667</v>
      </c>
      <c r="X2090" s="41">
        <f>IF(L2090=1,'Given Data '!C$55,IF(L2090=2,'Given Data '!C$56,IF(L2090=3,'Given Data '!C$57)))</f>
        <v>581.23604096253996</v>
      </c>
      <c r="Y2090" s="41">
        <f>Table10[[#This Row],[Column19]]*Table10[[#This Row],[Column11]]^2/(2*1000)</f>
        <v>624.33371715955661</v>
      </c>
    </row>
    <row r="2091" spans="7:25">
      <c r="G2091" s="42">
        <v>6500</v>
      </c>
      <c r="H2091" s="42">
        <v>18</v>
      </c>
      <c r="I2091" s="41">
        <f>Table10[[#This Row],[Column2]]*746/1000</f>
        <v>13.428000000000001</v>
      </c>
      <c r="J2091" s="37">
        <f>60*Table10[[#This Row],[Column3]]/(2*PI()*Table10[[#This Row],[Column1]])</f>
        <v>1.972737762311973E-2</v>
      </c>
      <c r="K2091" s="51">
        <v>443.8</v>
      </c>
      <c r="L2091" s="41">
        <f>IF(Simulation!Q2091&lt;='Given Data '!J$6,1,IF(AND(Simulation!Q2091&gt;'Given Data '!J$6,Simulation!Q2091&lt;='Given Data '!J$7),2,IF(Simulation!Q2091&gt;'Given Data '!J$7,3)))</f>
        <v>3</v>
      </c>
      <c r="M2091" s="41">
        <v>4</v>
      </c>
      <c r="N2091" s="32">
        <f t="shared" si="75"/>
        <v>2087</v>
      </c>
      <c r="O2091" s="41">
        <f>O2090+(Table10[[#This Row],[Column11]]-Q2090)/R2090</f>
        <v>95.926643868496711</v>
      </c>
      <c r="P2091" s="41">
        <f>3.6*Table10[[#This Row],[Column11]]</f>
        <v>167.1708143077378</v>
      </c>
      <c r="Q2091" s="41">
        <f t="shared" si="76"/>
        <v>46.436337307704946</v>
      </c>
      <c r="R2091" s="36">
        <f>-Table10[[#This Row],[Column16]]/Table10[[#This Row],[Column19]]</f>
        <v>4.0313917842871287</v>
      </c>
      <c r="S2091" s="41">
        <f>'Given Data '!C$21*'Given Data '!C$19*'Given Data '!C$9*Table10[[#This Row],[Column11]]^2</f>
        <v>2027.4965975907946</v>
      </c>
      <c r="T2091" s="41">
        <f>'Given Data '!C$25*'Given Data '!C$17*9.81</f>
        <v>1023.5950200000002</v>
      </c>
      <c r="U2091" s="41">
        <v>0</v>
      </c>
      <c r="V2091" s="41">
        <f>'Given Data '!C$45-(Table10[[#This Row],[Column13]]+Table10[[#This Row],[Column14]]+Table10[[#This Row],[Column15]])</f>
        <v>-2343.1902002679608</v>
      </c>
      <c r="W2091" s="41">
        <f>Table10[[#This Row],[Column16]]/'Given Data '!C$17</f>
        <v>-4.4913653184105362</v>
      </c>
      <c r="X2091" s="41">
        <f>IF(L2091=1,'Given Data '!C$55,IF(L2091=2,'Given Data '!C$56,IF(L2091=3,'Given Data '!C$57)))</f>
        <v>581.23604096253996</v>
      </c>
      <c r="Y2091" s="41">
        <f>Table10[[#This Row],[Column19]]*Table10[[#This Row],[Column11]]^2/(2*1000)</f>
        <v>626.66935076052152</v>
      </c>
    </row>
    <row r="2092" spans="7:25">
      <c r="G2092" s="42">
        <v>6500</v>
      </c>
      <c r="H2092" s="42">
        <v>18</v>
      </c>
      <c r="I2092" s="41">
        <f>Table10[[#This Row],[Column2]]*746/1000</f>
        <v>13.428000000000001</v>
      </c>
      <c r="J2092" s="37">
        <f>60*Table10[[#This Row],[Column3]]/(2*PI()*Table10[[#This Row],[Column1]])</f>
        <v>1.972737762311973E-2</v>
      </c>
      <c r="K2092" s="51">
        <v>443.8</v>
      </c>
      <c r="L2092" s="41">
        <f>IF(Simulation!Q2092&lt;='Given Data '!J$6,1,IF(AND(Simulation!Q2092&gt;'Given Data '!J$6,Simulation!Q2092&lt;='Given Data '!J$7),2,IF(Simulation!Q2092&gt;'Given Data '!J$7,3)))</f>
        <v>3</v>
      </c>
      <c r="M2092" s="41">
        <v>4</v>
      </c>
      <c r="N2092" s="32">
        <f t="shared" si="75"/>
        <v>2088</v>
      </c>
      <c r="O2092" s="41">
        <f>O2091+(Table10[[#This Row],[Column11]]-Q2091)/R2091</f>
        <v>95.94815863521076</v>
      </c>
      <c r="P2092" s="41">
        <f>3.6*Table10[[#This Row],[Column11]]</f>
        <v>167.48305834131665</v>
      </c>
      <c r="Q2092" s="41">
        <f t="shared" si="76"/>
        <v>46.523071761476842</v>
      </c>
      <c r="R2092" s="36">
        <f>-Table10[[#This Row],[Column16]]/Table10[[#This Row],[Column19]]</f>
        <v>4.0444347600067445</v>
      </c>
      <c r="S2092" s="41">
        <f>'Given Data '!C$21*'Given Data '!C$19*'Given Data '!C$9*Table10[[#This Row],[Column11]]^2</f>
        <v>2035.0776451604347</v>
      </c>
      <c r="T2092" s="41">
        <f>'Given Data '!C$25*'Given Data '!C$17*9.81</f>
        <v>1023.5950200000002</v>
      </c>
      <c r="U2092" s="41">
        <v>0</v>
      </c>
      <c r="V2092" s="41">
        <f>'Given Data '!C$45-(Table10[[#This Row],[Column13]]+Table10[[#This Row],[Column14]]+Table10[[#This Row],[Column15]])</f>
        <v>-2350.7712478376006</v>
      </c>
      <c r="W2092" s="41">
        <f>Table10[[#This Row],[Column16]]/'Given Data '!C$17</f>
        <v>-4.5058964709083602</v>
      </c>
      <c r="X2092" s="41">
        <f>IF(L2092=1,'Given Data '!C$55,IF(L2092=2,'Given Data '!C$56,IF(L2092=3,'Given Data '!C$57)))</f>
        <v>581.23604096253996</v>
      </c>
      <c r="Y2092" s="41">
        <f>Table10[[#This Row],[Column19]]*Table10[[#This Row],[Column11]]^2/(2*1000)</f>
        <v>629.01254096078935</v>
      </c>
    </row>
    <row r="2093" spans="7:25">
      <c r="G2093" s="42">
        <v>6500</v>
      </c>
      <c r="H2093" s="42">
        <v>18</v>
      </c>
      <c r="I2093" s="41">
        <f>Table10[[#This Row],[Column2]]*746/1000</f>
        <v>13.428000000000001</v>
      </c>
      <c r="J2093" s="37">
        <f>60*Table10[[#This Row],[Column3]]/(2*PI()*Table10[[#This Row],[Column1]])</f>
        <v>1.972737762311973E-2</v>
      </c>
      <c r="K2093" s="51">
        <v>443.8</v>
      </c>
      <c r="L2093" s="41">
        <f>IF(Simulation!Q2093&lt;='Given Data '!J$6,1,IF(AND(Simulation!Q2093&gt;'Given Data '!J$6,Simulation!Q2093&lt;='Given Data '!J$7),2,IF(Simulation!Q2093&gt;'Given Data '!J$7,3)))</f>
        <v>3</v>
      </c>
      <c r="M2093" s="41">
        <v>4</v>
      </c>
      <c r="N2093" s="32">
        <f t="shared" si="75"/>
        <v>2089</v>
      </c>
      <c r="O2093" s="41">
        <f>O2092+(Table10[[#This Row],[Column11]]-Q2092)/R2092</f>
        <v>95.969633301302437</v>
      </c>
      <c r="P2093" s="41">
        <f>3.6*Table10[[#This Row],[Column11]]</f>
        <v>167.79572873091925</v>
      </c>
      <c r="Q2093" s="41">
        <f t="shared" si="76"/>
        <v>46.60992464747757</v>
      </c>
      <c r="R2093" s="36">
        <f>-Table10[[#This Row],[Column16]]/Table10[[#This Row],[Column19]]</f>
        <v>4.0575199343576838</v>
      </c>
      <c r="S2093" s="41">
        <f>'Given Data '!C$21*'Given Data '!C$19*'Given Data '!C$9*Table10[[#This Row],[Column11]]^2</f>
        <v>2042.6832200954793</v>
      </c>
      <c r="T2093" s="41">
        <f>'Given Data '!C$25*'Given Data '!C$17*9.81</f>
        <v>1023.5950200000002</v>
      </c>
      <c r="U2093" s="41">
        <v>0</v>
      </c>
      <c r="V2093" s="41">
        <f>'Given Data '!C$45-(Table10[[#This Row],[Column13]]+Table10[[#This Row],[Column14]]+Table10[[#This Row],[Column15]])</f>
        <v>-2358.376822772645</v>
      </c>
      <c r="W2093" s="41">
        <f>Table10[[#This Row],[Column16]]/'Given Data '!C$17</f>
        <v>-4.5204746368147912</v>
      </c>
      <c r="X2093" s="41">
        <f>IF(L2093=1,'Given Data '!C$55,IF(L2093=2,'Given Data '!C$56,IF(L2093=3,'Given Data '!C$57)))</f>
        <v>581.23604096253996</v>
      </c>
      <c r="Y2093" s="41">
        <f>Table10[[#This Row],[Column19]]*Table10[[#This Row],[Column11]]^2/(2*1000)</f>
        <v>631.36331220862689</v>
      </c>
    </row>
    <row r="2094" spans="7:25">
      <c r="G2094" s="42">
        <v>6500</v>
      </c>
      <c r="H2094" s="42">
        <v>18</v>
      </c>
      <c r="I2094" s="41">
        <f>Table10[[#This Row],[Column2]]*746/1000</f>
        <v>13.428000000000001</v>
      </c>
      <c r="J2094" s="37">
        <f>60*Table10[[#This Row],[Column3]]/(2*PI()*Table10[[#This Row],[Column1]])</f>
        <v>1.972737762311973E-2</v>
      </c>
      <c r="K2094" s="51">
        <v>443.8</v>
      </c>
      <c r="L2094" s="41">
        <f>IF(Simulation!Q2094&lt;='Given Data '!J$6,1,IF(AND(Simulation!Q2094&gt;'Given Data '!J$6,Simulation!Q2094&lt;='Given Data '!J$7),2,IF(Simulation!Q2094&gt;'Given Data '!J$7,3)))</f>
        <v>3</v>
      </c>
      <c r="M2094" s="41">
        <v>4</v>
      </c>
      <c r="N2094" s="32">
        <f t="shared" si="75"/>
        <v>2090</v>
      </c>
      <c r="O2094" s="41">
        <f>O2093+(Table10[[#This Row],[Column11]]-Q2093)/R2093</f>
        <v>95.991067961508961</v>
      </c>
      <c r="P2094" s="41">
        <f>3.6*Table10[[#This Row],[Column11]]</f>
        <v>168.10882635078622</v>
      </c>
      <c r="Q2094" s="41">
        <f t="shared" si="76"/>
        <v>46.696896208551728</v>
      </c>
      <c r="R2094" s="36">
        <f>-Table10[[#This Row],[Column16]]/Table10[[#This Row],[Column19]]</f>
        <v>4.0706474438674176</v>
      </c>
      <c r="S2094" s="41">
        <f>'Given Data '!C$21*'Given Data '!C$19*'Given Data '!C$9*Table10[[#This Row],[Column11]]^2</f>
        <v>2050.313401750615</v>
      </c>
      <c r="T2094" s="41">
        <f>'Given Data '!C$25*'Given Data '!C$17*9.81</f>
        <v>1023.5950200000002</v>
      </c>
      <c r="U2094" s="41">
        <v>0</v>
      </c>
      <c r="V2094" s="41">
        <f>'Given Data '!C$45-(Table10[[#This Row],[Column13]]+Table10[[#This Row],[Column14]]+Table10[[#This Row],[Column15]])</f>
        <v>-2366.0070044277809</v>
      </c>
      <c r="W2094" s="41">
        <f>Table10[[#This Row],[Column16]]/'Given Data '!C$17</f>
        <v>-4.5350999682348059</v>
      </c>
      <c r="X2094" s="41">
        <f>IF(L2094=1,'Given Data '!C$55,IF(L2094=2,'Given Data '!C$56,IF(L2094=3,'Given Data '!C$57)))</f>
        <v>581.23604096253996</v>
      </c>
      <c r="Y2094" s="41">
        <f>Table10[[#This Row],[Column19]]*Table10[[#This Row],[Column11]]^2/(2*1000)</f>
        <v>633.72168903139959</v>
      </c>
    </row>
    <row r="2095" spans="7:25">
      <c r="G2095" s="42">
        <v>6500</v>
      </c>
      <c r="H2095" s="42">
        <v>18</v>
      </c>
      <c r="I2095" s="41">
        <f>Table10[[#This Row],[Column2]]*746/1000</f>
        <v>13.428000000000001</v>
      </c>
      <c r="J2095" s="37">
        <f>60*Table10[[#This Row],[Column3]]/(2*PI()*Table10[[#This Row],[Column1]])</f>
        <v>1.972737762311973E-2</v>
      </c>
      <c r="K2095" s="51">
        <v>443.8</v>
      </c>
      <c r="L2095" s="41">
        <f>IF(Simulation!Q2095&lt;='Given Data '!J$6,1,IF(AND(Simulation!Q2095&gt;'Given Data '!J$6,Simulation!Q2095&lt;='Given Data '!J$7),2,IF(Simulation!Q2095&gt;'Given Data '!J$7,3)))</f>
        <v>3</v>
      </c>
      <c r="M2095" s="41">
        <v>4</v>
      </c>
      <c r="N2095" s="32">
        <f t="shared" si="75"/>
        <v>2091</v>
      </c>
      <c r="O2095" s="41">
        <f>O2094+(Table10[[#This Row],[Column11]]-Q2094)/R2094</f>
        <v>96.012462710232271</v>
      </c>
      <c r="P2095" s="41">
        <f>3.6*Table10[[#This Row],[Column11]]</f>
        <v>168.42235207591611</v>
      </c>
      <c r="Q2095" s="41">
        <f t="shared" si="76"/>
        <v>46.783986687754471</v>
      </c>
      <c r="R2095" s="36">
        <f>-Table10[[#This Row],[Column16]]/Table10[[#This Row],[Column19]]</f>
        <v>4.0838174255051287</v>
      </c>
      <c r="S2095" s="41">
        <f>'Given Data '!C$21*'Given Data '!C$19*'Given Data '!C$9*Table10[[#This Row],[Column11]]^2</f>
        <v>2057.9682697372682</v>
      </c>
      <c r="T2095" s="41">
        <f>'Given Data '!C$25*'Given Data '!C$17*9.81</f>
        <v>1023.5950200000002</v>
      </c>
      <c r="U2095" s="41">
        <v>0</v>
      </c>
      <c r="V2095" s="41">
        <f>'Given Data '!C$45-(Table10[[#This Row],[Column13]]+Table10[[#This Row],[Column14]]+Table10[[#This Row],[Column15]])</f>
        <v>-2373.6618724144337</v>
      </c>
      <c r="W2095" s="41">
        <f>Table10[[#This Row],[Column16]]/'Given Data '!C$17</f>
        <v>-4.5497726177654894</v>
      </c>
      <c r="X2095" s="41">
        <f>IF(L2095=1,'Given Data '!C$55,IF(L2095=2,'Given Data '!C$56,IF(L2095=3,'Given Data '!C$57)))</f>
        <v>581.23604096253996</v>
      </c>
      <c r="Y2095" s="41">
        <f>Table10[[#This Row],[Column19]]*Table10[[#This Row],[Column11]]^2/(2*1000)</f>
        <v>636.08769603582743</v>
      </c>
    </row>
    <row r="2096" spans="7:25">
      <c r="G2096" s="42">
        <v>6500</v>
      </c>
      <c r="H2096" s="42">
        <v>18</v>
      </c>
      <c r="I2096" s="41">
        <f>Table10[[#This Row],[Column2]]*746/1000</f>
        <v>13.428000000000001</v>
      </c>
      <c r="J2096" s="37">
        <f>60*Table10[[#This Row],[Column3]]/(2*PI()*Table10[[#This Row],[Column1]])</f>
        <v>1.972737762311973E-2</v>
      </c>
      <c r="K2096" s="51">
        <v>443.8</v>
      </c>
      <c r="L2096" s="41">
        <f>IF(Simulation!Q2096&lt;='Given Data '!J$6,1,IF(AND(Simulation!Q2096&gt;'Given Data '!J$6,Simulation!Q2096&lt;='Given Data '!J$7),2,IF(Simulation!Q2096&gt;'Given Data '!J$7,3)))</f>
        <v>3</v>
      </c>
      <c r="M2096" s="41">
        <v>4</v>
      </c>
      <c r="N2096" s="32">
        <f t="shared" si="75"/>
        <v>2092</v>
      </c>
      <c r="O2096" s="41">
        <f>O2095+(Table10[[#This Row],[Column11]]-Q2095)/R2095</f>
        <v>96.033817641540836</v>
      </c>
      <c r="P2096" s="41">
        <f>3.6*Table10[[#This Row],[Column11]]</f>
        <v>168.73630678207027</v>
      </c>
      <c r="Q2096" s="41">
        <f t="shared" si="76"/>
        <v>46.871196328352852</v>
      </c>
      <c r="R2096" s="36">
        <f>-Table10[[#This Row],[Column16]]/Table10[[#This Row],[Column19]]</f>
        <v>4.0970300166831484</v>
      </c>
      <c r="S2096" s="41">
        <f>'Given Data '!C$21*'Given Data '!C$19*'Given Data '!C$9*Table10[[#This Row],[Column11]]^2</f>
        <v>2065.6479039244364</v>
      </c>
      <c r="T2096" s="41">
        <f>'Given Data '!C$25*'Given Data '!C$17*9.81</f>
        <v>1023.5950200000002</v>
      </c>
      <c r="U2096" s="41">
        <v>0</v>
      </c>
      <c r="V2096" s="41">
        <f>'Given Data '!C$45-(Table10[[#This Row],[Column13]]+Table10[[#This Row],[Column14]]+Table10[[#This Row],[Column15]])</f>
        <v>-2381.3415066016023</v>
      </c>
      <c r="W2096" s="41">
        <f>Table10[[#This Row],[Column16]]/'Given Data '!C$17</f>
        <v>-4.5644927384976368</v>
      </c>
      <c r="X2096" s="41">
        <f>IF(L2096=1,'Given Data '!C$55,IF(L2096=2,'Given Data '!C$56,IF(L2096=3,'Given Data '!C$57)))</f>
        <v>581.23604096253996</v>
      </c>
      <c r="Y2096" s="41">
        <f>Table10[[#This Row],[Column19]]*Table10[[#This Row],[Column11]]^2/(2*1000)</f>
        <v>638.46135790824167</v>
      </c>
    </row>
    <row r="2097" spans="7:25">
      <c r="G2097" s="42">
        <v>6500</v>
      </c>
      <c r="H2097" s="42">
        <v>18</v>
      </c>
      <c r="I2097" s="41">
        <f>Table10[[#This Row],[Column2]]*746/1000</f>
        <v>13.428000000000001</v>
      </c>
      <c r="J2097" s="37">
        <f>60*Table10[[#This Row],[Column3]]/(2*PI()*Table10[[#This Row],[Column1]])</f>
        <v>1.972737762311973E-2</v>
      </c>
      <c r="K2097" s="51">
        <v>443.8</v>
      </c>
      <c r="L2097" s="41">
        <f>IF(Simulation!Q2097&lt;='Given Data '!J$6,1,IF(AND(Simulation!Q2097&gt;'Given Data '!J$6,Simulation!Q2097&lt;='Given Data '!J$7),2,IF(Simulation!Q2097&gt;'Given Data '!J$7,3)))</f>
        <v>3</v>
      </c>
      <c r="M2097" s="41">
        <v>4</v>
      </c>
      <c r="N2097" s="32">
        <f t="shared" si="75"/>
        <v>2093</v>
      </c>
      <c r="O2097" s="41">
        <f>O2096+(Table10[[#This Row],[Column11]]-Q2096)/R2096</f>
        <v>96.0551328491714</v>
      </c>
      <c r="P2097" s="41">
        <f>3.6*Table10[[#This Row],[Column11]]</f>
        <v>169.05069134577758</v>
      </c>
      <c r="Q2097" s="41">
        <f t="shared" si="76"/>
        <v>46.958525373827108</v>
      </c>
      <c r="R2097" s="36">
        <f>-Table10[[#This Row],[Column16]]/Table10[[#This Row],[Column19]]</f>
        <v>4.1102853552583811</v>
      </c>
      <c r="S2097" s="41">
        <f>'Given Data '!C$21*'Given Data '!C$19*'Given Data '!C$9*Table10[[#This Row],[Column11]]^2</f>
        <v>2073.3523844395231</v>
      </c>
      <c r="T2097" s="41">
        <f>'Given Data '!C$25*'Given Data '!C$17*9.81</f>
        <v>1023.5950200000002</v>
      </c>
      <c r="U2097" s="41">
        <v>0</v>
      </c>
      <c r="V2097" s="41">
        <f>'Given Data '!C$45-(Table10[[#This Row],[Column13]]+Table10[[#This Row],[Column14]]+Table10[[#This Row],[Column15]])</f>
        <v>-2389.0459871166886</v>
      </c>
      <c r="W2097" s="41">
        <f>Table10[[#This Row],[Column16]]/'Given Data '!C$17</f>
        <v>-4.5792604840173441</v>
      </c>
      <c r="X2097" s="41">
        <f>IF(L2097=1,'Given Data '!C$55,IF(L2097=2,'Given Data '!C$56,IF(L2097=3,'Given Data '!C$57)))</f>
        <v>581.23604096253996</v>
      </c>
      <c r="Y2097" s="41">
        <f>Table10[[#This Row],[Column19]]*Table10[[#This Row],[Column11]]^2/(2*1000)</f>
        <v>640.84269941484331</v>
      </c>
    </row>
    <row r="2098" spans="7:25">
      <c r="G2098" s="42">
        <v>6500</v>
      </c>
      <c r="H2098" s="42">
        <v>18</v>
      </c>
      <c r="I2098" s="41">
        <f>Table10[[#This Row],[Column2]]*746/1000</f>
        <v>13.428000000000001</v>
      </c>
      <c r="J2098" s="37">
        <f>60*Table10[[#This Row],[Column3]]/(2*PI()*Table10[[#This Row],[Column1]])</f>
        <v>1.972737762311973E-2</v>
      </c>
      <c r="K2098" s="51">
        <v>443.8</v>
      </c>
      <c r="L2098" s="41">
        <f>IF(Simulation!Q2098&lt;='Given Data '!J$6,1,IF(AND(Simulation!Q2098&gt;'Given Data '!J$6,Simulation!Q2098&lt;='Given Data '!J$7),2,IF(Simulation!Q2098&gt;'Given Data '!J$7,3)))</f>
        <v>3</v>
      </c>
      <c r="M2098" s="41">
        <v>4</v>
      </c>
      <c r="N2098" s="32">
        <f t="shared" si="75"/>
        <v>2094</v>
      </c>
      <c r="O2098" s="41">
        <f>O2097+(Table10[[#This Row],[Column11]]-Q2097)/R2097</f>
        <v>96.076408426530762</v>
      </c>
      <c r="P2098" s="41">
        <f>3.6*Table10[[#This Row],[Column11]]</f>
        <v>169.36550664433906</v>
      </c>
      <c r="Q2098" s="41">
        <f t="shared" si="76"/>
        <v>47.04597406787196</v>
      </c>
      <c r="R2098" s="36">
        <f>-Table10[[#This Row],[Column16]]/Table10[[#This Row],[Column19]]</f>
        <v>4.1235835795337517</v>
      </c>
      <c r="S2098" s="41">
        <f>'Given Data '!C$21*'Given Data '!C$19*'Given Data '!C$9*Table10[[#This Row],[Column11]]^2</f>
        <v>2081.0817916691708</v>
      </c>
      <c r="T2098" s="41">
        <f>'Given Data '!C$25*'Given Data '!C$17*9.81</f>
        <v>1023.5950200000002</v>
      </c>
      <c r="U2098" s="41">
        <v>0</v>
      </c>
      <c r="V2098" s="41">
        <f>'Given Data '!C$45-(Table10[[#This Row],[Column13]]+Table10[[#This Row],[Column14]]+Table10[[#This Row],[Column15]])</f>
        <v>-2396.7753943463367</v>
      </c>
      <c r="W2098" s="41">
        <f>Table10[[#This Row],[Column16]]/'Given Data '!C$17</f>
        <v>-4.5940760084076144</v>
      </c>
      <c r="X2098" s="41">
        <f>IF(L2098=1,'Given Data '!C$55,IF(L2098=2,'Given Data '!C$56,IF(L2098=3,'Given Data '!C$57)))</f>
        <v>581.23604096253996</v>
      </c>
      <c r="Y2098" s="41">
        <f>Table10[[#This Row],[Column19]]*Table10[[#This Row],[Column11]]^2/(2*1000)</f>
        <v>643.2317454019601</v>
      </c>
    </row>
    <row r="2099" spans="7:25">
      <c r="G2099" s="42">
        <v>6500</v>
      </c>
      <c r="H2099" s="42">
        <v>18</v>
      </c>
      <c r="I2099" s="41">
        <f>Table10[[#This Row],[Column2]]*746/1000</f>
        <v>13.428000000000001</v>
      </c>
      <c r="J2099" s="37">
        <f>60*Table10[[#This Row],[Column3]]/(2*PI()*Table10[[#This Row],[Column1]])</f>
        <v>1.972737762311973E-2</v>
      </c>
      <c r="K2099" s="51">
        <v>443.8</v>
      </c>
      <c r="L2099" s="41">
        <f>IF(Simulation!Q2099&lt;='Given Data '!J$6,1,IF(AND(Simulation!Q2099&gt;'Given Data '!J$6,Simulation!Q2099&lt;='Given Data '!J$7),2,IF(Simulation!Q2099&gt;'Given Data '!J$7,3)))</f>
        <v>3</v>
      </c>
      <c r="M2099" s="41">
        <v>4</v>
      </c>
      <c r="N2099" s="32">
        <f t="shared" si="75"/>
        <v>2095</v>
      </c>
      <c r="O2099" s="41">
        <f>O2098+(Table10[[#This Row],[Column11]]-Q2098)/R2098</f>
        <v>96.097644466697517</v>
      </c>
      <c r="P2099" s="41">
        <f>3.6*Table10[[#This Row],[Column11]]</f>
        <v>169.68075355583252</v>
      </c>
      <c r="Q2099" s="41">
        <f t="shared" si="76"/>
        <v>47.133542654397921</v>
      </c>
      <c r="R2099" s="36">
        <f>-Table10[[#This Row],[Column16]]/Table10[[#This Row],[Column19]]</f>
        <v>4.1369248282596374</v>
      </c>
      <c r="S2099" s="41">
        <f>'Given Data '!C$21*'Given Data '!C$19*'Given Data '!C$9*Table10[[#This Row],[Column11]]^2</f>
        <v>2088.8362062601018</v>
      </c>
      <c r="T2099" s="41">
        <f>'Given Data '!C$25*'Given Data '!C$17*9.81</f>
        <v>1023.5950200000002</v>
      </c>
      <c r="U2099" s="41">
        <v>0</v>
      </c>
      <c r="V2099" s="41">
        <f>'Given Data '!C$45-(Table10[[#This Row],[Column13]]+Table10[[#This Row],[Column14]]+Table10[[#This Row],[Column15]])</f>
        <v>-2404.5298089372673</v>
      </c>
      <c r="W2099" s="41">
        <f>Table10[[#This Row],[Column16]]/'Given Data '!C$17</f>
        <v>-4.6089394662499608</v>
      </c>
      <c r="X2099" s="41">
        <f>IF(L2099=1,'Given Data '!C$55,IF(L2099=2,'Given Data '!C$56,IF(L2099=3,'Given Data '!C$57)))</f>
        <v>581.23604096253996</v>
      </c>
      <c r="Y2099" s="41">
        <f>Table10[[#This Row],[Column19]]*Table10[[#This Row],[Column11]]^2/(2*1000)</f>
        <v>645.62852079630636</v>
      </c>
    </row>
    <row r="2100" spans="7:25">
      <c r="G2100" s="42">
        <v>6500</v>
      </c>
      <c r="H2100" s="42">
        <v>18</v>
      </c>
      <c r="I2100" s="41">
        <f>Table10[[#This Row],[Column2]]*746/1000</f>
        <v>13.428000000000001</v>
      </c>
      <c r="J2100" s="37">
        <f>60*Table10[[#This Row],[Column3]]/(2*PI()*Table10[[#This Row],[Column1]])</f>
        <v>1.972737762311973E-2</v>
      </c>
      <c r="K2100" s="51">
        <v>443.8</v>
      </c>
      <c r="L2100" s="41">
        <f>IF(Simulation!Q2100&lt;='Given Data '!J$6,1,IF(AND(Simulation!Q2100&gt;'Given Data '!J$6,Simulation!Q2100&lt;='Given Data '!J$7),2,IF(Simulation!Q2100&gt;'Given Data '!J$7,3)))</f>
        <v>3</v>
      </c>
      <c r="M2100" s="41">
        <v>4</v>
      </c>
      <c r="N2100" s="32">
        <f t="shared" si="75"/>
        <v>2096</v>
      </c>
      <c r="O2100" s="41">
        <f>O2099+(Table10[[#This Row],[Column11]]-Q2099)/R2099</f>
        <v>96.118841062423812</v>
      </c>
      <c r="P2100" s="41">
        <f>3.6*Table10[[#This Row],[Column11]]</f>
        <v>169.9964329591173</v>
      </c>
      <c r="Q2100" s="41">
        <f t="shared" si="76"/>
        <v>47.221231377532582</v>
      </c>
      <c r="R2100" s="36">
        <f>-Table10[[#This Row],[Column16]]/Table10[[#This Row],[Column19]]</f>
        <v>4.1503092406353286</v>
      </c>
      <c r="S2100" s="41">
        <f>'Given Data '!C$21*'Given Data '!C$19*'Given Data '!C$9*Table10[[#This Row],[Column11]]^2</f>
        <v>2096.6157091199584</v>
      </c>
      <c r="T2100" s="41">
        <f>'Given Data '!C$25*'Given Data '!C$17*9.81</f>
        <v>1023.5950200000002</v>
      </c>
      <c r="U2100" s="41">
        <v>0</v>
      </c>
      <c r="V2100" s="41">
        <f>'Given Data '!C$45-(Table10[[#This Row],[Column13]]+Table10[[#This Row],[Column14]]+Table10[[#This Row],[Column15]])</f>
        <v>-2412.3093117971239</v>
      </c>
      <c r="W2100" s="41">
        <f>Table10[[#This Row],[Column16]]/'Given Data '!C$17</f>
        <v>-4.6238510126260257</v>
      </c>
      <c r="X2100" s="41">
        <f>IF(L2100=1,'Given Data '!C$55,IF(L2100=2,'Given Data '!C$56,IF(L2100=3,'Given Data '!C$57)))</f>
        <v>581.23604096253996</v>
      </c>
      <c r="Y2100" s="41">
        <f>Table10[[#This Row],[Column19]]*Table10[[#This Row],[Column11]]^2/(2*1000)</f>
        <v>648.0330506052436</v>
      </c>
    </row>
    <row r="2101" spans="7:25">
      <c r="G2101" s="42">
        <v>6500</v>
      </c>
      <c r="H2101" s="42">
        <v>18</v>
      </c>
      <c r="I2101" s="41">
        <f>Table10[[#This Row],[Column2]]*746/1000</f>
        <v>13.428000000000001</v>
      </c>
      <c r="J2101" s="37">
        <f>60*Table10[[#This Row],[Column3]]/(2*PI()*Table10[[#This Row],[Column1]])</f>
        <v>1.972737762311973E-2</v>
      </c>
      <c r="K2101" s="51">
        <v>443.8</v>
      </c>
      <c r="L2101" s="41">
        <f>IF(Simulation!Q2101&lt;='Given Data '!J$6,1,IF(AND(Simulation!Q2101&gt;'Given Data '!J$6,Simulation!Q2101&lt;='Given Data '!J$7),2,IF(Simulation!Q2101&gt;'Given Data '!J$7,3)))</f>
        <v>3</v>
      </c>
      <c r="M2101" s="41">
        <v>4</v>
      </c>
      <c r="N2101" s="32">
        <f t="shared" si="75"/>
        <v>2097</v>
      </c>
      <c r="O2101" s="41">
        <f>O2100+(Table10[[#This Row],[Column11]]-Q2100)/R2100</f>
        <v>96.139998306137016</v>
      </c>
      <c r="P2101" s="41">
        <f>3.6*Table10[[#This Row],[Column11]]</f>
        <v>170.31254573383879</v>
      </c>
      <c r="Q2101" s="41">
        <f t="shared" si="76"/>
        <v>47.309040481621885</v>
      </c>
      <c r="R2101" s="36">
        <f>-Table10[[#This Row],[Column16]]/Table10[[#This Row],[Column19]]</f>
        <v>4.16373695631047</v>
      </c>
      <c r="S2101" s="41">
        <f>'Given Data '!C$21*'Given Data '!C$19*'Given Data '!C$9*Table10[[#This Row],[Column11]]^2</f>
        <v>2104.4203814181483</v>
      </c>
      <c r="T2101" s="41">
        <f>'Given Data '!C$25*'Given Data '!C$17*9.81</f>
        <v>1023.5950200000002</v>
      </c>
      <c r="U2101" s="41">
        <v>0</v>
      </c>
      <c r="V2101" s="41">
        <f>'Given Data '!C$45-(Table10[[#This Row],[Column13]]+Table10[[#This Row],[Column14]]+Table10[[#This Row],[Column15]])</f>
        <v>-2420.1139840953138</v>
      </c>
      <c r="W2101" s="41">
        <f>Table10[[#This Row],[Column16]]/'Given Data '!C$17</f>
        <v>-4.6388108031191919</v>
      </c>
      <c r="X2101" s="41">
        <f>IF(L2101=1,'Given Data '!C$55,IF(L2101=2,'Given Data '!C$56,IF(L2101=3,'Given Data '!C$57)))</f>
        <v>581.23604096253996</v>
      </c>
      <c r="Y2101" s="41">
        <f>Table10[[#This Row],[Column19]]*Table10[[#This Row],[Column11]]^2/(2*1000)</f>
        <v>650.44535991704083</v>
      </c>
    </row>
    <row r="2102" spans="7:25">
      <c r="G2102" s="42">
        <v>6500</v>
      </c>
      <c r="H2102" s="42">
        <v>18</v>
      </c>
      <c r="I2102" s="41">
        <f>Table10[[#This Row],[Column2]]*746/1000</f>
        <v>13.428000000000001</v>
      </c>
      <c r="J2102" s="37">
        <f>60*Table10[[#This Row],[Column3]]/(2*PI()*Table10[[#This Row],[Column1]])</f>
        <v>1.972737762311973E-2</v>
      </c>
      <c r="K2102" s="51">
        <v>443.8</v>
      </c>
      <c r="L2102" s="41">
        <f>IF(Simulation!Q2102&lt;='Given Data '!J$6,1,IF(AND(Simulation!Q2102&gt;'Given Data '!J$6,Simulation!Q2102&lt;='Given Data '!J$7),2,IF(Simulation!Q2102&gt;'Given Data '!J$7,3)))</f>
        <v>3</v>
      </c>
      <c r="M2102" s="41">
        <v>4</v>
      </c>
      <c r="N2102" s="32">
        <f t="shared" si="75"/>
        <v>2098</v>
      </c>
      <c r="O2102" s="41">
        <f>O2101+(Table10[[#This Row],[Column11]]-Q2101)/R2101</f>
        <v>96.161116289941518</v>
      </c>
      <c r="P2102" s="41">
        <f>3.6*Table10[[#This Row],[Column11]]</f>
        <v>170.62909276043314</v>
      </c>
      <c r="Q2102" s="41">
        <f t="shared" si="76"/>
        <v>47.396970211231427</v>
      </c>
      <c r="R2102" s="36">
        <f>-Table10[[#This Row],[Column16]]/Table10[[#This Row],[Column19]]</f>
        <v>4.1772081153865237</v>
      </c>
      <c r="S2102" s="41">
        <f>'Given Data '!C$21*'Given Data '!C$19*'Given Data '!C$9*Table10[[#This Row],[Column11]]^2</f>
        <v>2112.2503045866906</v>
      </c>
      <c r="T2102" s="41">
        <f>'Given Data '!C$25*'Given Data '!C$17*9.81</f>
        <v>1023.5950200000002</v>
      </c>
      <c r="U2102" s="41">
        <v>0</v>
      </c>
      <c r="V2102" s="41">
        <f>'Given Data '!C$45-(Table10[[#This Row],[Column13]]+Table10[[#This Row],[Column14]]+Table10[[#This Row],[Column15]])</f>
        <v>-2427.9439072638561</v>
      </c>
      <c r="W2102" s="41">
        <f>Table10[[#This Row],[Column16]]/'Given Data '!C$17</f>
        <v>-4.6538189938162118</v>
      </c>
      <c r="X2102" s="41">
        <f>IF(L2102=1,'Given Data '!C$55,IF(L2102=2,'Given Data '!C$56,IF(L2102=3,'Given Data '!C$57)))</f>
        <v>581.23604096253996</v>
      </c>
      <c r="Y2102" s="41">
        <f>Table10[[#This Row],[Column19]]*Table10[[#This Row],[Column11]]^2/(2*1000)</f>
        <v>652.86547390113606</v>
      </c>
    </row>
    <row r="2103" spans="7:25">
      <c r="G2103" s="42">
        <v>6500</v>
      </c>
      <c r="H2103" s="42">
        <v>18</v>
      </c>
      <c r="I2103" s="41">
        <f>Table10[[#This Row],[Column2]]*746/1000</f>
        <v>13.428000000000001</v>
      </c>
      <c r="J2103" s="37">
        <f>60*Table10[[#This Row],[Column3]]/(2*PI()*Table10[[#This Row],[Column1]])</f>
        <v>1.972737762311973E-2</v>
      </c>
      <c r="K2103" s="51">
        <v>443.8</v>
      </c>
      <c r="L2103" s="41">
        <f>IF(Simulation!Q2103&lt;='Given Data '!J$6,1,IF(AND(Simulation!Q2103&gt;'Given Data '!J$6,Simulation!Q2103&lt;='Given Data '!J$7),2,IF(Simulation!Q2103&gt;'Given Data '!J$7,3)))</f>
        <v>3</v>
      </c>
      <c r="M2103" s="41">
        <v>4</v>
      </c>
      <c r="N2103" s="32">
        <f t="shared" si="75"/>
        <v>2099</v>
      </c>
      <c r="O2103" s="41">
        <f>O2102+(Table10[[#This Row],[Column11]]-Q2102)/R2102</f>
        <v>96.182195105620337</v>
      </c>
      <c r="P2103" s="41">
        <f>3.6*Table10[[#This Row],[Column11]]</f>
        <v>170.94607492013179</v>
      </c>
      <c r="Q2103" s="41">
        <f t="shared" si="76"/>
        <v>47.48502081114772</v>
      </c>
      <c r="R2103" s="36">
        <f>-Table10[[#This Row],[Column16]]/Table10[[#This Row],[Column19]]</f>
        <v>4.1907228584182299</v>
      </c>
      <c r="S2103" s="41">
        <f>'Given Data '!C$21*'Given Data '!C$19*'Given Data '!C$9*Table10[[#This Row],[Column11]]^2</f>
        <v>2120.1055603210652</v>
      </c>
      <c r="T2103" s="41">
        <f>'Given Data '!C$25*'Given Data '!C$17*9.81</f>
        <v>1023.5950200000002</v>
      </c>
      <c r="U2103" s="41">
        <v>0</v>
      </c>
      <c r="V2103" s="41">
        <f>'Given Data '!C$45-(Table10[[#This Row],[Column13]]+Table10[[#This Row],[Column14]]+Table10[[#This Row],[Column15]])</f>
        <v>-2435.7991629982307</v>
      </c>
      <c r="W2103" s="41">
        <f>Table10[[#This Row],[Column16]]/'Given Data '!C$17</f>
        <v>-4.668875741308832</v>
      </c>
      <c r="X2103" s="41">
        <f>IF(L2103=1,'Given Data '!C$55,IF(L2103=2,'Given Data '!C$56,IF(L2103=3,'Given Data '!C$57)))</f>
        <v>581.23604096253996</v>
      </c>
      <c r="Y2103" s="41">
        <f>Table10[[#This Row],[Column19]]*Table10[[#This Row],[Column11]]^2/(2*1000)</f>
        <v>655.29341780839991</v>
      </c>
    </row>
    <row r="2104" spans="7:25">
      <c r="G2104" s="42">
        <v>6500</v>
      </c>
      <c r="H2104" s="42">
        <v>18</v>
      </c>
      <c r="I2104" s="41">
        <f>Table10[[#This Row],[Column2]]*746/1000</f>
        <v>13.428000000000001</v>
      </c>
      <c r="J2104" s="37">
        <f>60*Table10[[#This Row],[Column3]]/(2*PI()*Table10[[#This Row],[Column1]])</f>
        <v>1.972737762311973E-2</v>
      </c>
      <c r="K2104" s="51">
        <v>443.8</v>
      </c>
      <c r="L2104" s="41">
        <f>IF(Simulation!Q2104&lt;='Given Data '!J$6,1,IF(AND(Simulation!Q2104&gt;'Given Data '!J$6,Simulation!Q2104&lt;='Given Data '!J$7),2,IF(Simulation!Q2104&gt;'Given Data '!J$7,3)))</f>
        <v>3</v>
      </c>
      <c r="M2104" s="41">
        <v>4</v>
      </c>
      <c r="N2104" s="32">
        <f t="shared" si="75"/>
        <v>2100</v>
      </c>
      <c r="O2104" s="41">
        <f>O2103+(Table10[[#This Row],[Column11]]-Q2103)/R2103</f>
        <v>96.203234844636881</v>
      </c>
      <c r="P2104" s="41">
        <f>3.6*Table10[[#This Row],[Column11]]</f>
        <v>171.26349309496612</v>
      </c>
      <c r="Q2104" s="41">
        <f t="shared" si="76"/>
        <v>47.573192526379479</v>
      </c>
      <c r="R2104" s="36">
        <f>-Table10[[#This Row],[Column16]]/Table10[[#This Row],[Column19]]</f>
        <v>4.2042813264150727</v>
      </c>
      <c r="S2104" s="41">
        <f>'Given Data '!C$21*'Given Data '!C$19*'Given Data '!C$9*Table10[[#This Row],[Column11]]^2</f>
        <v>2127.9862305810675</v>
      </c>
      <c r="T2104" s="41">
        <f>'Given Data '!C$25*'Given Data '!C$17*9.81</f>
        <v>1023.5950200000002</v>
      </c>
      <c r="U2104" s="41">
        <v>0</v>
      </c>
      <c r="V2104" s="41">
        <f>'Given Data '!C$45-(Table10[[#This Row],[Column13]]+Table10[[#This Row],[Column14]]+Table10[[#This Row],[Column15]])</f>
        <v>-2443.679833258233</v>
      </c>
      <c r="W2104" s="41">
        <f>Table10[[#This Row],[Column16]]/'Given Data '!C$17</f>
        <v>-4.6839812026954304</v>
      </c>
      <c r="X2104" s="41">
        <f>IF(L2104=1,'Given Data '!C$55,IF(L2104=2,'Given Data '!C$56,IF(L2104=3,'Given Data '!C$57)))</f>
        <v>581.23604096253996</v>
      </c>
      <c r="Y2104" s="41">
        <f>Table10[[#This Row],[Column19]]*Table10[[#This Row],[Column11]]^2/(2*1000)</f>
        <v>657.72921697139805</v>
      </c>
    </row>
    <row r="2105" spans="7:25">
      <c r="G2105" s="17"/>
      <c r="H2105" s="17"/>
      <c r="I2105" s="41"/>
    </row>
    <row r="2106" spans="7:25">
      <c r="R2106"/>
    </row>
    <row r="2107" spans="7:25">
      <c r="R2107"/>
    </row>
    <row r="2108" spans="7:25">
      <c r="R2108"/>
    </row>
    <row r="2109" spans="7:25">
      <c r="R2109"/>
    </row>
    <row r="2110" spans="7:25">
      <c r="R2110"/>
    </row>
    <row r="2111" spans="7:25">
      <c r="R2111"/>
    </row>
    <row r="2112" spans="7:25">
      <c r="R2112"/>
    </row>
    <row r="2113" spans="18:18">
      <c r="R2113"/>
    </row>
    <row r="2114" spans="18:18">
      <c r="R2114"/>
    </row>
    <row r="2115" spans="18:18">
      <c r="R2115"/>
    </row>
    <row r="2116" spans="18:18">
      <c r="R2116"/>
    </row>
    <row r="2117" spans="18:18">
      <c r="R2117"/>
    </row>
    <row r="2118" spans="18:18">
      <c r="R2118"/>
    </row>
    <row r="2119" spans="18:18">
      <c r="R2119"/>
    </row>
    <row r="2120" spans="18:18">
      <c r="R2120"/>
    </row>
    <row r="2121" spans="18:18">
      <c r="R2121"/>
    </row>
    <row r="2122" spans="18:18">
      <c r="R2122"/>
    </row>
    <row r="2123" spans="18:18">
      <c r="R2123"/>
    </row>
    <row r="2124" spans="18:18">
      <c r="R2124"/>
    </row>
    <row r="2125" spans="18:18">
      <c r="R2125"/>
    </row>
    <row r="2126" spans="18:18">
      <c r="R2126"/>
    </row>
    <row r="2127" spans="18:18">
      <c r="R2127"/>
    </row>
    <row r="2128" spans="18:18">
      <c r="R2128"/>
    </row>
    <row r="2129" spans="18:18">
      <c r="R2129"/>
    </row>
    <row r="2130" spans="18:18">
      <c r="R2130"/>
    </row>
    <row r="2131" spans="18:18">
      <c r="R2131"/>
    </row>
    <row r="2132" spans="18:18">
      <c r="R2132"/>
    </row>
    <row r="2133" spans="18:18">
      <c r="R2133"/>
    </row>
    <row r="2134" spans="18:18">
      <c r="R2134"/>
    </row>
    <row r="2135" spans="18:18">
      <c r="R2135"/>
    </row>
    <row r="2136" spans="18:18">
      <c r="R2136"/>
    </row>
    <row r="2137" spans="18:18">
      <c r="R2137"/>
    </row>
    <row r="2138" spans="18:18">
      <c r="R2138"/>
    </row>
    <row r="2139" spans="18:18">
      <c r="R2139"/>
    </row>
    <row r="2140" spans="18:18">
      <c r="R2140"/>
    </row>
    <row r="2141" spans="18:18">
      <c r="R2141"/>
    </row>
    <row r="2142" spans="18:18">
      <c r="R2142"/>
    </row>
    <row r="2143" spans="18:18">
      <c r="R2143"/>
    </row>
    <row r="2144" spans="18:18">
      <c r="R2144"/>
    </row>
    <row r="2145" spans="18:18">
      <c r="R2145"/>
    </row>
    <row r="2146" spans="18:18">
      <c r="R2146"/>
    </row>
    <row r="2147" spans="18:18">
      <c r="R2147"/>
    </row>
    <row r="2148" spans="18:18">
      <c r="R2148"/>
    </row>
    <row r="2149" spans="18:18">
      <c r="R2149"/>
    </row>
    <row r="2150" spans="18:18">
      <c r="R2150"/>
    </row>
    <row r="2151" spans="18:18">
      <c r="R2151"/>
    </row>
    <row r="2152" spans="18:18">
      <c r="R2152"/>
    </row>
    <row r="2153" spans="18:18">
      <c r="R2153"/>
    </row>
    <row r="2154" spans="18:18">
      <c r="R2154"/>
    </row>
    <row r="2155" spans="18:18">
      <c r="R2155"/>
    </row>
    <row r="2156" spans="18:18">
      <c r="R2156"/>
    </row>
    <row r="2157" spans="18:18">
      <c r="R2157"/>
    </row>
    <row r="2158" spans="18:18">
      <c r="R2158"/>
    </row>
    <row r="2159" spans="18:18">
      <c r="R2159"/>
    </row>
    <row r="2160" spans="18:18">
      <c r="R2160"/>
    </row>
    <row r="2161" spans="18:18">
      <c r="R2161"/>
    </row>
    <row r="2162" spans="18:18">
      <c r="R2162"/>
    </row>
    <row r="2163" spans="18:18">
      <c r="R2163"/>
    </row>
    <row r="2164" spans="18:18">
      <c r="R2164"/>
    </row>
    <row r="2165" spans="18:18">
      <c r="R2165"/>
    </row>
    <row r="2166" spans="18:18">
      <c r="R2166"/>
    </row>
    <row r="2167" spans="18:18">
      <c r="R2167"/>
    </row>
    <row r="2168" spans="18:18">
      <c r="R2168"/>
    </row>
    <row r="2169" spans="18:18">
      <c r="R2169"/>
    </row>
    <row r="2170" spans="18:18">
      <c r="R2170"/>
    </row>
    <row r="2171" spans="18:18">
      <c r="R2171"/>
    </row>
    <row r="2172" spans="18:18">
      <c r="R2172"/>
    </row>
    <row r="2173" spans="18:18">
      <c r="R2173"/>
    </row>
    <row r="2174" spans="18:18">
      <c r="R2174"/>
    </row>
    <row r="2175" spans="18:18">
      <c r="R2175"/>
    </row>
    <row r="2176" spans="18:18">
      <c r="R2176"/>
    </row>
    <row r="2177" spans="18:18">
      <c r="R2177"/>
    </row>
    <row r="2178" spans="18:18">
      <c r="R2178"/>
    </row>
    <row r="2179" spans="18:18">
      <c r="R2179"/>
    </row>
    <row r="2180" spans="18:18">
      <c r="R2180"/>
    </row>
    <row r="2181" spans="18:18">
      <c r="R2181"/>
    </row>
    <row r="2182" spans="18:18">
      <c r="R2182"/>
    </row>
    <row r="2183" spans="18:18">
      <c r="R2183"/>
    </row>
    <row r="2184" spans="18:18">
      <c r="R2184"/>
    </row>
    <row r="2185" spans="18:18">
      <c r="R2185"/>
    </row>
    <row r="2186" spans="18:18">
      <c r="R2186"/>
    </row>
    <row r="2187" spans="18:18">
      <c r="R2187"/>
    </row>
    <row r="2188" spans="18:18">
      <c r="R2188"/>
    </row>
    <row r="2189" spans="18:18">
      <c r="R2189"/>
    </row>
    <row r="2190" spans="18:18">
      <c r="R2190"/>
    </row>
    <row r="2191" spans="18:18">
      <c r="R2191"/>
    </row>
    <row r="2192" spans="18:18">
      <c r="R2192"/>
    </row>
    <row r="2193" spans="16:18">
      <c r="R2193"/>
    </row>
    <row r="2194" spans="16:18">
      <c r="R2194"/>
    </row>
    <row r="2195" spans="16:18">
      <c r="R2195"/>
    </row>
    <row r="2196" spans="16:18">
      <c r="R2196"/>
    </row>
    <row r="2197" spans="16:18">
      <c r="P2197">
        <f>MAX(P4:P2104)</f>
        <v>171.26349309496612</v>
      </c>
      <c r="R2197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dimension ref="A1:AD2105"/>
  <sheetViews>
    <sheetView workbookViewId="0">
      <selection activeCell="N6" sqref="N6"/>
    </sheetView>
  </sheetViews>
  <sheetFormatPr defaultRowHeight="15"/>
  <cols>
    <col min="1" max="3" width="9.140625" style="41"/>
    <col min="4" max="4" width="10.7109375" style="41" bestFit="1" customWidth="1"/>
    <col min="5" max="5" width="10.7109375" style="41" customWidth="1"/>
    <col min="6" max="6" width="12" style="41" bestFit="1" customWidth="1"/>
    <col min="7" max="7" width="9.140625" style="41"/>
    <col min="8" max="9" width="12" style="41" bestFit="1" customWidth="1"/>
    <col min="10" max="10" width="13.140625" style="41" bestFit="1" customWidth="1"/>
    <col min="11" max="11" width="18.7109375" style="41" bestFit="1" customWidth="1"/>
    <col min="12" max="12" width="13.42578125" style="41" bestFit="1" customWidth="1"/>
    <col min="13" max="13" width="20.7109375" style="41" bestFit="1" customWidth="1"/>
  </cols>
  <sheetData>
    <row r="1" spans="2:30">
      <c r="N1" s="41"/>
    </row>
    <row r="3" spans="2:30" ht="15.75" thickBot="1"/>
    <row r="4" spans="2:30">
      <c r="B4" s="47" t="s">
        <v>125</v>
      </c>
      <c r="C4" s="43" t="s">
        <v>76</v>
      </c>
      <c r="D4" s="87" t="s">
        <v>140</v>
      </c>
      <c r="E4" s="87" t="s">
        <v>120</v>
      </c>
      <c r="F4" s="47" t="s">
        <v>121</v>
      </c>
      <c r="G4" s="84" t="s">
        <v>122</v>
      </c>
      <c r="H4" s="88" t="s">
        <v>141</v>
      </c>
      <c r="I4" s="85" t="s">
        <v>138</v>
      </c>
      <c r="J4" s="88" t="s">
        <v>143</v>
      </c>
      <c r="K4" s="85" t="s">
        <v>139</v>
      </c>
      <c r="L4" s="85" t="s">
        <v>142</v>
      </c>
      <c r="M4" s="88" t="s">
        <v>144</v>
      </c>
      <c r="P4" s="52" t="s">
        <v>137</v>
      </c>
      <c r="Q4" s="53">
        <v>500</v>
      </c>
      <c r="R4" s="54">
        <v>1000</v>
      </c>
      <c r="S4" s="54">
        <v>1500</v>
      </c>
      <c r="T4" s="54">
        <v>2000</v>
      </c>
      <c r="U4" s="54">
        <v>2500</v>
      </c>
      <c r="V4" s="54">
        <v>3000</v>
      </c>
      <c r="W4" s="54">
        <v>3500</v>
      </c>
      <c r="X4" s="54">
        <v>4000</v>
      </c>
      <c r="Y4" s="54">
        <v>4500</v>
      </c>
      <c r="Z4" s="54">
        <v>5000</v>
      </c>
      <c r="AA4" s="54">
        <v>5500</v>
      </c>
      <c r="AB4" s="54">
        <v>6000</v>
      </c>
      <c r="AC4" s="54">
        <v>6500</v>
      </c>
      <c r="AD4" s="55">
        <v>7000</v>
      </c>
    </row>
    <row r="5" spans="2:30">
      <c r="B5" s="81">
        <v>0</v>
      </c>
      <c r="C5" s="44">
        <v>1000</v>
      </c>
      <c r="D5" s="48">
        <v>507.28000000000003</v>
      </c>
      <c r="E5" s="48">
        <v>0.50728000000000006</v>
      </c>
      <c r="F5" s="48">
        <v>4.844167171899401</v>
      </c>
      <c r="G5" s="49">
        <v>709.89369999999997</v>
      </c>
      <c r="H5" s="41">
        <v>0</v>
      </c>
      <c r="I5" s="41">
        <v>0</v>
      </c>
      <c r="J5" s="86">
        <v>0</v>
      </c>
      <c r="K5" s="86">
        <v>0</v>
      </c>
      <c r="L5" s="86">
        <v>0</v>
      </c>
      <c r="M5" s="86">
        <v>0</v>
      </c>
      <c r="P5" s="56" t="s">
        <v>76</v>
      </c>
      <c r="Q5" s="57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9"/>
    </row>
    <row r="6" spans="2:30">
      <c r="B6" s="81">
        <f>B5+1</f>
        <v>1</v>
      </c>
      <c r="C6" s="44">
        <v>1200</v>
      </c>
      <c r="D6" s="48">
        <v>768.38</v>
      </c>
      <c r="E6" s="48">
        <v>0.76837999999999995</v>
      </c>
      <c r="F6" s="48">
        <v>6.1145737586475279</v>
      </c>
      <c r="G6" s="49">
        <v>738.17380000000003</v>
      </c>
      <c r="H6" s="41">
        <f>E6/1000</f>
        <v>7.6837999999999993E-4</v>
      </c>
      <c r="I6" s="41">
        <f>E6*G6/3600</f>
        <v>0.15755499567888889</v>
      </c>
      <c r="J6" s="41">
        <f>H6*G6</f>
        <v>0.56719798444399994</v>
      </c>
      <c r="K6" s="41">
        <f>K5+J6</f>
        <v>0.56719798444399994</v>
      </c>
      <c r="L6" s="41">
        <f>J6/1000*0.775</f>
        <v>4.3957843794409997E-4</v>
      </c>
      <c r="M6" s="41">
        <f>M5+L6</f>
        <v>4.3957843794409997E-4</v>
      </c>
      <c r="P6" s="60">
        <v>22</v>
      </c>
      <c r="Q6" s="61">
        <v>0</v>
      </c>
      <c r="R6" s="62">
        <v>0</v>
      </c>
      <c r="S6" s="62">
        <v>0</v>
      </c>
      <c r="T6" s="62">
        <v>0</v>
      </c>
      <c r="U6" s="62">
        <v>0</v>
      </c>
      <c r="V6" s="62">
        <v>0</v>
      </c>
      <c r="W6" s="62">
        <v>0</v>
      </c>
      <c r="X6" s="62">
        <v>0</v>
      </c>
      <c r="Y6" s="62">
        <v>0</v>
      </c>
      <c r="Z6" s="63">
        <v>477.26299999999998</v>
      </c>
      <c r="AA6" s="63">
        <v>457.65679050000006</v>
      </c>
      <c r="AB6" s="64">
        <v>0</v>
      </c>
      <c r="AC6" s="64">
        <v>0</v>
      </c>
      <c r="AD6" s="65">
        <v>0</v>
      </c>
    </row>
    <row r="7" spans="2:30">
      <c r="B7" s="81">
        <f t="shared" ref="B7:B70" si="0">B6+1</f>
        <v>2</v>
      </c>
      <c r="C7" s="44">
        <v>1400</v>
      </c>
      <c r="D7" s="48">
        <v>1036.9399999999998</v>
      </c>
      <c r="E7" s="48">
        <v>1.0369399999999998</v>
      </c>
      <c r="F7" s="48">
        <v>7.0728911438447115</v>
      </c>
      <c r="G7" s="49">
        <v>698.97720000000004</v>
      </c>
      <c r="H7" s="41">
        <f t="shared" ref="H7:H70" si="1">E7/1000</f>
        <v>1.0369399999999997E-3</v>
      </c>
      <c r="I7" s="41">
        <f t="shared" ref="I7:I70" si="2">E7*G7/3600</f>
        <v>0.20133261604666661</v>
      </c>
      <c r="J7" s="41">
        <f t="shared" ref="J7:J70" si="3">H7*G7</f>
        <v>0.72479741776799977</v>
      </c>
      <c r="K7" s="41">
        <f t="shared" ref="K7:K70" si="4">K6+J7</f>
        <v>1.2919954022119997</v>
      </c>
      <c r="L7" s="41">
        <f t="shared" ref="L7:L70" si="5">J7/1000*0.775</f>
        <v>5.6171799877019989E-4</v>
      </c>
      <c r="M7" s="41">
        <f t="shared" ref="M7:M70" si="6">M6+L7</f>
        <v>1.0012964367142997E-3</v>
      </c>
      <c r="P7" s="60">
        <v>21</v>
      </c>
      <c r="Q7" s="61">
        <v>0</v>
      </c>
      <c r="R7" s="62">
        <v>0</v>
      </c>
      <c r="S7" s="62">
        <v>0</v>
      </c>
      <c r="T7" s="62">
        <v>0</v>
      </c>
      <c r="U7" s="62">
        <v>0</v>
      </c>
      <c r="V7" s="62">
        <v>0</v>
      </c>
      <c r="W7" s="62">
        <v>0</v>
      </c>
      <c r="X7" s="62">
        <v>0</v>
      </c>
      <c r="Y7" s="63">
        <v>483</v>
      </c>
      <c r="Z7" s="63">
        <v>470.50444350000004</v>
      </c>
      <c r="AA7" s="63">
        <v>443.88070662500002</v>
      </c>
      <c r="AB7" s="62">
        <v>477</v>
      </c>
      <c r="AC7" s="64">
        <v>0</v>
      </c>
      <c r="AD7" s="65">
        <v>0</v>
      </c>
    </row>
    <row r="8" spans="2:30">
      <c r="B8" s="81">
        <f t="shared" si="0"/>
        <v>3</v>
      </c>
      <c r="C8" s="44">
        <v>1900</v>
      </c>
      <c r="D8" s="48">
        <v>2178.3200000000002</v>
      </c>
      <c r="E8" s="48">
        <v>2.1783200000000003</v>
      </c>
      <c r="F8" s="48">
        <v>10.948117756924342</v>
      </c>
      <c r="G8" s="49">
        <v>671.42499999999995</v>
      </c>
      <c r="H8" s="41">
        <f t="shared" si="1"/>
        <v>2.1783200000000001E-3</v>
      </c>
      <c r="I8" s="41">
        <f t="shared" si="2"/>
        <v>0.40627180722222223</v>
      </c>
      <c r="J8" s="41">
        <f t="shared" si="3"/>
        <v>1.4625785060000001</v>
      </c>
      <c r="K8" s="41">
        <f t="shared" si="4"/>
        <v>2.7545739082119995</v>
      </c>
      <c r="L8" s="41">
        <f t="shared" si="5"/>
        <v>1.1334983421500001E-3</v>
      </c>
      <c r="M8" s="41">
        <f t="shared" si="6"/>
        <v>2.1347947788643001E-3</v>
      </c>
      <c r="P8" s="60">
        <v>20</v>
      </c>
      <c r="Q8" s="61">
        <v>0</v>
      </c>
      <c r="R8" s="62">
        <v>0</v>
      </c>
      <c r="S8" s="62">
        <v>0</v>
      </c>
      <c r="T8" s="62">
        <v>0</v>
      </c>
      <c r="U8" s="62">
        <v>0</v>
      </c>
      <c r="V8" s="62">
        <v>0</v>
      </c>
      <c r="W8" s="62">
        <v>0</v>
      </c>
      <c r="X8" s="63">
        <v>479.7</v>
      </c>
      <c r="Y8" s="63">
        <v>491.62359700000002</v>
      </c>
      <c r="Z8" s="63">
        <v>461.7157545</v>
      </c>
      <c r="AA8" s="63">
        <v>414.10462275000009</v>
      </c>
      <c r="AB8" s="63">
        <v>469.19731950000011</v>
      </c>
      <c r="AC8" s="64">
        <v>0</v>
      </c>
      <c r="AD8" s="65">
        <v>0</v>
      </c>
    </row>
    <row r="9" spans="2:30">
      <c r="B9" s="81">
        <f t="shared" si="0"/>
        <v>4</v>
      </c>
      <c r="C9" s="44">
        <v>2300</v>
      </c>
      <c r="D9" s="48">
        <v>3163.04</v>
      </c>
      <c r="E9" s="48">
        <v>3.1630400000000001</v>
      </c>
      <c r="F9" s="48">
        <v>13.132524813844922</v>
      </c>
      <c r="G9" s="49">
        <v>537.86</v>
      </c>
      <c r="H9" s="41">
        <f t="shared" si="1"/>
        <v>3.1630400000000002E-3</v>
      </c>
      <c r="I9" s="41">
        <f t="shared" si="2"/>
        <v>0.47257574844444444</v>
      </c>
      <c r="J9" s="41">
        <f t="shared" si="3"/>
        <v>1.7012726944000001</v>
      </c>
      <c r="K9" s="41">
        <f t="shared" si="4"/>
        <v>4.4558466026119996</v>
      </c>
      <c r="L9" s="41">
        <f t="shared" si="5"/>
        <v>1.3184863381600002E-3</v>
      </c>
      <c r="M9" s="41">
        <f t="shared" si="6"/>
        <v>3.4532811170243003E-3</v>
      </c>
      <c r="P9" s="60">
        <v>19</v>
      </c>
      <c r="Q9" s="61">
        <v>0</v>
      </c>
      <c r="R9" s="62">
        <v>0</v>
      </c>
      <c r="S9" s="62">
        <v>0</v>
      </c>
      <c r="T9" s="62">
        <v>0</v>
      </c>
      <c r="U9" s="62">
        <v>0</v>
      </c>
      <c r="V9" s="63">
        <v>487</v>
      </c>
      <c r="W9" s="63">
        <v>478.3</v>
      </c>
      <c r="X9" s="63">
        <v>482.76</v>
      </c>
      <c r="Y9" s="63">
        <v>476.51549400000005</v>
      </c>
      <c r="Z9" s="63">
        <v>443.04624000000007</v>
      </c>
      <c r="AA9" s="63">
        <v>392.32853887500011</v>
      </c>
      <c r="AB9" s="63">
        <v>457.16661900000008</v>
      </c>
      <c r="AC9" s="63">
        <v>504.47246849999999</v>
      </c>
      <c r="AD9" s="66">
        <v>0</v>
      </c>
    </row>
    <row r="10" spans="2:30">
      <c r="B10" s="81">
        <f t="shared" si="0"/>
        <v>5</v>
      </c>
      <c r="C10" s="44">
        <v>2500</v>
      </c>
      <c r="D10" s="48">
        <v>3909.04</v>
      </c>
      <c r="E10" s="48">
        <v>3.9090400000000001</v>
      </c>
      <c r="F10" s="48">
        <v>14.931432929854621</v>
      </c>
      <c r="G10" s="50">
        <v>519.9</v>
      </c>
      <c r="H10" s="41">
        <f t="shared" si="1"/>
        <v>3.9090399999999999E-3</v>
      </c>
      <c r="I10" s="41">
        <f t="shared" si="2"/>
        <v>0.5645305266666667</v>
      </c>
      <c r="J10" s="41">
        <f t="shared" si="3"/>
        <v>2.0323098959999997</v>
      </c>
      <c r="K10" s="41">
        <f t="shared" si="4"/>
        <v>6.4881564986119997</v>
      </c>
      <c r="L10" s="41">
        <f t="shared" si="5"/>
        <v>1.5750401693999999E-3</v>
      </c>
      <c r="M10" s="41">
        <f t="shared" si="6"/>
        <v>5.0283212864242997E-3</v>
      </c>
      <c r="P10" s="60">
        <v>18</v>
      </c>
      <c r="Q10" s="61">
        <v>0</v>
      </c>
      <c r="R10" s="62">
        <v>0</v>
      </c>
      <c r="S10" s="62">
        <v>0</v>
      </c>
      <c r="T10" s="62">
        <v>0</v>
      </c>
      <c r="U10" s="62">
        <v>0</v>
      </c>
      <c r="V10" s="63">
        <v>494.6</v>
      </c>
      <c r="W10" s="63">
        <v>487.6</v>
      </c>
      <c r="X10" s="63">
        <v>483.62212080000006</v>
      </c>
      <c r="Y10" s="67">
        <v>467.51181750000001</v>
      </c>
      <c r="Z10" s="67">
        <v>427.32635400000004</v>
      </c>
      <c r="AA10" s="67">
        <v>370.55245500000012</v>
      </c>
      <c r="AB10" s="67">
        <v>440.18260650000002</v>
      </c>
      <c r="AC10" s="63">
        <v>492.04619100000002</v>
      </c>
      <c r="AD10" s="68">
        <v>585.75415350000003</v>
      </c>
    </row>
    <row r="11" spans="2:30">
      <c r="B11" s="81">
        <f t="shared" si="0"/>
        <v>6</v>
      </c>
      <c r="C11" s="44">
        <v>2700</v>
      </c>
      <c r="D11" s="48">
        <v>4423.78</v>
      </c>
      <c r="E11" s="48">
        <v>4.4237799999999998</v>
      </c>
      <c r="F11" s="48">
        <v>15.645921203356993</v>
      </c>
      <c r="G11" s="50">
        <v>516.02</v>
      </c>
      <c r="H11" s="41">
        <f t="shared" si="1"/>
        <v>4.4237799999999996E-3</v>
      </c>
      <c r="I11" s="41">
        <f t="shared" si="2"/>
        <v>0.63409970988888886</v>
      </c>
      <c r="J11" s="41">
        <f t="shared" si="3"/>
        <v>2.2827589555999999</v>
      </c>
      <c r="K11" s="41">
        <f t="shared" si="4"/>
        <v>8.770915454212</v>
      </c>
      <c r="L11" s="41">
        <f t="shared" si="5"/>
        <v>1.7691381905899999E-3</v>
      </c>
      <c r="M11" s="41">
        <f t="shared" si="6"/>
        <v>6.7974594770143001E-3</v>
      </c>
      <c r="P11" s="60">
        <v>17</v>
      </c>
      <c r="Q11" s="61">
        <v>0</v>
      </c>
      <c r="R11" s="62">
        <v>0</v>
      </c>
      <c r="S11" s="62">
        <v>0</v>
      </c>
      <c r="T11" s="62">
        <v>0</v>
      </c>
      <c r="U11" s="67">
        <v>503.2</v>
      </c>
      <c r="V11" s="63">
        <v>499.2</v>
      </c>
      <c r="W11" s="63">
        <v>496.26476171999997</v>
      </c>
      <c r="X11" s="63">
        <v>486.36708120000003</v>
      </c>
      <c r="Y11" s="69">
        <v>453.02166</v>
      </c>
      <c r="Z11" s="69">
        <v>396.4699147500001</v>
      </c>
      <c r="AA11" s="69">
        <v>359.6644130625001</v>
      </c>
      <c r="AB11" s="69">
        <v>404.08190550000012</v>
      </c>
      <c r="AC11" s="67">
        <v>484.72801649999997</v>
      </c>
      <c r="AD11" s="68">
        <v>571.22171512499995</v>
      </c>
    </row>
    <row r="12" spans="2:30">
      <c r="B12" s="81">
        <f t="shared" si="0"/>
        <v>7</v>
      </c>
      <c r="C12" s="44">
        <v>3000</v>
      </c>
      <c r="D12" s="48">
        <v>5348.82</v>
      </c>
      <c r="E12" s="48">
        <v>5.3488199999999999</v>
      </c>
      <c r="F12" s="48">
        <v>17.025822854175832</v>
      </c>
      <c r="G12" s="50">
        <v>504.2</v>
      </c>
      <c r="H12" s="41">
        <f t="shared" si="1"/>
        <v>5.3488199999999998E-3</v>
      </c>
      <c r="I12" s="41">
        <f t="shared" si="2"/>
        <v>0.74913195666666665</v>
      </c>
      <c r="J12" s="41">
        <f t="shared" si="3"/>
        <v>2.696875044</v>
      </c>
      <c r="K12" s="41">
        <f t="shared" si="4"/>
        <v>11.467790498212</v>
      </c>
      <c r="L12" s="41">
        <f t="shared" si="5"/>
        <v>2.0900781591000001E-3</v>
      </c>
      <c r="M12" s="41">
        <f t="shared" si="6"/>
        <v>8.887537636114301E-3</v>
      </c>
      <c r="P12" s="60">
        <v>16</v>
      </c>
      <c r="Q12" s="61">
        <v>0</v>
      </c>
      <c r="R12" s="62">
        <v>0</v>
      </c>
      <c r="S12" s="62">
        <v>0</v>
      </c>
      <c r="T12" s="62">
        <v>0</v>
      </c>
      <c r="U12" s="63">
        <v>511.2</v>
      </c>
      <c r="V12" s="63">
        <v>502.55076690000016</v>
      </c>
      <c r="W12" s="63">
        <v>499.78608498000011</v>
      </c>
      <c r="X12" s="67">
        <v>489.11204160000005</v>
      </c>
      <c r="Y12" s="69">
        <v>444.16345837500012</v>
      </c>
      <c r="Z12" s="70">
        <v>368.92714949999998</v>
      </c>
      <c r="AA12" s="70">
        <v>348.77637112500014</v>
      </c>
      <c r="AB12" s="70">
        <v>315.98120449999999</v>
      </c>
      <c r="AC12" s="67">
        <v>480.25627650000013</v>
      </c>
      <c r="AD12" s="68">
        <v>560.48452275</v>
      </c>
    </row>
    <row r="13" spans="2:30">
      <c r="B13" s="81">
        <f t="shared" si="0"/>
        <v>8</v>
      </c>
      <c r="C13" s="44">
        <v>3200</v>
      </c>
      <c r="D13" s="48">
        <v>5990.3799999999992</v>
      </c>
      <c r="E13" s="48">
        <v>5.9903799999999991</v>
      </c>
      <c r="F13" s="48">
        <v>17.87622352497802</v>
      </c>
      <c r="G13" s="50">
        <v>498.7</v>
      </c>
      <c r="H13" s="41">
        <f t="shared" si="1"/>
        <v>5.9903799999999991E-3</v>
      </c>
      <c r="I13" s="41">
        <f t="shared" si="2"/>
        <v>0.82983402944444429</v>
      </c>
      <c r="J13" s="41">
        <f t="shared" si="3"/>
        <v>2.9874025059999996</v>
      </c>
      <c r="K13" s="41">
        <f t="shared" si="4"/>
        <v>14.455193004211999</v>
      </c>
      <c r="L13" s="41">
        <f t="shared" si="5"/>
        <v>2.3152369421499995E-3</v>
      </c>
      <c r="M13" s="41">
        <f t="shared" si="6"/>
        <v>1.12027745782643E-2</v>
      </c>
      <c r="P13" s="60">
        <v>15</v>
      </c>
      <c r="Q13" s="61">
        <v>0</v>
      </c>
      <c r="R13" s="62">
        <v>0</v>
      </c>
      <c r="S13" s="62">
        <v>0</v>
      </c>
      <c r="T13" s="63">
        <v>597.6</v>
      </c>
      <c r="U13" s="63">
        <v>516.02896799999996</v>
      </c>
      <c r="V13" s="63">
        <v>506.41509554999999</v>
      </c>
      <c r="W13" s="63">
        <v>490.8711553199999</v>
      </c>
      <c r="X13" s="67">
        <v>491.85700200000002</v>
      </c>
      <c r="Y13" s="69">
        <v>439.44570101250008</v>
      </c>
      <c r="Z13" s="70">
        <v>349.54387650000001</v>
      </c>
      <c r="AA13" s="70">
        <v>315.13849549999998</v>
      </c>
      <c r="AB13" s="70">
        <v>304.35590184687499</v>
      </c>
      <c r="AC13" s="69">
        <v>440.60398200000009</v>
      </c>
      <c r="AD13" s="68">
        <v>512.49827961562505</v>
      </c>
    </row>
    <row r="14" spans="2:30">
      <c r="B14" s="81">
        <f t="shared" si="0"/>
        <v>9</v>
      </c>
      <c r="C14" s="44">
        <v>3400</v>
      </c>
      <c r="D14" s="48">
        <v>6684.1600000000008</v>
      </c>
      <c r="E14" s="48">
        <v>6.6841600000000003</v>
      </c>
      <c r="F14" s="48">
        <v>18.773243019125704</v>
      </c>
      <c r="G14" s="50">
        <v>493.2</v>
      </c>
      <c r="H14" s="41">
        <f t="shared" si="1"/>
        <v>6.6841600000000006E-3</v>
      </c>
      <c r="I14" s="41">
        <f t="shared" si="2"/>
        <v>0.91572991999999998</v>
      </c>
      <c r="J14" s="41">
        <f t="shared" si="3"/>
        <v>3.2966277120000003</v>
      </c>
      <c r="K14" s="41">
        <f t="shared" si="4"/>
        <v>17.751820716211999</v>
      </c>
      <c r="L14" s="41">
        <f t="shared" si="5"/>
        <v>2.5548864768000002E-3</v>
      </c>
      <c r="M14" s="41">
        <f t="shared" si="6"/>
        <v>1.3757661055064299E-2</v>
      </c>
      <c r="P14" s="60">
        <v>14</v>
      </c>
      <c r="Q14" s="61">
        <v>0</v>
      </c>
      <c r="R14" s="62">
        <v>0</v>
      </c>
      <c r="S14" s="62">
        <v>0</v>
      </c>
      <c r="T14" s="63">
        <v>617.6</v>
      </c>
      <c r="U14" s="63">
        <v>519.93068400000016</v>
      </c>
      <c r="V14" s="63">
        <v>510.27942420000005</v>
      </c>
      <c r="W14" s="63">
        <v>481.95622565999997</v>
      </c>
      <c r="X14" s="67">
        <v>474.14230073437511</v>
      </c>
      <c r="Y14" s="70">
        <v>406.02646743750006</v>
      </c>
      <c r="Z14" s="70">
        <v>338.16060349999998</v>
      </c>
      <c r="AA14" s="71">
        <v>297.224203375</v>
      </c>
      <c r="AB14" s="70">
        <v>298.88214449999998</v>
      </c>
      <c r="AC14" s="69">
        <v>426.97377450000005</v>
      </c>
      <c r="AD14" s="68">
        <v>505.44294524999998</v>
      </c>
    </row>
    <row r="15" spans="2:30">
      <c r="B15" s="81">
        <f t="shared" si="0"/>
        <v>10</v>
      </c>
      <c r="C15" s="44">
        <v>3600</v>
      </c>
      <c r="D15" s="48">
        <v>7191.4400000000005</v>
      </c>
      <c r="E15" s="48">
        <v>7.1914400000000009</v>
      </c>
      <c r="F15" s="48">
        <v>19.075887065812999</v>
      </c>
      <c r="G15" s="50">
        <v>487.6</v>
      </c>
      <c r="H15" s="41">
        <f t="shared" si="1"/>
        <v>7.1914400000000012E-3</v>
      </c>
      <c r="I15" s="41">
        <f t="shared" si="2"/>
        <v>0.97404059555555578</v>
      </c>
      <c r="J15" s="41">
        <f t="shared" si="3"/>
        <v>3.5065461440000005</v>
      </c>
      <c r="K15" s="41">
        <f t="shared" si="4"/>
        <v>21.258366860212</v>
      </c>
      <c r="L15" s="41">
        <f t="shared" si="5"/>
        <v>2.7175732616000004E-3</v>
      </c>
      <c r="M15" s="41">
        <f t="shared" si="6"/>
        <v>1.6475234316664301E-2</v>
      </c>
      <c r="P15" s="60">
        <v>13</v>
      </c>
      <c r="Q15" s="61">
        <v>0</v>
      </c>
      <c r="R15" s="62">
        <v>0</v>
      </c>
      <c r="S15" s="62">
        <v>0</v>
      </c>
      <c r="T15" s="63">
        <v>631.4</v>
      </c>
      <c r="U15" s="63">
        <v>537.83023612500006</v>
      </c>
      <c r="V15" s="63">
        <v>514.14375285000006</v>
      </c>
      <c r="W15" s="63">
        <v>473.04129600000005</v>
      </c>
      <c r="X15" s="67">
        <v>456.42759946875009</v>
      </c>
      <c r="Y15" s="70">
        <v>383.46890400000007</v>
      </c>
      <c r="Z15" s="70">
        <v>340.77733050000001</v>
      </c>
      <c r="AA15" s="70">
        <v>313.44811950000002</v>
      </c>
      <c r="AB15" s="70">
        <v>323.99476200000015</v>
      </c>
      <c r="AC15" s="69">
        <v>377.79008974999999</v>
      </c>
      <c r="AD15" s="68">
        <v>550.08629399999995</v>
      </c>
    </row>
    <row r="16" spans="2:30">
      <c r="B16" s="81">
        <f t="shared" si="0"/>
        <v>11</v>
      </c>
      <c r="C16" s="44">
        <v>3800</v>
      </c>
      <c r="D16" s="48">
        <v>7512.22</v>
      </c>
      <c r="E16" s="48">
        <v>7.5122200000000001</v>
      </c>
      <c r="F16" s="48">
        <v>18.878004419902073</v>
      </c>
      <c r="G16" s="50">
        <v>488.4</v>
      </c>
      <c r="H16" s="41">
        <f t="shared" si="1"/>
        <v>7.51222E-3</v>
      </c>
      <c r="I16" s="41">
        <f t="shared" si="2"/>
        <v>1.0191578466666666</v>
      </c>
      <c r="J16" s="41">
        <f t="shared" si="3"/>
        <v>3.6689682479999997</v>
      </c>
      <c r="K16" s="41">
        <f t="shared" si="4"/>
        <v>24.927335108211999</v>
      </c>
      <c r="L16" s="41">
        <f t="shared" si="5"/>
        <v>2.8434503921999999E-3</v>
      </c>
      <c r="M16" s="41">
        <f t="shared" si="6"/>
        <v>1.93186847088643E-2</v>
      </c>
      <c r="P16" s="60">
        <v>12</v>
      </c>
      <c r="Q16" s="61">
        <v>0</v>
      </c>
      <c r="R16" s="62">
        <v>0</v>
      </c>
      <c r="S16" s="63">
        <v>647.6</v>
      </c>
      <c r="T16" s="63">
        <v>650.99203799999998</v>
      </c>
      <c r="U16" s="63">
        <v>555.72978825000018</v>
      </c>
      <c r="V16" s="63">
        <v>520.46753850000005</v>
      </c>
      <c r="W16" s="63">
        <v>490.223097</v>
      </c>
      <c r="X16" s="67">
        <v>459.51858224999995</v>
      </c>
      <c r="Y16" s="69">
        <v>398.81406750000002</v>
      </c>
      <c r="Z16" s="70">
        <v>352.96776599999998</v>
      </c>
      <c r="AA16" s="70">
        <v>326.03757274999998</v>
      </c>
      <c r="AB16" s="70">
        <v>319.10737950000021</v>
      </c>
      <c r="AC16" s="70">
        <v>394.606405</v>
      </c>
      <c r="AD16" s="68">
        <v>535.15261799999996</v>
      </c>
    </row>
    <row r="17" spans="2:30">
      <c r="B17" s="81">
        <f t="shared" si="0"/>
        <v>12</v>
      </c>
      <c r="C17" s="44">
        <v>3900</v>
      </c>
      <c r="D17" s="48">
        <v>7668.8799999999992</v>
      </c>
      <c r="E17" s="48">
        <v>7.6688799999999988</v>
      </c>
      <c r="F17" s="48">
        <v>18.777540922747292</v>
      </c>
      <c r="G17" s="50">
        <v>488.4</v>
      </c>
      <c r="H17" s="41">
        <f t="shared" si="1"/>
        <v>7.6688799999999986E-3</v>
      </c>
      <c r="I17" s="41">
        <f t="shared" si="2"/>
        <v>1.0404113866666664</v>
      </c>
      <c r="J17" s="41">
        <f t="shared" si="3"/>
        <v>3.7454809919999992</v>
      </c>
      <c r="K17" s="41">
        <f t="shared" si="4"/>
        <v>28.672816100211996</v>
      </c>
      <c r="L17" s="41">
        <f t="shared" si="5"/>
        <v>2.9027477687999996E-3</v>
      </c>
      <c r="M17" s="41">
        <f t="shared" si="6"/>
        <v>2.22214324776643E-2</v>
      </c>
      <c r="P17" s="60">
        <v>11</v>
      </c>
      <c r="Q17" s="61">
        <v>0</v>
      </c>
      <c r="R17" s="62">
        <v>0</v>
      </c>
      <c r="S17" s="63">
        <v>661.4</v>
      </c>
      <c r="T17" s="63">
        <v>671.42151160000003</v>
      </c>
      <c r="U17" s="63">
        <v>574.81351200000006</v>
      </c>
      <c r="V17" s="63">
        <v>548.07050025000001</v>
      </c>
      <c r="W17" s="63">
        <v>508.72062150000011</v>
      </c>
      <c r="X17" s="63">
        <v>471.75459581250004</v>
      </c>
      <c r="Y17" s="67">
        <v>434.78857012500009</v>
      </c>
      <c r="Z17" s="70">
        <v>361.56045925000001</v>
      </c>
      <c r="AA17" s="70">
        <v>343.64461950000003</v>
      </c>
      <c r="AB17" s="70">
        <v>314.21999700000015</v>
      </c>
      <c r="AC17" s="63">
        <v>498.42272025</v>
      </c>
      <c r="AD17" s="68">
        <v>540.20721300000002</v>
      </c>
    </row>
    <row r="18" spans="2:30">
      <c r="B18" s="81">
        <f t="shared" si="0"/>
        <v>13</v>
      </c>
      <c r="C18" s="44">
        <v>4000</v>
      </c>
      <c r="D18" s="48">
        <v>8101.5599999999995</v>
      </c>
      <c r="E18" s="48">
        <v>8.1015599999999992</v>
      </c>
      <c r="F18" s="48">
        <v>19.341049811333633</v>
      </c>
      <c r="G18" s="50">
        <v>482.7</v>
      </c>
      <c r="H18" s="41">
        <f t="shared" si="1"/>
        <v>8.101559999999999E-3</v>
      </c>
      <c r="I18" s="41">
        <f t="shared" si="2"/>
        <v>1.0862841699999999</v>
      </c>
      <c r="J18" s="41">
        <f t="shared" si="3"/>
        <v>3.9106230119999994</v>
      </c>
      <c r="K18" s="41">
        <f t="shared" si="4"/>
        <v>32.583439112211998</v>
      </c>
      <c r="L18" s="41">
        <f t="shared" si="5"/>
        <v>3.0307328342999997E-3</v>
      </c>
      <c r="M18" s="41">
        <f t="shared" si="6"/>
        <v>2.5252165311964298E-2</v>
      </c>
      <c r="P18" s="60">
        <v>10</v>
      </c>
      <c r="Q18" s="61">
        <v>0</v>
      </c>
      <c r="R18" s="62">
        <v>0</v>
      </c>
      <c r="S18" s="63">
        <v>677.3</v>
      </c>
      <c r="T18" s="63">
        <v>679.66155249999997</v>
      </c>
      <c r="U18" s="63">
        <v>593.89723575000016</v>
      </c>
      <c r="V18" s="63">
        <v>578.13291900000013</v>
      </c>
      <c r="W18" s="63">
        <v>521.56827450000003</v>
      </c>
      <c r="X18" s="63">
        <v>495.94176450000009</v>
      </c>
      <c r="Y18" s="63">
        <v>470.31525450000004</v>
      </c>
      <c r="Z18" s="67">
        <v>373.21543350000007</v>
      </c>
      <c r="AA18" s="67">
        <v>359.74288350000018</v>
      </c>
      <c r="AB18" s="67">
        <v>309.33261450000026</v>
      </c>
      <c r="AC18" s="63">
        <v>504.50471662499979</v>
      </c>
      <c r="AD18" s="68">
        <v>535.9552379999991</v>
      </c>
    </row>
    <row r="19" spans="2:30">
      <c r="B19" s="81">
        <f t="shared" si="0"/>
        <v>14</v>
      </c>
      <c r="C19" s="44">
        <v>4200</v>
      </c>
      <c r="D19" s="48">
        <v>8981.84</v>
      </c>
      <c r="E19" s="48">
        <v>8.98184</v>
      </c>
      <c r="F19" s="48">
        <v>20.421489058007275</v>
      </c>
      <c r="G19" s="50">
        <v>479.7</v>
      </c>
      <c r="H19" s="41">
        <f t="shared" si="1"/>
        <v>8.9818399999999996E-3</v>
      </c>
      <c r="I19" s="41">
        <f t="shared" si="2"/>
        <v>1.1968301800000001</v>
      </c>
      <c r="J19" s="41">
        <f t="shared" si="3"/>
        <v>4.3085886479999997</v>
      </c>
      <c r="K19" s="41">
        <f t="shared" si="4"/>
        <v>36.892027760211995</v>
      </c>
      <c r="L19" s="41">
        <f t="shared" si="5"/>
        <v>3.3391562021999996E-3</v>
      </c>
      <c r="M19" s="41">
        <f t="shared" si="6"/>
        <v>2.8591321514164297E-2</v>
      </c>
      <c r="P19" s="60">
        <v>9</v>
      </c>
      <c r="Q19" s="61">
        <v>0</v>
      </c>
      <c r="R19" s="62">
        <v>0</v>
      </c>
      <c r="S19" s="63">
        <v>683</v>
      </c>
      <c r="T19" s="63">
        <v>679.68856949999997</v>
      </c>
      <c r="U19" s="63">
        <v>604.92833395312505</v>
      </c>
      <c r="V19" s="63">
        <v>590.16809840625012</v>
      </c>
      <c r="W19" s="63">
        <v>575.40786285937509</v>
      </c>
      <c r="X19" s="63">
        <v>533.46044242968753</v>
      </c>
      <c r="Y19" s="63">
        <v>491.51302200000009</v>
      </c>
      <c r="Z19" s="63">
        <v>394.87040775000008</v>
      </c>
      <c r="AA19" s="63">
        <v>401.34726450000005</v>
      </c>
      <c r="AB19" s="63">
        <v>419.3030205</v>
      </c>
      <c r="AC19" s="63">
        <v>510.58671299999969</v>
      </c>
      <c r="AD19" s="68">
        <v>552.9851144999991</v>
      </c>
    </row>
    <row r="20" spans="2:30">
      <c r="B20" s="81">
        <f t="shared" si="0"/>
        <v>15</v>
      </c>
      <c r="C20" s="44">
        <v>4300</v>
      </c>
      <c r="D20" s="48">
        <v>9421.9800000000014</v>
      </c>
      <c r="E20" s="48">
        <v>9.4219800000000014</v>
      </c>
      <c r="F20" s="48">
        <v>20.924018940181064</v>
      </c>
      <c r="G20" s="50">
        <v>491.4</v>
      </c>
      <c r="H20" s="41">
        <f t="shared" si="1"/>
        <v>9.4219800000000017E-3</v>
      </c>
      <c r="I20" s="41">
        <f t="shared" si="2"/>
        <v>1.2861002700000002</v>
      </c>
      <c r="J20" s="41">
        <f t="shared" si="3"/>
        <v>4.629960972000001</v>
      </c>
      <c r="K20" s="41">
        <f t="shared" si="4"/>
        <v>41.521988732211994</v>
      </c>
      <c r="L20" s="41">
        <f t="shared" si="5"/>
        <v>3.5882197533000011E-3</v>
      </c>
      <c r="M20" s="41">
        <f t="shared" si="6"/>
        <v>3.21795412674643E-2</v>
      </c>
      <c r="P20" s="60">
        <v>8</v>
      </c>
      <c r="Q20" s="61">
        <v>0</v>
      </c>
      <c r="R20" s="63">
        <v>693.5</v>
      </c>
      <c r="S20" s="63">
        <v>685.91174100000001</v>
      </c>
      <c r="T20" s="63">
        <v>688.48829499999999</v>
      </c>
      <c r="U20" s="63">
        <v>626.96707208789076</v>
      </c>
      <c r="V20" s="63">
        <v>605.44584917578129</v>
      </c>
      <c r="W20" s="63">
        <v>583.92462626367194</v>
      </c>
      <c r="X20" s="63">
        <v>536.69450946972677</v>
      </c>
      <c r="Y20" s="63">
        <v>489.46439267578143</v>
      </c>
      <c r="Z20" s="63">
        <v>416.52538200000015</v>
      </c>
      <c r="AA20" s="63">
        <v>430.19858700000003</v>
      </c>
      <c r="AB20" s="63">
        <v>494.1401692499997</v>
      </c>
      <c r="AC20" s="63">
        <v>563.03506350000009</v>
      </c>
      <c r="AD20" s="68">
        <v>628.62774975000002</v>
      </c>
    </row>
    <row r="21" spans="2:30">
      <c r="B21" s="81">
        <f t="shared" si="0"/>
        <v>16</v>
      </c>
      <c r="C21" s="44">
        <v>4400</v>
      </c>
      <c r="D21" s="48">
        <v>9862.1200000000008</v>
      </c>
      <c r="E21" s="48">
        <v>9.8621200000000009</v>
      </c>
      <c r="F21" s="48">
        <v>21.403706554983312</v>
      </c>
      <c r="G21" s="50">
        <v>483.6</v>
      </c>
      <c r="H21" s="41">
        <f t="shared" si="1"/>
        <v>9.8621200000000003E-3</v>
      </c>
      <c r="I21" s="41">
        <f t="shared" si="2"/>
        <v>1.3248114533333335</v>
      </c>
      <c r="J21" s="41">
        <f t="shared" si="3"/>
        <v>4.7693212320000002</v>
      </c>
      <c r="K21" s="41">
        <f t="shared" si="4"/>
        <v>46.291309964211997</v>
      </c>
      <c r="L21" s="41">
        <f t="shared" si="5"/>
        <v>3.6962239548000001E-3</v>
      </c>
      <c r="M21" s="41">
        <f t="shared" si="6"/>
        <v>3.5875765222264301E-2</v>
      </c>
      <c r="P21" s="60">
        <v>7</v>
      </c>
      <c r="Q21" s="61">
        <v>0</v>
      </c>
      <c r="R21" s="63">
        <v>698.4</v>
      </c>
      <c r="S21" s="63">
        <v>698.97724800000003</v>
      </c>
      <c r="T21" s="63">
        <v>787.57302249999998</v>
      </c>
      <c r="U21" s="63">
        <v>661.67562825000005</v>
      </c>
      <c r="V21" s="63">
        <v>626.82615450000003</v>
      </c>
      <c r="W21" s="63">
        <v>615.56794775683602</v>
      </c>
      <c r="X21" s="63">
        <v>583.1946429257813</v>
      </c>
      <c r="Y21" s="63">
        <v>525.11244421289075</v>
      </c>
      <c r="Z21" s="63">
        <v>459.20470050000006</v>
      </c>
      <c r="AA21" s="63">
        <v>464.79867524999986</v>
      </c>
      <c r="AB21" s="63">
        <v>539.13705300000015</v>
      </c>
      <c r="AC21" s="63">
        <v>595.78195950000008</v>
      </c>
      <c r="AD21" s="68">
        <v>664.22251349999999</v>
      </c>
    </row>
    <row r="22" spans="2:30">
      <c r="B22" s="81">
        <f t="shared" si="0"/>
        <v>17</v>
      </c>
      <c r="C22" s="44">
        <v>4500</v>
      </c>
      <c r="D22" s="48">
        <v>10302.26</v>
      </c>
      <c r="E22" s="48">
        <v>10.30226</v>
      </c>
      <c r="F22" s="48">
        <v>21.862074720238795</v>
      </c>
      <c r="G22" s="50">
        <v>483.6</v>
      </c>
      <c r="H22" s="41">
        <f t="shared" si="1"/>
        <v>1.0302260000000001E-2</v>
      </c>
      <c r="I22" s="41">
        <f t="shared" si="2"/>
        <v>1.383936926666667</v>
      </c>
      <c r="J22" s="41">
        <f t="shared" si="3"/>
        <v>4.9821729360000004</v>
      </c>
      <c r="K22" s="41">
        <f t="shared" si="4"/>
        <v>51.273482900211995</v>
      </c>
      <c r="L22" s="41">
        <f t="shared" si="5"/>
        <v>3.8611840254000004E-3</v>
      </c>
      <c r="M22" s="41">
        <f t="shared" si="6"/>
        <v>3.9736949247664299E-2</v>
      </c>
      <c r="P22" s="60">
        <v>6</v>
      </c>
      <c r="Q22" s="72">
        <v>840.7</v>
      </c>
      <c r="R22" s="63">
        <v>704.5</v>
      </c>
      <c r="S22" s="63">
        <v>738.17376899999999</v>
      </c>
      <c r="T22" s="63">
        <v>787.44030450000002</v>
      </c>
      <c r="U22" s="63">
        <v>683.96983200000011</v>
      </c>
      <c r="V22" s="63">
        <v>635.8471195781251</v>
      </c>
      <c r="W22" s="63">
        <v>647.21126924999999</v>
      </c>
      <c r="X22" s="63">
        <v>603.98588250000012</v>
      </c>
      <c r="Y22" s="63">
        <v>560.76049575000002</v>
      </c>
      <c r="Z22" s="63">
        <v>501.88401900000008</v>
      </c>
      <c r="AA22" s="63">
        <v>488.66658750000005</v>
      </c>
      <c r="AB22" s="63">
        <v>587.82742200000007</v>
      </c>
      <c r="AC22" s="63">
        <v>605.09521800000005</v>
      </c>
      <c r="AD22" s="68">
        <v>676.95837300000005</v>
      </c>
    </row>
    <row r="23" spans="2:30">
      <c r="B23" s="81">
        <f t="shared" si="0"/>
        <v>18</v>
      </c>
      <c r="C23" s="44">
        <v>4600</v>
      </c>
      <c r="D23" s="48">
        <v>10518.6</v>
      </c>
      <c r="E23" s="48">
        <v>10.518600000000001</v>
      </c>
      <c r="F23" s="48">
        <v>21.835919796605353</v>
      </c>
      <c r="G23" s="50">
        <v>483.6</v>
      </c>
      <c r="H23" s="41">
        <f t="shared" si="1"/>
        <v>1.0518600000000001E-2</v>
      </c>
      <c r="I23" s="41">
        <f t="shared" si="2"/>
        <v>1.4129986000000003</v>
      </c>
      <c r="J23" s="41">
        <f t="shared" si="3"/>
        <v>5.0867949600000006</v>
      </c>
      <c r="K23" s="41">
        <f t="shared" si="4"/>
        <v>56.360277860211994</v>
      </c>
      <c r="L23" s="41">
        <f t="shared" si="5"/>
        <v>3.9422660940000012E-3</v>
      </c>
      <c r="M23" s="41">
        <f t="shared" si="6"/>
        <v>4.3679215341664301E-2</v>
      </c>
      <c r="P23" s="60">
        <v>5</v>
      </c>
      <c r="Q23" s="73">
        <v>962.5</v>
      </c>
      <c r="R23" s="74">
        <v>709.89366900000005</v>
      </c>
      <c r="S23" s="74">
        <v>750.50545199999999</v>
      </c>
      <c r="T23" s="74">
        <v>795.34446349999996</v>
      </c>
      <c r="U23" s="74">
        <v>726.49149299999999</v>
      </c>
      <c r="V23" s="74">
        <v>707.63852250000014</v>
      </c>
      <c r="W23" s="74">
        <v>688.78555200000017</v>
      </c>
      <c r="X23" s="74">
        <v>651.64144500000009</v>
      </c>
      <c r="Y23" s="74">
        <v>620.28480150000007</v>
      </c>
      <c r="Z23" s="74">
        <v>588.92815799999994</v>
      </c>
      <c r="AA23" s="74">
        <v>571.62166424999998</v>
      </c>
      <c r="AB23" s="74">
        <v>626.15539350000006</v>
      </c>
      <c r="AC23" s="74">
        <v>678.79579949999993</v>
      </c>
      <c r="AD23" s="75">
        <v>732.69842100000005</v>
      </c>
    </row>
    <row r="24" spans="2:30">
      <c r="B24" s="81">
        <f t="shared" si="0"/>
        <v>19</v>
      </c>
      <c r="C24" s="44">
        <v>4800</v>
      </c>
      <c r="D24" s="48">
        <v>10951.28</v>
      </c>
      <c r="E24" s="48">
        <v>10.951280000000001</v>
      </c>
      <c r="F24" s="48">
        <v>21.786879314792646</v>
      </c>
      <c r="G24" s="50">
        <v>483.6</v>
      </c>
      <c r="H24" s="41">
        <f t="shared" si="1"/>
        <v>1.0951280000000001E-2</v>
      </c>
      <c r="I24" s="41">
        <f t="shared" si="2"/>
        <v>1.471121946666667</v>
      </c>
      <c r="J24" s="41">
        <f t="shared" si="3"/>
        <v>5.296039008000001</v>
      </c>
      <c r="K24" s="41">
        <f t="shared" si="4"/>
        <v>61.656316868211995</v>
      </c>
      <c r="L24" s="41">
        <f t="shared" si="5"/>
        <v>4.1044302312000002E-3</v>
      </c>
      <c r="M24" s="41">
        <f t="shared" si="6"/>
        <v>4.7783645572864304E-2</v>
      </c>
      <c r="P24" s="60">
        <v>4</v>
      </c>
      <c r="Q24" s="73">
        <v>1046.5</v>
      </c>
      <c r="R24" s="74">
        <v>741.90530775000002</v>
      </c>
      <c r="S24" s="74">
        <v>770.04351599999995</v>
      </c>
      <c r="T24" s="74">
        <v>824.23018400000001</v>
      </c>
      <c r="U24" s="74">
        <v>776.62339300000019</v>
      </c>
      <c r="V24" s="74">
        <v>756.83180300000004</v>
      </c>
      <c r="W24" s="74">
        <v>717.30149399999993</v>
      </c>
      <c r="X24" s="74">
        <v>699.29700750000006</v>
      </c>
      <c r="Y24" s="74">
        <v>679.80910725000024</v>
      </c>
      <c r="Z24" s="74">
        <v>660.32120700000007</v>
      </c>
      <c r="AA24" s="74">
        <v>654.57674099999997</v>
      </c>
      <c r="AB24" s="74">
        <v>694.73210625000002</v>
      </c>
      <c r="AC24" s="74">
        <v>736.71629849999999</v>
      </c>
      <c r="AD24" s="75">
        <v>777.48127275000002</v>
      </c>
    </row>
    <row r="25" spans="2:30">
      <c r="B25" s="81">
        <f t="shared" si="0"/>
        <v>20</v>
      </c>
      <c r="C25" s="44">
        <v>4900</v>
      </c>
      <c r="D25" s="48">
        <v>11167.62</v>
      </c>
      <c r="E25" s="48">
        <v>11.167620000000001</v>
      </c>
      <c r="F25" s="48">
        <v>21.763860313125459</v>
      </c>
      <c r="G25" s="50">
        <v>483.6</v>
      </c>
      <c r="H25" s="41">
        <f t="shared" si="1"/>
        <v>1.1167620000000001E-2</v>
      </c>
      <c r="I25" s="41">
        <f t="shared" si="2"/>
        <v>1.5001836200000003</v>
      </c>
      <c r="J25" s="41">
        <f t="shared" si="3"/>
        <v>5.4006610320000012</v>
      </c>
      <c r="K25" s="41">
        <f t="shared" si="4"/>
        <v>67.05697790021199</v>
      </c>
      <c r="L25" s="41">
        <f t="shared" si="5"/>
        <v>4.1855122998000005E-3</v>
      </c>
      <c r="M25" s="41">
        <f t="shared" si="6"/>
        <v>5.1969157872664304E-2</v>
      </c>
      <c r="P25" s="60">
        <v>3</v>
      </c>
      <c r="Q25" s="73">
        <v>1089.4000000000001</v>
      </c>
      <c r="R25" s="74">
        <v>883.70676300000002</v>
      </c>
      <c r="S25" s="74">
        <v>899.42299349999996</v>
      </c>
      <c r="T25" s="74">
        <v>862.21869000000004</v>
      </c>
      <c r="U25" s="74">
        <v>826.75529300000028</v>
      </c>
      <c r="V25" s="74">
        <v>806.02508350000016</v>
      </c>
      <c r="W25" s="74">
        <v>754.57172700000012</v>
      </c>
      <c r="X25" s="74">
        <v>746.95257000000004</v>
      </c>
      <c r="Y25" s="74">
        <v>739.33341300000006</v>
      </c>
      <c r="Z25" s="74">
        <v>731.71425599999998</v>
      </c>
      <c r="AA25" s="74">
        <v>724.095099</v>
      </c>
      <c r="AB25" s="74">
        <v>763.30881900000008</v>
      </c>
      <c r="AC25" s="74">
        <v>779.9862354375</v>
      </c>
      <c r="AD25" s="75">
        <v>811.6878542500001</v>
      </c>
    </row>
    <row r="26" spans="2:30">
      <c r="B26" s="81">
        <f t="shared" si="0"/>
        <v>21</v>
      </c>
      <c r="C26" s="44">
        <v>5000</v>
      </c>
      <c r="D26" s="48">
        <v>11383.96</v>
      </c>
      <c r="E26" s="48">
        <v>11.383959999999998</v>
      </c>
      <c r="F26" s="48">
        <v>21.741762071524953</v>
      </c>
      <c r="G26" s="50">
        <v>470.6</v>
      </c>
      <c r="H26" s="41">
        <f t="shared" si="1"/>
        <v>1.1383959999999999E-2</v>
      </c>
      <c r="I26" s="41">
        <f t="shared" si="2"/>
        <v>1.4881365488888887</v>
      </c>
      <c r="J26" s="41">
        <f t="shared" si="3"/>
        <v>5.3572915759999997</v>
      </c>
      <c r="K26" s="41">
        <f t="shared" si="4"/>
        <v>72.414269476211985</v>
      </c>
      <c r="L26" s="41">
        <f t="shared" si="5"/>
        <v>4.1519009713999995E-3</v>
      </c>
      <c r="M26" s="41">
        <f t="shared" si="6"/>
        <v>5.6121058844064306E-2</v>
      </c>
      <c r="P26" s="60">
        <v>2</v>
      </c>
      <c r="Q26" s="73">
        <v>1114.33083223379</v>
      </c>
      <c r="R26" s="74">
        <v>995.51124182499996</v>
      </c>
      <c r="S26" s="74">
        <v>973.49813099999994</v>
      </c>
      <c r="T26" s="74">
        <v>928.55602200000101</v>
      </c>
      <c r="U26" s="74">
        <v>906.88719300000105</v>
      </c>
      <c r="V26" s="74">
        <v>855.21836400000018</v>
      </c>
      <c r="W26" s="74">
        <v>833.54953499999999</v>
      </c>
      <c r="X26" s="74">
        <v>845.65189799999973</v>
      </c>
      <c r="Y26" s="74">
        <v>828.30575099999987</v>
      </c>
      <c r="Z26" s="74">
        <v>810.95960400000001</v>
      </c>
      <c r="AA26" s="74">
        <v>793.61345700000015</v>
      </c>
      <c r="AB26" s="74">
        <v>811.39196775000028</v>
      </c>
      <c r="AC26" s="74">
        <v>823.25617237500001</v>
      </c>
      <c r="AD26" s="75">
        <v>839.06324774999996</v>
      </c>
    </row>
    <row r="27" spans="2:30">
      <c r="B27" s="81">
        <f t="shared" si="0"/>
        <v>22</v>
      </c>
      <c r="C27" s="44">
        <v>5200</v>
      </c>
      <c r="D27" s="48">
        <v>11876.32</v>
      </c>
      <c r="E27" s="48">
        <v>11.87632</v>
      </c>
      <c r="F27" s="48">
        <v>21.809711927782367</v>
      </c>
      <c r="G27" s="50">
        <v>470.6</v>
      </c>
      <c r="H27" s="41">
        <f t="shared" si="1"/>
        <v>1.1876319999999999E-2</v>
      </c>
      <c r="I27" s="41">
        <f t="shared" si="2"/>
        <v>1.5524989422222224</v>
      </c>
      <c r="J27" s="41">
        <f t="shared" si="3"/>
        <v>5.5889961919999998</v>
      </c>
      <c r="K27" s="41">
        <f t="shared" si="4"/>
        <v>78.003265668211981</v>
      </c>
      <c r="L27" s="41">
        <f t="shared" si="5"/>
        <v>4.3314720487999999E-3</v>
      </c>
      <c r="M27" s="41">
        <f t="shared" si="6"/>
        <v>6.0452530892864308E-2</v>
      </c>
      <c r="P27" s="60">
        <v>1</v>
      </c>
      <c r="Q27" s="73">
        <v>1242.2207836175501</v>
      </c>
      <c r="R27" s="74">
        <v>1167.3096734999999</v>
      </c>
      <c r="S27" s="74">
        <v>1097.1272429999999</v>
      </c>
      <c r="T27" s="74">
        <v>1024.893354</v>
      </c>
      <c r="U27" s="74">
        <v>1050.5262436666601</v>
      </c>
      <c r="V27" s="74">
        <v>966.15913333333356</v>
      </c>
      <c r="W27" s="74">
        <v>951.79202299999974</v>
      </c>
      <c r="X27" s="74">
        <v>944.35122599999977</v>
      </c>
      <c r="Y27" s="74">
        <v>917.2780889999998</v>
      </c>
      <c r="Z27" s="74">
        <v>890.20495199999982</v>
      </c>
      <c r="AA27" s="74">
        <v>863.13181500000007</v>
      </c>
      <c r="AB27" s="74">
        <v>859.47511650000047</v>
      </c>
      <c r="AC27" s="74">
        <v>851.8755472500003</v>
      </c>
      <c r="AD27" s="75">
        <v>846.90455850000001</v>
      </c>
    </row>
    <row r="28" spans="2:30">
      <c r="B28" s="81">
        <f t="shared" si="0"/>
        <v>23</v>
      </c>
      <c r="C28" s="44">
        <v>5300</v>
      </c>
      <c r="D28" s="48">
        <v>12122.5</v>
      </c>
      <c r="E28" s="48">
        <v>12.1225</v>
      </c>
      <c r="F28" s="48">
        <v>21.841763746771711</v>
      </c>
      <c r="G28" s="50">
        <v>470.6</v>
      </c>
      <c r="H28" s="41">
        <f t="shared" si="1"/>
        <v>1.2122500000000001E-2</v>
      </c>
      <c r="I28" s="41">
        <f t="shared" si="2"/>
        <v>1.5846801388888889</v>
      </c>
      <c r="J28" s="41">
        <f t="shared" si="3"/>
        <v>5.7048485000000007</v>
      </c>
      <c r="K28" s="41">
        <f t="shared" si="4"/>
        <v>83.708114168211978</v>
      </c>
      <c r="L28" s="41">
        <f t="shared" si="5"/>
        <v>4.4212575875000005E-3</v>
      </c>
      <c r="M28" s="41">
        <f t="shared" si="6"/>
        <v>6.4873788480364306E-2</v>
      </c>
      <c r="P28" s="60">
        <v>0</v>
      </c>
      <c r="Q28" s="73">
        <v>1570.85301</v>
      </c>
      <c r="R28" s="74">
        <v>1518.6450649999999</v>
      </c>
      <c r="S28" s="74">
        <v>1348.43712</v>
      </c>
      <c r="T28" s="74">
        <v>1257.2291749999999</v>
      </c>
      <c r="U28" s="74">
        <v>1246.0212300000001</v>
      </c>
      <c r="V28" s="74">
        <v>1112.0777849999999</v>
      </c>
      <c r="W28" s="74">
        <v>1068.1343400000001</v>
      </c>
      <c r="X28" s="74">
        <v>1024.1908950000002</v>
      </c>
      <c r="Y28" s="74">
        <v>987.1404269999997</v>
      </c>
      <c r="Z28" s="74">
        <v>950.34029999999973</v>
      </c>
      <c r="AA28" s="74">
        <v>913.5401730000001</v>
      </c>
      <c r="AB28" s="74">
        <v>907.55826525000055</v>
      </c>
      <c r="AC28" s="74">
        <v>880.49492212500047</v>
      </c>
      <c r="AD28" s="75">
        <v>862.48586925000097</v>
      </c>
    </row>
    <row r="29" spans="2:30">
      <c r="B29" s="81">
        <f t="shared" si="0"/>
        <v>24</v>
      </c>
      <c r="C29" s="44">
        <v>5400</v>
      </c>
      <c r="D29" s="48">
        <v>12368.679999999998</v>
      </c>
      <c r="E29" s="48">
        <v>12.368679999999998</v>
      </c>
      <c r="F29" s="48">
        <v>21.87262846135404</v>
      </c>
      <c r="G29" s="50">
        <v>470.6</v>
      </c>
      <c r="H29" s="41">
        <f t="shared" si="1"/>
        <v>1.2368679999999998E-2</v>
      </c>
      <c r="I29" s="41">
        <f t="shared" si="2"/>
        <v>1.6168613355555554</v>
      </c>
      <c r="J29" s="41">
        <f t="shared" si="3"/>
        <v>5.8207008079999998</v>
      </c>
      <c r="K29" s="41">
        <f t="shared" si="4"/>
        <v>89.528814976211976</v>
      </c>
      <c r="L29" s="41">
        <f t="shared" si="5"/>
        <v>4.5110431262000003E-3</v>
      </c>
      <c r="M29" s="41">
        <f t="shared" si="6"/>
        <v>6.9384831606564307E-2</v>
      </c>
      <c r="P29" s="76" t="s">
        <v>76</v>
      </c>
      <c r="Q29" s="77">
        <v>500</v>
      </c>
      <c r="R29" s="78">
        <v>1000</v>
      </c>
      <c r="S29" s="78">
        <v>1500</v>
      </c>
      <c r="T29" s="78">
        <v>2000</v>
      </c>
      <c r="U29" s="78">
        <v>2500</v>
      </c>
      <c r="V29" s="78">
        <v>3000</v>
      </c>
      <c r="W29" s="78">
        <v>3500</v>
      </c>
      <c r="X29" s="78">
        <v>4000</v>
      </c>
      <c r="Y29" s="78">
        <v>4500</v>
      </c>
      <c r="Z29" s="78">
        <v>5000</v>
      </c>
      <c r="AA29" s="78">
        <v>5500</v>
      </c>
      <c r="AB29" s="78">
        <v>6000</v>
      </c>
      <c r="AC29" s="78">
        <v>6500</v>
      </c>
      <c r="AD29" s="79">
        <v>7000</v>
      </c>
    </row>
    <row r="30" spans="2:30">
      <c r="B30" s="81">
        <f t="shared" si="0"/>
        <v>25</v>
      </c>
      <c r="C30" s="44">
        <v>5500</v>
      </c>
      <c r="D30" s="48">
        <v>12637.240000000002</v>
      </c>
      <c r="E30" s="48">
        <v>12.637240000000002</v>
      </c>
      <c r="F30" s="48">
        <v>21.941227778603171</v>
      </c>
      <c r="G30" s="50">
        <v>443.8</v>
      </c>
      <c r="H30" s="41">
        <f t="shared" si="1"/>
        <v>1.2637240000000003E-2</v>
      </c>
      <c r="I30" s="41">
        <f t="shared" si="2"/>
        <v>1.5578908644444447</v>
      </c>
      <c r="J30" s="41">
        <f t="shared" si="3"/>
        <v>5.608407112000001</v>
      </c>
      <c r="K30" s="41">
        <f t="shared" si="4"/>
        <v>95.137222088211971</v>
      </c>
      <c r="L30" s="41">
        <f t="shared" si="5"/>
        <v>4.3465155118000004E-3</v>
      </c>
      <c r="M30" s="41">
        <f t="shared" si="6"/>
        <v>7.3731347118364307E-2</v>
      </c>
    </row>
    <row r="31" spans="2:30">
      <c r="B31" s="81">
        <f t="shared" si="0"/>
        <v>26</v>
      </c>
      <c r="C31" s="44">
        <v>5600</v>
      </c>
      <c r="D31" s="48">
        <v>12719.300000000001</v>
      </c>
      <c r="E31" s="48">
        <v>12.7193</v>
      </c>
      <c r="F31" s="48">
        <v>21.68935143930798</v>
      </c>
      <c r="G31" s="50">
        <v>443.8</v>
      </c>
      <c r="H31" s="41">
        <f t="shared" si="1"/>
        <v>1.2719300000000001E-2</v>
      </c>
      <c r="I31" s="41">
        <f t="shared" si="2"/>
        <v>1.5680070388888889</v>
      </c>
      <c r="J31" s="41">
        <f t="shared" si="3"/>
        <v>5.6448253400000006</v>
      </c>
      <c r="K31" s="41">
        <f t="shared" si="4"/>
        <v>100.78204742821197</v>
      </c>
      <c r="L31" s="41">
        <f t="shared" si="5"/>
        <v>4.3747396385000002E-3</v>
      </c>
      <c r="M31" s="41">
        <f t="shared" si="6"/>
        <v>7.8106086756864312E-2</v>
      </c>
    </row>
    <row r="32" spans="2:30">
      <c r="B32" s="81">
        <f t="shared" si="0"/>
        <v>27</v>
      </c>
      <c r="C32" s="44">
        <v>5700</v>
      </c>
      <c r="D32" s="48">
        <v>12764.06</v>
      </c>
      <c r="E32" s="48">
        <v>12.764059999999999</v>
      </c>
      <c r="F32" s="48">
        <v>21.383823609700396</v>
      </c>
      <c r="G32" s="50">
        <v>443.8</v>
      </c>
      <c r="H32" s="41">
        <f t="shared" si="1"/>
        <v>1.2764059999999999E-2</v>
      </c>
      <c r="I32" s="41">
        <f t="shared" si="2"/>
        <v>1.5735249522222221</v>
      </c>
      <c r="J32" s="41">
        <f t="shared" si="3"/>
        <v>5.6646898279999993</v>
      </c>
      <c r="K32" s="41">
        <f t="shared" si="4"/>
        <v>106.44673725621196</v>
      </c>
      <c r="L32" s="41">
        <f t="shared" si="5"/>
        <v>4.3901346166999996E-3</v>
      </c>
      <c r="M32" s="41">
        <f t="shared" si="6"/>
        <v>8.2496221373564313E-2</v>
      </c>
    </row>
    <row r="33" spans="2:13">
      <c r="B33" s="81">
        <f t="shared" si="0"/>
        <v>28</v>
      </c>
      <c r="C33" s="44">
        <v>5800</v>
      </c>
      <c r="D33" s="48">
        <v>12816.28</v>
      </c>
      <c r="E33" s="48">
        <v>12.816280000000001</v>
      </c>
      <c r="F33" s="48">
        <v>21.101113593618585</v>
      </c>
      <c r="G33" s="50">
        <v>443.8</v>
      </c>
      <c r="H33" s="41">
        <f t="shared" si="1"/>
        <v>1.2816280000000001E-2</v>
      </c>
      <c r="I33" s="41">
        <f t="shared" si="2"/>
        <v>1.5799625177777779</v>
      </c>
      <c r="J33" s="41">
        <f t="shared" si="3"/>
        <v>5.6878650640000004</v>
      </c>
      <c r="K33" s="41">
        <f t="shared" si="4"/>
        <v>112.13460232021197</v>
      </c>
      <c r="L33" s="41">
        <f t="shared" si="5"/>
        <v>4.4080954246E-3</v>
      </c>
      <c r="M33" s="41">
        <f t="shared" si="6"/>
        <v>8.6904316798164308E-2</v>
      </c>
    </row>
    <row r="34" spans="2:13">
      <c r="B34" s="81">
        <f t="shared" si="0"/>
        <v>29</v>
      </c>
      <c r="C34" s="44">
        <v>5900</v>
      </c>
      <c r="D34" s="48">
        <v>12861.039999999999</v>
      </c>
      <c r="E34" s="48">
        <v>12.861039999999999</v>
      </c>
      <c r="F34" s="48">
        <v>20.815912772568705</v>
      </c>
      <c r="G34" s="50">
        <v>469.1</v>
      </c>
      <c r="H34" s="41">
        <f t="shared" si="1"/>
        <v>1.2861039999999999E-2</v>
      </c>
      <c r="I34" s="41">
        <f t="shared" si="2"/>
        <v>1.6758649622222221</v>
      </c>
      <c r="J34" s="41">
        <f t="shared" si="3"/>
        <v>6.0331138639999997</v>
      </c>
      <c r="K34" s="41">
        <f t="shared" si="4"/>
        <v>118.16771618421197</v>
      </c>
      <c r="L34" s="41">
        <f t="shared" si="5"/>
        <v>4.6756632446E-3</v>
      </c>
      <c r="M34" s="41">
        <f t="shared" si="6"/>
        <v>9.1579980042764311E-2</v>
      </c>
    </row>
    <row r="35" spans="2:13">
      <c r="B35" s="81">
        <f t="shared" si="0"/>
        <v>30</v>
      </c>
      <c r="C35" s="44">
        <v>6000</v>
      </c>
      <c r="D35" s="48">
        <v>12920.72</v>
      </c>
      <c r="E35" s="48">
        <v>12.920719999999999</v>
      </c>
      <c r="F35" s="48">
        <v>20.563964563063138</v>
      </c>
      <c r="G35" s="50">
        <v>469.1</v>
      </c>
      <c r="H35" s="41">
        <f t="shared" si="1"/>
        <v>1.292072E-2</v>
      </c>
      <c r="I35" s="41">
        <f t="shared" si="2"/>
        <v>1.6836415977777779</v>
      </c>
      <c r="J35" s="41">
        <f t="shared" si="3"/>
        <v>6.0611097520000001</v>
      </c>
      <c r="K35" s="41">
        <f t="shared" si="4"/>
        <v>124.22882593621196</v>
      </c>
      <c r="L35" s="41">
        <f t="shared" si="5"/>
        <v>4.6973600578000003E-3</v>
      </c>
      <c r="M35" s="41">
        <f t="shared" si="6"/>
        <v>9.627734010056431E-2</v>
      </c>
    </row>
    <row r="36" spans="2:13">
      <c r="B36" s="81">
        <f t="shared" si="0"/>
        <v>31</v>
      </c>
      <c r="C36" s="44">
        <v>6100</v>
      </c>
      <c r="D36" s="48">
        <v>12958.02</v>
      </c>
      <c r="E36" s="48">
        <v>12.958020000000001</v>
      </c>
      <c r="F36" s="48">
        <v>20.285241990330903</v>
      </c>
      <c r="G36" s="50">
        <v>469.1</v>
      </c>
      <c r="H36" s="41">
        <f t="shared" si="1"/>
        <v>1.2958020000000001E-2</v>
      </c>
      <c r="I36" s="41">
        <f t="shared" si="2"/>
        <v>1.6885019950000002</v>
      </c>
      <c r="J36" s="41">
        <f t="shared" si="3"/>
        <v>6.0786071820000007</v>
      </c>
      <c r="K36" s="41">
        <f t="shared" si="4"/>
        <v>130.30743311821197</v>
      </c>
      <c r="L36" s="41">
        <f t="shared" si="5"/>
        <v>4.7109205660500007E-3</v>
      </c>
      <c r="M36" s="41">
        <f t="shared" si="6"/>
        <v>0.10098826066661432</v>
      </c>
    </row>
    <row r="37" spans="2:13">
      <c r="B37" s="81">
        <f t="shared" si="0"/>
        <v>32</v>
      </c>
      <c r="C37" s="44">
        <v>6200</v>
      </c>
      <c r="D37" s="48">
        <v>13010.240000000002</v>
      </c>
      <c r="E37" s="48">
        <v>13.010240000000001</v>
      </c>
      <c r="F37" s="48">
        <v>20.038490388502264</v>
      </c>
      <c r="G37" s="50">
        <v>469.1</v>
      </c>
      <c r="H37" s="41">
        <f t="shared" si="1"/>
        <v>1.3010240000000001E-2</v>
      </c>
      <c r="I37" s="41">
        <f t="shared" si="2"/>
        <v>1.6953065511111114</v>
      </c>
      <c r="J37" s="41">
        <f t="shared" si="3"/>
        <v>6.1031035840000012</v>
      </c>
      <c r="K37" s="41">
        <f t="shared" si="4"/>
        <v>136.41053670221197</v>
      </c>
      <c r="L37" s="41">
        <f t="shared" si="5"/>
        <v>4.7299052776000015E-3</v>
      </c>
      <c r="M37" s="41">
        <f t="shared" si="6"/>
        <v>0.10571816594421432</v>
      </c>
    </row>
    <row r="38" spans="2:13">
      <c r="B38" s="81">
        <f t="shared" si="0"/>
        <v>33</v>
      </c>
      <c r="C38" s="44">
        <v>6200</v>
      </c>
      <c r="D38" s="48">
        <v>13010.240000000002</v>
      </c>
      <c r="E38" s="48">
        <v>13.010240000000001</v>
      </c>
      <c r="F38" s="48">
        <v>20.038490388502264</v>
      </c>
      <c r="G38" s="50">
        <v>483</v>
      </c>
      <c r="H38" s="41">
        <f t="shared" si="1"/>
        <v>1.3010240000000001E-2</v>
      </c>
      <c r="I38" s="41">
        <f t="shared" si="2"/>
        <v>1.7455405333333336</v>
      </c>
      <c r="J38" s="41">
        <f t="shared" si="3"/>
        <v>6.2839459200000007</v>
      </c>
      <c r="K38" s="41">
        <f t="shared" si="4"/>
        <v>142.69448262221198</v>
      </c>
      <c r="L38" s="41">
        <f t="shared" si="5"/>
        <v>4.8700580880000005E-3</v>
      </c>
      <c r="M38" s="41">
        <f t="shared" si="6"/>
        <v>0.11058822403221433</v>
      </c>
    </row>
    <row r="39" spans="2:13">
      <c r="B39" s="81">
        <f t="shared" si="0"/>
        <v>34</v>
      </c>
      <c r="C39" s="44">
        <v>6200</v>
      </c>
      <c r="D39" s="48">
        <v>13010.240000000002</v>
      </c>
      <c r="E39" s="48">
        <v>13.010240000000001</v>
      </c>
      <c r="F39" s="48">
        <v>20.038490388502264</v>
      </c>
      <c r="G39" s="50">
        <v>483</v>
      </c>
      <c r="H39" s="41">
        <f t="shared" si="1"/>
        <v>1.3010240000000001E-2</v>
      </c>
      <c r="I39" s="41">
        <f t="shared" si="2"/>
        <v>1.7455405333333336</v>
      </c>
      <c r="J39" s="41">
        <f t="shared" si="3"/>
        <v>6.2839459200000007</v>
      </c>
      <c r="K39" s="41">
        <f t="shared" si="4"/>
        <v>148.97842854221199</v>
      </c>
      <c r="L39" s="41">
        <f t="shared" si="5"/>
        <v>4.8700580880000005E-3</v>
      </c>
      <c r="M39" s="41">
        <f t="shared" si="6"/>
        <v>0.11545828212021433</v>
      </c>
    </row>
    <row r="40" spans="2:13">
      <c r="B40" s="81">
        <f t="shared" si="0"/>
        <v>35</v>
      </c>
      <c r="C40" s="44">
        <v>6300</v>
      </c>
      <c r="D40" s="48">
        <v>13055</v>
      </c>
      <c r="E40" s="48">
        <v>13.055</v>
      </c>
      <c r="F40" s="48">
        <v>19.788264591092322</v>
      </c>
      <c r="G40" s="50">
        <v>470.5</v>
      </c>
      <c r="H40" s="41">
        <f t="shared" si="1"/>
        <v>1.3054999999999999E-2</v>
      </c>
      <c r="I40" s="41">
        <f t="shared" si="2"/>
        <v>1.7062159722222221</v>
      </c>
      <c r="J40" s="41">
        <f t="shared" si="3"/>
        <v>6.1423774999999994</v>
      </c>
      <c r="K40" s="41">
        <f t="shared" si="4"/>
        <v>155.120806042212</v>
      </c>
      <c r="L40" s="41">
        <f t="shared" si="5"/>
        <v>4.7603425624999996E-3</v>
      </c>
      <c r="M40" s="41">
        <f t="shared" si="6"/>
        <v>0.12021862468271434</v>
      </c>
    </row>
    <row r="41" spans="2:13">
      <c r="B41" s="81">
        <f t="shared" si="0"/>
        <v>36</v>
      </c>
      <c r="C41" s="44">
        <v>6300</v>
      </c>
      <c r="D41" s="48">
        <v>13055</v>
      </c>
      <c r="E41" s="48">
        <v>13.055</v>
      </c>
      <c r="F41" s="48">
        <v>19.788264591092322</v>
      </c>
      <c r="G41" s="50">
        <v>470.5</v>
      </c>
      <c r="H41" s="41">
        <f t="shared" si="1"/>
        <v>1.3054999999999999E-2</v>
      </c>
      <c r="I41" s="41">
        <f t="shared" si="2"/>
        <v>1.7062159722222221</v>
      </c>
      <c r="J41" s="41">
        <f t="shared" si="3"/>
        <v>6.1423774999999994</v>
      </c>
      <c r="K41" s="41">
        <f t="shared" si="4"/>
        <v>161.263183542212</v>
      </c>
      <c r="L41" s="41">
        <f t="shared" si="5"/>
        <v>4.7603425624999996E-3</v>
      </c>
      <c r="M41" s="41">
        <f t="shared" si="6"/>
        <v>0.12497896724521435</v>
      </c>
    </row>
    <row r="42" spans="2:13">
      <c r="B42" s="81">
        <f t="shared" si="0"/>
        <v>37</v>
      </c>
      <c r="C42" s="44">
        <v>6300</v>
      </c>
      <c r="D42" s="48">
        <v>13055</v>
      </c>
      <c r="E42" s="48">
        <v>13.055</v>
      </c>
      <c r="F42" s="48">
        <v>19.788264591092322</v>
      </c>
      <c r="G42" s="50">
        <v>470.5</v>
      </c>
      <c r="H42" s="41">
        <f t="shared" si="1"/>
        <v>1.3054999999999999E-2</v>
      </c>
      <c r="I42" s="41">
        <f t="shared" si="2"/>
        <v>1.7062159722222221</v>
      </c>
      <c r="J42" s="41">
        <f t="shared" si="3"/>
        <v>6.1423774999999994</v>
      </c>
      <c r="K42" s="41">
        <f t="shared" si="4"/>
        <v>167.40556104221201</v>
      </c>
      <c r="L42" s="41">
        <f t="shared" si="5"/>
        <v>4.7603425624999996E-3</v>
      </c>
      <c r="M42" s="41">
        <f t="shared" si="6"/>
        <v>0.12973930980771434</v>
      </c>
    </row>
    <row r="43" spans="2:13">
      <c r="B43" s="81">
        <f t="shared" si="0"/>
        <v>38</v>
      </c>
      <c r="C43" s="44">
        <v>6400</v>
      </c>
      <c r="D43" s="48">
        <v>13278.800000000001</v>
      </c>
      <c r="E43" s="48">
        <v>13.2788</v>
      </c>
      <c r="F43" s="48">
        <v>19.812999921831189</v>
      </c>
      <c r="G43" s="50">
        <v>470.5</v>
      </c>
      <c r="H43" s="41">
        <f t="shared" si="1"/>
        <v>1.32788E-2</v>
      </c>
      <c r="I43" s="41">
        <f t="shared" si="2"/>
        <v>1.7354653888888889</v>
      </c>
      <c r="J43" s="41">
        <f t="shared" si="3"/>
        <v>6.2476754000000003</v>
      </c>
      <c r="K43" s="41">
        <f t="shared" si="4"/>
        <v>173.65323644221201</v>
      </c>
      <c r="L43" s="41">
        <f t="shared" si="5"/>
        <v>4.8419484350000009E-3</v>
      </c>
      <c r="M43" s="41">
        <f t="shared" si="6"/>
        <v>0.13458125824271433</v>
      </c>
    </row>
    <row r="44" spans="2:13">
      <c r="B44" s="81">
        <f t="shared" si="0"/>
        <v>39</v>
      </c>
      <c r="C44" s="44">
        <v>6400</v>
      </c>
      <c r="D44" s="48">
        <v>13278.800000000001</v>
      </c>
      <c r="E44" s="48">
        <v>13.2788</v>
      </c>
      <c r="F44" s="48">
        <v>19.812999921831189</v>
      </c>
      <c r="G44" s="50">
        <v>470.5</v>
      </c>
      <c r="H44" s="41">
        <f t="shared" si="1"/>
        <v>1.32788E-2</v>
      </c>
      <c r="I44" s="41">
        <f t="shared" si="2"/>
        <v>1.7354653888888889</v>
      </c>
      <c r="J44" s="41">
        <f t="shared" si="3"/>
        <v>6.2476754000000003</v>
      </c>
      <c r="K44" s="41">
        <f t="shared" si="4"/>
        <v>179.900911842212</v>
      </c>
      <c r="L44" s="41">
        <f t="shared" si="5"/>
        <v>4.8419484350000009E-3</v>
      </c>
      <c r="M44" s="41">
        <f t="shared" si="6"/>
        <v>0.13942320667771432</v>
      </c>
    </row>
    <row r="45" spans="2:13">
      <c r="B45" s="81">
        <f t="shared" si="0"/>
        <v>40</v>
      </c>
      <c r="C45" s="44">
        <v>6400</v>
      </c>
      <c r="D45" s="48">
        <v>13278.800000000001</v>
      </c>
      <c r="E45" s="48">
        <v>13.2788</v>
      </c>
      <c r="F45" s="48">
        <v>19.812999921831189</v>
      </c>
      <c r="G45" s="50">
        <v>470.5</v>
      </c>
      <c r="H45" s="41">
        <f t="shared" si="1"/>
        <v>1.32788E-2</v>
      </c>
      <c r="I45" s="41">
        <f t="shared" si="2"/>
        <v>1.7354653888888889</v>
      </c>
      <c r="J45" s="41">
        <f t="shared" si="3"/>
        <v>6.2476754000000003</v>
      </c>
      <c r="K45" s="41">
        <f t="shared" si="4"/>
        <v>186.14858724221199</v>
      </c>
      <c r="L45" s="41">
        <f t="shared" si="5"/>
        <v>4.8419484350000009E-3</v>
      </c>
      <c r="M45" s="41">
        <f t="shared" si="6"/>
        <v>0.14426515511271432</v>
      </c>
    </row>
    <row r="46" spans="2:13">
      <c r="B46" s="81">
        <f t="shared" si="0"/>
        <v>41</v>
      </c>
      <c r="C46" s="44">
        <v>6500</v>
      </c>
      <c r="D46" s="48">
        <v>13428</v>
      </c>
      <c r="E46" s="48">
        <v>13.428000000000001</v>
      </c>
      <c r="F46" s="48">
        <v>19.727377623119729</v>
      </c>
      <c r="G46" s="50">
        <v>470.5</v>
      </c>
      <c r="H46" s="41">
        <f t="shared" si="1"/>
        <v>1.3428000000000001E-2</v>
      </c>
      <c r="I46" s="41">
        <f t="shared" si="2"/>
        <v>1.7549650000000001</v>
      </c>
      <c r="J46" s="41">
        <f t="shared" si="3"/>
        <v>6.3178740000000007</v>
      </c>
      <c r="K46" s="41">
        <f t="shared" si="4"/>
        <v>192.46646124221198</v>
      </c>
      <c r="L46" s="41">
        <f t="shared" si="5"/>
        <v>4.89635235E-3</v>
      </c>
      <c r="M46" s="41">
        <f t="shared" si="6"/>
        <v>0.14916150746271431</v>
      </c>
    </row>
    <row r="47" spans="2:13">
      <c r="B47" s="81">
        <f t="shared" si="0"/>
        <v>42</v>
      </c>
      <c r="C47" s="44">
        <v>6500</v>
      </c>
      <c r="D47" s="48">
        <v>13428</v>
      </c>
      <c r="E47" s="48">
        <v>13.428000000000001</v>
      </c>
      <c r="F47" s="48">
        <v>19.727377623119729</v>
      </c>
      <c r="G47" s="50">
        <v>470.5</v>
      </c>
      <c r="H47" s="41">
        <f t="shared" si="1"/>
        <v>1.3428000000000001E-2</v>
      </c>
      <c r="I47" s="41">
        <f t="shared" si="2"/>
        <v>1.7549650000000001</v>
      </c>
      <c r="J47" s="41">
        <f t="shared" si="3"/>
        <v>6.3178740000000007</v>
      </c>
      <c r="K47" s="41">
        <f t="shared" si="4"/>
        <v>198.78433524221197</v>
      </c>
      <c r="L47" s="41">
        <f t="shared" si="5"/>
        <v>4.89635235E-3</v>
      </c>
      <c r="M47" s="41">
        <f t="shared" si="6"/>
        <v>0.1540578598127143</v>
      </c>
    </row>
    <row r="48" spans="2:13">
      <c r="B48" s="81">
        <f t="shared" si="0"/>
        <v>43</v>
      </c>
      <c r="C48" s="44">
        <f>6500</f>
        <v>6500</v>
      </c>
      <c r="D48" s="48">
        <v>13428</v>
      </c>
      <c r="E48" s="48">
        <v>13.428000000000001</v>
      </c>
      <c r="F48" s="48">
        <v>19.727377623119729</v>
      </c>
      <c r="G48" s="50">
        <v>470.5</v>
      </c>
      <c r="H48" s="41">
        <f t="shared" si="1"/>
        <v>1.3428000000000001E-2</v>
      </c>
      <c r="I48" s="41">
        <f t="shared" si="2"/>
        <v>1.7549650000000001</v>
      </c>
      <c r="J48" s="41">
        <f t="shared" si="3"/>
        <v>6.3178740000000007</v>
      </c>
      <c r="K48" s="41">
        <f t="shared" si="4"/>
        <v>205.10220924221196</v>
      </c>
      <c r="L48" s="41">
        <f t="shared" si="5"/>
        <v>4.89635235E-3</v>
      </c>
      <c r="M48" s="41">
        <f t="shared" si="6"/>
        <v>0.1589542121627143</v>
      </c>
    </row>
    <row r="49" spans="2:13">
      <c r="B49" s="81">
        <f t="shared" si="0"/>
        <v>44</v>
      </c>
      <c r="C49" s="44">
        <f>6500</f>
        <v>6500</v>
      </c>
      <c r="D49" s="48">
        <v>13428</v>
      </c>
      <c r="E49" s="48">
        <v>13.428000000000001</v>
      </c>
      <c r="F49" s="48">
        <v>19.727377623119729</v>
      </c>
      <c r="G49" s="50">
        <v>504.5</v>
      </c>
      <c r="H49" s="41">
        <f t="shared" si="1"/>
        <v>1.3428000000000001E-2</v>
      </c>
      <c r="I49" s="41">
        <f t="shared" si="2"/>
        <v>1.881785</v>
      </c>
      <c r="J49" s="41">
        <f t="shared" si="3"/>
        <v>6.7744260000000001</v>
      </c>
      <c r="K49" s="41">
        <f t="shared" si="4"/>
        <v>211.87663524221196</v>
      </c>
      <c r="L49" s="41">
        <f t="shared" si="5"/>
        <v>5.2501801500000004E-3</v>
      </c>
      <c r="M49" s="41">
        <f t="shared" si="6"/>
        <v>0.1642043923127143</v>
      </c>
    </row>
    <row r="50" spans="2:13">
      <c r="B50" s="81">
        <f t="shared" si="0"/>
        <v>45</v>
      </c>
      <c r="C50" s="44">
        <f>6500</f>
        <v>6500</v>
      </c>
      <c r="D50" s="48">
        <v>13428</v>
      </c>
      <c r="E50" s="48">
        <v>13.428000000000001</v>
      </c>
      <c r="F50" s="48">
        <v>19.727377623119729</v>
      </c>
      <c r="G50" s="50">
        <v>504.5</v>
      </c>
      <c r="H50" s="41">
        <f t="shared" si="1"/>
        <v>1.3428000000000001E-2</v>
      </c>
      <c r="I50" s="41">
        <f t="shared" si="2"/>
        <v>1.881785</v>
      </c>
      <c r="J50" s="41">
        <f t="shared" si="3"/>
        <v>6.7744260000000001</v>
      </c>
      <c r="K50" s="41">
        <f t="shared" si="4"/>
        <v>218.65106124221197</v>
      </c>
      <c r="L50" s="41">
        <f t="shared" si="5"/>
        <v>5.2501801500000004E-3</v>
      </c>
      <c r="M50" s="41">
        <f t="shared" si="6"/>
        <v>0.16945457246271431</v>
      </c>
    </row>
    <row r="51" spans="2:13">
      <c r="B51" s="81">
        <f t="shared" si="0"/>
        <v>46</v>
      </c>
      <c r="C51" s="44">
        <f>6500</f>
        <v>6500</v>
      </c>
      <c r="D51" s="48">
        <v>13428</v>
      </c>
      <c r="E51" s="48">
        <v>13.428000000000001</v>
      </c>
      <c r="F51" s="48">
        <v>19.727377623119729</v>
      </c>
      <c r="G51" s="50">
        <v>504.5</v>
      </c>
      <c r="H51" s="41">
        <f t="shared" si="1"/>
        <v>1.3428000000000001E-2</v>
      </c>
      <c r="I51" s="41">
        <f t="shared" si="2"/>
        <v>1.881785</v>
      </c>
      <c r="J51" s="41">
        <f t="shared" si="3"/>
        <v>6.7744260000000001</v>
      </c>
      <c r="K51" s="41">
        <f t="shared" si="4"/>
        <v>225.42548724221197</v>
      </c>
      <c r="L51" s="41">
        <f t="shared" si="5"/>
        <v>5.2501801500000004E-3</v>
      </c>
      <c r="M51" s="41">
        <f t="shared" si="6"/>
        <v>0.17470475261271431</v>
      </c>
    </row>
    <row r="52" spans="2:13">
      <c r="B52" s="81">
        <f t="shared" si="0"/>
        <v>47</v>
      </c>
      <c r="C52" s="44">
        <f>6500</f>
        <v>6500</v>
      </c>
      <c r="D52" s="48">
        <v>13428</v>
      </c>
      <c r="E52" s="48">
        <v>13.428000000000001</v>
      </c>
      <c r="F52" s="48">
        <v>19.727377623119729</v>
      </c>
      <c r="G52" s="50">
        <v>504.5</v>
      </c>
      <c r="H52" s="41">
        <f t="shared" si="1"/>
        <v>1.3428000000000001E-2</v>
      </c>
      <c r="I52" s="41">
        <f t="shared" si="2"/>
        <v>1.881785</v>
      </c>
      <c r="J52" s="41">
        <f t="shared" si="3"/>
        <v>6.7744260000000001</v>
      </c>
      <c r="K52" s="41">
        <f t="shared" si="4"/>
        <v>232.19991324221198</v>
      </c>
      <c r="L52" s="41">
        <f t="shared" si="5"/>
        <v>5.2501801500000004E-3</v>
      </c>
      <c r="M52" s="41">
        <f t="shared" si="6"/>
        <v>0.17995493276271432</v>
      </c>
    </row>
    <row r="53" spans="2:13">
      <c r="B53" s="81">
        <f t="shared" si="0"/>
        <v>48</v>
      </c>
      <c r="C53" s="44">
        <f>6500</f>
        <v>6500</v>
      </c>
      <c r="D53" s="48">
        <v>13428</v>
      </c>
      <c r="E53" s="48">
        <v>13.428000000000001</v>
      </c>
      <c r="F53" s="48">
        <v>19.727377623119729</v>
      </c>
      <c r="G53" s="50">
        <v>504.5</v>
      </c>
      <c r="H53" s="41">
        <f t="shared" si="1"/>
        <v>1.3428000000000001E-2</v>
      </c>
      <c r="I53" s="41">
        <f t="shared" si="2"/>
        <v>1.881785</v>
      </c>
      <c r="J53" s="41">
        <f t="shared" si="3"/>
        <v>6.7744260000000001</v>
      </c>
      <c r="K53" s="41">
        <f t="shared" si="4"/>
        <v>238.97433924221198</v>
      </c>
      <c r="L53" s="41">
        <f t="shared" si="5"/>
        <v>5.2501801500000004E-3</v>
      </c>
      <c r="M53" s="41">
        <f t="shared" si="6"/>
        <v>0.18520511291271433</v>
      </c>
    </row>
    <row r="54" spans="2:13">
      <c r="B54" s="81">
        <f t="shared" si="0"/>
        <v>49</v>
      </c>
      <c r="C54" s="44">
        <f>6500</f>
        <v>6500</v>
      </c>
      <c r="D54" s="48">
        <v>13428</v>
      </c>
      <c r="E54" s="48">
        <v>13.428000000000001</v>
      </c>
      <c r="F54" s="48">
        <v>19.727377623119729</v>
      </c>
      <c r="G54" s="50">
        <v>504.5</v>
      </c>
      <c r="H54" s="41">
        <f t="shared" si="1"/>
        <v>1.3428000000000001E-2</v>
      </c>
      <c r="I54" s="41">
        <f t="shared" si="2"/>
        <v>1.881785</v>
      </c>
      <c r="J54" s="41">
        <f t="shared" si="3"/>
        <v>6.7744260000000001</v>
      </c>
      <c r="K54" s="41">
        <f t="shared" si="4"/>
        <v>245.74876524221199</v>
      </c>
      <c r="L54" s="41">
        <f t="shared" si="5"/>
        <v>5.2501801500000004E-3</v>
      </c>
      <c r="M54" s="41">
        <f t="shared" si="6"/>
        <v>0.19045529306271433</v>
      </c>
    </row>
    <row r="55" spans="2:13">
      <c r="B55" s="81">
        <f t="shared" si="0"/>
        <v>50</v>
      </c>
      <c r="C55" s="44">
        <f>6500</f>
        <v>6500</v>
      </c>
      <c r="D55" s="48">
        <v>13428</v>
      </c>
      <c r="E55" s="48">
        <v>13.428000000000001</v>
      </c>
      <c r="F55" s="48">
        <v>19.727377623119729</v>
      </c>
      <c r="G55" s="50">
        <v>504.5</v>
      </c>
      <c r="H55" s="41">
        <f t="shared" si="1"/>
        <v>1.3428000000000001E-2</v>
      </c>
      <c r="I55" s="41">
        <f t="shared" si="2"/>
        <v>1.881785</v>
      </c>
      <c r="J55" s="41">
        <f t="shared" si="3"/>
        <v>6.7744260000000001</v>
      </c>
      <c r="K55" s="41">
        <f t="shared" si="4"/>
        <v>252.52319124221199</v>
      </c>
      <c r="L55" s="41">
        <f t="shared" si="5"/>
        <v>5.2501801500000004E-3</v>
      </c>
      <c r="M55" s="41">
        <f t="shared" si="6"/>
        <v>0.19570547321271434</v>
      </c>
    </row>
    <row r="56" spans="2:13">
      <c r="B56" s="81">
        <f t="shared" si="0"/>
        <v>51</v>
      </c>
      <c r="C56" s="44">
        <f>6500</f>
        <v>6500</v>
      </c>
      <c r="D56" s="48">
        <v>13428</v>
      </c>
      <c r="E56" s="48">
        <v>13.428000000000001</v>
      </c>
      <c r="F56" s="48">
        <v>19.727377623119729</v>
      </c>
      <c r="G56" s="50">
        <v>504.5</v>
      </c>
      <c r="H56" s="41">
        <f t="shared" si="1"/>
        <v>1.3428000000000001E-2</v>
      </c>
      <c r="I56" s="41">
        <f t="shared" si="2"/>
        <v>1.881785</v>
      </c>
      <c r="J56" s="41">
        <f t="shared" si="3"/>
        <v>6.7744260000000001</v>
      </c>
      <c r="K56" s="41">
        <f t="shared" si="4"/>
        <v>259.29761724221197</v>
      </c>
      <c r="L56" s="41">
        <f t="shared" si="5"/>
        <v>5.2501801500000004E-3</v>
      </c>
      <c r="M56" s="41">
        <f t="shared" si="6"/>
        <v>0.20095565336271434</v>
      </c>
    </row>
    <row r="57" spans="2:13">
      <c r="B57" s="81">
        <f t="shared" si="0"/>
        <v>52</v>
      </c>
      <c r="C57" s="44">
        <f>6500</f>
        <v>6500</v>
      </c>
      <c r="D57" s="48">
        <v>13428</v>
      </c>
      <c r="E57" s="48">
        <v>13.428000000000001</v>
      </c>
      <c r="F57" s="48">
        <v>19.727377623119729</v>
      </c>
      <c r="G57" s="50">
        <v>504.5</v>
      </c>
      <c r="H57" s="41">
        <f t="shared" si="1"/>
        <v>1.3428000000000001E-2</v>
      </c>
      <c r="I57" s="41">
        <f t="shared" si="2"/>
        <v>1.881785</v>
      </c>
      <c r="J57" s="41">
        <f t="shared" si="3"/>
        <v>6.7744260000000001</v>
      </c>
      <c r="K57" s="41">
        <f t="shared" si="4"/>
        <v>266.07204324221198</v>
      </c>
      <c r="L57" s="41">
        <f t="shared" si="5"/>
        <v>5.2501801500000004E-3</v>
      </c>
      <c r="M57" s="41">
        <f t="shared" si="6"/>
        <v>0.20620583351271435</v>
      </c>
    </row>
    <row r="58" spans="2:13">
      <c r="B58" s="81">
        <f t="shared" si="0"/>
        <v>53</v>
      </c>
      <c r="C58" s="44">
        <f>6500</f>
        <v>6500</v>
      </c>
      <c r="D58" s="48">
        <v>13428</v>
      </c>
      <c r="E58" s="48">
        <v>13.428000000000001</v>
      </c>
      <c r="F58" s="48">
        <v>19.727377623119729</v>
      </c>
      <c r="G58" s="50">
        <v>504.5</v>
      </c>
      <c r="H58" s="41">
        <f t="shared" si="1"/>
        <v>1.3428000000000001E-2</v>
      </c>
      <c r="I58" s="41">
        <f t="shared" si="2"/>
        <v>1.881785</v>
      </c>
      <c r="J58" s="41">
        <f t="shared" si="3"/>
        <v>6.7744260000000001</v>
      </c>
      <c r="K58" s="41">
        <f t="shared" si="4"/>
        <v>272.84646924221198</v>
      </c>
      <c r="L58" s="41">
        <f t="shared" si="5"/>
        <v>5.2501801500000004E-3</v>
      </c>
      <c r="M58" s="41">
        <f t="shared" si="6"/>
        <v>0.21145601366271435</v>
      </c>
    </row>
    <row r="59" spans="2:13">
      <c r="B59" s="81">
        <f t="shared" si="0"/>
        <v>54</v>
      </c>
      <c r="C59" s="44">
        <f>6500</f>
        <v>6500</v>
      </c>
      <c r="D59" s="48">
        <v>13428</v>
      </c>
      <c r="E59" s="48">
        <v>13.428000000000001</v>
      </c>
      <c r="F59" s="48">
        <v>19.727377623119729</v>
      </c>
      <c r="G59" s="50">
        <v>504.5</v>
      </c>
      <c r="H59" s="41">
        <f t="shared" si="1"/>
        <v>1.3428000000000001E-2</v>
      </c>
      <c r="I59" s="41">
        <f t="shared" si="2"/>
        <v>1.881785</v>
      </c>
      <c r="J59" s="41">
        <f t="shared" si="3"/>
        <v>6.7744260000000001</v>
      </c>
      <c r="K59" s="41">
        <f t="shared" si="4"/>
        <v>279.62089524221199</v>
      </c>
      <c r="L59" s="41">
        <f t="shared" si="5"/>
        <v>5.2501801500000004E-3</v>
      </c>
      <c r="M59" s="41">
        <f t="shared" si="6"/>
        <v>0.21670619381271436</v>
      </c>
    </row>
    <row r="60" spans="2:13">
      <c r="B60" s="81">
        <f t="shared" si="0"/>
        <v>55</v>
      </c>
      <c r="C60" s="44">
        <f>6500</f>
        <v>6500</v>
      </c>
      <c r="D60" s="48">
        <v>13428</v>
      </c>
      <c r="E60" s="48">
        <v>13.428000000000001</v>
      </c>
      <c r="F60" s="48">
        <v>19.727377623119729</v>
      </c>
      <c r="G60" s="50">
        <v>504.5</v>
      </c>
      <c r="H60" s="41">
        <f t="shared" si="1"/>
        <v>1.3428000000000001E-2</v>
      </c>
      <c r="I60" s="41">
        <f t="shared" si="2"/>
        <v>1.881785</v>
      </c>
      <c r="J60" s="41">
        <f t="shared" si="3"/>
        <v>6.7744260000000001</v>
      </c>
      <c r="K60" s="41">
        <f t="shared" si="4"/>
        <v>286.39532124221199</v>
      </c>
      <c r="L60" s="41">
        <f t="shared" si="5"/>
        <v>5.2501801500000004E-3</v>
      </c>
      <c r="M60" s="41">
        <f t="shared" si="6"/>
        <v>0.22195637396271437</v>
      </c>
    </row>
    <row r="61" spans="2:13">
      <c r="B61" s="81">
        <f t="shared" si="0"/>
        <v>56</v>
      </c>
      <c r="C61" s="44">
        <f>6500</f>
        <v>6500</v>
      </c>
      <c r="D61" s="48">
        <v>13428</v>
      </c>
      <c r="E61" s="48">
        <v>13.428000000000001</v>
      </c>
      <c r="F61" s="48">
        <v>19.727377623119729</v>
      </c>
      <c r="G61" s="50">
        <v>504.5</v>
      </c>
      <c r="H61" s="41">
        <f t="shared" si="1"/>
        <v>1.3428000000000001E-2</v>
      </c>
      <c r="I61" s="41">
        <f t="shared" si="2"/>
        <v>1.881785</v>
      </c>
      <c r="J61" s="41">
        <f t="shared" si="3"/>
        <v>6.7744260000000001</v>
      </c>
      <c r="K61" s="41">
        <f t="shared" si="4"/>
        <v>293.169747242212</v>
      </c>
      <c r="L61" s="41">
        <f t="shared" si="5"/>
        <v>5.2501801500000004E-3</v>
      </c>
      <c r="M61" s="41">
        <f t="shared" si="6"/>
        <v>0.22720655411271437</v>
      </c>
    </row>
    <row r="62" spans="2:13">
      <c r="B62" s="81">
        <f t="shared" si="0"/>
        <v>57</v>
      </c>
      <c r="C62" s="44">
        <f>6500</f>
        <v>6500</v>
      </c>
      <c r="D62" s="48">
        <v>13428</v>
      </c>
      <c r="E62" s="48">
        <v>13.428000000000001</v>
      </c>
      <c r="F62" s="48">
        <v>19.727377623119729</v>
      </c>
      <c r="G62" s="50">
        <v>504.5</v>
      </c>
      <c r="H62" s="41">
        <f t="shared" si="1"/>
        <v>1.3428000000000001E-2</v>
      </c>
      <c r="I62" s="41">
        <f t="shared" si="2"/>
        <v>1.881785</v>
      </c>
      <c r="J62" s="41">
        <f t="shared" si="3"/>
        <v>6.7744260000000001</v>
      </c>
      <c r="K62" s="41">
        <f t="shared" si="4"/>
        <v>299.944173242212</v>
      </c>
      <c r="L62" s="41">
        <f t="shared" si="5"/>
        <v>5.2501801500000004E-3</v>
      </c>
      <c r="M62" s="41">
        <f t="shared" si="6"/>
        <v>0.23245673426271438</v>
      </c>
    </row>
    <row r="63" spans="2:13">
      <c r="B63" s="81">
        <f t="shared" si="0"/>
        <v>58</v>
      </c>
      <c r="C63" s="44">
        <f>6500</f>
        <v>6500</v>
      </c>
      <c r="D63" s="48">
        <v>13428</v>
      </c>
      <c r="E63" s="48">
        <v>13.428000000000001</v>
      </c>
      <c r="F63" s="48">
        <v>19.727377623119729</v>
      </c>
      <c r="G63" s="50">
        <v>504.5</v>
      </c>
      <c r="H63" s="41">
        <f t="shared" si="1"/>
        <v>1.3428000000000001E-2</v>
      </c>
      <c r="I63" s="41">
        <f t="shared" si="2"/>
        <v>1.881785</v>
      </c>
      <c r="J63" s="41">
        <f t="shared" si="3"/>
        <v>6.7744260000000001</v>
      </c>
      <c r="K63" s="41">
        <f t="shared" si="4"/>
        <v>306.71859924221201</v>
      </c>
      <c r="L63" s="41">
        <f t="shared" si="5"/>
        <v>5.2501801500000004E-3</v>
      </c>
      <c r="M63" s="41">
        <f t="shared" si="6"/>
        <v>0.23770691441271438</v>
      </c>
    </row>
    <row r="64" spans="2:13">
      <c r="B64" s="81">
        <f t="shared" si="0"/>
        <v>59</v>
      </c>
      <c r="C64" s="44">
        <f>6500</f>
        <v>6500</v>
      </c>
      <c r="D64" s="48">
        <v>13428</v>
      </c>
      <c r="E64" s="48">
        <v>13.428000000000001</v>
      </c>
      <c r="F64" s="48">
        <v>19.727377623119729</v>
      </c>
      <c r="G64" s="50">
        <v>504.5</v>
      </c>
      <c r="H64" s="41">
        <f t="shared" si="1"/>
        <v>1.3428000000000001E-2</v>
      </c>
      <c r="I64" s="41">
        <f t="shared" si="2"/>
        <v>1.881785</v>
      </c>
      <c r="J64" s="41">
        <f t="shared" si="3"/>
        <v>6.7744260000000001</v>
      </c>
      <c r="K64" s="41">
        <f t="shared" si="4"/>
        <v>313.49302524221201</v>
      </c>
      <c r="L64" s="41">
        <f t="shared" si="5"/>
        <v>5.2501801500000004E-3</v>
      </c>
      <c r="M64" s="41">
        <f t="shared" si="6"/>
        <v>0.24295709456271439</v>
      </c>
    </row>
    <row r="65" spans="2:13">
      <c r="B65" s="81">
        <f t="shared" si="0"/>
        <v>60</v>
      </c>
      <c r="C65" s="44">
        <f>6500</f>
        <v>6500</v>
      </c>
      <c r="D65" s="48">
        <v>13428</v>
      </c>
      <c r="E65" s="48">
        <v>13.428000000000001</v>
      </c>
      <c r="F65" s="48">
        <v>19.727377623119729</v>
      </c>
      <c r="G65" s="50">
        <v>504.5</v>
      </c>
      <c r="H65" s="41">
        <f t="shared" si="1"/>
        <v>1.3428000000000001E-2</v>
      </c>
      <c r="I65" s="41">
        <f t="shared" si="2"/>
        <v>1.881785</v>
      </c>
      <c r="J65" s="41">
        <f t="shared" si="3"/>
        <v>6.7744260000000001</v>
      </c>
      <c r="K65" s="41">
        <f t="shared" si="4"/>
        <v>320.26745124221202</v>
      </c>
      <c r="L65" s="41">
        <f t="shared" si="5"/>
        <v>5.2501801500000004E-3</v>
      </c>
      <c r="M65" s="41">
        <f t="shared" si="6"/>
        <v>0.24820727471271439</v>
      </c>
    </row>
    <row r="66" spans="2:13">
      <c r="B66" s="81">
        <f t="shared" si="0"/>
        <v>61</v>
      </c>
      <c r="C66" s="44">
        <f>6500</f>
        <v>6500</v>
      </c>
      <c r="D66" s="48">
        <v>13428</v>
      </c>
      <c r="E66" s="48">
        <v>13.428000000000001</v>
      </c>
      <c r="F66" s="48">
        <v>19.727377623119729</v>
      </c>
      <c r="G66" s="50">
        <v>504.5</v>
      </c>
      <c r="H66" s="41">
        <f t="shared" si="1"/>
        <v>1.3428000000000001E-2</v>
      </c>
      <c r="I66" s="41">
        <f t="shared" si="2"/>
        <v>1.881785</v>
      </c>
      <c r="J66" s="41">
        <f t="shared" si="3"/>
        <v>6.7744260000000001</v>
      </c>
      <c r="K66" s="41">
        <f t="shared" si="4"/>
        <v>327.04187724221202</v>
      </c>
      <c r="L66" s="41">
        <f t="shared" si="5"/>
        <v>5.2501801500000004E-3</v>
      </c>
      <c r="M66" s="41">
        <f t="shared" si="6"/>
        <v>0.25345745486271437</v>
      </c>
    </row>
    <row r="67" spans="2:13">
      <c r="B67" s="81">
        <f t="shared" si="0"/>
        <v>62</v>
      </c>
      <c r="C67" s="44">
        <f>6500</f>
        <v>6500</v>
      </c>
      <c r="D67" s="48">
        <v>13428</v>
      </c>
      <c r="E67" s="48">
        <v>13.428000000000001</v>
      </c>
      <c r="F67" s="48">
        <v>19.727377623119729</v>
      </c>
      <c r="G67" s="50">
        <v>504.5</v>
      </c>
      <c r="H67" s="41">
        <f t="shared" si="1"/>
        <v>1.3428000000000001E-2</v>
      </c>
      <c r="I67" s="41">
        <f t="shared" si="2"/>
        <v>1.881785</v>
      </c>
      <c r="J67" s="41">
        <f t="shared" si="3"/>
        <v>6.7744260000000001</v>
      </c>
      <c r="K67" s="41">
        <f t="shared" si="4"/>
        <v>333.81630324221203</v>
      </c>
      <c r="L67" s="41">
        <f t="shared" si="5"/>
        <v>5.2501801500000004E-3</v>
      </c>
      <c r="M67" s="41">
        <f t="shared" si="6"/>
        <v>0.25870763501271438</v>
      </c>
    </row>
    <row r="68" spans="2:13">
      <c r="B68" s="81">
        <f t="shared" si="0"/>
        <v>63</v>
      </c>
      <c r="C68" s="44">
        <f>6500</f>
        <v>6500</v>
      </c>
      <c r="D68" s="48">
        <v>13428</v>
      </c>
      <c r="E68" s="48">
        <v>13.428000000000001</v>
      </c>
      <c r="F68" s="48">
        <v>19.727377623119729</v>
      </c>
      <c r="G68" s="50">
        <v>504.5</v>
      </c>
      <c r="H68" s="41">
        <f t="shared" si="1"/>
        <v>1.3428000000000001E-2</v>
      </c>
      <c r="I68" s="41">
        <f t="shared" si="2"/>
        <v>1.881785</v>
      </c>
      <c r="J68" s="41">
        <f t="shared" si="3"/>
        <v>6.7744260000000001</v>
      </c>
      <c r="K68" s="41">
        <f t="shared" si="4"/>
        <v>340.59072924221203</v>
      </c>
      <c r="L68" s="41">
        <f t="shared" si="5"/>
        <v>5.2501801500000004E-3</v>
      </c>
      <c r="M68" s="41">
        <f t="shared" si="6"/>
        <v>0.26395781516271438</v>
      </c>
    </row>
    <row r="69" spans="2:13">
      <c r="B69" s="81">
        <f t="shared" si="0"/>
        <v>64</v>
      </c>
      <c r="C69" s="44">
        <f>6500</f>
        <v>6500</v>
      </c>
      <c r="D69" s="48">
        <v>13428</v>
      </c>
      <c r="E69" s="48">
        <v>13.428000000000001</v>
      </c>
      <c r="F69" s="48">
        <v>19.727377623119729</v>
      </c>
      <c r="G69" s="50">
        <v>504.5</v>
      </c>
      <c r="H69" s="41">
        <f t="shared" si="1"/>
        <v>1.3428000000000001E-2</v>
      </c>
      <c r="I69" s="41">
        <f t="shared" si="2"/>
        <v>1.881785</v>
      </c>
      <c r="J69" s="41">
        <f t="shared" si="3"/>
        <v>6.7744260000000001</v>
      </c>
      <c r="K69" s="41">
        <f t="shared" si="4"/>
        <v>347.36515524221204</v>
      </c>
      <c r="L69" s="41">
        <f t="shared" si="5"/>
        <v>5.2501801500000004E-3</v>
      </c>
      <c r="M69" s="41">
        <f t="shared" si="6"/>
        <v>0.26920799531271439</v>
      </c>
    </row>
    <row r="70" spans="2:13">
      <c r="B70" s="81">
        <f t="shared" si="0"/>
        <v>65</v>
      </c>
      <c r="C70" s="44">
        <f>6500</f>
        <v>6500</v>
      </c>
      <c r="D70" s="48">
        <v>13428</v>
      </c>
      <c r="E70" s="48">
        <v>13.428000000000001</v>
      </c>
      <c r="F70" s="48">
        <v>19.727377623119729</v>
      </c>
      <c r="G70" s="50">
        <v>504.5</v>
      </c>
      <c r="H70" s="41">
        <f t="shared" si="1"/>
        <v>1.3428000000000001E-2</v>
      </c>
      <c r="I70" s="41">
        <f t="shared" si="2"/>
        <v>1.881785</v>
      </c>
      <c r="J70" s="41">
        <f t="shared" si="3"/>
        <v>6.7744260000000001</v>
      </c>
      <c r="K70" s="41">
        <f t="shared" si="4"/>
        <v>354.13958124221205</v>
      </c>
      <c r="L70" s="41">
        <f t="shared" si="5"/>
        <v>5.2501801500000004E-3</v>
      </c>
      <c r="M70" s="41">
        <f t="shared" si="6"/>
        <v>0.27445817546271439</v>
      </c>
    </row>
    <row r="71" spans="2:13">
      <c r="B71" s="81">
        <f t="shared" ref="B71:B134" si="7">B70+1</f>
        <v>66</v>
      </c>
      <c r="C71" s="44">
        <f>6500</f>
        <v>6500</v>
      </c>
      <c r="D71" s="48">
        <v>13428</v>
      </c>
      <c r="E71" s="48">
        <v>13.428000000000001</v>
      </c>
      <c r="F71" s="48">
        <v>19.727377623119729</v>
      </c>
      <c r="G71" s="50">
        <v>504.5</v>
      </c>
      <c r="H71" s="41">
        <f t="shared" ref="H71:H134" si="8">E71/1000</f>
        <v>1.3428000000000001E-2</v>
      </c>
      <c r="I71" s="41">
        <f t="shared" ref="I71:I134" si="9">E71*G71/3600</f>
        <v>1.881785</v>
      </c>
      <c r="J71" s="41">
        <f t="shared" ref="J71:J134" si="10">H71*G71</f>
        <v>6.7744260000000001</v>
      </c>
      <c r="K71" s="41">
        <f t="shared" ref="K71:K134" si="11">K70+J71</f>
        <v>360.91400724221205</v>
      </c>
      <c r="L71" s="41">
        <f t="shared" ref="L71:L134" si="12">J71/1000*0.775</f>
        <v>5.2501801500000004E-3</v>
      </c>
      <c r="M71" s="41">
        <f t="shared" ref="M71:M134" si="13">M70+L71</f>
        <v>0.2797083556127144</v>
      </c>
    </row>
    <row r="72" spans="2:13">
      <c r="B72" s="81">
        <f t="shared" si="7"/>
        <v>67</v>
      </c>
      <c r="C72" s="44">
        <f>6500</f>
        <v>6500</v>
      </c>
      <c r="D72" s="48">
        <v>13428</v>
      </c>
      <c r="E72" s="48">
        <v>13.428000000000001</v>
      </c>
      <c r="F72" s="48">
        <v>19.727377623119729</v>
      </c>
      <c r="G72" s="50">
        <v>504.5</v>
      </c>
      <c r="H72" s="41">
        <f t="shared" si="8"/>
        <v>1.3428000000000001E-2</v>
      </c>
      <c r="I72" s="41">
        <f t="shared" si="9"/>
        <v>1.881785</v>
      </c>
      <c r="J72" s="41">
        <f t="shared" si="10"/>
        <v>6.7744260000000001</v>
      </c>
      <c r="K72" s="41">
        <f t="shared" si="11"/>
        <v>367.68843324221206</v>
      </c>
      <c r="L72" s="41">
        <f t="shared" si="12"/>
        <v>5.2501801500000004E-3</v>
      </c>
      <c r="M72" s="41">
        <f t="shared" si="13"/>
        <v>0.2849585357627144</v>
      </c>
    </row>
    <row r="73" spans="2:13">
      <c r="B73" s="81">
        <f t="shared" si="7"/>
        <v>68</v>
      </c>
      <c r="C73" s="44">
        <f>6500</f>
        <v>6500</v>
      </c>
      <c r="D73" s="48">
        <v>13428</v>
      </c>
      <c r="E73" s="48">
        <v>13.428000000000001</v>
      </c>
      <c r="F73" s="48">
        <v>19.727377623119729</v>
      </c>
      <c r="G73" s="50">
        <v>504.5</v>
      </c>
      <c r="H73" s="41">
        <f t="shared" si="8"/>
        <v>1.3428000000000001E-2</v>
      </c>
      <c r="I73" s="41">
        <f t="shared" si="9"/>
        <v>1.881785</v>
      </c>
      <c r="J73" s="41">
        <f t="shared" si="10"/>
        <v>6.7744260000000001</v>
      </c>
      <c r="K73" s="41">
        <f t="shared" si="11"/>
        <v>374.46285924221206</v>
      </c>
      <c r="L73" s="41">
        <f t="shared" si="12"/>
        <v>5.2501801500000004E-3</v>
      </c>
      <c r="M73" s="41">
        <f t="shared" si="13"/>
        <v>0.29020871591271441</v>
      </c>
    </row>
    <row r="74" spans="2:13">
      <c r="B74" s="81">
        <f t="shared" si="7"/>
        <v>69</v>
      </c>
      <c r="C74" s="44">
        <f>6500</f>
        <v>6500</v>
      </c>
      <c r="D74" s="48">
        <v>13428</v>
      </c>
      <c r="E74" s="48">
        <v>13.428000000000001</v>
      </c>
      <c r="F74" s="48">
        <v>19.727377623119729</v>
      </c>
      <c r="G74" s="50">
        <v>504.5</v>
      </c>
      <c r="H74" s="41">
        <f t="shared" si="8"/>
        <v>1.3428000000000001E-2</v>
      </c>
      <c r="I74" s="41">
        <f t="shared" si="9"/>
        <v>1.881785</v>
      </c>
      <c r="J74" s="41">
        <f t="shared" si="10"/>
        <v>6.7744260000000001</v>
      </c>
      <c r="K74" s="41">
        <f t="shared" si="11"/>
        <v>381.23728524221207</v>
      </c>
      <c r="L74" s="41">
        <f t="shared" si="12"/>
        <v>5.2501801500000004E-3</v>
      </c>
      <c r="M74" s="41">
        <f t="shared" si="13"/>
        <v>0.29545889606271442</v>
      </c>
    </row>
    <row r="75" spans="2:13">
      <c r="B75" s="81">
        <f t="shared" si="7"/>
        <v>70</v>
      </c>
      <c r="C75" s="44">
        <f>6500</f>
        <v>6500</v>
      </c>
      <c r="D75" s="48">
        <v>13428</v>
      </c>
      <c r="E75" s="48">
        <v>13.428000000000001</v>
      </c>
      <c r="F75" s="48">
        <v>19.727377623119729</v>
      </c>
      <c r="G75" s="50">
        <v>504.5</v>
      </c>
      <c r="H75" s="41">
        <f t="shared" si="8"/>
        <v>1.3428000000000001E-2</v>
      </c>
      <c r="I75" s="41">
        <f t="shared" si="9"/>
        <v>1.881785</v>
      </c>
      <c r="J75" s="41">
        <f t="shared" si="10"/>
        <v>6.7744260000000001</v>
      </c>
      <c r="K75" s="41">
        <f t="shared" si="11"/>
        <v>388.01171124221207</v>
      </c>
      <c r="L75" s="41">
        <f t="shared" si="12"/>
        <v>5.2501801500000004E-3</v>
      </c>
      <c r="M75" s="41">
        <f t="shared" si="13"/>
        <v>0.30070907621271442</v>
      </c>
    </row>
    <row r="76" spans="2:13">
      <c r="B76" s="81">
        <f t="shared" si="7"/>
        <v>71</v>
      </c>
      <c r="C76" s="44">
        <f>6500</f>
        <v>6500</v>
      </c>
      <c r="D76" s="48">
        <v>13428</v>
      </c>
      <c r="E76" s="48">
        <v>13.428000000000001</v>
      </c>
      <c r="F76" s="48">
        <v>19.727377623119729</v>
      </c>
      <c r="G76" s="50">
        <v>504.5</v>
      </c>
      <c r="H76" s="41">
        <f t="shared" si="8"/>
        <v>1.3428000000000001E-2</v>
      </c>
      <c r="I76" s="41">
        <f t="shared" si="9"/>
        <v>1.881785</v>
      </c>
      <c r="J76" s="41">
        <f t="shared" si="10"/>
        <v>6.7744260000000001</v>
      </c>
      <c r="K76" s="41">
        <f t="shared" si="11"/>
        <v>394.78613724221208</v>
      </c>
      <c r="L76" s="41">
        <f t="shared" si="12"/>
        <v>5.2501801500000004E-3</v>
      </c>
      <c r="M76" s="41">
        <f t="shared" si="13"/>
        <v>0.30595925636271443</v>
      </c>
    </row>
    <row r="77" spans="2:13">
      <c r="B77" s="81">
        <f t="shared" si="7"/>
        <v>72</v>
      </c>
      <c r="C77" s="44">
        <f>6500</f>
        <v>6500</v>
      </c>
      <c r="D77" s="48">
        <v>13428</v>
      </c>
      <c r="E77" s="48">
        <v>13.428000000000001</v>
      </c>
      <c r="F77" s="48">
        <v>19.727377623119729</v>
      </c>
      <c r="G77" s="50">
        <v>504.5</v>
      </c>
      <c r="H77" s="41">
        <f t="shared" si="8"/>
        <v>1.3428000000000001E-2</v>
      </c>
      <c r="I77" s="41">
        <f t="shared" si="9"/>
        <v>1.881785</v>
      </c>
      <c r="J77" s="41">
        <f t="shared" si="10"/>
        <v>6.7744260000000001</v>
      </c>
      <c r="K77" s="41">
        <f t="shared" si="11"/>
        <v>401.56056324221208</v>
      </c>
      <c r="L77" s="41">
        <f t="shared" si="12"/>
        <v>5.2501801500000004E-3</v>
      </c>
      <c r="M77" s="41">
        <f t="shared" si="13"/>
        <v>0.31120943651271443</v>
      </c>
    </row>
    <row r="78" spans="2:13">
      <c r="B78" s="81">
        <f t="shared" si="7"/>
        <v>73</v>
      </c>
      <c r="C78" s="44">
        <f>6500</f>
        <v>6500</v>
      </c>
      <c r="D78" s="48">
        <v>13428</v>
      </c>
      <c r="E78" s="48">
        <v>13.428000000000001</v>
      </c>
      <c r="F78" s="48">
        <v>19.727377623119729</v>
      </c>
      <c r="G78" s="50">
        <v>504.5</v>
      </c>
      <c r="H78" s="41">
        <f t="shared" si="8"/>
        <v>1.3428000000000001E-2</v>
      </c>
      <c r="I78" s="41">
        <f t="shared" si="9"/>
        <v>1.881785</v>
      </c>
      <c r="J78" s="41">
        <f t="shared" si="10"/>
        <v>6.7744260000000001</v>
      </c>
      <c r="K78" s="41">
        <f t="shared" si="11"/>
        <v>408.33498924221209</v>
      </c>
      <c r="L78" s="41">
        <f t="shared" si="12"/>
        <v>5.2501801500000004E-3</v>
      </c>
      <c r="M78" s="41">
        <f t="shared" si="13"/>
        <v>0.31645961666271444</v>
      </c>
    </row>
    <row r="79" spans="2:13">
      <c r="B79" s="81">
        <f t="shared" si="7"/>
        <v>74</v>
      </c>
      <c r="C79" s="44">
        <f>6500</f>
        <v>6500</v>
      </c>
      <c r="D79" s="48">
        <v>13428</v>
      </c>
      <c r="E79" s="48">
        <v>13.428000000000001</v>
      </c>
      <c r="F79" s="48">
        <v>19.727377623119729</v>
      </c>
      <c r="G79" s="50">
        <v>504.5</v>
      </c>
      <c r="H79" s="41">
        <f t="shared" si="8"/>
        <v>1.3428000000000001E-2</v>
      </c>
      <c r="I79" s="41">
        <f t="shared" si="9"/>
        <v>1.881785</v>
      </c>
      <c r="J79" s="41">
        <f t="shared" si="10"/>
        <v>6.7744260000000001</v>
      </c>
      <c r="K79" s="41">
        <f t="shared" si="11"/>
        <v>415.10941524221209</v>
      </c>
      <c r="L79" s="41">
        <f t="shared" si="12"/>
        <v>5.2501801500000004E-3</v>
      </c>
      <c r="M79" s="41">
        <f t="shared" si="13"/>
        <v>0.32170979681271444</v>
      </c>
    </row>
    <row r="80" spans="2:13">
      <c r="B80" s="81">
        <f t="shared" si="7"/>
        <v>75</v>
      </c>
      <c r="C80" s="44">
        <f>6500</f>
        <v>6500</v>
      </c>
      <c r="D80" s="48">
        <v>13428</v>
      </c>
      <c r="E80" s="48">
        <v>13.428000000000001</v>
      </c>
      <c r="F80" s="48">
        <v>19.727377623119729</v>
      </c>
      <c r="G80" s="50">
        <v>504.5</v>
      </c>
      <c r="H80" s="41">
        <f t="shared" si="8"/>
        <v>1.3428000000000001E-2</v>
      </c>
      <c r="I80" s="41">
        <f t="shared" si="9"/>
        <v>1.881785</v>
      </c>
      <c r="J80" s="41">
        <f t="shared" si="10"/>
        <v>6.7744260000000001</v>
      </c>
      <c r="K80" s="41">
        <f t="shared" si="11"/>
        <v>421.8838412422121</v>
      </c>
      <c r="L80" s="41">
        <f t="shared" si="12"/>
        <v>5.2501801500000004E-3</v>
      </c>
      <c r="M80" s="41">
        <f t="shared" si="13"/>
        <v>0.32695997696271445</v>
      </c>
    </row>
    <row r="81" spans="2:13">
      <c r="B81" s="81">
        <f t="shared" si="7"/>
        <v>76</v>
      </c>
      <c r="C81" s="44">
        <f>6500</f>
        <v>6500</v>
      </c>
      <c r="D81" s="48">
        <v>13428</v>
      </c>
      <c r="E81" s="48">
        <v>13.428000000000001</v>
      </c>
      <c r="F81" s="48">
        <v>19.727377623119729</v>
      </c>
      <c r="G81" s="50">
        <v>504.5</v>
      </c>
      <c r="H81" s="41">
        <f t="shared" si="8"/>
        <v>1.3428000000000001E-2</v>
      </c>
      <c r="I81" s="41">
        <f t="shared" si="9"/>
        <v>1.881785</v>
      </c>
      <c r="J81" s="41">
        <f t="shared" si="10"/>
        <v>6.7744260000000001</v>
      </c>
      <c r="K81" s="41">
        <f t="shared" si="11"/>
        <v>428.6582672422121</v>
      </c>
      <c r="L81" s="41">
        <f t="shared" si="12"/>
        <v>5.2501801500000004E-3</v>
      </c>
      <c r="M81" s="41">
        <f t="shared" si="13"/>
        <v>0.33221015711271445</v>
      </c>
    </row>
    <row r="82" spans="2:13">
      <c r="B82" s="81">
        <f t="shared" si="7"/>
        <v>77</v>
      </c>
      <c r="C82" s="44">
        <f>6500</f>
        <v>6500</v>
      </c>
      <c r="D82" s="48">
        <v>13428</v>
      </c>
      <c r="E82" s="48">
        <v>13.428000000000001</v>
      </c>
      <c r="F82" s="48">
        <v>19.727377623119729</v>
      </c>
      <c r="G82" s="50">
        <v>504.5</v>
      </c>
      <c r="H82" s="41">
        <f t="shared" si="8"/>
        <v>1.3428000000000001E-2</v>
      </c>
      <c r="I82" s="41">
        <f t="shared" si="9"/>
        <v>1.881785</v>
      </c>
      <c r="J82" s="41">
        <f t="shared" si="10"/>
        <v>6.7744260000000001</v>
      </c>
      <c r="K82" s="41">
        <f t="shared" si="11"/>
        <v>435.43269324221211</v>
      </c>
      <c r="L82" s="41">
        <f t="shared" si="12"/>
        <v>5.2501801500000004E-3</v>
      </c>
      <c r="M82" s="41">
        <f t="shared" si="13"/>
        <v>0.33746033726271446</v>
      </c>
    </row>
    <row r="83" spans="2:13">
      <c r="B83" s="81">
        <f t="shared" si="7"/>
        <v>78</v>
      </c>
      <c r="C83" s="44">
        <f>6500</f>
        <v>6500</v>
      </c>
      <c r="D83" s="48">
        <v>13428</v>
      </c>
      <c r="E83" s="48">
        <v>13.428000000000001</v>
      </c>
      <c r="F83" s="48">
        <v>19.727377623119729</v>
      </c>
      <c r="G83" s="50">
        <v>504.5</v>
      </c>
      <c r="H83" s="41">
        <f t="shared" si="8"/>
        <v>1.3428000000000001E-2</v>
      </c>
      <c r="I83" s="41">
        <f t="shared" si="9"/>
        <v>1.881785</v>
      </c>
      <c r="J83" s="41">
        <f t="shared" si="10"/>
        <v>6.7744260000000001</v>
      </c>
      <c r="K83" s="41">
        <f t="shared" si="11"/>
        <v>442.20711924221212</v>
      </c>
      <c r="L83" s="41">
        <f t="shared" si="12"/>
        <v>5.2501801500000004E-3</v>
      </c>
      <c r="M83" s="41">
        <f t="shared" si="13"/>
        <v>0.34271051741271447</v>
      </c>
    </row>
    <row r="84" spans="2:13">
      <c r="B84" s="81">
        <f t="shared" si="7"/>
        <v>79</v>
      </c>
      <c r="C84" s="44">
        <f>6500</f>
        <v>6500</v>
      </c>
      <c r="D84" s="48">
        <v>13428</v>
      </c>
      <c r="E84" s="48">
        <v>13.428000000000001</v>
      </c>
      <c r="F84" s="48">
        <v>19.727377623119729</v>
      </c>
      <c r="G84" s="50">
        <v>504.5</v>
      </c>
      <c r="H84" s="41">
        <f t="shared" si="8"/>
        <v>1.3428000000000001E-2</v>
      </c>
      <c r="I84" s="41">
        <f t="shared" si="9"/>
        <v>1.881785</v>
      </c>
      <c r="J84" s="41">
        <f t="shared" si="10"/>
        <v>6.7744260000000001</v>
      </c>
      <c r="K84" s="41">
        <f t="shared" si="11"/>
        <v>448.98154524221212</v>
      </c>
      <c r="L84" s="41">
        <f t="shared" si="12"/>
        <v>5.2501801500000004E-3</v>
      </c>
      <c r="M84" s="41">
        <f t="shared" si="13"/>
        <v>0.34796069756271447</v>
      </c>
    </row>
    <row r="85" spans="2:13">
      <c r="B85" s="81">
        <f t="shared" si="7"/>
        <v>80</v>
      </c>
      <c r="C85" s="44">
        <f>6500</f>
        <v>6500</v>
      </c>
      <c r="D85" s="48">
        <v>13428</v>
      </c>
      <c r="E85" s="48">
        <v>13.428000000000001</v>
      </c>
      <c r="F85" s="48">
        <v>19.727377623119729</v>
      </c>
      <c r="G85" s="50">
        <v>504.5</v>
      </c>
      <c r="H85" s="41">
        <f t="shared" si="8"/>
        <v>1.3428000000000001E-2</v>
      </c>
      <c r="I85" s="41">
        <f t="shared" si="9"/>
        <v>1.881785</v>
      </c>
      <c r="J85" s="41">
        <f t="shared" si="10"/>
        <v>6.7744260000000001</v>
      </c>
      <c r="K85" s="41">
        <f t="shared" si="11"/>
        <v>455.75597124221213</v>
      </c>
      <c r="L85" s="41">
        <f t="shared" si="12"/>
        <v>5.2501801500000004E-3</v>
      </c>
      <c r="M85" s="41">
        <f t="shared" si="13"/>
        <v>0.35321087771271448</v>
      </c>
    </row>
    <row r="86" spans="2:13">
      <c r="B86" s="81">
        <f t="shared" si="7"/>
        <v>81</v>
      </c>
      <c r="C86" s="44">
        <f>6500</f>
        <v>6500</v>
      </c>
      <c r="D86" s="48">
        <v>13428</v>
      </c>
      <c r="E86" s="48">
        <v>13.428000000000001</v>
      </c>
      <c r="F86" s="48">
        <v>19.727377623119729</v>
      </c>
      <c r="G86" s="50">
        <v>504.5</v>
      </c>
      <c r="H86" s="41">
        <f t="shared" si="8"/>
        <v>1.3428000000000001E-2</v>
      </c>
      <c r="I86" s="41">
        <f t="shared" si="9"/>
        <v>1.881785</v>
      </c>
      <c r="J86" s="41">
        <f t="shared" si="10"/>
        <v>6.7744260000000001</v>
      </c>
      <c r="K86" s="41">
        <f t="shared" si="11"/>
        <v>462.53039724221213</v>
      </c>
      <c r="L86" s="41">
        <f t="shared" si="12"/>
        <v>5.2501801500000004E-3</v>
      </c>
      <c r="M86" s="41">
        <f t="shared" si="13"/>
        <v>0.35846105786271448</v>
      </c>
    </row>
    <row r="87" spans="2:13">
      <c r="B87" s="81">
        <f t="shared" si="7"/>
        <v>82</v>
      </c>
      <c r="C87" s="44">
        <f>6500</f>
        <v>6500</v>
      </c>
      <c r="D87" s="48">
        <v>13428</v>
      </c>
      <c r="E87" s="48">
        <v>13.428000000000001</v>
      </c>
      <c r="F87" s="48">
        <v>19.727377623119729</v>
      </c>
      <c r="G87" s="50">
        <v>504.5</v>
      </c>
      <c r="H87" s="41">
        <f t="shared" si="8"/>
        <v>1.3428000000000001E-2</v>
      </c>
      <c r="I87" s="41">
        <f t="shared" si="9"/>
        <v>1.881785</v>
      </c>
      <c r="J87" s="41">
        <f t="shared" si="10"/>
        <v>6.7744260000000001</v>
      </c>
      <c r="K87" s="41">
        <f t="shared" si="11"/>
        <v>469.30482324221214</v>
      </c>
      <c r="L87" s="41">
        <f t="shared" si="12"/>
        <v>5.2501801500000004E-3</v>
      </c>
      <c r="M87" s="41">
        <f t="shared" si="13"/>
        <v>0.36371123801271449</v>
      </c>
    </row>
    <row r="88" spans="2:13">
      <c r="B88" s="81">
        <f t="shared" si="7"/>
        <v>83</v>
      </c>
      <c r="C88" s="44">
        <f>6500</f>
        <v>6500</v>
      </c>
      <c r="D88" s="48">
        <v>13428</v>
      </c>
      <c r="E88" s="48">
        <v>13.428000000000001</v>
      </c>
      <c r="F88" s="48">
        <v>19.727377623119729</v>
      </c>
      <c r="G88" s="50">
        <v>504.5</v>
      </c>
      <c r="H88" s="41">
        <f t="shared" si="8"/>
        <v>1.3428000000000001E-2</v>
      </c>
      <c r="I88" s="41">
        <f t="shared" si="9"/>
        <v>1.881785</v>
      </c>
      <c r="J88" s="41">
        <f t="shared" si="10"/>
        <v>6.7744260000000001</v>
      </c>
      <c r="K88" s="41">
        <f t="shared" si="11"/>
        <v>476.07924924221214</v>
      </c>
      <c r="L88" s="41">
        <f t="shared" si="12"/>
        <v>5.2501801500000004E-3</v>
      </c>
      <c r="M88" s="41">
        <f t="shared" si="13"/>
        <v>0.36896141816271449</v>
      </c>
    </row>
    <row r="89" spans="2:13">
      <c r="B89" s="81">
        <f t="shared" si="7"/>
        <v>84</v>
      </c>
      <c r="C89" s="44">
        <f>6500</f>
        <v>6500</v>
      </c>
      <c r="D89" s="48">
        <v>13428</v>
      </c>
      <c r="E89" s="48">
        <v>13.428000000000001</v>
      </c>
      <c r="F89" s="48">
        <v>19.727377623119729</v>
      </c>
      <c r="G89" s="50">
        <v>504.5</v>
      </c>
      <c r="H89" s="41">
        <f t="shared" si="8"/>
        <v>1.3428000000000001E-2</v>
      </c>
      <c r="I89" s="41">
        <f t="shared" si="9"/>
        <v>1.881785</v>
      </c>
      <c r="J89" s="41">
        <f t="shared" si="10"/>
        <v>6.7744260000000001</v>
      </c>
      <c r="K89" s="41">
        <f t="shared" si="11"/>
        <v>482.85367524221215</v>
      </c>
      <c r="L89" s="41">
        <f t="shared" si="12"/>
        <v>5.2501801500000004E-3</v>
      </c>
      <c r="M89" s="41">
        <f t="shared" si="13"/>
        <v>0.3742115983127145</v>
      </c>
    </row>
    <row r="90" spans="2:13">
      <c r="B90" s="81">
        <f t="shared" si="7"/>
        <v>85</v>
      </c>
      <c r="C90" s="44">
        <f>6500</f>
        <v>6500</v>
      </c>
      <c r="D90" s="48">
        <v>13428</v>
      </c>
      <c r="E90" s="48">
        <v>13.428000000000001</v>
      </c>
      <c r="F90" s="48">
        <v>19.727377623119729</v>
      </c>
      <c r="G90" s="50">
        <v>504.5</v>
      </c>
      <c r="H90" s="41">
        <f t="shared" si="8"/>
        <v>1.3428000000000001E-2</v>
      </c>
      <c r="I90" s="41">
        <f t="shared" si="9"/>
        <v>1.881785</v>
      </c>
      <c r="J90" s="41">
        <f t="shared" si="10"/>
        <v>6.7744260000000001</v>
      </c>
      <c r="K90" s="41">
        <f t="shared" si="11"/>
        <v>489.62810124221215</v>
      </c>
      <c r="L90" s="41">
        <f t="shared" si="12"/>
        <v>5.2501801500000004E-3</v>
      </c>
      <c r="M90" s="41">
        <f t="shared" si="13"/>
        <v>0.37946177846271451</v>
      </c>
    </row>
    <row r="91" spans="2:13">
      <c r="B91" s="81">
        <f t="shared" si="7"/>
        <v>86</v>
      </c>
      <c r="C91" s="44">
        <f>6500</f>
        <v>6500</v>
      </c>
      <c r="D91" s="48">
        <v>13428</v>
      </c>
      <c r="E91" s="48">
        <v>13.428000000000001</v>
      </c>
      <c r="F91" s="48">
        <v>19.727377623119729</v>
      </c>
      <c r="G91" s="50">
        <v>504.5</v>
      </c>
      <c r="H91" s="41">
        <f t="shared" si="8"/>
        <v>1.3428000000000001E-2</v>
      </c>
      <c r="I91" s="41">
        <f t="shared" si="9"/>
        <v>1.881785</v>
      </c>
      <c r="J91" s="41">
        <f t="shared" si="10"/>
        <v>6.7744260000000001</v>
      </c>
      <c r="K91" s="41">
        <f t="shared" si="11"/>
        <v>496.40252724221216</v>
      </c>
      <c r="L91" s="41">
        <f t="shared" si="12"/>
        <v>5.2501801500000004E-3</v>
      </c>
      <c r="M91" s="41">
        <f t="shared" si="13"/>
        <v>0.38471195861271451</v>
      </c>
    </row>
    <row r="92" spans="2:13">
      <c r="B92" s="81">
        <f t="shared" si="7"/>
        <v>87</v>
      </c>
      <c r="C92" s="44">
        <f>6500</f>
        <v>6500</v>
      </c>
      <c r="D92" s="48">
        <v>13428</v>
      </c>
      <c r="E92" s="48">
        <v>13.428000000000001</v>
      </c>
      <c r="F92" s="48">
        <v>19.727377623119729</v>
      </c>
      <c r="G92" s="50">
        <v>504.5</v>
      </c>
      <c r="H92" s="41">
        <f t="shared" si="8"/>
        <v>1.3428000000000001E-2</v>
      </c>
      <c r="I92" s="41">
        <f t="shared" si="9"/>
        <v>1.881785</v>
      </c>
      <c r="J92" s="41">
        <f t="shared" si="10"/>
        <v>6.7744260000000001</v>
      </c>
      <c r="K92" s="41">
        <f t="shared" si="11"/>
        <v>503.17695324221216</v>
      </c>
      <c r="L92" s="41">
        <f t="shared" si="12"/>
        <v>5.2501801500000004E-3</v>
      </c>
      <c r="M92" s="41">
        <f t="shared" si="13"/>
        <v>0.38996213876271452</v>
      </c>
    </row>
    <row r="93" spans="2:13">
      <c r="B93" s="81">
        <f t="shared" si="7"/>
        <v>88</v>
      </c>
      <c r="C93" s="44">
        <f>6500</f>
        <v>6500</v>
      </c>
      <c r="D93" s="48">
        <v>13428</v>
      </c>
      <c r="E93" s="48">
        <v>13.428000000000001</v>
      </c>
      <c r="F93" s="48">
        <v>19.727377623119729</v>
      </c>
      <c r="G93" s="50">
        <v>504.5</v>
      </c>
      <c r="H93" s="41">
        <f t="shared" si="8"/>
        <v>1.3428000000000001E-2</v>
      </c>
      <c r="I93" s="41">
        <f t="shared" si="9"/>
        <v>1.881785</v>
      </c>
      <c r="J93" s="41">
        <f t="shared" si="10"/>
        <v>6.7744260000000001</v>
      </c>
      <c r="K93" s="41">
        <f t="shared" si="11"/>
        <v>509.95137924221217</v>
      </c>
      <c r="L93" s="41">
        <f t="shared" si="12"/>
        <v>5.2501801500000004E-3</v>
      </c>
      <c r="M93" s="41">
        <f t="shared" si="13"/>
        <v>0.39521231891271452</v>
      </c>
    </row>
    <row r="94" spans="2:13">
      <c r="B94" s="81">
        <f t="shared" si="7"/>
        <v>89</v>
      </c>
      <c r="C94" s="44">
        <f>6500</f>
        <v>6500</v>
      </c>
      <c r="D94" s="48">
        <v>13428</v>
      </c>
      <c r="E94" s="48">
        <v>13.428000000000001</v>
      </c>
      <c r="F94" s="48">
        <v>19.727377623119729</v>
      </c>
      <c r="G94" s="50">
        <v>504.5</v>
      </c>
      <c r="H94" s="41">
        <f t="shared" si="8"/>
        <v>1.3428000000000001E-2</v>
      </c>
      <c r="I94" s="41">
        <f t="shared" si="9"/>
        <v>1.881785</v>
      </c>
      <c r="J94" s="41">
        <f t="shared" si="10"/>
        <v>6.7744260000000001</v>
      </c>
      <c r="K94" s="41">
        <f t="shared" si="11"/>
        <v>516.72580524221212</v>
      </c>
      <c r="L94" s="41">
        <f t="shared" si="12"/>
        <v>5.2501801500000004E-3</v>
      </c>
      <c r="M94" s="41">
        <f t="shared" si="13"/>
        <v>0.40046249906271453</v>
      </c>
    </row>
    <row r="95" spans="2:13">
      <c r="B95" s="81">
        <f t="shared" si="7"/>
        <v>90</v>
      </c>
      <c r="C95" s="44">
        <f>6500</f>
        <v>6500</v>
      </c>
      <c r="D95" s="48">
        <v>13428</v>
      </c>
      <c r="E95" s="48">
        <v>13.428000000000001</v>
      </c>
      <c r="F95" s="48">
        <v>19.727377623119729</v>
      </c>
      <c r="G95" s="50">
        <v>504.5</v>
      </c>
      <c r="H95" s="41">
        <f t="shared" si="8"/>
        <v>1.3428000000000001E-2</v>
      </c>
      <c r="I95" s="41">
        <f t="shared" si="9"/>
        <v>1.881785</v>
      </c>
      <c r="J95" s="41">
        <f t="shared" si="10"/>
        <v>6.7744260000000001</v>
      </c>
      <c r="K95" s="41">
        <f t="shared" si="11"/>
        <v>523.50023124221207</v>
      </c>
      <c r="L95" s="41">
        <f t="shared" si="12"/>
        <v>5.2501801500000004E-3</v>
      </c>
      <c r="M95" s="41">
        <f t="shared" si="13"/>
        <v>0.40571267921271453</v>
      </c>
    </row>
    <row r="96" spans="2:13">
      <c r="B96" s="81">
        <f t="shared" si="7"/>
        <v>91</v>
      </c>
      <c r="C96" s="44">
        <f>6500</f>
        <v>6500</v>
      </c>
      <c r="D96" s="48">
        <v>13428</v>
      </c>
      <c r="E96" s="48">
        <v>13.428000000000001</v>
      </c>
      <c r="F96" s="48">
        <v>19.727377623119729</v>
      </c>
      <c r="G96" s="50">
        <v>504.5</v>
      </c>
      <c r="H96" s="41">
        <f t="shared" si="8"/>
        <v>1.3428000000000001E-2</v>
      </c>
      <c r="I96" s="41">
        <f t="shared" si="9"/>
        <v>1.881785</v>
      </c>
      <c r="J96" s="41">
        <f t="shared" si="10"/>
        <v>6.7744260000000001</v>
      </c>
      <c r="K96" s="41">
        <f t="shared" si="11"/>
        <v>530.27465724221202</v>
      </c>
      <c r="L96" s="41">
        <f t="shared" si="12"/>
        <v>5.2501801500000004E-3</v>
      </c>
      <c r="M96" s="41">
        <f t="shared" si="13"/>
        <v>0.41096285936271454</v>
      </c>
    </row>
    <row r="97" spans="2:13">
      <c r="B97" s="81">
        <f t="shared" si="7"/>
        <v>92</v>
      </c>
      <c r="C97" s="44">
        <f>6500</f>
        <v>6500</v>
      </c>
      <c r="D97" s="48">
        <v>13428</v>
      </c>
      <c r="E97" s="48">
        <v>13.428000000000001</v>
      </c>
      <c r="F97" s="48">
        <v>19.727377623119729</v>
      </c>
      <c r="G97" s="50">
        <v>504.5</v>
      </c>
      <c r="H97" s="41">
        <f t="shared" si="8"/>
        <v>1.3428000000000001E-2</v>
      </c>
      <c r="I97" s="41">
        <f t="shared" si="9"/>
        <v>1.881785</v>
      </c>
      <c r="J97" s="41">
        <f t="shared" si="10"/>
        <v>6.7744260000000001</v>
      </c>
      <c r="K97" s="41">
        <f t="shared" si="11"/>
        <v>537.04908324221196</v>
      </c>
      <c r="L97" s="41">
        <f t="shared" si="12"/>
        <v>5.2501801500000004E-3</v>
      </c>
      <c r="M97" s="41">
        <f t="shared" si="13"/>
        <v>0.41621303951271454</v>
      </c>
    </row>
    <row r="98" spans="2:13">
      <c r="B98" s="81">
        <f t="shared" si="7"/>
        <v>93</v>
      </c>
      <c r="C98" s="44">
        <f>6500</f>
        <v>6500</v>
      </c>
      <c r="D98" s="48">
        <v>13428</v>
      </c>
      <c r="E98" s="48">
        <v>13.428000000000001</v>
      </c>
      <c r="F98" s="48">
        <v>19.727377623119729</v>
      </c>
      <c r="G98" s="50">
        <v>504.5</v>
      </c>
      <c r="H98" s="41">
        <f t="shared" si="8"/>
        <v>1.3428000000000001E-2</v>
      </c>
      <c r="I98" s="41">
        <f t="shared" si="9"/>
        <v>1.881785</v>
      </c>
      <c r="J98" s="41">
        <f t="shared" si="10"/>
        <v>6.7744260000000001</v>
      </c>
      <c r="K98" s="41">
        <f t="shared" si="11"/>
        <v>543.82350924221191</v>
      </c>
      <c r="L98" s="41">
        <f t="shared" si="12"/>
        <v>5.2501801500000004E-3</v>
      </c>
      <c r="M98" s="41">
        <f t="shared" si="13"/>
        <v>0.42146321966271455</v>
      </c>
    </row>
    <row r="99" spans="2:13">
      <c r="B99" s="81">
        <f t="shared" si="7"/>
        <v>94</v>
      </c>
      <c r="C99" s="44">
        <f>6500</f>
        <v>6500</v>
      </c>
      <c r="D99" s="48">
        <v>13428</v>
      </c>
      <c r="E99" s="48">
        <v>13.428000000000001</v>
      </c>
      <c r="F99" s="48">
        <v>19.727377623119729</v>
      </c>
      <c r="G99" s="50">
        <v>504.5</v>
      </c>
      <c r="H99" s="41">
        <f t="shared" si="8"/>
        <v>1.3428000000000001E-2</v>
      </c>
      <c r="I99" s="41">
        <f t="shared" si="9"/>
        <v>1.881785</v>
      </c>
      <c r="J99" s="41">
        <f t="shared" si="10"/>
        <v>6.7744260000000001</v>
      </c>
      <c r="K99" s="41">
        <f t="shared" si="11"/>
        <v>550.59793524221186</v>
      </c>
      <c r="L99" s="41">
        <f t="shared" si="12"/>
        <v>5.2501801500000004E-3</v>
      </c>
      <c r="M99" s="41">
        <f t="shared" si="13"/>
        <v>0.42671339981271456</v>
      </c>
    </row>
    <row r="100" spans="2:13">
      <c r="B100" s="81">
        <f t="shared" si="7"/>
        <v>95</v>
      </c>
      <c r="C100" s="44">
        <f>6500</f>
        <v>6500</v>
      </c>
      <c r="D100" s="48">
        <v>13428</v>
      </c>
      <c r="E100" s="48">
        <v>13.428000000000001</v>
      </c>
      <c r="F100" s="48">
        <v>19.727377623119729</v>
      </c>
      <c r="G100" s="50">
        <v>504.5</v>
      </c>
      <c r="H100" s="41">
        <f t="shared" si="8"/>
        <v>1.3428000000000001E-2</v>
      </c>
      <c r="I100" s="41">
        <f t="shared" si="9"/>
        <v>1.881785</v>
      </c>
      <c r="J100" s="41">
        <f t="shared" si="10"/>
        <v>6.7744260000000001</v>
      </c>
      <c r="K100" s="41">
        <f t="shared" si="11"/>
        <v>557.37236124221181</v>
      </c>
      <c r="L100" s="41">
        <f t="shared" si="12"/>
        <v>5.2501801500000004E-3</v>
      </c>
      <c r="M100" s="41">
        <f t="shared" si="13"/>
        <v>0.43196357996271456</v>
      </c>
    </row>
    <row r="101" spans="2:13">
      <c r="B101" s="81">
        <f t="shared" si="7"/>
        <v>96</v>
      </c>
      <c r="C101" s="44">
        <f>6500</f>
        <v>6500</v>
      </c>
      <c r="D101" s="48">
        <v>13428</v>
      </c>
      <c r="E101" s="48">
        <v>13.428000000000001</v>
      </c>
      <c r="F101" s="48">
        <v>19.727377623119729</v>
      </c>
      <c r="G101" s="50">
        <v>504.5</v>
      </c>
      <c r="H101" s="41">
        <f t="shared" si="8"/>
        <v>1.3428000000000001E-2</v>
      </c>
      <c r="I101" s="41">
        <f t="shared" si="9"/>
        <v>1.881785</v>
      </c>
      <c r="J101" s="41">
        <f t="shared" si="10"/>
        <v>6.7744260000000001</v>
      </c>
      <c r="K101" s="41">
        <f t="shared" si="11"/>
        <v>564.14678724221176</v>
      </c>
      <c r="L101" s="41">
        <f t="shared" si="12"/>
        <v>5.2501801500000004E-3</v>
      </c>
      <c r="M101" s="41">
        <f t="shared" si="13"/>
        <v>0.43721376011271457</v>
      </c>
    </row>
    <row r="102" spans="2:13">
      <c r="B102" s="81">
        <f t="shared" si="7"/>
        <v>97</v>
      </c>
      <c r="C102" s="44">
        <f>6500</f>
        <v>6500</v>
      </c>
      <c r="D102" s="48">
        <v>13428</v>
      </c>
      <c r="E102" s="48">
        <v>13.428000000000001</v>
      </c>
      <c r="F102" s="48">
        <v>19.727377623119729</v>
      </c>
      <c r="G102" s="50">
        <v>504.5</v>
      </c>
      <c r="H102" s="41">
        <f t="shared" si="8"/>
        <v>1.3428000000000001E-2</v>
      </c>
      <c r="I102" s="41">
        <f t="shared" si="9"/>
        <v>1.881785</v>
      </c>
      <c r="J102" s="41">
        <f t="shared" si="10"/>
        <v>6.7744260000000001</v>
      </c>
      <c r="K102" s="41">
        <f t="shared" si="11"/>
        <v>570.92121324221171</v>
      </c>
      <c r="L102" s="41">
        <f t="shared" si="12"/>
        <v>5.2501801500000004E-3</v>
      </c>
      <c r="M102" s="41">
        <f t="shared" si="13"/>
        <v>0.44246394026271457</v>
      </c>
    </row>
    <row r="103" spans="2:13">
      <c r="B103" s="81">
        <f t="shared" si="7"/>
        <v>98</v>
      </c>
      <c r="C103" s="44">
        <f>6500</f>
        <v>6500</v>
      </c>
      <c r="D103" s="48">
        <v>13428</v>
      </c>
      <c r="E103" s="48">
        <v>13.428000000000001</v>
      </c>
      <c r="F103" s="48">
        <v>19.727377623119729</v>
      </c>
      <c r="G103" s="50">
        <v>504.5</v>
      </c>
      <c r="H103" s="41">
        <f t="shared" si="8"/>
        <v>1.3428000000000001E-2</v>
      </c>
      <c r="I103" s="41">
        <f t="shared" si="9"/>
        <v>1.881785</v>
      </c>
      <c r="J103" s="41">
        <f t="shared" si="10"/>
        <v>6.7744260000000001</v>
      </c>
      <c r="K103" s="41">
        <f t="shared" si="11"/>
        <v>577.69563924221166</v>
      </c>
      <c r="L103" s="41">
        <f t="shared" si="12"/>
        <v>5.2501801500000004E-3</v>
      </c>
      <c r="M103" s="41">
        <f t="shared" si="13"/>
        <v>0.44771412041271458</v>
      </c>
    </row>
    <row r="104" spans="2:13">
      <c r="B104" s="81">
        <f t="shared" si="7"/>
        <v>99</v>
      </c>
      <c r="C104" s="44">
        <f>6500</f>
        <v>6500</v>
      </c>
      <c r="D104" s="48">
        <v>13428</v>
      </c>
      <c r="E104" s="48">
        <v>13.428000000000001</v>
      </c>
      <c r="F104" s="48">
        <v>19.727377623119729</v>
      </c>
      <c r="G104" s="50">
        <v>504.5</v>
      </c>
      <c r="H104" s="41">
        <f t="shared" si="8"/>
        <v>1.3428000000000001E-2</v>
      </c>
      <c r="I104" s="41">
        <f t="shared" si="9"/>
        <v>1.881785</v>
      </c>
      <c r="J104" s="41">
        <f t="shared" si="10"/>
        <v>6.7744260000000001</v>
      </c>
      <c r="K104" s="41">
        <f t="shared" si="11"/>
        <v>584.4700652422116</v>
      </c>
      <c r="L104" s="41">
        <f t="shared" si="12"/>
        <v>5.2501801500000004E-3</v>
      </c>
      <c r="M104" s="41">
        <f t="shared" si="13"/>
        <v>0.45296430056271458</v>
      </c>
    </row>
    <row r="105" spans="2:13">
      <c r="B105" s="81">
        <f t="shared" si="7"/>
        <v>100</v>
      </c>
      <c r="C105" s="44">
        <f>6500</f>
        <v>6500</v>
      </c>
      <c r="D105" s="48">
        <v>13428</v>
      </c>
      <c r="E105" s="48">
        <v>13.428000000000001</v>
      </c>
      <c r="F105" s="48">
        <v>19.727377623119729</v>
      </c>
      <c r="G105" s="50">
        <v>504.5</v>
      </c>
      <c r="H105" s="41">
        <f t="shared" si="8"/>
        <v>1.3428000000000001E-2</v>
      </c>
      <c r="I105" s="41">
        <f t="shared" si="9"/>
        <v>1.881785</v>
      </c>
      <c r="J105" s="41">
        <f t="shared" si="10"/>
        <v>6.7744260000000001</v>
      </c>
      <c r="K105" s="41">
        <f t="shared" si="11"/>
        <v>591.24449124221155</v>
      </c>
      <c r="L105" s="41">
        <f t="shared" si="12"/>
        <v>5.2501801500000004E-3</v>
      </c>
      <c r="M105" s="41">
        <f t="shared" si="13"/>
        <v>0.45821448071271459</v>
      </c>
    </row>
    <row r="106" spans="2:13">
      <c r="B106" s="81">
        <f t="shared" si="7"/>
        <v>101</v>
      </c>
      <c r="C106" s="44">
        <f>6500</f>
        <v>6500</v>
      </c>
      <c r="D106" s="48">
        <v>13428</v>
      </c>
      <c r="E106" s="48">
        <v>13.428000000000001</v>
      </c>
      <c r="F106" s="48">
        <v>19.727377623119729</v>
      </c>
      <c r="G106" s="50">
        <v>504.5</v>
      </c>
      <c r="H106" s="41">
        <f t="shared" si="8"/>
        <v>1.3428000000000001E-2</v>
      </c>
      <c r="I106" s="41">
        <f t="shared" si="9"/>
        <v>1.881785</v>
      </c>
      <c r="J106" s="41">
        <f t="shared" si="10"/>
        <v>6.7744260000000001</v>
      </c>
      <c r="K106" s="41">
        <f t="shared" si="11"/>
        <v>598.0189172422115</v>
      </c>
      <c r="L106" s="41">
        <f t="shared" si="12"/>
        <v>5.2501801500000004E-3</v>
      </c>
      <c r="M106" s="41">
        <f t="shared" si="13"/>
        <v>0.46346466086271459</v>
      </c>
    </row>
    <row r="107" spans="2:13">
      <c r="B107" s="81">
        <f t="shared" si="7"/>
        <v>102</v>
      </c>
      <c r="C107" s="44">
        <f>6500</f>
        <v>6500</v>
      </c>
      <c r="D107" s="48">
        <v>13428</v>
      </c>
      <c r="E107" s="48">
        <v>13.428000000000001</v>
      </c>
      <c r="F107" s="48">
        <v>19.727377623119729</v>
      </c>
      <c r="G107" s="50">
        <v>504.5</v>
      </c>
      <c r="H107" s="41">
        <f t="shared" si="8"/>
        <v>1.3428000000000001E-2</v>
      </c>
      <c r="I107" s="41">
        <f t="shared" si="9"/>
        <v>1.881785</v>
      </c>
      <c r="J107" s="41">
        <f t="shared" si="10"/>
        <v>6.7744260000000001</v>
      </c>
      <c r="K107" s="41">
        <f t="shared" si="11"/>
        <v>604.79334324221145</v>
      </c>
      <c r="L107" s="41">
        <f t="shared" si="12"/>
        <v>5.2501801500000004E-3</v>
      </c>
      <c r="M107" s="41">
        <f t="shared" si="13"/>
        <v>0.4687148410127146</v>
      </c>
    </row>
    <row r="108" spans="2:13">
      <c r="B108" s="81">
        <f t="shared" si="7"/>
        <v>103</v>
      </c>
      <c r="C108" s="44">
        <f>6500</f>
        <v>6500</v>
      </c>
      <c r="D108" s="48">
        <v>13428</v>
      </c>
      <c r="E108" s="48">
        <v>13.428000000000001</v>
      </c>
      <c r="F108" s="48">
        <v>19.727377623119729</v>
      </c>
      <c r="G108" s="50">
        <v>504.5</v>
      </c>
      <c r="H108" s="41">
        <f t="shared" si="8"/>
        <v>1.3428000000000001E-2</v>
      </c>
      <c r="I108" s="41">
        <f t="shared" si="9"/>
        <v>1.881785</v>
      </c>
      <c r="J108" s="41">
        <f t="shared" si="10"/>
        <v>6.7744260000000001</v>
      </c>
      <c r="K108" s="41">
        <f t="shared" si="11"/>
        <v>611.5677692422114</v>
      </c>
      <c r="L108" s="41">
        <f t="shared" si="12"/>
        <v>5.2501801500000004E-3</v>
      </c>
      <c r="M108" s="41">
        <f t="shared" si="13"/>
        <v>0.47396502116271461</v>
      </c>
    </row>
    <row r="109" spans="2:13">
      <c r="B109" s="81">
        <f t="shared" si="7"/>
        <v>104</v>
      </c>
      <c r="C109" s="44">
        <f>6500</f>
        <v>6500</v>
      </c>
      <c r="D109" s="48">
        <v>13428</v>
      </c>
      <c r="E109" s="48">
        <v>13.428000000000001</v>
      </c>
      <c r="F109" s="48">
        <v>19.727377623119729</v>
      </c>
      <c r="G109" s="50">
        <v>504.5</v>
      </c>
      <c r="H109" s="41">
        <f t="shared" si="8"/>
        <v>1.3428000000000001E-2</v>
      </c>
      <c r="I109" s="41">
        <f t="shared" si="9"/>
        <v>1.881785</v>
      </c>
      <c r="J109" s="41">
        <f t="shared" si="10"/>
        <v>6.7744260000000001</v>
      </c>
      <c r="K109" s="41">
        <f t="shared" si="11"/>
        <v>618.34219524221135</v>
      </c>
      <c r="L109" s="41">
        <f t="shared" si="12"/>
        <v>5.2501801500000004E-3</v>
      </c>
      <c r="M109" s="41">
        <f t="shared" si="13"/>
        <v>0.47921520131271461</v>
      </c>
    </row>
    <row r="110" spans="2:13">
      <c r="B110" s="81">
        <f t="shared" si="7"/>
        <v>105</v>
      </c>
      <c r="C110" s="44">
        <f>6500</f>
        <v>6500</v>
      </c>
      <c r="D110" s="48">
        <v>13428</v>
      </c>
      <c r="E110" s="48">
        <v>13.428000000000001</v>
      </c>
      <c r="F110" s="48">
        <v>19.727377623119729</v>
      </c>
      <c r="G110" s="50">
        <v>504.5</v>
      </c>
      <c r="H110" s="41">
        <f t="shared" si="8"/>
        <v>1.3428000000000001E-2</v>
      </c>
      <c r="I110" s="41">
        <f t="shared" si="9"/>
        <v>1.881785</v>
      </c>
      <c r="J110" s="41">
        <f t="shared" si="10"/>
        <v>6.7744260000000001</v>
      </c>
      <c r="K110" s="41">
        <f t="shared" si="11"/>
        <v>625.11662124221129</v>
      </c>
      <c r="L110" s="41">
        <f t="shared" si="12"/>
        <v>5.2501801500000004E-3</v>
      </c>
      <c r="M110" s="41">
        <f t="shared" si="13"/>
        <v>0.48446538146271462</v>
      </c>
    </row>
    <row r="111" spans="2:13">
      <c r="B111" s="81">
        <f t="shared" si="7"/>
        <v>106</v>
      </c>
      <c r="C111" s="44">
        <f>6500</f>
        <v>6500</v>
      </c>
      <c r="D111" s="48">
        <v>13428</v>
      </c>
      <c r="E111" s="48">
        <v>13.428000000000001</v>
      </c>
      <c r="F111" s="48">
        <v>19.727377623119729</v>
      </c>
      <c r="G111" s="50">
        <v>504.5</v>
      </c>
      <c r="H111" s="41">
        <f t="shared" si="8"/>
        <v>1.3428000000000001E-2</v>
      </c>
      <c r="I111" s="41">
        <f t="shared" si="9"/>
        <v>1.881785</v>
      </c>
      <c r="J111" s="41">
        <f t="shared" si="10"/>
        <v>6.7744260000000001</v>
      </c>
      <c r="K111" s="41">
        <f t="shared" si="11"/>
        <v>631.89104724221124</v>
      </c>
      <c r="L111" s="41">
        <f t="shared" si="12"/>
        <v>5.2501801500000004E-3</v>
      </c>
      <c r="M111" s="41">
        <f t="shared" si="13"/>
        <v>0.48971556161271462</v>
      </c>
    </row>
    <row r="112" spans="2:13">
      <c r="B112" s="81">
        <f t="shared" si="7"/>
        <v>107</v>
      </c>
      <c r="C112" s="44">
        <f>6500</f>
        <v>6500</v>
      </c>
      <c r="D112" s="48">
        <v>13428</v>
      </c>
      <c r="E112" s="48">
        <v>13.428000000000001</v>
      </c>
      <c r="F112" s="48">
        <v>19.727377623119729</v>
      </c>
      <c r="G112" s="50">
        <v>504.5</v>
      </c>
      <c r="H112" s="41">
        <f t="shared" si="8"/>
        <v>1.3428000000000001E-2</v>
      </c>
      <c r="I112" s="41">
        <f t="shared" si="9"/>
        <v>1.881785</v>
      </c>
      <c r="J112" s="41">
        <f t="shared" si="10"/>
        <v>6.7744260000000001</v>
      </c>
      <c r="K112" s="41">
        <f t="shared" si="11"/>
        <v>638.66547324221119</v>
      </c>
      <c r="L112" s="41">
        <f t="shared" si="12"/>
        <v>5.2501801500000004E-3</v>
      </c>
      <c r="M112" s="41">
        <f t="shared" si="13"/>
        <v>0.49496574176271463</v>
      </c>
    </row>
    <row r="113" spans="2:13">
      <c r="B113" s="81">
        <f t="shared" si="7"/>
        <v>108</v>
      </c>
      <c r="C113" s="44">
        <f>6500</f>
        <v>6500</v>
      </c>
      <c r="D113" s="48">
        <v>13428</v>
      </c>
      <c r="E113" s="48">
        <v>13.428000000000001</v>
      </c>
      <c r="F113" s="48">
        <v>19.727377623119729</v>
      </c>
      <c r="G113" s="50">
        <v>504.5</v>
      </c>
      <c r="H113" s="41">
        <f t="shared" si="8"/>
        <v>1.3428000000000001E-2</v>
      </c>
      <c r="I113" s="41">
        <f t="shared" si="9"/>
        <v>1.881785</v>
      </c>
      <c r="J113" s="41">
        <f t="shared" si="10"/>
        <v>6.7744260000000001</v>
      </c>
      <c r="K113" s="41">
        <f t="shared" si="11"/>
        <v>645.43989924221114</v>
      </c>
      <c r="L113" s="41">
        <f t="shared" si="12"/>
        <v>5.2501801500000004E-3</v>
      </c>
      <c r="M113" s="41">
        <f t="shared" si="13"/>
        <v>0.50021592191271458</v>
      </c>
    </row>
    <row r="114" spans="2:13">
      <c r="B114" s="81">
        <f t="shared" si="7"/>
        <v>109</v>
      </c>
      <c r="C114" s="44">
        <f>6500</f>
        <v>6500</v>
      </c>
      <c r="D114" s="48">
        <v>13428</v>
      </c>
      <c r="E114" s="48">
        <v>13.428000000000001</v>
      </c>
      <c r="F114" s="48">
        <v>19.727377623119729</v>
      </c>
      <c r="G114" s="50">
        <v>504.5</v>
      </c>
      <c r="H114" s="41">
        <f t="shared" si="8"/>
        <v>1.3428000000000001E-2</v>
      </c>
      <c r="I114" s="41">
        <f t="shared" si="9"/>
        <v>1.881785</v>
      </c>
      <c r="J114" s="41">
        <f t="shared" si="10"/>
        <v>6.7744260000000001</v>
      </c>
      <c r="K114" s="41">
        <f t="shared" si="11"/>
        <v>652.21432524221109</v>
      </c>
      <c r="L114" s="41">
        <f t="shared" si="12"/>
        <v>5.2501801500000004E-3</v>
      </c>
      <c r="M114" s="41">
        <f t="shared" si="13"/>
        <v>0.50546610206271458</v>
      </c>
    </row>
    <row r="115" spans="2:13">
      <c r="B115" s="81">
        <f t="shared" si="7"/>
        <v>110</v>
      </c>
      <c r="C115" s="44">
        <f>6500</f>
        <v>6500</v>
      </c>
      <c r="D115" s="48">
        <v>13428</v>
      </c>
      <c r="E115" s="48">
        <v>13.428000000000001</v>
      </c>
      <c r="F115" s="48">
        <v>19.727377623119729</v>
      </c>
      <c r="G115" s="50">
        <v>504.5</v>
      </c>
      <c r="H115" s="41">
        <f t="shared" si="8"/>
        <v>1.3428000000000001E-2</v>
      </c>
      <c r="I115" s="41">
        <f t="shared" si="9"/>
        <v>1.881785</v>
      </c>
      <c r="J115" s="41">
        <f t="shared" si="10"/>
        <v>6.7744260000000001</v>
      </c>
      <c r="K115" s="41">
        <f t="shared" si="11"/>
        <v>658.98875124221104</v>
      </c>
      <c r="L115" s="41">
        <f t="shared" si="12"/>
        <v>5.2501801500000004E-3</v>
      </c>
      <c r="M115" s="41">
        <f t="shared" si="13"/>
        <v>0.51071628221271459</v>
      </c>
    </row>
    <row r="116" spans="2:13">
      <c r="B116" s="81">
        <f t="shared" si="7"/>
        <v>111</v>
      </c>
      <c r="C116" s="44">
        <f>6500</f>
        <v>6500</v>
      </c>
      <c r="D116" s="48">
        <v>13428</v>
      </c>
      <c r="E116" s="48">
        <v>13.428000000000001</v>
      </c>
      <c r="F116" s="48">
        <v>19.727377623119729</v>
      </c>
      <c r="G116" s="50">
        <v>504.5</v>
      </c>
      <c r="H116" s="41">
        <f t="shared" si="8"/>
        <v>1.3428000000000001E-2</v>
      </c>
      <c r="I116" s="41">
        <f t="shared" si="9"/>
        <v>1.881785</v>
      </c>
      <c r="J116" s="41">
        <f t="shared" si="10"/>
        <v>6.7744260000000001</v>
      </c>
      <c r="K116" s="41">
        <f t="shared" si="11"/>
        <v>665.76317724221099</v>
      </c>
      <c r="L116" s="41">
        <f t="shared" si="12"/>
        <v>5.2501801500000004E-3</v>
      </c>
      <c r="M116" s="41">
        <f t="shared" si="13"/>
        <v>0.5159664623627146</v>
      </c>
    </row>
    <row r="117" spans="2:13">
      <c r="B117" s="81">
        <f t="shared" si="7"/>
        <v>112</v>
      </c>
      <c r="C117" s="44">
        <f>6500</f>
        <v>6500</v>
      </c>
      <c r="D117" s="48">
        <v>13428</v>
      </c>
      <c r="E117" s="48">
        <v>13.428000000000001</v>
      </c>
      <c r="F117" s="48">
        <v>19.727377623119729</v>
      </c>
      <c r="G117" s="50">
        <v>504.5</v>
      </c>
      <c r="H117" s="41">
        <f t="shared" si="8"/>
        <v>1.3428000000000001E-2</v>
      </c>
      <c r="I117" s="41">
        <f t="shared" si="9"/>
        <v>1.881785</v>
      </c>
      <c r="J117" s="41">
        <f t="shared" si="10"/>
        <v>6.7744260000000001</v>
      </c>
      <c r="K117" s="41">
        <f t="shared" si="11"/>
        <v>672.53760324221093</v>
      </c>
      <c r="L117" s="41">
        <f t="shared" si="12"/>
        <v>5.2501801500000004E-3</v>
      </c>
      <c r="M117" s="41">
        <f t="shared" si="13"/>
        <v>0.5212166425127146</v>
      </c>
    </row>
    <row r="118" spans="2:13">
      <c r="B118" s="81">
        <f t="shared" si="7"/>
        <v>113</v>
      </c>
      <c r="C118" s="44">
        <f>6500</f>
        <v>6500</v>
      </c>
      <c r="D118" s="48">
        <v>13428</v>
      </c>
      <c r="E118" s="48">
        <v>13.428000000000001</v>
      </c>
      <c r="F118" s="48">
        <v>19.727377623119729</v>
      </c>
      <c r="G118" s="50">
        <v>504.5</v>
      </c>
      <c r="H118" s="41">
        <f t="shared" si="8"/>
        <v>1.3428000000000001E-2</v>
      </c>
      <c r="I118" s="41">
        <f t="shared" si="9"/>
        <v>1.881785</v>
      </c>
      <c r="J118" s="41">
        <f t="shared" si="10"/>
        <v>6.7744260000000001</v>
      </c>
      <c r="K118" s="41">
        <f t="shared" si="11"/>
        <v>679.31202924221088</v>
      </c>
      <c r="L118" s="41">
        <f t="shared" si="12"/>
        <v>5.2501801500000004E-3</v>
      </c>
      <c r="M118" s="41">
        <f t="shared" si="13"/>
        <v>0.52646682266271461</v>
      </c>
    </row>
    <row r="119" spans="2:13">
      <c r="B119" s="81">
        <f t="shared" si="7"/>
        <v>114</v>
      </c>
      <c r="C119" s="44">
        <f>6500</f>
        <v>6500</v>
      </c>
      <c r="D119" s="48">
        <v>13428</v>
      </c>
      <c r="E119" s="48">
        <v>13.428000000000001</v>
      </c>
      <c r="F119" s="48">
        <v>19.727377623119729</v>
      </c>
      <c r="G119" s="50">
        <v>504.5</v>
      </c>
      <c r="H119" s="41">
        <f t="shared" si="8"/>
        <v>1.3428000000000001E-2</v>
      </c>
      <c r="I119" s="41">
        <f t="shared" si="9"/>
        <v>1.881785</v>
      </c>
      <c r="J119" s="41">
        <f t="shared" si="10"/>
        <v>6.7744260000000001</v>
      </c>
      <c r="K119" s="41">
        <f t="shared" si="11"/>
        <v>686.08645524221083</v>
      </c>
      <c r="L119" s="41">
        <f t="shared" si="12"/>
        <v>5.2501801500000004E-3</v>
      </c>
      <c r="M119" s="41">
        <f t="shared" si="13"/>
        <v>0.53171700281271461</v>
      </c>
    </row>
    <row r="120" spans="2:13">
      <c r="B120" s="81">
        <f t="shared" si="7"/>
        <v>115</v>
      </c>
      <c r="C120" s="44">
        <f>6500</f>
        <v>6500</v>
      </c>
      <c r="D120" s="48">
        <v>13428</v>
      </c>
      <c r="E120" s="48">
        <v>13.428000000000001</v>
      </c>
      <c r="F120" s="48">
        <v>19.727377623119729</v>
      </c>
      <c r="G120" s="50">
        <v>504.5</v>
      </c>
      <c r="H120" s="41">
        <f t="shared" si="8"/>
        <v>1.3428000000000001E-2</v>
      </c>
      <c r="I120" s="41">
        <f t="shared" si="9"/>
        <v>1.881785</v>
      </c>
      <c r="J120" s="41">
        <f t="shared" si="10"/>
        <v>6.7744260000000001</v>
      </c>
      <c r="K120" s="41">
        <f t="shared" si="11"/>
        <v>692.86088124221078</v>
      </c>
      <c r="L120" s="41">
        <f t="shared" si="12"/>
        <v>5.2501801500000004E-3</v>
      </c>
      <c r="M120" s="41">
        <f t="shared" si="13"/>
        <v>0.53696718296271462</v>
      </c>
    </row>
    <row r="121" spans="2:13">
      <c r="B121" s="81">
        <f t="shared" si="7"/>
        <v>116</v>
      </c>
      <c r="C121" s="44">
        <f>6500</f>
        <v>6500</v>
      </c>
      <c r="D121" s="48">
        <v>13428</v>
      </c>
      <c r="E121" s="48">
        <v>13.428000000000001</v>
      </c>
      <c r="F121" s="48">
        <v>19.727377623119729</v>
      </c>
      <c r="G121" s="50">
        <v>504.5</v>
      </c>
      <c r="H121" s="41">
        <f t="shared" si="8"/>
        <v>1.3428000000000001E-2</v>
      </c>
      <c r="I121" s="41">
        <f t="shared" si="9"/>
        <v>1.881785</v>
      </c>
      <c r="J121" s="41">
        <f t="shared" si="10"/>
        <v>6.7744260000000001</v>
      </c>
      <c r="K121" s="41">
        <f t="shared" si="11"/>
        <v>699.63530724221073</v>
      </c>
      <c r="L121" s="41">
        <f t="shared" si="12"/>
        <v>5.2501801500000004E-3</v>
      </c>
      <c r="M121" s="41">
        <f t="shared" si="13"/>
        <v>0.54221736311271462</v>
      </c>
    </row>
    <row r="122" spans="2:13">
      <c r="B122" s="81">
        <f t="shared" si="7"/>
        <v>117</v>
      </c>
      <c r="C122" s="44">
        <f>6500</f>
        <v>6500</v>
      </c>
      <c r="D122" s="48">
        <v>13428</v>
      </c>
      <c r="E122" s="48">
        <v>13.428000000000001</v>
      </c>
      <c r="F122" s="48">
        <v>19.727377623119729</v>
      </c>
      <c r="G122" s="50">
        <v>504.5</v>
      </c>
      <c r="H122" s="41">
        <f t="shared" si="8"/>
        <v>1.3428000000000001E-2</v>
      </c>
      <c r="I122" s="41">
        <f t="shared" si="9"/>
        <v>1.881785</v>
      </c>
      <c r="J122" s="41">
        <f t="shared" si="10"/>
        <v>6.7744260000000001</v>
      </c>
      <c r="K122" s="41">
        <f t="shared" si="11"/>
        <v>706.40973324221068</v>
      </c>
      <c r="L122" s="41">
        <f t="shared" si="12"/>
        <v>5.2501801500000004E-3</v>
      </c>
      <c r="M122" s="41">
        <f t="shared" si="13"/>
        <v>0.54746754326271463</v>
      </c>
    </row>
    <row r="123" spans="2:13">
      <c r="B123" s="81">
        <f t="shared" si="7"/>
        <v>118</v>
      </c>
      <c r="C123" s="44">
        <f>6500</f>
        <v>6500</v>
      </c>
      <c r="D123" s="48">
        <v>13428</v>
      </c>
      <c r="E123" s="48">
        <v>13.428000000000001</v>
      </c>
      <c r="F123" s="48">
        <v>19.727377623119729</v>
      </c>
      <c r="G123" s="50">
        <v>504.5</v>
      </c>
      <c r="H123" s="41">
        <f t="shared" si="8"/>
        <v>1.3428000000000001E-2</v>
      </c>
      <c r="I123" s="41">
        <f t="shared" si="9"/>
        <v>1.881785</v>
      </c>
      <c r="J123" s="41">
        <f t="shared" si="10"/>
        <v>6.7744260000000001</v>
      </c>
      <c r="K123" s="41">
        <f t="shared" si="11"/>
        <v>713.18415924221063</v>
      </c>
      <c r="L123" s="41">
        <f t="shared" si="12"/>
        <v>5.2501801500000004E-3</v>
      </c>
      <c r="M123" s="41">
        <f t="shared" si="13"/>
        <v>0.55271772341271463</v>
      </c>
    </row>
    <row r="124" spans="2:13">
      <c r="B124" s="81">
        <f t="shared" si="7"/>
        <v>119</v>
      </c>
      <c r="C124" s="44">
        <f>6500</f>
        <v>6500</v>
      </c>
      <c r="D124" s="48">
        <v>13428</v>
      </c>
      <c r="E124" s="48">
        <v>13.428000000000001</v>
      </c>
      <c r="F124" s="48">
        <v>19.727377623119729</v>
      </c>
      <c r="G124" s="50">
        <v>504.5</v>
      </c>
      <c r="H124" s="41">
        <f t="shared" si="8"/>
        <v>1.3428000000000001E-2</v>
      </c>
      <c r="I124" s="41">
        <f t="shared" si="9"/>
        <v>1.881785</v>
      </c>
      <c r="J124" s="41">
        <f t="shared" si="10"/>
        <v>6.7744260000000001</v>
      </c>
      <c r="K124" s="41">
        <f t="shared" si="11"/>
        <v>719.95858524221057</v>
      </c>
      <c r="L124" s="41">
        <f t="shared" si="12"/>
        <v>5.2501801500000004E-3</v>
      </c>
      <c r="M124" s="41">
        <f t="shared" si="13"/>
        <v>0.55796790356271464</v>
      </c>
    </row>
    <row r="125" spans="2:13">
      <c r="B125" s="81">
        <f t="shared" si="7"/>
        <v>120</v>
      </c>
      <c r="C125" s="44">
        <f>6500</f>
        <v>6500</v>
      </c>
      <c r="D125" s="48">
        <v>13428</v>
      </c>
      <c r="E125" s="48">
        <v>13.428000000000001</v>
      </c>
      <c r="F125" s="48">
        <v>19.727377623119729</v>
      </c>
      <c r="G125" s="50">
        <v>504.5</v>
      </c>
      <c r="H125" s="41">
        <f t="shared" si="8"/>
        <v>1.3428000000000001E-2</v>
      </c>
      <c r="I125" s="41">
        <f t="shared" si="9"/>
        <v>1.881785</v>
      </c>
      <c r="J125" s="41">
        <f t="shared" si="10"/>
        <v>6.7744260000000001</v>
      </c>
      <c r="K125" s="41">
        <f t="shared" si="11"/>
        <v>726.73301124221052</v>
      </c>
      <c r="L125" s="41">
        <f t="shared" si="12"/>
        <v>5.2501801500000004E-3</v>
      </c>
      <c r="M125" s="41">
        <f t="shared" si="13"/>
        <v>0.56321808371271465</v>
      </c>
    </row>
    <row r="126" spans="2:13">
      <c r="B126" s="81">
        <f t="shared" si="7"/>
        <v>121</v>
      </c>
      <c r="C126" s="44">
        <f>6500</f>
        <v>6500</v>
      </c>
      <c r="D126" s="48">
        <v>13428</v>
      </c>
      <c r="E126" s="48">
        <v>13.428000000000001</v>
      </c>
      <c r="F126" s="48">
        <v>19.727377623119729</v>
      </c>
      <c r="G126" s="50">
        <v>504.5</v>
      </c>
      <c r="H126" s="41">
        <f t="shared" si="8"/>
        <v>1.3428000000000001E-2</v>
      </c>
      <c r="I126" s="41">
        <f t="shared" si="9"/>
        <v>1.881785</v>
      </c>
      <c r="J126" s="41">
        <f t="shared" si="10"/>
        <v>6.7744260000000001</v>
      </c>
      <c r="K126" s="41">
        <f t="shared" si="11"/>
        <v>733.50743724221047</v>
      </c>
      <c r="L126" s="41">
        <f t="shared" si="12"/>
        <v>5.2501801500000004E-3</v>
      </c>
      <c r="M126" s="41">
        <f t="shared" si="13"/>
        <v>0.56846826386271465</v>
      </c>
    </row>
    <row r="127" spans="2:13">
      <c r="B127" s="81">
        <f t="shared" si="7"/>
        <v>122</v>
      </c>
      <c r="C127" s="44">
        <f>6500</f>
        <v>6500</v>
      </c>
      <c r="D127" s="48">
        <v>13428</v>
      </c>
      <c r="E127" s="48">
        <v>13.428000000000001</v>
      </c>
      <c r="F127" s="48">
        <v>19.727377623119729</v>
      </c>
      <c r="G127" s="50">
        <v>504.5</v>
      </c>
      <c r="H127" s="41">
        <f t="shared" si="8"/>
        <v>1.3428000000000001E-2</v>
      </c>
      <c r="I127" s="41">
        <f t="shared" si="9"/>
        <v>1.881785</v>
      </c>
      <c r="J127" s="41">
        <f t="shared" si="10"/>
        <v>6.7744260000000001</v>
      </c>
      <c r="K127" s="41">
        <f t="shared" si="11"/>
        <v>740.28186324221042</v>
      </c>
      <c r="L127" s="41">
        <f t="shared" si="12"/>
        <v>5.2501801500000004E-3</v>
      </c>
      <c r="M127" s="41">
        <f t="shared" si="13"/>
        <v>0.57371844401271466</v>
      </c>
    </row>
    <row r="128" spans="2:13">
      <c r="B128" s="81">
        <f t="shared" si="7"/>
        <v>123</v>
      </c>
      <c r="C128" s="44">
        <f>6500</f>
        <v>6500</v>
      </c>
      <c r="D128" s="48">
        <v>13428</v>
      </c>
      <c r="E128" s="48">
        <v>13.428000000000001</v>
      </c>
      <c r="F128" s="48">
        <v>19.727377623119729</v>
      </c>
      <c r="G128" s="50">
        <v>504.5</v>
      </c>
      <c r="H128" s="41">
        <f t="shared" si="8"/>
        <v>1.3428000000000001E-2</v>
      </c>
      <c r="I128" s="41">
        <f t="shared" si="9"/>
        <v>1.881785</v>
      </c>
      <c r="J128" s="41">
        <f t="shared" si="10"/>
        <v>6.7744260000000001</v>
      </c>
      <c r="K128" s="41">
        <f t="shared" si="11"/>
        <v>747.05628924221037</v>
      </c>
      <c r="L128" s="41">
        <f t="shared" si="12"/>
        <v>5.2501801500000004E-3</v>
      </c>
      <c r="M128" s="41">
        <f t="shared" si="13"/>
        <v>0.57896862416271466</v>
      </c>
    </row>
    <row r="129" spans="2:13">
      <c r="B129" s="81">
        <f t="shared" si="7"/>
        <v>124</v>
      </c>
      <c r="C129" s="44">
        <f>6500</f>
        <v>6500</v>
      </c>
      <c r="D129" s="48">
        <v>13428</v>
      </c>
      <c r="E129" s="48">
        <v>13.428000000000001</v>
      </c>
      <c r="F129" s="48">
        <v>19.727377623119729</v>
      </c>
      <c r="G129" s="50">
        <v>504.5</v>
      </c>
      <c r="H129" s="41">
        <f t="shared" si="8"/>
        <v>1.3428000000000001E-2</v>
      </c>
      <c r="I129" s="41">
        <f t="shared" si="9"/>
        <v>1.881785</v>
      </c>
      <c r="J129" s="41">
        <f t="shared" si="10"/>
        <v>6.7744260000000001</v>
      </c>
      <c r="K129" s="41">
        <f t="shared" si="11"/>
        <v>753.83071524221032</v>
      </c>
      <c r="L129" s="41">
        <f t="shared" si="12"/>
        <v>5.2501801500000004E-3</v>
      </c>
      <c r="M129" s="41">
        <f t="shared" si="13"/>
        <v>0.58421880431271467</v>
      </c>
    </row>
    <row r="130" spans="2:13">
      <c r="B130" s="81">
        <f t="shared" si="7"/>
        <v>125</v>
      </c>
      <c r="C130" s="44">
        <f>6500</f>
        <v>6500</v>
      </c>
      <c r="D130" s="48">
        <v>13428</v>
      </c>
      <c r="E130" s="48">
        <v>13.428000000000001</v>
      </c>
      <c r="F130" s="48">
        <v>19.727377623119729</v>
      </c>
      <c r="G130" s="50">
        <v>504.5</v>
      </c>
      <c r="H130" s="41">
        <f t="shared" si="8"/>
        <v>1.3428000000000001E-2</v>
      </c>
      <c r="I130" s="41">
        <f t="shared" si="9"/>
        <v>1.881785</v>
      </c>
      <c r="J130" s="41">
        <f t="shared" si="10"/>
        <v>6.7744260000000001</v>
      </c>
      <c r="K130" s="41">
        <f t="shared" si="11"/>
        <v>760.60514124221027</v>
      </c>
      <c r="L130" s="41">
        <f t="shared" si="12"/>
        <v>5.2501801500000004E-3</v>
      </c>
      <c r="M130" s="41">
        <f t="shared" si="13"/>
        <v>0.58946898446271467</v>
      </c>
    </row>
    <row r="131" spans="2:13">
      <c r="B131" s="81">
        <f t="shared" si="7"/>
        <v>126</v>
      </c>
      <c r="C131" s="44">
        <f>6500</f>
        <v>6500</v>
      </c>
      <c r="D131" s="48">
        <v>13428</v>
      </c>
      <c r="E131" s="48">
        <v>13.428000000000001</v>
      </c>
      <c r="F131" s="48">
        <v>19.727377623119729</v>
      </c>
      <c r="G131" s="50">
        <v>504.5</v>
      </c>
      <c r="H131" s="41">
        <f t="shared" si="8"/>
        <v>1.3428000000000001E-2</v>
      </c>
      <c r="I131" s="41">
        <f t="shared" si="9"/>
        <v>1.881785</v>
      </c>
      <c r="J131" s="41">
        <f t="shared" si="10"/>
        <v>6.7744260000000001</v>
      </c>
      <c r="K131" s="41">
        <f t="shared" si="11"/>
        <v>767.37956724221021</v>
      </c>
      <c r="L131" s="41">
        <f t="shared" si="12"/>
        <v>5.2501801500000004E-3</v>
      </c>
      <c r="M131" s="41">
        <f t="shared" si="13"/>
        <v>0.59471916461271468</v>
      </c>
    </row>
    <row r="132" spans="2:13">
      <c r="B132" s="81">
        <f t="shared" si="7"/>
        <v>127</v>
      </c>
      <c r="C132" s="44">
        <f>6500</f>
        <v>6500</v>
      </c>
      <c r="D132" s="48">
        <v>13428</v>
      </c>
      <c r="E132" s="48">
        <v>13.428000000000001</v>
      </c>
      <c r="F132" s="48">
        <v>19.727377623119729</v>
      </c>
      <c r="G132" s="50">
        <v>504.5</v>
      </c>
      <c r="H132" s="41">
        <f t="shared" si="8"/>
        <v>1.3428000000000001E-2</v>
      </c>
      <c r="I132" s="41">
        <f t="shared" si="9"/>
        <v>1.881785</v>
      </c>
      <c r="J132" s="41">
        <f t="shared" si="10"/>
        <v>6.7744260000000001</v>
      </c>
      <c r="K132" s="41">
        <f t="shared" si="11"/>
        <v>774.15399324221016</v>
      </c>
      <c r="L132" s="41">
        <f t="shared" si="12"/>
        <v>5.2501801500000004E-3</v>
      </c>
      <c r="M132" s="41">
        <f t="shared" si="13"/>
        <v>0.59996934476271468</v>
      </c>
    </row>
    <row r="133" spans="2:13">
      <c r="B133" s="81">
        <f t="shared" si="7"/>
        <v>128</v>
      </c>
      <c r="C133" s="44">
        <f>6500</f>
        <v>6500</v>
      </c>
      <c r="D133" s="48">
        <v>13428</v>
      </c>
      <c r="E133" s="48">
        <v>13.428000000000001</v>
      </c>
      <c r="F133" s="48">
        <v>19.727377623119729</v>
      </c>
      <c r="G133" s="50">
        <v>504.5</v>
      </c>
      <c r="H133" s="41">
        <f t="shared" si="8"/>
        <v>1.3428000000000001E-2</v>
      </c>
      <c r="I133" s="41">
        <f t="shared" si="9"/>
        <v>1.881785</v>
      </c>
      <c r="J133" s="41">
        <f t="shared" si="10"/>
        <v>6.7744260000000001</v>
      </c>
      <c r="K133" s="41">
        <f t="shared" si="11"/>
        <v>780.92841924221011</v>
      </c>
      <c r="L133" s="41">
        <f t="shared" si="12"/>
        <v>5.2501801500000004E-3</v>
      </c>
      <c r="M133" s="41">
        <f t="shared" si="13"/>
        <v>0.60521952491271469</v>
      </c>
    </row>
    <row r="134" spans="2:13">
      <c r="B134" s="81">
        <f t="shared" si="7"/>
        <v>129</v>
      </c>
      <c r="C134" s="44">
        <f>6500</f>
        <v>6500</v>
      </c>
      <c r="D134" s="48">
        <v>13428</v>
      </c>
      <c r="E134" s="48">
        <v>13.428000000000001</v>
      </c>
      <c r="F134" s="48">
        <v>19.727377623119729</v>
      </c>
      <c r="G134" s="50">
        <v>504.5</v>
      </c>
      <c r="H134" s="41">
        <f t="shared" si="8"/>
        <v>1.3428000000000001E-2</v>
      </c>
      <c r="I134" s="41">
        <f t="shared" si="9"/>
        <v>1.881785</v>
      </c>
      <c r="J134" s="41">
        <f t="shared" si="10"/>
        <v>6.7744260000000001</v>
      </c>
      <c r="K134" s="41">
        <f t="shared" si="11"/>
        <v>787.70284524221006</v>
      </c>
      <c r="L134" s="41">
        <f t="shared" si="12"/>
        <v>5.2501801500000004E-3</v>
      </c>
      <c r="M134" s="41">
        <f t="shared" si="13"/>
        <v>0.6104697050627147</v>
      </c>
    </row>
    <row r="135" spans="2:13">
      <c r="B135" s="81">
        <f t="shared" ref="B135:B198" si="14">B134+1</f>
        <v>130</v>
      </c>
      <c r="C135" s="44">
        <f>6500</f>
        <v>6500</v>
      </c>
      <c r="D135" s="48">
        <v>13428</v>
      </c>
      <c r="E135" s="48">
        <v>13.428000000000001</v>
      </c>
      <c r="F135" s="48">
        <v>19.727377623119729</v>
      </c>
      <c r="G135" s="50">
        <v>504.5</v>
      </c>
      <c r="H135" s="41">
        <f t="shared" ref="H135:H198" si="15">E135/1000</f>
        <v>1.3428000000000001E-2</v>
      </c>
      <c r="I135" s="41">
        <f t="shared" ref="I135:I198" si="16">E135*G135/3600</f>
        <v>1.881785</v>
      </c>
      <c r="J135" s="41">
        <f t="shared" ref="J135:J198" si="17">H135*G135</f>
        <v>6.7744260000000001</v>
      </c>
      <c r="K135" s="41">
        <f t="shared" ref="K135:K198" si="18">K134+J135</f>
        <v>794.47727124221001</v>
      </c>
      <c r="L135" s="41">
        <f t="shared" ref="L135:L198" si="19">J135/1000*0.775</f>
        <v>5.2501801500000004E-3</v>
      </c>
      <c r="M135" s="41">
        <f t="shared" ref="M135:M198" si="20">M134+L135</f>
        <v>0.6157198852127147</v>
      </c>
    </row>
    <row r="136" spans="2:13">
      <c r="B136" s="81">
        <f t="shared" si="14"/>
        <v>131</v>
      </c>
      <c r="C136" s="44">
        <f>6500</f>
        <v>6500</v>
      </c>
      <c r="D136" s="48">
        <v>13428</v>
      </c>
      <c r="E136" s="48">
        <v>13.428000000000001</v>
      </c>
      <c r="F136" s="48">
        <v>19.727377623119729</v>
      </c>
      <c r="G136" s="50">
        <v>504.5</v>
      </c>
      <c r="H136" s="41">
        <f t="shared" si="15"/>
        <v>1.3428000000000001E-2</v>
      </c>
      <c r="I136" s="41">
        <f t="shared" si="16"/>
        <v>1.881785</v>
      </c>
      <c r="J136" s="41">
        <f t="shared" si="17"/>
        <v>6.7744260000000001</v>
      </c>
      <c r="K136" s="41">
        <f t="shared" si="18"/>
        <v>801.25169724220996</v>
      </c>
      <c r="L136" s="41">
        <f t="shared" si="19"/>
        <v>5.2501801500000004E-3</v>
      </c>
      <c r="M136" s="41">
        <f t="shared" si="20"/>
        <v>0.62097006536271471</v>
      </c>
    </row>
    <row r="137" spans="2:13">
      <c r="B137" s="81">
        <f t="shared" si="14"/>
        <v>132</v>
      </c>
      <c r="C137" s="44">
        <f>6500</f>
        <v>6500</v>
      </c>
      <c r="D137" s="48">
        <v>13428</v>
      </c>
      <c r="E137" s="48">
        <v>13.428000000000001</v>
      </c>
      <c r="F137" s="48">
        <v>19.727377623119729</v>
      </c>
      <c r="G137" s="50">
        <v>504.5</v>
      </c>
      <c r="H137" s="41">
        <f t="shared" si="15"/>
        <v>1.3428000000000001E-2</v>
      </c>
      <c r="I137" s="41">
        <f t="shared" si="16"/>
        <v>1.881785</v>
      </c>
      <c r="J137" s="41">
        <f t="shared" si="17"/>
        <v>6.7744260000000001</v>
      </c>
      <c r="K137" s="41">
        <f t="shared" si="18"/>
        <v>808.02612324220991</v>
      </c>
      <c r="L137" s="41">
        <f t="shared" si="19"/>
        <v>5.2501801500000004E-3</v>
      </c>
      <c r="M137" s="41">
        <f t="shared" si="20"/>
        <v>0.62622024551271471</v>
      </c>
    </row>
    <row r="138" spans="2:13">
      <c r="B138" s="81">
        <f t="shared" si="14"/>
        <v>133</v>
      </c>
      <c r="C138" s="44">
        <f>6500</f>
        <v>6500</v>
      </c>
      <c r="D138" s="48">
        <v>13428</v>
      </c>
      <c r="E138" s="48">
        <v>13.428000000000001</v>
      </c>
      <c r="F138" s="48">
        <v>19.727377623119729</v>
      </c>
      <c r="G138" s="50">
        <v>504.5</v>
      </c>
      <c r="H138" s="41">
        <f t="shared" si="15"/>
        <v>1.3428000000000001E-2</v>
      </c>
      <c r="I138" s="41">
        <f t="shared" si="16"/>
        <v>1.881785</v>
      </c>
      <c r="J138" s="41">
        <f t="shared" si="17"/>
        <v>6.7744260000000001</v>
      </c>
      <c r="K138" s="41">
        <f t="shared" si="18"/>
        <v>814.80054924220985</v>
      </c>
      <c r="L138" s="41">
        <f t="shared" si="19"/>
        <v>5.2501801500000004E-3</v>
      </c>
      <c r="M138" s="41">
        <f t="shared" si="20"/>
        <v>0.63147042566271472</v>
      </c>
    </row>
    <row r="139" spans="2:13">
      <c r="B139" s="81">
        <f t="shared" si="14"/>
        <v>134</v>
      </c>
      <c r="C139" s="44">
        <f>6500</f>
        <v>6500</v>
      </c>
      <c r="D139" s="48">
        <v>13428</v>
      </c>
      <c r="E139" s="48">
        <v>13.428000000000001</v>
      </c>
      <c r="F139" s="48">
        <v>19.727377623119729</v>
      </c>
      <c r="G139" s="50">
        <v>504.5</v>
      </c>
      <c r="H139" s="41">
        <f t="shared" si="15"/>
        <v>1.3428000000000001E-2</v>
      </c>
      <c r="I139" s="41">
        <f t="shared" si="16"/>
        <v>1.881785</v>
      </c>
      <c r="J139" s="41">
        <f t="shared" si="17"/>
        <v>6.7744260000000001</v>
      </c>
      <c r="K139" s="41">
        <f t="shared" si="18"/>
        <v>821.5749752422098</v>
      </c>
      <c r="L139" s="41">
        <f t="shared" si="19"/>
        <v>5.2501801500000004E-3</v>
      </c>
      <c r="M139" s="41">
        <f t="shared" si="20"/>
        <v>0.63672060581271472</v>
      </c>
    </row>
    <row r="140" spans="2:13">
      <c r="B140" s="81">
        <f t="shared" si="14"/>
        <v>135</v>
      </c>
      <c r="C140" s="44">
        <f>6500</f>
        <v>6500</v>
      </c>
      <c r="D140" s="48">
        <v>13428</v>
      </c>
      <c r="E140" s="48">
        <v>13.428000000000001</v>
      </c>
      <c r="F140" s="48">
        <v>19.727377623119729</v>
      </c>
      <c r="G140" s="50">
        <v>504.5</v>
      </c>
      <c r="H140" s="41">
        <f t="shared" si="15"/>
        <v>1.3428000000000001E-2</v>
      </c>
      <c r="I140" s="41">
        <f t="shared" si="16"/>
        <v>1.881785</v>
      </c>
      <c r="J140" s="41">
        <f t="shared" si="17"/>
        <v>6.7744260000000001</v>
      </c>
      <c r="K140" s="41">
        <f t="shared" si="18"/>
        <v>828.34940124220975</v>
      </c>
      <c r="L140" s="41">
        <f t="shared" si="19"/>
        <v>5.2501801500000004E-3</v>
      </c>
      <c r="M140" s="41">
        <f t="shared" si="20"/>
        <v>0.64197078596271473</v>
      </c>
    </row>
    <row r="141" spans="2:13">
      <c r="B141" s="81">
        <f t="shared" si="14"/>
        <v>136</v>
      </c>
      <c r="C141" s="44">
        <f>6500</f>
        <v>6500</v>
      </c>
      <c r="D141" s="48">
        <v>13428</v>
      </c>
      <c r="E141" s="48">
        <v>13.428000000000001</v>
      </c>
      <c r="F141" s="48">
        <v>19.727377623119729</v>
      </c>
      <c r="G141" s="50">
        <v>504.5</v>
      </c>
      <c r="H141" s="41">
        <f t="shared" si="15"/>
        <v>1.3428000000000001E-2</v>
      </c>
      <c r="I141" s="41">
        <f t="shared" si="16"/>
        <v>1.881785</v>
      </c>
      <c r="J141" s="41">
        <f t="shared" si="17"/>
        <v>6.7744260000000001</v>
      </c>
      <c r="K141" s="41">
        <f t="shared" si="18"/>
        <v>835.1238272422097</v>
      </c>
      <c r="L141" s="41">
        <f t="shared" si="19"/>
        <v>5.2501801500000004E-3</v>
      </c>
      <c r="M141" s="41">
        <f t="shared" si="20"/>
        <v>0.64722096611271474</v>
      </c>
    </row>
    <row r="142" spans="2:13">
      <c r="B142" s="81">
        <f t="shared" si="14"/>
        <v>137</v>
      </c>
      <c r="C142" s="44">
        <f>6500</f>
        <v>6500</v>
      </c>
      <c r="D142" s="48">
        <v>13428</v>
      </c>
      <c r="E142" s="48">
        <v>13.428000000000001</v>
      </c>
      <c r="F142" s="48">
        <v>19.727377623119729</v>
      </c>
      <c r="G142" s="50">
        <v>504.5</v>
      </c>
      <c r="H142" s="41">
        <f t="shared" si="15"/>
        <v>1.3428000000000001E-2</v>
      </c>
      <c r="I142" s="41">
        <f t="shared" si="16"/>
        <v>1.881785</v>
      </c>
      <c r="J142" s="41">
        <f t="shared" si="17"/>
        <v>6.7744260000000001</v>
      </c>
      <c r="K142" s="41">
        <f t="shared" si="18"/>
        <v>841.89825324220965</v>
      </c>
      <c r="L142" s="41">
        <f t="shared" si="19"/>
        <v>5.2501801500000004E-3</v>
      </c>
      <c r="M142" s="41">
        <f t="shared" si="20"/>
        <v>0.65247114626271474</v>
      </c>
    </row>
    <row r="143" spans="2:13">
      <c r="B143" s="81">
        <f t="shared" si="14"/>
        <v>138</v>
      </c>
      <c r="C143" s="44">
        <f>6500</f>
        <v>6500</v>
      </c>
      <c r="D143" s="48">
        <v>13428</v>
      </c>
      <c r="E143" s="48">
        <v>13.428000000000001</v>
      </c>
      <c r="F143" s="48">
        <v>19.727377623119729</v>
      </c>
      <c r="G143" s="50">
        <v>504.5</v>
      </c>
      <c r="H143" s="41">
        <f t="shared" si="15"/>
        <v>1.3428000000000001E-2</v>
      </c>
      <c r="I143" s="41">
        <f t="shared" si="16"/>
        <v>1.881785</v>
      </c>
      <c r="J143" s="41">
        <f t="shared" si="17"/>
        <v>6.7744260000000001</v>
      </c>
      <c r="K143" s="41">
        <f t="shared" si="18"/>
        <v>848.6726792422096</v>
      </c>
      <c r="L143" s="41">
        <f t="shared" si="19"/>
        <v>5.2501801500000004E-3</v>
      </c>
      <c r="M143" s="41">
        <f t="shared" si="20"/>
        <v>0.65772132641271475</v>
      </c>
    </row>
    <row r="144" spans="2:13">
      <c r="B144" s="81">
        <f t="shared" si="14"/>
        <v>139</v>
      </c>
      <c r="C144" s="44">
        <f>6500</f>
        <v>6500</v>
      </c>
      <c r="D144" s="48">
        <v>13428</v>
      </c>
      <c r="E144" s="48">
        <v>13.428000000000001</v>
      </c>
      <c r="F144" s="48">
        <v>19.727377623119729</v>
      </c>
      <c r="G144" s="50">
        <v>504.5</v>
      </c>
      <c r="H144" s="41">
        <f t="shared" si="15"/>
        <v>1.3428000000000001E-2</v>
      </c>
      <c r="I144" s="41">
        <f t="shared" si="16"/>
        <v>1.881785</v>
      </c>
      <c r="J144" s="41">
        <f t="shared" si="17"/>
        <v>6.7744260000000001</v>
      </c>
      <c r="K144" s="41">
        <f t="shared" si="18"/>
        <v>855.44710524220955</v>
      </c>
      <c r="L144" s="41">
        <f t="shared" si="19"/>
        <v>5.2501801500000004E-3</v>
      </c>
      <c r="M144" s="41">
        <f t="shared" si="20"/>
        <v>0.66297150656271475</v>
      </c>
    </row>
    <row r="145" spans="2:13">
      <c r="B145" s="81">
        <f t="shared" si="14"/>
        <v>140</v>
      </c>
      <c r="C145" s="44">
        <f>6500</f>
        <v>6500</v>
      </c>
      <c r="D145" s="48">
        <v>13428</v>
      </c>
      <c r="E145" s="48">
        <v>13.428000000000001</v>
      </c>
      <c r="F145" s="48">
        <v>19.727377623119729</v>
      </c>
      <c r="G145" s="50">
        <v>504.5</v>
      </c>
      <c r="H145" s="41">
        <f t="shared" si="15"/>
        <v>1.3428000000000001E-2</v>
      </c>
      <c r="I145" s="41">
        <f t="shared" si="16"/>
        <v>1.881785</v>
      </c>
      <c r="J145" s="41">
        <f t="shared" si="17"/>
        <v>6.7744260000000001</v>
      </c>
      <c r="K145" s="41">
        <f t="shared" si="18"/>
        <v>862.22153124220949</v>
      </c>
      <c r="L145" s="41">
        <f t="shared" si="19"/>
        <v>5.2501801500000004E-3</v>
      </c>
      <c r="M145" s="41">
        <f t="shared" si="20"/>
        <v>0.66822168671271476</v>
      </c>
    </row>
    <row r="146" spans="2:13">
      <c r="B146" s="81">
        <f t="shared" si="14"/>
        <v>141</v>
      </c>
      <c r="C146" s="44">
        <f>6500</f>
        <v>6500</v>
      </c>
      <c r="D146" s="48">
        <v>13428</v>
      </c>
      <c r="E146" s="48">
        <v>13.428000000000001</v>
      </c>
      <c r="F146" s="48">
        <v>19.727377623119729</v>
      </c>
      <c r="G146" s="50">
        <v>504.5</v>
      </c>
      <c r="H146" s="41">
        <f t="shared" si="15"/>
        <v>1.3428000000000001E-2</v>
      </c>
      <c r="I146" s="41">
        <f t="shared" si="16"/>
        <v>1.881785</v>
      </c>
      <c r="J146" s="41">
        <f t="shared" si="17"/>
        <v>6.7744260000000001</v>
      </c>
      <c r="K146" s="41">
        <f t="shared" si="18"/>
        <v>868.99595724220944</v>
      </c>
      <c r="L146" s="41">
        <f t="shared" si="19"/>
        <v>5.2501801500000004E-3</v>
      </c>
      <c r="M146" s="41">
        <f t="shared" si="20"/>
        <v>0.67347186686271476</v>
      </c>
    </row>
    <row r="147" spans="2:13">
      <c r="B147" s="81">
        <f t="shared" si="14"/>
        <v>142</v>
      </c>
      <c r="C147" s="44">
        <f>6500</f>
        <v>6500</v>
      </c>
      <c r="D147" s="48">
        <v>13428</v>
      </c>
      <c r="E147" s="48">
        <v>13.428000000000001</v>
      </c>
      <c r="F147" s="48">
        <v>19.727377623119729</v>
      </c>
      <c r="G147" s="50">
        <v>504.5</v>
      </c>
      <c r="H147" s="41">
        <f t="shared" si="15"/>
        <v>1.3428000000000001E-2</v>
      </c>
      <c r="I147" s="41">
        <f t="shared" si="16"/>
        <v>1.881785</v>
      </c>
      <c r="J147" s="41">
        <f t="shared" si="17"/>
        <v>6.7744260000000001</v>
      </c>
      <c r="K147" s="41">
        <f t="shared" si="18"/>
        <v>875.77038324220939</v>
      </c>
      <c r="L147" s="41">
        <f t="shared" si="19"/>
        <v>5.2501801500000004E-3</v>
      </c>
      <c r="M147" s="41">
        <f t="shared" si="20"/>
        <v>0.67872204701271477</v>
      </c>
    </row>
    <row r="148" spans="2:13">
      <c r="B148" s="81">
        <f t="shared" si="14"/>
        <v>143</v>
      </c>
      <c r="C148" s="44">
        <f>6500</f>
        <v>6500</v>
      </c>
      <c r="D148" s="48">
        <v>13428</v>
      </c>
      <c r="E148" s="48">
        <v>13.428000000000001</v>
      </c>
      <c r="F148" s="48">
        <v>19.727377623119729</v>
      </c>
      <c r="G148" s="50">
        <v>504.5</v>
      </c>
      <c r="H148" s="41">
        <f t="shared" si="15"/>
        <v>1.3428000000000001E-2</v>
      </c>
      <c r="I148" s="41">
        <f t="shared" si="16"/>
        <v>1.881785</v>
      </c>
      <c r="J148" s="41">
        <f t="shared" si="17"/>
        <v>6.7744260000000001</v>
      </c>
      <c r="K148" s="41">
        <f t="shared" si="18"/>
        <v>882.54480924220934</v>
      </c>
      <c r="L148" s="41">
        <f t="shared" si="19"/>
        <v>5.2501801500000004E-3</v>
      </c>
      <c r="M148" s="41">
        <f t="shared" si="20"/>
        <v>0.68397222716271477</v>
      </c>
    </row>
    <row r="149" spans="2:13">
      <c r="B149" s="81">
        <f t="shared" si="14"/>
        <v>144</v>
      </c>
      <c r="C149" s="44">
        <f>6500</f>
        <v>6500</v>
      </c>
      <c r="D149" s="48">
        <v>13428</v>
      </c>
      <c r="E149" s="48">
        <v>13.428000000000001</v>
      </c>
      <c r="F149" s="48">
        <v>19.727377623119729</v>
      </c>
      <c r="G149" s="50">
        <v>504.5</v>
      </c>
      <c r="H149" s="41">
        <f t="shared" si="15"/>
        <v>1.3428000000000001E-2</v>
      </c>
      <c r="I149" s="41">
        <f t="shared" si="16"/>
        <v>1.881785</v>
      </c>
      <c r="J149" s="41">
        <f t="shared" si="17"/>
        <v>6.7744260000000001</v>
      </c>
      <c r="K149" s="41">
        <f t="shared" si="18"/>
        <v>889.31923524220929</v>
      </c>
      <c r="L149" s="41">
        <f t="shared" si="19"/>
        <v>5.2501801500000004E-3</v>
      </c>
      <c r="M149" s="41">
        <f t="shared" si="20"/>
        <v>0.68922240731271478</v>
      </c>
    </row>
    <row r="150" spans="2:13">
      <c r="B150" s="81">
        <f t="shared" si="14"/>
        <v>145</v>
      </c>
      <c r="C150" s="44">
        <f>6500</f>
        <v>6500</v>
      </c>
      <c r="D150" s="48">
        <v>13428</v>
      </c>
      <c r="E150" s="48">
        <v>13.428000000000001</v>
      </c>
      <c r="F150" s="48">
        <v>19.727377623119729</v>
      </c>
      <c r="G150" s="50">
        <v>504.5</v>
      </c>
      <c r="H150" s="41">
        <f t="shared" si="15"/>
        <v>1.3428000000000001E-2</v>
      </c>
      <c r="I150" s="41">
        <f t="shared" si="16"/>
        <v>1.881785</v>
      </c>
      <c r="J150" s="41">
        <f t="shared" si="17"/>
        <v>6.7744260000000001</v>
      </c>
      <c r="K150" s="41">
        <f t="shared" si="18"/>
        <v>896.09366124220924</v>
      </c>
      <c r="L150" s="41">
        <f t="shared" si="19"/>
        <v>5.2501801500000004E-3</v>
      </c>
      <c r="M150" s="41">
        <f t="shared" si="20"/>
        <v>0.69447258746271479</v>
      </c>
    </row>
    <row r="151" spans="2:13">
      <c r="B151" s="81">
        <f t="shared" si="14"/>
        <v>146</v>
      </c>
      <c r="C151" s="44">
        <v>6600</v>
      </c>
      <c r="D151" s="48">
        <v>12532.800000000001</v>
      </c>
      <c r="E151" s="48">
        <v>12.532800000000002</v>
      </c>
      <c r="F151" s="48">
        <v>18.133246098019146</v>
      </c>
      <c r="G151" s="50">
        <v>585.70000000000005</v>
      </c>
      <c r="H151" s="41">
        <f t="shared" si="15"/>
        <v>1.2532800000000002E-2</v>
      </c>
      <c r="I151" s="41">
        <f t="shared" si="16"/>
        <v>2.0390169333333339</v>
      </c>
      <c r="J151" s="41">
        <f t="shared" si="17"/>
        <v>7.3404609600000015</v>
      </c>
      <c r="K151" s="41">
        <f t="shared" si="18"/>
        <v>903.43412220220921</v>
      </c>
      <c r="L151" s="41">
        <f t="shared" si="19"/>
        <v>5.688857244000001E-3</v>
      </c>
      <c r="M151" s="41">
        <f t="shared" si="20"/>
        <v>0.70016144470671482</v>
      </c>
    </row>
    <row r="152" spans="2:13">
      <c r="B152" s="81">
        <f t="shared" si="14"/>
        <v>147</v>
      </c>
      <c r="C152" s="44">
        <v>6600</v>
      </c>
      <c r="D152" s="48">
        <v>12532.800000000001</v>
      </c>
      <c r="E152" s="48">
        <v>12.532800000000002</v>
      </c>
      <c r="F152" s="48">
        <v>18.133246098019146</v>
      </c>
      <c r="G152" s="50">
        <v>585.70000000000005</v>
      </c>
      <c r="H152" s="41">
        <f t="shared" si="15"/>
        <v>1.2532800000000002E-2</v>
      </c>
      <c r="I152" s="41">
        <f t="shared" si="16"/>
        <v>2.0390169333333339</v>
      </c>
      <c r="J152" s="41">
        <f t="shared" si="17"/>
        <v>7.3404609600000015</v>
      </c>
      <c r="K152" s="41">
        <f t="shared" si="18"/>
        <v>910.77458316220918</v>
      </c>
      <c r="L152" s="41">
        <f t="shared" si="19"/>
        <v>5.688857244000001E-3</v>
      </c>
      <c r="M152" s="41">
        <f t="shared" si="20"/>
        <v>0.70585030195071485</v>
      </c>
    </row>
    <row r="153" spans="2:13">
      <c r="B153" s="81">
        <f t="shared" si="14"/>
        <v>148</v>
      </c>
      <c r="C153" s="44">
        <v>6600</v>
      </c>
      <c r="D153" s="48">
        <v>12532.800000000001</v>
      </c>
      <c r="E153" s="48">
        <v>12.532800000000002</v>
      </c>
      <c r="F153" s="48">
        <v>18.133246098019146</v>
      </c>
      <c r="G153" s="50">
        <v>585.70000000000005</v>
      </c>
      <c r="H153" s="41">
        <f t="shared" si="15"/>
        <v>1.2532800000000002E-2</v>
      </c>
      <c r="I153" s="41">
        <f t="shared" si="16"/>
        <v>2.0390169333333339</v>
      </c>
      <c r="J153" s="41">
        <f t="shared" si="17"/>
        <v>7.3404609600000015</v>
      </c>
      <c r="K153" s="41">
        <f t="shared" si="18"/>
        <v>918.11504412220916</v>
      </c>
      <c r="L153" s="41">
        <f t="shared" si="19"/>
        <v>5.688857244000001E-3</v>
      </c>
      <c r="M153" s="41">
        <f t="shared" si="20"/>
        <v>0.71153915919471489</v>
      </c>
    </row>
    <row r="154" spans="2:13">
      <c r="B154" s="81">
        <f t="shared" si="14"/>
        <v>149</v>
      </c>
      <c r="C154" s="44">
        <v>6600</v>
      </c>
      <c r="D154" s="48">
        <v>12532.800000000001</v>
      </c>
      <c r="E154" s="48">
        <v>12.532800000000002</v>
      </c>
      <c r="F154" s="48">
        <v>18.133246098019146</v>
      </c>
      <c r="G154" s="50">
        <v>585.70000000000005</v>
      </c>
      <c r="H154" s="41">
        <f t="shared" si="15"/>
        <v>1.2532800000000002E-2</v>
      </c>
      <c r="I154" s="41">
        <f t="shared" si="16"/>
        <v>2.0390169333333339</v>
      </c>
      <c r="J154" s="41">
        <f t="shared" si="17"/>
        <v>7.3404609600000015</v>
      </c>
      <c r="K154" s="41">
        <f t="shared" si="18"/>
        <v>925.45550508220913</v>
      </c>
      <c r="L154" s="41">
        <f t="shared" si="19"/>
        <v>5.688857244000001E-3</v>
      </c>
      <c r="M154" s="41">
        <f t="shared" si="20"/>
        <v>0.71722801643871492</v>
      </c>
    </row>
    <row r="155" spans="2:13">
      <c r="B155" s="81">
        <f t="shared" si="14"/>
        <v>150</v>
      </c>
      <c r="C155" s="44">
        <v>6700</v>
      </c>
      <c r="D155" s="48">
        <v>10444</v>
      </c>
      <c r="E155" s="48">
        <v>10.444000000000001</v>
      </c>
      <c r="F155" s="48">
        <v>14.88550052822467</v>
      </c>
      <c r="G155" s="50">
        <v>426.9</v>
      </c>
      <c r="H155" s="41">
        <f t="shared" si="15"/>
        <v>1.0444E-2</v>
      </c>
      <c r="I155" s="41">
        <f t="shared" si="16"/>
        <v>1.2384843333333333</v>
      </c>
      <c r="J155" s="41">
        <f t="shared" si="17"/>
        <v>4.4585435999999996</v>
      </c>
      <c r="K155" s="41">
        <f t="shared" si="18"/>
        <v>929.91404868220911</v>
      </c>
      <c r="L155" s="41">
        <f t="shared" si="19"/>
        <v>3.4553712900000002E-3</v>
      </c>
      <c r="M155" s="41">
        <f t="shared" si="20"/>
        <v>0.72068338772871487</v>
      </c>
    </row>
    <row r="156" spans="2:13">
      <c r="B156" s="81">
        <f t="shared" si="14"/>
        <v>151</v>
      </c>
      <c r="C156" s="44">
        <v>6700</v>
      </c>
      <c r="D156" s="48">
        <v>10444</v>
      </c>
      <c r="E156" s="48">
        <v>10.444000000000001</v>
      </c>
      <c r="F156" s="48">
        <v>14.88550052822467</v>
      </c>
      <c r="G156" s="50">
        <v>426.9</v>
      </c>
      <c r="H156" s="41">
        <f t="shared" si="15"/>
        <v>1.0444E-2</v>
      </c>
      <c r="I156" s="41">
        <f t="shared" si="16"/>
        <v>1.2384843333333333</v>
      </c>
      <c r="J156" s="41">
        <f t="shared" si="17"/>
        <v>4.4585435999999996</v>
      </c>
      <c r="K156" s="41">
        <f t="shared" si="18"/>
        <v>934.3725922822091</v>
      </c>
      <c r="L156" s="41">
        <f t="shared" si="19"/>
        <v>3.4553712900000002E-3</v>
      </c>
      <c r="M156" s="41">
        <f t="shared" si="20"/>
        <v>0.72413875901871483</v>
      </c>
    </row>
    <row r="157" spans="2:13">
      <c r="B157" s="81">
        <f t="shared" si="14"/>
        <v>152</v>
      </c>
      <c r="C157" s="44">
        <v>6700</v>
      </c>
      <c r="D157" s="48">
        <v>10444</v>
      </c>
      <c r="E157" s="48">
        <v>10.444000000000001</v>
      </c>
      <c r="F157" s="48">
        <v>14.88550052822467</v>
      </c>
      <c r="G157" s="50">
        <v>426.9</v>
      </c>
      <c r="H157" s="41">
        <f t="shared" si="15"/>
        <v>1.0444E-2</v>
      </c>
      <c r="I157" s="41">
        <f t="shared" si="16"/>
        <v>1.2384843333333333</v>
      </c>
      <c r="J157" s="41">
        <f t="shared" si="17"/>
        <v>4.4585435999999996</v>
      </c>
      <c r="K157" s="41">
        <f t="shared" si="18"/>
        <v>938.83113588220908</v>
      </c>
      <c r="L157" s="41">
        <f t="shared" si="19"/>
        <v>3.4553712900000002E-3</v>
      </c>
      <c r="M157" s="41">
        <f t="shared" si="20"/>
        <v>0.72759413030871478</v>
      </c>
    </row>
    <row r="158" spans="2:13">
      <c r="B158" s="81">
        <f t="shared" si="14"/>
        <v>153</v>
      </c>
      <c r="C158" s="44">
        <v>6700</v>
      </c>
      <c r="D158" s="48">
        <v>10444</v>
      </c>
      <c r="E158" s="48">
        <v>10.444000000000001</v>
      </c>
      <c r="F158" s="48">
        <v>14.88550052822467</v>
      </c>
      <c r="G158" s="50">
        <v>426.9</v>
      </c>
      <c r="H158" s="41">
        <f t="shared" si="15"/>
        <v>1.0444E-2</v>
      </c>
      <c r="I158" s="41">
        <f t="shared" si="16"/>
        <v>1.2384843333333333</v>
      </c>
      <c r="J158" s="41">
        <f t="shared" si="17"/>
        <v>4.4585435999999996</v>
      </c>
      <c r="K158" s="41">
        <f t="shared" si="18"/>
        <v>943.28967948220907</v>
      </c>
      <c r="L158" s="41">
        <f t="shared" si="19"/>
        <v>3.4553712900000002E-3</v>
      </c>
      <c r="M158" s="41">
        <f t="shared" si="20"/>
        <v>0.73104950159871473</v>
      </c>
    </row>
    <row r="159" spans="2:13">
      <c r="B159" s="81">
        <f t="shared" si="14"/>
        <v>154</v>
      </c>
      <c r="C159" s="44">
        <v>6700</v>
      </c>
      <c r="D159" s="48">
        <v>10444</v>
      </c>
      <c r="E159" s="48">
        <v>10.444000000000001</v>
      </c>
      <c r="F159" s="48">
        <v>14.88550052822467</v>
      </c>
      <c r="G159" s="50">
        <v>426.9</v>
      </c>
      <c r="H159" s="41">
        <f t="shared" si="15"/>
        <v>1.0444E-2</v>
      </c>
      <c r="I159" s="41">
        <f t="shared" si="16"/>
        <v>1.2384843333333333</v>
      </c>
      <c r="J159" s="41">
        <f t="shared" si="17"/>
        <v>4.4585435999999996</v>
      </c>
      <c r="K159" s="41">
        <f t="shared" si="18"/>
        <v>947.74822308220905</v>
      </c>
      <c r="L159" s="41">
        <f t="shared" si="19"/>
        <v>3.4553712900000002E-3</v>
      </c>
      <c r="M159" s="41">
        <f t="shared" si="20"/>
        <v>0.73450487288871469</v>
      </c>
    </row>
    <row r="160" spans="2:13">
      <c r="B160" s="81">
        <f t="shared" si="14"/>
        <v>155</v>
      </c>
      <c r="C160" s="44">
        <v>6800</v>
      </c>
      <c r="D160" s="48">
        <v>10056.08</v>
      </c>
      <c r="E160" s="48">
        <v>10.05608</v>
      </c>
      <c r="F160" s="48">
        <v>14.121836824654828</v>
      </c>
      <c r="G160" s="50">
        <v>426.9</v>
      </c>
      <c r="H160" s="41">
        <f t="shared" si="15"/>
        <v>1.005608E-2</v>
      </c>
      <c r="I160" s="41">
        <f t="shared" si="16"/>
        <v>1.1924834866666667</v>
      </c>
      <c r="J160" s="41">
        <f t="shared" si="17"/>
        <v>4.2929405520000001</v>
      </c>
      <c r="K160" s="41">
        <f t="shared" si="18"/>
        <v>952.04116363420906</v>
      </c>
      <c r="L160" s="41">
        <f t="shared" si="19"/>
        <v>3.3270289278000001E-3</v>
      </c>
      <c r="M160" s="41">
        <f t="shared" si="20"/>
        <v>0.7378319018165147</v>
      </c>
    </row>
    <row r="161" spans="2:13">
      <c r="B161" s="81">
        <f t="shared" si="14"/>
        <v>156</v>
      </c>
      <c r="C161" s="44">
        <v>6800</v>
      </c>
      <c r="D161" s="48">
        <v>10056.08</v>
      </c>
      <c r="E161" s="48">
        <v>10.05608</v>
      </c>
      <c r="F161" s="48">
        <v>14.121836824654828</v>
      </c>
      <c r="G161" s="50">
        <v>426.9</v>
      </c>
      <c r="H161" s="41">
        <f t="shared" si="15"/>
        <v>1.005608E-2</v>
      </c>
      <c r="I161" s="41">
        <f t="shared" si="16"/>
        <v>1.1924834866666667</v>
      </c>
      <c r="J161" s="41">
        <f t="shared" si="17"/>
        <v>4.2929405520000001</v>
      </c>
      <c r="K161" s="41">
        <f t="shared" si="18"/>
        <v>956.33410418620906</v>
      </c>
      <c r="L161" s="41">
        <f t="shared" si="19"/>
        <v>3.3270289278000001E-3</v>
      </c>
      <c r="M161" s="41">
        <f t="shared" si="20"/>
        <v>0.74115893074431471</v>
      </c>
    </row>
    <row r="162" spans="2:13">
      <c r="B162" s="81">
        <f t="shared" si="14"/>
        <v>157</v>
      </c>
      <c r="C162" s="44">
        <v>6800</v>
      </c>
      <c r="D162" s="48">
        <v>10056.08</v>
      </c>
      <c r="E162" s="48">
        <v>10.05608</v>
      </c>
      <c r="F162" s="48">
        <v>14.121836824654828</v>
      </c>
      <c r="G162" s="50">
        <v>426.9</v>
      </c>
      <c r="H162" s="41">
        <f t="shared" si="15"/>
        <v>1.005608E-2</v>
      </c>
      <c r="I162" s="41">
        <f t="shared" si="16"/>
        <v>1.1924834866666667</v>
      </c>
      <c r="J162" s="41">
        <f t="shared" si="17"/>
        <v>4.2929405520000001</v>
      </c>
      <c r="K162" s="41">
        <f t="shared" si="18"/>
        <v>960.62704473820907</v>
      </c>
      <c r="L162" s="41">
        <f t="shared" si="19"/>
        <v>3.3270289278000001E-3</v>
      </c>
      <c r="M162" s="41">
        <f t="shared" si="20"/>
        <v>0.74448595967211473</v>
      </c>
    </row>
    <row r="163" spans="2:13">
      <c r="B163" s="81">
        <f t="shared" si="14"/>
        <v>158</v>
      </c>
      <c r="C163" s="44">
        <v>6800</v>
      </c>
      <c r="D163" s="48">
        <v>10056.08</v>
      </c>
      <c r="E163" s="48">
        <v>10.05608</v>
      </c>
      <c r="F163" s="48">
        <v>14.121836824654828</v>
      </c>
      <c r="G163" s="50">
        <v>426.9</v>
      </c>
      <c r="H163" s="41">
        <f t="shared" si="15"/>
        <v>1.005608E-2</v>
      </c>
      <c r="I163" s="41">
        <f t="shared" si="16"/>
        <v>1.1924834866666667</v>
      </c>
      <c r="J163" s="41">
        <f t="shared" si="17"/>
        <v>4.2929405520000001</v>
      </c>
      <c r="K163" s="41">
        <f t="shared" si="18"/>
        <v>964.91998529020907</v>
      </c>
      <c r="L163" s="41">
        <f t="shared" si="19"/>
        <v>3.3270289278000001E-3</v>
      </c>
      <c r="M163" s="41">
        <f t="shared" si="20"/>
        <v>0.74781298859991474</v>
      </c>
    </row>
    <row r="164" spans="2:13">
      <c r="B164" s="81">
        <f t="shared" si="14"/>
        <v>159</v>
      </c>
      <c r="C164" s="44">
        <v>6800</v>
      </c>
      <c r="D164" s="48">
        <v>10056.08</v>
      </c>
      <c r="E164" s="48">
        <v>10.05608</v>
      </c>
      <c r="F164" s="48">
        <v>14.121836824654828</v>
      </c>
      <c r="G164" s="50">
        <v>426.9</v>
      </c>
      <c r="H164" s="41">
        <f t="shared" si="15"/>
        <v>1.005608E-2</v>
      </c>
      <c r="I164" s="41">
        <f t="shared" si="16"/>
        <v>1.1924834866666667</v>
      </c>
      <c r="J164" s="41">
        <f t="shared" si="17"/>
        <v>4.2929405520000001</v>
      </c>
      <c r="K164" s="41">
        <f t="shared" si="18"/>
        <v>969.21292584220907</v>
      </c>
      <c r="L164" s="41">
        <f t="shared" si="19"/>
        <v>3.3270289278000001E-3</v>
      </c>
      <c r="M164" s="41">
        <f t="shared" si="20"/>
        <v>0.75114001752771475</v>
      </c>
    </row>
    <row r="165" spans="2:13">
      <c r="B165" s="81">
        <f t="shared" si="14"/>
        <v>160</v>
      </c>
      <c r="C165" s="44">
        <f>7000</f>
        <v>7000</v>
      </c>
      <c r="D165" s="48">
        <v>9287.6999999999989</v>
      </c>
      <c r="E165" s="48">
        <v>9.2876999999999992</v>
      </c>
      <c r="F165" s="48">
        <v>12.670143128182252</v>
      </c>
      <c r="G165" s="50">
        <v>535.1</v>
      </c>
      <c r="H165" s="41">
        <f t="shared" si="15"/>
        <v>9.2876999999999994E-3</v>
      </c>
      <c r="I165" s="41">
        <f t="shared" si="16"/>
        <v>1.3805134083333332</v>
      </c>
      <c r="J165" s="41">
        <f t="shared" si="17"/>
        <v>4.96984827</v>
      </c>
      <c r="K165" s="41">
        <f t="shared" si="18"/>
        <v>974.18277411220902</v>
      </c>
      <c r="L165" s="41">
        <f t="shared" si="19"/>
        <v>3.85163240925E-3</v>
      </c>
      <c r="M165" s="41">
        <f t="shared" si="20"/>
        <v>0.75499164993696477</v>
      </c>
    </row>
    <row r="166" spans="2:13">
      <c r="B166" s="81">
        <f t="shared" si="14"/>
        <v>161</v>
      </c>
      <c r="C166" s="44">
        <f>7000</f>
        <v>7000</v>
      </c>
      <c r="D166" s="48">
        <v>9287.6999999999989</v>
      </c>
      <c r="E166" s="48">
        <v>9.2876999999999992</v>
      </c>
      <c r="F166" s="48">
        <v>12.670143128182252</v>
      </c>
      <c r="G166" s="50">
        <v>535.1</v>
      </c>
      <c r="H166" s="41">
        <f t="shared" si="15"/>
        <v>9.2876999999999994E-3</v>
      </c>
      <c r="I166" s="41">
        <f t="shared" si="16"/>
        <v>1.3805134083333332</v>
      </c>
      <c r="J166" s="41">
        <f t="shared" si="17"/>
        <v>4.96984827</v>
      </c>
      <c r="K166" s="41">
        <f t="shared" si="18"/>
        <v>979.15262238220907</v>
      </c>
      <c r="L166" s="41">
        <f t="shared" si="19"/>
        <v>3.85163240925E-3</v>
      </c>
      <c r="M166" s="41">
        <f t="shared" si="20"/>
        <v>0.75884328234621479</v>
      </c>
    </row>
    <row r="167" spans="2:13">
      <c r="B167" s="81">
        <f t="shared" si="14"/>
        <v>162</v>
      </c>
      <c r="C167" s="44">
        <f>7000</f>
        <v>7000</v>
      </c>
      <c r="D167" s="48">
        <v>9287.6999999999989</v>
      </c>
      <c r="E167" s="48">
        <v>9.2876999999999992</v>
      </c>
      <c r="F167" s="48">
        <v>12.670143128182252</v>
      </c>
      <c r="G167" s="50">
        <v>535.1</v>
      </c>
      <c r="H167" s="41">
        <f t="shared" si="15"/>
        <v>9.2876999999999994E-3</v>
      </c>
      <c r="I167" s="41">
        <f t="shared" si="16"/>
        <v>1.3805134083333332</v>
      </c>
      <c r="J167" s="41">
        <f t="shared" si="17"/>
        <v>4.96984827</v>
      </c>
      <c r="K167" s="41">
        <f t="shared" si="18"/>
        <v>984.12247065220913</v>
      </c>
      <c r="L167" s="41">
        <f t="shared" si="19"/>
        <v>3.85163240925E-3</v>
      </c>
      <c r="M167" s="41">
        <f t="shared" si="20"/>
        <v>0.7626949147554648</v>
      </c>
    </row>
    <row r="168" spans="2:13">
      <c r="B168" s="81">
        <f t="shared" si="14"/>
        <v>163</v>
      </c>
      <c r="C168" s="44">
        <f>7000</f>
        <v>7000</v>
      </c>
      <c r="D168" s="48">
        <v>9287.6999999999989</v>
      </c>
      <c r="E168" s="48">
        <v>9.2876999999999992</v>
      </c>
      <c r="F168" s="48">
        <v>12.670143128182252</v>
      </c>
      <c r="G168" s="50">
        <v>535.1</v>
      </c>
      <c r="H168" s="41">
        <f t="shared" si="15"/>
        <v>9.2876999999999994E-3</v>
      </c>
      <c r="I168" s="41">
        <f t="shared" si="16"/>
        <v>1.3805134083333332</v>
      </c>
      <c r="J168" s="41">
        <f t="shared" si="17"/>
        <v>4.96984827</v>
      </c>
      <c r="K168" s="41">
        <f t="shared" si="18"/>
        <v>989.09231892220919</v>
      </c>
      <c r="L168" s="41">
        <f t="shared" si="19"/>
        <v>3.85163240925E-3</v>
      </c>
      <c r="M168" s="41">
        <f t="shared" si="20"/>
        <v>0.76654654716471482</v>
      </c>
    </row>
    <row r="169" spans="2:13">
      <c r="B169" s="81">
        <f t="shared" si="14"/>
        <v>164</v>
      </c>
      <c r="C169" s="44">
        <f>7000</f>
        <v>7000</v>
      </c>
      <c r="D169" s="48">
        <v>9287.6999999999989</v>
      </c>
      <c r="E169" s="48">
        <v>9.2876999999999992</v>
      </c>
      <c r="F169" s="48">
        <v>12.670143128182252</v>
      </c>
      <c r="G169" s="50">
        <v>535.1</v>
      </c>
      <c r="H169" s="41">
        <f t="shared" si="15"/>
        <v>9.2876999999999994E-3</v>
      </c>
      <c r="I169" s="41">
        <f t="shared" si="16"/>
        <v>1.3805134083333332</v>
      </c>
      <c r="J169" s="41">
        <f t="shared" si="17"/>
        <v>4.96984827</v>
      </c>
      <c r="K169" s="41">
        <f t="shared" si="18"/>
        <v>994.06216719220924</v>
      </c>
      <c r="L169" s="41">
        <f t="shared" si="19"/>
        <v>3.85163240925E-3</v>
      </c>
      <c r="M169" s="41">
        <f t="shared" si="20"/>
        <v>0.77039817957396484</v>
      </c>
    </row>
    <row r="170" spans="2:13">
      <c r="B170" s="81">
        <f t="shared" si="14"/>
        <v>165</v>
      </c>
      <c r="C170" s="44">
        <f>7000</f>
        <v>7000</v>
      </c>
      <c r="D170" s="48">
        <v>9287.6999999999989</v>
      </c>
      <c r="E170" s="48">
        <v>9.2876999999999992</v>
      </c>
      <c r="F170" s="48">
        <v>12.670143128182252</v>
      </c>
      <c r="G170" s="50">
        <v>535.1</v>
      </c>
      <c r="H170" s="41">
        <f t="shared" si="15"/>
        <v>9.2876999999999994E-3</v>
      </c>
      <c r="I170" s="41">
        <f t="shared" si="16"/>
        <v>1.3805134083333332</v>
      </c>
      <c r="J170" s="41">
        <f t="shared" si="17"/>
        <v>4.96984827</v>
      </c>
      <c r="K170" s="41">
        <f t="shared" si="18"/>
        <v>999.0320154622093</v>
      </c>
      <c r="L170" s="41">
        <f t="shared" si="19"/>
        <v>3.85163240925E-3</v>
      </c>
      <c r="M170" s="41">
        <f t="shared" si="20"/>
        <v>0.77424981198321485</v>
      </c>
    </row>
    <row r="171" spans="2:13">
      <c r="B171" s="81">
        <f t="shared" si="14"/>
        <v>166</v>
      </c>
      <c r="C171" s="44">
        <f>7000</f>
        <v>7000</v>
      </c>
      <c r="D171" s="48">
        <v>9287.6999999999989</v>
      </c>
      <c r="E171" s="48">
        <v>9.2876999999999992</v>
      </c>
      <c r="F171" s="48">
        <v>12.670143128182252</v>
      </c>
      <c r="G171" s="50">
        <v>535.1</v>
      </c>
      <c r="H171" s="41">
        <f t="shared" si="15"/>
        <v>9.2876999999999994E-3</v>
      </c>
      <c r="I171" s="41">
        <f t="shared" si="16"/>
        <v>1.3805134083333332</v>
      </c>
      <c r="J171" s="41">
        <f t="shared" si="17"/>
        <v>4.96984827</v>
      </c>
      <c r="K171" s="41">
        <f t="shared" si="18"/>
        <v>1004.0018637322094</v>
      </c>
      <c r="L171" s="41">
        <f t="shared" si="19"/>
        <v>3.85163240925E-3</v>
      </c>
      <c r="M171" s="41">
        <f t="shared" si="20"/>
        <v>0.77810144439246487</v>
      </c>
    </row>
    <row r="172" spans="2:13">
      <c r="B172" s="81">
        <f t="shared" si="14"/>
        <v>167</v>
      </c>
      <c r="C172" s="44">
        <f>7000</f>
        <v>7000</v>
      </c>
      <c r="D172" s="48">
        <v>9287.6999999999989</v>
      </c>
      <c r="E172" s="48">
        <v>9.2876999999999992</v>
      </c>
      <c r="F172" s="48">
        <v>12.670143128182252</v>
      </c>
      <c r="G172" s="50">
        <v>535.1</v>
      </c>
      <c r="H172" s="41">
        <f t="shared" si="15"/>
        <v>9.2876999999999994E-3</v>
      </c>
      <c r="I172" s="41">
        <f t="shared" si="16"/>
        <v>1.3805134083333332</v>
      </c>
      <c r="J172" s="41">
        <f t="shared" si="17"/>
        <v>4.96984827</v>
      </c>
      <c r="K172" s="41">
        <f t="shared" si="18"/>
        <v>1008.9717120022094</v>
      </c>
      <c r="L172" s="41">
        <f t="shared" si="19"/>
        <v>3.85163240925E-3</v>
      </c>
      <c r="M172" s="41">
        <f t="shared" si="20"/>
        <v>0.78195307680171489</v>
      </c>
    </row>
    <row r="173" spans="2:13">
      <c r="B173" s="81">
        <f t="shared" si="14"/>
        <v>168</v>
      </c>
      <c r="C173" s="44">
        <f>7000</f>
        <v>7000</v>
      </c>
      <c r="D173" s="48">
        <v>9287.6999999999989</v>
      </c>
      <c r="E173" s="48">
        <v>9.2876999999999992</v>
      </c>
      <c r="F173" s="48">
        <v>12.670143128182252</v>
      </c>
      <c r="G173" s="50">
        <v>535.1</v>
      </c>
      <c r="H173" s="41">
        <f t="shared" si="15"/>
        <v>9.2876999999999994E-3</v>
      </c>
      <c r="I173" s="41">
        <f t="shared" si="16"/>
        <v>1.3805134083333332</v>
      </c>
      <c r="J173" s="41">
        <f t="shared" si="17"/>
        <v>4.96984827</v>
      </c>
      <c r="K173" s="41">
        <f t="shared" si="18"/>
        <v>1013.9415602722095</v>
      </c>
      <c r="L173" s="41">
        <f t="shared" si="19"/>
        <v>3.85163240925E-3</v>
      </c>
      <c r="M173" s="41">
        <f t="shared" si="20"/>
        <v>0.7858047092109649</v>
      </c>
    </row>
    <row r="174" spans="2:13">
      <c r="B174" s="81">
        <f t="shared" si="14"/>
        <v>169</v>
      </c>
      <c r="C174" s="44">
        <f>7000</f>
        <v>7000</v>
      </c>
      <c r="D174" s="48">
        <v>9287.6999999999989</v>
      </c>
      <c r="E174" s="48">
        <v>9.2876999999999992</v>
      </c>
      <c r="F174" s="48">
        <v>12.670143128182252</v>
      </c>
      <c r="G174" s="50">
        <v>535.1</v>
      </c>
      <c r="H174" s="41">
        <f t="shared" si="15"/>
        <v>9.2876999999999994E-3</v>
      </c>
      <c r="I174" s="41">
        <f t="shared" si="16"/>
        <v>1.3805134083333332</v>
      </c>
      <c r="J174" s="41">
        <f t="shared" si="17"/>
        <v>4.96984827</v>
      </c>
      <c r="K174" s="41">
        <f t="shared" si="18"/>
        <v>1018.9114085422095</v>
      </c>
      <c r="L174" s="41">
        <f t="shared" si="19"/>
        <v>3.85163240925E-3</v>
      </c>
      <c r="M174" s="41">
        <f t="shared" si="20"/>
        <v>0.78965634162021492</v>
      </c>
    </row>
    <row r="175" spans="2:13">
      <c r="B175" s="81">
        <f t="shared" si="14"/>
        <v>170</v>
      </c>
      <c r="C175" s="44">
        <f>7000</f>
        <v>7000</v>
      </c>
      <c r="D175" s="48">
        <v>9287.6999999999989</v>
      </c>
      <c r="E175" s="48">
        <v>9.2876999999999992</v>
      </c>
      <c r="F175" s="48">
        <v>12.670143128182252</v>
      </c>
      <c r="G175" s="50">
        <v>535.1</v>
      </c>
      <c r="H175" s="41">
        <f t="shared" si="15"/>
        <v>9.2876999999999994E-3</v>
      </c>
      <c r="I175" s="41">
        <f t="shared" si="16"/>
        <v>1.3805134083333332</v>
      </c>
      <c r="J175" s="41">
        <f t="shared" si="17"/>
        <v>4.96984827</v>
      </c>
      <c r="K175" s="41">
        <f t="shared" si="18"/>
        <v>1023.8812568122096</v>
      </c>
      <c r="L175" s="41">
        <f t="shared" si="19"/>
        <v>3.85163240925E-3</v>
      </c>
      <c r="M175" s="41">
        <f t="shared" si="20"/>
        <v>0.79350797402946494</v>
      </c>
    </row>
    <row r="176" spans="2:13">
      <c r="B176" s="81">
        <f t="shared" si="14"/>
        <v>171</v>
      </c>
      <c r="C176" s="44">
        <f>7000</f>
        <v>7000</v>
      </c>
      <c r="D176" s="48">
        <v>9287.6999999999989</v>
      </c>
      <c r="E176" s="48">
        <v>9.2876999999999992</v>
      </c>
      <c r="F176" s="48">
        <v>12.670143128182252</v>
      </c>
      <c r="G176" s="50">
        <v>535.1</v>
      </c>
      <c r="H176" s="41">
        <f t="shared" si="15"/>
        <v>9.2876999999999994E-3</v>
      </c>
      <c r="I176" s="41">
        <f t="shared" si="16"/>
        <v>1.3805134083333332</v>
      </c>
      <c r="J176" s="41">
        <f t="shared" si="17"/>
        <v>4.96984827</v>
      </c>
      <c r="K176" s="41">
        <f t="shared" si="18"/>
        <v>1028.8511050822096</v>
      </c>
      <c r="L176" s="41">
        <f t="shared" si="19"/>
        <v>3.85163240925E-3</v>
      </c>
      <c r="M176" s="41">
        <f t="shared" si="20"/>
        <v>0.79735960643871495</v>
      </c>
    </row>
    <row r="177" spans="2:13">
      <c r="B177" s="81">
        <f t="shared" si="14"/>
        <v>172</v>
      </c>
      <c r="C177" s="44">
        <f>7000</f>
        <v>7000</v>
      </c>
      <c r="D177" s="48">
        <v>9287.6999999999989</v>
      </c>
      <c r="E177" s="48">
        <v>9.2876999999999992</v>
      </c>
      <c r="F177" s="48">
        <v>12.670143128182252</v>
      </c>
      <c r="G177" s="50">
        <v>535.1</v>
      </c>
      <c r="H177" s="41">
        <f t="shared" si="15"/>
        <v>9.2876999999999994E-3</v>
      </c>
      <c r="I177" s="41">
        <f t="shared" si="16"/>
        <v>1.3805134083333332</v>
      </c>
      <c r="J177" s="41">
        <f t="shared" si="17"/>
        <v>4.96984827</v>
      </c>
      <c r="K177" s="41">
        <f t="shared" si="18"/>
        <v>1033.8209533522097</v>
      </c>
      <c r="L177" s="41">
        <f t="shared" si="19"/>
        <v>3.85163240925E-3</v>
      </c>
      <c r="M177" s="41">
        <f t="shared" si="20"/>
        <v>0.80121123884796497</v>
      </c>
    </row>
    <row r="178" spans="2:13">
      <c r="B178" s="81">
        <f t="shared" si="14"/>
        <v>173</v>
      </c>
      <c r="C178" s="44">
        <f>7000</f>
        <v>7000</v>
      </c>
      <c r="D178" s="48">
        <v>9287.6999999999989</v>
      </c>
      <c r="E178" s="48">
        <v>9.2876999999999992</v>
      </c>
      <c r="F178" s="48">
        <v>12.670143128182252</v>
      </c>
      <c r="G178" s="50">
        <v>535.1</v>
      </c>
      <c r="H178" s="41">
        <f t="shared" si="15"/>
        <v>9.2876999999999994E-3</v>
      </c>
      <c r="I178" s="41">
        <f t="shared" si="16"/>
        <v>1.3805134083333332</v>
      </c>
      <c r="J178" s="41">
        <f t="shared" si="17"/>
        <v>4.96984827</v>
      </c>
      <c r="K178" s="41">
        <f t="shared" si="18"/>
        <v>1038.7908016222098</v>
      </c>
      <c r="L178" s="41">
        <f t="shared" si="19"/>
        <v>3.85163240925E-3</v>
      </c>
      <c r="M178" s="41">
        <f t="shared" si="20"/>
        <v>0.80506287125721498</v>
      </c>
    </row>
    <row r="179" spans="2:13">
      <c r="B179" s="81">
        <f t="shared" si="14"/>
        <v>174</v>
      </c>
      <c r="C179" s="44">
        <f>7000</f>
        <v>7000</v>
      </c>
      <c r="D179" s="48">
        <v>9287.6999999999989</v>
      </c>
      <c r="E179" s="48">
        <v>9.2876999999999992</v>
      </c>
      <c r="F179" s="48">
        <v>12.670143128182252</v>
      </c>
      <c r="G179" s="50">
        <v>535.1</v>
      </c>
      <c r="H179" s="41">
        <f t="shared" si="15"/>
        <v>9.2876999999999994E-3</v>
      </c>
      <c r="I179" s="41">
        <f t="shared" si="16"/>
        <v>1.3805134083333332</v>
      </c>
      <c r="J179" s="41">
        <f t="shared" si="17"/>
        <v>4.96984827</v>
      </c>
      <c r="K179" s="41">
        <f t="shared" si="18"/>
        <v>1043.7606498922098</v>
      </c>
      <c r="L179" s="41">
        <f t="shared" si="19"/>
        <v>3.85163240925E-3</v>
      </c>
      <c r="M179" s="41">
        <f t="shared" si="20"/>
        <v>0.808914503666465</v>
      </c>
    </row>
    <row r="180" spans="2:13">
      <c r="B180" s="81">
        <f t="shared" si="14"/>
        <v>175</v>
      </c>
      <c r="C180" s="44">
        <f>7000</f>
        <v>7000</v>
      </c>
      <c r="D180" s="48">
        <v>9287.6999999999989</v>
      </c>
      <c r="E180" s="48">
        <v>9.2876999999999992</v>
      </c>
      <c r="F180" s="48">
        <v>12.670143128182252</v>
      </c>
      <c r="G180" s="50">
        <v>535.1</v>
      </c>
      <c r="H180" s="41">
        <f t="shared" si="15"/>
        <v>9.2876999999999994E-3</v>
      </c>
      <c r="I180" s="41">
        <f t="shared" si="16"/>
        <v>1.3805134083333332</v>
      </c>
      <c r="J180" s="41">
        <f t="shared" si="17"/>
        <v>4.96984827</v>
      </c>
      <c r="K180" s="41">
        <f t="shared" si="18"/>
        <v>1048.7304981622099</v>
      </c>
      <c r="L180" s="41">
        <f t="shared" si="19"/>
        <v>3.85163240925E-3</v>
      </c>
      <c r="M180" s="41">
        <f t="shared" si="20"/>
        <v>0.81276613607571502</v>
      </c>
    </row>
    <row r="181" spans="2:13">
      <c r="B181" s="81">
        <f t="shared" si="14"/>
        <v>176</v>
      </c>
      <c r="C181" s="44">
        <f>7000</f>
        <v>7000</v>
      </c>
      <c r="D181" s="48">
        <v>9287.6999999999989</v>
      </c>
      <c r="E181" s="48">
        <v>9.2876999999999992</v>
      </c>
      <c r="F181" s="48">
        <v>12.670143128182252</v>
      </c>
      <c r="G181" s="50">
        <v>535.1</v>
      </c>
      <c r="H181" s="41">
        <f t="shared" si="15"/>
        <v>9.2876999999999994E-3</v>
      </c>
      <c r="I181" s="41">
        <f t="shared" si="16"/>
        <v>1.3805134083333332</v>
      </c>
      <c r="J181" s="41">
        <f t="shared" si="17"/>
        <v>4.96984827</v>
      </c>
      <c r="K181" s="41">
        <f t="shared" si="18"/>
        <v>1053.7003464322099</v>
      </c>
      <c r="L181" s="41">
        <f t="shared" si="19"/>
        <v>3.85163240925E-3</v>
      </c>
      <c r="M181" s="41">
        <f t="shared" si="20"/>
        <v>0.81661776848496503</v>
      </c>
    </row>
    <row r="182" spans="2:13">
      <c r="B182" s="81">
        <f t="shared" si="14"/>
        <v>177</v>
      </c>
      <c r="C182" s="44">
        <f>7000</f>
        <v>7000</v>
      </c>
      <c r="D182" s="48">
        <v>9287.6999999999989</v>
      </c>
      <c r="E182" s="48">
        <v>9.2876999999999992</v>
      </c>
      <c r="F182" s="48">
        <v>12.670143128182252</v>
      </c>
      <c r="G182" s="50">
        <v>535.1</v>
      </c>
      <c r="H182" s="41">
        <f t="shared" si="15"/>
        <v>9.2876999999999994E-3</v>
      </c>
      <c r="I182" s="41">
        <f t="shared" si="16"/>
        <v>1.3805134083333332</v>
      </c>
      <c r="J182" s="41">
        <f t="shared" si="17"/>
        <v>4.96984827</v>
      </c>
      <c r="K182" s="41">
        <f t="shared" si="18"/>
        <v>1058.67019470221</v>
      </c>
      <c r="L182" s="41">
        <f t="shared" si="19"/>
        <v>3.85163240925E-3</v>
      </c>
      <c r="M182" s="41">
        <f t="shared" si="20"/>
        <v>0.82046940089421505</v>
      </c>
    </row>
    <row r="183" spans="2:13">
      <c r="B183" s="81">
        <f t="shared" si="14"/>
        <v>178</v>
      </c>
      <c r="C183" s="44">
        <f>7000</f>
        <v>7000</v>
      </c>
      <c r="D183" s="48">
        <v>9287.6999999999989</v>
      </c>
      <c r="E183" s="48">
        <v>9.2876999999999992</v>
      </c>
      <c r="F183" s="48">
        <v>12.670143128182252</v>
      </c>
      <c r="G183" s="50">
        <v>535.1</v>
      </c>
      <c r="H183" s="41">
        <f t="shared" si="15"/>
        <v>9.2876999999999994E-3</v>
      </c>
      <c r="I183" s="41">
        <f t="shared" si="16"/>
        <v>1.3805134083333332</v>
      </c>
      <c r="J183" s="41">
        <f t="shared" si="17"/>
        <v>4.96984827</v>
      </c>
      <c r="K183" s="41">
        <f t="shared" si="18"/>
        <v>1063.64004297221</v>
      </c>
      <c r="L183" s="41">
        <f t="shared" si="19"/>
        <v>3.85163240925E-3</v>
      </c>
      <c r="M183" s="41">
        <f t="shared" si="20"/>
        <v>0.82432103330346507</v>
      </c>
    </row>
    <row r="184" spans="2:13">
      <c r="B184" s="81">
        <f t="shared" si="14"/>
        <v>179</v>
      </c>
      <c r="C184" s="44">
        <f>7000</f>
        <v>7000</v>
      </c>
      <c r="D184" s="48">
        <v>9287.6999999999989</v>
      </c>
      <c r="E184" s="48">
        <v>9.2876999999999992</v>
      </c>
      <c r="F184" s="48">
        <v>12.670143128182252</v>
      </c>
      <c r="G184" s="50">
        <v>535.1</v>
      </c>
      <c r="H184" s="41">
        <f t="shared" si="15"/>
        <v>9.2876999999999994E-3</v>
      </c>
      <c r="I184" s="41">
        <f t="shared" si="16"/>
        <v>1.3805134083333332</v>
      </c>
      <c r="J184" s="41">
        <f t="shared" si="17"/>
        <v>4.96984827</v>
      </c>
      <c r="K184" s="41">
        <f t="shared" si="18"/>
        <v>1068.6098912422101</v>
      </c>
      <c r="L184" s="41">
        <f t="shared" si="19"/>
        <v>3.85163240925E-3</v>
      </c>
      <c r="M184" s="41">
        <f t="shared" si="20"/>
        <v>0.82817266571271508</v>
      </c>
    </row>
    <row r="185" spans="2:13">
      <c r="B185" s="81">
        <f t="shared" si="14"/>
        <v>180</v>
      </c>
      <c r="C185" s="44">
        <f>7000</f>
        <v>7000</v>
      </c>
      <c r="D185" s="48">
        <v>9287.6999999999989</v>
      </c>
      <c r="E185" s="48">
        <v>9.2876999999999992</v>
      </c>
      <c r="F185" s="48">
        <v>12.670143128182252</v>
      </c>
      <c r="G185" s="50">
        <v>535.1</v>
      </c>
      <c r="H185" s="41">
        <f t="shared" si="15"/>
        <v>9.2876999999999994E-3</v>
      </c>
      <c r="I185" s="41">
        <f t="shared" si="16"/>
        <v>1.3805134083333332</v>
      </c>
      <c r="J185" s="41">
        <f t="shared" si="17"/>
        <v>4.96984827</v>
      </c>
      <c r="K185" s="41">
        <f t="shared" si="18"/>
        <v>1073.5797395122102</v>
      </c>
      <c r="L185" s="41">
        <f t="shared" si="19"/>
        <v>3.85163240925E-3</v>
      </c>
      <c r="M185" s="41">
        <f t="shared" si="20"/>
        <v>0.8320242981219651</v>
      </c>
    </row>
    <row r="186" spans="2:13">
      <c r="B186" s="81">
        <f t="shared" si="14"/>
        <v>181</v>
      </c>
      <c r="C186" s="44">
        <f>7000</f>
        <v>7000</v>
      </c>
      <c r="D186" s="48">
        <v>9287.6999999999989</v>
      </c>
      <c r="E186" s="48">
        <v>9.2876999999999992</v>
      </c>
      <c r="F186" s="48">
        <v>12.670143128182252</v>
      </c>
      <c r="G186" s="50">
        <v>535.1</v>
      </c>
      <c r="H186" s="41">
        <f t="shared" si="15"/>
        <v>9.2876999999999994E-3</v>
      </c>
      <c r="I186" s="41">
        <f t="shared" si="16"/>
        <v>1.3805134083333332</v>
      </c>
      <c r="J186" s="41">
        <f t="shared" si="17"/>
        <v>4.96984827</v>
      </c>
      <c r="K186" s="41">
        <f t="shared" si="18"/>
        <v>1078.5495877822102</v>
      </c>
      <c r="L186" s="41">
        <f t="shared" si="19"/>
        <v>3.85163240925E-3</v>
      </c>
      <c r="M186" s="41">
        <f t="shared" si="20"/>
        <v>0.83587593053121512</v>
      </c>
    </row>
    <row r="187" spans="2:13">
      <c r="B187" s="81">
        <f t="shared" si="14"/>
        <v>182</v>
      </c>
      <c r="C187" s="44">
        <f>7000</f>
        <v>7000</v>
      </c>
      <c r="D187" s="48">
        <v>9287.6999999999989</v>
      </c>
      <c r="E187" s="48">
        <v>9.2876999999999992</v>
      </c>
      <c r="F187" s="48">
        <v>12.670143128182252</v>
      </c>
      <c r="G187" s="50">
        <v>535.1</v>
      </c>
      <c r="H187" s="41">
        <f t="shared" si="15"/>
        <v>9.2876999999999994E-3</v>
      </c>
      <c r="I187" s="41">
        <f t="shared" si="16"/>
        <v>1.3805134083333332</v>
      </c>
      <c r="J187" s="41">
        <f t="shared" si="17"/>
        <v>4.96984827</v>
      </c>
      <c r="K187" s="41">
        <f t="shared" si="18"/>
        <v>1083.5194360522103</v>
      </c>
      <c r="L187" s="41">
        <f t="shared" si="19"/>
        <v>3.85163240925E-3</v>
      </c>
      <c r="M187" s="41">
        <f t="shared" si="20"/>
        <v>0.83972756294046513</v>
      </c>
    </row>
    <row r="188" spans="2:13">
      <c r="B188" s="81">
        <f t="shared" si="14"/>
        <v>183</v>
      </c>
      <c r="C188" s="44">
        <f>7000</f>
        <v>7000</v>
      </c>
      <c r="D188" s="48">
        <v>9287.6999999999989</v>
      </c>
      <c r="E188" s="48">
        <v>9.2876999999999992</v>
      </c>
      <c r="F188" s="48">
        <v>12.670143128182252</v>
      </c>
      <c r="G188" s="50">
        <v>535.1</v>
      </c>
      <c r="H188" s="41">
        <f t="shared" si="15"/>
        <v>9.2876999999999994E-3</v>
      </c>
      <c r="I188" s="41">
        <f t="shared" si="16"/>
        <v>1.3805134083333332</v>
      </c>
      <c r="J188" s="41">
        <f t="shared" si="17"/>
        <v>4.96984827</v>
      </c>
      <c r="K188" s="41">
        <f t="shared" si="18"/>
        <v>1088.4892843222103</v>
      </c>
      <c r="L188" s="41">
        <f t="shared" si="19"/>
        <v>3.85163240925E-3</v>
      </c>
      <c r="M188" s="41">
        <f t="shared" si="20"/>
        <v>0.84357919534971515</v>
      </c>
    </row>
    <row r="189" spans="2:13">
      <c r="B189" s="81">
        <f t="shared" si="14"/>
        <v>184</v>
      </c>
      <c r="C189" s="44">
        <f>7000</f>
        <v>7000</v>
      </c>
      <c r="D189" s="48">
        <v>9287.6999999999989</v>
      </c>
      <c r="E189" s="48">
        <v>9.2876999999999992</v>
      </c>
      <c r="F189" s="48">
        <v>12.670143128182252</v>
      </c>
      <c r="G189" s="50">
        <v>535.1</v>
      </c>
      <c r="H189" s="41">
        <f t="shared" si="15"/>
        <v>9.2876999999999994E-3</v>
      </c>
      <c r="I189" s="41">
        <f t="shared" si="16"/>
        <v>1.3805134083333332</v>
      </c>
      <c r="J189" s="41">
        <f t="shared" si="17"/>
        <v>4.96984827</v>
      </c>
      <c r="K189" s="41">
        <f t="shared" si="18"/>
        <v>1093.4591325922104</v>
      </c>
      <c r="L189" s="41">
        <f t="shared" si="19"/>
        <v>3.85163240925E-3</v>
      </c>
      <c r="M189" s="41">
        <f t="shared" si="20"/>
        <v>0.84743082775896517</v>
      </c>
    </row>
    <row r="190" spans="2:13">
      <c r="B190" s="81">
        <f t="shared" si="14"/>
        <v>185</v>
      </c>
      <c r="C190" s="44">
        <f>7000</f>
        <v>7000</v>
      </c>
      <c r="D190" s="48">
        <v>9287.6999999999989</v>
      </c>
      <c r="E190" s="48">
        <v>9.2876999999999992</v>
      </c>
      <c r="F190" s="48">
        <v>12.670143128182252</v>
      </c>
      <c r="G190" s="50">
        <v>535.1</v>
      </c>
      <c r="H190" s="41">
        <f t="shared" si="15"/>
        <v>9.2876999999999994E-3</v>
      </c>
      <c r="I190" s="41">
        <f t="shared" si="16"/>
        <v>1.3805134083333332</v>
      </c>
      <c r="J190" s="41">
        <f t="shared" si="17"/>
        <v>4.96984827</v>
      </c>
      <c r="K190" s="41">
        <f t="shared" si="18"/>
        <v>1098.4289808622104</v>
      </c>
      <c r="L190" s="41">
        <f t="shared" si="19"/>
        <v>3.85163240925E-3</v>
      </c>
      <c r="M190" s="41">
        <f t="shared" si="20"/>
        <v>0.85128246016821518</v>
      </c>
    </row>
    <row r="191" spans="2:13">
      <c r="B191" s="81">
        <f t="shared" si="14"/>
        <v>186</v>
      </c>
      <c r="C191" s="44">
        <f>7000</f>
        <v>7000</v>
      </c>
      <c r="D191" s="48">
        <v>9287.6999999999989</v>
      </c>
      <c r="E191" s="48">
        <v>9.2876999999999992</v>
      </c>
      <c r="F191" s="48">
        <v>12.670143128182252</v>
      </c>
      <c r="G191" s="50">
        <v>535.1</v>
      </c>
      <c r="H191" s="41">
        <f t="shared" si="15"/>
        <v>9.2876999999999994E-3</v>
      </c>
      <c r="I191" s="41">
        <f t="shared" si="16"/>
        <v>1.3805134083333332</v>
      </c>
      <c r="J191" s="41">
        <f t="shared" si="17"/>
        <v>4.96984827</v>
      </c>
      <c r="K191" s="41">
        <f t="shared" si="18"/>
        <v>1103.3988291322105</v>
      </c>
      <c r="L191" s="41">
        <f t="shared" si="19"/>
        <v>3.85163240925E-3</v>
      </c>
      <c r="M191" s="41">
        <f t="shared" si="20"/>
        <v>0.8551340925774652</v>
      </c>
    </row>
    <row r="192" spans="2:13">
      <c r="B192" s="81">
        <f t="shared" si="14"/>
        <v>187</v>
      </c>
      <c r="C192" s="44">
        <f>7000</f>
        <v>7000</v>
      </c>
      <c r="D192" s="48">
        <v>9287.6999999999989</v>
      </c>
      <c r="E192" s="48">
        <v>9.2876999999999992</v>
      </c>
      <c r="F192" s="48">
        <v>12.670143128182252</v>
      </c>
      <c r="G192" s="50">
        <v>535.1</v>
      </c>
      <c r="H192" s="41">
        <f t="shared" si="15"/>
        <v>9.2876999999999994E-3</v>
      </c>
      <c r="I192" s="41">
        <f t="shared" si="16"/>
        <v>1.3805134083333332</v>
      </c>
      <c r="J192" s="41">
        <f t="shared" si="17"/>
        <v>4.96984827</v>
      </c>
      <c r="K192" s="41">
        <f t="shared" si="18"/>
        <v>1108.3686774022106</v>
      </c>
      <c r="L192" s="41">
        <f t="shared" si="19"/>
        <v>3.85163240925E-3</v>
      </c>
      <c r="M192" s="41">
        <f t="shared" si="20"/>
        <v>0.85898572498671522</v>
      </c>
    </row>
    <row r="193" spans="2:13">
      <c r="B193" s="81">
        <f t="shared" si="14"/>
        <v>188</v>
      </c>
      <c r="C193" s="44">
        <f>7000</f>
        <v>7000</v>
      </c>
      <c r="D193" s="48">
        <v>9287.6999999999989</v>
      </c>
      <c r="E193" s="48">
        <v>9.2876999999999992</v>
      </c>
      <c r="F193" s="48">
        <v>12.670143128182252</v>
      </c>
      <c r="G193" s="50">
        <v>535.1</v>
      </c>
      <c r="H193" s="41">
        <f t="shared" si="15"/>
        <v>9.2876999999999994E-3</v>
      </c>
      <c r="I193" s="41">
        <f t="shared" si="16"/>
        <v>1.3805134083333332</v>
      </c>
      <c r="J193" s="41">
        <f t="shared" si="17"/>
        <v>4.96984827</v>
      </c>
      <c r="K193" s="41">
        <f t="shared" si="18"/>
        <v>1113.3385256722106</v>
      </c>
      <c r="L193" s="41">
        <f t="shared" si="19"/>
        <v>3.85163240925E-3</v>
      </c>
      <c r="M193" s="41">
        <f t="shared" si="20"/>
        <v>0.86283735739596523</v>
      </c>
    </row>
    <row r="194" spans="2:13">
      <c r="B194" s="81">
        <f t="shared" si="14"/>
        <v>189</v>
      </c>
      <c r="C194" s="44">
        <f>7000</f>
        <v>7000</v>
      </c>
      <c r="D194" s="48">
        <v>9287.6999999999989</v>
      </c>
      <c r="E194" s="48">
        <v>9.2876999999999992</v>
      </c>
      <c r="F194" s="48">
        <v>12.670143128182252</v>
      </c>
      <c r="G194" s="50">
        <v>535.1</v>
      </c>
      <c r="H194" s="41">
        <f t="shared" si="15"/>
        <v>9.2876999999999994E-3</v>
      </c>
      <c r="I194" s="41">
        <f t="shared" si="16"/>
        <v>1.3805134083333332</v>
      </c>
      <c r="J194" s="41">
        <f t="shared" si="17"/>
        <v>4.96984827</v>
      </c>
      <c r="K194" s="41">
        <f t="shared" si="18"/>
        <v>1118.3083739422107</v>
      </c>
      <c r="L194" s="41">
        <f t="shared" si="19"/>
        <v>3.85163240925E-3</v>
      </c>
      <c r="M194" s="41">
        <f t="shared" si="20"/>
        <v>0.86668898980521525</v>
      </c>
    </row>
    <row r="195" spans="2:13">
      <c r="B195" s="81">
        <f t="shared" si="14"/>
        <v>190</v>
      </c>
      <c r="C195" s="44">
        <f>7000</f>
        <v>7000</v>
      </c>
      <c r="D195" s="48">
        <v>9287.6999999999989</v>
      </c>
      <c r="E195" s="48">
        <v>9.2876999999999992</v>
      </c>
      <c r="F195" s="48">
        <v>12.670143128182252</v>
      </c>
      <c r="G195" s="50">
        <v>535.1</v>
      </c>
      <c r="H195" s="41">
        <f t="shared" si="15"/>
        <v>9.2876999999999994E-3</v>
      </c>
      <c r="I195" s="41">
        <f t="shared" si="16"/>
        <v>1.3805134083333332</v>
      </c>
      <c r="J195" s="41">
        <f t="shared" si="17"/>
        <v>4.96984827</v>
      </c>
      <c r="K195" s="41">
        <f t="shared" si="18"/>
        <v>1123.2782222122107</v>
      </c>
      <c r="L195" s="41">
        <f t="shared" si="19"/>
        <v>3.85163240925E-3</v>
      </c>
      <c r="M195" s="41">
        <f t="shared" si="20"/>
        <v>0.87054062221446527</v>
      </c>
    </row>
    <row r="196" spans="2:13">
      <c r="B196" s="81">
        <f t="shared" si="14"/>
        <v>191</v>
      </c>
      <c r="C196" s="44">
        <f>7000</f>
        <v>7000</v>
      </c>
      <c r="D196" s="48">
        <v>9287.6999999999989</v>
      </c>
      <c r="E196" s="48">
        <v>9.2876999999999992</v>
      </c>
      <c r="F196" s="48">
        <v>12.670143128182252</v>
      </c>
      <c r="G196" s="50">
        <v>535.1</v>
      </c>
      <c r="H196" s="41">
        <f t="shared" si="15"/>
        <v>9.2876999999999994E-3</v>
      </c>
      <c r="I196" s="41">
        <f t="shared" si="16"/>
        <v>1.3805134083333332</v>
      </c>
      <c r="J196" s="41">
        <f t="shared" si="17"/>
        <v>4.96984827</v>
      </c>
      <c r="K196" s="41">
        <f t="shared" si="18"/>
        <v>1128.2480704822108</v>
      </c>
      <c r="L196" s="41">
        <f t="shared" si="19"/>
        <v>3.85163240925E-3</v>
      </c>
      <c r="M196" s="41">
        <f t="shared" si="20"/>
        <v>0.87439225462371528</v>
      </c>
    </row>
    <row r="197" spans="2:13">
      <c r="B197" s="81">
        <f t="shared" si="14"/>
        <v>192</v>
      </c>
      <c r="C197" s="44">
        <f>7000</f>
        <v>7000</v>
      </c>
      <c r="D197" s="48">
        <v>9287.6999999999989</v>
      </c>
      <c r="E197" s="48">
        <v>9.2876999999999992</v>
      </c>
      <c r="F197" s="48">
        <v>12.670143128182252</v>
      </c>
      <c r="G197" s="50">
        <v>535.1</v>
      </c>
      <c r="H197" s="41">
        <f t="shared" si="15"/>
        <v>9.2876999999999994E-3</v>
      </c>
      <c r="I197" s="41">
        <f t="shared" si="16"/>
        <v>1.3805134083333332</v>
      </c>
      <c r="J197" s="41">
        <f t="shared" si="17"/>
        <v>4.96984827</v>
      </c>
      <c r="K197" s="41">
        <f t="shared" si="18"/>
        <v>1133.2179187522108</v>
      </c>
      <c r="L197" s="41">
        <f t="shared" si="19"/>
        <v>3.85163240925E-3</v>
      </c>
      <c r="M197" s="41">
        <f t="shared" si="20"/>
        <v>0.8782438870329653</v>
      </c>
    </row>
    <row r="198" spans="2:13">
      <c r="B198" s="81">
        <f t="shared" si="14"/>
        <v>193</v>
      </c>
      <c r="C198" s="44">
        <f>7000</f>
        <v>7000</v>
      </c>
      <c r="D198" s="48">
        <v>9287.6999999999989</v>
      </c>
      <c r="E198" s="48">
        <v>9.2876999999999992</v>
      </c>
      <c r="F198" s="48">
        <v>12.670143128182252</v>
      </c>
      <c r="G198" s="50">
        <v>535.1</v>
      </c>
      <c r="H198" s="41">
        <f t="shared" si="15"/>
        <v>9.2876999999999994E-3</v>
      </c>
      <c r="I198" s="41">
        <f t="shared" si="16"/>
        <v>1.3805134083333332</v>
      </c>
      <c r="J198" s="41">
        <f t="shared" si="17"/>
        <v>4.96984827</v>
      </c>
      <c r="K198" s="41">
        <f t="shared" si="18"/>
        <v>1138.1877670222109</v>
      </c>
      <c r="L198" s="41">
        <f t="shared" si="19"/>
        <v>3.85163240925E-3</v>
      </c>
      <c r="M198" s="41">
        <f t="shared" si="20"/>
        <v>0.88209551944221531</v>
      </c>
    </row>
    <row r="199" spans="2:13">
      <c r="B199" s="81">
        <f t="shared" ref="B199:B262" si="21">B198+1</f>
        <v>194</v>
      </c>
      <c r="C199" s="44">
        <f>7000</f>
        <v>7000</v>
      </c>
      <c r="D199" s="48">
        <v>9287.6999999999989</v>
      </c>
      <c r="E199" s="48">
        <v>9.2876999999999992</v>
      </c>
      <c r="F199" s="48">
        <v>12.670143128182252</v>
      </c>
      <c r="G199" s="50">
        <v>535.1</v>
      </c>
      <c r="H199" s="41">
        <f t="shared" ref="H199:H262" si="22">E199/1000</f>
        <v>9.2876999999999994E-3</v>
      </c>
      <c r="I199" s="41">
        <f t="shared" ref="I199:I262" si="23">E199*G199/3600</f>
        <v>1.3805134083333332</v>
      </c>
      <c r="J199" s="41">
        <f t="shared" ref="J199:J262" si="24">H199*G199</f>
        <v>4.96984827</v>
      </c>
      <c r="K199" s="41">
        <f t="shared" ref="K199:K262" si="25">K198+J199</f>
        <v>1143.1576152922109</v>
      </c>
      <c r="L199" s="41">
        <f t="shared" ref="L199:L262" si="26">J199/1000*0.775</f>
        <v>3.85163240925E-3</v>
      </c>
      <c r="M199" s="41">
        <f t="shared" ref="M199:M262" si="27">M198+L199</f>
        <v>0.88594715185146533</v>
      </c>
    </row>
    <row r="200" spans="2:13">
      <c r="B200" s="81">
        <f t="shared" si="21"/>
        <v>195</v>
      </c>
      <c r="C200" s="44">
        <f>7000</f>
        <v>7000</v>
      </c>
      <c r="D200" s="48">
        <v>9287.6999999999989</v>
      </c>
      <c r="E200" s="48">
        <v>9.2876999999999992</v>
      </c>
      <c r="F200" s="48">
        <v>12.670143128182252</v>
      </c>
      <c r="G200" s="50">
        <v>535.1</v>
      </c>
      <c r="H200" s="41">
        <f t="shared" si="22"/>
        <v>9.2876999999999994E-3</v>
      </c>
      <c r="I200" s="41">
        <f t="shared" si="23"/>
        <v>1.3805134083333332</v>
      </c>
      <c r="J200" s="41">
        <f t="shared" si="24"/>
        <v>4.96984827</v>
      </c>
      <c r="K200" s="41">
        <f t="shared" si="25"/>
        <v>1148.127463562211</v>
      </c>
      <c r="L200" s="41">
        <f t="shared" si="26"/>
        <v>3.85163240925E-3</v>
      </c>
      <c r="M200" s="41">
        <f t="shared" si="27"/>
        <v>0.88979878426071535</v>
      </c>
    </row>
    <row r="201" spans="2:13">
      <c r="B201" s="81">
        <f t="shared" si="21"/>
        <v>196</v>
      </c>
      <c r="C201" s="44">
        <f>7000</f>
        <v>7000</v>
      </c>
      <c r="D201" s="48">
        <v>9287.6999999999989</v>
      </c>
      <c r="E201" s="48">
        <v>9.2876999999999992</v>
      </c>
      <c r="F201" s="48">
        <v>12.670143128182252</v>
      </c>
      <c r="G201" s="50">
        <v>535.1</v>
      </c>
      <c r="H201" s="41">
        <f t="shared" si="22"/>
        <v>9.2876999999999994E-3</v>
      </c>
      <c r="I201" s="41">
        <f t="shared" si="23"/>
        <v>1.3805134083333332</v>
      </c>
      <c r="J201" s="41">
        <f t="shared" si="24"/>
        <v>4.96984827</v>
      </c>
      <c r="K201" s="41">
        <f t="shared" si="25"/>
        <v>1153.0973118322111</v>
      </c>
      <c r="L201" s="41">
        <f t="shared" si="26"/>
        <v>3.85163240925E-3</v>
      </c>
      <c r="M201" s="41">
        <f t="shared" si="27"/>
        <v>0.89365041666996536</v>
      </c>
    </row>
    <row r="202" spans="2:13">
      <c r="B202" s="81">
        <f t="shared" si="21"/>
        <v>197</v>
      </c>
      <c r="C202" s="44">
        <f>7000</f>
        <v>7000</v>
      </c>
      <c r="D202" s="48">
        <v>9287.6999999999989</v>
      </c>
      <c r="E202" s="48">
        <v>9.2876999999999992</v>
      </c>
      <c r="F202" s="48">
        <v>12.670143128182252</v>
      </c>
      <c r="G202" s="50">
        <v>535.1</v>
      </c>
      <c r="H202" s="41">
        <f t="shared" si="22"/>
        <v>9.2876999999999994E-3</v>
      </c>
      <c r="I202" s="41">
        <f t="shared" si="23"/>
        <v>1.3805134083333332</v>
      </c>
      <c r="J202" s="41">
        <f t="shared" si="24"/>
        <v>4.96984827</v>
      </c>
      <c r="K202" s="41">
        <f t="shared" si="25"/>
        <v>1158.0671601022111</v>
      </c>
      <c r="L202" s="41">
        <f t="shared" si="26"/>
        <v>3.85163240925E-3</v>
      </c>
      <c r="M202" s="41">
        <f t="shared" si="27"/>
        <v>0.89750204907921538</v>
      </c>
    </row>
    <row r="203" spans="2:13">
      <c r="B203" s="81">
        <f t="shared" si="21"/>
        <v>198</v>
      </c>
      <c r="C203" s="44">
        <f>7000</f>
        <v>7000</v>
      </c>
      <c r="D203" s="48">
        <v>9287.6999999999989</v>
      </c>
      <c r="E203" s="48">
        <v>9.2876999999999992</v>
      </c>
      <c r="F203" s="48">
        <v>12.670143128182252</v>
      </c>
      <c r="G203" s="50">
        <v>535.1</v>
      </c>
      <c r="H203" s="41">
        <f t="shared" si="22"/>
        <v>9.2876999999999994E-3</v>
      </c>
      <c r="I203" s="41">
        <f t="shared" si="23"/>
        <v>1.3805134083333332</v>
      </c>
      <c r="J203" s="41">
        <f t="shared" si="24"/>
        <v>4.96984827</v>
      </c>
      <c r="K203" s="41">
        <f t="shared" si="25"/>
        <v>1163.0370083722112</v>
      </c>
      <c r="L203" s="41">
        <f t="shared" si="26"/>
        <v>3.85163240925E-3</v>
      </c>
      <c r="M203" s="41">
        <f t="shared" si="27"/>
        <v>0.9013536814884654</v>
      </c>
    </row>
    <row r="204" spans="2:13">
      <c r="B204" s="81">
        <f t="shared" si="21"/>
        <v>199</v>
      </c>
      <c r="C204" s="44">
        <f>7000</f>
        <v>7000</v>
      </c>
      <c r="D204" s="48">
        <v>9287.6999999999989</v>
      </c>
      <c r="E204" s="48">
        <v>9.2876999999999992</v>
      </c>
      <c r="F204" s="48">
        <v>12.670143128182252</v>
      </c>
      <c r="G204" s="50">
        <v>535.1</v>
      </c>
      <c r="H204" s="41">
        <f t="shared" si="22"/>
        <v>9.2876999999999994E-3</v>
      </c>
      <c r="I204" s="41">
        <f t="shared" si="23"/>
        <v>1.3805134083333332</v>
      </c>
      <c r="J204" s="41">
        <f t="shared" si="24"/>
        <v>4.96984827</v>
      </c>
      <c r="K204" s="41">
        <f t="shared" si="25"/>
        <v>1168.0068566422112</v>
      </c>
      <c r="L204" s="41">
        <f t="shared" si="26"/>
        <v>3.85163240925E-3</v>
      </c>
      <c r="M204" s="41">
        <f t="shared" si="27"/>
        <v>0.90520531389771541</v>
      </c>
    </row>
    <row r="205" spans="2:13">
      <c r="B205" s="81">
        <f t="shared" si="21"/>
        <v>200</v>
      </c>
      <c r="C205" s="44">
        <f>7000</f>
        <v>7000</v>
      </c>
      <c r="D205" s="48">
        <v>9287.6999999999989</v>
      </c>
      <c r="E205" s="48">
        <v>9.2876999999999992</v>
      </c>
      <c r="F205" s="48">
        <v>12.670143128182252</v>
      </c>
      <c r="G205" s="50">
        <v>535.1</v>
      </c>
      <c r="H205" s="41">
        <f t="shared" si="22"/>
        <v>9.2876999999999994E-3</v>
      </c>
      <c r="I205" s="41">
        <f t="shared" si="23"/>
        <v>1.3805134083333332</v>
      </c>
      <c r="J205" s="41">
        <f t="shared" si="24"/>
        <v>4.96984827</v>
      </c>
      <c r="K205" s="41">
        <f t="shared" si="25"/>
        <v>1172.9767049122113</v>
      </c>
      <c r="L205" s="41">
        <f t="shared" si="26"/>
        <v>3.85163240925E-3</v>
      </c>
      <c r="M205" s="41">
        <f t="shared" si="27"/>
        <v>0.90905694630696543</v>
      </c>
    </row>
    <row r="206" spans="2:13">
      <c r="B206" s="81">
        <f t="shared" si="21"/>
        <v>201</v>
      </c>
      <c r="C206" s="44">
        <f>7000</f>
        <v>7000</v>
      </c>
      <c r="D206" s="48">
        <v>9287.6999999999989</v>
      </c>
      <c r="E206" s="48">
        <v>9.2876999999999992</v>
      </c>
      <c r="F206" s="48">
        <v>12.670143128182252</v>
      </c>
      <c r="G206" s="50">
        <v>535.1</v>
      </c>
      <c r="H206" s="41">
        <f t="shared" si="22"/>
        <v>9.2876999999999994E-3</v>
      </c>
      <c r="I206" s="41">
        <f t="shared" si="23"/>
        <v>1.3805134083333332</v>
      </c>
      <c r="J206" s="41">
        <f t="shared" si="24"/>
        <v>4.96984827</v>
      </c>
      <c r="K206" s="41">
        <f t="shared" si="25"/>
        <v>1177.9465531822113</v>
      </c>
      <c r="L206" s="41">
        <f t="shared" si="26"/>
        <v>3.85163240925E-3</v>
      </c>
      <c r="M206" s="41">
        <f t="shared" si="27"/>
        <v>0.91290857871621545</v>
      </c>
    </row>
    <row r="207" spans="2:13">
      <c r="B207" s="81">
        <f t="shared" si="21"/>
        <v>202</v>
      </c>
      <c r="C207" s="44">
        <f>7000</f>
        <v>7000</v>
      </c>
      <c r="D207" s="48">
        <v>9287.6999999999989</v>
      </c>
      <c r="E207" s="48">
        <v>9.2876999999999992</v>
      </c>
      <c r="F207" s="48">
        <v>12.670143128182252</v>
      </c>
      <c r="G207" s="50">
        <v>535.1</v>
      </c>
      <c r="H207" s="41">
        <f t="shared" si="22"/>
        <v>9.2876999999999994E-3</v>
      </c>
      <c r="I207" s="41">
        <f t="shared" si="23"/>
        <v>1.3805134083333332</v>
      </c>
      <c r="J207" s="41">
        <f t="shared" si="24"/>
        <v>4.96984827</v>
      </c>
      <c r="K207" s="41">
        <f t="shared" si="25"/>
        <v>1182.9164014522114</v>
      </c>
      <c r="L207" s="41">
        <f t="shared" si="26"/>
        <v>3.85163240925E-3</v>
      </c>
      <c r="M207" s="41">
        <f t="shared" si="27"/>
        <v>0.91676021112546546</v>
      </c>
    </row>
    <row r="208" spans="2:13">
      <c r="B208" s="81">
        <f t="shared" si="21"/>
        <v>203</v>
      </c>
      <c r="C208" s="44">
        <f>7000</f>
        <v>7000</v>
      </c>
      <c r="D208" s="48">
        <v>9287.6999999999989</v>
      </c>
      <c r="E208" s="48">
        <v>9.2876999999999992</v>
      </c>
      <c r="F208" s="48">
        <v>12.670143128182252</v>
      </c>
      <c r="G208" s="50">
        <v>535.1</v>
      </c>
      <c r="H208" s="41">
        <f t="shared" si="22"/>
        <v>9.2876999999999994E-3</v>
      </c>
      <c r="I208" s="41">
        <f t="shared" si="23"/>
        <v>1.3805134083333332</v>
      </c>
      <c r="J208" s="41">
        <f t="shared" si="24"/>
        <v>4.96984827</v>
      </c>
      <c r="K208" s="41">
        <f t="shared" si="25"/>
        <v>1187.8862497222115</v>
      </c>
      <c r="L208" s="41">
        <f t="shared" si="26"/>
        <v>3.85163240925E-3</v>
      </c>
      <c r="M208" s="41">
        <f t="shared" si="27"/>
        <v>0.92061184353471548</v>
      </c>
    </row>
    <row r="209" spans="2:13">
      <c r="B209" s="81">
        <f t="shared" si="21"/>
        <v>204</v>
      </c>
      <c r="C209" s="44">
        <f>7000</f>
        <v>7000</v>
      </c>
      <c r="D209" s="48">
        <v>9287.6999999999989</v>
      </c>
      <c r="E209" s="48">
        <v>9.2876999999999992</v>
      </c>
      <c r="F209" s="48">
        <v>12.670143128182252</v>
      </c>
      <c r="G209" s="50">
        <v>535.1</v>
      </c>
      <c r="H209" s="41">
        <f t="shared" si="22"/>
        <v>9.2876999999999994E-3</v>
      </c>
      <c r="I209" s="41">
        <f t="shared" si="23"/>
        <v>1.3805134083333332</v>
      </c>
      <c r="J209" s="41">
        <f t="shared" si="24"/>
        <v>4.96984827</v>
      </c>
      <c r="K209" s="41">
        <f t="shared" si="25"/>
        <v>1192.8560979922115</v>
      </c>
      <c r="L209" s="41">
        <f t="shared" si="26"/>
        <v>3.85163240925E-3</v>
      </c>
      <c r="M209" s="41">
        <f t="shared" si="27"/>
        <v>0.9244634759439655</v>
      </c>
    </row>
    <row r="210" spans="2:13">
      <c r="B210" s="81">
        <f t="shared" si="21"/>
        <v>205</v>
      </c>
      <c r="C210" s="44">
        <f>7000</f>
        <v>7000</v>
      </c>
      <c r="D210" s="48">
        <v>9287.6999999999989</v>
      </c>
      <c r="E210" s="48">
        <v>9.2876999999999992</v>
      </c>
      <c r="F210" s="48">
        <v>12.670143128182252</v>
      </c>
      <c r="G210" s="50">
        <v>535.1</v>
      </c>
      <c r="H210" s="41">
        <f t="shared" si="22"/>
        <v>9.2876999999999994E-3</v>
      </c>
      <c r="I210" s="41">
        <f t="shared" si="23"/>
        <v>1.3805134083333332</v>
      </c>
      <c r="J210" s="41">
        <f t="shared" si="24"/>
        <v>4.96984827</v>
      </c>
      <c r="K210" s="41">
        <f t="shared" si="25"/>
        <v>1197.8259462622116</v>
      </c>
      <c r="L210" s="41">
        <f t="shared" si="26"/>
        <v>3.85163240925E-3</v>
      </c>
      <c r="M210" s="41">
        <f t="shared" si="27"/>
        <v>0.92831510835321551</v>
      </c>
    </row>
    <row r="211" spans="2:13">
      <c r="B211" s="81">
        <f t="shared" si="21"/>
        <v>206</v>
      </c>
      <c r="C211" s="44">
        <f>7000</f>
        <v>7000</v>
      </c>
      <c r="D211" s="48">
        <v>9287.6999999999989</v>
      </c>
      <c r="E211" s="48">
        <v>9.2876999999999992</v>
      </c>
      <c r="F211" s="48">
        <v>12.670143128182252</v>
      </c>
      <c r="G211" s="50">
        <v>535.1</v>
      </c>
      <c r="H211" s="41">
        <f t="shared" si="22"/>
        <v>9.2876999999999994E-3</v>
      </c>
      <c r="I211" s="41">
        <f t="shared" si="23"/>
        <v>1.3805134083333332</v>
      </c>
      <c r="J211" s="41">
        <f t="shared" si="24"/>
        <v>4.96984827</v>
      </c>
      <c r="K211" s="41">
        <f t="shared" si="25"/>
        <v>1202.7957945322116</v>
      </c>
      <c r="L211" s="41">
        <f t="shared" si="26"/>
        <v>3.85163240925E-3</v>
      </c>
      <c r="M211" s="41">
        <f t="shared" si="27"/>
        <v>0.93216674076246553</v>
      </c>
    </row>
    <row r="212" spans="2:13">
      <c r="B212" s="81">
        <f t="shared" si="21"/>
        <v>207</v>
      </c>
      <c r="C212" s="44">
        <f>7000</f>
        <v>7000</v>
      </c>
      <c r="D212" s="48">
        <v>9287.6999999999989</v>
      </c>
      <c r="E212" s="48">
        <v>9.2876999999999992</v>
      </c>
      <c r="F212" s="48">
        <v>12.670143128182252</v>
      </c>
      <c r="G212" s="50">
        <v>535.1</v>
      </c>
      <c r="H212" s="41">
        <f t="shared" si="22"/>
        <v>9.2876999999999994E-3</v>
      </c>
      <c r="I212" s="41">
        <f t="shared" si="23"/>
        <v>1.3805134083333332</v>
      </c>
      <c r="J212" s="41">
        <f t="shared" si="24"/>
        <v>4.96984827</v>
      </c>
      <c r="K212" s="41">
        <f t="shared" si="25"/>
        <v>1207.7656428022117</v>
      </c>
      <c r="L212" s="41">
        <f t="shared" si="26"/>
        <v>3.85163240925E-3</v>
      </c>
      <c r="M212" s="41">
        <f t="shared" si="27"/>
        <v>0.93601837317171555</v>
      </c>
    </row>
    <row r="213" spans="2:13">
      <c r="B213" s="81">
        <f t="shared" si="21"/>
        <v>208</v>
      </c>
      <c r="C213" s="44">
        <f>7000</f>
        <v>7000</v>
      </c>
      <c r="D213" s="48">
        <v>9287.6999999999989</v>
      </c>
      <c r="E213" s="48">
        <v>9.2876999999999992</v>
      </c>
      <c r="F213" s="48">
        <v>12.670143128182252</v>
      </c>
      <c r="G213" s="50">
        <v>535.1</v>
      </c>
      <c r="H213" s="41">
        <f t="shared" si="22"/>
        <v>9.2876999999999994E-3</v>
      </c>
      <c r="I213" s="41">
        <f t="shared" si="23"/>
        <v>1.3805134083333332</v>
      </c>
      <c r="J213" s="41">
        <f t="shared" si="24"/>
        <v>4.96984827</v>
      </c>
      <c r="K213" s="41">
        <f t="shared" si="25"/>
        <v>1212.7354910722117</v>
      </c>
      <c r="L213" s="41">
        <f t="shared" si="26"/>
        <v>3.85163240925E-3</v>
      </c>
      <c r="M213" s="41">
        <f t="shared" si="27"/>
        <v>0.93987000558096556</v>
      </c>
    </row>
    <row r="214" spans="2:13">
      <c r="B214" s="81">
        <f t="shared" si="21"/>
        <v>209</v>
      </c>
      <c r="C214" s="44">
        <f>7000</f>
        <v>7000</v>
      </c>
      <c r="D214" s="48">
        <v>9287.6999999999989</v>
      </c>
      <c r="E214" s="48">
        <v>9.2876999999999992</v>
      </c>
      <c r="F214" s="48">
        <v>12.670143128182252</v>
      </c>
      <c r="G214" s="50">
        <v>535.1</v>
      </c>
      <c r="H214" s="41">
        <f t="shared" si="22"/>
        <v>9.2876999999999994E-3</v>
      </c>
      <c r="I214" s="41">
        <f t="shared" si="23"/>
        <v>1.3805134083333332</v>
      </c>
      <c r="J214" s="41">
        <f t="shared" si="24"/>
        <v>4.96984827</v>
      </c>
      <c r="K214" s="41">
        <f t="shared" si="25"/>
        <v>1217.7053393422118</v>
      </c>
      <c r="L214" s="41">
        <f t="shared" si="26"/>
        <v>3.85163240925E-3</v>
      </c>
      <c r="M214" s="41">
        <f t="shared" si="27"/>
        <v>0.94372163799021558</v>
      </c>
    </row>
    <row r="215" spans="2:13">
      <c r="B215" s="81">
        <f t="shared" si="21"/>
        <v>210</v>
      </c>
      <c r="C215" s="44">
        <f>7000</f>
        <v>7000</v>
      </c>
      <c r="D215" s="48">
        <v>9287.6999999999989</v>
      </c>
      <c r="E215" s="48">
        <v>9.2876999999999992</v>
      </c>
      <c r="F215" s="48">
        <v>12.670143128182252</v>
      </c>
      <c r="G215" s="50">
        <v>535.1</v>
      </c>
      <c r="H215" s="41">
        <f t="shared" si="22"/>
        <v>9.2876999999999994E-3</v>
      </c>
      <c r="I215" s="41">
        <f t="shared" si="23"/>
        <v>1.3805134083333332</v>
      </c>
      <c r="J215" s="41">
        <f t="shared" si="24"/>
        <v>4.96984827</v>
      </c>
      <c r="K215" s="41">
        <f t="shared" si="25"/>
        <v>1222.6751876122119</v>
      </c>
      <c r="L215" s="41">
        <f t="shared" si="26"/>
        <v>3.85163240925E-3</v>
      </c>
      <c r="M215" s="41">
        <f t="shared" si="27"/>
        <v>0.94757327039946559</v>
      </c>
    </row>
    <row r="216" spans="2:13">
      <c r="B216" s="81">
        <f t="shared" si="21"/>
        <v>211</v>
      </c>
      <c r="C216" s="44">
        <f>7000</f>
        <v>7000</v>
      </c>
      <c r="D216" s="48">
        <v>9287.6999999999989</v>
      </c>
      <c r="E216" s="48">
        <v>9.2876999999999992</v>
      </c>
      <c r="F216" s="48">
        <v>12.670143128182252</v>
      </c>
      <c r="G216" s="50">
        <v>535.1</v>
      </c>
      <c r="H216" s="41">
        <f t="shared" si="22"/>
        <v>9.2876999999999994E-3</v>
      </c>
      <c r="I216" s="41">
        <f t="shared" si="23"/>
        <v>1.3805134083333332</v>
      </c>
      <c r="J216" s="41">
        <f t="shared" si="24"/>
        <v>4.96984827</v>
      </c>
      <c r="K216" s="41">
        <f t="shared" si="25"/>
        <v>1227.6450358822119</v>
      </c>
      <c r="L216" s="41">
        <f t="shared" si="26"/>
        <v>3.85163240925E-3</v>
      </c>
      <c r="M216" s="41">
        <f t="shared" si="27"/>
        <v>0.95142490280871561</v>
      </c>
    </row>
    <row r="217" spans="2:13">
      <c r="B217" s="81">
        <f t="shared" si="21"/>
        <v>212</v>
      </c>
      <c r="C217" s="44">
        <f>7000</f>
        <v>7000</v>
      </c>
      <c r="D217" s="48">
        <v>9287.6999999999989</v>
      </c>
      <c r="E217" s="48">
        <v>9.2876999999999992</v>
      </c>
      <c r="F217" s="48">
        <v>12.670143128182252</v>
      </c>
      <c r="G217" s="50">
        <v>535.1</v>
      </c>
      <c r="H217" s="41">
        <f t="shared" si="22"/>
        <v>9.2876999999999994E-3</v>
      </c>
      <c r="I217" s="41">
        <f t="shared" si="23"/>
        <v>1.3805134083333332</v>
      </c>
      <c r="J217" s="41">
        <f t="shared" si="24"/>
        <v>4.96984827</v>
      </c>
      <c r="K217" s="41">
        <f t="shared" si="25"/>
        <v>1232.614884152212</v>
      </c>
      <c r="L217" s="41">
        <f t="shared" si="26"/>
        <v>3.85163240925E-3</v>
      </c>
      <c r="M217" s="41">
        <f t="shared" si="27"/>
        <v>0.95527653521796563</v>
      </c>
    </row>
    <row r="218" spans="2:13">
      <c r="B218" s="81">
        <f t="shared" si="21"/>
        <v>213</v>
      </c>
      <c r="C218" s="44">
        <f>7000</f>
        <v>7000</v>
      </c>
      <c r="D218" s="48">
        <v>9287.6999999999989</v>
      </c>
      <c r="E218" s="48">
        <v>9.2876999999999992</v>
      </c>
      <c r="F218" s="48">
        <v>12.670143128182252</v>
      </c>
      <c r="G218" s="50">
        <v>535.1</v>
      </c>
      <c r="H218" s="41">
        <f t="shared" si="22"/>
        <v>9.2876999999999994E-3</v>
      </c>
      <c r="I218" s="41">
        <f t="shared" si="23"/>
        <v>1.3805134083333332</v>
      </c>
      <c r="J218" s="41">
        <f t="shared" si="24"/>
        <v>4.96984827</v>
      </c>
      <c r="K218" s="41">
        <f t="shared" si="25"/>
        <v>1237.584732422212</v>
      </c>
      <c r="L218" s="41">
        <f t="shared" si="26"/>
        <v>3.85163240925E-3</v>
      </c>
      <c r="M218" s="41">
        <f t="shared" si="27"/>
        <v>0.95912816762721564</v>
      </c>
    </row>
    <row r="219" spans="2:13">
      <c r="B219" s="81">
        <f t="shared" si="21"/>
        <v>214</v>
      </c>
      <c r="C219" s="44">
        <f>7000</f>
        <v>7000</v>
      </c>
      <c r="D219" s="48">
        <v>9287.6999999999989</v>
      </c>
      <c r="E219" s="48">
        <v>9.2876999999999992</v>
      </c>
      <c r="F219" s="48">
        <v>12.670143128182252</v>
      </c>
      <c r="G219" s="50">
        <v>535.1</v>
      </c>
      <c r="H219" s="41">
        <f t="shared" si="22"/>
        <v>9.2876999999999994E-3</v>
      </c>
      <c r="I219" s="41">
        <f t="shared" si="23"/>
        <v>1.3805134083333332</v>
      </c>
      <c r="J219" s="41">
        <f t="shared" si="24"/>
        <v>4.96984827</v>
      </c>
      <c r="K219" s="41">
        <f t="shared" si="25"/>
        <v>1242.5545806922121</v>
      </c>
      <c r="L219" s="41">
        <f t="shared" si="26"/>
        <v>3.85163240925E-3</v>
      </c>
      <c r="M219" s="41">
        <f t="shared" si="27"/>
        <v>0.96297980003646566</v>
      </c>
    </row>
    <row r="220" spans="2:13">
      <c r="B220" s="81">
        <f t="shared" si="21"/>
        <v>215</v>
      </c>
      <c r="C220" s="44">
        <f>7000</f>
        <v>7000</v>
      </c>
      <c r="D220" s="48">
        <v>9287.6999999999989</v>
      </c>
      <c r="E220" s="48">
        <v>9.2876999999999992</v>
      </c>
      <c r="F220" s="48">
        <v>12.670143128182252</v>
      </c>
      <c r="G220" s="50">
        <v>535.1</v>
      </c>
      <c r="H220" s="41">
        <f t="shared" si="22"/>
        <v>9.2876999999999994E-3</v>
      </c>
      <c r="I220" s="41">
        <f t="shared" si="23"/>
        <v>1.3805134083333332</v>
      </c>
      <c r="J220" s="41">
        <f t="shared" si="24"/>
        <v>4.96984827</v>
      </c>
      <c r="K220" s="41">
        <f t="shared" si="25"/>
        <v>1247.5244289622121</v>
      </c>
      <c r="L220" s="41">
        <f t="shared" si="26"/>
        <v>3.85163240925E-3</v>
      </c>
      <c r="M220" s="41">
        <f t="shared" si="27"/>
        <v>0.96683143244571568</v>
      </c>
    </row>
    <row r="221" spans="2:13">
      <c r="B221" s="81">
        <f t="shared" si="21"/>
        <v>216</v>
      </c>
      <c r="C221" s="44">
        <f>7000</f>
        <v>7000</v>
      </c>
      <c r="D221" s="48">
        <v>9287.6999999999989</v>
      </c>
      <c r="E221" s="48">
        <v>9.2876999999999992</v>
      </c>
      <c r="F221" s="48">
        <v>12.670143128182252</v>
      </c>
      <c r="G221" s="50">
        <v>535.1</v>
      </c>
      <c r="H221" s="41">
        <f t="shared" si="22"/>
        <v>9.2876999999999994E-3</v>
      </c>
      <c r="I221" s="41">
        <f t="shared" si="23"/>
        <v>1.3805134083333332</v>
      </c>
      <c r="J221" s="41">
        <f t="shared" si="24"/>
        <v>4.96984827</v>
      </c>
      <c r="K221" s="41">
        <f t="shared" si="25"/>
        <v>1252.4942772322122</v>
      </c>
      <c r="L221" s="41">
        <f t="shared" si="26"/>
        <v>3.85163240925E-3</v>
      </c>
      <c r="M221" s="41">
        <f t="shared" si="27"/>
        <v>0.97068306485496569</v>
      </c>
    </row>
    <row r="222" spans="2:13">
      <c r="B222" s="81">
        <f t="shared" si="21"/>
        <v>217</v>
      </c>
      <c r="C222" s="44">
        <f>7000</f>
        <v>7000</v>
      </c>
      <c r="D222" s="48">
        <v>9287.6999999999989</v>
      </c>
      <c r="E222" s="48">
        <v>9.2876999999999992</v>
      </c>
      <c r="F222" s="48">
        <v>12.670143128182252</v>
      </c>
      <c r="G222" s="50">
        <v>535.1</v>
      </c>
      <c r="H222" s="41">
        <f t="shared" si="22"/>
        <v>9.2876999999999994E-3</v>
      </c>
      <c r="I222" s="41">
        <f t="shared" si="23"/>
        <v>1.3805134083333332</v>
      </c>
      <c r="J222" s="41">
        <f t="shared" si="24"/>
        <v>4.96984827</v>
      </c>
      <c r="K222" s="41">
        <f t="shared" si="25"/>
        <v>1257.4641255022123</v>
      </c>
      <c r="L222" s="41">
        <f t="shared" si="26"/>
        <v>3.85163240925E-3</v>
      </c>
      <c r="M222" s="41">
        <f t="shared" si="27"/>
        <v>0.97453469726421571</v>
      </c>
    </row>
    <row r="223" spans="2:13">
      <c r="B223" s="81">
        <f t="shared" si="21"/>
        <v>218</v>
      </c>
      <c r="C223" s="44">
        <f>7000</f>
        <v>7000</v>
      </c>
      <c r="D223" s="48">
        <v>9287.6999999999989</v>
      </c>
      <c r="E223" s="48">
        <v>9.2876999999999992</v>
      </c>
      <c r="F223" s="48">
        <v>12.670143128182252</v>
      </c>
      <c r="G223" s="50">
        <v>535.1</v>
      </c>
      <c r="H223" s="41">
        <f t="shared" si="22"/>
        <v>9.2876999999999994E-3</v>
      </c>
      <c r="I223" s="41">
        <f t="shared" si="23"/>
        <v>1.3805134083333332</v>
      </c>
      <c r="J223" s="41">
        <f t="shared" si="24"/>
        <v>4.96984827</v>
      </c>
      <c r="K223" s="41">
        <f t="shared" si="25"/>
        <v>1262.4339737722123</v>
      </c>
      <c r="L223" s="41">
        <f t="shared" si="26"/>
        <v>3.85163240925E-3</v>
      </c>
      <c r="M223" s="41">
        <f t="shared" si="27"/>
        <v>0.97838632967346573</v>
      </c>
    </row>
    <row r="224" spans="2:13">
      <c r="B224" s="81">
        <f t="shared" si="21"/>
        <v>219</v>
      </c>
      <c r="C224" s="44">
        <f>7000</f>
        <v>7000</v>
      </c>
      <c r="D224" s="48">
        <v>9287.6999999999989</v>
      </c>
      <c r="E224" s="48">
        <v>9.2876999999999992</v>
      </c>
      <c r="F224" s="48">
        <v>12.670143128182252</v>
      </c>
      <c r="G224" s="50">
        <v>535.1</v>
      </c>
      <c r="H224" s="41">
        <f t="shared" si="22"/>
        <v>9.2876999999999994E-3</v>
      </c>
      <c r="I224" s="41">
        <f t="shared" si="23"/>
        <v>1.3805134083333332</v>
      </c>
      <c r="J224" s="41">
        <f t="shared" si="24"/>
        <v>4.96984827</v>
      </c>
      <c r="K224" s="41">
        <f t="shared" si="25"/>
        <v>1267.4038220422124</v>
      </c>
      <c r="L224" s="41">
        <f t="shared" si="26"/>
        <v>3.85163240925E-3</v>
      </c>
      <c r="M224" s="41">
        <f t="shared" si="27"/>
        <v>0.98223796208271574</v>
      </c>
    </row>
    <row r="225" spans="2:13">
      <c r="B225" s="81">
        <f t="shared" si="21"/>
        <v>220</v>
      </c>
      <c r="C225" s="44">
        <f>7000</f>
        <v>7000</v>
      </c>
      <c r="D225" s="48">
        <v>9287.6999999999989</v>
      </c>
      <c r="E225" s="48">
        <v>9.2876999999999992</v>
      </c>
      <c r="F225" s="48">
        <v>12.670143128182252</v>
      </c>
      <c r="G225" s="50">
        <v>535.1</v>
      </c>
      <c r="H225" s="41">
        <f t="shared" si="22"/>
        <v>9.2876999999999994E-3</v>
      </c>
      <c r="I225" s="41">
        <f t="shared" si="23"/>
        <v>1.3805134083333332</v>
      </c>
      <c r="J225" s="41">
        <f t="shared" si="24"/>
        <v>4.96984827</v>
      </c>
      <c r="K225" s="41">
        <f t="shared" si="25"/>
        <v>1272.3736703122124</v>
      </c>
      <c r="L225" s="41">
        <f t="shared" si="26"/>
        <v>3.85163240925E-3</v>
      </c>
      <c r="M225" s="41">
        <f t="shared" si="27"/>
        <v>0.98608959449196576</v>
      </c>
    </row>
    <row r="226" spans="2:13">
      <c r="B226" s="81">
        <f t="shared" si="21"/>
        <v>221</v>
      </c>
      <c r="C226" s="44">
        <f>7000</f>
        <v>7000</v>
      </c>
      <c r="D226" s="48">
        <v>9287.6999999999989</v>
      </c>
      <c r="E226" s="48">
        <v>9.2876999999999992</v>
      </c>
      <c r="F226" s="48">
        <v>12.670143128182252</v>
      </c>
      <c r="G226" s="50">
        <v>535.1</v>
      </c>
      <c r="H226" s="41">
        <f t="shared" si="22"/>
        <v>9.2876999999999994E-3</v>
      </c>
      <c r="I226" s="41">
        <f t="shared" si="23"/>
        <v>1.3805134083333332</v>
      </c>
      <c r="J226" s="41">
        <f t="shared" si="24"/>
        <v>4.96984827</v>
      </c>
      <c r="K226" s="41">
        <f t="shared" si="25"/>
        <v>1277.3435185822125</v>
      </c>
      <c r="L226" s="41">
        <f t="shared" si="26"/>
        <v>3.85163240925E-3</v>
      </c>
      <c r="M226" s="41">
        <f t="shared" si="27"/>
        <v>0.98994122690121578</v>
      </c>
    </row>
    <row r="227" spans="2:13">
      <c r="B227" s="81">
        <f t="shared" si="21"/>
        <v>222</v>
      </c>
      <c r="C227" s="44">
        <f>7000</f>
        <v>7000</v>
      </c>
      <c r="D227" s="48">
        <v>9287.6999999999989</v>
      </c>
      <c r="E227" s="48">
        <v>9.2876999999999992</v>
      </c>
      <c r="F227" s="48">
        <v>12.670143128182252</v>
      </c>
      <c r="G227" s="50">
        <v>535.1</v>
      </c>
      <c r="H227" s="41">
        <f t="shared" si="22"/>
        <v>9.2876999999999994E-3</v>
      </c>
      <c r="I227" s="41">
        <f t="shared" si="23"/>
        <v>1.3805134083333332</v>
      </c>
      <c r="J227" s="41">
        <f t="shared" si="24"/>
        <v>4.96984827</v>
      </c>
      <c r="K227" s="41">
        <f t="shared" si="25"/>
        <v>1282.3133668522125</v>
      </c>
      <c r="L227" s="41">
        <f t="shared" si="26"/>
        <v>3.85163240925E-3</v>
      </c>
      <c r="M227" s="41">
        <f t="shared" si="27"/>
        <v>0.99379285931046579</v>
      </c>
    </row>
    <row r="228" spans="2:13">
      <c r="B228" s="81">
        <f t="shared" si="21"/>
        <v>223</v>
      </c>
      <c r="C228" s="44">
        <f>7000</f>
        <v>7000</v>
      </c>
      <c r="D228" s="48">
        <v>9287.6999999999989</v>
      </c>
      <c r="E228" s="48">
        <v>9.2876999999999992</v>
      </c>
      <c r="F228" s="48">
        <v>12.670143128182252</v>
      </c>
      <c r="G228" s="50">
        <v>535.1</v>
      </c>
      <c r="H228" s="41">
        <f t="shared" si="22"/>
        <v>9.2876999999999994E-3</v>
      </c>
      <c r="I228" s="41">
        <f t="shared" si="23"/>
        <v>1.3805134083333332</v>
      </c>
      <c r="J228" s="41">
        <f t="shared" si="24"/>
        <v>4.96984827</v>
      </c>
      <c r="K228" s="41">
        <f t="shared" si="25"/>
        <v>1287.2832151222126</v>
      </c>
      <c r="L228" s="41">
        <f t="shared" si="26"/>
        <v>3.85163240925E-3</v>
      </c>
      <c r="M228" s="41">
        <f t="shared" si="27"/>
        <v>0.99764449171971581</v>
      </c>
    </row>
    <row r="229" spans="2:13">
      <c r="B229" s="81">
        <f t="shared" si="21"/>
        <v>224</v>
      </c>
      <c r="C229" s="44">
        <f>7000</f>
        <v>7000</v>
      </c>
      <c r="D229" s="48">
        <v>9287.6999999999989</v>
      </c>
      <c r="E229" s="48">
        <v>9.2876999999999992</v>
      </c>
      <c r="F229" s="48">
        <v>12.670143128182252</v>
      </c>
      <c r="G229" s="50">
        <v>535.1</v>
      </c>
      <c r="H229" s="41">
        <f t="shared" si="22"/>
        <v>9.2876999999999994E-3</v>
      </c>
      <c r="I229" s="41">
        <f t="shared" si="23"/>
        <v>1.3805134083333332</v>
      </c>
      <c r="J229" s="41">
        <f t="shared" si="24"/>
        <v>4.96984827</v>
      </c>
      <c r="K229" s="41">
        <f t="shared" si="25"/>
        <v>1292.2530633922127</v>
      </c>
      <c r="L229" s="41">
        <f t="shared" si="26"/>
        <v>3.85163240925E-3</v>
      </c>
      <c r="M229" s="41">
        <f t="shared" si="27"/>
        <v>1.0014961241289657</v>
      </c>
    </row>
    <row r="230" spans="2:13">
      <c r="B230" s="81">
        <f t="shared" si="21"/>
        <v>225</v>
      </c>
      <c r="C230" s="44">
        <f>7000</f>
        <v>7000</v>
      </c>
      <c r="D230" s="48">
        <v>9287.6999999999989</v>
      </c>
      <c r="E230" s="48">
        <v>9.2876999999999992</v>
      </c>
      <c r="F230" s="48">
        <v>12.670143128182252</v>
      </c>
      <c r="G230" s="50">
        <v>535.1</v>
      </c>
      <c r="H230" s="41">
        <f t="shared" si="22"/>
        <v>9.2876999999999994E-3</v>
      </c>
      <c r="I230" s="41">
        <f t="shared" si="23"/>
        <v>1.3805134083333332</v>
      </c>
      <c r="J230" s="41">
        <f t="shared" si="24"/>
        <v>4.96984827</v>
      </c>
      <c r="K230" s="41">
        <f t="shared" si="25"/>
        <v>1297.2229116622127</v>
      </c>
      <c r="L230" s="41">
        <f t="shared" si="26"/>
        <v>3.85163240925E-3</v>
      </c>
      <c r="M230" s="41">
        <f t="shared" si="27"/>
        <v>1.0053477565382156</v>
      </c>
    </row>
    <row r="231" spans="2:13">
      <c r="B231" s="81">
        <f t="shared" si="21"/>
        <v>226</v>
      </c>
      <c r="C231" s="44">
        <f>7000</f>
        <v>7000</v>
      </c>
      <c r="D231" s="48">
        <v>9287.6999999999989</v>
      </c>
      <c r="E231" s="48">
        <v>9.2876999999999992</v>
      </c>
      <c r="F231" s="48">
        <v>12.670143128182252</v>
      </c>
      <c r="G231" s="50">
        <v>535.1</v>
      </c>
      <c r="H231" s="41">
        <f t="shared" si="22"/>
        <v>9.2876999999999994E-3</v>
      </c>
      <c r="I231" s="41">
        <f t="shared" si="23"/>
        <v>1.3805134083333332</v>
      </c>
      <c r="J231" s="41">
        <f t="shared" si="24"/>
        <v>4.96984827</v>
      </c>
      <c r="K231" s="41">
        <f t="shared" si="25"/>
        <v>1302.1927599322128</v>
      </c>
      <c r="L231" s="41">
        <f t="shared" si="26"/>
        <v>3.85163240925E-3</v>
      </c>
      <c r="M231" s="41">
        <f t="shared" si="27"/>
        <v>1.0091993889474655</v>
      </c>
    </row>
    <row r="232" spans="2:13">
      <c r="B232" s="81">
        <f t="shared" si="21"/>
        <v>227</v>
      </c>
      <c r="C232" s="44">
        <f>7000</f>
        <v>7000</v>
      </c>
      <c r="D232" s="48">
        <v>9287.6999999999989</v>
      </c>
      <c r="E232" s="48">
        <v>9.2876999999999992</v>
      </c>
      <c r="F232" s="48">
        <v>12.670143128182252</v>
      </c>
      <c r="G232" s="50">
        <v>535.1</v>
      </c>
      <c r="H232" s="41">
        <f t="shared" si="22"/>
        <v>9.2876999999999994E-3</v>
      </c>
      <c r="I232" s="41">
        <f t="shared" si="23"/>
        <v>1.3805134083333332</v>
      </c>
      <c r="J232" s="41">
        <f t="shared" si="24"/>
        <v>4.96984827</v>
      </c>
      <c r="K232" s="41">
        <f t="shared" si="25"/>
        <v>1307.1626082022128</v>
      </c>
      <c r="L232" s="41">
        <f t="shared" si="26"/>
        <v>3.85163240925E-3</v>
      </c>
      <c r="M232" s="41">
        <f t="shared" si="27"/>
        <v>1.0130510213567154</v>
      </c>
    </row>
    <row r="233" spans="2:13">
      <c r="B233" s="81">
        <f t="shared" si="21"/>
        <v>228</v>
      </c>
      <c r="C233" s="44">
        <f>7000</f>
        <v>7000</v>
      </c>
      <c r="D233" s="48">
        <v>9287.6999999999989</v>
      </c>
      <c r="E233" s="48">
        <v>9.2876999999999992</v>
      </c>
      <c r="F233" s="48">
        <v>12.670143128182252</v>
      </c>
      <c r="G233" s="50">
        <v>535.1</v>
      </c>
      <c r="H233" s="41">
        <f t="shared" si="22"/>
        <v>9.2876999999999994E-3</v>
      </c>
      <c r="I233" s="41">
        <f t="shared" si="23"/>
        <v>1.3805134083333332</v>
      </c>
      <c r="J233" s="41">
        <f t="shared" si="24"/>
        <v>4.96984827</v>
      </c>
      <c r="K233" s="41">
        <f t="shared" si="25"/>
        <v>1312.1324564722129</v>
      </c>
      <c r="L233" s="41">
        <f t="shared" si="26"/>
        <v>3.85163240925E-3</v>
      </c>
      <c r="M233" s="41">
        <f t="shared" si="27"/>
        <v>1.0169026537659653</v>
      </c>
    </row>
    <row r="234" spans="2:13">
      <c r="B234" s="81">
        <f t="shared" si="21"/>
        <v>229</v>
      </c>
      <c r="C234" s="44">
        <f>7000</f>
        <v>7000</v>
      </c>
      <c r="D234" s="48">
        <v>9287.6999999999989</v>
      </c>
      <c r="E234" s="48">
        <v>9.2876999999999992</v>
      </c>
      <c r="F234" s="48">
        <v>12.670143128182252</v>
      </c>
      <c r="G234" s="50">
        <v>535.1</v>
      </c>
      <c r="H234" s="41">
        <f t="shared" si="22"/>
        <v>9.2876999999999994E-3</v>
      </c>
      <c r="I234" s="41">
        <f t="shared" si="23"/>
        <v>1.3805134083333332</v>
      </c>
      <c r="J234" s="41">
        <f t="shared" si="24"/>
        <v>4.96984827</v>
      </c>
      <c r="K234" s="41">
        <f t="shared" si="25"/>
        <v>1317.1023047422129</v>
      </c>
      <c r="L234" s="41">
        <f t="shared" si="26"/>
        <v>3.85163240925E-3</v>
      </c>
      <c r="M234" s="41">
        <f t="shared" si="27"/>
        <v>1.0207542861752152</v>
      </c>
    </row>
    <row r="235" spans="2:13">
      <c r="B235" s="81">
        <f t="shared" si="21"/>
        <v>230</v>
      </c>
      <c r="C235" s="44">
        <f>7000</f>
        <v>7000</v>
      </c>
      <c r="D235" s="48">
        <v>9287.6999999999989</v>
      </c>
      <c r="E235" s="48">
        <v>9.2876999999999992</v>
      </c>
      <c r="F235" s="48">
        <v>12.670143128182252</v>
      </c>
      <c r="G235" s="50">
        <v>535.1</v>
      </c>
      <c r="H235" s="41">
        <f t="shared" si="22"/>
        <v>9.2876999999999994E-3</v>
      </c>
      <c r="I235" s="41">
        <f t="shared" si="23"/>
        <v>1.3805134083333332</v>
      </c>
      <c r="J235" s="41">
        <f t="shared" si="24"/>
        <v>4.96984827</v>
      </c>
      <c r="K235" s="41">
        <f t="shared" si="25"/>
        <v>1322.072153012213</v>
      </c>
      <c r="L235" s="41">
        <f t="shared" si="26"/>
        <v>3.85163240925E-3</v>
      </c>
      <c r="M235" s="41">
        <f t="shared" si="27"/>
        <v>1.0246059185844651</v>
      </c>
    </row>
    <row r="236" spans="2:13">
      <c r="B236" s="81">
        <f t="shared" si="21"/>
        <v>231</v>
      </c>
      <c r="C236" s="44">
        <f>7000</f>
        <v>7000</v>
      </c>
      <c r="D236" s="48">
        <v>9287.6999999999989</v>
      </c>
      <c r="E236" s="48">
        <v>9.2876999999999992</v>
      </c>
      <c r="F236" s="48">
        <v>12.670143128182252</v>
      </c>
      <c r="G236" s="50">
        <v>535.1</v>
      </c>
      <c r="H236" s="41">
        <f t="shared" si="22"/>
        <v>9.2876999999999994E-3</v>
      </c>
      <c r="I236" s="41">
        <f t="shared" si="23"/>
        <v>1.3805134083333332</v>
      </c>
      <c r="J236" s="41">
        <f t="shared" si="24"/>
        <v>4.96984827</v>
      </c>
      <c r="K236" s="41">
        <f t="shared" si="25"/>
        <v>1327.0420012822131</v>
      </c>
      <c r="L236" s="41">
        <f t="shared" si="26"/>
        <v>3.85163240925E-3</v>
      </c>
      <c r="M236" s="41">
        <f t="shared" si="27"/>
        <v>1.0284575509937151</v>
      </c>
    </row>
    <row r="237" spans="2:13">
      <c r="B237" s="81">
        <f t="shared" si="21"/>
        <v>232</v>
      </c>
      <c r="C237" s="44">
        <f>7000</f>
        <v>7000</v>
      </c>
      <c r="D237" s="48">
        <v>9287.6999999999989</v>
      </c>
      <c r="E237" s="48">
        <v>9.2876999999999992</v>
      </c>
      <c r="F237" s="48">
        <v>12.670143128182252</v>
      </c>
      <c r="G237" s="50">
        <v>535.1</v>
      </c>
      <c r="H237" s="41">
        <f t="shared" si="22"/>
        <v>9.2876999999999994E-3</v>
      </c>
      <c r="I237" s="41">
        <f t="shared" si="23"/>
        <v>1.3805134083333332</v>
      </c>
      <c r="J237" s="41">
        <f t="shared" si="24"/>
        <v>4.96984827</v>
      </c>
      <c r="K237" s="41">
        <f t="shared" si="25"/>
        <v>1332.0118495522131</v>
      </c>
      <c r="L237" s="41">
        <f t="shared" si="26"/>
        <v>3.85163240925E-3</v>
      </c>
      <c r="M237" s="41">
        <f t="shared" si="27"/>
        <v>1.032309183402965</v>
      </c>
    </row>
    <row r="238" spans="2:13">
      <c r="B238" s="81">
        <f t="shared" si="21"/>
        <v>233</v>
      </c>
      <c r="C238" s="44">
        <f>7000</f>
        <v>7000</v>
      </c>
      <c r="D238" s="48">
        <v>9287.6999999999989</v>
      </c>
      <c r="E238" s="48">
        <v>9.2876999999999992</v>
      </c>
      <c r="F238" s="48">
        <v>12.670143128182252</v>
      </c>
      <c r="G238" s="50">
        <v>535.1</v>
      </c>
      <c r="H238" s="41">
        <f t="shared" si="22"/>
        <v>9.2876999999999994E-3</v>
      </c>
      <c r="I238" s="41">
        <f t="shared" si="23"/>
        <v>1.3805134083333332</v>
      </c>
      <c r="J238" s="41">
        <f t="shared" si="24"/>
        <v>4.96984827</v>
      </c>
      <c r="K238" s="41">
        <f t="shared" si="25"/>
        <v>1336.9816978222132</v>
      </c>
      <c r="L238" s="41">
        <f t="shared" si="26"/>
        <v>3.85163240925E-3</v>
      </c>
      <c r="M238" s="41">
        <f t="shared" si="27"/>
        <v>1.0361608158122149</v>
      </c>
    </row>
    <row r="239" spans="2:13">
      <c r="B239" s="81">
        <f t="shared" si="21"/>
        <v>234</v>
      </c>
      <c r="C239" s="44">
        <f>7000</f>
        <v>7000</v>
      </c>
      <c r="D239" s="48">
        <v>9287.6999999999989</v>
      </c>
      <c r="E239" s="48">
        <v>9.2876999999999992</v>
      </c>
      <c r="F239" s="48">
        <v>12.670143128182252</v>
      </c>
      <c r="G239" s="50">
        <v>535.1</v>
      </c>
      <c r="H239" s="41">
        <f t="shared" si="22"/>
        <v>9.2876999999999994E-3</v>
      </c>
      <c r="I239" s="41">
        <f t="shared" si="23"/>
        <v>1.3805134083333332</v>
      </c>
      <c r="J239" s="41">
        <f t="shared" si="24"/>
        <v>4.96984827</v>
      </c>
      <c r="K239" s="41">
        <f t="shared" si="25"/>
        <v>1341.9515460922132</v>
      </c>
      <c r="L239" s="41">
        <f t="shared" si="26"/>
        <v>3.85163240925E-3</v>
      </c>
      <c r="M239" s="41">
        <f t="shared" si="27"/>
        <v>1.0400124482214648</v>
      </c>
    </row>
    <row r="240" spans="2:13">
      <c r="B240" s="81">
        <f t="shared" si="21"/>
        <v>235</v>
      </c>
      <c r="C240" s="44">
        <f>7000</f>
        <v>7000</v>
      </c>
      <c r="D240" s="48">
        <v>9287.6999999999989</v>
      </c>
      <c r="E240" s="48">
        <v>9.2876999999999992</v>
      </c>
      <c r="F240" s="48">
        <v>12.670143128182252</v>
      </c>
      <c r="G240" s="50">
        <v>535.1</v>
      </c>
      <c r="H240" s="41">
        <f t="shared" si="22"/>
        <v>9.2876999999999994E-3</v>
      </c>
      <c r="I240" s="41">
        <f t="shared" si="23"/>
        <v>1.3805134083333332</v>
      </c>
      <c r="J240" s="41">
        <f t="shared" si="24"/>
        <v>4.96984827</v>
      </c>
      <c r="K240" s="41">
        <f t="shared" si="25"/>
        <v>1346.9213943622133</v>
      </c>
      <c r="L240" s="41">
        <f t="shared" si="26"/>
        <v>3.85163240925E-3</v>
      </c>
      <c r="M240" s="41">
        <f t="shared" si="27"/>
        <v>1.0438640806307147</v>
      </c>
    </row>
    <row r="241" spans="2:13">
      <c r="B241" s="81">
        <f t="shared" si="21"/>
        <v>236</v>
      </c>
      <c r="C241" s="44">
        <f>7000</f>
        <v>7000</v>
      </c>
      <c r="D241" s="48">
        <v>9287.6999999999989</v>
      </c>
      <c r="E241" s="48">
        <v>9.2876999999999992</v>
      </c>
      <c r="F241" s="48">
        <v>12.670143128182252</v>
      </c>
      <c r="G241" s="50">
        <v>535.1</v>
      </c>
      <c r="H241" s="41">
        <f t="shared" si="22"/>
        <v>9.2876999999999994E-3</v>
      </c>
      <c r="I241" s="41">
        <f t="shared" si="23"/>
        <v>1.3805134083333332</v>
      </c>
      <c r="J241" s="41">
        <f t="shared" si="24"/>
        <v>4.96984827</v>
      </c>
      <c r="K241" s="41">
        <f t="shared" si="25"/>
        <v>1351.8912426322133</v>
      </c>
      <c r="L241" s="41">
        <f t="shared" si="26"/>
        <v>3.85163240925E-3</v>
      </c>
      <c r="M241" s="41">
        <f t="shared" si="27"/>
        <v>1.0477157130399646</v>
      </c>
    </row>
    <row r="242" spans="2:13">
      <c r="B242" s="81">
        <f t="shared" si="21"/>
        <v>237</v>
      </c>
      <c r="C242" s="44">
        <f>7000</f>
        <v>7000</v>
      </c>
      <c r="D242" s="48">
        <v>9287.6999999999989</v>
      </c>
      <c r="E242" s="48">
        <v>9.2876999999999992</v>
      </c>
      <c r="F242" s="48">
        <v>12.670143128182252</v>
      </c>
      <c r="G242" s="50">
        <v>535.1</v>
      </c>
      <c r="H242" s="41">
        <f t="shared" si="22"/>
        <v>9.2876999999999994E-3</v>
      </c>
      <c r="I242" s="41">
        <f t="shared" si="23"/>
        <v>1.3805134083333332</v>
      </c>
      <c r="J242" s="41">
        <f t="shared" si="24"/>
        <v>4.96984827</v>
      </c>
      <c r="K242" s="41">
        <f t="shared" si="25"/>
        <v>1356.8610909022134</v>
      </c>
      <c r="L242" s="41">
        <f t="shared" si="26"/>
        <v>3.85163240925E-3</v>
      </c>
      <c r="M242" s="41">
        <f t="shared" si="27"/>
        <v>1.0515673454492145</v>
      </c>
    </row>
    <row r="243" spans="2:13">
      <c r="B243" s="81">
        <f t="shared" si="21"/>
        <v>238</v>
      </c>
      <c r="C243" s="44">
        <f>7000</f>
        <v>7000</v>
      </c>
      <c r="D243" s="48">
        <v>9287.6999999999989</v>
      </c>
      <c r="E243" s="48">
        <v>9.2876999999999992</v>
      </c>
      <c r="F243" s="48">
        <v>12.670143128182252</v>
      </c>
      <c r="G243" s="50">
        <v>535.1</v>
      </c>
      <c r="H243" s="41">
        <f t="shared" si="22"/>
        <v>9.2876999999999994E-3</v>
      </c>
      <c r="I243" s="41">
        <f t="shared" si="23"/>
        <v>1.3805134083333332</v>
      </c>
      <c r="J243" s="41">
        <f t="shared" si="24"/>
        <v>4.96984827</v>
      </c>
      <c r="K243" s="41">
        <f t="shared" si="25"/>
        <v>1361.8309391722134</v>
      </c>
      <c r="L243" s="41">
        <f t="shared" si="26"/>
        <v>3.85163240925E-3</v>
      </c>
      <c r="M243" s="41">
        <f t="shared" si="27"/>
        <v>1.0554189778584644</v>
      </c>
    </row>
    <row r="244" spans="2:13">
      <c r="B244" s="81">
        <f t="shared" si="21"/>
        <v>239</v>
      </c>
      <c r="C244" s="44">
        <f>7000</f>
        <v>7000</v>
      </c>
      <c r="D244" s="48">
        <v>9287.6999999999989</v>
      </c>
      <c r="E244" s="48">
        <v>9.2876999999999992</v>
      </c>
      <c r="F244" s="48">
        <v>12.670143128182252</v>
      </c>
      <c r="G244" s="50">
        <v>535.1</v>
      </c>
      <c r="H244" s="41">
        <f t="shared" si="22"/>
        <v>9.2876999999999994E-3</v>
      </c>
      <c r="I244" s="41">
        <f t="shared" si="23"/>
        <v>1.3805134083333332</v>
      </c>
      <c r="J244" s="41">
        <f t="shared" si="24"/>
        <v>4.96984827</v>
      </c>
      <c r="K244" s="41">
        <f t="shared" si="25"/>
        <v>1366.8007874422135</v>
      </c>
      <c r="L244" s="41">
        <f t="shared" si="26"/>
        <v>3.85163240925E-3</v>
      </c>
      <c r="M244" s="41">
        <f t="shared" si="27"/>
        <v>1.0592706102677143</v>
      </c>
    </row>
    <row r="245" spans="2:13">
      <c r="B245" s="81">
        <f t="shared" si="21"/>
        <v>240</v>
      </c>
      <c r="C245" s="44">
        <f>7000</f>
        <v>7000</v>
      </c>
      <c r="D245" s="48">
        <v>9287.6999999999989</v>
      </c>
      <c r="E245" s="48">
        <v>9.2876999999999992</v>
      </c>
      <c r="F245" s="48">
        <v>12.670143128182252</v>
      </c>
      <c r="G245" s="50">
        <v>535.1</v>
      </c>
      <c r="H245" s="41">
        <f t="shared" si="22"/>
        <v>9.2876999999999994E-3</v>
      </c>
      <c r="I245" s="41">
        <f t="shared" si="23"/>
        <v>1.3805134083333332</v>
      </c>
      <c r="J245" s="41">
        <f t="shared" si="24"/>
        <v>4.96984827</v>
      </c>
      <c r="K245" s="41">
        <f t="shared" si="25"/>
        <v>1371.7706357122136</v>
      </c>
      <c r="L245" s="41">
        <f t="shared" si="26"/>
        <v>3.85163240925E-3</v>
      </c>
      <c r="M245" s="41">
        <f t="shared" si="27"/>
        <v>1.0631222426769642</v>
      </c>
    </row>
    <row r="246" spans="2:13">
      <c r="B246" s="81">
        <f t="shared" si="21"/>
        <v>241</v>
      </c>
      <c r="C246" s="44">
        <f>7000</f>
        <v>7000</v>
      </c>
      <c r="D246" s="48">
        <v>9287.6999999999989</v>
      </c>
      <c r="E246" s="48">
        <v>9.2876999999999992</v>
      </c>
      <c r="F246" s="48">
        <v>12.670143128182252</v>
      </c>
      <c r="G246" s="50">
        <v>535.1</v>
      </c>
      <c r="H246" s="41">
        <f t="shared" si="22"/>
        <v>9.2876999999999994E-3</v>
      </c>
      <c r="I246" s="41">
        <f t="shared" si="23"/>
        <v>1.3805134083333332</v>
      </c>
      <c r="J246" s="41">
        <f t="shared" si="24"/>
        <v>4.96984827</v>
      </c>
      <c r="K246" s="41">
        <f t="shared" si="25"/>
        <v>1376.7404839822136</v>
      </c>
      <c r="L246" s="41">
        <f t="shared" si="26"/>
        <v>3.85163240925E-3</v>
      </c>
      <c r="M246" s="41">
        <f t="shared" si="27"/>
        <v>1.0669738750862141</v>
      </c>
    </row>
    <row r="247" spans="2:13">
      <c r="B247" s="81">
        <f t="shared" si="21"/>
        <v>242</v>
      </c>
      <c r="C247" s="44">
        <f>7000</f>
        <v>7000</v>
      </c>
      <c r="D247" s="48">
        <v>9287.6999999999989</v>
      </c>
      <c r="E247" s="48">
        <v>9.2876999999999992</v>
      </c>
      <c r="F247" s="48">
        <v>12.670143128182252</v>
      </c>
      <c r="G247" s="50">
        <v>535.1</v>
      </c>
      <c r="H247" s="41">
        <f t="shared" si="22"/>
        <v>9.2876999999999994E-3</v>
      </c>
      <c r="I247" s="41">
        <f t="shared" si="23"/>
        <v>1.3805134083333332</v>
      </c>
      <c r="J247" s="41">
        <f t="shared" si="24"/>
        <v>4.96984827</v>
      </c>
      <c r="K247" s="41">
        <f t="shared" si="25"/>
        <v>1381.7103322522137</v>
      </c>
      <c r="L247" s="41">
        <f t="shared" si="26"/>
        <v>3.85163240925E-3</v>
      </c>
      <c r="M247" s="41">
        <f t="shared" si="27"/>
        <v>1.070825507495464</v>
      </c>
    </row>
    <row r="248" spans="2:13">
      <c r="B248" s="81">
        <f t="shared" si="21"/>
        <v>243</v>
      </c>
      <c r="C248" s="44">
        <f>7000</f>
        <v>7000</v>
      </c>
      <c r="D248" s="48">
        <v>9287.6999999999989</v>
      </c>
      <c r="E248" s="48">
        <v>9.2876999999999992</v>
      </c>
      <c r="F248" s="48">
        <v>12.670143128182252</v>
      </c>
      <c r="G248" s="50">
        <v>535.1</v>
      </c>
      <c r="H248" s="41">
        <f t="shared" si="22"/>
        <v>9.2876999999999994E-3</v>
      </c>
      <c r="I248" s="41">
        <f t="shared" si="23"/>
        <v>1.3805134083333332</v>
      </c>
      <c r="J248" s="41">
        <f t="shared" si="24"/>
        <v>4.96984827</v>
      </c>
      <c r="K248" s="41">
        <f t="shared" si="25"/>
        <v>1386.6801805222137</v>
      </c>
      <c r="L248" s="41">
        <f t="shared" si="26"/>
        <v>3.85163240925E-3</v>
      </c>
      <c r="M248" s="41">
        <f t="shared" si="27"/>
        <v>1.0746771399047139</v>
      </c>
    </row>
    <row r="249" spans="2:13">
      <c r="B249" s="81">
        <f t="shared" si="21"/>
        <v>244</v>
      </c>
      <c r="C249" s="44">
        <f>7000</f>
        <v>7000</v>
      </c>
      <c r="D249" s="48">
        <v>9287.6999999999989</v>
      </c>
      <c r="E249" s="48">
        <v>9.2876999999999992</v>
      </c>
      <c r="F249" s="48">
        <v>12.670143128182252</v>
      </c>
      <c r="G249" s="50">
        <v>535.1</v>
      </c>
      <c r="H249" s="41">
        <f t="shared" si="22"/>
        <v>9.2876999999999994E-3</v>
      </c>
      <c r="I249" s="41">
        <f t="shared" si="23"/>
        <v>1.3805134083333332</v>
      </c>
      <c r="J249" s="41">
        <f t="shared" si="24"/>
        <v>4.96984827</v>
      </c>
      <c r="K249" s="41">
        <f t="shared" si="25"/>
        <v>1391.6500287922138</v>
      </c>
      <c r="L249" s="41">
        <f t="shared" si="26"/>
        <v>3.85163240925E-3</v>
      </c>
      <c r="M249" s="41">
        <f t="shared" si="27"/>
        <v>1.0785287723139638</v>
      </c>
    </row>
    <row r="250" spans="2:13">
      <c r="B250" s="81">
        <f t="shared" si="21"/>
        <v>245</v>
      </c>
      <c r="C250" s="44">
        <f>7000</f>
        <v>7000</v>
      </c>
      <c r="D250" s="48">
        <v>9287.6999999999989</v>
      </c>
      <c r="E250" s="48">
        <v>9.2876999999999992</v>
      </c>
      <c r="F250" s="48">
        <v>12.670143128182252</v>
      </c>
      <c r="G250" s="50">
        <v>535.1</v>
      </c>
      <c r="H250" s="41">
        <f t="shared" si="22"/>
        <v>9.2876999999999994E-3</v>
      </c>
      <c r="I250" s="41">
        <f t="shared" si="23"/>
        <v>1.3805134083333332</v>
      </c>
      <c r="J250" s="41">
        <f t="shared" si="24"/>
        <v>4.96984827</v>
      </c>
      <c r="K250" s="41">
        <f t="shared" si="25"/>
        <v>1396.6198770622138</v>
      </c>
      <c r="L250" s="41">
        <f t="shared" si="26"/>
        <v>3.85163240925E-3</v>
      </c>
      <c r="M250" s="41">
        <f t="shared" si="27"/>
        <v>1.0823804047232137</v>
      </c>
    </row>
    <row r="251" spans="2:13">
      <c r="B251" s="81">
        <f t="shared" si="21"/>
        <v>246</v>
      </c>
      <c r="C251" s="44">
        <f>7000</f>
        <v>7000</v>
      </c>
      <c r="D251" s="48">
        <v>9287.6999999999989</v>
      </c>
      <c r="E251" s="48">
        <v>9.2876999999999992</v>
      </c>
      <c r="F251" s="48">
        <v>12.670143128182252</v>
      </c>
      <c r="G251" s="50">
        <v>535.1</v>
      </c>
      <c r="H251" s="41">
        <f t="shared" si="22"/>
        <v>9.2876999999999994E-3</v>
      </c>
      <c r="I251" s="41">
        <f t="shared" si="23"/>
        <v>1.3805134083333332</v>
      </c>
      <c r="J251" s="41">
        <f t="shared" si="24"/>
        <v>4.96984827</v>
      </c>
      <c r="K251" s="41">
        <f t="shared" si="25"/>
        <v>1401.5897253322139</v>
      </c>
      <c r="L251" s="41">
        <f t="shared" si="26"/>
        <v>3.85163240925E-3</v>
      </c>
      <c r="M251" s="41">
        <f t="shared" si="27"/>
        <v>1.0862320371324636</v>
      </c>
    </row>
    <row r="252" spans="2:13">
      <c r="B252" s="81">
        <f t="shared" si="21"/>
        <v>247</v>
      </c>
      <c r="C252" s="44">
        <f>7000</f>
        <v>7000</v>
      </c>
      <c r="D252" s="48">
        <v>9287.6999999999989</v>
      </c>
      <c r="E252" s="48">
        <v>9.2876999999999992</v>
      </c>
      <c r="F252" s="48">
        <v>12.670143128182252</v>
      </c>
      <c r="G252" s="50">
        <v>535.1</v>
      </c>
      <c r="H252" s="41">
        <f t="shared" si="22"/>
        <v>9.2876999999999994E-3</v>
      </c>
      <c r="I252" s="41">
        <f t="shared" si="23"/>
        <v>1.3805134083333332</v>
      </c>
      <c r="J252" s="41">
        <f t="shared" si="24"/>
        <v>4.96984827</v>
      </c>
      <c r="K252" s="41">
        <f t="shared" si="25"/>
        <v>1406.559573602214</v>
      </c>
      <c r="L252" s="41">
        <f t="shared" si="26"/>
        <v>3.85163240925E-3</v>
      </c>
      <c r="M252" s="41">
        <f t="shared" si="27"/>
        <v>1.0900836695417135</v>
      </c>
    </row>
    <row r="253" spans="2:13">
      <c r="B253" s="81">
        <f t="shared" si="21"/>
        <v>248</v>
      </c>
      <c r="C253" s="44">
        <f>7000</f>
        <v>7000</v>
      </c>
      <c r="D253" s="48">
        <v>9287.6999999999989</v>
      </c>
      <c r="E253" s="48">
        <v>9.2876999999999992</v>
      </c>
      <c r="F253" s="48">
        <v>12.670143128182252</v>
      </c>
      <c r="G253" s="50">
        <v>535.1</v>
      </c>
      <c r="H253" s="41">
        <f t="shared" si="22"/>
        <v>9.2876999999999994E-3</v>
      </c>
      <c r="I253" s="41">
        <f t="shared" si="23"/>
        <v>1.3805134083333332</v>
      </c>
      <c r="J253" s="41">
        <f t="shared" si="24"/>
        <v>4.96984827</v>
      </c>
      <c r="K253" s="41">
        <f t="shared" si="25"/>
        <v>1411.529421872214</v>
      </c>
      <c r="L253" s="41">
        <f t="shared" si="26"/>
        <v>3.85163240925E-3</v>
      </c>
      <c r="M253" s="41">
        <f t="shared" si="27"/>
        <v>1.0939353019509634</v>
      </c>
    </row>
    <row r="254" spans="2:13">
      <c r="B254" s="81">
        <f t="shared" si="21"/>
        <v>249</v>
      </c>
      <c r="C254" s="44">
        <f>7000</f>
        <v>7000</v>
      </c>
      <c r="D254" s="48">
        <v>9287.6999999999989</v>
      </c>
      <c r="E254" s="48">
        <v>9.2876999999999992</v>
      </c>
      <c r="F254" s="48">
        <v>12.670143128182252</v>
      </c>
      <c r="G254" s="50">
        <v>535.1</v>
      </c>
      <c r="H254" s="41">
        <f t="shared" si="22"/>
        <v>9.2876999999999994E-3</v>
      </c>
      <c r="I254" s="41">
        <f t="shared" si="23"/>
        <v>1.3805134083333332</v>
      </c>
      <c r="J254" s="41">
        <f t="shared" si="24"/>
        <v>4.96984827</v>
      </c>
      <c r="K254" s="41">
        <f t="shared" si="25"/>
        <v>1416.4992701422141</v>
      </c>
      <c r="L254" s="41">
        <f t="shared" si="26"/>
        <v>3.85163240925E-3</v>
      </c>
      <c r="M254" s="41">
        <f t="shared" si="27"/>
        <v>1.0977869343602134</v>
      </c>
    </row>
    <row r="255" spans="2:13">
      <c r="B255" s="81">
        <f t="shared" si="21"/>
        <v>250</v>
      </c>
      <c r="C255" s="44">
        <f>7000</f>
        <v>7000</v>
      </c>
      <c r="D255" s="48">
        <v>9287.6999999999989</v>
      </c>
      <c r="E255" s="48">
        <v>9.2876999999999992</v>
      </c>
      <c r="F255" s="48">
        <v>12.670143128182252</v>
      </c>
      <c r="G255" s="50">
        <v>535.1</v>
      </c>
      <c r="H255" s="41">
        <f t="shared" si="22"/>
        <v>9.2876999999999994E-3</v>
      </c>
      <c r="I255" s="41">
        <f t="shared" si="23"/>
        <v>1.3805134083333332</v>
      </c>
      <c r="J255" s="41">
        <f t="shared" si="24"/>
        <v>4.96984827</v>
      </c>
      <c r="K255" s="41">
        <f t="shared" si="25"/>
        <v>1421.4691184122141</v>
      </c>
      <c r="L255" s="41">
        <f t="shared" si="26"/>
        <v>3.85163240925E-3</v>
      </c>
      <c r="M255" s="41">
        <f t="shared" si="27"/>
        <v>1.1016385667694633</v>
      </c>
    </row>
    <row r="256" spans="2:13">
      <c r="B256" s="81">
        <f t="shared" si="21"/>
        <v>251</v>
      </c>
      <c r="C256" s="44">
        <f>7000</f>
        <v>7000</v>
      </c>
      <c r="D256" s="48">
        <v>9287.6999999999989</v>
      </c>
      <c r="E256" s="48">
        <v>9.2876999999999992</v>
      </c>
      <c r="F256" s="48">
        <v>12.670143128182252</v>
      </c>
      <c r="G256" s="50">
        <v>535.1</v>
      </c>
      <c r="H256" s="41">
        <f t="shared" si="22"/>
        <v>9.2876999999999994E-3</v>
      </c>
      <c r="I256" s="41">
        <f t="shared" si="23"/>
        <v>1.3805134083333332</v>
      </c>
      <c r="J256" s="41">
        <f t="shared" si="24"/>
        <v>4.96984827</v>
      </c>
      <c r="K256" s="41">
        <f t="shared" si="25"/>
        <v>1426.4389666822142</v>
      </c>
      <c r="L256" s="41">
        <f t="shared" si="26"/>
        <v>3.85163240925E-3</v>
      </c>
      <c r="M256" s="41">
        <f t="shared" si="27"/>
        <v>1.1054901991787132</v>
      </c>
    </row>
    <row r="257" spans="2:13">
      <c r="B257" s="81">
        <f t="shared" si="21"/>
        <v>252</v>
      </c>
      <c r="C257" s="44">
        <f>7000</f>
        <v>7000</v>
      </c>
      <c r="D257" s="48">
        <v>9287.6999999999989</v>
      </c>
      <c r="E257" s="48">
        <v>9.2876999999999992</v>
      </c>
      <c r="F257" s="48">
        <v>12.670143128182252</v>
      </c>
      <c r="G257" s="50">
        <v>535.1</v>
      </c>
      <c r="H257" s="41">
        <f t="shared" si="22"/>
        <v>9.2876999999999994E-3</v>
      </c>
      <c r="I257" s="41">
        <f t="shared" si="23"/>
        <v>1.3805134083333332</v>
      </c>
      <c r="J257" s="41">
        <f t="shared" si="24"/>
        <v>4.96984827</v>
      </c>
      <c r="K257" s="41">
        <f t="shared" si="25"/>
        <v>1431.4088149522142</v>
      </c>
      <c r="L257" s="41">
        <f t="shared" si="26"/>
        <v>3.85163240925E-3</v>
      </c>
      <c r="M257" s="41">
        <f t="shared" si="27"/>
        <v>1.1093418315879631</v>
      </c>
    </row>
    <row r="258" spans="2:13">
      <c r="B258" s="81">
        <f t="shared" si="21"/>
        <v>253</v>
      </c>
      <c r="C258" s="44">
        <f>7000</f>
        <v>7000</v>
      </c>
      <c r="D258" s="48">
        <v>9287.6999999999989</v>
      </c>
      <c r="E258" s="48">
        <v>9.2876999999999992</v>
      </c>
      <c r="F258" s="48">
        <v>12.670143128182252</v>
      </c>
      <c r="G258" s="50">
        <v>535.1</v>
      </c>
      <c r="H258" s="41">
        <f t="shared" si="22"/>
        <v>9.2876999999999994E-3</v>
      </c>
      <c r="I258" s="41">
        <f t="shared" si="23"/>
        <v>1.3805134083333332</v>
      </c>
      <c r="J258" s="41">
        <f t="shared" si="24"/>
        <v>4.96984827</v>
      </c>
      <c r="K258" s="41">
        <f t="shared" si="25"/>
        <v>1436.3786632222143</v>
      </c>
      <c r="L258" s="41">
        <f t="shared" si="26"/>
        <v>3.85163240925E-3</v>
      </c>
      <c r="M258" s="41">
        <f t="shared" si="27"/>
        <v>1.113193463997213</v>
      </c>
    </row>
    <row r="259" spans="2:13">
      <c r="B259" s="81">
        <f t="shared" si="21"/>
        <v>254</v>
      </c>
      <c r="C259" s="44">
        <f>7000</f>
        <v>7000</v>
      </c>
      <c r="D259" s="48">
        <v>9287.6999999999989</v>
      </c>
      <c r="E259" s="48">
        <v>9.2876999999999992</v>
      </c>
      <c r="F259" s="48">
        <v>12.670143128182252</v>
      </c>
      <c r="G259" s="50">
        <v>535.1</v>
      </c>
      <c r="H259" s="41">
        <f t="shared" si="22"/>
        <v>9.2876999999999994E-3</v>
      </c>
      <c r="I259" s="41">
        <f t="shared" si="23"/>
        <v>1.3805134083333332</v>
      </c>
      <c r="J259" s="41">
        <f t="shared" si="24"/>
        <v>4.96984827</v>
      </c>
      <c r="K259" s="41">
        <f t="shared" si="25"/>
        <v>1441.3485114922144</v>
      </c>
      <c r="L259" s="41">
        <f t="shared" si="26"/>
        <v>3.85163240925E-3</v>
      </c>
      <c r="M259" s="41">
        <f t="shared" si="27"/>
        <v>1.1170450964064629</v>
      </c>
    </row>
    <row r="260" spans="2:13">
      <c r="B260" s="81">
        <f t="shared" si="21"/>
        <v>255</v>
      </c>
      <c r="C260" s="44">
        <f>7000</f>
        <v>7000</v>
      </c>
      <c r="D260" s="48">
        <v>9287.6999999999989</v>
      </c>
      <c r="E260" s="48">
        <v>9.2876999999999992</v>
      </c>
      <c r="F260" s="48">
        <v>12.670143128182252</v>
      </c>
      <c r="G260" s="50">
        <v>535.1</v>
      </c>
      <c r="H260" s="41">
        <f t="shared" si="22"/>
        <v>9.2876999999999994E-3</v>
      </c>
      <c r="I260" s="41">
        <f t="shared" si="23"/>
        <v>1.3805134083333332</v>
      </c>
      <c r="J260" s="41">
        <f t="shared" si="24"/>
        <v>4.96984827</v>
      </c>
      <c r="K260" s="41">
        <f t="shared" si="25"/>
        <v>1446.3183597622144</v>
      </c>
      <c r="L260" s="41">
        <f t="shared" si="26"/>
        <v>3.85163240925E-3</v>
      </c>
      <c r="M260" s="41">
        <f t="shared" si="27"/>
        <v>1.1208967288157128</v>
      </c>
    </row>
    <row r="261" spans="2:13">
      <c r="B261" s="81">
        <f t="shared" si="21"/>
        <v>256</v>
      </c>
      <c r="C261" s="44">
        <f>7000</f>
        <v>7000</v>
      </c>
      <c r="D261" s="48">
        <v>9287.6999999999989</v>
      </c>
      <c r="E261" s="48">
        <v>9.2876999999999992</v>
      </c>
      <c r="F261" s="48">
        <v>12.670143128182252</v>
      </c>
      <c r="G261" s="50">
        <v>535.1</v>
      </c>
      <c r="H261" s="41">
        <f t="shared" si="22"/>
        <v>9.2876999999999994E-3</v>
      </c>
      <c r="I261" s="41">
        <f t="shared" si="23"/>
        <v>1.3805134083333332</v>
      </c>
      <c r="J261" s="41">
        <f t="shared" si="24"/>
        <v>4.96984827</v>
      </c>
      <c r="K261" s="41">
        <f t="shared" si="25"/>
        <v>1451.2882080322145</v>
      </c>
      <c r="L261" s="41">
        <f t="shared" si="26"/>
        <v>3.85163240925E-3</v>
      </c>
      <c r="M261" s="41">
        <f t="shared" si="27"/>
        <v>1.1247483612249627</v>
      </c>
    </row>
    <row r="262" spans="2:13">
      <c r="B262" s="81">
        <f t="shared" si="21"/>
        <v>257</v>
      </c>
      <c r="C262" s="44">
        <f>7000</f>
        <v>7000</v>
      </c>
      <c r="D262" s="48">
        <v>9287.6999999999989</v>
      </c>
      <c r="E262" s="48">
        <v>9.2876999999999992</v>
      </c>
      <c r="F262" s="48">
        <v>12.670143128182252</v>
      </c>
      <c r="G262" s="50">
        <v>535.1</v>
      </c>
      <c r="H262" s="41">
        <f t="shared" si="22"/>
        <v>9.2876999999999994E-3</v>
      </c>
      <c r="I262" s="41">
        <f t="shared" si="23"/>
        <v>1.3805134083333332</v>
      </c>
      <c r="J262" s="41">
        <f t="shared" si="24"/>
        <v>4.96984827</v>
      </c>
      <c r="K262" s="41">
        <f t="shared" si="25"/>
        <v>1456.2580563022145</v>
      </c>
      <c r="L262" s="41">
        <f t="shared" si="26"/>
        <v>3.85163240925E-3</v>
      </c>
      <c r="M262" s="41">
        <f t="shared" si="27"/>
        <v>1.1285999936342126</v>
      </c>
    </row>
    <row r="263" spans="2:13">
      <c r="B263" s="81">
        <f t="shared" ref="B263:B326" si="28">B262+1</f>
        <v>258</v>
      </c>
      <c r="C263" s="44">
        <f>7000</f>
        <v>7000</v>
      </c>
      <c r="D263" s="48">
        <v>9287.6999999999989</v>
      </c>
      <c r="E263" s="48">
        <v>9.2876999999999992</v>
      </c>
      <c r="F263" s="48">
        <v>12.670143128182252</v>
      </c>
      <c r="G263" s="50">
        <v>535.1</v>
      </c>
      <c r="H263" s="41">
        <f t="shared" ref="H263:H326" si="29">E263/1000</f>
        <v>9.2876999999999994E-3</v>
      </c>
      <c r="I263" s="41">
        <f t="shared" ref="I263:I326" si="30">E263*G263/3600</f>
        <v>1.3805134083333332</v>
      </c>
      <c r="J263" s="41">
        <f t="shared" ref="J263:J326" si="31">H263*G263</f>
        <v>4.96984827</v>
      </c>
      <c r="K263" s="41">
        <f t="shared" ref="K263:K326" si="32">K262+J263</f>
        <v>1461.2279045722146</v>
      </c>
      <c r="L263" s="41">
        <f t="shared" ref="L263:L326" si="33">J263/1000*0.775</f>
        <v>3.85163240925E-3</v>
      </c>
      <c r="M263" s="41">
        <f t="shared" ref="M263:M326" si="34">M262+L263</f>
        <v>1.1324516260434625</v>
      </c>
    </row>
    <row r="264" spans="2:13">
      <c r="B264" s="81">
        <f t="shared" si="28"/>
        <v>259</v>
      </c>
      <c r="C264" s="44">
        <f>7000</f>
        <v>7000</v>
      </c>
      <c r="D264" s="48">
        <v>9287.6999999999989</v>
      </c>
      <c r="E264" s="48">
        <v>9.2876999999999992</v>
      </c>
      <c r="F264" s="48">
        <v>12.670143128182252</v>
      </c>
      <c r="G264" s="50">
        <v>535.1</v>
      </c>
      <c r="H264" s="41">
        <f t="shared" si="29"/>
        <v>9.2876999999999994E-3</v>
      </c>
      <c r="I264" s="41">
        <f t="shared" si="30"/>
        <v>1.3805134083333332</v>
      </c>
      <c r="J264" s="41">
        <f t="shared" si="31"/>
        <v>4.96984827</v>
      </c>
      <c r="K264" s="41">
        <f t="shared" si="32"/>
        <v>1466.1977528422146</v>
      </c>
      <c r="L264" s="41">
        <f t="shared" si="33"/>
        <v>3.85163240925E-3</v>
      </c>
      <c r="M264" s="41">
        <f t="shared" si="34"/>
        <v>1.1363032584527124</v>
      </c>
    </row>
    <row r="265" spans="2:13">
      <c r="B265" s="81">
        <f t="shared" si="28"/>
        <v>260</v>
      </c>
      <c r="C265" s="44">
        <f>7000</f>
        <v>7000</v>
      </c>
      <c r="D265" s="48">
        <v>9287.6999999999989</v>
      </c>
      <c r="E265" s="48">
        <v>9.2876999999999992</v>
      </c>
      <c r="F265" s="48">
        <v>12.670143128182252</v>
      </c>
      <c r="G265" s="50">
        <v>535.1</v>
      </c>
      <c r="H265" s="41">
        <f t="shared" si="29"/>
        <v>9.2876999999999994E-3</v>
      </c>
      <c r="I265" s="41">
        <f t="shared" si="30"/>
        <v>1.3805134083333332</v>
      </c>
      <c r="J265" s="41">
        <f t="shared" si="31"/>
        <v>4.96984827</v>
      </c>
      <c r="K265" s="41">
        <f t="shared" si="32"/>
        <v>1471.1676011122147</v>
      </c>
      <c r="L265" s="41">
        <f t="shared" si="33"/>
        <v>3.85163240925E-3</v>
      </c>
      <c r="M265" s="41">
        <f t="shared" si="34"/>
        <v>1.1401548908619623</v>
      </c>
    </row>
    <row r="266" spans="2:13">
      <c r="B266" s="81">
        <f t="shared" si="28"/>
        <v>261</v>
      </c>
      <c r="C266" s="44">
        <f>7000</f>
        <v>7000</v>
      </c>
      <c r="D266" s="48">
        <v>9287.6999999999989</v>
      </c>
      <c r="E266" s="48">
        <v>9.2876999999999992</v>
      </c>
      <c r="F266" s="48">
        <v>12.670143128182252</v>
      </c>
      <c r="G266" s="50">
        <v>535.1</v>
      </c>
      <c r="H266" s="41">
        <f t="shared" si="29"/>
        <v>9.2876999999999994E-3</v>
      </c>
      <c r="I266" s="41">
        <f t="shared" si="30"/>
        <v>1.3805134083333332</v>
      </c>
      <c r="J266" s="41">
        <f t="shared" si="31"/>
        <v>4.96984827</v>
      </c>
      <c r="K266" s="41">
        <f t="shared" si="32"/>
        <v>1476.1374493822148</v>
      </c>
      <c r="L266" s="41">
        <f t="shared" si="33"/>
        <v>3.85163240925E-3</v>
      </c>
      <c r="M266" s="41">
        <f t="shared" si="34"/>
        <v>1.1440065232712122</v>
      </c>
    </row>
    <row r="267" spans="2:13">
      <c r="B267" s="81">
        <f t="shared" si="28"/>
        <v>262</v>
      </c>
      <c r="C267" s="44">
        <f>7000</f>
        <v>7000</v>
      </c>
      <c r="D267" s="48">
        <v>9287.6999999999989</v>
      </c>
      <c r="E267" s="48">
        <v>9.2876999999999992</v>
      </c>
      <c r="F267" s="48">
        <v>12.670143128182252</v>
      </c>
      <c r="G267" s="50">
        <v>535.1</v>
      </c>
      <c r="H267" s="41">
        <f t="shared" si="29"/>
        <v>9.2876999999999994E-3</v>
      </c>
      <c r="I267" s="41">
        <f t="shared" si="30"/>
        <v>1.3805134083333332</v>
      </c>
      <c r="J267" s="41">
        <f t="shared" si="31"/>
        <v>4.96984827</v>
      </c>
      <c r="K267" s="41">
        <f t="shared" si="32"/>
        <v>1481.1072976522148</v>
      </c>
      <c r="L267" s="41">
        <f t="shared" si="33"/>
        <v>3.85163240925E-3</v>
      </c>
      <c r="M267" s="41">
        <f t="shared" si="34"/>
        <v>1.1478581556804621</v>
      </c>
    </row>
    <row r="268" spans="2:13">
      <c r="B268" s="81">
        <f t="shared" si="28"/>
        <v>263</v>
      </c>
      <c r="C268" s="44">
        <f>7000</f>
        <v>7000</v>
      </c>
      <c r="D268" s="48">
        <v>9287.6999999999989</v>
      </c>
      <c r="E268" s="48">
        <v>9.2876999999999992</v>
      </c>
      <c r="F268" s="48">
        <v>12.670143128182252</v>
      </c>
      <c r="G268" s="50">
        <v>535.1</v>
      </c>
      <c r="H268" s="41">
        <f t="shared" si="29"/>
        <v>9.2876999999999994E-3</v>
      </c>
      <c r="I268" s="41">
        <f t="shared" si="30"/>
        <v>1.3805134083333332</v>
      </c>
      <c r="J268" s="41">
        <f t="shared" si="31"/>
        <v>4.96984827</v>
      </c>
      <c r="K268" s="41">
        <f t="shared" si="32"/>
        <v>1486.0771459222149</v>
      </c>
      <c r="L268" s="41">
        <f t="shared" si="33"/>
        <v>3.85163240925E-3</v>
      </c>
      <c r="M268" s="41">
        <f t="shared" si="34"/>
        <v>1.151709788089712</v>
      </c>
    </row>
    <row r="269" spans="2:13">
      <c r="B269" s="81">
        <f t="shared" si="28"/>
        <v>264</v>
      </c>
      <c r="C269" s="44">
        <f>7000</f>
        <v>7000</v>
      </c>
      <c r="D269" s="48">
        <v>9287.6999999999989</v>
      </c>
      <c r="E269" s="48">
        <v>9.2876999999999992</v>
      </c>
      <c r="F269" s="48">
        <v>12.670143128182252</v>
      </c>
      <c r="G269" s="50">
        <v>535.1</v>
      </c>
      <c r="H269" s="41">
        <f t="shared" si="29"/>
        <v>9.2876999999999994E-3</v>
      </c>
      <c r="I269" s="41">
        <f t="shared" si="30"/>
        <v>1.3805134083333332</v>
      </c>
      <c r="J269" s="41">
        <f t="shared" si="31"/>
        <v>4.96984827</v>
      </c>
      <c r="K269" s="41">
        <f t="shared" si="32"/>
        <v>1491.0469941922149</v>
      </c>
      <c r="L269" s="41">
        <f t="shared" si="33"/>
        <v>3.85163240925E-3</v>
      </c>
      <c r="M269" s="41">
        <f t="shared" si="34"/>
        <v>1.1555614204989619</v>
      </c>
    </row>
    <row r="270" spans="2:13">
      <c r="B270" s="81">
        <f t="shared" si="28"/>
        <v>265</v>
      </c>
      <c r="C270" s="44">
        <f>7000</f>
        <v>7000</v>
      </c>
      <c r="D270" s="48">
        <v>9287.6999999999989</v>
      </c>
      <c r="E270" s="48">
        <v>9.2876999999999992</v>
      </c>
      <c r="F270" s="48">
        <v>12.670143128182252</v>
      </c>
      <c r="G270" s="50">
        <v>535.1</v>
      </c>
      <c r="H270" s="41">
        <f t="shared" si="29"/>
        <v>9.2876999999999994E-3</v>
      </c>
      <c r="I270" s="41">
        <f t="shared" si="30"/>
        <v>1.3805134083333332</v>
      </c>
      <c r="J270" s="41">
        <f t="shared" si="31"/>
        <v>4.96984827</v>
      </c>
      <c r="K270" s="41">
        <f t="shared" si="32"/>
        <v>1496.016842462215</v>
      </c>
      <c r="L270" s="41">
        <f t="shared" si="33"/>
        <v>3.85163240925E-3</v>
      </c>
      <c r="M270" s="41">
        <f t="shared" si="34"/>
        <v>1.1594130529082118</v>
      </c>
    </row>
    <row r="271" spans="2:13">
      <c r="B271" s="81">
        <f t="shared" si="28"/>
        <v>266</v>
      </c>
      <c r="C271" s="44">
        <f>7000</f>
        <v>7000</v>
      </c>
      <c r="D271" s="48">
        <v>9287.6999999999989</v>
      </c>
      <c r="E271" s="48">
        <v>9.2876999999999992</v>
      </c>
      <c r="F271" s="48">
        <v>12.670143128182252</v>
      </c>
      <c r="G271" s="50">
        <v>535.1</v>
      </c>
      <c r="H271" s="41">
        <f t="shared" si="29"/>
        <v>9.2876999999999994E-3</v>
      </c>
      <c r="I271" s="41">
        <f t="shared" si="30"/>
        <v>1.3805134083333332</v>
      </c>
      <c r="J271" s="41">
        <f t="shared" si="31"/>
        <v>4.96984827</v>
      </c>
      <c r="K271" s="41">
        <f t="shared" si="32"/>
        <v>1500.986690732215</v>
      </c>
      <c r="L271" s="41">
        <f t="shared" si="33"/>
        <v>3.85163240925E-3</v>
      </c>
      <c r="M271" s="41">
        <f t="shared" si="34"/>
        <v>1.1632646853174617</v>
      </c>
    </row>
    <row r="272" spans="2:13">
      <c r="B272" s="81">
        <f t="shared" si="28"/>
        <v>267</v>
      </c>
      <c r="C272" s="44">
        <f>7000</f>
        <v>7000</v>
      </c>
      <c r="D272" s="48">
        <v>9287.6999999999989</v>
      </c>
      <c r="E272" s="48">
        <v>9.2876999999999992</v>
      </c>
      <c r="F272" s="48">
        <v>12.670143128182252</v>
      </c>
      <c r="G272" s="50">
        <v>535.1</v>
      </c>
      <c r="H272" s="41">
        <f t="shared" si="29"/>
        <v>9.2876999999999994E-3</v>
      </c>
      <c r="I272" s="41">
        <f t="shared" si="30"/>
        <v>1.3805134083333332</v>
      </c>
      <c r="J272" s="41">
        <f t="shared" si="31"/>
        <v>4.96984827</v>
      </c>
      <c r="K272" s="41">
        <f t="shared" si="32"/>
        <v>1505.9565390022151</v>
      </c>
      <c r="L272" s="41">
        <f t="shared" si="33"/>
        <v>3.85163240925E-3</v>
      </c>
      <c r="M272" s="41">
        <f t="shared" si="34"/>
        <v>1.1671163177267116</v>
      </c>
    </row>
    <row r="273" spans="2:13">
      <c r="B273" s="81">
        <f t="shared" si="28"/>
        <v>268</v>
      </c>
      <c r="C273" s="44">
        <f>7000</f>
        <v>7000</v>
      </c>
      <c r="D273" s="48">
        <v>9287.6999999999989</v>
      </c>
      <c r="E273" s="48">
        <v>9.2876999999999992</v>
      </c>
      <c r="F273" s="48">
        <v>12.670143128182252</v>
      </c>
      <c r="G273" s="50">
        <v>535.1</v>
      </c>
      <c r="H273" s="41">
        <f t="shared" si="29"/>
        <v>9.2876999999999994E-3</v>
      </c>
      <c r="I273" s="41">
        <f t="shared" si="30"/>
        <v>1.3805134083333332</v>
      </c>
      <c r="J273" s="41">
        <f t="shared" si="31"/>
        <v>4.96984827</v>
      </c>
      <c r="K273" s="41">
        <f t="shared" si="32"/>
        <v>1510.9263872722152</v>
      </c>
      <c r="L273" s="41">
        <f t="shared" si="33"/>
        <v>3.85163240925E-3</v>
      </c>
      <c r="M273" s="41">
        <f t="shared" si="34"/>
        <v>1.1709679501359616</v>
      </c>
    </row>
    <row r="274" spans="2:13">
      <c r="B274" s="81">
        <f t="shared" si="28"/>
        <v>269</v>
      </c>
      <c r="C274" s="44">
        <f>7000</f>
        <v>7000</v>
      </c>
      <c r="D274" s="48">
        <v>9287.6999999999989</v>
      </c>
      <c r="E274" s="48">
        <v>9.2876999999999992</v>
      </c>
      <c r="F274" s="48">
        <v>12.670143128182252</v>
      </c>
      <c r="G274" s="50">
        <v>535.1</v>
      </c>
      <c r="H274" s="41">
        <f t="shared" si="29"/>
        <v>9.2876999999999994E-3</v>
      </c>
      <c r="I274" s="41">
        <f t="shared" si="30"/>
        <v>1.3805134083333332</v>
      </c>
      <c r="J274" s="41">
        <f t="shared" si="31"/>
        <v>4.96984827</v>
      </c>
      <c r="K274" s="41">
        <f t="shared" si="32"/>
        <v>1515.8962355422152</v>
      </c>
      <c r="L274" s="41">
        <f t="shared" si="33"/>
        <v>3.85163240925E-3</v>
      </c>
      <c r="M274" s="41">
        <f t="shared" si="34"/>
        <v>1.1748195825452115</v>
      </c>
    </row>
    <row r="275" spans="2:13">
      <c r="B275" s="81">
        <f t="shared" si="28"/>
        <v>270</v>
      </c>
      <c r="C275" s="44">
        <f>7000</f>
        <v>7000</v>
      </c>
      <c r="D275" s="48">
        <v>9287.6999999999989</v>
      </c>
      <c r="E275" s="48">
        <v>9.2876999999999992</v>
      </c>
      <c r="F275" s="48">
        <v>12.670143128182252</v>
      </c>
      <c r="G275" s="50">
        <v>535.1</v>
      </c>
      <c r="H275" s="41">
        <f t="shared" si="29"/>
        <v>9.2876999999999994E-3</v>
      </c>
      <c r="I275" s="41">
        <f t="shared" si="30"/>
        <v>1.3805134083333332</v>
      </c>
      <c r="J275" s="41">
        <f t="shared" si="31"/>
        <v>4.96984827</v>
      </c>
      <c r="K275" s="41">
        <f t="shared" si="32"/>
        <v>1520.8660838122153</v>
      </c>
      <c r="L275" s="41">
        <f t="shared" si="33"/>
        <v>3.85163240925E-3</v>
      </c>
      <c r="M275" s="41">
        <f t="shared" si="34"/>
        <v>1.1786712149544614</v>
      </c>
    </row>
    <row r="276" spans="2:13">
      <c r="B276" s="81">
        <f t="shared" si="28"/>
        <v>271</v>
      </c>
      <c r="C276" s="44">
        <f>7000</f>
        <v>7000</v>
      </c>
      <c r="D276" s="48">
        <v>9287.6999999999989</v>
      </c>
      <c r="E276" s="48">
        <v>9.2876999999999992</v>
      </c>
      <c r="F276" s="48">
        <v>12.670143128182252</v>
      </c>
      <c r="G276" s="50">
        <v>535.1</v>
      </c>
      <c r="H276" s="41">
        <f t="shared" si="29"/>
        <v>9.2876999999999994E-3</v>
      </c>
      <c r="I276" s="41">
        <f t="shared" si="30"/>
        <v>1.3805134083333332</v>
      </c>
      <c r="J276" s="41">
        <f t="shared" si="31"/>
        <v>4.96984827</v>
      </c>
      <c r="K276" s="41">
        <f t="shared" si="32"/>
        <v>1525.8359320822153</v>
      </c>
      <c r="L276" s="41">
        <f t="shared" si="33"/>
        <v>3.85163240925E-3</v>
      </c>
      <c r="M276" s="41">
        <f t="shared" si="34"/>
        <v>1.1825228473637113</v>
      </c>
    </row>
    <row r="277" spans="2:13">
      <c r="B277" s="81">
        <f t="shared" si="28"/>
        <v>272</v>
      </c>
      <c r="C277" s="44">
        <f>7000</f>
        <v>7000</v>
      </c>
      <c r="D277" s="48">
        <v>9287.6999999999989</v>
      </c>
      <c r="E277" s="48">
        <v>9.2876999999999992</v>
      </c>
      <c r="F277" s="48">
        <v>12.670143128182252</v>
      </c>
      <c r="G277" s="50">
        <v>535.1</v>
      </c>
      <c r="H277" s="41">
        <f t="shared" si="29"/>
        <v>9.2876999999999994E-3</v>
      </c>
      <c r="I277" s="41">
        <f t="shared" si="30"/>
        <v>1.3805134083333332</v>
      </c>
      <c r="J277" s="41">
        <f t="shared" si="31"/>
        <v>4.96984827</v>
      </c>
      <c r="K277" s="41">
        <f t="shared" si="32"/>
        <v>1530.8057803522154</v>
      </c>
      <c r="L277" s="41">
        <f t="shared" si="33"/>
        <v>3.85163240925E-3</v>
      </c>
      <c r="M277" s="41">
        <f t="shared" si="34"/>
        <v>1.1863744797729612</v>
      </c>
    </row>
    <row r="278" spans="2:13">
      <c r="B278" s="81">
        <f t="shared" si="28"/>
        <v>273</v>
      </c>
      <c r="C278" s="44">
        <f>7000</f>
        <v>7000</v>
      </c>
      <c r="D278" s="48">
        <v>9287.6999999999989</v>
      </c>
      <c r="E278" s="48">
        <v>9.2876999999999992</v>
      </c>
      <c r="F278" s="48">
        <v>12.670143128182252</v>
      </c>
      <c r="G278" s="50">
        <v>535.1</v>
      </c>
      <c r="H278" s="41">
        <f t="shared" si="29"/>
        <v>9.2876999999999994E-3</v>
      </c>
      <c r="I278" s="41">
        <f t="shared" si="30"/>
        <v>1.3805134083333332</v>
      </c>
      <c r="J278" s="41">
        <f t="shared" si="31"/>
        <v>4.96984827</v>
      </c>
      <c r="K278" s="41">
        <f t="shared" si="32"/>
        <v>1535.7756286222154</v>
      </c>
      <c r="L278" s="41">
        <f t="shared" si="33"/>
        <v>3.85163240925E-3</v>
      </c>
      <c r="M278" s="41">
        <f t="shared" si="34"/>
        <v>1.1902261121822111</v>
      </c>
    </row>
    <row r="279" spans="2:13">
      <c r="B279" s="81">
        <f t="shared" si="28"/>
        <v>274</v>
      </c>
      <c r="C279" s="44">
        <f>7000</f>
        <v>7000</v>
      </c>
      <c r="D279" s="48">
        <v>9287.6999999999989</v>
      </c>
      <c r="E279" s="48">
        <v>9.2876999999999992</v>
      </c>
      <c r="F279" s="48">
        <v>12.670143128182252</v>
      </c>
      <c r="G279" s="50">
        <v>535.1</v>
      </c>
      <c r="H279" s="41">
        <f t="shared" si="29"/>
        <v>9.2876999999999994E-3</v>
      </c>
      <c r="I279" s="41">
        <f t="shared" si="30"/>
        <v>1.3805134083333332</v>
      </c>
      <c r="J279" s="41">
        <f t="shared" si="31"/>
        <v>4.96984827</v>
      </c>
      <c r="K279" s="41">
        <f t="shared" si="32"/>
        <v>1540.7454768922155</v>
      </c>
      <c r="L279" s="41">
        <f t="shared" si="33"/>
        <v>3.85163240925E-3</v>
      </c>
      <c r="M279" s="41">
        <f t="shared" si="34"/>
        <v>1.194077744591461</v>
      </c>
    </row>
    <row r="280" spans="2:13">
      <c r="B280" s="81">
        <f t="shared" si="28"/>
        <v>275</v>
      </c>
      <c r="C280" s="44">
        <f>7000</f>
        <v>7000</v>
      </c>
      <c r="D280" s="48">
        <v>9287.6999999999989</v>
      </c>
      <c r="E280" s="48">
        <v>9.2876999999999992</v>
      </c>
      <c r="F280" s="48">
        <v>12.670143128182252</v>
      </c>
      <c r="G280" s="50">
        <v>535.1</v>
      </c>
      <c r="H280" s="41">
        <f t="shared" si="29"/>
        <v>9.2876999999999994E-3</v>
      </c>
      <c r="I280" s="41">
        <f t="shared" si="30"/>
        <v>1.3805134083333332</v>
      </c>
      <c r="J280" s="41">
        <f t="shared" si="31"/>
        <v>4.96984827</v>
      </c>
      <c r="K280" s="41">
        <f t="shared" si="32"/>
        <v>1545.7153251622155</v>
      </c>
      <c r="L280" s="41">
        <f t="shared" si="33"/>
        <v>3.85163240925E-3</v>
      </c>
      <c r="M280" s="41">
        <f t="shared" si="34"/>
        <v>1.1979293770007109</v>
      </c>
    </row>
    <row r="281" spans="2:13">
      <c r="B281" s="81">
        <f t="shared" si="28"/>
        <v>276</v>
      </c>
      <c r="C281" s="44">
        <f>7000</f>
        <v>7000</v>
      </c>
      <c r="D281" s="48">
        <v>9287.6999999999989</v>
      </c>
      <c r="E281" s="48">
        <v>9.2876999999999992</v>
      </c>
      <c r="F281" s="48">
        <v>12.670143128182252</v>
      </c>
      <c r="G281" s="50">
        <v>535.1</v>
      </c>
      <c r="H281" s="41">
        <f t="shared" si="29"/>
        <v>9.2876999999999994E-3</v>
      </c>
      <c r="I281" s="41">
        <f t="shared" si="30"/>
        <v>1.3805134083333332</v>
      </c>
      <c r="J281" s="41">
        <f t="shared" si="31"/>
        <v>4.96984827</v>
      </c>
      <c r="K281" s="41">
        <f t="shared" si="32"/>
        <v>1550.6851734322156</v>
      </c>
      <c r="L281" s="41">
        <f t="shared" si="33"/>
        <v>3.85163240925E-3</v>
      </c>
      <c r="M281" s="41">
        <f t="shared" si="34"/>
        <v>1.2017810094099608</v>
      </c>
    </row>
    <row r="282" spans="2:13">
      <c r="B282" s="81">
        <f t="shared" si="28"/>
        <v>277</v>
      </c>
      <c r="C282" s="44">
        <f>7000</f>
        <v>7000</v>
      </c>
      <c r="D282" s="48">
        <v>9287.6999999999989</v>
      </c>
      <c r="E282" s="48">
        <v>9.2876999999999992</v>
      </c>
      <c r="F282" s="48">
        <v>12.670143128182252</v>
      </c>
      <c r="G282" s="50">
        <v>535.1</v>
      </c>
      <c r="H282" s="41">
        <f t="shared" si="29"/>
        <v>9.2876999999999994E-3</v>
      </c>
      <c r="I282" s="41">
        <f t="shared" si="30"/>
        <v>1.3805134083333332</v>
      </c>
      <c r="J282" s="41">
        <f t="shared" si="31"/>
        <v>4.96984827</v>
      </c>
      <c r="K282" s="41">
        <f t="shared" si="32"/>
        <v>1555.6550217022157</v>
      </c>
      <c r="L282" s="41">
        <f t="shared" si="33"/>
        <v>3.85163240925E-3</v>
      </c>
      <c r="M282" s="41">
        <f t="shared" si="34"/>
        <v>1.2056326418192107</v>
      </c>
    </row>
    <row r="283" spans="2:13">
      <c r="B283" s="81">
        <f t="shared" si="28"/>
        <v>278</v>
      </c>
      <c r="C283" s="44">
        <f>7000</f>
        <v>7000</v>
      </c>
      <c r="D283" s="48">
        <v>9287.6999999999989</v>
      </c>
      <c r="E283" s="48">
        <v>9.2876999999999992</v>
      </c>
      <c r="F283" s="48">
        <v>12.670143128182252</v>
      </c>
      <c r="G283" s="50">
        <v>535.1</v>
      </c>
      <c r="H283" s="41">
        <f t="shared" si="29"/>
        <v>9.2876999999999994E-3</v>
      </c>
      <c r="I283" s="41">
        <f t="shared" si="30"/>
        <v>1.3805134083333332</v>
      </c>
      <c r="J283" s="41">
        <f t="shared" si="31"/>
        <v>4.96984827</v>
      </c>
      <c r="K283" s="41">
        <f t="shared" si="32"/>
        <v>1560.6248699722157</v>
      </c>
      <c r="L283" s="41">
        <f t="shared" si="33"/>
        <v>3.85163240925E-3</v>
      </c>
      <c r="M283" s="41">
        <f t="shared" si="34"/>
        <v>1.2094842742284606</v>
      </c>
    </row>
    <row r="284" spans="2:13">
      <c r="B284" s="81">
        <f t="shared" si="28"/>
        <v>279</v>
      </c>
      <c r="C284" s="44">
        <f>7000</f>
        <v>7000</v>
      </c>
      <c r="D284" s="48">
        <v>9287.6999999999989</v>
      </c>
      <c r="E284" s="48">
        <v>9.2876999999999992</v>
      </c>
      <c r="F284" s="48">
        <v>12.670143128182252</v>
      </c>
      <c r="G284" s="50">
        <v>535.1</v>
      </c>
      <c r="H284" s="41">
        <f t="shared" si="29"/>
        <v>9.2876999999999994E-3</v>
      </c>
      <c r="I284" s="41">
        <f t="shared" si="30"/>
        <v>1.3805134083333332</v>
      </c>
      <c r="J284" s="41">
        <f t="shared" si="31"/>
        <v>4.96984827</v>
      </c>
      <c r="K284" s="41">
        <f t="shared" si="32"/>
        <v>1565.5947182422158</v>
      </c>
      <c r="L284" s="41">
        <f t="shared" si="33"/>
        <v>3.85163240925E-3</v>
      </c>
      <c r="M284" s="41">
        <f t="shared" si="34"/>
        <v>1.2133359066377105</v>
      </c>
    </row>
    <row r="285" spans="2:13">
      <c r="B285" s="81">
        <f t="shared" si="28"/>
        <v>280</v>
      </c>
      <c r="C285" s="44">
        <f>7000</f>
        <v>7000</v>
      </c>
      <c r="D285" s="48">
        <v>9287.6999999999989</v>
      </c>
      <c r="E285" s="48">
        <v>9.2876999999999992</v>
      </c>
      <c r="F285" s="48">
        <v>12.670143128182252</v>
      </c>
      <c r="G285" s="50">
        <v>535.1</v>
      </c>
      <c r="H285" s="41">
        <f t="shared" si="29"/>
        <v>9.2876999999999994E-3</v>
      </c>
      <c r="I285" s="41">
        <f t="shared" si="30"/>
        <v>1.3805134083333332</v>
      </c>
      <c r="J285" s="41">
        <f t="shared" si="31"/>
        <v>4.96984827</v>
      </c>
      <c r="K285" s="41">
        <f t="shared" si="32"/>
        <v>1570.5645665122158</v>
      </c>
      <c r="L285" s="41">
        <f t="shared" si="33"/>
        <v>3.85163240925E-3</v>
      </c>
      <c r="M285" s="41">
        <f t="shared" si="34"/>
        <v>1.2171875390469604</v>
      </c>
    </row>
    <row r="286" spans="2:13">
      <c r="B286" s="81">
        <f t="shared" si="28"/>
        <v>281</v>
      </c>
      <c r="C286" s="44">
        <f>7000</f>
        <v>7000</v>
      </c>
      <c r="D286" s="48">
        <v>9287.6999999999989</v>
      </c>
      <c r="E286" s="48">
        <v>9.2876999999999992</v>
      </c>
      <c r="F286" s="48">
        <v>12.670143128182252</v>
      </c>
      <c r="G286" s="50">
        <v>535.1</v>
      </c>
      <c r="H286" s="41">
        <f t="shared" si="29"/>
        <v>9.2876999999999994E-3</v>
      </c>
      <c r="I286" s="41">
        <f t="shared" si="30"/>
        <v>1.3805134083333332</v>
      </c>
      <c r="J286" s="41">
        <f t="shared" si="31"/>
        <v>4.96984827</v>
      </c>
      <c r="K286" s="41">
        <f t="shared" si="32"/>
        <v>1575.5344147822159</v>
      </c>
      <c r="L286" s="41">
        <f t="shared" si="33"/>
        <v>3.85163240925E-3</v>
      </c>
      <c r="M286" s="41">
        <f t="shared" si="34"/>
        <v>1.2210391714562103</v>
      </c>
    </row>
    <row r="287" spans="2:13">
      <c r="B287" s="81">
        <f t="shared" si="28"/>
        <v>282</v>
      </c>
      <c r="C287" s="44">
        <f>7000</f>
        <v>7000</v>
      </c>
      <c r="D287" s="48">
        <v>9287.6999999999989</v>
      </c>
      <c r="E287" s="48">
        <v>9.2876999999999992</v>
      </c>
      <c r="F287" s="48">
        <v>12.670143128182252</v>
      </c>
      <c r="G287" s="50">
        <v>535.1</v>
      </c>
      <c r="H287" s="41">
        <f t="shared" si="29"/>
        <v>9.2876999999999994E-3</v>
      </c>
      <c r="I287" s="41">
        <f t="shared" si="30"/>
        <v>1.3805134083333332</v>
      </c>
      <c r="J287" s="41">
        <f t="shared" si="31"/>
        <v>4.96984827</v>
      </c>
      <c r="K287" s="41">
        <f t="shared" si="32"/>
        <v>1580.5042630522159</v>
      </c>
      <c r="L287" s="41">
        <f t="shared" si="33"/>
        <v>3.85163240925E-3</v>
      </c>
      <c r="M287" s="41">
        <f t="shared" si="34"/>
        <v>1.2248908038654602</v>
      </c>
    </row>
    <row r="288" spans="2:13">
      <c r="B288" s="81">
        <f t="shared" si="28"/>
        <v>283</v>
      </c>
      <c r="C288" s="44">
        <f>7000</f>
        <v>7000</v>
      </c>
      <c r="D288" s="48">
        <v>9287.6999999999989</v>
      </c>
      <c r="E288" s="48">
        <v>9.2876999999999992</v>
      </c>
      <c r="F288" s="48">
        <v>12.670143128182252</v>
      </c>
      <c r="G288" s="50">
        <v>535.1</v>
      </c>
      <c r="H288" s="41">
        <f t="shared" si="29"/>
        <v>9.2876999999999994E-3</v>
      </c>
      <c r="I288" s="41">
        <f t="shared" si="30"/>
        <v>1.3805134083333332</v>
      </c>
      <c r="J288" s="41">
        <f t="shared" si="31"/>
        <v>4.96984827</v>
      </c>
      <c r="K288" s="41">
        <f t="shared" si="32"/>
        <v>1585.474111322216</v>
      </c>
      <c r="L288" s="41">
        <f t="shared" si="33"/>
        <v>3.85163240925E-3</v>
      </c>
      <c r="M288" s="41">
        <f t="shared" si="34"/>
        <v>1.2287424362747101</v>
      </c>
    </row>
    <row r="289" spans="2:13">
      <c r="B289" s="81">
        <f t="shared" si="28"/>
        <v>284</v>
      </c>
      <c r="C289" s="44">
        <f>7000</f>
        <v>7000</v>
      </c>
      <c r="D289" s="48">
        <v>9287.6999999999989</v>
      </c>
      <c r="E289" s="48">
        <v>9.2876999999999992</v>
      </c>
      <c r="F289" s="48">
        <v>12.670143128182252</v>
      </c>
      <c r="G289" s="50">
        <v>535.1</v>
      </c>
      <c r="H289" s="41">
        <f t="shared" si="29"/>
        <v>9.2876999999999994E-3</v>
      </c>
      <c r="I289" s="41">
        <f t="shared" si="30"/>
        <v>1.3805134083333332</v>
      </c>
      <c r="J289" s="41">
        <f t="shared" si="31"/>
        <v>4.96984827</v>
      </c>
      <c r="K289" s="41">
        <f t="shared" si="32"/>
        <v>1590.4439595922161</v>
      </c>
      <c r="L289" s="41">
        <f t="shared" si="33"/>
        <v>3.85163240925E-3</v>
      </c>
      <c r="M289" s="41">
        <f t="shared" si="34"/>
        <v>1.23259406868396</v>
      </c>
    </row>
    <row r="290" spans="2:13">
      <c r="B290" s="81">
        <f t="shared" si="28"/>
        <v>285</v>
      </c>
      <c r="C290" s="44">
        <f>7000</f>
        <v>7000</v>
      </c>
      <c r="D290" s="48">
        <v>9287.6999999999989</v>
      </c>
      <c r="E290" s="48">
        <v>9.2876999999999992</v>
      </c>
      <c r="F290" s="48">
        <v>12.670143128182252</v>
      </c>
      <c r="G290" s="50">
        <v>535.1</v>
      </c>
      <c r="H290" s="41">
        <f t="shared" si="29"/>
        <v>9.2876999999999994E-3</v>
      </c>
      <c r="I290" s="41">
        <f t="shared" si="30"/>
        <v>1.3805134083333332</v>
      </c>
      <c r="J290" s="41">
        <f t="shared" si="31"/>
        <v>4.96984827</v>
      </c>
      <c r="K290" s="41">
        <f t="shared" si="32"/>
        <v>1595.4138078622161</v>
      </c>
      <c r="L290" s="41">
        <f t="shared" si="33"/>
        <v>3.85163240925E-3</v>
      </c>
      <c r="M290" s="41">
        <f t="shared" si="34"/>
        <v>1.2364457010932099</v>
      </c>
    </row>
    <row r="291" spans="2:13">
      <c r="B291" s="81">
        <f t="shared" si="28"/>
        <v>286</v>
      </c>
      <c r="C291" s="44">
        <f>7000</f>
        <v>7000</v>
      </c>
      <c r="D291" s="48">
        <v>9287.6999999999989</v>
      </c>
      <c r="E291" s="48">
        <v>9.2876999999999992</v>
      </c>
      <c r="F291" s="48">
        <v>12.670143128182252</v>
      </c>
      <c r="G291" s="50">
        <v>535.1</v>
      </c>
      <c r="H291" s="41">
        <f t="shared" si="29"/>
        <v>9.2876999999999994E-3</v>
      </c>
      <c r="I291" s="41">
        <f t="shared" si="30"/>
        <v>1.3805134083333332</v>
      </c>
      <c r="J291" s="41">
        <f t="shared" si="31"/>
        <v>4.96984827</v>
      </c>
      <c r="K291" s="41">
        <f t="shared" si="32"/>
        <v>1600.3836561322162</v>
      </c>
      <c r="L291" s="41">
        <f t="shared" si="33"/>
        <v>3.85163240925E-3</v>
      </c>
      <c r="M291" s="41">
        <f t="shared" si="34"/>
        <v>1.2402973335024599</v>
      </c>
    </row>
    <row r="292" spans="2:13">
      <c r="B292" s="81">
        <f t="shared" si="28"/>
        <v>287</v>
      </c>
      <c r="C292" s="44">
        <f>7000</f>
        <v>7000</v>
      </c>
      <c r="D292" s="48">
        <v>9287.6999999999989</v>
      </c>
      <c r="E292" s="48">
        <v>9.2876999999999992</v>
      </c>
      <c r="F292" s="48">
        <v>12.670143128182252</v>
      </c>
      <c r="G292" s="50">
        <v>535.1</v>
      </c>
      <c r="H292" s="41">
        <f t="shared" si="29"/>
        <v>9.2876999999999994E-3</v>
      </c>
      <c r="I292" s="41">
        <f t="shared" si="30"/>
        <v>1.3805134083333332</v>
      </c>
      <c r="J292" s="41">
        <f t="shared" si="31"/>
        <v>4.96984827</v>
      </c>
      <c r="K292" s="41">
        <f t="shared" si="32"/>
        <v>1605.3535044022162</v>
      </c>
      <c r="L292" s="41">
        <f t="shared" si="33"/>
        <v>3.85163240925E-3</v>
      </c>
      <c r="M292" s="41">
        <f t="shared" si="34"/>
        <v>1.2441489659117098</v>
      </c>
    </row>
    <row r="293" spans="2:13">
      <c r="B293" s="81">
        <f t="shared" si="28"/>
        <v>288</v>
      </c>
      <c r="C293" s="44">
        <f>7000</f>
        <v>7000</v>
      </c>
      <c r="D293" s="48">
        <v>9287.6999999999989</v>
      </c>
      <c r="E293" s="48">
        <v>9.2876999999999992</v>
      </c>
      <c r="F293" s="48">
        <v>12.670143128182252</v>
      </c>
      <c r="G293" s="50">
        <v>535.1</v>
      </c>
      <c r="H293" s="41">
        <f t="shared" si="29"/>
        <v>9.2876999999999994E-3</v>
      </c>
      <c r="I293" s="41">
        <f t="shared" si="30"/>
        <v>1.3805134083333332</v>
      </c>
      <c r="J293" s="41">
        <f t="shared" si="31"/>
        <v>4.96984827</v>
      </c>
      <c r="K293" s="41">
        <f t="shared" si="32"/>
        <v>1610.3233526722163</v>
      </c>
      <c r="L293" s="41">
        <f t="shared" si="33"/>
        <v>3.85163240925E-3</v>
      </c>
      <c r="M293" s="41">
        <f t="shared" si="34"/>
        <v>1.2480005983209597</v>
      </c>
    </row>
    <row r="294" spans="2:13">
      <c r="B294" s="81">
        <f t="shared" si="28"/>
        <v>289</v>
      </c>
      <c r="C294" s="44">
        <f>7000</f>
        <v>7000</v>
      </c>
      <c r="D294" s="48">
        <v>9287.6999999999989</v>
      </c>
      <c r="E294" s="48">
        <v>9.2876999999999992</v>
      </c>
      <c r="F294" s="48">
        <v>12.670143128182252</v>
      </c>
      <c r="G294" s="50">
        <v>535.1</v>
      </c>
      <c r="H294" s="41">
        <f t="shared" si="29"/>
        <v>9.2876999999999994E-3</v>
      </c>
      <c r="I294" s="41">
        <f t="shared" si="30"/>
        <v>1.3805134083333332</v>
      </c>
      <c r="J294" s="41">
        <f t="shared" si="31"/>
        <v>4.96984827</v>
      </c>
      <c r="K294" s="41">
        <f t="shared" si="32"/>
        <v>1615.2932009422163</v>
      </c>
      <c r="L294" s="41">
        <f t="shared" si="33"/>
        <v>3.85163240925E-3</v>
      </c>
      <c r="M294" s="41">
        <f t="shared" si="34"/>
        <v>1.2518522307302096</v>
      </c>
    </row>
    <row r="295" spans="2:13">
      <c r="B295" s="81">
        <f t="shared" si="28"/>
        <v>290</v>
      </c>
      <c r="C295" s="44">
        <f>7000</f>
        <v>7000</v>
      </c>
      <c r="D295" s="48">
        <v>9287.6999999999989</v>
      </c>
      <c r="E295" s="48">
        <v>9.2876999999999992</v>
      </c>
      <c r="F295" s="48">
        <v>12.670143128182252</v>
      </c>
      <c r="G295" s="50">
        <v>535.1</v>
      </c>
      <c r="H295" s="41">
        <f t="shared" si="29"/>
        <v>9.2876999999999994E-3</v>
      </c>
      <c r="I295" s="41">
        <f t="shared" si="30"/>
        <v>1.3805134083333332</v>
      </c>
      <c r="J295" s="41">
        <f t="shared" si="31"/>
        <v>4.96984827</v>
      </c>
      <c r="K295" s="41">
        <f t="shared" si="32"/>
        <v>1620.2630492122164</v>
      </c>
      <c r="L295" s="41">
        <f t="shared" si="33"/>
        <v>3.85163240925E-3</v>
      </c>
      <c r="M295" s="41">
        <f t="shared" si="34"/>
        <v>1.2557038631394595</v>
      </c>
    </row>
    <row r="296" spans="2:13">
      <c r="B296" s="81">
        <f t="shared" si="28"/>
        <v>291</v>
      </c>
      <c r="C296" s="44">
        <f>7000</f>
        <v>7000</v>
      </c>
      <c r="D296" s="48">
        <v>9287.6999999999989</v>
      </c>
      <c r="E296" s="48">
        <v>9.2876999999999992</v>
      </c>
      <c r="F296" s="48">
        <v>12.670143128182252</v>
      </c>
      <c r="G296" s="50">
        <v>535.1</v>
      </c>
      <c r="H296" s="41">
        <f t="shared" si="29"/>
        <v>9.2876999999999994E-3</v>
      </c>
      <c r="I296" s="41">
        <f t="shared" si="30"/>
        <v>1.3805134083333332</v>
      </c>
      <c r="J296" s="41">
        <f t="shared" si="31"/>
        <v>4.96984827</v>
      </c>
      <c r="K296" s="41">
        <f t="shared" si="32"/>
        <v>1625.2328974822165</v>
      </c>
      <c r="L296" s="41">
        <f t="shared" si="33"/>
        <v>3.85163240925E-3</v>
      </c>
      <c r="M296" s="41">
        <f t="shared" si="34"/>
        <v>1.2595554955487094</v>
      </c>
    </row>
    <row r="297" spans="2:13">
      <c r="B297" s="81">
        <f t="shared" si="28"/>
        <v>292</v>
      </c>
      <c r="C297" s="44">
        <f>7000</f>
        <v>7000</v>
      </c>
      <c r="D297" s="48">
        <v>9287.6999999999989</v>
      </c>
      <c r="E297" s="48">
        <v>9.2876999999999992</v>
      </c>
      <c r="F297" s="48">
        <v>12.670143128182252</v>
      </c>
      <c r="G297" s="50">
        <v>535.1</v>
      </c>
      <c r="H297" s="41">
        <f t="shared" si="29"/>
        <v>9.2876999999999994E-3</v>
      </c>
      <c r="I297" s="41">
        <f t="shared" si="30"/>
        <v>1.3805134083333332</v>
      </c>
      <c r="J297" s="41">
        <f t="shared" si="31"/>
        <v>4.96984827</v>
      </c>
      <c r="K297" s="41">
        <f t="shared" si="32"/>
        <v>1630.2027457522165</v>
      </c>
      <c r="L297" s="41">
        <f t="shared" si="33"/>
        <v>3.85163240925E-3</v>
      </c>
      <c r="M297" s="41">
        <f t="shared" si="34"/>
        <v>1.2634071279579593</v>
      </c>
    </row>
    <row r="298" spans="2:13">
      <c r="B298" s="81">
        <f t="shared" si="28"/>
        <v>293</v>
      </c>
      <c r="C298" s="44">
        <f>7000</f>
        <v>7000</v>
      </c>
      <c r="D298" s="48">
        <v>9287.6999999999989</v>
      </c>
      <c r="E298" s="48">
        <v>9.2876999999999992</v>
      </c>
      <c r="F298" s="48">
        <v>12.670143128182252</v>
      </c>
      <c r="G298" s="50">
        <v>535.1</v>
      </c>
      <c r="H298" s="41">
        <f t="shared" si="29"/>
        <v>9.2876999999999994E-3</v>
      </c>
      <c r="I298" s="41">
        <f t="shared" si="30"/>
        <v>1.3805134083333332</v>
      </c>
      <c r="J298" s="41">
        <f t="shared" si="31"/>
        <v>4.96984827</v>
      </c>
      <c r="K298" s="41">
        <f t="shared" si="32"/>
        <v>1635.1725940222166</v>
      </c>
      <c r="L298" s="41">
        <f t="shared" si="33"/>
        <v>3.85163240925E-3</v>
      </c>
      <c r="M298" s="41">
        <f t="shared" si="34"/>
        <v>1.2672587603672092</v>
      </c>
    </row>
    <row r="299" spans="2:13">
      <c r="B299" s="81">
        <f t="shared" si="28"/>
        <v>294</v>
      </c>
      <c r="C299" s="44">
        <f>7000</f>
        <v>7000</v>
      </c>
      <c r="D299" s="48">
        <v>9287.6999999999989</v>
      </c>
      <c r="E299" s="48">
        <v>9.2876999999999992</v>
      </c>
      <c r="F299" s="48">
        <v>12.670143128182252</v>
      </c>
      <c r="G299" s="50">
        <v>535.1</v>
      </c>
      <c r="H299" s="41">
        <f t="shared" si="29"/>
        <v>9.2876999999999994E-3</v>
      </c>
      <c r="I299" s="41">
        <f t="shared" si="30"/>
        <v>1.3805134083333332</v>
      </c>
      <c r="J299" s="41">
        <f t="shared" si="31"/>
        <v>4.96984827</v>
      </c>
      <c r="K299" s="41">
        <f t="shared" si="32"/>
        <v>1640.1424422922166</v>
      </c>
      <c r="L299" s="41">
        <f t="shared" si="33"/>
        <v>3.85163240925E-3</v>
      </c>
      <c r="M299" s="41">
        <f t="shared" si="34"/>
        <v>1.2711103927764591</v>
      </c>
    </row>
    <row r="300" spans="2:13">
      <c r="B300" s="81">
        <f t="shared" si="28"/>
        <v>295</v>
      </c>
      <c r="C300" s="44">
        <f>7000</f>
        <v>7000</v>
      </c>
      <c r="D300" s="48">
        <v>9287.6999999999989</v>
      </c>
      <c r="E300" s="48">
        <v>9.2876999999999992</v>
      </c>
      <c r="F300" s="48">
        <v>12.670143128182252</v>
      </c>
      <c r="G300" s="50">
        <v>535.1</v>
      </c>
      <c r="H300" s="41">
        <f t="shared" si="29"/>
        <v>9.2876999999999994E-3</v>
      </c>
      <c r="I300" s="41">
        <f t="shared" si="30"/>
        <v>1.3805134083333332</v>
      </c>
      <c r="J300" s="41">
        <f t="shared" si="31"/>
        <v>4.96984827</v>
      </c>
      <c r="K300" s="41">
        <f t="shared" si="32"/>
        <v>1645.1122905622167</v>
      </c>
      <c r="L300" s="41">
        <f t="shared" si="33"/>
        <v>3.85163240925E-3</v>
      </c>
      <c r="M300" s="41">
        <f t="shared" si="34"/>
        <v>1.274962025185709</v>
      </c>
    </row>
    <row r="301" spans="2:13">
      <c r="B301" s="81">
        <f t="shared" si="28"/>
        <v>296</v>
      </c>
      <c r="C301" s="44">
        <f>7000</f>
        <v>7000</v>
      </c>
      <c r="D301" s="48">
        <v>9287.6999999999989</v>
      </c>
      <c r="E301" s="48">
        <v>9.2876999999999992</v>
      </c>
      <c r="F301" s="48">
        <v>12.670143128182252</v>
      </c>
      <c r="G301" s="50">
        <v>535.1</v>
      </c>
      <c r="H301" s="41">
        <f t="shared" si="29"/>
        <v>9.2876999999999994E-3</v>
      </c>
      <c r="I301" s="41">
        <f t="shared" si="30"/>
        <v>1.3805134083333332</v>
      </c>
      <c r="J301" s="41">
        <f t="shared" si="31"/>
        <v>4.96984827</v>
      </c>
      <c r="K301" s="41">
        <f t="shared" si="32"/>
        <v>1650.0821388322167</v>
      </c>
      <c r="L301" s="41">
        <f t="shared" si="33"/>
        <v>3.85163240925E-3</v>
      </c>
      <c r="M301" s="41">
        <f t="shared" si="34"/>
        <v>1.2788136575949589</v>
      </c>
    </row>
    <row r="302" spans="2:13">
      <c r="B302" s="81">
        <f t="shared" si="28"/>
        <v>297</v>
      </c>
      <c r="C302" s="44">
        <f>7000</f>
        <v>7000</v>
      </c>
      <c r="D302" s="48">
        <v>9287.6999999999989</v>
      </c>
      <c r="E302" s="48">
        <v>9.2876999999999992</v>
      </c>
      <c r="F302" s="48">
        <v>12.670143128182252</v>
      </c>
      <c r="G302" s="50">
        <v>535.1</v>
      </c>
      <c r="H302" s="41">
        <f t="shared" si="29"/>
        <v>9.2876999999999994E-3</v>
      </c>
      <c r="I302" s="41">
        <f t="shared" si="30"/>
        <v>1.3805134083333332</v>
      </c>
      <c r="J302" s="41">
        <f t="shared" si="31"/>
        <v>4.96984827</v>
      </c>
      <c r="K302" s="41">
        <f t="shared" si="32"/>
        <v>1655.0519871022168</v>
      </c>
      <c r="L302" s="41">
        <f t="shared" si="33"/>
        <v>3.85163240925E-3</v>
      </c>
      <c r="M302" s="41">
        <f t="shared" si="34"/>
        <v>1.2826652900042088</v>
      </c>
    </row>
    <row r="303" spans="2:13">
      <c r="B303" s="81">
        <f t="shared" si="28"/>
        <v>298</v>
      </c>
      <c r="C303" s="44">
        <f>7000</f>
        <v>7000</v>
      </c>
      <c r="D303" s="48">
        <v>9287.6999999999989</v>
      </c>
      <c r="E303" s="48">
        <v>9.2876999999999992</v>
      </c>
      <c r="F303" s="48">
        <v>12.670143128182252</v>
      </c>
      <c r="G303" s="50">
        <v>535.1</v>
      </c>
      <c r="H303" s="41">
        <f t="shared" si="29"/>
        <v>9.2876999999999994E-3</v>
      </c>
      <c r="I303" s="41">
        <f t="shared" si="30"/>
        <v>1.3805134083333332</v>
      </c>
      <c r="J303" s="41">
        <f t="shared" si="31"/>
        <v>4.96984827</v>
      </c>
      <c r="K303" s="41">
        <f t="shared" si="32"/>
        <v>1660.0218353722169</v>
      </c>
      <c r="L303" s="41">
        <f t="shared" si="33"/>
        <v>3.85163240925E-3</v>
      </c>
      <c r="M303" s="41">
        <f t="shared" si="34"/>
        <v>1.2865169224134587</v>
      </c>
    </row>
    <row r="304" spans="2:13">
      <c r="B304" s="81">
        <f t="shared" si="28"/>
        <v>299</v>
      </c>
      <c r="C304" s="44">
        <f>7000</f>
        <v>7000</v>
      </c>
      <c r="D304" s="48">
        <v>9287.6999999999989</v>
      </c>
      <c r="E304" s="48">
        <v>9.2876999999999992</v>
      </c>
      <c r="F304" s="48">
        <v>12.670143128182252</v>
      </c>
      <c r="G304" s="50">
        <v>535.1</v>
      </c>
      <c r="H304" s="41">
        <f t="shared" si="29"/>
        <v>9.2876999999999994E-3</v>
      </c>
      <c r="I304" s="41">
        <f t="shared" si="30"/>
        <v>1.3805134083333332</v>
      </c>
      <c r="J304" s="41">
        <f t="shared" si="31"/>
        <v>4.96984827</v>
      </c>
      <c r="K304" s="41">
        <f t="shared" si="32"/>
        <v>1664.9916836422169</v>
      </c>
      <c r="L304" s="41">
        <f t="shared" si="33"/>
        <v>3.85163240925E-3</v>
      </c>
      <c r="M304" s="41">
        <f t="shared" si="34"/>
        <v>1.2903685548227086</v>
      </c>
    </row>
    <row r="305" spans="2:13">
      <c r="B305" s="81">
        <f t="shared" si="28"/>
        <v>300</v>
      </c>
      <c r="C305" s="44">
        <f>7000</f>
        <v>7000</v>
      </c>
      <c r="D305" s="48">
        <v>9287.6999999999989</v>
      </c>
      <c r="E305" s="48">
        <v>9.2876999999999992</v>
      </c>
      <c r="F305" s="48">
        <v>12.670143128182252</v>
      </c>
      <c r="G305" s="50">
        <v>535.1</v>
      </c>
      <c r="H305" s="41">
        <f t="shared" si="29"/>
        <v>9.2876999999999994E-3</v>
      </c>
      <c r="I305" s="41">
        <f t="shared" si="30"/>
        <v>1.3805134083333332</v>
      </c>
      <c r="J305" s="41">
        <f t="shared" si="31"/>
        <v>4.96984827</v>
      </c>
      <c r="K305" s="41">
        <f t="shared" si="32"/>
        <v>1669.961531912217</v>
      </c>
      <c r="L305" s="41">
        <f t="shared" si="33"/>
        <v>3.85163240925E-3</v>
      </c>
      <c r="M305" s="41">
        <f t="shared" si="34"/>
        <v>1.2942201872319585</v>
      </c>
    </row>
    <row r="306" spans="2:13">
      <c r="B306" s="81">
        <f t="shared" si="28"/>
        <v>301</v>
      </c>
      <c r="C306" s="44">
        <f>7000</f>
        <v>7000</v>
      </c>
      <c r="D306" s="48">
        <v>9287.6999999999989</v>
      </c>
      <c r="E306" s="48">
        <v>9.2876999999999992</v>
      </c>
      <c r="F306" s="48">
        <v>12.670143128182252</v>
      </c>
      <c r="G306" s="50">
        <v>535.1</v>
      </c>
      <c r="H306" s="41">
        <f t="shared" si="29"/>
        <v>9.2876999999999994E-3</v>
      </c>
      <c r="I306" s="41">
        <f t="shared" si="30"/>
        <v>1.3805134083333332</v>
      </c>
      <c r="J306" s="41">
        <f t="shared" si="31"/>
        <v>4.96984827</v>
      </c>
      <c r="K306" s="41">
        <f t="shared" si="32"/>
        <v>1674.931380182217</v>
      </c>
      <c r="L306" s="41">
        <f t="shared" si="33"/>
        <v>3.85163240925E-3</v>
      </c>
      <c r="M306" s="41">
        <f t="shared" si="34"/>
        <v>1.2980718196412084</v>
      </c>
    </row>
    <row r="307" spans="2:13">
      <c r="B307" s="81">
        <f t="shared" si="28"/>
        <v>302</v>
      </c>
      <c r="C307" s="44">
        <f>7000</f>
        <v>7000</v>
      </c>
      <c r="D307" s="48">
        <v>9287.6999999999989</v>
      </c>
      <c r="E307" s="48">
        <v>9.2876999999999992</v>
      </c>
      <c r="F307" s="48">
        <v>12.670143128182252</v>
      </c>
      <c r="G307" s="50">
        <v>535.1</v>
      </c>
      <c r="H307" s="41">
        <f t="shared" si="29"/>
        <v>9.2876999999999994E-3</v>
      </c>
      <c r="I307" s="41">
        <f t="shared" si="30"/>
        <v>1.3805134083333332</v>
      </c>
      <c r="J307" s="41">
        <f t="shared" si="31"/>
        <v>4.96984827</v>
      </c>
      <c r="K307" s="41">
        <f t="shared" si="32"/>
        <v>1679.9012284522171</v>
      </c>
      <c r="L307" s="41">
        <f t="shared" si="33"/>
        <v>3.85163240925E-3</v>
      </c>
      <c r="M307" s="41">
        <f t="shared" si="34"/>
        <v>1.3019234520504583</v>
      </c>
    </row>
    <row r="308" spans="2:13">
      <c r="B308" s="81">
        <f t="shared" si="28"/>
        <v>303</v>
      </c>
      <c r="C308" s="44">
        <f>7000</f>
        <v>7000</v>
      </c>
      <c r="D308" s="48">
        <v>9287.6999999999989</v>
      </c>
      <c r="E308" s="48">
        <v>9.2876999999999992</v>
      </c>
      <c r="F308" s="48">
        <v>12.670143128182252</v>
      </c>
      <c r="G308" s="50">
        <v>535.1</v>
      </c>
      <c r="H308" s="41">
        <f t="shared" si="29"/>
        <v>9.2876999999999994E-3</v>
      </c>
      <c r="I308" s="41">
        <f t="shared" si="30"/>
        <v>1.3805134083333332</v>
      </c>
      <c r="J308" s="41">
        <f t="shared" si="31"/>
        <v>4.96984827</v>
      </c>
      <c r="K308" s="41">
        <f t="shared" si="32"/>
        <v>1684.8710767222171</v>
      </c>
      <c r="L308" s="41">
        <f t="shared" si="33"/>
        <v>3.85163240925E-3</v>
      </c>
      <c r="M308" s="41">
        <f t="shared" si="34"/>
        <v>1.3057750844597082</v>
      </c>
    </row>
    <row r="309" spans="2:13">
      <c r="B309" s="81">
        <f t="shared" si="28"/>
        <v>304</v>
      </c>
      <c r="C309" s="44">
        <f>7000</f>
        <v>7000</v>
      </c>
      <c r="D309" s="48">
        <v>9287.6999999999989</v>
      </c>
      <c r="E309" s="48">
        <v>9.2876999999999992</v>
      </c>
      <c r="F309" s="48">
        <v>12.670143128182252</v>
      </c>
      <c r="G309" s="50">
        <v>535.1</v>
      </c>
      <c r="H309" s="41">
        <f t="shared" si="29"/>
        <v>9.2876999999999994E-3</v>
      </c>
      <c r="I309" s="41">
        <f t="shared" si="30"/>
        <v>1.3805134083333332</v>
      </c>
      <c r="J309" s="41">
        <f t="shared" si="31"/>
        <v>4.96984827</v>
      </c>
      <c r="K309" s="41">
        <f t="shared" si="32"/>
        <v>1689.8409249922172</v>
      </c>
      <c r="L309" s="41">
        <f t="shared" si="33"/>
        <v>3.85163240925E-3</v>
      </c>
      <c r="M309" s="41">
        <f t="shared" si="34"/>
        <v>1.3096267168689582</v>
      </c>
    </row>
    <row r="310" spans="2:13">
      <c r="B310" s="81">
        <f t="shared" si="28"/>
        <v>305</v>
      </c>
      <c r="C310" s="44">
        <f>7000</f>
        <v>7000</v>
      </c>
      <c r="D310" s="48">
        <v>9287.6999999999989</v>
      </c>
      <c r="E310" s="48">
        <v>9.2876999999999992</v>
      </c>
      <c r="F310" s="48">
        <v>12.670143128182252</v>
      </c>
      <c r="G310" s="50">
        <v>535.1</v>
      </c>
      <c r="H310" s="41">
        <f t="shared" si="29"/>
        <v>9.2876999999999994E-3</v>
      </c>
      <c r="I310" s="41">
        <f t="shared" si="30"/>
        <v>1.3805134083333332</v>
      </c>
      <c r="J310" s="41">
        <f t="shared" si="31"/>
        <v>4.96984827</v>
      </c>
      <c r="K310" s="41">
        <f t="shared" si="32"/>
        <v>1694.8107732622173</v>
      </c>
      <c r="L310" s="41">
        <f t="shared" si="33"/>
        <v>3.85163240925E-3</v>
      </c>
      <c r="M310" s="41">
        <f t="shared" si="34"/>
        <v>1.3134783492782081</v>
      </c>
    </row>
    <row r="311" spans="2:13">
      <c r="B311" s="81">
        <f t="shared" si="28"/>
        <v>306</v>
      </c>
      <c r="C311" s="44">
        <f>7000</f>
        <v>7000</v>
      </c>
      <c r="D311" s="48">
        <v>9287.6999999999989</v>
      </c>
      <c r="E311" s="48">
        <v>9.2876999999999992</v>
      </c>
      <c r="F311" s="48">
        <v>12.670143128182252</v>
      </c>
      <c r="G311" s="50">
        <v>535.1</v>
      </c>
      <c r="H311" s="41">
        <f t="shared" si="29"/>
        <v>9.2876999999999994E-3</v>
      </c>
      <c r="I311" s="41">
        <f t="shared" si="30"/>
        <v>1.3805134083333332</v>
      </c>
      <c r="J311" s="41">
        <f t="shared" si="31"/>
        <v>4.96984827</v>
      </c>
      <c r="K311" s="41">
        <f t="shared" si="32"/>
        <v>1699.7806215322173</v>
      </c>
      <c r="L311" s="41">
        <f t="shared" si="33"/>
        <v>3.85163240925E-3</v>
      </c>
      <c r="M311" s="41">
        <f t="shared" si="34"/>
        <v>1.317329981687458</v>
      </c>
    </row>
    <row r="312" spans="2:13">
      <c r="B312" s="81">
        <f t="shared" si="28"/>
        <v>307</v>
      </c>
      <c r="C312" s="44">
        <f>7000</f>
        <v>7000</v>
      </c>
      <c r="D312" s="48">
        <v>9287.6999999999989</v>
      </c>
      <c r="E312" s="48">
        <v>9.2876999999999992</v>
      </c>
      <c r="F312" s="48">
        <v>12.670143128182252</v>
      </c>
      <c r="G312" s="50">
        <v>535.1</v>
      </c>
      <c r="H312" s="41">
        <f t="shared" si="29"/>
        <v>9.2876999999999994E-3</v>
      </c>
      <c r="I312" s="41">
        <f t="shared" si="30"/>
        <v>1.3805134083333332</v>
      </c>
      <c r="J312" s="41">
        <f t="shared" si="31"/>
        <v>4.96984827</v>
      </c>
      <c r="K312" s="41">
        <f t="shared" si="32"/>
        <v>1704.7504698022174</v>
      </c>
      <c r="L312" s="41">
        <f t="shared" si="33"/>
        <v>3.85163240925E-3</v>
      </c>
      <c r="M312" s="41">
        <f t="shared" si="34"/>
        <v>1.3211816140967079</v>
      </c>
    </row>
    <row r="313" spans="2:13">
      <c r="B313" s="81">
        <f t="shared" si="28"/>
        <v>308</v>
      </c>
      <c r="C313" s="44">
        <f>7000</f>
        <v>7000</v>
      </c>
      <c r="D313" s="48">
        <v>9287.6999999999989</v>
      </c>
      <c r="E313" s="48">
        <v>9.2876999999999992</v>
      </c>
      <c r="F313" s="48">
        <v>12.670143128182252</v>
      </c>
      <c r="G313" s="50">
        <v>535.1</v>
      </c>
      <c r="H313" s="41">
        <f t="shared" si="29"/>
        <v>9.2876999999999994E-3</v>
      </c>
      <c r="I313" s="41">
        <f t="shared" si="30"/>
        <v>1.3805134083333332</v>
      </c>
      <c r="J313" s="41">
        <f t="shared" si="31"/>
        <v>4.96984827</v>
      </c>
      <c r="K313" s="41">
        <f t="shared" si="32"/>
        <v>1709.7203180722174</v>
      </c>
      <c r="L313" s="41">
        <f t="shared" si="33"/>
        <v>3.85163240925E-3</v>
      </c>
      <c r="M313" s="41">
        <f t="shared" si="34"/>
        <v>1.3250332465059578</v>
      </c>
    </row>
    <row r="314" spans="2:13">
      <c r="B314" s="81">
        <f t="shared" si="28"/>
        <v>309</v>
      </c>
      <c r="C314" s="44">
        <f>7000</f>
        <v>7000</v>
      </c>
      <c r="D314" s="48">
        <v>9287.6999999999989</v>
      </c>
      <c r="E314" s="48">
        <v>9.2876999999999992</v>
      </c>
      <c r="F314" s="48">
        <v>12.670143128182252</v>
      </c>
      <c r="G314" s="50">
        <v>535.1</v>
      </c>
      <c r="H314" s="41">
        <f t="shared" si="29"/>
        <v>9.2876999999999994E-3</v>
      </c>
      <c r="I314" s="41">
        <f t="shared" si="30"/>
        <v>1.3805134083333332</v>
      </c>
      <c r="J314" s="41">
        <f t="shared" si="31"/>
        <v>4.96984827</v>
      </c>
      <c r="K314" s="41">
        <f t="shared" si="32"/>
        <v>1714.6901663422175</v>
      </c>
      <c r="L314" s="41">
        <f t="shared" si="33"/>
        <v>3.85163240925E-3</v>
      </c>
      <c r="M314" s="41">
        <f t="shared" si="34"/>
        <v>1.3288848789152077</v>
      </c>
    </row>
    <row r="315" spans="2:13">
      <c r="B315" s="81">
        <f t="shared" si="28"/>
        <v>310</v>
      </c>
      <c r="C315" s="44">
        <f>7000</f>
        <v>7000</v>
      </c>
      <c r="D315" s="48">
        <v>9287.6999999999989</v>
      </c>
      <c r="E315" s="48">
        <v>9.2876999999999992</v>
      </c>
      <c r="F315" s="48">
        <v>12.670143128182252</v>
      </c>
      <c r="G315" s="50">
        <v>535.1</v>
      </c>
      <c r="H315" s="41">
        <f t="shared" si="29"/>
        <v>9.2876999999999994E-3</v>
      </c>
      <c r="I315" s="41">
        <f t="shared" si="30"/>
        <v>1.3805134083333332</v>
      </c>
      <c r="J315" s="41">
        <f t="shared" si="31"/>
        <v>4.96984827</v>
      </c>
      <c r="K315" s="41">
        <f t="shared" si="32"/>
        <v>1719.6600146122175</v>
      </c>
      <c r="L315" s="41">
        <f t="shared" si="33"/>
        <v>3.85163240925E-3</v>
      </c>
      <c r="M315" s="41">
        <f t="shared" si="34"/>
        <v>1.3327365113244576</v>
      </c>
    </row>
    <row r="316" spans="2:13">
      <c r="B316" s="81">
        <f t="shared" si="28"/>
        <v>311</v>
      </c>
      <c r="C316" s="44">
        <f>7000</f>
        <v>7000</v>
      </c>
      <c r="D316" s="48">
        <v>9287.6999999999989</v>
      </c>
      <c r="E316" s="48">
        <v>9.2876999999999992</v>
      </c>
      <c r="F316" s="48">
        <v>12.670143128182252</v>
      </c>
      <c r="G316" s="50">
        <v>535.1</v>
      </c>
      <c r="H316" s="41">
        <f t="shared" si="29"/>
        <v>9.2876999999999994E-3</v>
      </c>
      <c r="I316" s="41">
        <f t="shared" si="30"/>
        <v>1.3805134083333332</v>
      </c>
      <c r="J316" s="41">
        <f t="shared" si="31"/>
        <v>4.96984827</v>
      </c>
      <c r="K316" s="41">
        <f t="shared" si="32"/>
        <v>1724.6298628822176</v>
      </c>
      <c r="L316" s="41">
        <f t="shared" si="33"/>
        <v>3.85163240925E-3</v>
      </c>
      <c r="M316" s="41">
        <f t="shared" si="34"/>
        <v>1.3365881437337075</v>
      </c>
    </row>
    <row r="317" spans="2:13">
      <c r="B317" s="81">
        <f t="shared" si="28"/>
        <v>312</v>
      </c>
      <c r="C317" s="44">
        <f>7000</f>
        <v>7000</v>
      </c>
      <c r="D317" s="48">
        <v>9287.6999999999989</v>
      </c>
      <c r="E317" s="48">
        <v>9.2876999999999992</v>
      </c>
      <c r="F317" s="48">
        <v>12.670143128182252</v>
      </c>
      <c r="G317" s="50">
        <v>535.1</v>
      </c>
      <c r="H317" s="41">
        <f t="shared" si="29"/>
        <v>9.2876999999999994E-3</v>
      </c>
      <c r="I317" s="41">
        <f t="shared" si="30"/>
        <v>1.3805134083333332</v>
      </c>
      <c r="J317" s="41">
        <f t="shared" si="31"/>
        <v>4.96984827</v>
      </c>
      <c r="K317" s="41">
        <f t="shared" si="32"/>
        <v>1729.5997111522177</v>
      </c>
      <c r="L317" s="41">
        <f t="shared" si="33"/>
        <v>3.85163240925E-3</v>
      </c>
      <c r="M317" s="41">
        <f t="shared" si="34"/>
        <v>1.3404397761429574</v>
      </c>
    </row>
    <row r="318" spans="2:13">
      <c r="B318" s="81">
        <f t="shared" si="28"/>
        <v>313</v>
      </c>
      <c r="C318" s="44">
        <f>7000</f>
        <v>7000</v>
      </c>
      <c r="D318" s="48">
        <v>9287.6999999999989</v>
      </c>
      <c r="E318" s="48">
        <v>9.2876999999999992</v>
      </c>
      <c r="F318" s="48">
        <v>12.670143128182252</v>
      </c>
      <c r="G318" s="50">
        <v>535.1</v>
      </c>
      <c r="H318" s="41">
        <f t="shared" si="29"/>
        <v>9.2876999999999994E-3</v>
      </c>
      <c r="I318" s="41">
        <f t="shared" si="30"/>
        <v>1.3805134083333332</v>
      </c>
      <c r="J318" s="41">
        <f t="shared" si="31"/>
        <v>4.96984827</v>
      </c>
      <c r="K318" s="41">
        <f t="shared" si="32"/>
        <v>1734.5695594222177</v>
      </c>
      <c r="L318" s="41">
        <f t="shared" si="33"/>
        <v>3.85163240925E-3</v>
      </c>
      <c r="M318" s="41">
        <f t="shared" si="34"/>
        <v>1.3442914085522073</v>
      </c>
    </row>
    <row r="319" spans="2:13">
      <c r="B319" s="81">
        <f t="shared" si="28"/>
        <v>314</v>
      </c>
      <c r="C319" s="44">
        <f>7000</f>
        <v>7000</v>
      </c>
      <c r="D319" s="48">
        <v>9287.6999999999989</v>
      </c>
      <c r="E319" s="48">
        <v>9.2876999999999992</v>
      </c>
      <c r="F319" s="48">
        <v>12.670143128182252</v>
      </c>
      <c r="G319" s="50">
        <v>535.1</v>
      </c>
      <c r="H319" s="41">
        <f t="shared" si="29"/>
        <v>9.2876999999999994E-3</v>
      </c>
      <c r="I319" s="41">
        <f t="shared" si="30"/>
        <v>1.3805134083333332</v>
      </c>
      <c r="J319" s="41">
        <f t="shared" si="31"/>
        <v>4.96984827</v>
      </c>
      <c r="K319" s="41">
        <f t="shared" si="32"/>
        <v>1739.5394076922178</v>
      </c>
      <c r="L319" s="41">
        <f t="shared" si="33"/>
        <v>3.85163240925E-3</v>
      </c>
      <c r="M319" s="41">
        <f t="shared" si="34"/>
        <v>1.3481430409614572</v>
      </c>
    </row>
    <row r="320" spans="2:13">
      <c r="B320" s="81">
        <f t="shared" si="28"/>
        <v>315</v>
      </c>
      <c r="C320" s="44">
        <f>7000</f>
        <v>7000</v>
      </c>
      <c r="D320" s="48">
        <v>9287.6999999999989</v>
      </c>
      <c r="E320" s="48">
        <v>9.2876999999999992</v>
      </c>
      <c r="F320" s="48">
        <v>12.670143128182252</v>
      </c>
      <c r="G320" s="50">
        <v>535.1</v>
      </c>
      <c r="H320" s="41">
        <f t="shared" si="29"/>
        <v>9.2876999999999994E-3</v>
      </c>
      <c r="I320" s="41">
        <f t="shared" si="30"/>
        <v>1.3805134083333332</v>
      </c>
      <c r="J320" s="41">
        <f t="shared" si="31"/>
        <v>4.96984827</v>
      </c>
      <c r="K320" s="41">
        <f t="shared" si="32"/>
        <v>1744.5092559622178</v>
      </c>
      <c r="L320" s="41">
        <f t="shared" si="33"/>
        <v>3.85163240925E-3</v>
      </c>
      <c r="M320" s="41">
        <f t="shared" si="34"/>
        <v>1.3519946733707071</v>
      </c>
    </row>
    <row r="321" spans="2:13">
      <c r="B321" s="81">
        <f t="shared" si="28"/>
        <v>316</v>
      </c>
      <c r="C321" s="44">
        <f>7000</f>
        <v>7000</v>
      </c>
      <c r="D321" s="48">
        <v>9287.6999999999989</v>
      </c>
      <c r="E321" s="48">
        <v>9.2876999999999992</v>
      </c>
      <c r="F321" s="48">
        <v>12.670143128182252</v>
      </c>
      <c r="G321" s="50">
        <v>535.1</v>
      </c>
      <c r="H321" s="41">
        <f t="shared" si="29"/>
        <v>9.2876999999999994E-3</v>
      </c>
      <c r="I321" s="41">
        <f t="shared" si="30"/>
        <v>1.3805134083333332</v>
      </c>
      <c r="J321" s="41">
        <f t="shared" si="31"/>
        <v>4.96984827</v>
      </c>
      <c r="K321" s="41">
        <f t="shared" si="32"/>
        <v>1749.4791042322179</v>
      </c>
      <c r="L321" s="41">
        <f t="shared" si="33"/>
        <v>3.85163240925E-3</v>
      </c>
      <c r="M321" s="41">
        <f t="shared" si="34"/>
        <v>1.355846305779957</v>
      </c>
    </row>
    <row r="322" spans="2:13">
      <c r="B322" s="81">
        <f t="shared" si="28"/>
        <v>317</v>
      </c>
      <c r="C322" s="44">
        <f>7000</f>
        <v>7000</v>
      </c>
      <c r="D322" s="48">
        <v>9287.6999999999989</v>
      </c>
      <c r="E322" s="48">
        <v>9.2876999999999992</v>
      </c>
      <c r="F322" s="48">
        <v>12.670143128182252</v>
      </c>
      <c r="G322" s="50">
        <v>535.1</v>
      </c>
      <c r="H322" s="41">
        <f t="shared" si="29"/>
        <v>9.2876999999999994E-3</v>
      </c>
      <c r="I322" s="41">
        <f t="shared" si="30"/>
        <v>1.3805134083333332</v>
      </c>
      <c r="J322" s="41">
        <f t="shared" si="31"/>
        <v>4.96984827</v>
      </c>
      <c r="K322" s="41">
        <f t="shared" si="32"/>
        <v>1754.4489525022179</v>
      </c>
      <c r="L322" s="41">
        <f t="shared" si="33"/>
        <v>3.85163240925E-3</v>
      </c>
      <c r="M322" s="41">
        <f t="shared" si="34"/>
        <v>1.3596979381892069</v>
      </c>
    </row>
    <row r="323" spans="2:13">
      <c r="B323" s="81">
        <f t="shared" si="28"/>
        <v>318</v>
      </c>
      <c r="C323" s="44">
        <f>7000</f>
        <v>7000</v>
      </c>
      <c r="D323" s="48">
        <v>9287.6999999999989</v>
      </c>
      <c r="E323" s="48">
        <v>9.2876999999999992</v>
      </c>
      <c r="F323" s="48">
        <v>12.670143128182252</v>
      </c>
      <c r="G323" s="50">
        <v>535.1</v>
      </c>
      <c r="H323" s="41">
        <f t="shared" si="29"/>
        <v>9.2876999999999994E-3</v>
      </c>
      <c r="I323" s="41">
        <f t="shared" si="30"/>
        <v>1.3805134083333332</v>
      </c>
      <c r="J323" s="41">
        <f t="shared" si="31"/>
        <v>4.96984827</v>
      </c>
      <c r="K323" s="41">
        <f t="shared" si="32"/>
        <v>1759.418800772218</v>
      </c>
      <c r="L323" s="41">
        <f t="shared" si="33"/>
        <v>3.85163240925E-3</v>
      </c>
      <c r="M323" s="41">
        <f t="shared" si="34"/>
        <v>1.3635495705984568</v>
      </c>
    </row>
    <row r="324" spans="2:13">
      <c r="B324" s="81">
        <f t="shared" si="28"/>
        <v>319</v>
      </c>
      <c r="C324" s="44">
        <f>7000</f>
        <v>7000</v>
      </c>
      <c r="D324" s="48">
        <v>9287.6999999999989</v>
      </c>
      <c r="E324" s="48">
        <v>9.2876999999999992</v>
      </c>
      <c r="F324" s="48">
        <v>12.670143128182252</v>
      </c>
      <c r="G324" s="50">
        <v>535.1</v>
      </c>
      <c r="H324" s="41">
        <f t="shared" si="29"/>
        <v>9.2876999999999994E-3</v>
      </c>
      <c r="I324" s="41">
        <f t="shared" si="30"/>
        <v>1.3805134083333332</v>
      </c>
      <c r="J324" s="41">
        <f t="shared" si="31"/>
        <v>4.96984827</v>
      </c>
      <c r="K324" s="41">
        <f t="shared" si="32"/>
        <v>1764.388649042218</v>
      </c>
      <c r="L324" s="41">
        <f t="shared" si="33"/>
        <v>3.85163240925E-3</v>
      </c>
      <c r="M324" s="41">
        <f t="shared" si="34"/>
        <v>1.3674012030077067</v>
      </c>
    </row>
    <row r="325" spans="2:13">
      <c r="B325" s="81">
        <f t="shared" si="28"/>
        <v>320</v>
      </c>
      <c r="C325" s="44">
        <f>7000</f>
        <v>7000</v>
      </c>
      <c r="D325" s="48">
        <v>9287.6999999999989</v>
      </c>
      <c r="E325" s="48">
        <v>9.2876999999999992</v>
      </c>
      <c r="F325" s="48">
        <v>12.670143128182252</v>
      </c>
      <c r="G325" s="50">
        <v>535.1</v>
      </c>
      <c r="H325" s="41">
        <f t="shared" si="29"/>
        <v>9.2876999999999994E-3</v>
      </c>
      <c r="I325" s="41">
        <f t="shared" si="30"/>
        <v>1.3805134083333332</v>
      </c>
      <c r="J325" s="41">
        <f t="shared" si="31"/>
        <v>4.96984827</v>
      </c>
      <c r="K325" s="41">
        <f t="shared" si="32"/>
        <v>1769.3584973122181</v>
      </c>
      <c r="L325" s="41">
        <f t="shared" si="33"/>
        <v>3.85163240925E-3</v>
      </c>
      <c r="M325" s="41">
        <f t="shared" si="34"/>
        <v>1.3712528354169566</v>
      </c>
    </row>
    <row r="326" spans="2:13">
      <c r="B326" s="81">
        <f t="shared" si="28"/>
        <v>321</v>
      </c>
      <c r="C326" s="44">
        <f>7000</f>
        <v>7000</v>
      </c>
      <c r="D326" s="48">
        <v>9287.6999999999989</v>
      </c>
      <c r="E326" s="48">
        <v>9.2876999999999992</v>
      </c>
      <c r="F326" s="48">
        <v>12.670143128182252</v>
      </c>
      <c r="G326" s="50">
        <v>535.1</v>
      </c>
      <c r="H326" s="41">
        <f t="shared" si="29"/>
        <v>9.2876999999999994E-3</v>
      </c>
      <c r="I326" s="41">
        <f t="shared" si="30"/>
        <v>1.3805134083333332</v>
      </c>
      <c r="J326" s="41">
        <f t="shared" si="31"/>
        <v>4.96984827</v>
      </c>
      <c r="K326" s="41">
        <f t="shared" si="32"/>
        <v>1774.3283455822182</v>
      </c>
      <c r="L326" s="41">
        <f t="shared" si="33"/>
        <v>3.85163240925E-3</v>
      </c>
      <c r="M326" s="41">
        <f t="shared" si="34"/>
        <v>1.3751044678262065</v>
      </c>
    </row>
    <row r="327" spans="2:13">
      <c r="B327" s="81">
        <f t="shared" ref="B327:B390" si="35">B326+1</f>
        <v>322</v>
      </c>
      <c r="C327" s="44">
        <f>7000</f>
        <v>7000</v>
      </c>
      <c r="D327" s="48">
        <v>9287.6999999999989</v>
      </c>
      <c r="E327" s="48">
        <v>9.2876999999999992</v>
      </c>
      <c r="F327" s="48">
        <v>12.670143128182252</v>
      </c>
      <c r="G327" s="50">
        <v>535.1</v>
      </c>
      <c r="H327" s="41">
        <f t="shared" ref="H327:H390" si="36">E327/1000</f>
        <v>9.2876999999999994E-3</v>
      </c>
      <c r="I327" s="41">
        <f t="shared" ref="I327:I390" si="37">E327*G327/3600</f>
        <v>1.3805134083333332</v>
      </c>
      <c r="J327" s="41">
        <f t="shared" ref="J327:J390" si="38">H327*G327</f>
        <v>4.96984827</v>
      </c>
      <c r="K327" s="41">
        <f t="shared" ref="K327:K390" si="39">K326+J327</f>
        <v>1779.2981938522182</v>
      </c>
      <c r="L327" s="41">
        <f t="shared" ref="L327:L390" si="40">J327/1000*0.775</f>
        <v>3.85163240925E-3</v>
      </c>
      <c r="M327" s="41">
        <f t="shared" ref="M327:M390" si="41">M326+L327</f>
        <v>1.3789561002354565</v>
      </c>
    </row>
    <row r="328" spans="2:13">
      <c r="B328" s="81">
        <f t="shared" si="35"/>
        <v>323</v>
      </c>
      <c r="C328" s="44">
        <f>7000</f>
        <v>7000</v>
      </c>
      <c r="D328" s="48">
        <v>9287.6999999999989</v>
      </c>
      <c r="E328" s="48">
        <v>9.2876999999999992</v>
      </c>
      <c r="F328" s="48">
        <v>12.670143128182252</v>
      </c>
      <c r="G328" s="50">
        <v>535.1</v>
      </c>
      <c r="H328" s="41">
        <f t="shared" si="36"/>
        <v>9.2876999999999994E-3</v>
      </c>
      <c r="I328" s="41">
        <f t="shared" si="37"/>
        <v>1.3805134083333332</v>
      </c>
      <c r="J328" s="41">
        <f t="shared" si="38"/>
        <v>4.96984827</v>
      </c>
      <c r="K328" s="41">
        <f t="shared" si="39"/>
        <v>1784.2680421222183</v>
      </c>
      <c r="L328" s="41">
        <f t="shared" si="40"/>
        <v>3.85163240925E-3</v>
      </c>
      <c r="M328" s="41">
        <f t="shared" si="41"/>
        <v>1.3828077326447064</v>
      </c>
    </row>
    <row r="329" spans="2:13">
      <c r="B329" s="81">
        <f t="shared" si="35"/>
        <v>324</v>
      </c>
      <c r="C329" s="44">
        <f>7000</f>
        <v>7000</v>
      </c>
      <c r="D329" s="48">
        <v>9287.6999999999989</v>
      </c>
      <c r="E329" s="48">
        <v>9.2876999999999992</v>
      </c>
      <c r="F329" s="48">
        <v>12.670143128182252</v>
      </c>
      <c r="G329" s="50">
        <v>535.1</v>
      </c>
      <c r="H329" s="41">
        <f t="shared" si="36"/>
        <v>9.2876999999999994E-3</v>
      </c>
      <c r="I329" s="41">
        <f t="shared" si="37"/>
        <v>1.3805134083333332</v>
      </c>
      <c r="J329" s="41">
        <f t="shared" si="38"/>
        <v>4.96984827</v>
      </c>
      <c r="K329" s="41">
        <f t="shared" si="39"/>
        <v>1789.2378903922183</v>
      </c>
      <c r="L329" s="41">
        <f t="shared" si="40"/>
        <v>3.85163240925E-3</v>
      </c>
      <c r="M329" s="41">
        <f t="shared" si="41"/>
        <v>1.3866593650539563</v>
      </c>
    </row>
    <row r="330" spans="2:13">
      <c r="B330" s="81">
        <f t="shared" si="35"/>
        <v>325</v>
      </c>
      <c r="C330" s="44">
        <f>7000</f>
        <v>7000</v>
      </c>
      <c r="D330" s="48">
        <v>9287.6999999999989</v>
      </c>
      <c r="E330" s="48">
        <v>9.2876999999999992</v>
      </c>
      <c r="F330" s="48">
        <v>12.670143128182252</v>
      </c>
      <c r="G330" s="50">
        <v>535.1</v>
      </c>
      <c r="H330" s="41">
        <f t="shared" si="36"/>
        <v>9.2876999999999994E-3</v>
      </c>
      <c r="I330" s="41">
        <f t="shared" si="37"/>
        <v>1.3805134083333332</v>
      </c>
      <c r="J330" s="41">
        <f t="shared" si="38"/>
        <v>4.96984827</v>
      </c>
      <c r="K330" s="41">
        <f t="shared" si="39"/>
        <v>1794.2077386622184</v>
      </c>
      <c r="L330" s="41">
        <f t="shared" si="40"/>
        <v>3.85163240925E-3</v>
      </c>
      <c r="M330" s="41">
        <f t="shared" si="41"/>
        <v>1.3905109974632062</v>
      </c>
    </row>
    <row r="331" spans="2:13">
      <c r="B331" s="81">
        <f t="shared" si="35"/>
        <v>326</v>
      </c>
      <c r="C331" s="44">
        <f>7000</f>
        <v>7000</v>
      </c>
      <c r="D331" s="48">
        <v>9287.6999999999989</v>
      </c>
      <c r="E331" s="48">
        <v>9.2876999999999992</v>
      </c>
      <c r="F331" s="48">
        <v>12.670143128182252</v>
      </c>
      <c r="G331" s="50">
        <v>535.1</v>
      </c>
      <c r="H331" s="41">
        <f t="shared" si="36"/>
        <v>9.2876999999999994E-3</v>
      </c>
      <c r="I331" s="41">
        <f t="shared" si="37"/>
        <v>1.3805134083333332</v>
      </c>
      <c r="J331" s="41">
        <f t="shared" si="38"/>
        <v>4.96984827</v>
      </c>
      <c r="K331" s="41">
        <f t="shared" si="39"/>
        <v>1799.1775869322184</v>
      </c>
      <c r="L331" s="41">
        <f t="shared" si="40"/>
        <v>3.85163240925E-3</v>
      </c>
      <c r="M331" s="41">
        <f t="shared" si="41"/>
        <v>1.3943626298724561</v>
      </c>
    </row>
    <row r="332" spans="2:13">
      <c r="B332" s="81">
        <f t="shared" si="35"/>
        <v>327</v>
      </c>
      <c r="C332" s="44">
        <f>7000</f>
        <v>7000</v>
      </c>
      <c r="D332" s="48">
        <v>9287.6999999999989</v>
      </c>
      <c r="E332" s="48">
        <v>9.2876999999999992</v>
      </c>
      <c r="F332" s="48">
        <v>12.670143128182252</v>
      </c>
      <c r="G332" s="50">
        <v>535.1</v>
      </c>
      <c r="H332" s="41">
        <f t="shared" si="36"/>
        <v>9.2876999999999994E-3</v>
      </c>
      <c r="I332" s="41">
        <f t="shared" si="37"/>
        <v>1.3805134083333332</v>
      </c>
      <c r="J332" s="41">
        <f t="shared" si="38"/>
        <v>4.96984827</v>
      </c>
      <c r="K332" s="41">
        <f t="shared" si="39"/>
        <v>1804.1474352022185</v>
      </c>
      <c r="L332" s="41">
        <f t="shared" si="40"/>
        <v>3.85163240925E-3</v>
      </c>
      <c r="M332" s="41">
        <f t="shared" si="41"/>
        <v>1.398214262281706</v>
      </c>
    </row>
    <row r="333" spans="2:13">
      <c r="B333" s="81">
        <f t="shared" si="35"/>
        <v>328</v>
      </c>
      <c r="C333" s="44">
        <f>7000</f>
        <v>7000</v>
      </c>
      <c r="D333" s="48">
        <v>9287.6999999999989</v>
      </c>
      <c r="E333" s="48">
        <v>9.2876999999999992</v>
      </c>
      <c r="F333" s="48">
        <v>12.670143128182252</v>
      </c>
      <c r="G333" s="50">
        <v>535.1</v>
      </c>
      <c r="H333" s="41">
        <f t="shared" si="36"/>
        <v>9.2876999999999994E-3</v>
      </c>
      <c r="I333" s="41">
        <f t="shared" si="37"/>
        <v>1.3805134083333332</v>
      </c>
      <c r="J333" s="41">
        <f t="shared" si="38"/>
        <v>4.96984827</v>
      </c>
      <c r="K333" s="41">
        <f t="shared" si="39"/>
        <v>1809.1172834722186</v>
      </c>
      <c r="L333" s="41">
        <f t="shared" si="40"/>
        <v>3.85163240925E-3</v>
      </c>
      <c r="M333" s="41">
        <f t="shared" si="41"/>
        <v>1.4020658946909559</v>
      </c>
    </row>
    <row r="334" spans="2:13">
      <c r="B334" s="81">
        <f t="shared" si="35"/>
        <v>329</v>
      </c>
      <c r="C334" s="44">
        <f>7000</f>
        <v>7000</v>
      </c>
      <c r="D334" s="48">
        <v>9287.6999999999989</v>
      </c>
      <c r="E334" s="48">
        <v>9.2876999999999992</v>
      </c>
      <c r="F334" s="48">
        <v>12.670143128182252</v>
      </c>
      <c r="G334" s="50">
        <v>535.1</v>
      </c>
      <c r="H334" s="41">
        <f t="shared" si="36"/>
        <v>9.2876999999999994E-3</v>
      </c>
      <c r="I334" s="41">
        <f t="shared" si="37"/>
        <v>1.3805134083333332</v>
      </c>
      <c r="J334" s="41">
        <f t="shared" si="38"/>
        <v>4.96984827</v>
      </c>
      <c r="K334" s="41">
        <f t="shared" si="39"/>
        <v>1814.0871317422186</v>
      </c>
      <c r="L334" s="41">
        <f t="shared" si="40"/>
        <v>3.85163240925E-3</v>
      </c>
      <c r="M334" s="41">
        <f t="shared" si="41"/>
        <v>1.4059175271002058</v>
      </c>
    </row>
    <row r="335" spans="2:13">
      <c r="B335" s="81">
        <f t="shared" si="35"/>
        <v>330</v>
      </c>
      <c r="C335" s="44">
        <f>7000</f>
        <v>7000</v>
      </c>
      <c r="D335" s="48">
        <v>9287.6999999999989</v>
      </c>
      <c r="E335" s="48">
        <v>9.2876999999999992</v>
      </c>
      <c r="F335" s="48">
        <v>12.670143128182252</v>
      </c>
      <c r="G335" s="50">
        <v>535.1</v>
      </c>
      <c r="H335" s="41">
        <f t="shared" si="36"/>
        <v>9.2876999999999994E-3</v>
      </c>
      <c r="I335" s="41">
        <f t="shared" si="37"/>
        <v>1.3805134083333332</v>
      </c>
      <c r="J335" s="41">
        <f t="shared" si="38"/>
        <v>4.96984827</v>
      </c>
      <c r="K335" s="41">
        <f t="shared" si="39"/>
        <v>1819.0569800122187</v>
      </c>
      <c r="L335" s="41">
        <f t="shared" si="40"/>
        <v>3.85163240925E-3</v>
      </c>
      <c r="M335" s="41">
        <f t="shared" si="41"/>
        <v>1.4097691595094557</v>
      </c>
    </row>
    <row r="336" spans="2:13">
      <c r="B336" s="81">
        <f t="shared" si="35"/>
        <v>331</v>
      </c>
      <c r="C336" s="44">
        <f>7000</f>
        <v>7000</v>
      </c>
      <c r="D336" s="48">
        <v>9287.6999999999989</v>
      </c>
      <c r="E336" s="48">
        <v>9.2876999999999992</v>
      </c>
      <c r="F336" s="48">
        <v>12.670143128182252</v>
      </c>
      <c r="G336" s="50">
        <v>535.1</v>
      </c>
      <c r="H336" s="41">
        <f t="shared" si="36"/>
        <v>9.2876999999999994E-3</v>
      </c>
      <c r="I336" s="41">
        <f t="shared" si="37"/>
        <v>1.3805134083333332</v>
      </c>
      <c r="J336" s="41">
        <f t="shared" si="38"/>
        <v>4.96984827</v>
      </c>
      <c r="K336" s="41">
        <f t="shared" si="39"/>
        <v>1824.0268282822187</v>
      </c>
      <c r="L336" s="41">
        <f t="shared" si="40"/>
        <v>3.85163240925E-3</v>
      </c>
      <c r="M336" s="41">
        <f t="shared" si="41"/>
        <v>1.4136207919187056</v>
      </c>
    </row>
    <row r="337" spans="2:13">
      <c r="B337" s="81">
        <f t="shared" si="35"/>
        <v>332</v>
      </c>
      <c r="C337" s="44">
        <f>7000</f>
        <v>7000</v>
      </c>
      <c r="D337" s="48">
        <v>9287.6999999999989</v>
      </c>
      <c r="E337" s="48">
        <v>9.2876999999999992</v>
      </c>
      <c r="F337" s="48">
        <v>12.670143128182252</v>
      </c>
      <c r="G337" s="50">
        <v>535.1</v>
      </c>
      <c r="H337" s="41">
        <f t="shared" si="36"/>
        <v>9.2876999999999994E-3</v>
      </c>
      <c r="I337" s="41">
        <f t="shared" si="37"/>
        <v>1.3805134083333332</v>
      </c>
      <c r="J337" s="41">
        <f t="shared" si="38"/>
        <v>4.96984827</v>
      </c>
      <c r="K337" s="41">
        <f t="shared" si="39"/>
        <v>1828.9966765522188</v>
      </c>
      <c r="L337" s="41">
        <f t="shared" si="40"/>
        <v>3.85163240925E-3</v>
      </c>
      <c r="M337" s="41">
        <f t="shared" si="41"/>
        <v>1.4174724243279555</v>
      </c>
    </row>
    <row r="338" spans="2:13">
      <c r="B338" s="81">
        <f t="shared" si="35"/>
        <v>333</v>
      </c>
      <c r="C338" s="44">
        <f>7000</f>
        <v>7000</v>
      </c>
      <c r="D338" s="48">
        <v>9287.6999999999989</v>
      </c>
      <c r="E338" s="48">
        <v>9.2876999999999992</v>
      </c>
      <c r="F338" s="48">
        <v>12.670143128182252</v>
      </c>
      <c r="G338" s="50">
        <v>535.1</v>
      </c>
      <c r="H338" s="41">
        <f t="shared" si="36"/>
        <v>9.2876999999999994E-3</v>
      </c>
      <c r="I338" s="41">
        <f t="shared" si="37"/>
        <v>1.3805134083333332</v>
      </c>
      <c r="J338" s="41">
        <f t="shared" si="38"/>
        <v>4.96984827</v>
      </c>
      <c r="K338" s="41">
        <f t="shared" si="39"/>
        <v>1833.9665248222188</v>
      </c>
      <c r="L338" s="41">
        <f t="shared" si="40"/>
        <v>3.85163240925E-3</v>
      </c>
      <c r="M338" s="41">
        <f t="shared" si="41"/>
        <v>1.4213240567372054</v>
      </c>
    </row>
    <row r="339" spans="2:13">
      <c r="B339" s="81">
        <f t="shared" si="35"/>
        <v>334</v>
      </c>
      <c r="C339" s="44">
        <f>7000</f>
        <v>7000</v>
      </c>
      <c r="D339" s="48">
        <v>9287.6999999999989</v>
      </c>
      <c r="E339" s="48">
        <v>9.2876999999999992</v>
      </c>
      <c r="F339" s="48">
        <v>12.670143128182252</v>
      </c>
      <c r="G339" s="50">
        <v>535.1</v>
      </c>
      <c r="H339" s="41">
        <f t="shared" si="36"/>
        <v>9.2876999999999994E-3</v>
      </c>
      <c r="I339" s="41">
        <f t="shared" si="37"/>
        <v>1.3805134083333332</v>
      </c>
      <c r="J339" s="41">
        <f t="shared" si="38"/>
        <v>4.96984827</v>
      </c>
      <c r="K339" s="41">
        <f t="shared" si="39"/>
        <v>1838.9363730922189</v>
      </c>
      <c r="L339" s="41">
        <f t="shared" si="40"/>
        <v>3.85163240925E-3</v>
      </c>
      <c r="M339" s="41">
        <f t="shared" si="41"/>
        <v>1.4251756891464553</v>
      </c>
    </row>
    <row r="340" spans="2:13">
      <c r="B340" s="81">
        <f t="shared" si="35"/>
        <v>335</v>
      </c>
      <c r="C340" s="44">
        <f>7000</f>
        <v>7000</v>
      </c>
      <c r="D340" s="48">
        <v>9287.6999999999989</v>
      </c>
      <c r="E340" s="48">
        <v>9.2876999999999992</v>
      </c>
      <c r="F340" s="48">
        <v>12.670143128182252</v>
      </c>
      <c r="G340" s="50">
        <v>535.1</v>
      </c>
      <c r="H340" s="41">
        <f t="shared" si="36"/>
        <v>9.2876999999999994E-3</v>
      </c>
      <c r="I340" s="41">
        <f t="shared" si="37"/>
        <v>1.3805134083333332</v>
      </c>
      <c r="J340" s="41">
        <f t="shared" si="38"/>
        <v>4.96984827</v>
      </c>
      <c r="K340" s="41">
        <f t="shared" si="39"/>
        <v>1843.906221362219</v>
      </c>
      <c r="L340" s="41">
        <f t="shared" si="40"/>
        <v>3.85163240925E-3</v>
      </c>
      <c r="M340" s="41">
        <f t="shared" si="41"/>
        <v>1.4290273215557052</v>
      </c>
    </row>
    <row r="341" spans="2:13">
      <c r="B341" s="81">
        <f t="shared" si="35"/>
        <v>336</v>
      </c>
      <c r="C341" s="44">
        <f>7000</f>
        <v>7000</v>
      </c>
      <c r="D341" s="48">
        <v>9287.6999999999989</v>
      </c>
      <c r="E341" s="48">
        <v>9.2876999999999992</v>
      </c>
      <c r="F341" s="48">
        <v>12.670143128182252</v>
      </c>
      <c r="G341" s="50">
        <v>535.1</v>
      </c>
      <c r="H341" s="41">
        <f t="shared" si="36"/>
        <v>9.2876999999999994E-3</v>
      </c>
      <c r="I341" s="41">
        <f t="shared" si="37"/>
        <v>1.3805134083333332</v>
      </c>
      <c r="J341" s="41">
        <f t="shared" si="38"/>
        <v>4.96984827</v>
      </c>
      <c r="K341" s="41">
        <f t="shared" si="39"/>
        <v>1848.876069632219</v>
      </c>
      <c r="L341" s="41">
        <f t="shared" si="40"/>
        <v>3.85163240925E-3</v>
      </c>
      <c r="M341" s="41">
        <f t="shared" si="41"/>
        <v>1.4328789539649551</v>
      </c>
    </row>
    <row r="342" spans="2:13">
      <c r="B342" s="81">
        <f t="shared" si="35"/>
        <v>337</v>
      </c>
      <c r="C342" s="44">
        <f>7000</f>
        <v>7000</v>
      </c>
      <c r="D342" s="48">
        <v>9287.6999999999989</v>
      </c>
      <c r="E342" s="48">
        <v>9.2876999999999992</v>
      </c>
      <c r="F342" s="48">
        <v>12.670143128182252</v>
      </c>
      <c r="G342" s="50">
        <v>535.1</v>
      </c>
      <c r="H342" s="41">
        <f t="shared" si="36"/>
        <v>9.2876999999999994E-3</v>
      </c>
      <c r="I342" s="41">
        <f t="shared" si="37"/>
        <v>1.3805134083333332</v>
      </c>
      <c r="J342" s="41">
        <f t="shared" si="38"/>
        <v>4.96984827</v>
      </c>
      <c r="K342" s="41">
        <f t="shared" si="39"/>
        <v>1853.8459179022191</v>
      </c>
      <c r="L342" s="41">
        <f t="shared" si="40"/>
        <v>3.85163240925E-3</v>
      </c>
      <c r="M342" s="41">
        <f t="shared" si="41"/>
        <v>1.436730586374205</v>
      </c>
    </row>
    <row r="343" spans="2:13">
      <c r="B343" s="81">
        <f t="shared" si="35"/>
        <v>338</v>
      </c>
      <c r="C343" s="44">
        <f>7000</f>
        <v>7000</v>
      </c>
      <c r="D343" s="48">
        <v>9287.6999999999989</v>
      </c>
      <c r="E343" s="48">
        <v>9.2876999999999992</v>
      </c>
      <c r="F343" s="48">
        <v>12.670143128182252</v>
      </c>
      <c r="G343" s="50">
        <v>535.1</v>
      </c>
      <c r="H343" s="41">
        <f t="shared" si="36"/>
        <v>9.2876999999999994E-3</v>
      </c>
      <c r="I343" s="41">
        <f t="shared" si="37"/>
        <v>1.3805134083333332</v>
      </c>
      <c r="J343" s="41">
        <f t="shared" si="38"/>
        <v>4.96984827</v>
      </c>
      <c r="K343" s="41">
        <f t="shared" si="39"/>
        <v>1858.8157661722191</v>
      </c>
      <c r="L343" s="41">
        <f t="shared" si="40"/>
        <v>3.85163240925E-3</v>
      </c>
      <c r="M343" s="41">
        <f t="shared" si="41"/>
        <v>1.4405822187834549</v>
      </c>
    </row>
    <row r="344" spans="2:13">
      <c r="B344" s="81">
        <f t="shared" si="35"/>
        <v>339</v>
      </c>
      <c r="C344" s="44">
        <f>7000</f>
        <v>7000</v>
      </c>
      <c r="D344" s="48">
        <v>9287.6999999999989</v>
      </c>
      <c r="E344" s="48">
        <v>9.2876999999999992</v>
      </c>
      <c r="F344" s="48">
        <v>12.670143128182252</v>
      </c>
      <c r="G344" s="50">
        <v>535.1</v>
      </c>
      <c r="H344" s="41">
        <f t="shared" si="36"/>
        <v>9.2876999999999994E-3</v>
      </c>
      <c r="I344" s="41">
        <f t="shared" si="37"/>
        <v>1.3805134083333332</v>
      </c>
      <c r="J344" s="41">
        <f t="shared" si="38"/>
        <v>4.96984827</v>
      </c>
      <c r="K344" s="41">
        <f t="shared" si="39"/>
        <v>1863.7856144422192</v>
      </c>
      <c r="L344" s="41">
        <f t="shared" si="40"/>
        <v>3.85163240925E-3</v>
      </c>
      <c r="M344" s="41">
        <f t="shared" si="41"/>
        <v>1.4444338511927048</v>
      </c>
    </row>
    <row r="345" spans="2:13">
      <c r="B345" s="81">
        <f t="shared" si="35"/>
        <v>340</v>
      </c>
      <c r="C345" s="44">
        <f>7000</f>
        <v>7000</v>
      </c>
      <c r="D345" s="48">
        <v>9287.6999999999989</v>
      </c>
      <c r="E345" s="48">
        <v>9.2876999999999992</v>
      </c>
      <c r="F345" s="48">
        <v>12.670143128182252</v>
      </c>
      <c r="G345" s="50">
        <v>535.1</v>
      </c>
      <c r="H345" s="41">
        <f t="shared" si="36"/>
        <v>9.2876999999999994E-3</v>
      </c>
      <c r="I345" s="41">
        <f t="shared" si="37"/>
        <v>1.3805134083333332</v>
      </c>
      <c r="J345" s="41">
        <f t="shared" si="38"/>
        <v>4.96984827</v>
      </c>
      <c r="K345" s="41">
        <f t="shared" si="39"/>
        <v>1868.7554627122192</v>
      </c>
      <c r="L345" s="41">
        <f t="shared" si="40"/>
        <v>3.85163240925E-3</v>
      </c>
      <c r="M345" s="41">
        <f t="shared" si="41"/>
        <v>1.4482854836019547</v>
      </c>
    </row>
    <row r="346" spans="2:13">
      <c r="B346" s="81">
        <f t="shared" si="35"/>
        <v>341</v>
      </c>
      <c r="C346" s="44">
        <f>7000</f>
        <v>7000</v>
      </c>
      <c r="D346" s="48">
        <v>9287.6999999999989</v>
      </c>
      <c r="E346" s="48">
        <v>9.2876999999999992</v>
      </c>
      <c r="F346" s="48">
        <v>12.670143128182252</v>
      </c>
      <c r="G346" s="50">
        <v>535.1</v>
      </c>
      <c r="H346" s="41">
        <f t="shared" si="36"/>
        <v>9.2876999999999994E-3</v>
      </c>
      <c r="I346" s="41">
        <f t="shared" si="37"/>
        <v>1.3805134083333332</v>
      </c>
      <c r="J346" s="41">
        <f t="shared" si="38"/>
        <v>4.96984827</v>
      </c>
      <c r="K346" s="41">
        <f t="shared" si="39"/>
        <v>1873.7253109822193</v>
      </c>
      <c r="L346" s="41">
        <f t="shared" si="40"/>
        <v>3.85163240925E-3</v>
      </c>
      <c r="M346" s="41">
        <f t="shared" si="41"/>
        <v>1.4521371160112047</v>
      </c>
    </row>
    <row r="347" spans="2:13">
      <c r="B347" s="81">
        <f t="shared" si="35"/>
        <v>342</v>
      </c>
      <c r="C347" s="44">
        <f>7000</f>
        <v>7000</v>
      </c>
      <c r="D347" s="48">
        <v>9287.6999999999989</v>
      </c>
      <c r="E347" s="48">
        <v>9.2876999999999992</v>
      </c>
      <c r="F347" s="48">
        <v>12.670143128182252</v>
      </c>
      <c r="G347" s="50">
        <v>535.1</v>
      </c>
      <c r="H347" s="41">
        <f t="shared" si="36"/>
        <v>9.2876999999999994E-3</v>
      </c>
      <c r="I347" s="41">
        <f t="shared" si="37"/>
        <v>1.3805134083333332</v>
      </c>
      <c r="J347" s="41">
        <f t="shared" si="38"/>
        <v>4.96984827</v>
      </c>
      <c r="K347" s="41">
        <f t="shared" si="39"/>
        <v>1878.6951592522194</v>
      </c>
      <c r="L347" s="41">
        <f t="shared" si="40"/>
        <v>3.85163240925E-3</v>
      </c>
      <c r="M347" s="41">
        <f t="shared" si="41"/>
        <v>1.4559887484204546</v>
      </c>
    </row>
    <row r="348" spans="2:13">
      <c r="B348" s="81">
        <f t="shared" si="35"/>
        <v>343</v>
      </c>
      <c r="C348" s="44">
        <f>7000</f>
        <v>7000</v>
      </c>
      <c r="D348" s="48">
        <v>9287.6999999999989</v>
      </c>
      <c r="E348" s="48">
        <v>9.2876999999999992</v>
      </c>
      <c r="F348" s="48">
        <v>12.670143128182252</v>
      </c>
      <c r="G348" s="50">
        <v>535.1</v>
      </c>
      <c r="H348" s="41">
        <f t="shared" si="36"/>
        <v>9.2876999999999994E-3</v>
      </c>
      <c r="I348" s="41">
        <f t="shared" si="37"/>
        <v>1.3805134083333332</v>
      </c>
      <c r="J348" s="41">
        <f t="shared" si="38"/>
        <v>4.96984827</v>
      </c>
      <c r="K348" s="41">
        <f t="shared" si="39"/>
        <v>1883.6650075222194</v>
      </c>
      <c r="L348" s="41">
        <f t="shared" si="40"/>
        <v>3.85163240925E-3</v>
      </c>
      <c r="M348" s="41">
        <f t="shared" si="41"/>
        <v>1.4598403808297045</v>
      </c>
    </row>
    <row r="349" spans="2:13">
      <c r="B349" s="81">
        <f t="shared" si="35"/>
        <v>344</v>
      </c>
      <c r="C349" s="44">
        <f>7000</f>
        <v>7000</v>
      </c>
      <c r="D349" s="48">
        <v>9287.6999999999989</v>
      </c>
      <c r="E349" s="48">
        <v>9.2876999999999992</v>
      </c>
      <c r="F349" s="48">
        <v>12.670143128182252</v>
      </c>
      <c r="G349" s="50">
        <v>535.1</v>
      </c>
      <c r="H349" s="41">
        <f t="shared" si="36"/>
        <v>9.2876999999999994E-3</v>
      </c>
      <c r="I349" s="41">
        <f t="shared" si="37"/>
        <v>1.3805134083333332</v>
      </c>
      <c r="J349" s="41">
        <f t="shared" si="38"/>
        <v>4.96984827</v>
      </c>
      <c r="K349" s="41">
        <f t="shared" si="39"/>
        <v>1888.6348557922195</v>
      </c>
      <c r="L349" s="41">
        <f t="shared" si="40"/>
        <v>3.85163240925E-3</v>
      </c>
      <c r="M349" s="41">
        <f t="shared" si="41"/>
        <v>1.4636920132389544</v>
      </c>
    </row>
    <row r="350" spans="2:13">
      <c r="B350" s="81">
        <f t="shared" si="35"/>
        <v>345</v>
      </c>
      <c r="C350" s="44">
        <f>7000</f>
        <v>7000</v>
      </c>
      <c r="D350" s="48">
        <v>9287.6999999999989</v>
      </c>
      <c r="E350" s="48">
        <v>9.2876999999999992</v>
      </c>
      <c r="F350" s="48">
        <v>12.670143128182252</v>
      </c>
      <c r="G350" s="50">
        <v>535.1</v>
      </c>
      <c r="H350" s="41">
        <f t="shared" si="36"/>
        <v>9.2876999999999994E-3</v>
      </c>
      <c r="I350" s="41">
        <f t="shared" si="37"/>
        <v>1.3805134083333332</v>
      </c>
      <c r="J350" s="41">
        <f t="shared" si="38"/>
        <v>4.96984827</v>
      </c>
      <c r="K350" s="41">
        <f t="shared" si="39"/>
        <v>1893.6047040622195</v>
      </c>
      <c r="L350" s="41">
        <f t="shared" si="40"/>
        <v>3.85163240925E-3</v>
      </c>
      <c r="M350" s="41">
        <f t="shared" si="41"/>
        <v>1.4675436456482043</v>
      </c>
    </row>
    <row r="351" spans="2:13">
      <c r="B351" s="81">
        <f t="shared" si="35"/>
        <v>346</v>
      </c>
      <c r="C351" s="44">
        <f>7000</f>
        <v>7000</v>
      </c>
      <c r="D351" s="48">
        <v>9287.6999999999989</v>
      </c>
      <c r="E351" s="48">
        <v>9.2876999999999992</v>
      </c>
      <c r="F351" s="48">
        <v>12.670143128182252</v>
      </c>
      <c r="G351" s="50">
        <v>535.1</v>
      </c>
      <c r="H351" s="41">
        <f t="shared" si="36"/>
        <v>9.2876999999999994E-3</v>
      </c>
      <c r="I351" s="41">
        <f t="shared" si="37"/>
        <v>1.3805134083333332</v>
      </c>
      <c r="J351" s="41">
        <f t="shared" si="38"/>
        <v>4.96984827</v>
      </c>
      <c r="K351" s="41">
        <f t="shared" si="39"/>
        <v>1898.5745523322196</v>
      </c>
      <c r="L351" s="41">
        <f t="shared" si="40"/>
        <v>3.85163240925E-3</v>
      </c>
      <c r="M351" s="41">
        <f t="shared" si="41"/>
        <v>1.4713952780574542</v>
      </c>
    </row>
    <row r="352" spans="2:13">
      <c r="B352" s="81">
        <f t="shared" si="35"/>
        <v>347</v>
      </c>
      <c r="C352" s="44">
        <f>7000</f>
        <v>7000</v>
      </c>
      <c r="D352" s="48">
        <v>9287.6999999999989</v>
      </c>
      <c r="E352" s="48">
        <v>9.2876999999999992</v>
      </c>
      <c r="F352" s="48">
        <v>12.670143128182252</v>
      </c>
      <c r="G352" s="50">
        <v>535.1</v>
      </c>
      <c r="H352" s="41">
        <f t="shared" si="36"/>
        <v>9.2876999999999994E-3</v>
      </c>
      <c r="I352" s="41">
        <f t="shared" si="37"/>
        <v>1.3805134083333332</v>
      </c>
      <c r="J352" s="41">
        <f t="shared" si="38"/>
        <v>4.96984827</v>
      </c>
      <c r="K352" s="41">
        <f t="shared" si="39"/>
        <v>1903.5444006022196</v>
      </c>
      <c r="L352" s="41">
        <f t="shared" si="40"/>
        <v>3.85163240925E-3</v>
      </c>
      <c r="M352" s="41">
        <f t="shared" si="41"/>
        <v>1.4752469104667041</v>
      </c>
    </row>
    <row r="353" spans="2:13">
      <c r="B353" s="81">
        <f t="shared" si="35"/>
        <v>348</v>
      </c>
      <c r="C353" s="44">
        <f>7000</f>
        <v>7000</v>
      </c>
      <c r="D353" s="48">
        <v>9287.6999999999989</v>
      </c>
      <c r="E353" s="48">
        <v>9.2876999999999992</v>
      </c>
      <c r="F353" s="48">
        <v>12.670143128182252</v>
      </c>
      <c r="G353" s="50">
        <v>535.1</v>
      </c>
      <c r="H353" s="41">
        <f t="shared" si="36"/>
        <v>9.2876999999999994E-3</v>
      </c>
      <c r="I353" s="41">
        <f t="shared" si="37"/>
        <v>1.3805134083333332</v>
      </c>
      <c r="J353" s="41">
        <f t="shared" si="38"/>
        <v>4.96984827</v>
      </c>
      <c r="K353" s="41">
        <f t="shared" si="39"/>
        <v>1908.5142488722197</v>
      </c>
      <c r="L353" s="41">
        <f t="shared" si="40"/>
        <v>3.85163240925E-3</v>
      </c>
      <c r="M353" s="41">
        <f t="shared" si="41"/>
        <v>1.479098542875954</v>
      </c>
    </row>
    <row r="354" spans="2:13">
      <c r="B354" s="81">
        <f t="shared" si="35"/>
        <v>349</v>
      </c>
      <c r="C354" s="44">
        <f>7000</f>
        <v>7000</v>
      </c>
      <c r="D354" s="48">
        <v>9287.6999999999989</v>
      </c>
      <c r="E354" s="48">
        <v>9.2876999999999992</v>
      </c>
      <c r="F354" s="48">
        <v>12.670143128182252</v>
      </c>
      <c r="G354" s="50">
        <v>535.1</v>
      </c>
      <c r="H354" s="41">
        <f t="shared" si="36"/>
        <v>9.2876999999999994E-3</v>
      </c>
      <c r="I354" s="41">
        <f t="shared" si="37"/>
        <v>1.3805134083333332</v>
      </c>
      <c r="J354" s="41">
        <f t="shared" si="38"/>
        <v>4.96984827</v>
      </c>
      <c r="K354" s="41">
        <f t="shared" si="39"/>
        <v>1913.4840971422198</v>
      </c>
      <c r="L354" s="41">
        <f t="shared" si="40"/>
        <v>3.85163240925E-3</v>
      </c>
      <c r="M354" s="41">
        <f t="shared" si="41"/>
        <v>1.4829501752852039</v>
      </c>
    </row>
    <row r="355" spans="2:13">
      <c r="B355" s="81">
        <f t="shared" si="35"/>
        <v>350</v>
      </c>
      <c r="C355" s="44">
        <f>7000</f>
        <v>7000</v>
      </c>
      <c r="D355" s="48">
        <v>9287.6999999999989</v>
      </c>
      <c r="E355" s="48">
        <v>9.2876999999999992</v>
      </c>
      <c r="F355" s="48">
        <v>12.670143128182252</v>
      </c>
      <c r="G355" s="50">
        <v>535.1</v>
      </c>
      <c r="H355" s="41">
        <f t="shared" si="36"/>
        <v>9.2876999999999994E-3</v>
      </c>
      <c r="I355" s="41">
        <f t="shared" si="37"/>
        <v>1.3805134083333332</v>
      </c>
      <c r="J355" s="41">
        <f t="shared" si="38"/>
        <v>4.96984827</v>
      </c>
      <c r="K355" s="41">
        <f t="shared" si="39"/>
        <v>1918.4539454122198</v>
      </c>
      <c r="L355" s="41">
        <f t="shared" si="40"/>
        <v>3.85163240925E-3</v>
      </c>
      <c r="M355" s="41">
        <f t="shared" si="41"/>
        <v>1.4868018076944538</v>
      </c>
    </row>
    <row r="356" spans="2:13">
      <c r="B356" s="81">
        <f t="shared" si="35"/>
        <v>351</v>
      </c>
      <c r="C356" s="44">
        <f>7000</f>
        <v>7000</v>
      </c>
      <c r="D356" s="48">
        <v>9287.6999999999989</v>
      </c>
      <c r="E356" s="48">
        <v>9.2876999999999992</v>
      </c>
      <c r="F356" s="48">
        <v>12.670143128182252</v>
      </c>
      <c r="G356" s="50">
        <v>535.1</v>
      </c>
      <c r="H356" s="41">
        <f t="shared" si="36"/>
        <v>9.2876999999999994E-3</v>
      </c>
      <c r="I356" s="41">
        <f t="shared" si="37"/>
        <v>1.3805134083333332</v>
      </c>
      <c r="J356" s="41">
        <f t="shared" si="38"/>
        <v>4.96984827</v>
      </c>
      <c r="K356" s="41">
        <f t="shared" si="39"/>
        <v>1923.4237936822199</v>
      </c>
      <c r="L356" s="41">
        <f t="shared" si="40"/>
        <v>3.85163240925E-3</v>
      </c>
      <c r="M356" s="41">
        <f t="shared" si="41"/>
        <v>1.4906534401037037</v>
      </c>
    </row>
    <row r="357" spans="2:13">
      <c r="B357" s="81">
        <f t="shared" si="35"/>
        <v>352</v>
      </c>
      <c r="C357" s="44">
        <f>7000</f>
        <v>7000</v>
      </c>
      <c r="D357" s="48">
        <v>9287.6999999999989</v>
      </c>
      <c r="E357" s="48">
        <v>9.2876999999999992</v>
      </c>
      <c r="F357" s="48">
        <v>12.670143128182252</v>
      </c>
      <c r="G357" s="50">
        <v>535.1</v>
      </c>
      <c r="H357" s="41">
        <f t="shared" si="36"/>
        <v>9.2876999999999994E-3</v>
      </c>
      <c r="I357" s="41">
        <f t="shared" si="37"/>
        <v>1.3805134083333332</v>
      </c>
      <c r="J357" s="41">
        <f t="shared" si="38"/>
        <v>4.96984827</v>
      </c>
      <c r="K357" s="41">
        <f t="shared" si="39"/>
        <v>1928.3936419522199</v>
      </c>
      <c r="L357" s="41">
        <f t="shared" si="40"/>
        <v>3.85163240925E-3</v>
      </c>
      <c r="M357" s="41">
        <f t="shared" si="41"/>
        <v>1.4945050725129536</v>
      </c>
    </row>
    <row r="358" spans="2:13">
      <c r="B358" s="81">
        <f t="shared" si="35"/>
        <v>353</v>
      </c>
      <c r="C358" s="44">
        <f>7000</f>
        <v>7000</v>
      </c>
      <c r="D358" s="48">
        <v>9287.6999999999989</v>
      </c>
      <c r="E358" s="48">
        <v>9.2876999999999992</v>
      </c>
      <c r="F358" s="48">
        <v>12.670143128182252</v>
      </c>
      <c r="G358" s="50">
        <v>535.1</v>
      </c>
      <c r="H358" s="41">
        <f t="shared" si="36"/>
        <v>9.2876999999999994E-3</v>
      </c>
      <c r="I358" s="41">
        <f t="shared" si="37"/>
        <v>1.3805134083333332</v>
      </c>
      <c r="J358" s="41">
        <f t="shared" si="38"/>
        <v>4.96984827</v>
      </c>
      <c r="K358" s="41">
        <f t="shared" si="39"/>
        <v>1933.36349022222</v>
      </c>
      <c r="L358" s="41">
        <f t="shared" si="40"/>
        <v>3.85163240925E-3</v>
      </c>
      <c r="M358" s="41">
        <f t="shared" si="41"/>
        <v>1.4983567049222035</v>
      </c>
    </row>
    <row r="359" spans="2:13">
      <c r="B359" s="81">
        <f t="shared" si="35"/>
        <v>354</v>
      </c>
      <c r="C359" s="44">
        <f>7000</f>
        <v>7000</v>
      </c>
      <c r="D359" s="48">
        <v>9287.6999999999989</v>
      </c>
      <c r="E359" s="48">
        <v>9.2876999999999992</v>
      </c>
      <c r="F359" s="48">
        <v>12.670143128182252</v>
      </c>
      <c r="G359" s="50">
        <v>535.1</v>
      </c>
      <c r="H359" s="41">
        <f t="shared" si="36"/>
        <v>9.2876999999999994E-3</v>
      </c>
      <c r="I359" s="41">
        <f t="shared" si="37"/>
        <v>1.3805134083333332</v>
      </c>
      <c r="J359" s="41">
        <f t="shared" si="38"/>
        <v>4.96984827</v>
      </c>
      <c r="K359" s="41">
        <f t="shared" si="39"/>
        <v>1938.33333849222</v>
      </c>
      <c r="L359" s="41">
        <f t="shared" si="40"/>
        <v>3.85163240925E-3</v>
      </c>
      <c r="M359" s="41">
        <f t="shared" si="41"/>
        <v>1.5022083373314534</v>
      </c>
    </row>
    <row r="360" spans="2:13">
      <c r="B360" s="81">
        <f t="shared" si="35"/>
        <v>355</v>
      </c>
      <c r="C360" s="44">
        <f>7000</f>
        <v>7000</v>
      </c>
      <c r="D360" s="48">
        <v>9287.6999999999989</v>
      </c>
      <c r="E360" s="48">
        <v>9.2876999999999992</v>
      </c>
      <c r="F360" s="48">
        <v>12.670143128182252</v>
      </c>
      <c r="G360" s="50">
        <v>535.1</v>
      </c>
      <c r="H360" s="41">
        <f t="shared" si="36"/>
        <v>9.2876999999999994E-3</v>
      </c>
      <c r="I360" s="41">
        <f t="shared" si="37"/>
        <v>1.3805134083333332</v>
      </c>
      <c r="J360" s="41">
        <f t="shared" si="38"/>
        <v>4.96984827</v>
      </c>
      <c r="K360" s="41">
        <f t="shared" si="39"/>
        <v>1943.3031867622201</v>
      </c>
      <c r="L360" s="41">
        <f t="shared" si="40"/>
        <v>3.85163240925E-3</v>
      </c>
      <c r="M360" s="41">
        <f t="shared" si="41"/>
        <v>1.5060599697407033</v>
      </c>
    </row>
    <row r="361" spans="2:13">
      <c r="B361" s="81">
        <f t="shared" si="35"/>
        <v>356</v>
      </c>
      <c r="C361" s="44">
        <f>7000</f>
        <v>7000</v>
      </c>
      <c r="D361" s="48">
        <v>9287.6999999999989</v>
      </c>
      <c r="E361" s="48">
        <v>9.2876999999999992</v>
      </c>
      <c r="F361" s="48">
        <v>12.670143128182252</v>
      </c>
      <c r="G361" s="50">
        <v>535.1</v>
      </c>
      <c r="H361" s="41">
        <f t="shared" si="36"/>
        <v>9.2876999999999994E-3</v>
      </c>
      <c r="I361" s="41">
        <f t="shared" si="37"/>
        <v>1.3805134083333332</v>
      </c>
      <c r="J361" s="41">
        <f t="shared" si="38"/>
        <v>4.96984827</v>
      </c>
      <c r="K361" s="41">
        <f t="shared" si="39"/>
        <v>1948.2730350322202</v>
      </c>
      <c r="L361" s="41">
        <f t="shared" si="40"/>
        <v>3.85163240925E-3</v>
      </c>
      <c r="M361" s="41">
        <f t="shared" si="41"/>
        <v>1.5099116021499532</v>
      </c>
    </row>
    <row r="362" spans="2:13">
      <c r="B362" s="81">
        <f t="shared" si="35"/>
        <v>357</v>
      </c>
      <c r="C362" s="44">
        <f>7000</f>
        <v>7000</v>
      </c>
      <c r="D362" s="48">
        <v>9287.6999999999989</v>
      </c>
      <c r="E362" s="48">
        <v>9.2876999999999992</v>
      </c>
      <c r="F362" s="48">
        <v>12.670143128182252</v>
      </c>
      <c r="G362" s="50">
        <v>535.1</v>
      </c>
      <c r="H362" s="41">
        <f t="shared" si="36"/>
        <v>9.2876999999999994E-3</v>
      </c>
      <c r="I362" s="41">
        <f t="shared" si="37"/>
        <v>1.3805134083333332</v>
      </c>
      <c r="J362" s="41">
        <f t="shared" si="38"/>
        <v>4.96984827</v>
      </c>
      <c r="K362" s="41">
        <f t="shared" si="39"/>
        <v>1953.2428833022202</v>
      </c>
      <c r="L362" s="41">
        <f t="shared" si="40"/>
        <v>3.85163240925E-3</v>
      </c>
      <c r="M362" s="41">
        <f t="shared" si="41"/>
        <v>1.5137632345592031</v>
      </c>
    </row>
    <row r="363" spans="2:13">
      <c r="B363" s="81">
        <f t="shared" si="35"/>
        <v>358</v>
      </c>
      <c r="C363" s="44">
        <f>7000</f>
        <v>7000</v>
      </c>
      <c r="D363" s="48">
        <v>9287.6999999999989</v>
      </c>
      <c r="E363" s="48">
        <v>9.2876999999999992</v>
      </c>
      <c r="F363" s="48">
        <v>12.670143128182252</v>
      </c>
      <c r="G363" s="50">
        <v>535.1</v>
      </c>
      <c r="H363" s="41">
        <f t="shared" si="36"/>
        <v>9.2876999999999994E-3</v>
      </c>
      <c r="I363" s="41">
        <f t="shared" si="37"/>
        <v>1.3805134083333332</v>
      </c>
      <c r="J363" s="41">
        <f t="shared" si="38"/>
        <v>4.96984827</v>
      </c>
      <c r="K363" s="41">
        <f t="shared" si="39"/>
        <v>1958.2127315722203</v>
      </c>
      <c r="L363" s="41">
        <f t="shared" si="40"/>
        <v>3.85163240925E-3</v>
      </c>
      <c r="M363" s="41">
        <f t="shared" si="41"/>
        <v>1.517614866968453</v>
      </c>
    </row>
    <row r="364" spans="2:13">
      <c r="B364" s="81">
        <f t="shared" si="35"/>
        <v>359</v>
      </c>
      <c r="C364" s="44">
        <f>7000</f>
        <v>7000</v>
      </c>
      <c r="D364" s="48">
        <v>9287.6999999999989</v>
      </c>
      <c r="E364" s="48">
        <v>9.2876999999999992</v>
      </c>
      <c r="F364" s="48">
        <v>12.670143128182252</v>
      </c>
      <c r="G364" s="50">
        <v>535.1</v>
      </c>
      <c r="H364" s="41">
        <f t="shared" si="36"/>
        <v>9.2876999999999994E-3</v>
      </c>
      <c r="I364" s="41">
        <f t="shared" si="37"/>
        <v>1.3805134083333332</v>
      </c>
      <c r="J364" s="41">
        <f t="shared" si="38"/>
        <v>4.96984827</v>
      </c>
      <c r="K364" s="41">
        <f t="shared" si="39"/>
        <v>1963.1825798422203</v>
      </c>
      <c r="L364" s="41">
        <f t="shared" si="40"/>
        <v>3.85163240925E-3</v>
      </c>
      <c r="M364" s="41">
        <f t="shared" si="41"/>
        <v>1.521466499377703</v>
      </c>
    </row>
    <row r="365" spans="2:13">
      <c r="B365" s="81">
        <f t="shared" si="35"/>
        <v>360</v>
      </c>
      <c r="C365" s="44">
        <f>7000</f>
        <v>7000</v>
      </c>
      <c r="D365" s="48">
        <v>9287.6999999999989</v>
      </c>
      <c r="E365" s="48">
        <v>9.2876999999999992</v>
      </c>
      <c r="F365" s="48">
        <v>12.670143128182252</v>
      </c>
      <c r="G365" s="50">
        <v>535.1</v>
      </c>
      <c r="H365" s="41">
        <f t="shared" si="36"/>
        <v>9.2876999999999994E-3</v>
      </c>
      <c r="I365" s="41">
        <f t="shared" si="37"/>
        <v>1.3805134083333332</v>
      </c>
      <c r="J365" s="41">
        <f t="shared" si="38"/>
        <v>4.96984827</v>
      </c>
      <c r="K365" s="41">
        <f t="shared" si="39"/>
        <v>1968.1524281122204</v>
      </c>
      <c r="L365" s="41">
        <f t="shared" si="40"/>
        <v>3.85163240925E-3</v>
      </c>
      <c r="M365" s="41">
        <f t="shared" si="41"/>
        <v>1.5253181317869529</v>
      </c>
    </row>
    <row r="366" spans="2:13">
      <c r="B366" s="81">
        <f t="shared" si="35"/>
        <v>361</v>
      </c>
      <c r="C366" s="44">
        <f>7000</f>
        <v>7000</v>
      </c>
      <c r="D366" s="48">
        <v>9287.6999999999989</v>
      </c>
      <c r="E366" s="48">
        <v>9.2876999999999992</v>
      </c>
      <c r="F366" s="48">
        <v>12.670143128182252</v>
      </c>
      <c r="G366" s="50">
        <v>535.1</v>
      </c>
      <c r="H366" s="41">
        <f t="shared" si="36"/>
        <v>9.2876999999999994E-3</v>
      </c>
      <c r="I366" s="41">
        <f t="shared" si="37"/>
        <v>1.3805134083333332</v>
      </c>
      <c r="J366" s="41">
        <f t="shared" si="38"/>
        <v>4.96984827</v>
      </c>
      <c r="K366" s="41">
        <f t="shared" si="39"/>
        <v>1973.1222763822204</v>
      </c>
      <c r="L366" s="41">
        <f t="shared" si="40"/>
        <v>3.85163240925E-3</v>
      </c>
      <c r="M366" s="41">
        <f t="shared" si="41"/>
        <v>1.5291697641962028</v>
      </c>
    </row>
    <row r="367" spans="2:13">
      <c r="B367" s="81">
        <f t="shared" si="35"/>
        <v>362</v>
      </c>
      <c r="C367" s="44">
        <f>7000</f>
        <v>7000</v>
      </c>
      <c r="D367" s="48">
        <v>9287.6999999999989</v>
      </c>
      <c r="E367" s="48">
        <v>9.2876999999999992</v>
      </c>
      <c r="F367" s="48">
        <v>12.670143128182252</v>
      </c>
      <c r="G367" s="50">
        <v>535.1</v>
      </c>
      <c r="H367" s="41">
        <f t="shared" si="36"/>
        <v>9.2876999999999994E-3</v>
      </c>
      <c r="I367" s="41">
        <f t="shared" si="37"/>
        <v>1.3805134083333332</v>
      </c>
      <c r="J367" s="41">
        <f t="shared" si="38"/>
        <v>4.96984827</v>
      </c>
      <c r="K367" s="41">
        <f t="shared" si="39"/>
        <v>1978.0921246522205</v>
      </c>
      <c r="L367" s="41">
        <f t="shared" si="40"/>
        <v>3.85163240925E-3</v>
      </c>
      <c r="M367" s="41">
        <f t="shared" si="41"/>
        <v>1.5330213966054527</v>
      </c>
    </row>
    <row r="368" spans="2:13">
      <c r="B368" s="81">
        <f t="shared" si="35"/>
        <v>363</v>
      </c>
      <c r="C368" s="44">
        <f>7000</f>
        <v>7000</v>
      </c>
      <c r="D368" s="48">
        <v>9287.6999999999989</v>
      </c>
      <c r="E368" s="48">
        <v>9.2876999999999992</v>
      </c>
      <c r="F368" s="48">
        <v>12.670143128182252</v>
      </c>
      <c r="G368" s="50">
        <v>535.1</v>
      </c>
      <c r="H368" s="41">
        <f t="shared" si="36"/>
        <v>9.2876999999999994E-3</v>
      </c>
      <c r="I368" s="41">
        <f t="shared" si="37"/>
        <v>1.3805134083333332</v>
      </c>
      <c r="J368" s="41">
        <f t="shared" si="38"/>
        <v>4.96984827</v>
      </c>
      <c r="K368" s="41">
        <f t="shared" si="39"/>
        <v>1983.0619729222205</v>
      </c>
      <c r="L368" s="41">
        <f t="shared" si="40"/>
        <v>3.85163240925E-3</v>
      </c>
      <c r="M368" s="41">
        <f t="shared" si="41"/>
        <v>1.5368730290147026</v>
      </c>
    </row>
    <row r="369" spans="2:13">
      <c r="B369" s="81">
        <f t="shared" si="35"/>
        <v>364</v>
      </c>
      <c r="C369" s="44">
        <f>7000</f>
        <v>7000</v>
      </c>
      <c r="D369" s="48">
        <v>9287.6999999999989</v>
      </c>
      <c r="E369" s="48">
        <v>9.2876999999999992</v>
      </c>
      <c r="F369" s="48">
        <v>12.670143128182252</v>
      </c>
      <c r="G369" s="50">
        <v>535.1</v>
      </c>
      <c r="H369" s="41">
        <f t="shared" si="36"/>
        <v>9.2876999999999994E-3</v>
      </c>
      <c r="I369" s="41">
        <f t="shared" si="37"/>
        <v>1.3805134083333332</v>
      </c>
      <c r="J369" s="41">
        <f t="shared" si="38"/>
        <v>4.96984827</v>
      </c>
      <c r="K369" s="41">
        <f t="shared" si="39"/>
        <v>1988.0318211922206</v>
      </c>
      <c r="L369" s="41">
        <f t="shared" si="40"/>
        <v>3.85163240925E-3</v>
      </c>
      <c r="M369" s="41">
        <f t="shared" si="41"/>
        <v>1.5407246614239525</v>
      </c>
    </row>
    <row r="370" spans="2:13">
      <c r="B370" s="81">
        <f t="shared" si="35"/>
        <v>365</v>
      </c>
      <c r="C370" s="44">
        <f>7000</f>
        <v>7000</v>
      </c>
      <c r="D370" s="48">
        <v>9287.6999999999989</v>
      </c>
      <c r="E370" s="48">
        <v>9.2876999999999992</v>
      </c>
      <c r="F370" s="48">
        <v>12.670143128182252</v>
      </c>
      <c r="G370" s="50">
        <v>535.1</v>
      </c>
      <c r="H370" s="41">
        <f t="shared" si="36"/>
        <v>9.2876999999999994E-3</v>
      </c>
      <c r="I370" s="41">
        <f t="shared" si="37"/>
        <v>1.3805134083333332</v>
      </c>
      <c r="J370" s="41">
        <f t="shared" si="38"/>
        <v>4.96984827</v>
      </c>
      <c r="K370" s="41">
        <f t="shared" si="39"/>
        <v>1993.0016694622207</v>
      </c>
      <c r="L370" s="41">
        <f t="shared" si="40"/>
        <v>3.85163240925E-3</v>
      </c>
      <c r="M370" s="41">
        <f t="shared" si="41"/>
        <v>1.5445762938332024</v>
      </c>
    </row>
    <row r="371" spans="2:13">
      <c r="B371" s="81">
        <f t="shared" si="35"/>
        <v>366</v>
      </c>
      <c r="C371" s="44">
        <f>7000</f>
        <v>7000</v>
      </c>
      <c r="D371" s="48">
        <v>9287.6999999999989</v>
      </c>
      <c r="E371" s="48">
        <v>9.2876999999999992</v>
      </c>
      <c r="F371" s="48">
        <v>12.670143128182252</v>
      </c>
      <c r="G371" s="50">
        <v>535.1</v>
      </c>
      <c r="H371" s="41">
        <f t="shared" si="36"/>
        <v>9.2876999999999994E-3</v>
      </c>
      <c r="I371" s="41">
        <f t="shared" si="37"/>
        <v>1.3805134083333332</v>
      </c>
      <c r="J371" s="41">
        <f t="shared" si="38"/>
        <v>4.96984827</v>
      </c>
      <c r="K371" s="41">
        <f t="shared" si="39"/>
        <v>1997.9715177322207</v>
      </c>
      <c r="L371" s="41">
        <f t="shared" si="40"/>
        <v>3.85163240925E-3</v>
      </c>
      <c r="M371" s="41">
        <f t="shared" si="41"/>
        <v>1.5484279262424523</v>
      </c>
    </row>
    <row r="372" spans="2:13">
      <c r="B372" s="81">
        <f t="shared" si="35"/>
        <v>367</v>
      </c>
      <c r="C372" s="44">
        <f>7000</f>
        <v>7000</v>
      </c>
      <c r="D372" s="48">
        <v>9287.6999999999989</v>
      </c>
      <c r="E372" s="48">
        <v>9.2876999999999992</v>
      </c>
      <c r="F372" s="48">
        <v>12.670143128182252</v>
      </c>
      <c r="G372" s="50">
        <v>535.1</v>
      </c>
      <c r="H372" s="41">
        <f t="shared" si="36"/>
        <v>9.2876999999999994E-3</v>
      </c>
      <c r="I372" s="41">
        <f t="shared" si="37"/>
        <v>1.3805134083333332</v>
      </c>
      <c r="J372" s="41">
        <f t="shared" si="38"/>
        <v>4.96984827</v>
      </c>
      <c r="K372" s="41">
        <f t="shared" si="39"/>
        <v>2002.9413660022208</v>
      </c>
      <c r="L372" s="41">
        <f t="shared" si="40"/>
        <v>3.85163240925E-3</v>
      </c>
      <c r="M372" s="41">
        <f t="shared" si="41"/>
        <v>1.5522795586517022</v>
      </c>
    </row>
    <row r="373" spans="2:13">
      <c r="B373" s="81">
        <f t="shared" si="35"/>
        <v>368</v>
      </c>
      <c r="C373" s="44">
        <f>7000</f>
        <v>7000</v>
      </c>
      <c r="D373" s="48">
        <v>9287.6999999999989</v>
      </c>
      <c r="E373" s="48">
        <v>9.2876999999999992</v>
      </c>
      <c r="F373" s="48">
        <v>12.670143128182252</v>
      </c>
      <c r="G373" s="50">
        <v>535.1</v>
      </c>
      <c r="H373" s="41">
        <f t="shared" si="36"/>
        <v>9.2876999999999994E-3</v>
      </c>
      <c r="I373" s="41">
        <f t="shared" si="37"/>
        <v>1.3805134083333332</v>
      </c>
      <c r="J373" s="41">
        <f t="shared" si="38"/>
        <v>4.96984827</v>
      </c>
      <c r="K373" s="41">
        <f t="shared" si="39"/>
        <v>2007.9112142722208</v>
      </c>
      <c r="L373" s="41">
        <f t="shared" si="40"/>
        <v>3.85163240925E-3</v>
      </c>
      <c r="M373" s="41">
        <f t="shared" si="41"/>
        <v>1.5561311910609521</v>
      </c>
    </row>
    <row r="374" spans="2:13">
      <c r="B374" s="81">
        <f t="shared" si="35"/>
        <v>369</v>
      </c>
      <c r="C374" s="44">
        <f>7000</f>
        <v>7000</v>
      </c>
      <c r="D374" s="48">
        <v>9287.6999999999989</v>
      </c>
      <c r="E374" s="48">
        <v>9.2876999999999992</v>
      </c>
      <c r="F374" s="48">
        <v>12.670143128182252</v>
      </c>
      <c r="G374" s="50">
        <v>535.1</v>
      </c>
      <c r="H374" s="41">
        <f t="shared" si="36"/>
        <v>9.2876999999999994E-3</v>
      </c>
      <c r="I374" s="41">
        <f t="shared" si="37"/>
        <v>1.3805134083333332</v>
      </c>
      <c r="J374" s="41">
        <f t="shared" si="38"/>
        <v>4.96984827</v>
      </c>
      <c r="K374" s="41">
        <f t="shared" si="39"/>
        <v>2012.8810625422209</v>
      </c>
      <c r="L374" s="41">
        <f t="shared" si="40"/>
        <v>3.85163240925E-3</v>
      </c>
      <c r="M374" s="41">
        <f t="shared" si="41"/>
        <v>1.559982823470202</v>
      </c>
    </row>
    <row r="375" spans="2:13">
      <c r="B375" s="81">
        <f t="shared" si="35"/>
        <v>370</v>
      </c>
      <c r="C375" s="44">
        <f>7000</f>
        <v>7000</v>
      </c>
      <c r="D375" s="48">
        <v>9287.6999999999989</v>
      </c>
      <c r="E375" s="48">
        <v>9.2876999999999992</v>
      </c>
      <c r="F375" s="48">
        <v>12.670143128182252</v>
      </c>
      <c r="G375" s="50">
        <v>535.1</v>
      </c>
      <c r="H375" s="41">
        <f t="shared" si="36"/>
        <v>9.2876999999999994E-3</v>
      </c>
      <c r="I375" s="41">
        <f t="shared" si="37"/>
        <v>1.3805134083333332</v>
      </c>
      <c r="J375" s="41">
        <f t="shared" si="38"/>
        <v>4.96984827</v>
      </c>
      <c r="K375" s="41">
        <f t="shared" si="39"/>
        <v>2017.8509108122209</v>
      </c>
      <c r="L375" s="41">
        <f t="shared" si="40"/>
        <v>3.85163240925E-3</v>
      </c>
      <c r="M375" s="41">
        <f t="shared" si="41"/>
        <v>1.5638344558794519</v>
      </c>
    </row>
    <row r="376" spans="2:13">
      <c r="B376" s="81">
        <f t="shared" si="35"/>
        <v>371</v>
      </c>
      <c r="C376" s="44">
        <f>7000</f>
        <v>7000</v>
      </c>
      <c r="D376" s="48">
        <v>9287.6999999999989</v>
      </c>
      <c r="E376" s="48">
        <v>9.2876999999999992</v>
      </c>
      <c r="F376" s="48">
        <v>12.670143128182252</v>
      </c>
      <c r="G376" s="50">
        <v>535.1</v>
      </c>
      <c r="H376" s="41">
        <f t="shared" si="36"/>
        <v>9.2876999999999994E-3</v>
      </c>
      <c r="I376" s="41">
        <f t="shared" si="37"/>
        <v>1.3805134083333332</v>
      </c>
      <c r="J376" s="41">
        <f t="shared" si="38"/>
        <v>4.96984827</v>
      </c>
      <c r="K376" s="41">
        <f t="shared" si="39"/>
        <v>2022.820759082221</v>
      </c>
      <c r="L376" s="41">
        <f t="shared" si="40"/>
        <v>3.85163240925E-3</v>
      </c>
      <c r="M376" s="41">
        <f t="shared" si="41"/>
        <v>1.5676860882887018</v>
      </c>
    </row>
    <row r="377" spans="2:13">
      <c r="B377" s="81">
        <f t="shared" si="35"/>
        <v>372</v>
      </c>
      <c r="C377" s="44">
        <f>7000</f>
        <v>7000</v>
      </c>
      <c r="D377" s="48">
        <v>9287.6999999999989</v>
      </c>
      <c r="E377" s="48">
        <v>9.2876999999999992</v>
      </c>
      <c r="F377" s="48">
        <v>12.670143128182252</v>
      </c>
      <c r="G377" s="50">
        <v>535.1</v>
      </c>
      <c r="H377" s="41">
        <f t="shared" si="36"/>
        <v>9.2876999999999994E-3</v>
      </c>
      <c r="I377" s="41">
        <f t="shared" si="37"/>
        <v>1.3805134083333332</v>
      </c>
      <c r="J377" s="41">
        <f t="shared" si="38"/>
        <v>4.96984827</v>
      </c>
      <c r="K377" s="41">
        <f t="shared" si="39"/>
        <v>2027.7906073522211</v>
      </c>
      <c r="L377" s="41">
        <f t="shared" si="40"/>
        <v>3.85163240925E-3</v>
      </c>
      <c r="M377" s="41">
        <f t="shared" si="41"/>
        <v>1.5715377206979517</v>
      </c>
    </row>
    <row r="378" spans="2:13">
      <c r="B378" s="81">
        <f t="shared" si="35"/>
        <v>373</v>
      </c>
      <c r="C378" s="44">
        <f>7000</f>
        <v>7000</v>
      </c>
      <c r="D378" s="48">
        <v>9287.6999999999989</v>
      </c>
      <c r="E378" s="48">
        <v>9.2876999999999992</v>
      </c>
      <c r="F378" s="48">
        <v>12.670143128182252</v>
      </c>
      <c r="G378" s="50">
        <v>535.1</v>
      </c>
      <c r="H378" s="41">
        <f t="shared" si="36"/>
        <v>9.2876999999999994E-3</v>
      </c>
      <c r="I378" s="41">
        <f t="shared" si="37"/>
        <v>1.3805134083333332</v>
      </c>
      <c r="J378" s="41">
        <f t="shared" si="38"/>
        <v>4.96984827</v>
      </c>
      <c r="K378" s="41">
        <f t="shared" si="39"/>
        <v>2032.7604556222211</v>
      </c>
      <c r="L378" s="41">
        <f t="shared" si="40"/>
        <v>3.85163240925E-3</v>
      </c>
      <c r="M378" s="41">
        <f t="shared" si="41"/>
        <v>1.5753893531072016</v>
      </c>
    </row>
    <row r="379" spans="2:13">
      <c r="B379" s="81">
        <f t="shared" si="35"/>
        <v>374</v>
      </c>
      <c r="C379" s="44">
        <f>7000</f>
        <v>7000</v>
      </c>
      <c r="D379" s="48">
        <v>9287.6999999999989</v>
      </c>
      <c r="E379" s="48">
        <v>9.2876999999999992</v>
      </c>
      <c r="F379" s="48">
        <v>12.670143128182252</v>
      </c>
      <c r="G379" s="50">
        <v>535.1</v>
      </c>
      <c r="H379" s="41">
        <f t="shared" si="36"/>
        <v>9.2876999999999994E-3</v>
      </c>
      <c r="I379" s="41">
        <f t="shared" si="37"/>
        <v>1.3805134083333332</v>
      </c>
      <c r="J379" s="41">
        <f t="shared" si="38"/>
        <v>4.96984827</v>
      </c>
      <c r="K379" s="41">
        <f t="shared" si="39"/>
        <v>2037.7303038922212</v>
      </c>
      <c r="L379" s="41">
        <f t="shared" si="40"/>
        <v>3.85163240925E-3</v>
      </c>
      <c r="M379" s="41">
        <f t="shared" si="41"/>
        <v>1.5792409855164515</v>
      </c>
    </row>
    <row r="380" spans="2:13">
      <c r="B380" s="81">
        <f t="shared" si="35"/>
        <v>375</v>
      </c>
      <c r="C380" s="44">
        <f>7000</f>
        <v>7000</v>
      </c>
      <c r="D380" s="48">
        <v>9287.6999999999989</v>
      </c>
      <c r="E380" s="48">
        <v>9.2876999999999992</v>
      </c>
      <c r="F380" s="48">
        <v>12.670143128182252</v>
      </c>
      <c r="G380" s="50">
        <v>535.1</v>
      </c>
      <c r="H380" s="41">
        <f t="shared" si="36"/>
        <v>9.2876999999999994E-3</v>
      </c>
      <c r="I380" s="41">
        <f t="shared" si="37"/>
        <v>1.3805134083333332</v>
      </c>
      <c r="J380" s="41">
        <f t="shared" si="38"/>
        <v>4.96984827</v>
      </c>
      <c r="K380" s="41">
        <f t="shared" si="39"/>
        <v>2042.7001521622212</v>
      </c>
      <c r="L380" s="41">
        <f t="shared" si="40"/>
        <v>3.85163240925E-3</v>
      </c>
      <c r="M380" s="41">
        <f t="shared" si="41"/>
        <v>1.5830926179257014</v>
      </c>
    </row>
    <row r="381" spans="2:13">
      <c r="B381" s="81">
        <f t="shared" si="35"/>
        <v>376</v>
      </c>
      <c r="C381" s="44">
        <f>7000</f>
        <v>7000</v>
      </c>
      <c r="D381" s="48">
        <v>9287.6999999999989</v>
      </c>
      <c r="E381" s="48">
        <v>9.2876999999999992</v>
      </c>
      <c r="F381" s="48">
        <v>12.670143128182252</v>
      </c>
      <c r="G381" s="50">
        <v>535.1</v>
      </c>
      <c r="H381" s="41">
        <f t="shared" si="36"/>
        <v>9.2876999999999994E-3</v>
      </c>
      <c r="I381" s="41">
        <f t="shared" si="37"/>
        <v>1.3805134083333332</v>
      </c>
      <c r="J381" s="41">
        <f t="shared" si="38"/>
        <v>4.96984827</v>
      </c>
      <c r="K381" s="41">
        <f t="shared" si="39"/>
        <v>2047.6700004322213</v>
      </c>
      <c r="L381" s="41">
        <f t="shared" si="40"/>
        <v>3.85163240925E-3</v>
      </c>
      <c r="M381" s="41">
        <f t="shared" si="41"/>
        <v>1.5869442503349513</v>
      </c>
    </row>
    <row r="382" spans="2:13">
      <c r="B382" s="81">
        <f t="shared" si="35"/>
        <v>377</v>
      </c>
      <c r="C382" s="44">
        <f>7000</f>
        <v>7000</v>
      </c>
      <c r="D382" s="48">
        <v>9287.6999999999989</v>
      </c>
      <c r="E382" s="48">
        <v>9.2876999999999992</v>
      </c>
      <c r="F382" s="48">
        <v>12.670143128182252</v>
      </c>
      <c r="G382" s="50">
        <v>535.1</v>
      </c>
      <c r="H382" s="41">
        <f t="shared" si="36"/>
        <v>9.2876999999999994E-3</v>
      </c>
      <c r="I382" s="41">
        <f t="shared" si="37"/>
        <v>1.3805134083333332</v>
      </c>
      <c r="J382" s="41">
        <f t="shared" si="38"/>
        <v>4.96984827</v>
      </c>
      <c r="K382" s="41">
        <f t="shared" si="39"/>
        <v>2052.6398487022211</v>
      </c>
      <c r="L382" s="41">
        <f t="shared" si="40"/>
        <v>3.85163240925E-3</v>
      </c>
      <c r="M382" s="41">
        <f t="shared" si="41"/>
        <v>1.5907958827442013</v>
      </c>
    </row>
    <row r="383" spans="2:13">
      <c r="B383" s="81">
        <f t="shared" si="35"/>
        <v>378</v>
      </c>
      <c r="C383" s="44">
        <f>7000</f>
        <v>7000</v>
      </c>
      <c r="D383" s="48">
        <v>9287.6999999999989</v>
      </c>
      <c r="E383" s="48">
        <v>9.2876999999999992</v>
      </c>
      <c r="F383" s="48">
        <v>12.670143128182252</v>
      </c>
      <c r="G383" s="50">
        <v>535.1</v>
      </c>
      <c r="H383" s="41">
        <f t="shared" si="36"/>
        <v>9.2876999999999994E-3</v>
      </c>
      <c r="I383" s="41">
        <f t="shared" si="37"/>
        <v>1.3805134083333332</v>
      </c>
      <c r="J383" s="41">
        <f t="shared" si="38"/>
        <v>4.96984827</v>
      </c>
      <c r="K383" s="41">
        <f t="shared" si="39"/>
        <v>2057.6096969722212</v>
      </c>
      <c r="L383" s="41">
        <f t="shared" si="40"/>
        <v>3.85163240925E-3</v>
      </c>
      <c r="M383" s="41">
        <f t="shared" si="41"/>
        <v>1.5946475151534512</v>
      </c>
    </row>
    <row r="384" spans="2:13">
      <c r="B384" s="81">
        <f t="shared" si="35"/>
        <v>379</v>
      </c>
      <c r="C384" s="44">
        <f>7000</f>
        <v>7000</v>
      </c>
      <c r="D384" s="48">
        <v>9287.6999999999989</v>
      </c>
      <c r="E384" s="48">
        <v>9.2876999999999992</v>
      </c>
      <c r="F384" s="48">
        <v>12.670143128182252</v>
      </c>
      <c r="G384" s="50">
        <v>535.1</v>
      </c>
      <c r="H384" s="41">
        <f t="shared" si="36"/>
        <v>9.2876999999999994E-3</v>
      </c>
      <c r="I384" s="41">
        <f t="shared" si="37"/>
        <v>1.3805134083333332</v>
      </c>
      <c r="J384" s="41">
        <f t="shared" si="38"/>
        <v>4.96984827</v>
      </c>
      <c r="K384" s="41">
        <f t="shared" si="39"/>
        <v>2062.5795452422212</v>
      </c>
      <c r="L384" s="41">
        <f t="shared" si="40"/>
        <v>3.85163240925E-3</v>
      </c>
      <c r="M384" s="41">
        <f t="shared" si="41"/>
        <v>1.5984991475627011</v>
      </c>
    </row>
    <row r="385" spans="2:13">
      <c r="B385" s="81">
        <f t="shared" si="35"/>
        <v>380</v>
      </c>
      <c r="C385" s="44">
        <f>7000</f>
        <v>7000</v>
      </c>
      <c r="D385" s="48">
        <v>9287.6999999999989</v>
      </c>
      <c r="E385" s="48">
        <v>9.2876999999999992</v>
      </c>
      <c r="F385" s="48">
        <v>12.670143128182252</v>
      </c>
      <c r="G385" s="50">
        <v>535.1</v>
      </c>
      <c r="H385" s="41">
        <f t="shared" si="36"/>
        <v>9.2876999999999994E-3</v>
      </c>
      <c r="I385" s="41">
        <f t="shared" si="37"/>
        <v>1.3805134083333332</v>
      </c>
      <c r="J385" s="41">
        <f t="shared" si="38"/>
        <v>4.96984827</v>
      </c>
      <c r="K385" s="41">
        <f t="shared" si="39"/>
        <v>2067.5493935122213</v>
      </c>
      <c r="L385" s="41">
        <f t="shared" si="40"/>
        <v>3.85163240925E-3</v>
      </c>
      <c r="M385" s="41">
        <f t="shared" si="41"/>
        <v>1.602350779971951</v>
      </c>
    </row>
    <row r="386" spans="2:13">
      <c r="B386" s="81">
        <f t="shared" si="35"/>
        <v>381</v>
      </c>
      <c r="C386" s="44">
        <f>7000</f>
        <v>7000</v>
      </c>
      <c r="D386" s="48">
        <v>9287.6999999999989</v>
      </c>
      <c r="E386" s="48">
        <v>9.2876999999999992</v>
      </c>
      <c r="F386" s="48">
        <v>12.670143128182252</v>
      </c>
      <c r="G386" s="50">
        <v>535.1</v>
      </c>
      <c r="H386" s="41">
        <f t="shared" si="36"/>
        <v>9.2876999999999994E-3</v>
      </c>
      <c r="I386" s="41">
        <f t="shared" si="37"/>
        <v>1.3805134083333332</v>
      </c>
      <c r="J386" s="41">
        <f t="shared" si="38"/>
        <v>4.96984827</v>
      </c>
      <c r="K386" s="41">
        <f t="shared" si="39"/>
        <v>2072.5192417822213</v>
      </c>
      <c r="L386" s="41">
        <f t="shared" si="40"/>
        <v>3.85163240925E-3</v>
      </c>
      <c r="M386" s="41">
        <f t="shared" si="41"/>
        <v>1.6062024123812009</v>
      </c>
    </row>
    <row r="387" spans="2:13">
      <c r="B387" s="81">
        <f t="shared" si="35"/>
        <v>382</v>
      </c>
      <c r="C387" s="44">
        <f>7000</f>
        <v>7000</v>
      </c>
      <c r="D387" s="48">
        <v>9287.6999999999989</v>
      </c>
      <c r="E387" s="48">
        <v>9.2876999999999992</v>
      </c>
      <c r="F387" s="48">
        <v>12.670143128182252</v>
      </c>
      <c r="G387" s="50">
        <v>535.1</v>
      </c>
      <c r="H387" s="41">
        <f t="shared" si="36"/>
        <v>9.2876999999999994E-3</v>
      </c>
      <c r="I387" s="41">
        <f t="shared" si="37"/>
        <v>1.3805134083333332</v>
      </c>
      <c r="J387" s="41">
        <f t="shared" si="38"/>
        <v>4.96984827</v>
      </c>
      <c r="K387" s="41">
        <f t="shared" si="39"/>
        <v>2077.4890900522214</v>
      </c>
      <c r="L387" s="41">
        <f t="shared" si="40"/>
        <v>3.85163240925E-3</v>
      </c>
      <c r="M387" s="41">
        <f t="shared" si="41"/>
        <v>1.6100540447904508</v>
      </c>
    </row>
    <row r="388" spans="2:13">
      <c r="B388" s="81">
        <f t="shared" si="35"/>
        <v>383</v>
      </c>
      <c r="C388" s="44">
        <f>7000</f>
        <v>7000</v>
      </c>
      <c r="D388" s="48">
        <v>9287.6999999999989</v>
      </c>
      <c r="E388" s="48">
        <v>9.2876999999999992</v>
      </c>
      <c r="F388" s="48">
        <v>12.670143128182252</v>
      </c>
      <c r="G388" s="50">
        <v>535.1</v>
      </c>
      <c r="H388" s="41">
        <f t="shared" si="36"/>
        <v>9.2876999999999994E-3</v>
      </c>
      <c r="I388" s="41">
        <f t="shared" si="37"/>
        <v>1.3805134083333332</v>
      </c>
      <c r="J388" s="41">
        <f t="shared" si="38"/>
        <v>4.96984827</v>
      </c>
      <c r="K388" s="41">
        <f t="shared" si="39"/>
        <v>2082.4589383222215</v>
      </c>
      <c r="L388" s="41">
        <f t="shared" si="40"/>
        <v>3.85163240925E-3</v>
      </c>
      <c r="M388" s="41">
        <f t="shared" si="41"/>
        <v>1.6139056771997007</v>
      </c>
    </row>
    <row r="389" spans="2:13">
      <c r="B389" s="81">
        <f t="shared" si="35"/>
        <v>384</v>
      </c>
      <c r="C389" s="44">
        <f>7000</f>
        <v>7000</v>
      </c>
      <c r="D389" s="48">
        <v>9287.6999999999989</v>
      </c>
      <c r="E389" s="48">
        <v>9.2876999999999992</v>
      </c>
      <c r="F389" s="48">
        <v>12.670143128182252</v>
      </c>
      <c r="G389" s="50">
        <v>535.1</v>
      </c>
      <c r="H389" s="41">
        <f t="shared" si="36"/>
        <v>9.2876999999999994E-3</v>
      </c>
      <c r="I389" s="41">
        <f t="shared" si="37"/>
        <v>1.3805134083333332</v>
      </c>
      <c r="J389" s="41">
        <f t="shared" si="38"/>
        <v>4.96984827</v>
      </c>
      <c r="K389" s="41">
        <f t="shared" si="39"/>
        <v>2087.4287865922215</v>
      </c>
      <c r="L389" s="41">
        <f t="shared" si="40"/>
        <v>3.85163240925E-3</v>
      </c>
      <c r="M389" s="41">
        <f t="shared" si="41"/>
        <v>1.6177573096089506</v>
      </c>
    </row>
    <row r="390" spans="2:13">
      <c r="B390" s="81">
        <f t="shared" si="35"/>
        <v>385</v>
      </c>
      <c r="C390" s="44">
        <f>7000</f>
        <v>7000</v>
      </c>
      <c r="D390" s="48">
        <v>9287.6999999999989</v>
      </c>
      <c r="E390" s="48">
        <v>9.2876999999999992</v>
      </c>
      <c r="F390" s="48">
        <v>12.670143128182252</v>
      </c>
      <c r="G390" s="50">
        <v>535.1</v>
      </c>
      <c r="H390" s="41">
        <f t="shared" si="36"/>
        <v>9.2876999999999994E-3</v>
      </c>
      <c r="I390" s="41">
        <f t="shared" si="37"/>
        <v>1.3805134083333332</v>
      </c>
      <c r="J390" s="41">
        <f t="shared" si="38"/>
        <v>4.96984827</v>
      </c>
      <c r="K390" s="41">
        <f t="shared" si="39"/>
        <v>2092.3986348622216</v>
      </c>
      <c r="L390" s="41">
        <f t="shared" si="40"/>
        <v>3.85163240925E-3</v>
      </c>
      <c r="M390" s="41">
        <f t="shared" si="41"/>
        <v>1.6216089420182005</v>
      </c>
    </row>
    <row r="391" spans="2:13">
      <c r="B391" s="81">
        <f t="shared" ref="B391:B454" si="42">B390+1</f>
        <v>386</v>
      </c>
      <c r="C391" s="44">
        <f>7000</f>
        <v>7000</v>
      </c>
      <c r="D391" s="48">
        <v>9287.6999999999989</v>
      </c>
      <c r="E391" s="48">
        <v>9.2876999999999992</v>
      </c>
      <c r="F391" s="48">
        <v>12.670143128182252</v>
      </c>
      <c r="G391" s="50">
        <v>535.1</v>
      </c>
      <c r="H391" s="41">
        <f t="shared" ref="H391:H454" si="43">E391/1000</f>
        <v>9.2876999999999994E-3</v>
      </c>
      <c r="I391" s="41">
        <f t="shared" ref="I391:I454" si="44">E391*G391/3600</f>
        <v>1.3805134083333332</v>
      </c>
      <c r="J391" s="41">
        <f t="shared" ref="J391:J454" si="45">H391*G391</f>
        <v>4.96984827</v>
      </c>
      <c r="K391" s="41">
        <f t="shared" ref="K391:K454" si="46">K390+J391</f>
        <v>2097.3684831322216</v>
      </c>
      <c r="L391" s="41">
        <f t="shared" ref="L391:L454" si="47">J391/1000*0.775</f>
        <v>3.85163240925E-3</v>
      </c>
      <c r="M391" s="41">
        <f t="shared" ref="M391:M454" si="48">M390+L391</f>
        <v>1.6254605744274504</v>
      </c>
    </row>
    <row r="392" spans="2:13">
      <c r="B392" s="81">
        <f t="shared" si="42"/>
        <v>387</v>
      </c>
      <c r="C392" s="44">
        <f>7000</f>
        <v>7000</v>
      </c>
      <c r="D392" s="48">
        <v>9287.6999999999989</v>
      </c>
      <c r="E392" s="48">
        <v>9.2876999999999992</v>
      </c>
      <c r="F392" s="48">
        <v>12.670143128182252</v>
      </c>
      <c r="G392" s="50">
        <v>535.1</v>
      </c>
      <c r="H392" s="41">
        <f t="shared" si="43"/>
        <v>9.2876999999999994E-3</v>
      </c>
      <c r="I392" s="41">
        <f t="shared" si="44"/>
        <v>1.3805134083333332</v>
      </c>
      <c r="J392" s="41">
        <f t="shared" si="45"/>
        <v>4.96984827</v>
      </c>
      <c r="K392" s="41">
        <f t="shared" si="46"/>
        <v>2102.3383314022217</v>
      </c>
      <c r="L392" s="41">
        <f t="shared" si="47"/>
        <v>3.85163240925E-3</v>
      </c>
      <c r="M392" s="41">
        <f t="shared" si="48"/>
        <v>1.6293122068367003</v>
      </c>
    </row>
    <row r="393" spans="2:13">
      <c r="B393" s="81">
        <f t="shared" si="42"/>
        <v>388</v>
      </c>
      <c r="C393" s="44">
        <f>7000</f>
        <v>7000</v>
      </c>
      <c r="D393" s="48">
        <v>9287.6999999999989</v>
      </c>
      <c r="E393" s="48">
        <v>9.2876999999999992</v>
      </c>
      <c r="F393" s="48">
        <v>12.670143128182252</v>
      </c>
      <c r="G393" s="50">
        <v>535.1</v>
      </c>
      <c r="H393" s="41">
        <f t="shared" si="43"/>
        <v>9.2876999999999994E-3</v>
      </c>
      <c r="I393" s="41">
        <f t="shared" si="44"/>
        <v>1.3805134083333332</v>
      </c>
      <c r="J393" s="41">
        <f t="shared" si="45"/>
        <v>4.96984827</v>
      </c>
      <c r="K393" s="41">
        <f t="shared" si="46"/>
        <v>2107.3081796722217</v>
      </c>
      <c r="L393" s="41">
        <f t="shared" si="47"/>
        <v>3.85163240925E-3</v>
      </c>
      <c r="M393" s="41">
        <f t="shared" si="48"/>
        <v>1.6331638392459502</v>
      </c>
    </row>
    <row r="394" spans="2:13">
      <c r="B394" s="81">
        <f t="shared" si="42"/>
        <v>389</v>
      </c>
      <c r="C394" s="44">
        <f>7000</f>
        <v>7000</v>
      </c>
      <c r="D394" s="48">
        <v>9287.6999999999989</v>
      </c>
      <c r="E394" s="48">
        <v>9.2876999999999992</v>
      </c>
      <c r="F394" s="48">
        <v>12.670143128182252</v>
      </c>
      <c r="G394" s="50">
        <v>535.1</v>
      </c>
      <c r="H394" s="41">
        <f t="shared" si="43"/>
        <v>9.2876999999999994E-3</v>
      </c>
      <c r="I394" s="41">
        <f t="shared" si="44"/>
        <v>1.3805134083333332</v>
      </c>
      <c r="J394" s="41">
        <f t="shared" si="45"/>
        <v>4.96984827</v>
      </c>
      <c r="K394" s="41">
        <f t="shared" si="46"/>
        <v>2112.2780279422218</v>
      </c>
      <c r="L394" s="41">
        <f t="shared" si="47"/>
        <v>3.85163240925E-3</v>
      </c>
      <c r="M394" s="41">
        <f t="shared" si="48"/>
        <v>1.6370154716552001</v>
      </c>
    </row>
    <row r="395" spans="2:13">
      <c r="B395" s="81">
        <f t="shared" si="42"/>
        <v>390</v>
      </c>
      <c r="C395" s="44">
        <f>7000</f>
        <v>7000</v>
      </c>
      <c r="D395" s="48">
        <v>9287.6999999999989</v>
      </c>
      <c r="E395" s="48">
        <v>9.2876999999999992</v>
      </c>
      <c r="F395" s="48">
        <v>12.670143128182252</v>
      </c>
      <c r="G395" s="50">
        <v>535.1</v>
      </c>
      <c r="H395" s="41">
        <f t="shared" si="43"/>
        <v>9.2876999999999994E-3</v>
      </c>
      <c r="I395" s="41">
        <f t="shared" si="44"/>
        <v>1.3805134083333332</v>
      </c>
      <c r="J395" s="41">
        <f t="shared" si="45"/>
        <v>4.96984827</v>
      </c>
      <c r="K395" s="41">
        <f t="shared" si="46"/>
        <v>2117.2478762122219</v>
      </c>
      <c r="L395" s="41">
        <f t="shared" si="47"/>
        <v>3.85163240925E-3</v>
      </c>
      <c r="M395" s="41">
        <f t="shared" si="48"/>
        <v>1.64086710406445</v>
      </c>
    </row>
    <row r="396" spans="2:13">
      <c r="B396" s="81">
        <f t="shared" si="42"/>
        <v>391</v>
      </c>
      <c r="C396" s="44">
        <f>7000</f>
        <v>7000</v>
      </c>
      <c r="D396" s="48">
        <v>9287.6999999999989</v>
      </c>
      <c r="E396" s="48">
        <v>9.2876999999999992</v>
      </c>
      <c r="F396" s="48">
        <v>12.670143128182252</v>
      </c>
      <c r="G396" s="50">
        <v>535.1</v>
      </c>
      <c r="H396" s="41">
        <f t="shared" si="43"/>
        <v>9.2876999999999994E-3</v>
      </c>
      <c r="I396" s="41">
        <f t="shared" si="44"/>
        <v>1.3805134083333332</v>
      </c>
      <c r="J396" s="41">
        <f t="shared" si="45"/>
        <v>4.96984827</v>
      </c>
      <c r="K396" s="41">
        <f t="shared" si="46"/>
        <v>2122.2177244822219</v>
      </c>
      <c r="L396" s="41">
        <f t="shared" si="47"/>
        <v>3.85163240925E-3</v>
      </c>
      <c r="M396" s="41">
        <f t="shared" si="48"/>
        <v>1.6447187364736999</v>
      </c>
    </row>
    <row r="397" spans="2:13">
      <c r="B397" s="81">
        <f t="shared" si="42"/>
        <v>392</v>
      </c>
      <c r="C397" s="44">
        <f>7000</f>
        <v>7000</v>
      </c>
      <c r="D397" s="48">
        <v>9287.6999999999989</v>
      </c>
      <c r="E397" s="48">
        <v>9.2876999999999992</v>
      </c>
      <c r="F397" s="48">
        <v>12.670143128182252</v>
      </c>
      <c r="G397" s="50">
        <v>535.1</v>
      </c>
      <c r="H397" s="41">
        <f t="shared" si="43"/>
        <v>9.2876999999999994E-3</v>
      </c>
      <c r="I397" s="41">
        <f t="shared" si="44"/>
        <v>1.3805134083333332</v>
      </c>
      <c r="J397" s="41">
        <f t="shared" si="45"/>
        <v>4.96984827</v>
      </c>
      <c r="K397" s="41">
        <f t="shared" si="46"/>
        <v>2127.187572752222</v>
      </c>
      <c r="L397" s="41">
        <f t="shared" si="47"/>
        <v>3.85163240925E-3</v>
      </c>
      <c r="M397" s="41">
        <f t="shared" si="48"/>
        <v>1.6485703688829498</v>
      </c>
    </row>
    <row r="398" spans="2:13">
      <c r="B398" s="81">
        <f t="shared" si="42"/>
        <v>393</v>
      </c>
      <c r="C398" s="44">
        <f>7000</f>
        <v>7000</v>
      </c>
      <c r="D398" s="48">
        <v>9287.6999999999989</v>
      </c>
      <c r="E398" s="48">
        <v>9.2876999999999992</v>
      </c>
      <c r="F398" s="48">
        <v>12.670143128182252</v>
      </c>
      <c r="G398" s="50">
        <v>535.1</v>
      </c>
      <c r="H398" s="41">
        <f t="shared" si="43"/>
        <v>9.2876999999999994E-3</v>
      </c>
      <c r="I398" s="41">
        <f t="shared" si="44"/>
        <v>1.3805134083333332</v>
      </c>
      <c r="J398" s="41">
        <f t="shared" si="45"/>
        <v>4.96984827</v>
      </c>
      <c r="K398" s="41">
        <f t="shared" si="46"/>
        <v>2132.157421022222</v>
      </c>
      <c r="L398" s="41">
        <f t="shared" si="47"/>
        <v>3.85163240925E-3</v>
      </c>
      <c r="M398" s="41">
        <f t="shared" si="48"/>
        <v>1.6524220012921997</v>
      </c>
    </row>
    <row r="399" spans="2:13">
      <c r="B399" s="81">
        <f t="shared" si="42"/>
        <v>394</v>
      </c>
      <c r="C399" s="44">
        <f>7000</f>
        <v>7000</v>
      </c>
      <c r="D399" s="48">
        <v>9287.6999999999989</v>
      </c>
      <c r="E399" s="48">
        <v>9.2876999999999992</v>
      </c>
      <c r="F399" s="48">
        <v>12.670143128182252</v>
      </c>
      <c r="G399" s="50">
        <v>535.1</v>
      </c>
      <c r="H399" s="41">
        <f t="shared" si="43"/>
        <v>9.2876999999999994E-3</v>
      </c>
      <c r="I399" s="41">
        <f t="shared" si="44"/>
        <v>1.3805134083333332</v>
      </c>
      <c r="J399" s="41">
        <f t="shared" si="45"/>
        <v>4.96984827</v>
      </c>
      <c r="K399" s="41">
        <f t="shared" si="46"/>
        <v>2137.1272692922221</v>
      </c>
      <c r="L399" s="41">
        <f t="shared" si="47"/>
        <v>3.85163240925E-3</v>
      </c>
      <c r="M399" s="41">
        <f t="shared" si="48"/>
        <v>1.6562736337014496</v>
      </c>
    </row>
    <row r="400" spans="2:13">
      <c r="B400" s="81">
        <f t="shared" si="42"/>
        <v>395</v>
      </c>
      <c r="C400" s="44">
        <f>7000</f>
        <v>7000</v>
      </c>
      <c r="D400" s="48">
        <v>9287.6999999999989</v>
      </c>
      <c r="E400" s="48">
        <v>9.2876999999999992</v>
      </c>
      <c r="F400" s="48">
        <v>12.670143128182252</v>
      </c>
      <c r="G400" s="50">
        <v>535.1</v>
      </c>
      <c r="H400" s="41">
        <f t="shared" si="43"/>
        <v>9.2876999999999994E-3</v>
      </c>
      <c r="I400" s="41">
        <f t="shared" si="44"/>
        <v>1.3805134083333332</v>
      </c>
      <c r="J400" s="41">
        <f t="shared" si="45"/>
        <v>4.96984827</v>
      </c>
      <c r="K400" s="41">
        <f t="shared" si="46"/>
        <v>2142.0971175622221</v>
      </c>
      <c r="L400" s="41">
        <f t="shared" si="47"/>
        <v>3.85163240925E-3</v>
      </c>
      <c r="M400" s="41">
        <f t="shared" si="48"/>
        <v>1.6601252661106995</v>
      </c>
    </row>
    <row r="401" spans="2:13">
      <c r="B401" s="81">
        <f t="shared" si="42"/>
        <v>396</v>
      </c>
      <c r="C401" s="44">
        <f>7000</f>
        <v>7000</v>
      </c>
      <c r="D401" s="48">
        <v>9287.6999999999989</v>
      </c>
      <c r="E401" s="48">
        <v>9.2876999999999992</v>
      </c>
      <c r="F401" s="48">
        <v>12.670143128182252</v>
      </c>
      <c r="G401" s="50">
        <v>535.1</v>
      </c>
      <c r="H401" s="41">
        <f t="shared" si="43"/>
        <v>9.2876999999999994E-3</v>
      </c>
      <c r="I401" s="41">
        <f t="shared" si="44"/>
        <v>1.3805134083333332</v>
      </c>
      <c r="J401" s="41">
        <f t="shared" si="45"/>
        <v>4.96984827</v>
      </c>
      <c r="K401" s="41">
        <f t="shared" si="46"/>
        <v>2147.0669658322222</v>
      </c>
      <c r="L401" s="41">
        <f t="shared" si="47"/>
        <v>3.85163240925E-3</v>
      </c>
      <c r="M401" s="41">
        <f t="shared" si="48"/>
        <v>1.6639768985199495</v>
      </c>
    </row>
    <row r="402" spans="2:13">
      <c r="B402" s="81">
        <f t="shared" si="42"/>
        <v>397</v>
      </c>
      <c r="C402" s="44">
        <f>7000</f>
        <v>7000</v>
      </c>
      <c r="D402" s="48">
        <v>9287.6999999999989</v>
      </c>
      <c r="E402" s="48">
        <v>9.2876999999999992</v>
      </c>
      <c r="F402" s="48">
        <v>12.670143128182252</v>
      </c>
      <c r="G402" s="50">
        <v>535.1</v>
      </c>
      <c r="H402" s="41">
        <f t="shared" si="43"/>
        <v>9.2876999999999994E-3</v>
      </c>
      <c r="I402" s="41">
        <f t="shared" si="44"/>
        <v>1.3805134083333332</v>
      </c>
      <c r="J402" s="41">
        <f t="shared" si="45"/>
        <v>4.96984827</v>
      </c>
      <c r="K402" s="41">
        <f t="shared" si="46"/>
        <v>2152.0368141022223</v>
      </c>
      <c r="L402" s="41">
        <f t="shared" si="47"/>
        <v>3.85163240925E-3</v>
      </c>
      <c r="M402" s="41">
        <f t="shared" si="48"/>
        <v>1.6678285309291994</v>
      </c>
    </row>
    <row r="403" spans="2:13">
      <c r="B403" s="81">
        <f t="shared" si="42"/>
        <v>398</v>
      </c>
      <c r="C403" s="44">
        <f>7000</f>
        <v>7000</v>
      </c>
      <c r="D403" s="48">
        <v>9287.6999999999989</v>
      </c>
      <c r="E403" s="48">
        <v>9.2876999999999992</v>
      </c>
      <c r="F403" s="48">
        <v>12.670143128182252</v>
      </c>
      <c r="G403" s="50">
        <v>535.1</v>
      </c>
      <c r="H403" s="41">
        <f t="shared" si="43"/>
        <v>9.2876999999999994E-3</v>
      </c>
      <c r="I403" s="41">
        <f t="shared" si="44"/>
        <v>1.3805134083333332</v>
      </c>
      <c r="J403" s="41">
        <f t="shared" si="45"/>
        <v>4.96984827</v>
      </c>
      <c r="K403" s="41">
        <f t="shared" si="46"/>
        <v>2157.0066623722223</v>
      </c>
      <c r="L403" s="41">
        <f t="shared" si="47"/>
        <v>3.85163240925E-3</v>
      </c>
      <c r="M403" s="41">
        <f t="shared" si="48"/>
        <v>1.6716801633384493</v>
      </c>
    </row>
    <row r="404" spans="2:13">
      <c r="B404" s="81">
        <f t="shared" si="42"/>
        <v>399</v>
      </c>
      <c r="C404" s="44">
        <f>7000</f>
        <v>7000</v>
      </c>
      <c r="D404" s="48">
        <v>9287.6999999999989</v>
      </c>
      <c r="E404" s="48">
        <v>9.2876999999999992</v>
      </c>
      <c r="F404" s="48">
        <v>12.670143128182252</v>
      </c>
      <c r="G404" s="50">
        <v>535.1</v>
      </c>
      <c r="H404" s="41">
        <f t="shared" si="43"/>
        <v>9.2876999999999994E-3</v>
      </c>
      <c r="I404" s="41">
        <f t="shared" si="44"/>
        <v>1.3805134083333332</v>
      </c>
      <c r="J404" s="41">
        <f t="shared" si="45"/>
        <v>4.96984827</v>
      </c>
      <c r="K404" s="41">
        <f t="shared" si="46"/>
        <v>2161.9765106422224</v>
      </c>
      <c r="L404" s="41">
        <f t="shared" si="47"/>
        <v>3.85163240925E-3</v>
      </c>
      <c r="M404" s="41">
        <f t="shared" si="48"/>
        <v>1.6755317957476992</v>
      </c>
    </row>
    <row r="405" spans="2:13">
      <c r="B405" s="81">
        <f t="shared" si="42"/>
        <v>400</v>
      </c>
      <c r="C405" s="44">
        <f>7000</f>
        <v>7000</v>
      </c>
      <c r="D405" s="48">
        <v>9287.6999999999989</v>
      </c>
      <c r="E405" s="48">
        <v>9.2876999999999992</v>
      </c>
      <c r="F405" s="48">
        <v>12.670143128182252</v>
      </c>
      <c r="G405" s="50">
        <v>535.1</v>
      </c>
      <c r="H405" s="41">
        <f t="shared" si="43"/>
        <v>9.2876999999999994E-3</v>
      </c>
      <c r="I405" s="41">
        <f t="shared" si="44"/>
        <v>1.3805134083333332</v>
      </c>
      <c r="J405" s="41">
        <f t="shared" si="45"/>
        <v>4.96984827</v>
      </c>
      <c r="K405" s="41">
        <f t="shared" si="46"/>
        <v>2166.9463589122224</v>
      </c>
      <c r="L405" s="41">
        <f t="shared" si="47"/>
        <v>3.85163240925E-3</v>
      </c>
      <c r="M405" s="41">
        <f t="shared" si="48"/>
        <v>1.6793834281569491</v>
      </c>
    </row>
    <row r="406" spans="2:13">
      <c r="B406" s="81">
        <f t="shared" si="42"/>
        <v>401</v>
      </c>
      <c r="C406" s="44">
        <f>7000</f>
        <v>7000</v>
      </c>
      <c r="D406" s="48">
        <v>9287.6999999999989</v>
      </c>
      <c r="E406" s="48">
        <v>9.2876999999999992</v>
      </c>
      <c r="F406" s="48">
        <v>12.670143128182252</v>
      </c>
      <c r="G406" s="50">
        <v>535.1</v>
      </c>
      <c r="H406" s="41">
        <f t="shared" si="43"/>
        <v>9.2876999999999994E-3</v>
      </c>
      <c r="I406" s="41">
        <f t="shared" si="44"/>
        <v>1.3805134083333332</v>
      </c>
      <c r="J406" s="41">
        <f t="shared" si="45"/>
        <v>4.96984827</v>
      </c>
      <c r="K406" s="41">
        <f t="shared" si="46"/>
        <v>2171.9162071822225</v>
      </c>
      <c r="L406" s="41">
        <f t="shared" si="47"/>
        <v>3.85163240925E-3</v>
      </c>
      <c r="M406" s="41">
        <f t="shared" si="48"/>
        <v>1.683235060566199</v>
      </c>
    </row>
    <row r="407" spans="2:13">
      <c r="B407" s="81">
        <f t="shared" si="42"/>
        <v>402</v>
      </c>
      <c r="C407" s="44">
        <f>7000</f>
        <v>7000</v>
      </c>
      <c r="D407" s="48">
        <v>9287.6999999999989</v>
      </c>
      <c r="E407" s="48">
        <v>9.2876999999999992</v>
      </c>
      <c r="F407" s="48">
        <v>12.670143128182252</v>
      </c>
      <c r="G407" s="50">
        <v>535.1</v>
      </c>
      <c r="H407" s="41">
        <f t="shared" si="43"/>
        <v>9.2876999999999994E-3</v>
      </c>
      <c r="I407" s="41">
        <f t="shared" si="44"/>
        <v>1.3805134083333332</v>
      </c>
      <c r="J407" s="41">
        <f t="shared" si="45"/>
        <v>4.96984827</v>
      </c>
      <c r="K407" s="41">
        <f t="shared" si="46"/>
        <v>2176.8860554522225</v>
      </c>
      <c r="L407" s="41">
        <f t="shared" si="47"/>
        <v>3.85163240925E-3</v>
      </c>
      <c r="M407" s="41">
        <f t="shared" si="48"/>
        <v>1.6870866929754489</v>
      </c>
    </row>
    <row r="408" spans="2:13">
      <c r="B408" s="81">
        <f t="shared" si="42"/>
        <v>403</v>
      </c>
      <c r="C408" s="44">
        <f>7000</f>
        <v>7000</v>
      </c>
      <c r="D408" s="48">
        <v>9287.6999999999989</v>
      </c>
      <c r="E408" s="48">
        <v>9.2876999999999992</v>
      </c>
      <c r="F408" s="48">
        <v>12.670143128182252</v>
      </c>
      <c r="G408" s="50">
        <v>535.1</v>
      </c>
      <c r="H408" s="41">
        <f t="shared" si="43"/>
        <v>9.2876999999999994E-3</v>
      </c>
      <c r="I408" s="41">
        <f t="shared" si="44"/>
        <v>1.3805134083333332</v>
      </c>
      <c r="J408" s="41">
        <f t="shared" si="45"/>
        <v>4.96984827</v>
      </c>
      <c r="K408" s="41">
        <f t="shared" si="46"/>
        <v>2181.8559037222226</v>
      </c>
      <c r="L408" s="41">
        <f t="shared" si="47"/>
        <v>3.85163240925E-3</v>
      </c>
      <c r="M408" s="41">
        <f t="shared" si="48"/>
        <v>1.6909383253846988</v>
      </c>
    </row>
    <row r="409" spans="2:13">
      <c r="B409" s="81">
        <f t="shared" si="42"/>
        <v>404</v>
      </c>
      <c r="C409" s="44">
        <f>7000</f>
        <v>7000</v>
      </c>
      <c r="D409" s="48">
        <v>9287.6999999999989</v>
      </c>
      <c r="E409" s="48">
        <v>9.2876999999999992</v>
      </c>
      <c r="F409" s="48">
        <v>12.670143128182252</v>
      </c>
      <c r="G409" s="50">
        <v>535.1</v>
      </c>
      <c r="H409" s="41">
        <f t="shared" si="43"/>
        <v>9.2876999999999994E-3</v>
      </c>
      <c r="I409" s="41">
        <f t="shared" si="44"/>
        <v>1.3805134083333332</v>
      </c>
      <c r="J409" s="41">
        <f t="shared" si="45"/>
        <v>4.96984827</v>
      </c>
      <c r="K409" s="41">
        <f t="shared" si="46"/>
        <v>2186.8257519922226</v>
      </c>
      <c r="L409" s="41">
        <f t="shared" si="47"/>
        <v>3.85163240925E-3</v>
      </c>
      <c r="M409" s="41">
        <f t="shared" si="48"/>
        <v>1.6947899577939487</v>
      </c>
    </row>
    <row r="410" spans="2:13">
      <c r="B410" s="81">
        <f t="shared" si="42"/>
        <v>405</v>
      </c>
      <c r="C410" s="44">
        <f>7000</f>
        <v>7000</v>
      </c>
      <c r="D410" s="48">
        <v>9287.6999999999989</v>
      </c>
      <c r="E410" s="48">
        <v>9.2876999999999992</v>
      </c>
      <c r="F410" s="48">
        <v>12.670143128182252</v>
      </c>
      <c r="G410" s="50">
        <v>535.1</v>
      </c>
      <c r="H410" s="41">
        <f t="shared" si="43"/>
        <v>9.2876999999999994E-3</v>
      </c>
      <c r="I410" s="41">
        <f t="shared" si="44"/>
        <v>1.3805134083333332</v>
      </c>
      <c r="J410" s="41">
        <f t="shared" si="45"/>
        <v>4.96984827</v>
      </c>
      <c r="K410" s="41">
        <f t="shared" si="46"/>
        <v>2191.7956002622227</v>
      </c>
      <c r="L410" s="41">
        <f t="shared" si="47"/>
        <v>3.85163240925E-3</v>
      </c>
      <c r="M410" s="41">
        <f t="shared" si="48"/>
        <v>1.6986415902031986</v>
      </c>
    </row>
    <row r="411" spans="2:13">
      <c r="B411" s="81">
        <f t="shared" si="42"/>
        <v>406</v>
      </c>
      <c r="C411" s="44">
        <f>7000</f>
        <v>7000</v>
      </c>
      <c r="D411" s="48">
        <v>9287.6999999999989</v>
      </c>
      <c r="E411" s="48">
        <v>9.2876999999999992</v>
      </c>
      <c r="F411" s="48">
        <v>12.670143128182252</v>
      </c>
      <c r="G411" s="50">
        <v>535.1</v>
      </c>
      <c r="H411" s="41">
        <f t="shared" si="43"/>
        <v>9.2876999999999994E-3</v>
      </c>
      <c r="I411" s="41">
        <f t="shared" si="44"/>
        <v>1.3805134083333332</v>
      </c>
      <c r="J411" s="41">
        <f t="shared" si="45"/>
        <v>4.96984827</v>
      </c>
      <c r="K411" s="41">
        <f t="shared" si="46"/>
        <v>2196.7654485322228</v>
      </c>
      <c r="L411" s="41">
        <f t="shared" si="47"/>
        <v>3.85163240925E-3</v>
      </c>
      <c r="M411" s="41">
        <f t="shared" si="48"/>
        <v>1.7024932226124485</v>
      </c>
    </row>
    <row r="412" spans="2:13">
      <c r="B412" s="81">
        <f t="shared" si="42"/>
        <v>407</v>
      </c>
      <c r="C412" s="44">
        <f>7000</f>
        <v>7000</v>
      </c>
      <c r="D412" s="48">
        <v>9287.6999999999989</v>
      </c>
      <c r="E412" s="48">
        <v>9.2876999999999992</v>
      </c>
      <c r="F412" s="48">
        <v>12.670143128182252</v>
      </c>
      <c r="G412" s="50">
        <v>535.1</v>
      </c>
      <c r="H412" s="41">
        <f t="shared" si="43"/>
        <v>9.2876999999999994E-3</v>
      </c>
      <c r="I412" s="41">
        <f t="shared" si="44"/>
        <v>1.3805134083333332</v>
      </c>
      <c r="J412" s="41">
        <f t="shared" si="45"/>
        <v>4.96984827</v>
      </c>
      <c r="K412" s="41">
        <f t="shared" si="46"/>
        <v>2201.7352968022228</v>
      </c>
      <c r="L412" s="41">
        <f t="shared" si="47"/>
        <v>3.85163240925E-3</v>
      </c>
      <c r="M412" s="41">
        <f t="shared" si="48"/>
        <v>1.7063448550216984</v>
      </c>
    </row>
    <row r="413" spans="2:13">
      <c r="B413" s="81">
        <f t="shared" si="42"/>
        <v>408</v>
      </c>
      <c r="C413" s="44">
        <f>7000</f>
        <v>7000</v>
      </c>
      <c r="D413" s="48">
        <v>9287.6999999999989</v>
      </c>
      <c r="E413" s="48">
        <v>9.2876999999999992</v>
      </c>
      <c r="F413" s="48">
        <v>12.670143128182252</v>
      </c>
      <c r="G413" s="50">
        <v>535.1</v>
      </c>
      <c r="H413" s="41">
        <f t="shared" si="43"/>
        <v>9.2876999999999994E-3</v>
      </c>
      <c r="I413" s="41">
        <f t="shared" si="44"/>
        <v>1.3805134083333332</v>
      </c>
      <c r="J413" s="41">
        <f t="shared" si="45"/>
        <v>4.96984827</v>
      </c>
      <c r="K413" s="41">
        <f t="shared" si="46"/>
        <v>2206.7051450722229</v>
      </c>
      <c r="L413" s="41">
        <f t="shared" si="47"/>
        <v>3.85163240925E-3</v>
      </c>
      <c r="M413" s="41">
        <f t="shared" si="48"/>
        <v>1.7101964874309483</v>
      </c>
    </row>
    <row r="414" spans="2:13">
      <c r="B414" s="81">
        <f t="shared" si="42"/>
        <v>409</v>
      </c>
      <c r="C414" s="44">
        <f>7000</f>
        <v>7000</v>
      </c>
      <c r="D414" s="48">
        <v>9287.6999999999989</v>
      </c>
      <c r="E414" s="48">
        <v>9.2876999999999992</v>
      </c>
      <c r="F414" s="48">
        <v>12.670143128182252</v>
      </c>
      <c r="G414" s="50">
        <v>535.1</v>
      </c>
      <c r="H414" s="41">
        <f t="shared" si="43"/>
        <v>9.2876999999999994E-3</v>
      </c>
      <c r="I414" s="41">
        <f t="shared" si="44"/>
        <v>1.3805134083333332</v>
      </c>
      <c r="J414" s="41">
        <f t="shared" si="45"/>
        <v>4.96984827</v>
      </c>
      <c r="K414" s="41">
        <f t="shared" si="46"/>
        <v>2211.6749933422229</v>
      </c>
      <c r="L414" s="41">
        <f t="shared" si="47"/>
        <v>3.85163240925E-3</v>
      </c>
      <c r="M414" s="41">
        <f t="shared" si="48"/>
        <v>1.7140481198401982</v>
      </c>
    </row>
    <row r="415" spans="2:13">
      <c r="B415" s="81">
        <f t="shared" si="42"/>
        <v>410</v>
      </c>
      <c r="C415" s="44">
        <f>7000</f>
        <v>7000</v>
      </c>
      <c r="D415" s="48">
        <v>9287.6999999999989</v>
      </c>
      <c r="E415" s="48">
        <v>9.2876999999999992</v>
      </c>
      <c r="F415" s="48">
        <v>12.670143128182252</v>
      </c>
      <c r="G415" s="50">
        <v>535.1</v>
      </c>
      <c r="H415" s="41">
        <f t="shared" si="43"/>
        <v>9.2876999999999994E-3</v>
      </c>
      <c r="I415" s="41">
        <f t="shared" si="44"/>
        <v>1.3805134083333332</v>
      </c>
      <c r="J415" s="41">
        <f t="shared" si="45"/>
        <v>4.96984827</v>
      </c>
      <c r="K415" s="41">
        <f t="shared" si="46"/>
        <v>2216.644841612223</v>
      </c>
      <c r="L415" s="41">
        <f t="shared" si="47"/>
        <v>3.85163240925E-3</v>
      </c>
      <c r="M415" s="41">
        <f t="shared" si="48"/>
        <v>1.7178997522494481</v>
      </c>
    </row>
    <row r="416" spans="2:13">
      <c r="B416" s="81">
        <f t="shared" si="42"/>
        <v>411</v>
      </c>
      <c r="C416" s="44">
        <f>7000</f>
        <v>7000</v>
      </c>
      <c r="D416" s="48">
        <v>9287.6999999999989</v>
      </c>
      <c r="E416" s="48">
        <v>9.2876999999999992</v>
      </c>
      <c r="F416" s="48">
        <v>12.670143128182252</v>
      </c>
      <c r="G416" s="50">
        <v>535.1</v>
      </c>
      <c r="H416" s="41">
        <f t="shared" si="43"/>
        <v>9.2876999999999994E-3</v>
      </c>
      <c r="I416" s="41">
        <f t="shared" si="44"/>
        <v>1.3805134083333332</v>
      </c>
      <c r="J416" s="41">
        <f t="shared" si="45"/>
        <v>4.96984827</v>
      </c>
      <c r="K416" s="41">
        <f t="shared" si="46"/>
        <v>2221.614689882223</v>
      </c>
      <c r="L416" s="41">
        <f t="shared" si="47"/>
        <v>3.85163240925E-3</v>
      </c>
      <c r="M416" s="41">
        <f t="shared" si="48"/>
        <v>1.721751384658698</v>
      </c>
    </row>
    <row r="417" spans="2:13">
      <c r="B417" s="81">
        <f t="shared" si="42"/>
        <v>412</v>
      </c>
      <c r="C417" s="44">
        <f>7000</f>
        <v>7000</v>
      </c>
      <c r="D417" s="48">
        <v>9287.6999999999989</v>
      </c>
      <c r="E417" s="48">
        <v>9.2876999999999992</v>
      </c>
      <c r="F417" s="48">
        <v>12.670143128182252</v>
      </c>
      <c r="G417" s="50">
        <v>535.1</v>
      </c>
      <c r="H417" s="41">
        <f t="shared" si="43"/>
        <v>9.2876999999999994E-3</v>
      </c>
      <c r="I417" s="41">
        <f t="shared" si="44"/>
        <v>1.3805134083333332</v>
      </c>
      <c r="J417" s="41">
        <f t="shared" si="45"/>
        <v>4.96984827</v>
      </c>
      <c r="K417" s="41">
        <f t="shared" si="46"/>
        <v>2226.5845381522231</v>
      </c>
      <c r="L417" s="41">
        <f t="shared" si="47"/>
        <v>3.85163240925E-3</v>
      </c>
      <c r="M417" s="41">
        <f t="shared" si="48"/>
        <v>1.7256030170679479</v>
      </c>
    </row>
    <row r="418" spans="2:13">
      <c r="B418" s="81">
        <f t="shared" si="42"/>
        <v>413</v>
      </c>
      <c r="C418" s="44">
        <f>7000</f>
        <v>7000</v>
      </c>
      <c r="D418" s="48">
        <v>9287.6999999999989</v>
      </c>
      <c r="E418" s="48">
        <v>9.2876999999999992</v>
      </c>
      <c r="F418" s="48">
        <v>12.670143128182252</v>
      </c>
      <c r="G418" s="50">
        <v>535.1</v>
      </c>
      <c r="H418" s="41">
        <f t="shared" si="43"/>
        <v>9.2876999999999994E-3</v>
      </c>
      <c r="I418" s="41">
        <f t="shared" si="44"/>
        <v>1.3805134083333332</v>
      </c>
      <c r="J418" s="41">
        <f t="shared" si="45"/>
        <v>4.96984827</v>
      </c>
      <c r="K418" s="41">
        <f t="shared" si="46"/>
        <v>2231.5543864222232</v>
      </c>
      <c r="L418" s="41">
        <f t="shared" si="47"/>
        <v>3.85163240925E-3</v>
      </c>
      <c r="M418" s="41">
        <f t="shared" si="48"/>
        <v>1.7294546494771978</v>
      </c>
    </row>
    <row r="419" spans="2:13">
      <c r="B419" s="81">
        <f t="shared" si="42"/>
        <v>414</v>
      </c>
      <c r="C419" s="44">
        <f>7000</f>
        <v>7000</v>
      </c>
      <c r="D419" s="48">
        <v>9287.6999999999989</v>
      </c>
      <c r="E419" s="48">
        <v>9.2876999999999992</v>
      </c>
      <c r="F419" s="48">
        <v>12.670143128182252</v>
      </c>
      <c r="G419" s="50">
        <v>535.1</v>
      </c>
      <c r="H419" s="41">
        <f t="shared" si="43"/>
        <v>9.2876999999999994E-3</v>
      </c>
      <c r="I419" s="41">
        <f t="shared" si="44"/>
        <v>1.3805134083333332</v>
      </c>
      <c r="J419" s="41">
        <f t="shared" si="45"/>
        <v>4.96984827</v>
      </c>
      <c r="K419" s="41">
        <f t="shared" si="46"/>
        <v>2236.5242346922232</v>
      </c>
      <c r="L419" s="41">
        <f t="shared" si="47"/>
        <v>3.85163240925E-3</v>
      </c>
      <c r="M419" s="41">
        <f t="shared" si="48"/>
        <v>1.7333062818864478</v>
      </c>
    </row>
    <row r="420" spans="2:13">
      <c r="B420" s="81">
        <f t="shared" si="42"/>
        <v>415</v>
      </c>
      <c r="C420" s="44">
        <f>7000</f>
        <v>7000</v>
      </c>
      <c r="D420" s="48">
        <v>9287.6999999999989</v>
      </c>
      <c r="E420" s="48">
        <v>9.2876999999999992</v>
      </c>
      <c r="F420" s="48">
        <v>12.670143128182252</v>
      </c>
      <c r="G420" s="50">
        <v>535.1</v>
      </c>
      <c r="H420" s="41">
        <f t="shared" si="43"/>
        <v>9.2876999999999994E-3</v>
      </c>
      <c r="I420" s="41">
        <f t="shared" si="44"/>
        <v>1.3805134083333332</v>
      </c>
      <c r="J420" s="41">
        <f t="shared" si="45"/>
        <v>4.96984827</v>
      </c>
      <c r="K420" s="41">
        <f t="shared" si="46"/>
        <v>2241.4940829622233</v>
      </c>
      <c r="L420" s="41">
        <f t="shared" si="47"/>
        <v>3.85163240925E-3</v>
      </c>
      <c r="M420" s="41">
        <f t="shared" si="48"/>
        <v>1.7371579142956977</v>
      </c>
    </row>
    <row r="421" spans="2:13">
      <c r="B421" s="81">
        <f t="shared" si="42"/>
        <v>416</v>
      </c>
      <c r="C421" s="44">
        <f>7000</f>
        <v>7000</v>
      </c>
      <c r="D421" s="48">
        <v>9287.6999999999989</v>
      </c>
      <c r="E421" s="48">
        <v>9.2876999999999992</v>
      </c>
      <c r="F421" s="48">
        <v>12.670143128182252</v>
      </c>
      <c r="G421" s="50">
        <v>535.1</v>
      </c>
      <c r="H421" s="41">
        <f t="shared" si="43"/>
        <v>9.2876999999999994E-3</v>
      </c>
      <c r="I421" s="41">
        <f t="shared" si="44"/>
        <v>1.3805134083333332</v>
      </c>
      <c r="J421" s="41">
        <f t="shared" si="45"/>
        <v>4.96984827</v>
      </c>
      <c r="K421" s="41">
        <f t="shared" si="46"/>
        <v>2246.4639312322233</v>
      </c>
      <c r="L421" s="41">
        <f t="shared" si="47"/>
        <v>3.85163240925E-3</v>
      </c>
      <c r="M421" s="41">
        <f t="shared" si="48"/>
        <v>1.7410095467049476</v>
      </c>
    </row>
    <row r="422" spans="2:13">
      <c r="B422" s="81">
        <f t="shared" si="42"/>
        <v>417</v>
      </c>
      <c r="C422" s="44">
        <f>7000</f>
        <v>7000</v>
      </c>
      <c r="D422" s="48">
        <v>9287.6999999999989</v>
      </c>
      <c r="E422" s="48">
        <v>9.2876999999999992</v>
      </c>
      <c r="F422" s="48">
        <v>12.670143128182252</v>
      </c>
      <c r="G422" s="50">
        <v>535.1</v>
      </c>
      <c r="H422" s="41">
        <f t="shared" si="43"/>
        <v>9.2876999999999994E-3</v>
      </c>
      <c r="I422" s="41">
        <f t="shared" si="44"/>
        <v>1.3805134083333332</v>
      </c>
      <c r="J422" s="41">
        <f t="shared" si="45"/>
        <v>4.96984827</v>
      </c>
      <c r="K422" s="41">
        <f t="shared" si="46"/>
        <v>2251.4337795022234</v>
      </c>
      <c r="L422" s="41">
        <f t="shared" si="47"/>
        <v>3.85163240925E-3</v>
      </c>
      <c r="M422" s="41">
        <f t="shared" si="48"/>
        <v>1.7448611791141975</v>
      </c>
    </row>
    <row r="423" spans="2:13">
      <c r="B423" s="81">
        <f t="shared" si="42"/>
        <v>418</v>
      </c>
      <c r="C423" s="44">
        <f>7000</f>
        <v>7000</v>
      </c>
      <c r="D423" s="48">
        <v>9287.6999999999989</v>
      </c>
      <c r="E423" s="48">
        <v>9.2876999999999992</v>
      </c>
      <c r="F423" s="48">
        <v>12.670143128182252</v>
      </c>
      <c r="G423" s="50">
        <v>535.1</v>
      </c>
      <c r="H423" s="41">
        <f t="shared" si="43"/>
        <v>9.2876999999999994E-3</v>
      </c>
      <c r="I423" s="41">
        <f t="shared" si="44"/>
        <v>1.3805134083333332</v>
      </c>
      <c r="J423" s="41">
        <f t="shared" si="45"/>
        <v>4.96984827</v>
      </c>
      <c r="K423" s="41">
        <f t="shared" si="46"/>
        <v>2256.4036277722234</v>
      </c>
      <c r="L423" s="41">
        <f t="shared" si="47"/>
        <v>3.85163240925E-3</v>
      </c>
      <c r="M423" s="41">
        <f t="shared" si="48"/>
        <v>1.7487128115234474</v>
      </c>
    </row>
    <row r="424" spans="2:13">
      <c r="B424" s="81">
        <f t="shared" si="42"/>
        <v>419</v>
      </c>
      <c r="C424" s="44">
        <f>7000</f>
        <v>7000</v>
      </c>
      <c r="D424" s="48">
        <v>9287.6999999999989</v>
      </c>
      <c r="E424" s="48">
        <v>9.2876999999999992</v>
      </c>
      <c r="F424" s="48">
        <v>12.670143128182252</v>
      </c>
      <c r="G424" s="50">
        <v>535.1</v>
      </c>
      <c r="H424" s="41">
        <f t="shared" si="43"/>
        <v>9.2876999999999994E-3</v>
      </c>
      <c r="I424" s="41">
        <f t="shared" si="44"/>
        <v>1.3805134083333332</v>
      </c>
      <c r="J424" s="41">
        <f t="shared" si="45"/>
        <v>4.96984827</v>
      </c>
      <c r="K424" s="41">
        <f t="shared" si="46"/>
        <v>2261.3734760422235</v>
      </c>
      <c r="L424" s="41">
        <f t="shared" si="47"/>
        <v>3.85163240925E-3</v>
      </c>
      <c r="M424" s="41">
        <f t="shared" si="48"/>
        <v>1.7525644439326973</v>
      </c>
    </row>
    <row r="425" spans="2:13">
      <c r="B425" s="81">
        <f t="shared" si="42"/>
        <v>420</v>
      </c>
      <c r="C425" s="44">
        <f>7000</f>
        <v>7000</v>
      </c>
      <c r="D425" s="48">
        <v>9287.6999999999989</v>
      </c>
      <c r="E425" s="48">
        <v>9.2876999999999992</v>
      </c>
      <c r="F425" s="48">
        <v>12.670143128182252</v>
      </c>
      <c r="G425" s="50">
        <v>535.1</v>
      </c>
      <c r="H425" s="41">
        <f t="shared" si="43"/>
        <v>9.2876999999999994E-3</v>
      </c>
      <c r="I425" s="41">
        <f t="shared" si="44"/>
        <v>1.3805134083333332</v>
      </c>
      <c r="J425" s="41">
        <f t="shared" si="45"/>
        <v>4.96984827</v>
      </c>
      <c r="K425" s="41">
        <f t="shared" si="46"/>
        <v>2266.3433243122236</v>
      </c>
      <c r="L425" s="41">
        <f t="shared" si="47"/>
        <v>3.85163240925E-3</v>
      </c>
      <c r="M425" s="41">
        <f t="shared" si="48"/>
        <v>1.7564160763419472</v>
      </c>
    </row>
    <row r="426" spans="2:13">
      <c r="B426" s="81">
        <f t="shared" si="42"/>
        <v>421</v>
      </c>
      <c r="C426" s="44">
        <f>7000</f>
        <v>7000</v>
      </c>
      <c r="D426" s="48">
        <v>9287.6999999999989</v>
      </c>
      <c r="E426" s="48">
        <v>9.2876999999999992</v>
      </c>
      <c r="F426" s="48">
        <v>12.670143128182252</v>
      </c>
      <c r="G426" s="50">
        <v>535.1</v>
      </c>
      <c r="H426" s="41">
        <f t="shared" si="43"/>
        <v>9.2876999999999994E-3</v>
      </c>
      <c r="I426" s="41">
        <f t="shared" si="44"/>
        <v>1.3805134083333332</v>
      </c>
      <c r="J426" s="41">
        <f t="shared" si="45"/>
        <v>4.96984827</v>
      </c>
      <c r="K426" s="41">
        <f t="shared" si="46"/>
        <v>2271.3131725822236</v>
      </c>
      <c r="L426" s="41">
        <f t="shared" si="47"/>
        <v>3.85163240925E-3</v>
      </c>
      <c r="M426" s="41">
        <f t="shared" si="48"/>
        <v>1.7602677087511971</v>
      </c>
    </row>
    <row r="427" spans="2:13">
      <c r="B427" s="81">
        <f t="shared" si="42"/>
        <v>422</v>
      </c>
      <c r="C427" s="44">
        <f>7000</f>
        <v>7000</v>
      </c>
      <c r="D427" s="48">
        <v>9287.6999999999989</v>
      </c>
      <c r="E427" s="48">
        <v>9.2876999999999992</v>
      </c>
      <c r="F427" s="48">
        <v>12.670143128182252</v>
      </c>
      <c r="G427" s="50">
        <v>535.1</v>
      </c>
      <c r="H427" s="41">
        <f t="shared" si="43"/>
        <v>9.2876999999999994E-3</v>
      </c>
      <c r="I427" s="41">
        <f t="shared" si="44"/>
        <v>1.3805134083333332</v>
      </c>
      <c r="J427" s="41">
        <f t="shared" si="45"/>
        <v>4.96984827</v>
      </c>
      <c r="K427" s="41">
        <f t="shared" si="46"/>
        <v>2276.2830208522237</v>
      </c>
      <c r="L427" s="41">
        <f t="shared" si="47"/>
        <v>3.85163240925E-3</v>
      </c>
      <c r="M427" s="41">
        <f t="shared" si="48"/>
        <v>1.764119341160447</v>
      </c>
    </row>
    <row r="428" spans="2:13">
      <c r="B428" s="81">
        <f t="shared" si="42"/>
        <v>423</v>
      </c>
      <c r="C428" s="44">
        <f>7000</f>
        <v>7000</v>
      </c>
      <c r="D428" s="48">
        <v>9287.6999999999989</v>
      </c>
      <c r="E428" s="48">
        <v>9.2876999999999992</v>
      </c>
      <c r="F428" s="48">
        <v>12.670143128182252</v>
      </c>
      <c r="G428" s="50">
        <v>535.1</v>
      </c>
      <c r="H428" s="41">
        <f t="shared" si="43"/>
        <v>9.2876999999999994E-3</v>
      </c>
      <c r="I428" s="41">
        <f t="shared" si="44"/>
        <v>1.3805134083333332</v>
      </c>
      <c r="J428" s="41">
        <f t="shared" si="45"/>
        <v>4.96984827</v>
      </c>
      <c r="K428" s="41">
        <f t="shared" si="46"/>
        <v>2281.2528691222237</v>
      </c>
      <c r="L428" s="41">
        <f t="shared" si="47"/>
        <v>3.85163240925E-3</v>
      </c>
      <c r="M428" s="41">
        <f t="shared" si="48"/>
        <v>1.7679709735696969</v>
      </c>
    </row>
    <row r="429" spans="2:13">
      <c r="B429" s="81">
        <f t="shared" si="42"/>
        <v>424</v>
      </c>
      <c r="C429" s="44">
        <f>7000</f>
        <v>7000</v>
      </c>
      <c r="D429" s="48">
        <v>9287.6999999999989</v>
      </c>
      <c r="E429" s="48">
        <v>9.2876999999999992</v>
      </c>
      <c r="F429" s="48">
        <v>12.670143128182252</v>
      </c>
      <c r="G429" s="50">
        <v>535.1</v>
      </c>
      <c r="H429" s="41">
        <f t="shared" si="43"/>
        <v>9.2876999999999994E-3</v>
      </c>
      <c r="I429" s="41">
        <f t="shared" si="44"/>
        <v>1.3805134083333332</v>
      </c>
      <c r="J429" s="41">
        <f t="shared" si="45"/>
        <v>4.96984827</v>
      </c>
      <c r="K429" s="41">
        <f t="shared" si="46"/>
        <v>2286.2227173922238</v>
      </c>
      <c r="L429" s="41">
        <f t="shared" si="47"/>
        <v>3.85163240925E-3</v>
      </c>
      <c r="M429" s="41">
        <f t="shared" si="48"/>
        <v>1.7718226059789468</v>
      </c>
    </row>
    <row r="430" spans="2:13">
      <c r="B430" s="81">
        <f t="shared" si="42"/>
        <v>425</v>
      </c>
      <c r="C430" s="44">
        <f>7000</f>
        <v>7000</v>
      </c>
      <c r="D430" s="48">
        <v>9287.6999999999989</v>
      </c>
      <c r="E430" s="48">
        <v>9.2876999999999992</v>
      </c>
      <c r="F430" s="48">
        <v>12.670143128182252</v>
      </c>
      <c r="G430" s="50">
        <v>535.1</v>
      </c>
      <c r="H430" s="41">
        <f t="shared" si="43"/>
        <v>9.2876999999999994E-3</v>
      </c>
      <c r="I430" s="41">
        <f t="shared" si="44"/>
        <v>1.3805134083333332</v>
      </c>
      <c r="J430" s="41">
        <f t="shared" si="45"/>
        <v>4.96984827</v>
      </c>
      <c r="K430" s="41">
        <f t="shared" si="46"/>
        <v>2291.1925656622238</v>
      </c>
      <c r="L430" s="41">
        <f t="shared" si="47"/>
        <v>3.85163240925E-3</v>
      </c>
      <c r="M430" s="41">
        <f t="shared" si="48"/>
        <v>1.7756742383881967</v>
      </c>
    </row>
    <row r="431" spans="2:13">
      <c r="B431" s="81">
        <f t="shared" si="42"/>
        <v>426</v>
      </c>
      <c r="C431" s="44">
        <f>7000</f>
        <v>7000</v>
      </c>
      <c r="D431" s="48">
        <v>9287.6999999999989</v>
      </c>
      <c r="E431" s="48">
        <v>9.2876999999999992</v>
      </c>
      <c r="F431" s="48">
        <v>12.670143128182252</v>
      </c>
      <c r="G431" s="50">
        <v>535.1</v>
      </c>
      <c r="H431" s="41">
        <f t="shared" si="43"/>
        <v>9.2876999999999994E-3</v>
      </c>
      <c r="I431" s="41">
        <f t="shared" si="44"/>
        <v>1.3805134083333332</v>
      </c>
      <c r="J431" s="41">
        <f t="shared" si="45"/>
        <v>4.96984827</v>
      </c>
      <c r="K431" s="41">
        <f t="shared" si="46"/>
        <v>2296.1624139322239</v>
      </c>
      <c r="L431" s="41">
        <f t="shared" si="47"/>
        <v>3.85163240925E-3</v>
      </c>
      <c r="M431" s="41">
        <f t="shared" si="48"/>
        <v>1.7795258707974466</v>
      </c>
    </row>
    <row r="432" spans="2:13">
      <c r="B432" s="81">
        <f t="shared" si="42"/>
        <v>427</v>
      </c>
      <c r="C432" s="44">
        <f>7000</f>
        <v>7000</v>
      </c>
      <c r="D432" s="48">
        <v>9287.6999999999989</v>
      </c>
      <c r="E432" s="48">
        <v>9.2876999999999992</v>
      </c>
      <c r="F432" s="48">
        <v>12.670143128182252</v>
      </c>
      <c r="G432" s="50">
        <v>535.1</v>
      </c>
      <c r="H432" s="41">
        <f t="shared" si="43"/>
        <v>9.2876999999999994E-3</v>
      </c>
      <c r="I432" s="41">
        <f t="shared" si="44"/>
        <v>1.3805134083333332</v>
      </c>
      <c r="J432" s="41">
        <f t="shared" si="45"/>
        <v>4.96984827</v>
      </c>
      <c r="K432" s="41">
        <f t="shared" si="46"/>
        <v>2301.132262202224</v>
      </c>
      <c r="L432" s="41">
        <f t="shared" si="47"/>
        <v>3.85163240925E-3</v>
      </c>
      <c r="M432" s="41">
        <f t="shared" si="48"/>
        <v>1.7833775032066965</v>
      </c>
    </row>
    <row r="433" spans="2:13">
      <c r="B433" s="81">
        <f t="shared" si="42"/>
        <v>428</v>
      </c>
      <c r="C433" s="44">
        <f>7000</f>
        <v>7000</v>
      </c>
      <c r="D433" s="48">
        <v>9287.6999999999989</v>
      </c>
      <c r="E433" s="48">
        <v>9.2876999999999992</v>
      </c>
      <c r="F433" s="48">
        <v>12.670143128182252</v>
      </c>
      <c r="G433" s="50">
        <v>535.1</v>
      </c>
      <c r="H433" s="41">
        <f t="shared" si="43"/>
        <v>9.2876999999999994E-3</v>
      </c>
      <c r="I433" s="41">
        <f t="shared" si="44"/>
        <v>1.3805134083333332</v>
      </c>
      <c r="J433" s="41">
        <f t="shared" si="45"/>
        <v>4.96984827</v>
      </c>
      <c r="K433" s="41">
        <f t="shared" si="46"/>
        <v>2306.102110472224</v>
      </c>
      <c r="L433" s="41">
        <f t="shared" si="47"/>
        <v>3.85163240925E-3</v>
      </c>
      <c r="M433" s="41">
        <f t="shared" si="48"/>
        <v>1.7872291356159464</v>
      </c>
    </row>
    <row r="434" spans="2:13">
      <c r="B434" s="81">
        <f t="shared" si="42"/>
        <v>429</v>
      </c>
      <c r="C434" s="44">
        <f>7000</f>
        <v>7000</v>
      </c>
      <c r="D434" s="48">
        <v>9287.6999999999989</v>
      </c>
      <c r="E434" s="48">
        <v>9.2876999999999992</v>
      </c>
      <c r="F434" s="48">
        <v>12.670143128182252</v>
      </c>
      <c r="G434" s="50">
        <v>535.1</v>
      </c>
      <c r="H434" s="41">
        <f t="shared" si="43"/>
        <v>9.2876999999999994E-3</v>
      </c>
      <c r="I434" s="41">
        <f t="shared" si="44"/>
        <v>1.3805134083333332</v>
      </c>
      <c r="J434" s="41">
        <f t="shared" si="45"/>
        <v>4.96984827</v>
      </c>
      <c r="K434" s="41">
        <f t="shared" si="46"/>
        <v>2311.0719587422241</v>
      </c>
      <c r="L434" s="41">
        <f t="shared" si="47"/>
        <v>3.85163240925E-3</v>
      </c>
      <c r="M434" s="41">
        <f t="shared" si="48"/>
        <v>1.7910807680251963</v>
      </c>
    </row>
    <row r="435" spans="2:13">
      <c r="B435" s="81">
        <f t="shared" si="42"/>
        <v>430</v>
      </c>
      <c r="C435" s="44">
        <f>7000</f>
        <v>7000</v>
      </c>
      <c r="D435" s="48">
        <v>9287.6999999999989</v>
      </c>
      <c r="E435" s="48">
        <v>9.2876999999999992</v>
      </c>
      <c r="F435" s="48">
        <v>12.670143128182252</v>
      </c>
      <c r="G435" s="50">
        <v>535.1</v>
      </c>
      <c r="H435" s="41">
        <f t="shared" si="43"/>
        <v>9.2876999999999994E-3</v>
      </c>
      <c r="I435" s="41">
        <f t="shared" si="44"/>
        <v>1.3805134083333332</v>
      </c>
      <c r="J435" s="41">
        <f t="shared" si="45"/>
        <v>4.96984827</v>
      </c>
      <c r="K435" s="41">
        <f t="shared" si="46"/>
        <v>2316.0418070122241</v>
      </c>
      <c r="L435" s="41">
        <f t="shared" si="47"/>
        <v>3.85163240925E-3</v>
      </c>
      <c r="M435" s="41">
        <f t="shared" si="48"/>
        <v>1.7949324004344462</v>
      </c>
    </row>
    <row r="436" spans="2:13">
      <c r="B436" s="81">
        <f t="shared" si="42"/>
        <v>431</v>
      </c>
      <c r="C436" s="44">
        <f>7000</f>
        <v>7000</v>
      </c>
      <c r="D436" s="48">
        <v>9287.6999999999989</v>
      </c>
      <c r="E436" s="48">
        <v>9.2876999999999992</v>
      </c>
      <c r="F436" s="48">
        <v>12.670143128182252</v>
      </c>
      <c r="G436" s="50">
        <v>535.1</v>
      </c>
      <c r="H436" s="41">
        <f t="shared" si="43"/>
        <v>9.2876999999999994E-3</v>
      </c>
      <c r="I436" s="41">
        <f t="shared" si="44"/>
        <v>1.3805134083333332</v>
      </c>
      <c r="J436" s="41">
        <f t="shared" si="45"/>
        <v>4.96984827</v>
      </c>
      <c r="K436" s="41">
        <f t="shared" si="46"/>
        <v>2321.0116552822242</v>
      </c>
      <c r="L436" s="41">
        <f t="shared" si="47"/>
        <v>3.85163240925E-3</v>
      </c>
      <c r="M436" s="41">
        <f t="shared" si="48"/>
        <v>1.7987840328436961</v>
      </c>
    </row>
    <row r="437" spans="2:13">
      <c r="B437" s="81">
        <f t="shared" si="42"/>
        <v>432</v>
      </c>
      <c r="C437" s="44">
        <f>7000</f>
        <v>7000</v>
      </c>
      <c r="D437" s="48">
        <v>9287.6999999999989</v>
      </c>
      <c r="E437" s="48">
        <v>9.2876999999999992</v>
      </c>
      <c r="F437" s="48">
        <v>12.670143128182252</v>
      </c>
      <c r="G437" s="50">
        <v>535.1</v>
      </c>
      <c r="H437" s="41">
        <f t="shared" si="43"/>
        <v>9.2876999999999994E-3</v>
      </c>
      <c r="I437" s="41">
        <f t="shared" si="44"/>
        <v>1.3805134083333332</v>
      </c>
      <c r="J437" s="41">
        <f t="shared" si="45"/>
        <v>4.96984827</v>
      </c>
      <c r="K437" s="41">
        <f t="shared" si="46"/>
        <v>2325.9815035522242</v>
      </c>
      <c r="L437" s="41">
        <f t="shared" si="47"/>
        <v>3.85163240925E-3</v>
      </c>
      <c r="M437" s="41">
        <f t="shared" si="48"/>
        <v>1.8026356652529461</v>
      </c>
    </row>
    <row r="438" spans="2:13">
      <c r="B438" s="81">
        <f t="shared" si="42"/>
        <v>433</v>
      </c>
      <c r="C438" s="44">
        <f>7000</f>
        <v>7000</v>
      </c>
      <c r="D438" s="48">
        <v>9287.6999999999989</v>
      </c>
      <c r="E438" s="48">
        <v>9.2876999999999992</v>
      </c>
      <c r="F438" s="48">
        <v>12.670143128182252</v>
      </c>
      <c r="G438" s="50">
        <v>535.1</v>
      </c>
      <c r="H438" s="41">
        <f t="shared" si="43"/>
        <v>9.2876999999999994E-3</v>
      </c>
      <c r="I438" s="41">
        <f t="shared" si="44"/>
        <v>1.3805134083333332</v>
      </c>
      <c r="J438" s="41">
        <f t="shared" si="45"/>
        <v>4.96984827</v>
      </c>
      <c r="K438" s="41">
        <f t="shared" si="46"/>
        <v>2330.9513518222243</v>
      </c>
      <c r="L438" s="41">
        <f t="shared" si="47"/>
        <v>3.85163240925E-3</v>
      </c>
      <c r="M438" s="41">
        <f t="shared" si="48"/>
        <v>1.806487297662196</v>
      </c>
    </row>
    <row r="439" spans="2:13">
      <c r="B439" s="81">
        <f t="shared" si="42"/>
        <v>434</v>
      </c>
      <c r="C439" s="44">
        <f>7000</f>
        <v>7000</v>
      </c>
      <c r="D439" s="48">
        <v>9287.6999999999989</v>
      </c>
      <c r="E439" s="48">
        <v>9.2876999999999992</v>
      </c>
      <c r="F439" s="48">
        <v>12.670143128182252</v>
      </c>
      <c r="G439" s="50">
        <v>535.1</v>
      </c>
      <c r="H439" s="41">
        <f t="shared" si="43"/>
        <v>9.2876999999999994E-3</v>
      </c>
      <c r="I439" s="41">
        <f t="shared" si="44"/>
        <v>1.3805134083333332</v>
      </c>
      <c r="J439" s="41">
        <f t="shared" si="45"/>
        <v>4.96984827</v>
      </c>
      <c r="K439" s="41">
        <f t="shared" si="46"/>
        <v>2335.9212000922244</v>
      </c>
      <c r="L439" s="41">
        <f t="shared" si="47"/>
        <v>3.85163240925E-3</v>
      </c>
      <c r="M439" s="41">
        <f t="shared" si="48"/>
        <v>1.8103389300714459</v>
      </c>
    </row>
    <row r="440" spans="2:13">
      <c r="B440" s="81">
        <f t="shared" si="42"/>
        <v>435</v>
      </c>
      <c r="C440" s="44">
        <f>7000</f>
        <v>7000</v>
      </c>
      <c r="D440" s="48">
        <v>9287.6999999999989</v>
      </c>
      <c r="E440" s="48">
        <v>9.2876999999999992</v>
      </c>
      <c r="F440" s="48">
        <v>12.670143128182252</v>
      </c>
      <c r="G440" s="50">
        <v>535.1</v>
      </c>
      <c r="H440" s="41">
        <f t="shared" si="43"/>
        <v>9.2876999999999994E-3</v>
      </c>
      <c r="I440" s="41">
        <f t="shared" si="44"/>
        <v>1.3805134083333332</v>
      </c>
      <c r="J440" s="41">
        <f t="shared" si="45"/>
        <v>4.96984827</v>
      </c>
      <c r="K440" s="41">
        <f t="shared" si="46"/>
        <v>2340.8910483622244</v>
      </c>
      <c r="L440" s="41">
        <f t="shared" si="47"/>
        <v>3.85163240925E-3</v>
      </c>
      <c r="M440" s="41">
        <f t="shared" si="48"/>
        <v>1.8141905624806958</v>
      </c>
    </row>
    <row r="441" spans="2:13">
      <c r="B441" s="81">
        <f t="shared" si="42"/>
        <v>436</v>
      </c>
      <c r="C441" s="44">
        <f>7000</f>
        <v>7000</v>
      </c>
      <c r="D441" s="48">
        <v>9287.6999999999989</v>
      </c>
      <c r="E441" s="48">
        <v>9.2876999999999992</v>
      </c>
      <c r="F441" s="48">
        <v>12.670143128182252</v>
      </c>
      <c r="G441" s="50">
        <v>535.1</v>
      </c>
      <c r="H441" s="41">
        <f t="shared" si="43"/>
        <v>9.2876999999999994E-3</v>
      </c>
      <c r="I441" s="41">
        <f t="shared" si="44"/>
        <v>1.3805134083333332</v>
      </c>
      <c r="J441" s="41">
        <f t="shared" si="45"/>
        <v>4.96984827</v>
      </c>
      <c r="K441" s="41">
        <f t="shared" si="46"/>
        <v>2345.8608966322245</v>
      </c>
      <c r="L441" s="41">
        <f t="shared" si="47"/>
        <v>3.85163240925E-3</v>
      </c>
      <c r="M441" s="41">
        <f t="shared" si="48"/>
        <v>1.8180421948899457</v>
      </c>
    </row>
    <row r="442" spans="2:13">
      <c r="B442" s="81">
        <f t="shared" si="42"/>
        <v>437</v>
      </c>
      <c r="C442" s="44">
        <f>7000</f>
        <v>7000</v>
      </c>
      <c r="D442" s="48">
        <v>9287.6999999999989</v>
      </c>
      <c r="E442" s="48">
        <v>9.2876999999999992</v>
      </c>
      <c r="F442" s="48">
        <v>12.670143128182252</v>
      </c>
      <c r="G442" s="50">
        <v>535.1</v>
      </c>
      <c r="H442" s="41">
        <f t="shared" si="43"/>
        <v>9.2876999999999994E-3</v>
      </c>
      <c r="I442" s="41">
        <f t="shared" si="44"/>
        <v>1.3805134083333332</v>
      </c>
      <c r="J442" s="41">
        <f t="shared" si="45"/>
        <v>4.96984827</v>
      </c>
      <c r="K442" s="41">
        <f t="shared" si="46"/>
        <v>2350.8307449022245</v>
      </c>
      <c r="L442" s="41">
        <f t="shared" si="47"/>
        <v>3.85163240925E-3</v>
      </c>
      <c r="M442" s="41">
        <f t="shared" si="48"/>
        <v>1.8218938272991956</v>
      </c>
    </row>
    <row r="443" spans="2:13">
      <c r="B443" s="81">
        <f t="shared" si="42"/>
        <v>438</v>
      </c>
      <c r="C443" s="44">
        <f>7000</f>
        <v>7000</v>
      </c>
      <c r="D443" s="48">
        <v>9287.6999999999989</v>
      </c>
      <c r="E443" s="48">
        <v>9.2876999999999992</v>
      </c>
      <c r="F443" s="48">
        <v>12.670143128182252</v>
      </c>
      <c r="G443" s="50">
        <v>535.1</v>
      </c>
      <c r="H443" s="41">
        <f t="shared" si="43"/>
        <v>9.2876999999999994E-3</v>
      </c>
      <c r="I443" s="41">
        <f t="shared" si="44"/>
        <v>1.3805134083333332</v>
      </c>
      <c r="J443" s="41">
        <f t="shared" si="45"/>
        <v>4.96984827</v>
      </c>
      <c r="K443" s="41">
        <f t="shared" si="46"/>
        <v>2355.8005931722246</v>
      </c>
      <c r="L443" s="41">
        <f t="shared" si="47"/>
        <v>3.85163240925E-3</v>
      </c>
      <c r="M443" s="41">
        <f t="shared" si="48"/>
        <v>1.8257454597084455</v>
      </c>
    </row>
    <row r="444" spans="2:13">
      <c r="B444" s="81">
        <f t="shared" si="42"/>
        <v>439</v>
      </c>
      <c r="C444" s="44">
        <f>7000</f>
        <v>7000</v>
      </c>
      <c r="D444" s="48">
        <v>9287.6999999999989</v>
      </c>
      <c r="E444" s="48">
        <v>9.2876999999999992</v>
      </c>
      <c r="F444" s="48">
        <v>12.670143128182252</v>
      </c>
      <c r="G444" s="50">
        <v>535.1</v>
      </c>
      <c r="H444" s="41">
        <f t="shared" si="43"/>
        <v>9.2876999999999994E-3</v>
      </c>
      <c r="I444" s="41">
        <f t="shared" si="44"/>
        <v>1.3805134083333332</v>
      </c>
      <c r="J444" s="41">
        <f t="shared" si="45"/>
        <v>4.96984827</v>
      </c>
      <c r="K444" s="41">
        <f t="shared" si="46"/>
        <v>2360.7704414422246</v>
      </c>
      <c r="L444" s="41">
        <f t="shared" si="47"/>
        <v>3.85163240925E-3</v>
      </c>
      <c r="M444" s="41">
        <f t="shared" si="48"/>
        <v>1.8295970921176954</v>
      </c>
    </row>
    <row r="445" spans="2:13">
      <c r="B445" s="81">
        <f t="shared" si="42"/>
        <v>440</v>
      </c>
      <c r="C445" s="44">
        <f>7000</f>
        <v>7000</v>
      </c>
      <c r="D445" s="48">
        <v>9287.6999999999989</v>
      </c>
      <c r="E445" s="48">
        <v>9.2876999999999992</v>
      </c>
      <c r="F445" s="48">
        <v>12.670143128182252</v>
      </c>
      <c r="G445" s="50">
        <v>535.1</v>
      </c>
      <c r="H445" s="41">
        <f t="shared" si="43"/>
        <v>9.2876999999999994E-3</v>
      </c>
      <c r="I445" s="41">
        <f t="shared" si="44"/>
        <v>1.3805134083333332</v>
      </c>
      <c r="J445" s="41">
        <f t="shared" si="45"/>
        <v>4.96984827</v>
      </c>
      <c r="K445" s="41">
        <f t="shared" si="46"/>
        <v>2365.7402897122247</v>
      </c>
      <c r="L445" s="41">
        <f t="shared" si="47"/>
        <v>3.85163240925E-3</v>
      </c>
      <c r="M445" s="41">
        <f t="shared" si="48"/>
        <v>1.8334487245269453</v>
      </c>
    </row>
    <row r="446" spans="2:13">
      <c r="B446" s="81">
        <f t="shared" si="42"/>
        <v>441</v>
      </c>
      <c r="C446" s="44">
        <f>7000</f>
        <v>7000</v>
      </c>
      <c r="D446" s="48">
        <v>9287.6999999999989</v>
      </c>
      <c r="E446" s="48">
        <v>9.2876999999999992</v>
      </c>
      <c r="F446" s="48">
        <v>12.670143128182252</v>
      </c>
      <c r="G446" s="50">
        <v>535.1</v>
      </c>
      <c r="H446" s="41">
        <f t="shared" si="43"/>
        <v>9.2876999999999994E-3</v>
      </c>
      <c r="I446" s="41">
        <f t="shared" si="44"/>
        <v>1.3805134083333332</v>
      </c>
      <c r="J446" s="41">
        <f t="shared" si="45"/>
        <v>4.96984827</v>
      </c>
      <c r="K446" s="41">
        <f t="shared" si="46"/>
        <v>2370.7101379822248</v>
      </c>
      <c r="L446" s="41">
        <f t="shared" si="47"/>
        <v>3.85163240925E-3</v>
      </c>
      <c r="M446" s="41">
        <f t="shared" si="48"/>
        <v>1.8373003569361952</v>
      </c>
    </row>
    <row r="447" spans="2:13">
      <c r="B447" s="81">
        <f t="shared" si="42"/>
        <v>442</v>
      </c>
      <c r="C447" s="44">
        <f>7000</f>
        <v>7000</v>
      </c>
      <c r="D447" s="48">
        <v>9287.6999999999989</v>
      </c>
      <c r="E447" s="48">
        <v>9.2876999999999992</v>
      </c>
      <c r="F447" s="48">
        <v>12.670143128182252</v>
      </c>
      <c r="G447" s="50">
        <v>535.1</v>
      </c>
      <c r="H447" s="41">
        <f t="shared" si="43"/>
        <v>9.2876999999999994E-3</v>
      </c>
      <c r="I447" s="41">
        <f t="shared" si="44"/>
        <v>1.3805134083333332</v>
      </c>
      <c r="J447" s="41">
        <f t="shared" si="45"/>
        <v>4.96984827</v>
      </c>
      <c r="K447" s="41">
        <f t="shared" si="46"/>
        <v>2375.6799862522248</v>
      </c>
      <c r="L447" s="41">
        <f t="shared" si="47"/>
        <v>3.85163240925E-3</v>
      </c>
      <c r="M447" s="41">
        <f t="shared" si="48"/>
        <v>1.8411519893454451</v>
      </c>
    </row>
    <row r="448" spans="2:13">
      <c r="B448" s="81">
        <f t="shared" si="42"/>
        <v>443</v>
      </c>
      <c r="C448" s="44">
        <f>7000</f>
        <v>7000</v>
      </c>
      <c r="D448" s="48">
        <v>9287.6999999999989</v>
      </c>
      <c r="E448" s="48">
        <v>9.2876999999999992</v>
      </c>
      <c r="F448" s="48">
        <v>12.670143128182252</v>
      </c>
      <c r="G448" s="50">
        <v>535.1</v>
      </c>
      <c r="H448" s="41">
        <f t="shared" si="43"/>
        <v>9.2876999999999994E-3</v>
      </c>
      <c r="I448" s="41">
        <f t="shared" si="44"/>
        <v>1.3805134083333332</v>
      </c>
      <c r="J448" s="41">
        <f t="shared" si="45"/>
        <v>4.96984827</v>
      </c>
      <c r="K448" s="41">
        <f t="shared" si="46"/>
        <v>2380.6498345222249</v>
      </c>
      <c r="L448" s="41">
        <f t="shared" si="47"/>
        <v>3.85163240925E-3</v>
      </c>
      <c r="M448" s="41">
        <f t="shared" si="48"/>
        <v>1.845003621754695</v>
      </c>
    </row>
    <row r="449" spans="2:13">
      <c r="B449" s="81">
        <f t="shared" si="42"/>
        <v>444</v>
      </c>
      <c r="C449" s="44">
        <f>7000</f>
        <v>7000</v>
      </c>
      <c r="D449" s="48">
        <v>9287.6999999999989</v>
      </c>
      <c r="E449" s="48">
        <v>9.2876999999999992</v>
      </c>
      <c r="F449" s="48">
        <v>12.670143128182252</v>
      </c>
      <c r="G449" s="50">
        <v>535.1</v>
      </c>
      <c r="H449" s="41">
        <f t="shared" si="43"/>
        <v>9.2876999999999994E-3</v>
      </c>
      <c r="I449" s="41">
        <f t="shared" si="44"/>
        <v>1.3805134083333332</v>
      </c>
      <c r="J449" s="41">
        <f t="shared" si="45"/>
        <v>4.96984827</v>
      </c>
      <c r="K449" s="41">
        <f t="shared" si="46"/>
        <v>2385.6196827922249</v>
      </c>
      <c r="L449" s="41">
        <f t="shared" si="47"/>
        <v>3.85163240925E-3</v>
      </c>
      <c r="M449" s="41">
        <f t="shared" si="48"/>
        <v>1.8488552541639449</v>
      </c>
    </row>
    <row r="450" spans="2:13">
      <c r="B450" s="81">
        <f t="shared" si="42"/>
        <v>445</v>
      </c>
      <c r="C450" s="44">
        <f>7000</f>
        <v>7000</v>
      </c>
      <c r="D450" s="48">
        <v>9287.6999999999989</v>
      </c>
      <c r="E450" s="48">
        <v>9.2876999999999992</v>
      </c>
      <c r="F450" s="48">
        <v>12.670143128182252</v>
      </c>
      <c r="G450" s="50">
        <v>535.1</v>
      </c>
      <c r="H450" s="41">
        <f t="shared" si="43"/>
        <v>9.2876999999999994E-3</v>
      </c>
      <c r="I450" s="41">
        <f t="shared" si="44"/>
        <v>1.3805134083333332</v>
      </c>
      <c r="J450" s="41">
        <f t="shared" si="45"/>
        <v>4.96984827</v>
      </c>
      <c r="K450" s="41">
        <f t="shared" si="46"/>
        <v>2390.589531062225</v>
      </c>
      <c r="L450" s="41">
        <f t="shared" si="47"/>
        <v>3.85163240925E-3</v>
      </c>
      <c r="M450" s="41">
        <f t="shared" si="48"/>
        <v>1.8527068865731948</v>
      </c>
    </row>
    <row r="451" spans="2:13">
      <c r="B451" s="81">
        <f t="shared" si="42"/>
        <v>446</v>
      </c>
      <c r="C451" s="44">
        <f>7000</f>
        <v>7000</v>
      </c>
      <c r="D451" s="48">
        <v>9287.6999999999989</v>
      </c>
      <c r="E451" s="48">
        <v>9.2876999999999992</v>
      </c>
      <c r="F451" s="48">
        <v>12.670143128182252</v>
      </c>
      <c r="G451" s="50">
        <v>535.1</v>
      </c>
      <c r="H451" s="41">
        <f t="shared" si="43"/>
        <v>9.2876999999999994E-3</v>
      </c>
      <c r="I451" s="41">
        <f t="shared" si="44"/>
        <v>1.3805134083333332</v>
      </c>
      <c r="J451" s="41">
        <f t="shared" si="45"/>
        <v>4.96984827</v>
      </c>
      <c r="K451" s="41">
        <f t="shared" si="46"/>
        <v>2395.559379332225</v>
      </c>
      <c r="L451" s="41">
        <f t="shared" si="47"/>
        <v>3.85163240925E-3</v>
      </c>
      <c r="M451" s="41">
        <f t="shared" si="48"/>
        <v>1.8565585189824447</v>
      </c>
    </row>
    <row r="452" spans="2:13">
      <c r="B452" s="81">
        <f t="shared" si="42"/>
        <v>447</v>
      </c>
      <c r="C452" s="44">
        <f>7000</f>
        <v>7000</v>
      </c>
      <c r="D452" s="48">
        <v>9287.6999999999989</v>
      </c>
      <c r="E452" s="48">
        <v>9.2876999999999992</v>
      </c>
      <c r="F452" s="48">
        <v>12.670143128182252</v>
      </c>
      <c r="G452" s="50">
        <v>535.1</v>
      </c>
      <c r="H452" s="41">
        <f t="shared" si="43"/>
        <v>9.2876999999999994E-3</v>
      </c>
      <c r="I452" s="41">
        <f t="shared" si="44"/>
        <v>1.3805134083333332</v>
      </c>
      <c r="J452" s="41">
        <f t="shared" si="45"/>
        <v>4.96984827</v>
      </c>
      <c r="K452" s="41">
        <f t="shared" si="46"/>
        <v>2400.5292276022251</v>
      </c>
      <c r="L452" s="41">
        <f t="shared" si="47"/>
        <v>3.85163240925E-3</v>
      </c>
      <c r="M452" s="41">
        <f t="shared" si="48"/>
        <v>1.8604101513916946</v>
      </c>
    </row>
    <row r="453" spans="2:13">
      <c r="B453" s="81">
        <f t="shared" si="42"/>
        <v>448</v>
      </c>
      <c r="C453" s="44">
        <f>7000</f>
        <v>7000</v>
      </c>
      <c r="D453" s="48">
        <v>9287.6999999999989</v>
      </c>
      <c r="E453" s="48">
        <v>9.2876999999999992</v>
      </c>
      <c r="F453" s="48">
        <v>12.670143128182252</v>
      </c>
      <c r="G453" s="50">
        <v>535.1</v>
      </c>
      <c r="H453" s="41">
        <f t="shared" si="43"/>
        <v>9.2876999999999994E-3</v>
      </c>
      <c r="I453" s="41">
        <f t="shared" si="44"/>
        <v>1.3805134083333332</v>
      </c>
      <c r="J453" s="41">
        <f t="shared" si="45"/>
        <v>4.96984827</v>
      </c>
      <c r="K453" s="41">
        <f t="shared" si="46"/>
        <v>2405.4990758722251</v>
      </c>
      <c r="L453" s="41">
        <f t="shared" si="47"/>
        <v>3.85163240925E-3</v>
      </c>
      <c r="M453" s="41">
        <f t="shared" si="48"/>
        <v>1.8642617838009445</v>
      </c>
    </row>
    <row r="454" spans="2:13">
      <c r="B454" s="81">
        <f t="shared" si="42"/>
        <v>449</v>
      </c>
      <c r="C454" s="44">
        <f>7000</f>
        <v>7000</v>
      </c>
      <c r="D454" s="48">
        <v>9287.6999999999989</v>
      </c>
      <c r="E454" s="48">
        <v>9.2876999999999992</v>
      </c>
      <c r="F454" s="48">
        <v>12.670143128182252</v>
      </c>
      <c r="G454" s="50">
        <v>535.1</v>
      </c>
      <c r="H454" s="41">
        <f t="shared" si="43"/>
        <v>9.2876999999999994E-3</v>
      </c>
      <c r="I454" s="41">
        <f t="shared" si="44"/>
        <v>1.3805134083333332</v>
      </c>
      <c r="J454" s="41">
        <f t="shared" si="45"/>
        <v>4.96984827</v>
      </c>
      <c r="K454" s="41">
        <f t="shared" si="46"/>
        <v>2410.4689241422252</v>
      </c>
      <c r="L454" s="41">
        <f t="shared" si="47"/>
        <v>3.85163240925E-3</v>
      </c>
      <c r="M454" s="41">
        <f t="shared" si="48"/>
        <v>1.8681134162101944</v>
      </c>
    </row>
    <row r="455" spans="2:13">
      <c r="B455" s="81">
        <f t="shared" ref="B455:B518" si="49">B454+1</f>
        <v>450</v>
      </c>
      <c r="C455" s="44">
        <f>7000</f>
        <v>7000</v>
      </c>
      <c r="D455" s="48">
        <v>9287.6999999999989</v>
      </c>
      <c r="E455" s="48">
        <v>9.2876999999999992</v>
      </c>
      <c r="F455" s="48">
        <v>12.670143128182252</v>
      </c>
      <c r="G455" s="50">
        <v>535.1</v>
      </c>
      <c r="H455" s="41">
        <f t="shared" ref="H455:H518" si="50">E455/1000</f>
        <v>9.2876999999999994E-3</v>
      </c>
      <c r="I455" s="41">
        <f t="shared" ref="I455:I518" si="51">E455*G455/3600</f>
        <v>1.3805134083333332</v>
      </c>
      <c r="J455" s="41">
        <f t="shared" ref="J455:J518" si="52">H455*G455</f>
        <v>4.96984827</v>
      </c>
      <c r="K455" s="41">
        <f t="shared" ref="K455:K518" si="53">K454+J455</f>
        <v>2415.4387724122253</v>
      </c>
      <c r="L455" s="41">
        <f t="shared" ref="L455:L518" si="54">J455/1000*0.775</f>
        <v>3.85163240925E-3</v>
      </c>
      <c r="M455" s="41">
        <f t="shared" ref="M455:M518" si="55">M454+L455</f>
        <v>1.8719650486194443</v>
      </c>
    </row>
    <row r="456" spans="2:13">
      <c r="B456" s="81">
        <f t="shared" si="49"/>
        <v>451</v>
      </c>
      <c r="C456" s="44">
        <f>7000</f>
        <v>7000</v>
      </c>
      <c r="D456" s="48">
        <v>9287.6999999999989</v>
      </c>
      <c r="E456" s="48">
        <v>9.2876999999999992</v>
      </c>
      <c r="F456" s="48">
        <v>12.670143128182252</v>
      </c>
      <c r="G456" s="50">
        <v>535.1</v>
      </c>
      <c r="H456" s="41">
        <f t="shared" si="50"/>
        <v>9.2876999999999994E-3</v>
      </c>
      <c r="I456" s="41">
        <f t="shared" si="51"/>
        <v>1.3805134083333332</v>
      </c>
      <c r="J456" s="41">
        <f t="shared" si="52"/>
        <v>4.96984827</v>
      </c>
      <c r="K456" s="41">
        <f t="shared" si="53"/>
        <v>2420.4086206822253</v>
      </c>
      <c r="L456" s="41">
        <f t="shared" si="54"/>
        <v>3.85163240925E-3</v>
      </c>
      <c r="M456" s="41">
        <f t="shared" si="55"/>
        <v>1.8758166810286943</v>
      </c>
    </row>
    <row r="457" spans="2:13">
      <c r="B457" s="81">
        <f t="shared" si="49"/>
        <v>452</v>
      </c>
      <c r="C457" s="44">
        <f>7000</f>
        <v>7000</v>
      </c>
      <c r="D457" s="48">
        <v>9287.6999999999989</v>
      </c>
      <c r="E457" s="48">
        <v>9.2876999999999992</v>
      </c>
      <c r="F457" s="48">
        <v>12.670143128182252</v>
      </c>
      <c r="G457" s="50">
        <v>535.1</v>
      </c>
      <c r="H457" s="41">
        <f t="shared" si="50"/>
        <v>9.2876999999999994E-3</v>
      </c>
      <c r="I457" s="41">
        <f t="shared" si="51"/>
        <v>1.3805134083333332</v>
      </c>
      <c r="J457" s="41">
        <f t="shared" si="52"/>
        <v>4.96984827</v>
      </c>
      <c r="K457" s="41">
        <f t="shared" si="53"/>
        <v>2425.3784689522254</v>
      </c>
      <c r="L457" s="41">
        <f t="shared" si="54"/>
        <v>3.85163240925E-3</v>
      </c>
      <c r="M457" s="41">
        <f t="shared" si="55"/>
        <v>1.8796683134379442</v>
      </c>
    </row>
    <row r="458" spans="2:13">
      <c r="B458" s="81">
        <f t="shared" si="49"/>
        <v>453</v>
      </c>
      <c r="C458" s="44">
        <f>7000</f>
        <v>7000</v>
      </c>
      <c r="D458" s="48">
        <v>9287.6999999999989</v>
      </c>
      <c r="E458" s="48">
        <v>9.2876999999999992</v>
      </c>
      <c r="F458" s="48">
        <v>12.670143128182252</v>
      </c>
      <c r="G458" s="50">
        <v>535.1</v>
      </c>
      <c r="H458" s="41">
        <f t="shared" si="50"/>
        <v>9.2876999999999994E-3</v>
      </c>
      <c r="I458" s="41">
        <f t="shared" si="51"/>
        <v>1.3805134083333332</v>
      </c>
      <c r="J458" s="41">
        <f t="shared" si="52"/>
        <v>4.96984827</v>
      </c>
      <c r="K458" s="41">
        <f t="shared" si="53"/>
        <v>2430.3483172222254</v>
      </c>
      <c r="L458" s="41">
        <f t="shared" si="54"/>
        <v>3.85163240925E-3</v>
      </c>
      <c r="M458" s="41">
        <f t="shared" si="55"/>
        <v>1.8835199458471941</v>
      </c>
    </row>
    <row r="459" spans="2:13">
      <c r="B459" s="81">
        <f t="shared" si="49"/>
        <v>454</v>
      </c>
      <c r="C459" s="44">
        <f>7000</f>
        <v>7000</v>
      </c>
      <c r="D459" s="48">
        <v>9287.6999999999989</v>
      </c>
      <c r="E459" s="48">
        <v>9.2876999999999992</v>
      </c>
      <c r="F459" s="48">
        <v>12.670143128182252</v>
      </c>
      <c r="G459" s="50">
        <v>535.1</v>
      </c>
      <c r="H459" s="41">
        <f t="shared" si="50"/>
        <v>9.2876999999999994E-3</v>
      </c>
      <c r="I459" s="41">
        <f t="shared" si="51"/>
        <v>1.3805134083333332</v>
      </c>
      <c r="J459" s="41">
        <f t="shared" si="52"/>
        <v>4.96984827</v>
      </c>
      <c r="K459" s="41">
        <f t="shared" si="53"/>
        <v>2435.3181654922255</v>
      </c>
      <c r="L459" s="41">
        <f t="shared" si="54"/>
        <v>3.85163240925E-3</v>
      </c>
      <c r="M459" s="41">
        <f t="shared" si="55"/>
        <v>1.887371578256444</v>
      </c>
    </row>
    <row r="460" spans="2:13">
      <c r="B460" s="81">
        <f t="shared" si="49"/>
        <v>455</v>
      </c>
      <c r="C460" s="44">
        <f>7000</f>
        <v>7000</v>
      </c>
      <c r="D460" s="48">
        <v>9287.6999999999989</v>
      </c>
      <c r="E460" s="48">
        <v>9.2876999999999992</v>
      </c>
      <c r="F460" s="48">
        <v>12.670143128182252</v>
      </c>
      <c r="G460" s="50">
        <v>535.1</v>
      </c>
      <c r="H460" s="41">
        <f t="shared" si="50"/>
        <v>9.2876999999999994E-3</v>
      </c>
      <c r="I460" s="41">
        <f t="shared" si="51"/>
        <v>1.3805134083333332</v>
      </c>
      <c r="J460" s="41">
        <f t="shared" si="52"/>
        <v>4.96984827</v>
      </c>
      <c r="K460" s="41">
        <f t="shared" si="53"/>
        <v>2440.2880137622255</v>
      </c>
      <c r="L460" s="41">
        <f t="shared" si="54"/>
        <v>3.85163240925E-3</v>
      </c>
      <c r="M460" s="41">
        <f t="shared" si="55"/>
        <v>1.8912232106656939</v>
      </c>
    </row>
    <row r="461" spans="2:13">
      <c r="B461" s="81">
        <f t="shared" si="49"/>
        <v>456</v>
      </c>
      <c r="C461" s="44">
        <f>7000</f>
        <v>7000</v>
      </c>
      <c r="D461" s="48">
        <v>9287.6999999999989</v>
      </c>
      <c r="E461" s="48">
        <v>9.2876999999999992</v>
      </c>
      <c r="F461" s="48">
        <v>12.670143128182252</v>
      </c>
      <c r="G461" s="50">
        <v>535.1</v>
      </c>
      <c r="H461" s="41">
        <f t="shared" si="50"/>
        <v>9.2876999999999994E-3</v>
      </c>
      <c r="I461" s="41">
        <f t="shared" si="51"/>
        <v>1.3805134083333332</v>
      </c>
      <c r="J461" s="41">
        <f t="shared" si="52"/>
        <v>4.96984827</v>
      </c>
      <c r="K461" s="41">
        <f t="shared" si="53"/>
        <v>2445.2578620322256</v>
      </c>
      <c r="L461" s="41">
        <f t="shared" si="54"/>
        <v>3.85163240925E-3</v>
      </c>
      <c r="M461" s="41">
        <f t="shared" si="55"/>
        <v>1.8950748430749438</v>
      </c>
    </row>
    <row r="462" spans="2:13">
      <c r="B462" s="81">
        <f t="shared" si="49"/>
        <v>457</v>
      </c>
      <c r="C462" s="44">
        <f>7000</f>
        <v>7000</v>
      </c>
      <c r="D462" s="48">
        <v>9287.6999999999989</v>
      </c>
      <c r="E462" s="48">
        <v>9.2876999999999992</v>
      </c>
      <c r="F462" s="48">
        <v>12.670143128182252</v>
      </c>
      <c r="G462" s="50">
        <v>535.1</v>
      </c>
      <c r="H462" s="41">
        <f t="shared" si="50"/>
        <v>9.2876999999999994E-3</v>
      </c>
      <c r="I462" s="41">
        <f t="shared" si="51"/>
        <v>1.3805134083333332</v>
      </c>
      <c r="J462" s="41">
        <f t="shared" si="52"/>
        <v>4.96984827</v>
      </c>
      <c r="K462" s="41">
        <f t="shared" si="53"/>
        <v>2450.2277103022257</v>
      </c>
      <c r="L462" s="41">
        <f t="shared" si="54"/>
        <v>3.85163240925E-3</v>
      </c>
      <c r="M462" s="41">
        <f t="shared" si="55"/>
        <v>1.8989264754841937</v>
      </c>
    </row>
    <row r="463" spans="2:13">
      <c r="B463" s="81">
        <f t="shared" si="49"/>
        <v>458</v>
      </c>
      <c r="C463" s="44">
        <f>7000</f>
        <v>7000</v>
      </c>
      <c r="D463" s="48">
        <v>9287.6999999999989</v>
      </c>
      <c r="E463" s="48">
        <v>9.2876999999999992</v>
      </c>
      <c r="F463" s="48">
        <v>12.670143128182252</v>
      </c>
      <c r="G463" s="50">
        <v>535.1</v>
      </c>
      <c r="H463" s="41">
        <f t="shared" si="50"/>
        <v>9.2876999999999994E-3</v>
      </c>
      <c r="I463" s="41">
        <f t="shared" si="51"/>
        <v>1.3805134083333332</v>
      </c>
      <c r="J463" s="41">
        <f t="shared" si="52"/>
        <v>4.96984827</v>
      </c>
      <c r="K463" s="41">
        <f t="shared" si="53"/>
        <v>2455.1975585722257</v>
      </c>
      <c r="L463" s="41">
        <f t="shared" si="54"/>
        <v>3.85163240925E-3</v>
      </c>
      <c r="M463" s="41">
        <f t="shared" si="55"/>
        <v>1.9027781078934436</v>
      </c>
    </row>
    <row r="464" spans="2:13">
      <c r="B464" s="81">
        <f t="shared" si="49"/>
        <v>459</v>
      </c>
      <c r="C464" s="44">
        <f>7000</f>
        <v>7000</v>
      </c>
      <c r="D464" s="48">
        <v>9287.6999999999989</v>
      </c>
      <c r="E464" s="48">
        <v>9.2876999999999992</v>
      </c>
      <c r="F464" s="48">
        <v>12.670143128182252</v>
      </c>
      <c r="G464" s="50">
        <v>535.1</v>
      </c>
      <c r="H464" s="41">
        <f t="shared" si="50"/>
        <v>9.2876999999999994E-3</v>
      </c>
      <c r="I464" s="41">
        <f t="shared" si="51"/>
        <v>1.3805134083333332</v>
      </c>
      <c r="J464" s="41">
        <f t="shared" si="52"/>
        <v>4.96984827</v>
      </c>
      <c r="K464" s="41">
        <f t="shared" si="53"/>
        <v>2460.1674068422258</v>
      </c>
      <c r="L464" s="41">
        <f t="shared" si="54"/>
        <v>3.85163240925E-3</v>
      </c>
      <c r="M464" s="41">
        <f t="shared" si="55"/>
        <v>1.9066297403026935</v>
      </c>
    </row>
    <row r="465" spans="2:13">
      <c r="B465" s="81">
        <f t="shared" si="49"/>
        <v>460</v>
      </c>
      <c r="C465" s="44">
        <f>7000</f>
        <v>7000</v>
      </c>
      <c r="D465" s="48">
        <v>9287.6999999999989</v>
      </c>
      <c r="E465" s="48">
        <v>9.2876999999999992</v>
      </c>
      <c r="F465" s="48">
        <v>12.670143128182252</v>
      </c>
      <c r="G465" s="50">
        <v>535.1</v>
      </c>
      <c r="H465" s="41">
        <f t="shared" si="50"/>
        <v>9.2876999999999994E-3</v>
      </c>
      <c r="I465" s="41">
        <f t="shared" si="51"/>
        <v>1.3805134083333332</v>
      </c>
      <c r="J465" s="41">
        <f t="shared" si="52"/>
        <v>4.96984827</v>
      </c>
      <c r="K465" s="41">
        <f t="shared" si="53"/>
        <v>2465.1372551122258</v>
      </c>
      <c r="L465" s="41">
        <f t="shared" si="54"/>
        <v>3.85163240925E-3</v>
      </c>
      <c r="M465" s="41">
        <f t="shared" si="55"/>
        <v>1.9104813727119434</v>
      </c>
    </row>
    <row r="466" spans="2:13">
      <c r="B466" s="81">
        <f t="shared" si="49"/>
        <v>461</v>
      </c>
      <c r="C466" s="44">
        <f>7000</f>
        <v>7000</v>
      </c>
      <c r="D466" s="48">
        <v>9287.6999999999989</v>
      </c>
      <c r="E466" s="48">
        <v>9.2876999999999992</v>
      </c>
      <c r="F466" s="48">
        <v>12.670143128182252</v>
      </c>
      <c r="G466" s="50">
        <v>535.1</v>
      </c>
      <c r="H466" s="41">
        <f t="shared" si="50"/>
        <v>9.2876999999999994E-3</v>
      </c>
      <c r="I466" s="41">
        <f t="shared" si="51"/>
        <v>1.3805134083333332</v>
      </c>
      <c r="J466" s="41">
        <f t="shared" si="52"/>
        <v>4.96984827</v>
      </c>
      <c r="K466" s="41">
        <f t="shared" si="53"/>
        <v>2470.1071033822259</v>
      </c>
      <c r="L466" s="41">
        <f t="shared" si="54"/>
        <v>3.85163240925E-3</v>
      </c>
      <c r="M466" s="41">
        <f t="shared" si="55"/>
        <v>1.9143330051211933</v>
      </c>
    </row>
    <row r="467" spans="2:13">
      <c r="B467" s="81">
        <f t="shared" si="49"/>
        <v>462</v>
      </c>
      <c r="C467" s="44">
        <f>7000</f>
        <v>7000</v>
      </c>
      <c r="D467" s="48">
        <v>9287.6999999999989</v>
      </c>
      <c r="E467" s="48">
        <v>9.2876999999999992</v>
      </c>
      <c r="F467" s="48">
        <v>12.670143128182252</v>
      </c>
      <c r="G467" s="50">
        <v>535.1</v>
      </c>
      <c r="H467" s="41">
        <f t="shared" si="50"/>
        <v>9.2876999999999994E-3</v>
      </c>
      <c r="I467" s="41">
        <f t="shared" si="51"/>
        <v>1.3805134083333332</v>
      </c>
      <c r="J467" s="41">
        <f t="shared" si="52"/>
        <v>4.96984827</v>
      </c>
      <c r="K467" s="41">
        <f t="shared" si="53"/>
        <v>2475.0769516522259</v>
      </c>
      <c r="L467" s="41">
        <f t="shared" si="54"/>
        <v>3.85163240925E-3</v>
      </c>
      <c r="M467" s="41">
        <f t="shared" si="55"/>
        <v>1.9181846375304432</v>
      </c>
    </row>
    <row r="468" spans="2:13">
      <c r="B468" s="81">
        <f t="shared" si="49"/>
        <v>463</v>
      </c>
      <c r="C468" s="44">
        <f>7000</f>
        <v>7000</v>
      </c>
      <c r="D468" s="48">
        <v>9287.6999999999989</v>
      </c>
      <c r="E468" s="48">
        <v>9.2876999999999992</v>
      </c>
      <c r="F468" s="48">
        <v>12.670143128182252</v>
      </c>
      <c r="G468" s="50">
        <v>535.1</v>
      </c>
      <c r="H468" s="41">
        <f t="shared" si="50"/>
        <v>9.2876999999999994E-3</v>
      </c>
      <c r="I468" s="41">
        <f t="shared" si="51"/>
        <v>1.3805134083333332</v>
      </c>
      <c r="J468" s="41">
        <f t="shared" si="52"/>
        <v>4.96984827</v>
      </c>
      <c r="K468" s="41">
        <f t="shared" si="53"/>
        <v>2480.046799922226</v>
      </c>
      <c r="L468" s="41">
        <f t="shared" si="54"/>
        <v>3.85163240925E-3</v>
      </c>
      <c r="M468" s="41">
        <f t="shared" si="55"/>
        <v>1.9220362699396931</v>
      </c>
    </row>
    <row r="469" spans="2:13">
      <c r="B469" s="81">
        <f t="shared" si="49"/>
        <v>464</v>
      </c>
      <c r="C469" s="44">
        <f>7000</f>
        <v>7000</v>
      </c>
      <c r="D469" s="48">
        <v>9287.6999999999989</v>
      </c>
      <c r="E469" s="48">
        <v>9.2876999999999992</v>
      </c>
      <c r="F469" s="48">
        <v>12.670143128182252</v>
      </c>
      <c r="G469" s="50">
        <v>535.1</v>
      </c>
      <c r="H469" s="41">
        <f t="shared" si="50"/>
        <v>9.2876999999999994E-3</v>
      </c>
      <c r="I469" s="41">
        <f t="shared" si="51"/>
        <v>1.3805134083333332</v>
      </c>
      <c r="J469" s="41">
        <f t="shared" si="52"/>
        <v>4.96984827</v>
      </c>
      <c r="K469" s="41">
        <f t="shared" si="53"/>
        <v>2485.0166481922261</v>
      </c>
      <c r="L469" s="41">
        <f t="shared" si="54"/>
        <v>3.85163240925E-3</v>
      </c>
      <c r="M469" s="41">
        <f t="shared" si="55"/>
        <v>1.925887902348943</v>
      </c>
    </row>
    <row r="470" spans="2:13">
      <c r="B470" s="81">
        <f t="shared" si="49"/>
        <v>465</v>
      </c>
      <c r="C470" s="44">
        <f>7000</f>
        <v>7000</v>
      </c>
      <c r="D470" s="48">
        <v>9287.6999999999989</v>
      </c>
      <c r="E470" s="48">
        <v>9.2876999999999992</v>
      </c>
      <c r="F470" s="48">
        <v>12.670143128182252</v>
      </c>
      <c r="G470" s="50">
        <v>535.1</v>
      </c>
      <c r="H470" s="41">
        <f t="shared" si="50"/>
        <v>9.2876999999999994E-3</v>
      </c>
      <c r="I470" s="41">
        <f t="shared" si="51"/>
        <v>1.3805134083333332</v>
      </c>
      <c r="J470" s="41">
        <f t="shared" si="52"/>
        <v>4.96984827</v>
      </c>
      <c r="K470" s="41">
        <f t="shared" si="53"/>
        <v>2489.9864964622261</v>
      </c>
      <c r="L470" s="41">
        <f t="shared" si="54"/>
        <v>3.85163240925E-3</v>
      </c>
      <c r="M470" s="41">
        <f t="shared" si="55"/>
        <v>1.9297395347581929</v>
      </c>
    </row>
    <row r="471" spans="2:13">
      <c r="B471" s="81">
        <f t="shared" si="49"/>
        <v>466</v>
      </c>
      <c r="C471" s="44">
        <f>7000</f>
        <v>7000</v>
      </c>
      <c r="D471" s="48">
        <v>9287.6999999999989</v>
      </c>
      <c r="E471" s="48">
        <v>9.2876999999999992</v>
      </c>
      <c r="F471" s="48">
        <v>12.670143128182252</v>
      </c>
      <c r="G471" s="50">
        <v>535.1</v>
      </c>
      <c r="H471" s="41">
        <f t="shared" si="50"/>
        <v>9.2876999999999994E-3</v>
      </c>
      <c r="I471" s="41">
        <f t="shared" si="51"/>
        <v>1.3805134083333332</v>
      </c>
      <c r="J471" s="41">
        <f t="shared" si="52"/>
        <v>4.96984827</v>
      </c>
      <c r="K471" s="41">
        <f t="shared" si="53"/>
        <v>2494.9563447322262</v>
      </c>
      <c r="L471" s="41">
        <f t="shared" si="54"/>
        <v>3.85163240925E-3</v>
      </c>
      <c r="M471" s="41">
        <f t="shared" si="55"/>
        <v>1.9335911671674428</v>
      </c>
    </row>
    <row r="472" spans="2:13">
      <c r="B472" s="81">
        <f t="shared" si="49"/>
        <v>467</v>
      </c>
      <c r="C472" s="44">
        <f>7000</f>
        <v>7000</v>
      </c>
      <c r="D472" s="48">
        <v>9287.6999999999989</v>
      </c>
      <c r="E472" s="48">
        <v>9.2876999999999992</v>
      </c>
      <c r="F472" s="48">
        <v>12.670143128182252</v>
      </c>
      <c r="G472" s="50">
        <v>535.1</v>
      </c>
      <c r="H472" s="41">
        <f t="shared" si="50"/>
        <v>9.2876999999999994E-3</v>
      </c>
      <c r="I472" s="41">
        <f t="shared" si="51"/>
        <v>1.3805134083333332</v>
      </c>
      <c r="J472" s="41">
        <f t="shared" si="52"/>
        <v>4.96984827</v>
      </c>
      <c r="K472" s="41">
        <f t="shared" si="53"/>
        <v>2499.9261930022262</v>
      </c>
      <c r="L472" s="41">
        <f t="shared" si="54"/>
        <v>3.85163240925E-3</v>
      </c>
      <c r="M472" s="41">
        <f t="shared" si="55"/>
        <v>1.9374427995766927</v>
      </c>
    </row>
    <row r="473" spans="2:13">
      <c r="B473" s="81">
        <f t="shared" si="49"/>
        <v>468</v>
      </c>
      <c r="C473" s="44">
        <f>7000</f>
        <v>7000</v>
      </c>
      <c r="D473" s="48">
        <v>9287.6999999999989</v>
      </c>
      <c r="E473" s="48">
        <v>9.2876999999999992</v>
      </c>
      <c r="F473" s="48">
        <v>12.670143128182252</v>
      </c>
      <c r="G473" s="50">
        <v>535.1</v>
      </c>
      <c r="H473" s="41">
        <f t="shared" si="50"/>
        <v>9.2876999999999994E-3</v>
      </c>
      <c r="I473" s="41">
        <f t="shared" si="51"/>
        <v>1.3805134083333332</v>
      </c>
      <c r="J473" s="41">
        <f t="shared" si="52"/>
        <v>4.96984827</v>
      </c>
      <c r="K473" s="41">
        <f t="shared" si="53"/>
        <v>2504.8960412722263</v>
      </c>
      <c r="L473" s="41">
        <f t="shared" si="54"/>
        <v>3.85163240925E-3</v>
      </c>
      <c r="M473" s="41">
        <f t="shared" si="55"/>
        <v>1.9412944319859426</v>
      </c>
    </row>
    <row r="474" spans="2:13">
      <c r="B474" s="81">
        <f t="shared" si="49"/>
        <v>469</v>
      </c>
      <c r="C474" s="44">
        <f>7000</f>
        <v>7000</v>
      </c>
      <c r="D474" s="48">
        <v>9287.6999999999989</v>
      </c>
      <c r="E474" s="48">
        <v>9.2876999999999992</v>
      </c>
      <c r="F474" s="48">
        <v>12.670143128182252</v>
      </c>
      <c r="G474" s="50">
        <v>535.1</v>
      </c>
      <c r="H474" s="41">
        <f t="shared" si="50"/>
        <v>9.2876999999999994E-3</v>
      </c>
      <c r="I474" s="41">
        <f t="shared" si="51"/>
        <v>1.3805134083333332</v>
      </c>
      <c r="J474" s="41">
        <f t="shared" si="52"/>
        <v>4.96984827</v>
      </c>
      <c r="K474" s="41">
        <f t="shared" si="53"/>
        <v>2509.8658895422263</v>
      </c>
      <c r="L474" s="41">
        <f t="shared" si="54"/>
        <v>3.85163240925E-3</v>
      </c>
      <c r="M474" s="41">
        <f t="shared" si="55"/>
        <v>1.9451460643951926</v>
      </c>
    </row>
    <row r="475" spans="2:13">
      <c r="B475" s="81">
        <f t="shared" si="49"/>
        <v>470</v>
      </c>
      <c r="C475" s="44">
        <f>7000</f>
        <v>7000</v>
      </c>
      <c r="D475" s="48">
        <v>9287.6999999999989</v>
      </c>
      <c r="E475" s="48">
        <v>9.2876999999999992</v>
      </c>
      <c r="F475" s="48">
        <v>12.670143128182252</v>
      </c>
      <c r="G475" s="50">
        <v>535.1</v>
      </c>
      <c r="H475" s="41">
        <f t="shared" si="50"/>
        <v>9.2876999999999994E-3</v>
      </c>
      <c r="I475" s="41">
        <f t="shared" si="51"/>
        <v>1.3805134083333332</v>
      </c>
      <c r="J475" s="41">
        <f t="shared" si="52"/>
        <v>4.96984827</v>
      </c>
      <c r="K475" s="41">
        <f t="shared" si="53"/>
        <v>2514.8357378122264</v>
      </c>
      <c r="L475" s="41">
        <f t="shared" si="54"/>
        <v>3.85163240925E-3</v>
      </c>
      <c r="M475" s="41">
        <f t="shared" si="55"/>
        <v>1.9489976968044425</v>
      </c>
    </row>
    <row r="476" spans="2:13">
      <c r="B476" s="81">
        <f t="shared" si="49"/>
        <v>471</v>
      </c>
      <c r="C476" s="44">
        <f>7000</f>
        <v>7000</v>
      </c>
      <c r="D476" s="48">
        <v>9287.6999999999989</v>
      </c>
      <c r="E476" s="48">
        <v>9.2876999999999992</v>
      </c>
      <c r="F476" s="48">
        <v>12.670143128182252</v>
      </c>
      <c r="G476" s="50">
        <v>535.1</v>
      </c>
      <c r="H476" s="41">
        <f t="shared" si="50"/>
        <v>9.2876999999999994E-3</v>
      </c>
      <c r="I476" s="41">
        <f t="shared" si="51"/>
        <v>1.3805134083333332</v>
      </c>
      <c r="J476" s="41">
        <f t="shared" si="52"/>
        <v>4.96984827</v>
      </c>
      <c r="K476" s="41">
        <f t="shared" si="53"/>
        <v>2519.8055860822265</v>
      </c>
      <c r="L476" s="41">
        <f t="shared" si="54"/>
        <v>3.85163240925E-3</v>
      </c>
      <c r="M476" s="41">
        <f t="shared" si="55"/>
        <v>1.9528493292136924</v>
      </c>
    </row>
    <row r="477" spans="2:13">
      <c r="B477" s="81">
        <f t="shared" si="49"/>
        <v>472</v>
      </c>
      <c r="C477" s="44">
        <f>7000</f>
        <v>7000</v>
      </c>
      <c r="D477" s="48">
        <v>9287.6999999999989</v>
      </c>
      <c r="E477" s="48">
        <v>9.2876999999999992</v>
      </c>
      <c r="F477" s="48">
        <v>12.670143128182252</v>
      </c>
      <c r="G477" s="50">
        <v>535.1</v>
      </c>
      <c r="H477" s="41">
        <f t="shared" si="50"/>
        <v>9.2876999999999994E-3</v>
      </c>
      <c r="I477" s="41">
        <f t="shared" si="51"/>
        <v>1.3805134083333332</v>
      </c>
      <c r="J477" s="41">
        <f t="shared" si="52"/>
        <v>4.96984827</v>
      </c>
      <c r="K477" s="41">
        <f t="shared" si="53"/>
        <v>2524.7754343522265</v>
      </c>
      <c r="L477" s="41">
        <f t="shared" si="54"/>
        <v>3.85163240925E-3</v>
      </c>
      <c r="M477" s="41">
        <f t="shared" si="55"/>
        <v>1.9567009616229423</v>
      </c>
    </row>
    <row r="478" spans="2:13">
      <c r="B478" s="81">
        <f t="shared" si="49"/>
        <v>473</v>
      </c>
      <c r="C478" s="44">
        <f>7000</f>
        <v>7000</v>
      </c>
      <c r="D478" s="48">
        <v>9287.6999999999989</v>
      </c>
      <c r="E478" s="48">
        <v>9.2876999999999992</v>
      </c>
      <c r="F478" s="48">
        <v>12.670143128182252</v>
      </c>
      <c r="G478" s="50">
        <v>535.1</v>
      </c>
      <c r="H478" s="41">
        <f t="shared" si="50"/>
        <v>9.2876999999999994E-3</v>
      </c>
      <c r="I478" s="41">
        <f t="shared" si="51"/>
        <v>1.3805134083333332</v>
      </c>
      <c r="J478" s="41">
        <f t="shared" si="52"/>
        <v>4.96984827</v>
      </c>
      <c r="K478" s="41">
        <f t="shared" si="53"/>
        <v>2529.7452826222266</v>
      </c>
      <c r="L478" s="41">
        <f t="shared" si="54"/>
        <v>3.85163240925E-3</v>
      </c>
      <c r="M478" s="41">
        <f t="shared" si="55"/>
        <v>1.9605525940321922</v>
      </c>
    </row>
    <row r="479" spans="2:13">
      <c r="B479" s="81">
        <f t="shared" si="49"/>
        <v>474</v>
      </c>
      <c r="C479" s="44">
        <f>7000</f>
        <v>7000</v>
      </c>
      <c r="D479" s="48">
        <v>9287.6999999999989</v>
      </c>
      <c r="E479" s="48">
        <v>9.2876999999999992</v>
      </c>
      <c r="F479" s="48">
        <v>12.670143128182252</v>
      </c>
      <c r="G479" s="50">
        <v>535.1</v>
      </c>
      <c r="H479" s="41">
        <f t="shared" si="50"/>
        <v>9.2876999999999994E-3</v>
      </c>
      <c r="I479" s="41">
        <f t="shared" si="51"/>
        <v>1.3805134083333332</v>
      </c>
      <c r="J479" s="41">
        <f t="shared" si="52"/>
        <v>4.96984827</v>
      </c>
      <c r="K479" s="41">
        <f t="shared" si="53"/>
        <v>2534.7151308922266</v>
      </c>
      <c r="L479" s="41">
        <f t="shared" si="54"/>
        <v>3.85163240925E-3</v>
      </c>
      <c r="M479" s="41">
        <f t="shared" si="55"/>
        <v>1.9644042264414421</v>
      </c>
    </row>
    <row r="480" spans="2:13">
      <c r="B480" s="81">
        <f t="shared" si="49"/>
        <v>475</v>
      </c>
      <c r="C480" s="44">
        <f>7000</f>
        <v>7000</v>
      </c>
      <c r="D480" s="48">
        <v>9287.6999999999989</v>
      </c>
      <c r="E480" s="48">
        <v>9.2876999999999992</v>
      </c>
      <c r="F480" s="48">
        <v>12.670143128182252</v>
      </c>
      <c r="G480" s="50">
        <v>535.1</v>
      </c>
      <c r="H480" s="41">
        <f t="shared" si="50"/>
        <v>9.2876999999999994E-3</v>
      </c>
      <c r="I480" s="41">
        <f t="shared" si="51"/>
        <v>1.3805134083333332</v>
      </c>
      <c r="J480" s="41">
        <f t="shared" si="52"/>
        <v>4.96984827</v>
      </c>
      <c r="K480" s="41">
        <f t="shared" si="53"/>
        <v>2539.6849791622267</v>
      </c>
      <c r="L480" s="41">
        <f t="shared" si="54"/>
        <v>3.85163240925E-3</v>
      </c>
      <c r="M480" s="41">
        <f t="shared" si="55"/>
        <v>1.968255858850692</v>
      </c>
    </row>
    <row r="481" spans="2:13">
      <c r="B481" s="81">
        <f t="shared" si="49"/>
        <v>476</v>
      </c>
      <c r="C481" s="44">
        <f>7000</f>
        <v>7000</v>
      </c>
      <c r="D481" s="48">
        <v>9287.6999999999989</v>
      </c>
      <c r="E481" s="48">
        <v>9.2876999999999992</v>
      </c>
      <c r="F481" s="48">
        <v>12.670143128182252</v>
      </c>
      <c r="G481" s="50">
        <v>535.1</v>
      </c>
      <c r="H481" s="41">
        <f t="shared" si="50"/>
        <v>9.2876999999999994E-3</v>
      </c>
      <c r="I481" s="41">
        <f t="shared" si="51"/>
        <v>1.3805134083333332</v>
      </c>
      <c r="J481" s="41">
        <f t="shared" si="52"/>
        <v>4.96984827</v>
      </c>
      <c r="K481" s="41">
        <f t="shared" si="53"/>
        <v>2544.6548274322267</v>
      </c>
      <c r="L481" s="41">
        <f t="shared" si="54"/>
        <v>3.85163240925E-3</v>
      </c>
      <c r="M481" s="41">
        <f t="shared" si="55"/>
        <v>1.9721074912599419</v>
      </c>
    </row>
    <row r="482" spans="2:13">
      <c r="B482" s="81">
        <f t="shared" si="49"/>
        <v>477</v>
      </c>
      <c r="C482" s="44">
        <f>7000</f>
        <v>7000</v>
      </c>
      <c r="D482" s="48">
        <v>9287.6999999999989</v>
      </c>
      <c r="E482" s="48">
        <v>9.2876999999999992</v>
      </c>
      <c r="F482" s="48">
        <v>12.670143128182252</v>
      </c>
      <c r="G482" s="50">
        <v>535.1</v>
      </c>
      <c r="H482" s="41">
        <f t="shared" si="50"/>
        <v>9.2876999999999994E-3</v>
      </c>
      <c r="I482" s="41">
        <f t="shared" si="51"/>
        <v>1.3805134083333332</v>
      </c>
      <c r="J482" s="41">
        <f t="shared" si="52"/>
        <v>4.96984827</v>
      </c>
      <c r="K482" s="41">
        <f t="shared" si="53"/>
        <v>2549.6246757022268</v>
      </c>
      <c r="L482" s="41">
        <f t="shared" si="54"/>
        <v>3.85163240925E-3</v>
      </c>
      <c r="M482" s="41">
        <f t="shared" si="55"/>
        <v>1.9759591236691918</v>
      </c>
    </row>
    <row r="483" spans="2:13">
      <c r="B483" s="81">
        <f t="shared" si="49"/>
        <v>478</v>
      </c>
      <c r="C483" s="44">
        <f>7000</f>
        <v>7000</v>
      </c>
      <c r="D483" s="48">
        <v>9287.6999999999989</v>
      </c>
      <c r="E483" s="48">
        <v>9.2876999999999992</v>
      </c>
      <c r="F483" s="48">
        <v>12.670143128182252</v>
      </c>
      <c r="G483" s="50">
        <v>535.1</v>
      </c>
      <c r="H483" s="41">
        <f t="shared" si="50"/>
        <v>9.2876999999999994E-3</v>
      </c>
      <c r="I483" s="41">
        <f t="shared" si="51"/>
        <v>1.3805134083333332</v>
      </c>
      <c r="J483" s="41">
        <f t="shared" si="52"/>
        <v>4.96984827</v>
      </c>
      <c r="K483" s="41">
        <f t="shared" si="53"/>
        <v>2554.5945239722269</v>
      </c>
      <c r="L483" s="41">
        <f t="shared" si="54"/>
        <v>3.85163240925E-3</v>
      </c>
      <c r="M483" s="41">
        <f t="shared" si="55"/>
        <v>1.9798107560784417</v>
      </c>
    </row>
    <row r="484" spans="2:13">
      <c r="B484" s="81">
        <f t="shared" si="49"/>
        <v>479</v>
      </c>
      <c r="C484" s="44">
        <f>7000</f>
        <v>7000</v>
      </c>
      <c r="D484" s="48">
        <v>9287.6999999999989</v>
      </c>
      <c r="E484" s="48">
        <v>9.2876999999999992</v>
      </c>
      <c r="F484" s="48">
        <v>12.670143128182252</v>
      </c>
      <c r="G484" s="50">
        <v>535.1</v>
      </c>
      <c r="H484" s="41">
        <f t="shared" si="50"/>
        <v>9.2876999999999994E-3</v>
      </c>
      <c r="I484" s="41">
        <f t="shared" si="51"/>
        <v>1.3805134083333332</v>
      </c>
      <c r="J484" s="41">
        <f t="shared" si="52"/>
        <v>4.96984827</v>
      </c>
      <c r="K484" s="41">
        <f t="shared" si="53"/>
        <v>2559.5643722422269</v>
      </c>
      <c r="L484" s="41">
        <f t="shared" si="54"/>
        <v>3.85163240925E-3</v>
      </c>
      <c r="M484" s="41">
        <f t="shared" si="55"/>
        <v>1.9836623884876916</v>
      </c>
    </row>
    <row r="485" spans="2:13">
      <c r="B485" s="81">
        <f t="shared" si="49"/>
        <v>480</v>
      </c>
      <c r="C485" s="44">
        <f>7000</f>
        <v>7000</v>
      </c>
      <c r="D485" s="48">
        <v>9287.6999999999989</v>
      </c>
      <c r="E485" s="48">
        <v>9.2876999999999992</v>
      </c>
      <c r="F485" s="48">
        <v>12.670143128182252</v>
      </c>
      <c r="G485" s="50">
        <v>535.1</v>
      </c>
      <c r="H485" s="41">
        <f t="shared" si="50"/>
        <v>9.2876999999999994E-3</v>
      </c>
      <c r="I485" s="41">
        <f t="shared" si="51"/>
        <v>1.3805134083333332</v>
      </c>
      <c r="J485" s="41">
        <f t="shared" si="52"/>
        <v>4.96984827</v>
      </c>
      <c r="K485" s="41">
        <f t="shared" si="53"/>
        <v>2564.534220512227</v>
      </c>
      <c r="L485" s="41">
        <f t="shared" si="54"/>
        <v>3.85163240925E-3</v>
      </c>
      <c r="M485" s="41">
        <f t="shared" si="55"/>
        <v>1.9875140208969415</v>
      </c>
    </row>
    <row r="486" spans="2:13">
      <c r="B486" s="81">
        <f t="shared" si="49"/>
        <v>481</v>
      </c>
      <c r="C486" s="44">
        <f>7000</f>
        <v>7000</v>
      </c>
      <c r="D486" s="48">
        <v>9287.6999999999989</v>
      </c>
      <c r="E486" s="48">
        <v>9.2876999999999992</v>
      </c>
      <c r="F486" s="48">
        <v>12.670143128182252</v>
      </c>
      <c r="G486" s="50">
        <v>535.1</v>
      </c>
      <c r="H486" s="41">
        <f t="shared" si="50"/>
        <v>9.2876999999999994E-3</v>
      </c>
      <c r="I486" s="41">
        <f t="shared" si="51"/>
        <v>1.3805134083333332</v>
      </c>
      <c r="J486" s="41">
        <f t="shared" si="52"/>
        <v>4.96984827</v>
      </c>
      <c r="K486" s="41">
        <f t="shared" si="53"/>
        <v>2569.504068782227</v>
      </c>
      <c r="L486" s="41">
        <f t="shared" si="54"/>
        <v>3.85163240925E-3</v>
      </c>
      <c r="M486" s="41">
        <f t="shared" si="55"/>
        <v>1.9913656533061914</v>
      </c>
    </row>
    <row r="487" spans="2:13">
      <c r="B487" s="81">
        <f t="shared" si="49"/>
        <v>482</v>
      </c>
      <c r="C487" s="44">
        <f>7000</f>
        <v>7000</v>
      </c>
      <c r="D487" s="48">
        <v>9287.6999999999989</v>
      </c>
      <c r="E487" s="48">
        <v>9.2876999999999992</v>
      </c>
      <c r="F487" s="48">
        <v>12.670143128182252</v>
      </c>
      <c r="G487" s="50">
        <v>535.1</v>
      </c>
      <c r="H487" s="41">
        <f t="shared" si="50"/>
        <v>9.2876999999999994E-3</v>
      </c>
      <c r="I487" s="41">
        <f t="shared" si="51"/>
        <v>1.3805134083333332</v>
      </c>
      <c r="J487" s="41">
        <f t="shared" si="52"/>
        <v>4.96984827</v>
      </c>
      <c r="K487" s="41">
        <f t="shared" si="53"/>
        <v>2574.4739170522271</v>
      </c>
      <c r="L487" s="41">
        <f t="shared" si="54"/>
        <v>3.85163240925E-3</v>
      </c>
      <c r="M487" s="41">
        <f t="shared" si="55"/>
        <v>1.9952172857154413</v>
      </c>
    </row>
    <row r="488" spans="2:13">
      <c r="B488" s="81">
        <f t="shared" si="49"/>
        <v>483</v>
      </c>
      <c r="C488" s="44">
        <f>7000</f>
        <v>7000</v>
      </c>
      <c r="D488" s="48">
        <v>9287.6999999999989</v>
      </c>
      <c r="E488" s="48">
        <v>9.2876999999999992</v>
      </c>
      <c r="F488" s="48">
        <v>12.670143128182252</v>
      </c>
      <c r="G488" s="50">
        <v>535.1</v>
      </c>
      <c r="H488" s="41">
        <f t="shared" si="50"/>
        <v>9.2876999999999994E-3</v>
      </c>
      <c r="I488" s="41">
        <f t="shared" si="51"/>
        <v>1.3805134083333332</v>
      </c>
      <c r="J488" s="41">
        <f t="shared" si="52"/>
        <v>4.96984827</v>
      </c>
      <c r="K488" s="41">
        <f t="shared" si="53"/>
        <v>2579.4437653222271</v>
      </c>
      <c r="L488" s="41">
        <f t="shared" si="54"/>
        <v>3.85163240925E-3</v>
      </c>
      <c r="M488" s="41">
        <f t="shared" si="55"/>
        <v>1.9990689181246912</v>
      </c>
    </row>
    <row r="489" spans="2:13">
      <c r="B489" s="81">
        <f t="shared" si="49"/>
        <v>484</v>
      </c>
      <c r="C489" s="44">
        <f>7000</f>
        <v>7000</v>
      </c>
      <c r="D489" s="48">
        <v>9287.6999999999989</v>
      </c>
      <c r="E489" s="48">
        <v>9.2876999999999992</v>
      </c>
      <c r="F489" s="48">
        <v>12.670143128182252</v>
      </c>
      <c r="G489" s="50">
        <v>535.1</v>
      </c>
      <c r="H489" s="41">
        <f t="shared" si="50"/>
        <v>9.2876999999999994E-3</v>
      </c>
      <c r="I489" s="41">
        <f t="shared" si="51"/>
        <v>1.3805134083333332</v>
      </c>
      <c r="J489" s="41">
        <f t="shared" si="52"/>
        <v>4.96984827</v>
      </c>
      <c r="K489" s="41">
        <f t="shared" si="53"/>
        <v>2584.4136135922272</v>
      </c>
      <c r="L489" s="41">
        <f t="shared" si="54"/>
        <v>3.85163240925E-3</v>
      </c>
      <c r="M489" s="41">
        <f t="shared" si="55"/>
        <v>2.0029205505339411</v>
      </c>
    </row>
    <row r="490" spans="2:13">
      <c r="B490" s="81">
        <f t="shared" si="49"/>
        <v>485</v>
      </c>
      <c r="C490" s="44">
        <f>7000</f>
        <v>7000</v>
      </c>
      <c r="D490" s="48">
        <v>9287.6999999999989</v>
      </c>
      <c r="E490" s="48">
        <v>9.2876999999999992</v>
      </c>
      <c r="F490" s="48">
        <v>12.670143128182252</v>
      </c>
      <c r="G490" s="50">
        <v>535.1</v>
      </c>
      <c r="H490" s="41">
        <f t="shared" si="50"/>
        <v>9.2876999999999994E-3</v>
      </c>
      <c r="I490" s="41">
        <f t="shared" si="51"/>
        <v>1.3805134083333332</v>
      </c>
      <c r="J490" s="41">
        <f t="shared" si="52"/>
        <v>4.96984827</v>
      </c>
      <c r="K490" s="41">
        <f t="shared" si="53"/>
        <v>2589.3834618622273</v>
      </c>
      <c r="L490" s="41">
        <f t="shared" si="54"/>
        <v>3.85163240925E-3</v>
      </c>
      <c r="M490" s="41">
        <f t="shared" si="55"/>
        <v>2.006772182943191</v>
      </c>
    </row>
    <row r="491" spans="2:13">
      <c r="B491" s="81">
        <f t="shared" si="49"/>
        <v>486</v>
      </c>
      <c r="C491" s="44">
        <f>7000</f>
        <v>7000</v>
      </c>
      <c r="D491" s="48">
        <v>9287.6999999999989</v>
      </c>
      <c r="E491" s="48">
        <v>9.2876999999999992</v>
      </c>
      <c r="F491" s="48">
        <v>12.670143128182252</v>
      </c>
      <c r="G491" s="50">
        <v>535.1</v>
      </c>
      <c r="H491" s="41">
        <f t="shared" si="50"/>
        <v>9.2876999999999994E-3</v>
      </c>
      <c r="I491" s="41">
        <f t="shared" si="51"/>
        <v>1.3805134083333332</v>
      </c>
      <c r="J491" s="41">
        <f t="shared" si="52"/>
        <v>4.96984827</v>
      </c>
      <c r="K491" s="41">
        <f t="shared" si="53"/>
        <v>2594.3533101322273</v>
      </c>
      <c r="L491" s="41">
        <f t="shared" si="54"/>
        <v>3.85163240925E-3</v>
      </c>
      <c r="M491" s="41">
        <f t="shared" si="55"/>
        <v>2.0106238153524409</v>
      </c>
    </row>
    <row r="492" spans="2:13">
      <c r="B492" s="81">
        <f t="shared" si="49"/>
        <v>487</v>
      </c>
      <c r="C492" s="44">
        <f>7000</f>
        <v>7000</v>
      </c>
      <c r="D492" s="48">
        <v>9287.6999999999989</v>
      </c>
      <c r="E492" s="48">
        <v>9.2876999999999992</v>
      </c>
      <c r="F492" s="48">
        <v>12.670143128182252</v>
      </c>
      <c r="G492" s="50">
        <v>535.1</v>
      </c>
      <c r="H492" s="41">
        <f t="shared" si="50"/>
        <v>9.2876999999999994E-3</v>
      </c>
      <c r="I492" s="41">
        <f t="shared" si="51"/>
        <v>1.3805134083333332</v>
      </c>
      <c r="J492" s="41">
        <f t="shared" si="52"/>
        <v>4.96984827</v>
      </c>
      <c r="K492" s="41">
        <f t="shared" si="53"/>
        <v>2599.3231584022274</v>
      </c>
      <c r="L492" s="41">
        <f t="shared" si="54"/>
        <v>3.85163240925E-3</v>
      </c>
      <c r="M492" s="41">
        <f t="shared" si="55"/>
        <v>2.0144754477616909</v>
      </c>
    </row>
    <row r="493" spans="2:13">
      <c r="B493" s="81">
        <f t="shared" si="49"/>
        <v>488</v>
      </c>
      <c r="C493" s="44">
        <f>7000</f>
        <v>7000</v>
      </c>
      <c r="D493" s="48">
        <v>9287.6999999999989</v>
      </c>
      <c r="E493" s="48">
        <v>9.2876999999999992</v>
      </c>
      <c r="F493" s="48">
        <v>12.670143128182252</v>
      </c>
      <c r="G493" s="50">
        <v>535.1</v>
      </c>
      <c r="H493" s="41">
        <f t="shared" si="50"/>
        <v>9.2876999999999994E-3</v>
      </c>
      <c r="I493" s="41">
        <f t="shared" si="51"/>
        <v>1.3805134083333332</v>
      </c>
      <c r="J493" s="41">
        <f t="shared" si="52"/>
        <v>4.96984827</v>
      </c>
      <c r="K493" s="41">
        <f t="shared" si="53"/>
        <v>2604.2930066722274</v>
      </c>
      <c r="L493" s="41">
        <f t="shared" si="54"/>
        <v>3.85163240925E-3</v>
      </c>
      <c r="M493" s="41">
        <f t="shared" si="55"/>
        <v>2.0183270801709408</v>
      </c>
    </row>
    <row r="494" spans="2:13">
      <c r="B494" s="81">
        <f t="shared" si="49"/>
        <v>489</v>
      </c>
      <c r="C494" s="44">
        <f>7000</f>
        <v>7000</v>
      </c>
      <c r="D494" s="48">
        <v>9287.6999999999989</v>
      </c>
      <c r="E494" s="48">
        <v>9.2876999999999992</v>
      </c>
      <c r="F494" s="48">
        <v>12.670143128182252</v>
      </c>
      <c r="G494" s="50">
        <v>535.1</v>
      </c>
      <c r="H494" s="41">
        <f t="shared" si="50"/>
        <v>9.2876999999999994E-3</v>
      </c>
      <c r="I494" s="41">
        <f t="shared" si="51"/>
        <v>1.3805134083333332</v>
      </c>
      <c r="J494" s="41">
        <f t="shared" si="52"/>
        <v>4.96984827</v>
      </c>
      <c r="K494" s="41">
        <f t="shared" si="53"/>
        <v>2609.2628549422275</v>
      </c>
      <c r="L494" s="41">
        <f t="shared" si="54"/>
        <v>3.85163240925E-3</v>
      </c>
      <c r="M494" s="41">
        <f t="shared" si="55"/>
        <v>2.0221787125801907</v>
      </c>
    </row>
    <row r="495" spans="2:13">
      <c r="B495" s="81">
        <f t="shared" si="49"/>
        <v>490</v>
      </c>
      <c r="C495" s="44">
        <f>7000</f>
        <v>7000</v>
      </c>
      <c r="D495" s="48">
        <v>9287.6999999999989</v>
      </c>
      <c r="E495" s="48">
        <v>9.2876999999999992</v>
      </c>
      <c r="F495" s="48">
        <v>12.670143128182252</v>
      </c>
      <c r="G495" s="50">
        <v>535.1</v>
      </c>
      <c r="H495" s="41">
        <f t="shared" si="50"/>
        <v>9.2876999999999994E-3</v>
      </c>
      <c r="I495" s="41">
        <f t="shared" si="51"/>
        <v>1.3805134083333332</v>
      </c>
      <c r="J495" s="41">
        <f t="shared" si="52"/>
        <v>4.96984827</v>
      </c>
      <c r="K495" s="41">
        <f t="shared" si="53"/>
        <v>2614.2327032122275</v>
      </c>
      <c r="L495" s="41">
        <f t="shared" si="54"/>
        <v>3.85163240925E-3</v>
      </c>
      <c r="M495" s="41">
        <f t="shared" si="55"/>
        <v>2.0260303449894406</v>
      </c>
    </row>
    <row r="496" spans="2:13">
      <c r="B496" s="81">
        <f t="shared" si="49"/>
        <v>491</v>
      </c>
      <c r="C496" s="44">
        <f>7000</f>
        <v>7000</v>
      </c>
      <c r="D496" s="48">
        <v>9287.6999999999989</v>
      </c>
      <c r="E496" s="48">
        <v>9.2876999999999992</v>
      </c>
      <c r="F496" s="48">
        <v>12.670143128182252</v>
      </c>
      <c r="G496" s="50">
        <v>535.1</v>
      </c>
      <c r="H496" s="41">
        <f t="shared" si="50"/>
        <v>9.2876999999999994E-3</v>
      </c>
      <c r="I496" s="41">
        <f t="shared" si="51"/>
        <v>1.3805134083333332</v>
      </c>
      <c r="J496" s="41">
        <f t="shared" si="52"/>
        <v>4.96984827</v>
      </c>
      <c r="K496" s="41">
        <f t="shared" si="53"/>
        <v>2619.2025514822276</v>
      </c>
      <c r="L496" s="41">
        <f t="shared" si="54"/>
        <v>3.85163240925E-3</v>
      </c>
      <c r="M496" s="41">
        <f t="shared" si="55"/>
        <v>2.0298819773986905</v>
      </c>
    </row>
    <row r="497" spans="2:13">
      <c r="B497" s="81">
        <f t="shared" si="49"/>
        <v>492</v>
      </c>
      <c r="C497" s="44">
        <f>7000</f>
        <v>7000</v>
      </c>
      <c r="D497" s="48">
        <v>9287.6999999999989</v>
      </c>
      <c r="E497" s="48">
        <v>9.2876999999999992</v>
      </c>
      <c r="F497" s="48">
        <v>12.670143128182252</v>
      </c>
      <c r="G497" s="50">
        <v>535.1</v>
      </c>
      <c r="H497" s="41">
        <f t="shared" si="50"/>
        <v>9.2876999999999994E-3</v>
      </c>
      <c r="I497" s="41">
        <f t="shared" si="51"/>
        <v>1.3805134083333332</v>
      </c>
      <c r="J497" s="41">
        <f t="shared" si="52"/>
        <v>4.96984827</v>
      </c>
      <c r="K497" s="41">
        <f t="shared" si="53"/>
        <v>2624.1723997522276</v>
      </c>
      <c r="L497" s="41">
        <f t="shared" si="54"/>
        <v>3.85163240925E-3</v>
      </c>
      <c r="M497" s="41">
        <f t="shared" si="55"/>
        <v>2.0337336098079404</v>
      </c>
    </row>
    <row r="498" spans="2:13">
      <c r="B498" s="81">
        <f t="shared" si="49"/>
        <v>493</v>
      </c>
      <c r="C498" s="44">
        <f>7000</f>
        <v>7000</v>
      </c>
      <c r="D498" s="48">
        <v>9287.6999999999989</v>
      </c>
      <c r="E498" s="48">
        <v>9.2876999999999992</v>
      </c>
      <c r="F498" s="48">
        <v>12.670143128182252</v>
      </c>
      <c r="G498" s="50">
        <v>535.1</v>
      </c>
      <c r="H498" s="41">
        <f t="shared" si="50"/>
        <v>9.2876999999999994E-3</v>
      </c>
      <c r="I498" s="41">
        <f t="shared" si="51"/>
        <v>1.3805134083333332</v>
      </c>
      <c r="J498" s="41">
        <f t="shared" si="52"/>
        <v>4.96984827</v>
      </c>
      <c r="K498" s="41">
        <f t="shared" si="53"/>
        <v>2629.1422480222277</v>
      </c>
      <c r="L498" s="41">
        <f t="shared" si="54"/>
        <v>3.85163240925E-3</v>
      </c>
      <c r="M498" s="41">
        <f t="shared" si="55"/>
        <v>2.0375852422171903</v>
      </c>
    </row>
    <row r="499" spans="2:13">
      <c r="B499" s="81">
        <f t="shared" si="49"/>
        <v>494</v>
      </c>
      <c r="C499" s="44">
        <f>7000</f>
        <v>7000</v>
      </c>
      <c r="D499" s="48">
        <v>9287.6999999999989</v>
      </c>
      <c r="E499" s="48">
        <v>9.2876999999999992</v>
      </c>
      <c r="F499" s="48">
        <v>12.670143128182252</v>
      </c>
      <c r="G499" s="50">
        <v>535.1</v>
      </c>
      <c r="H499" s="41">
        <f t="shared" si="50"/>
        <v>9.2876999999999994E-3</v>
      </c>
      <c r="I499" s="41">
        <f t="shared" si="51"/>
        <v>1.3805134083333332</v>
      </c>
      <c r="J499" s="41">
        <f t="shared" si="52"/>
        <v>4.96984827</v>
      </c>
      <c r="K499" s="41">
        <f t="shared" si="53"/>
        <v>2634.1120962922278</v>
      </c>
      <c r="L499" s="41">
        <f t="shared" si="54"/>
        <v>3.85163240925E-3</v>
      </c>
      <c r="M499" s="41">
        <f t="shared" si="55"/>
        <v>2.0414368746264402</v>
      </c>
    </row>
    <row r="500" spans="2:13">
      <c r="B500" s="81">
        <f t="shared" si="49"/>
        <v>495</v>
      </c>
      <c r="C500" s="44">
        <f>7000</f>
        <v>7000</v>
      </c>
      <c r="D500" s="48">
        <v>9287.6999999999989</v>
      </c>
      <c r="E500" s="48">
        <v>9.2876999999999992</v>
      </c>
      <c r="F500" s="48">
        <v>12.670143128182252</v>
      </c>
      <c r="G500" s="50">
        <v>535.1</v>
      </c>
      <c r="H500" s="41">
        <f t="shared" si="50"/>
        <v>9.2876999999999994E-3</v>
      </c>
      <c r="I500" s="41">
        <f t="shared" si="51"/>
        <v>1.3805134083333332</v>
      </c>
      <c r="J500" s="41">
        <f t="shared" si="52"/>
        <v>4.96984827</v>
      </c>
      <c r="K500" s="41">
        <f t="shared" si="53"/>
        <v>2639.0819445622278</v>
      </c>
      <c r="L500" s="41">
        <f t="shared" si="54"/>
        <v>3.85163240925E-3</v>
      </c>
      <c r="M500" s="41">
        <f t="shared" si="55"/>
        <v>2.0452885070356901</v>
      </c>
    </row>
    <row r="501" spans="2:13">
      <c r="B501" s="81">
        <f t="shared" si="49"/>
        <v>496</v>
      </c>
      <c r="C501" s="44">
        <f>7000</f>
        <v>7000</v>
      </c>
      <c r="D501" s="48">
        <v>9287.6999999999989</v>
      </c>
      <c r="E501" s="48">
        <v>9.2876999999999992</v>
      </c>
      <c r="F501" s="48">
        <v>12.670143128182252</v>
      </c>
      <c r="G501" s="50">
        <v>535.1</v>
      </c>
      <c r="H501" s="41">
        <f t="shared" si="50"/>
        <v>9.2876999999999994E-3</v>
      </c>
      <c r="I501" s="41">
        <f t="shared" si="51"/>
        <v>1.3805134083333332</v>
      </c>
      <c r="J501" s="41">
        <f t="shared" si="52"/>
        <v>4.96984827</v>
      </c>
      <c r="K501" s="41">
        <f t="shared" si="53"/>
        <v>2644.0517928322279</v>
      </c>
      <c r="L501" s="41">
        <f t="shared" si="54"/>
        <v>3.85163240925E-3</v>
      </c>
      <c r="M501" s="41">
        <f t="shared" si="55"/>
        <v>2.04914013944494</v>
      </c>
    </row>
    <row r="502" spans="2:13">
      <c r="B502" s="81">
        <f t="shared" si="49"/>
        <v>497</v>
      </c>
      <c r="C502" s="44">
        <f>7000</f>
        <v>7000</v>
      </c>
      <c r="D502" s="48">
        <v>9287.6999999999989</v>
      </c>
      <c r="E502" s="48">
        <v>9.2876999999999992</v>
      </c>
      <c r="F502" s="48">
        <v>12.670143128182252</v>
      </c>
      <c r="G502" s="50">
        <v>535.1</v>
      </c>
      <c r="H502" s="41">
        <f t="shared" si="50"/>
        <v>9.2876999999999994E-3</v>
      </c>
      <c r="I502" s="41">
        <f t="shared" si="51"/>
        <v>1.3805134083333332</v>
      </c>
      <c r="J502" s="41">
        <f t="shared" si="52"/>
        <v>4.96984827</v>
      </c>
      <c r="K502" s="41">
        <f t="shared" si="53"/>
        <v>2649.0216411022279</v>
      </c>
      <c r="L502" s="41">
        <f t="shared" si="54"/>
        <v>3.85163240925E-3</v>
      </c>
      <c r="M502" s="41">
        <f t="shared" si="55"/>
        <v>2.0529917718541899</v>
      </c>
    </row>
    <row r="503" spans="2:13">
      <c r="B503" s="81">
        <f t="shared" si="49"/>
        <v>498</v>
      </c>
      <c r="C503" s="44">
        <f>7000</f>
        <v>7000</v>
      </c>
      <c r="D503" s="48">
        <v>9287.6999999999989</v>
      </c>
      <c r="E503" s="48">
        <v>9.2876999999999992</v>
      </c>
      <c r="F503" s="48">
        <v>12.670143128182252</v>
      </c>
      <c r="G503" s="50">
        <v>535.1</v>
      </c>
      <c r="H503" s="41">
        <f t="shared" si="50"/>
        <v>9.2876999999999994E-3</v>
      </c>
      <c r="I503" s="41">
        <f t="shared" si="51"/>
        <v>1.3805134083333332</v>
      </c>
      <c r="J503" s="41">
        <f t="shared" si="52"/>
        <v>4.96984827</v>
      </c>
      <c r="K503" s="41">
        <f t="shared" si="53"/>
        <v>2653.991489372228</v>
      </c>
      <c r="L503" s="41">
        <f t="shared" si="54"/>
        <v>3.85163240925E-3</v>
      </c>
      <c r="M503" s="41">
        <f t="shared" si="55"/>
        <v>2.0568434042634398</v>
      </c>
    </row>
    <row r="504" spans="2:13">
      <c r="B504" s="81">
        <f t="shared" si="49"/>
        <v>499</v>
      </c>
      <c r="C504" s="44">
        <f>7000</f>
        <v>7000</v>
      </c>
      <c r="D504" s="48">
        <v>9287.6999999999989</v>
      </c>
      <c r="E504" s="48">
        <v>9.2876999999999992</v>
      </c>
      <c r="F504" s="48">
        <v>12.670143128182252</v>
      </c>
      <c r="G504" s="50">
        <v>535.1</v>
      </c>
      <c r="H504" s="41">
        <f t="shared" si="50"/>
        <v>9.2876999999999994E-3</v>
      </c>
      <c r="I504" s="41">
        <f t="shared" si="51"/>
        <v>1.3805134083333332</v>
      </c>
      <c r="J504" s="41">
        <f t="shared" si="52"/>
        <v>4.96984827</v>
      </c>
      <c r="K504" s="41">
        <f t="shared" si="53"/>
        <v>2658.961337642228</v>
      </c>
      <c r="L504" s="41">
        <f t="shared" si="54"/>
        <v>3.85163240925E-3</v>
      </c>
      <c r="M504" s="41">
        <f t="shared" si="55"/>
        <v>2.0606950366726897</v>
      </c>
    </row>
    <row r="505" spans="2:13">
      <c r="B505" s="81">
        <f t="shared" si="49"/>
        <v>500</v>
      </c>
      <c r="C505" s="44">
        <f>7000</f>
        <v>7000</v>
      </c>
      <c r="D505" s="48">
        <v>9287.6999999999989</v>
      </c>
      <c r="E505" s="48">
        <v>9.2876999999999992</v>
      </c>
      <c r="F505" s="48">
        <v>12.670143128182252</v>
      </c>
      <c r="G505" s="50">
        <v>535.1</v>
      </c>
      <c r="H505" s="41">
        <f t="shared" si="50"/>
        <v>9.2876999999999994E-3</v>
      </c>
      <c r="I505" s="41">
        <f t="shared" si="51"/>
        <v>1.3805134083333332</v>
      </c>
      <c r="J505" s="41">
        <f t="shared" si="52"/>
        <v>4.96984827</v>
      </c>
      <c r="K505" s="41">
        <f t="shared" si="53"/>
        <v>2663.9311859122281</v>
      </c>
      <c r="L505" s="41">
        <f t="shared" si="54"/>
        <v>3.85163240925E-3</v>
      </c>
      <c r="M505" s="41">
        <f t="shared" si="55"/>
        <v>2.0645466690819396</v>
      </c>
    </row>
    <row r="506" spans="2:13">
      <c r="B506" s="81">
        <f t="shared" si="49"/>
        <v>501</v>
      </c>
      <c r="C506" s="44">
        <f>7000</f>
        <v>7000</v>
      </c>
      <c r="D506" s="48">
        <v>9287.6999999999989</v>
      </c>
      <c r="E506" s="48">
        <v>9.2876999999999992</v>
      </c>
      <c r="F506" s="48">
        <v>12.670143128182252</v>
      </c>
      <c r="G506" s="50">
        <v>535.1</v>
      </c>
      <c r="H506" s="41">
        <f t="shared" si="50"/>
        <v>9.2876999999999994E-3</v>
      </c>
      <c r="I506" s="41">
        <f t="shared" si="51"/>
        <v>1.3805134083333332</v>
      </c>
      <c r="J506" s="41">
        <f t="shared" si="52"/>
        <v>4.96984827</v>
      </c>
      <c r="K506" s="41">
        <f t="shared" si="53"/>
        <v>2668.9010341822282</v>
      </c>
      <c r="L506" s="41">
        <f t="shared" si="54"/>
        <v>3.85163240925E-3</v>
      </c>
      <c r="M506" s="41">
        <f t="shared" si="55"/>
        <v>2.0683983014911895</v>
      </c>
    </row>
    <row r="507" spans="2:13">
      <c r="B507" s="81">
        <f t="shared" si="49"/>
        <v>502</v>
      </c>
      <c r="C507" s="44">
        <f>7000</f>
        <v>7000</v>
      </c>
      <c r="D507" s="48">
        <v>9287.6999999999989</v>
      </c>
      <c r="E507" s="48">
        <v>9.2876999999999992</v>
      </c>
      <c r="F507" s="48">
        <v>12.670143128182252</v>
      </c>
      <c r="G507" s="50">
        <v>535.1</v>
      </c>
      <c r="H507" s="41">
        <f t="shared" si="50"/>
        <v>9.2876999999999994E-3</v>
      </c>
      <c r="I507" s="41">
        <f t="shared" si="51"/>
        <v>1.3805134083333332</v>
      </c>
      <c r="J507" s="41">
        <f t="shared" si="52"/>
        <v>4.96984827</v>
      </c>
      <c r="K507" s="41">
        <f t="shared" si="53"/>
        <v>2673.8708824522282</v>
      </c>
      <c r="L507" s="41">
        <f t="shared" si="54"/>
        <v>3.85163240925E-3</v>
      </c>
      <c r="M507" s="41">
        <f t="shared" si="55"/>
        <v>2.0722499339004394</v>
      </c>
    </row>
    <row r="508" spans="2:13">
      <c r="B508" s="81">
        <f t="shared" si="49"/>
        <v>503</v>
      </c>
      <c r="C508" s="44">
        <f>7000</f>
        <v>7000</v>
      </c>
      <c r="D508" s="48">
        <v>9287.6999999999989</v>
      </c>
      <c r="E508" s="48">
        <v>9.2876999999999992</v>
      </c>
      <c r="F508" s="48">
        <v>12.670143128182252</v>
      </c>
      <c r="G508" s="50">
        <v>535.1</v>
      </c>
      <c r="H508" s="41">
        <f t="shared" si="50"/>
        <v>9.2876999999999994E-3</v>
      </c>
      <c r="I508" s="41">
        <f t="shared" si="51"/>
        <v>1.3805134083333332</v>
      </c>
      <c r="J508" s="41">
        <f t="shared" si="52"/>
        <v>4.96984827</v>
      </c>
      <c r="K508" s="41">
        <f t="shared" si="53"/>
        <v>2678.8407307222283</v>
      </c>
      <c r="L508" s="41">
        <f t="shared" si="54"/>
        <v>3.85163240925E-3</v>
      </c>
      <c r="M508" s="41">
        <f t="shared" si="55"/>
        <v>2.0761015663096893</v>
      </c>
    </row>
    <row r="509" spans="2:13">
      <c r="B509" s="81">
        <f t="shared" si="49"/>
        <v>504</v>
      </c>
      <c r="C509" s="44">
        <f>7000</f>
        <v>7000</v>
      </c>
      <c r="D509" s="48">
        <v>9287.6999999999989</v>
      </c>
      <c r="E509" s="48">
        <v>9.2876999999999992</v>
      </c>
      <c r="F509" s="48">
        <v>12.670143128182252</v>
      </c>
      <c r="G509" s="50">
        <v>535.1</v>
      </c>
      <c r="H509" s="41">
        <f t="shared" si="50"/>
        <v>9.2876999999999994E-3</v>
      </c>
      <c r="I509" s="41">
        <f t="shared" si="51"/>
        <v>1.3805134083333332</v>
      </c>
      <c r="J509" s="41">
        <f t="shared" si="52"/>
        <v>4.96984827</v>
      </c>
      <c r="K509" s="41">
        <f t="shared" si="53"/>
        <v>2683.8105789922283</v>
      </c>
      <c r="L509" s="41">
        <f t="shared" si="54"/>
        <v>3.85163240925E-3</v>
      </c>
      <c r="M509" s="41">
        <f t="shared" si="55"/>
        <v>2.0799531987189392</v>
      </c>
    </row>
    <row r="510" spans="2:13">
      <c r="B510" s="81">
        <f t="shared" si="49"/>
        <v>505</v>
      </c>
      <c r="C510" s="44">
        <f>7000</f>
        <v>7000</v>
      </c>
      <c r="D510" s="48">
        <v>9287.6999999999989</v>
      </c>
      <c r="E510" s="48">
        <v>9.2876999999999992</v>
      </c>
      <c r="F510" s="48">
        <v>12.670143128182252</v>
      </c>
      <c r="G510" s="50">
        <v>535.1</v>
      </c>
      <c r="H510" s="41">
        <f t="shared" si="50"/>
        <v>9.2876999999999994E-3</v>
      </c>
      <c r="I510" s="41">
        <f t="shared" si="51"/>
        <v>1.3805134083333332</v>
      </c>
      <c r="J510" s="41">
        <f t="shared" si="52"/>
        <v>4.96984827</v>
      </c>
      <c r="K510" s="41">
        <f t="shared" si="53"/>
        <v>2688.7804272622284</v>
      </c>
      <c r="L510" s="41">
        <f t="shared" si="54"/>
        <v>3.85163240925E-3</v>
      </c>
      <c r="M510" s="41">
        <f t="shared" si="55"/>
        <v>2.0838048311281892</v>
      </c>
    </row>
    <row r="511" spans="2:13">
      <c r="B511" s="81">
        <f t="shared" si="49"/>
        <v>506</v>
      </c>
      <c r="C511" s="44">
        <f>7000</f>
        <v>7000</v>
      </c>
      <c r="D511" s="48">
        <v>9287.6999999999989</v>
      </c>
      <c r="E511" s="48">
        <v>9.2876999999999992</v>
      </c>
      <c r="F511" s="48">
        <v>12.670143128182252</v>
      </c>
      <c r="G511" s="50">
        <v>535.1</v>
      </c>
      <c r="H511" s="41">
        <f t="shared" si="50"/>
        <v>9.2876999999999994E-3</v>
      </c>
      <c r="I511" s="41">
        <f t="shared" si="51"/>
        <v>1.3805134083333332</v>
      </c>
      <c r="J511" s="41">
        <f t="shared" si="52"/>
        <v>4.96984827</v>
      </c>
      <c r="K511" s="41">
        <f t="shared" si="53"/>
        <v>2693.7502755322284</v>
      </c>
      <c r="L511" s="41">
        <f t="shared" si="54"/>
        <v>3.85163240925E-3</v>
      </c>
      <c r="M511" s="41">
        <f t="shared" si="55"/>
        <v>2.0876564635374391</v>
      </c>
    </row>
    <row r="512" spans="2:13">
      <c r="B512" s="81">
        <f t="shared" si="49"/>
        <v>507</v>
      </c>
      <c r="C512" s="44">
        <f>7000</f>
        <v>7000</v>
      </c>
      <c r="D512" s="48">
        <v>9287.6999999999989</v>
      </c>
      <c r="E512" s="48">
        <v>9.2876999999999992</v>
      </c>
      <c r="F512" s="48">
        <v>12.670143128182252</v>
      </c>
      <c r="G512" s="50">
        <v>535.1</v>
      </c>
      <c r="H512" s="41">
        <f t="shared" si="50"/>
        <v>9.2876999999999994E-3</v>
      </c>
      <c r="I512" s="41">
        <f t="shared" si="51"/>
        <v>1.3805134083333332</v>
      </c>
      <c r="J512" s="41">
        <f t="shared" si="52"/>
        <v>4.96984827</v>
      </c>
      <c r="K512" s="41">
        <f t="shared" si="53"/>
        <v>2698.7201238022285</v>
      </c>
      <c r="L512" s="41">
        <f t="shared" si="54"/>
        <v>3.85163240925E-3</v>
      </c>
      <c r="M512" s="41">
        <f t="shared" si="55"/>
        <v>2.091508095946689</v>
      </c>
    </row>
    <row r="513" spans="2:13">
      <c r="B513" s="81">
        <f t="shared" si="49"/>
        <v>508</v>
      </c>
      <c r="C513" s="44">
        <f>7000</f>
        <v>7000</v>
      </c>
      <c r="D513" s="48">
        <v>9287.6999999999989</v>
      </c>
      <c r="E513" s="48">
        <v>9.2876999999999992</v>
      </c>
      <c r="F513" s="48">
        <v>12.670143128182252</v>
      </c>
      <c r="G513" s="50">
        <v>535.1</v>
      </c>
      <c r="H513" s="41">
        <f t="shared" si="50"/>
        <v>9.2876999999999994E-3</v>
      </c>
      <c r="I513" s="41">
        <f t="shared" si="51"/>
        <v>1.3805134083333332</v>
      </c>
      <c r="J513" s="41">
        <f t="shared" si="52"/>
        <v>4.96984827</v>
      </c>
      <c r="K513" s="41">
        <f t="shared" si="53"/>
        <v>2703.6899720722286</v>
      </c>
      <c r="L513" s="41">
        <f t="shared" si="54"/>
        <v>3.85163240925E-3</v>
      </c>
      <c r="M513" s="41">
        <f t="shared" si="55"/>
        <v>2.0953597283559389</v>
      </c>
    </row>
    <row r="514" spans="2:13">
      <c r="B514" s="81">
        <f t="shared" si="49"/>
        <v>509</v>
      </c>
      <c r="C514" s="44">
        <f>7000</f>
        <v>7000</v>
      </c>
      <c r="D514" s="48">
        <v>9287.6999999999989</v>
      </c>
      <c r="E514" s="48">
        <v>9.2876999999999992</v>
      </c>
      <c r="F514" s="48">
        <v>12.670143128182252</v>
      </c>
      <c r="G514" s="50">
        <v>535.1</v>
      </c>
      <c r="H514" s="41">
        <f t="shared" si="50"/>
        <v>9.2876999999999994E-3</v>
      </c>
      <c r="I514" s="41">
        <f t="shared" si="51"/>
        <v>1.3805134083333332</v>
      </c>
      <c r="J514" s="41">
        <f t="shared" si="52"/>
        <v>4.96984827</v>
      </c>
      <c r="K514" s="41">
        <f t="shared" si="53"/>
        <v>2708.6598203422286</v>
      </c>
      <c r="L514" s="41">
        <f t="shared" si="54"/>
        <v>3.85163240925E-3</v>
      </c>
      <c r="M514" s="41">
        <f t="shared" si="55"/>
        <v>2.0992113607651888</v>
      </c>
    </row>
    <row r="515" spans="2:13">
      <c r="B515" s="81">
        <f t="shared" si="49"/>
        <v>510</v>
      </c>
      <c r="C515" s="44">
        <f>7000</f>
        <v>7000</v>
      </c>
      <c r="D515" s="48">
        <v>9287.6999999999989</v>
      </c>
      <c r="E515" s="48">
        <v>9.2876999999999992</v>
      </c>
      <c r="F515" s="48">
        <v>12.670143128182252</v>
      </c>
      <c r="G515" s="50">
        <v>535.1</v>
      </c>
      <c r="H515" s="41">
        <f t="shared" si="50"/>
        <v>9.2876999999999994E-3</v>
      </c>
      <c r="I515" s="41">
        <f t="shared" si="51"/>
        <v>1.3805134083333332</v>
      </c>
      <c r="J515" s="41">
        <f t="shared" si="52"/>
        <v>4.96984827</v>
      </c>
      <c r="K515" s="41">
        <f t="shared" si="53"/>
        <v>2713.6296686122287</v>
      </c>
      <c r="L515" s="41">
        <f t="shared" si="54"/>
        <v>3.85163240925E-3</v>
      </c>
      <c r="M515" s="41">
        <f t="shared" si="55"/>
        <v>2.1030629931744387</v>
      </c>
    </row>
    <row r="516" spans="2:13">
      <c r="B516" s="81">
        <f t="shared" si="49"/>
        <v>511</v>
      </c>
      <c r="C516" s="44">
        <f>7000</f>
        <v>7000</v>
      </c>
      <c r="D516" s="48">
        <v>9287.6999999999989</v>
      </c>
      <c r="E516" s="48">
        <v>9.2876999999999992</v>
      </c>
      <c r="F516" s="48">
        <v>12.670143128182252</v>
      </c>
      <c r="G516" s="50">
        <v>535.1</v>
      </c>
      <c r="H516" s="41">
        <f t="shared" si="50"/>
        <v>9.2876999999999994E-3</v>
      </c>
      <c r="I516" s="41">
        <f t="shared" si="51"/>
        <v>1.3805134083333332</v>
      </c>
      <c r="J516" s="41">
        <f t="shared" si="52"/>
        <v>4.96984827</v>
      </c>
      <c r="K516" s="41">
        <f t="shared" si="53"/>
        <v>2718.5995168822287</v>
      </c>
      <c r="L516" s="41">
        <f t="shared" si="54"/>
        <v>3.85163240925E-3</v>
      </c>
      <c r="M516" s="41">
        <f t="shared" si="55"/>
        <v>2.1069146255836886</v>
      </c>
    </row>
    <row r="517" spans="2:13">
      <c r="B517" s="81">
        <f t="shared" si="49"/>
        <v>512</v>
      </c>
      <c r="C517" s="44">
        <f>7000</f>
        <v>7000</v>
      </c>
      <c r="D517" s="48">
        <v>9287.6999999999989</v>
      </c>
      <c r="E517" s="48">
        <v>9.2876999999999992</v>
      </c>
      <c r="F517" s="48">
        <v>12.670143128182252</v>
      </c>
      <c r="G517" s="50">
        <v>535.1</v>
      </c>
      <c r="H517" s="41">
        <f t="shared" si="50"/>
        <v>9.2876999999999994E-3</v>
      </c>
      <c r="I517" s="41">
        <f t="shared" si="51"/>
        <v>1.3805134083333332</v>
      </c>
      <c r="J517" s="41">
        <f t="shared" si="52"/>
        <v>4.96984827</v>
      </c>
      <c r="K517" s="41">
        <f t="shared" si="53"/>
        <v>2723.5693651522288</v>
      </c>
      <c r="L517" s="41">
        <f t="shared" si="54"/>
        <v>3.85163240925E-3</v>
      </c>
      <c r="M517" s="41">
        <f t="shared" si="55"/>
        <v>2.1107662579929385</v>
      </c>
    </row>
    <row r="518" spans="2:13">
      <c r="B518" s="81">
        <f t="shared" si="49"/>
        <v>513</v>
      </c>
      <c r="C518" s="44">
        <f>7000</f>
        <v>7000</v>
      </c>
      <c r="D518" s="48">
        <v>9287.6999999999989</v>
      </c>
      <c r="E518" s="48">
        <v>9.2876999999999992</v>
      </c>
      <c r="F518" s="48">
        <v>12.670143128182252</v>
      </c>
      <c r="G518" s="50">
        <v>535.1</v>
      </c>
      <c r="H518" s="41">
        <f t="shared" si="50"/>
        <v>9.2876999999999994E-3</v>
      </c>
      <c r="I518" s="41">
        <f t="shared" si="51"/>
        <v>1.3805134083333332</v>
      </c>
      <c r="J518" s="41">
        <f t="shared" si="52"/>
        <v>4.96984827</v>
      </c>
      <c r="K518" s="41">
        <f t="shared" si="53"/>
        <v>2728.5392134222288</v>
      </c>
      <c r="L518" s="41">
        <f t="shared" si="54"/>
        <v>3.85163240925E-3</v>
      </c>
      <c r="M518" s="41">
        <f t="shared" si="55"/>
        <v>2.1146178904021884</v>
      </c>
    </row>
    <row r="519" spans="2:13">
      <c r="B519" s="81">
        <f t="shared" ref="B519:B582" si="56">B518+1</f>
        <v>514</v>
      </c>
      <c r="C519" s="44">
        <f>7000</f>
        <v>7000</v>
      </c>
      <c r="D519" s="48">
        <v>9287.6999999999989</v>
      </c>
      <c r="E519" s="48">
        <v>9.2876999999999992</v>
      </c>
      <c r="F519" s="48">
        <v>12.670143128182252</v>
      </c>
      <c r="G519" s="50">
        <v>535.1</v>
      </c>
      <c r="H519" s="41">
        <f t="shared" ref="H519:H582" si="57">E519/1000</f>
        <v>9.2876999999999994E-3</v>
      </c>
      <c r="I519" s="41">
        <f t="shared" ref="I519:I582" si="58">E519*G519/3600</f>
        <v>1.3805134083333332</v>
      </c>
      <c r="J519" s="41">
        <f t="shared" ref="J519:J582" si="59">H519*G519</f>
        <v>4.96984827</v>
      </c>
      <c r="K519" s="41">
        <f t="shared" ref="K519:K582" si="60">K518+J519</f>
        <v>2733.5090616922289</v>
      </c>
      <c r="L519" s="41">
        <f t="shared" ref="L519:L582" si="61">J519/1000*0.775</f>
        <v>3.85163240925E-3</v>
      </c>
      <c r="M519" s="41">
        <f t="shared" ref="M519:M582" si="62">M518+L519</f>
        <v>2.1184695228114383</v>
      </c>
    </row>
    <row r="520" spans="2:13">
      <c r="B520" s="81">
        <f t="shared" si="56"/>
        <v>515</v>
      </c>
      <c r="C520" s="44">
        <f>7000</f>
        <v>7000</v>
      </c>
      <c r="D520" s="48">
        <v>9287.6999999999989</v>
      </c>
      <c r="E520" s="48">
        <v>9.2876999999999992</v>
      </c>
      <c r="F520" s="48">
        <v>12.670143128182252</v>
      </c>
      <c r="G520" s="50">
        <v>535.1</v>
      </c>
      <c r="H520" s="41">
        <f t="shared" si="57"/>
        <v>9.2876999999999994E-3</v>
      </c>
      <c r="I520" s="41">
        <f t="shared" si="58"/>
        <v>1.3805134083333332</v>
      </c>
      <c r="J520" s="41">
        <f t="shared" si="59"/>
        <v>4.96984827</v>
      </c>
      <c r="K520" s="41">
        <f t="shared" si="60"/>
        <v>2738.478909962229</v>
      </c>
      <c r="L520" s="41">
        <f t="shared" si="61"/>
        <v>3.85163240925E-3</v>
      </c>
      <c r="M520" s="41">
        <f t="shared" si="62"/>
        <v>2.1223211552206882</v>
      </c>
    </row>
    <row r="521" spans="2:13">
      <c r="B521" s="81">
        <f t="shared" si="56"/>
        <v>516</v>
      </c>
      <c r="C521" s="44">
        <f>7000</f>
        <v>7000</v>
      </c>
      <c r="D521" s="48">
        <v>9287.6999999999989</v>
      </c>
      <c r="E521" s="48">
        <v>9.2876999999999992</v>
      </c>
      <c r="F521" s="48">
        <v>12.670143128182252</v>
      </c>
      <c r="G521" s="50">
        <v>535.1</v>
      </c>
      <c r="H521" s="41">
        <f t="shared" si="57"/>
        <v>9.2876999999999994E-3</v>
      </c>
      <c r="I521" s="41">
        <f t="shared" si="58"/>
        <v>1.3805134083333332</v>
      </c>
      <c r="J521" s="41">
        <f t="shared" si="59"/>
        <v>4.96984827</v>
      </c>
      <c r="K521" s="41">
        <f t="shared" si="60"/>
        <v>2743.448758232229</v>
      </c>
      <c r="L521" s="41">
        <f t="shared" si="61"/>
        <v>3.85163240925E-3</v>
      </c>
      <c r="M521" s="41">
        <f t="shared" si="62"/>
        <v>2.1261727876299381</v>
      </c>
    </row>
    <row r="522" spans="2:13">
      <c r="B522" s="81">
        <f t="shared" si="56"/>
        <v>517</v>
      </c>
      <c r="C522" s="44">
        <f>7000</f>
        <v>7000</v>
      </c>
      <c r="D522" s="48">
        <v>9287.6999999999989</v>
      </c>
      <c r="E522" s="48">
        <v>9.2876999999999992</v>
      </c>
      <c r="F522" s="48">
        <v>12.670143128182252</v>
      </c>
      <c r="G522" s="50">
        <v>535.1</v>
      </c>
      <c r="H522" s="41">
        <f t="shared" si="57"/>
        <v>9.2876999999999994E-3</v>
      </c>
      <c r="I522" s="41">
        <f t="shared" si="58"/>
        <v>1.3805134083333332</v>
      </c>
      <c r="J522" s="41">
        <f t="shared" si="59"/>
        <v>4.96984827</v>
      </c>
      <c r="K522" s="41">
        <f t="shared" si="60"/>
        <v>2748.4186065022291</v>
      </c>
      <c r="L522" s="41">
        <f t="shared" si="61"/>
        <v>3.85163240925E-3</v>
      </c>
      <c r="M522" s="41">
        <f t="shared" si="62"/>
        <v>2.130024420039188</v>
      </c>
    </row>
    <row r="523" spans="2:13">
      <c r="B523" s="81">
        <f t="shared" si="56"/>
        <v>518</v>
      </c>
      <c r="C523" s="44">
        <f>7000</f>
        <v>7000</v>
      </c>
      <c r="D523" s="48">
        <v>9287.6999999999989</v>
      </c>
      <c r="E523" s="48">
        <v>9.2876999999999992</v>
      </c>
      <c r="F523" s="48">
        <v>12.670143128182252</v>
      </c>
      <c r="G523" s="50">
        <v>535.1</v>
      </c>
      <c r="H523" s="41">
        <f t="shared" si="57"/>
        <v>9.2876999999999994E-3</v>
      </c>
      <c r="I523" s="41">
        <f t="shared" si="58"/>
        <v>1.3805134083333332</v>
      </c>
      <c r="J523" s="41">
        <f t="shared" si="59"/>
        <v>4.96984827</v>
      </c>
      <c r="K523" s="41">
        <f t="shared" si="60"/>
        <v>2753.3884547722291</v>
      </c>
      <c r="L523" s="41">
        <f t="shared" si="61"/>
        <v>3.85163240925E-3</v>
      </c>
      <c r="M523" s="41">
        <f t="shared" si="62"/>
        <v>2.1338760524484379</v>
      </c>
    </row>
    <row r="524" spans="2:13">
      <c r="B524" s="81">
        <f t="shared" si="56"/>
        <v>519</v>
      </c>
      <c r="C524" s="44">
        <f>7000</f>
        <v>7000</v>
      </c>
      <c r="D524" s="48">
        <v>9287.6999999999989</v>
      </c>
      <c r="E524" s="48">
        <v>9.2876999999999992</v>
      </c>
      <c r="F524" s="48">
        <v>12.670143128182252</v>
      </c>
      <c r="G524" s="50">
        <v>535.1</v>
      </c>
      <c r="H524" s="41">
        <f t="shared" si="57"/>
        <v>9.2876999999999994E-3</v>
      </c>
      <c r="I524" s="41">
        <f t="shared" si="58"/>
        <v>1.3805134083333332</v>
      </c>
      <c r="J524" s="41">
        <f t="shared" si="59"/>
        <v>4.96984827</v>
      </c>
      <c r="K524" s="41">
        <f t="shared" si="60"/>
        <v>2758.3583030422292</v>
      </c>
      <c r="L524" s="41">
        <f t="shared" si="61"/>
        <v>3.85163240925E-3</v>
      </c>
      <c r="M524" s="41">
        <f t="shared" si="62"/>
        <v>2.1377276848576878</v>
      </c>
    </row>
    <row r="525" spans="2:13">
      <c r="B525" s="81">
        <f t="shared" si="56"/>
        <v>520</v>
      </c>
      <c r="C525" s="44">
        <f>7000</f>
        <v>7000</v>
      </c>
      <c r="D525" s="48">
        <v>9287.6999999999989</v>
      </c>
      <c r="E525" s="48">
        <v>9.2876999999999992</v>
      </c>
      <c r="F525" s="48">
        <v>12.670143128182252</v>
      </c>
      <c r="G525" s="50">
        <v>535.1</v>
      </c>
      <c r="H525" s="41">
        <f t="shared" si="57"/>
        <v>9.2876999999999994E-3</v>
      </c>
      <c r="I525" s="41">
        <f t="shared" si="58"/>
        <v>1.3805134083333332</v>
      </c>
      <c r="J525" s="41">
        <f t="shared" si="59"/>
        <v>4.96984827</v>
      </c>
      <c r="K525" s="41">
        <f t="shared" si="60"/>
        <v>2763.3281513122292</v>
      </c>
      <c r="L525" s="41">
        <f t="shared" si="61"/>
        <v>3.85163240925E-3</v>
      </c>
      <c r="M525" s="41">
        <f t="shared" si="62"/>
        <v>2.1415793172669377</v>
      </c>
    </row>
    <row r="526" spans="2:13">
      <c r="B526" s="81">
        <f t="shared" si="56"/>
        <v>521</v>
      </c>
      <c r="C526" s="44">
        <f>7000</f>
        <v>7000</v>
      </c>
      <c r="D526" s="48">
        <v>9287.6999999999989</v>
      </c>
      <c r="E526" s="48">
        <v>9.2876999999999992</v>
      </c>
      <c r="F526" s="48">
        <v>12.670143128182252</v>
      </c>
      <c r="G526" s="50">
        <v>535.1</v>
      </c>
      <c r="H526" s="41">
        <f t="shared" si="57"/>
        <v>9.2876999999999994E-3</v>
      </c>
      <c r="I526" s="41">
        <f t="shared" si="58"/>
        <v>1.3805134083333332</v>
      </c>
      <c r="J526" s="41">
        <f t="shared" si="59"/>
        <v>4.96984827</v>
      </c>
      <c r="K526" s="41">
        <f t="shared" si="60"/>
        <v>2768.2979995822293</v>
      </c>
      <c r="L526" s="41">
        <f t="shared" si="61"/>
        <v>3.85163240925E-3</v>
      </c>
      <c r="M526" s="41">
        <f t="shared" si="62"/>
        <v>2.1454309496761876</v>
      </c>
    </row>
    <row r="527" spans="2:13">
      <c r="B527" s="81">
        <f t="shared" si="56"/>
        <v>522</v>
      </c>
      <c r="C527" s="44">
        <f>7000</f>
        <v>7000</v>
      </c>
      <c r="D527" s="48">
        <v>9287.6999999999989</v>
      </c>
      <c r="E527" s="48">
        <v>9.2876999999999992</v>
      </c>
      <c r="F527" s="48">
        <v>12.670143128182252</v>
      </c>
      <c r="G527" s="50">
        <v>535.1</v>
      </c>
      <c r="H527" s="41">
        <f t="shared" si="57"/>
        <v>9.2876999999999994E-3</v>
      </c>
      <c r="I527" s="41">
        <f t="shared" si="58"/>
        <v>1.3805134083333332</v>
      </c>
      <c r="J527" s="41">
        <f t="shared" si="59"/>
        <v>4.96984827</v>
      </c>
      <c r="K527" s="41">
        <f t="shared" si="60"/>
        <v>2773.2678478522294</v>
      </c>
      <c r="L527" s="41">
        <f t="shared" si="61"/>
        <v>3.85163240925E-3</v>
      </c>
      <c r="M527" s="41">
        <f t="shared" si="62"/>
        <v>2.1492825820854375</v>
      </c>
    </row>
    <row r="528" spans="2:13">
      <c r="B528" s="81">
        <f t="shared" si="56"/>
        <v>523</v>
      </c>
      <c r="C528" s="44">
        <f>7000</f>
        <v>7000</v>
      </c>
      <c r="D528" s="48">
        <v>9287.6999999999989</v>
      </c>
      <c r="E528" s="48">
        <v>9.2876999999999992</v>
      </c>
      <c r="F528" s="48">
        <v>12.670143128182252</v>
      </c>
      <c r="G528" s="50">
        <v>535.1</v>
      </c>
      <c r="H528" s="41">
        <f t="shared" si="57"/>
        <v>9.2876999999999994E-3</v>
      </c>
      <c r="I528" s="41">
        <f t="shared" si="58"/>
        <v>1.3805134083333332</v>
      </c>
      <c r="J528" s="41">
        <f t="shared" si="59"/>
        <v>4.96984827</v>
      </c>
      <c r="K528" s="41">
        <f t="shared" si="60"/>
        <v>2778.2376961222294</v>
      </c>
      <c r="L528" s="41">
        <f t="shared" si="61"/>
        <v>3.85163240925E-3</v>
      </c>
      <c r="M528" s="41">
        <f t="shared" si="62"/>
        <v>2.1531342144946874</v>
      </c>
    </row>
    <row r="529" spans="2:13">
      <c r="B529" s="81">
        <f t="shared" si="56"/>
        <v>524</v>
      </c>
      <c r="C529" s="44">
        <f>7000</f>
        <v>7000</v>
      </c>
      <c r="D529" s="48">
        <v>9287.6999999999989</v>
      </c>
      <c r="E529" s="48">
        <v>9.2876999999999992</v>
      </c>
      <c r="F529" s="48">
        <v>12.670143128182252</v>
      </c>
      <c r="G529" s="50">
        <v>535.1</v>
      </c>
      <c r="H529" s="41">
        <f t="shared" si="57"/>
        <v>9.2876999999999994E-3</v>
      </c>
      <c r="I529" s="41">
        <f t="shared" si="58"/>
        <v>1.3805134083333332</v>
      </c>
      <c r="J529" s="41">
        <f t="shared" si="59"/>
        <v>4.96984827</v>
      </c>
      <c r="K529" s="41">
        <f t="shared" si="60"/>
        <v>2783.2075443922295</v>
      </c>
      <c r="L529" s="41">
        <f t="shared" si="61"/>
        <v>3.85163240925E-3</v>
      </c>
      <c r="M529" s="41">
        <f t="shared" si="62"/>
        <v>2.1569858469039374</v>
      </c>
    </row>
    <row r="530" spans="2:13">
      <c r="B530" s="81">
        <f t="shared" si="56"/>
        <v>525</v>
      </c>
      <c r="C530" s="44">
        <f>7000</f>
        <v>7000</v>
      </c>
      <c r="D530" s="48">
        <v>9287.6999999999989</v>
      </c>
      <c r="E530" s="48">
        <v>9.2876999999999992</v>
      </c>
      <c r="F530" s="48">
        <v>12.670143128182252</v>
      </c>
      <c r="G530" s="50">
        <v>535.1</v>
      </c>
      <c r="H530" s="41">
        <f t="shared" si="57"/>
        <v>9.2876999999999994E-3</v>
      </c>
      <c r="I530" s="41">
        <f t="shared" si="58"/>
        <v>1.3805134083333332</v>
      </c>
      <c r="J530" s="41">
        <f t="shared" si="59"/>
        <v>4.96984827</v>
      </c>
      <c r="K530" s="41">
        <f t="shared" si="60"/>
        <v>2788.1773926622295</v>
      </c>
      <c r="L530" s="41">
        <f t="shared" si="61"/>
        <v>3.85163240925E-3</v>
      </c>
      <c r="M530" s="41">
        <f t="shared" si="62"/>
        <v>2.1608374793131873</v>
      </c>
    </row>
    <row r="531" spans="2:13">
      <c r="B531" s="81">
        <f t="shared" si="56"/>
        <v>526</v>
      </c>
      <c r="C531" s="44">
        <f>7000</f>
        <v>7000</v>
      </c>
      <c r="D531" s="48">
        <v>9287.6999999999989</v>
      </c>
      <c r="E531" s="48">
        <v>9.2876999999999992</v>
      </c>
      <c r="F531" s="48">
        <v>12.670143128182252</v>
      </c>
      <c r="G531" s="50">
        <v>535.1</v>
      </c>
      <c r="H531" s="41">
        <f t="shared" si="57"/>
        <v>9.2876999999999994E-3</v>
      </c>
      <c r="I531" s="41">
        <f t="shared" si="58"/>
        <v>1.3805134083333332</v>
      </c>
      <c r="J531" s="41">
        <f t="shared" si="59"/>
        <v>4.96984827</v>
      </c>
      <c r="K531" s="41">
        <f t="shared" si="60"/>
        <v>2793.1472409322296</v>
      </c>
      <c r="L531" s="41">
        <f t="shared" si="61"/>
        <v>3.85163240925E-3</v>
      </c>
      <c r="M531" s="41">
        <f t="shared" si="62"/>
        <v>2.1646891117224372</v>
      </c>
    </row>
    <row r="532" spans="2:13">
      <c r="B532" s="81">
        <f t="shared" si="56"/>
        <v>527</v>
      </c>
      <c r="C532" s="44">
        <f>7000</f>
        <v>7000</v>
      </c>
      <c r="D532" s="48">
        <v>9287.6999999999989</v>
      </c>
      <c r="E532" s="48">
        <v>9.2876999999999992</v>
      </c>
      <c r="F532" s="48">
        <v>12.670143128182252</v>
      </c>
      <c r="G532" s="50">
        <v>535.1</v>
      </c>
      <c r="H532" s="41">
        <f t="shared" si="57"/>
        <v>9.2876999999999994E-3</v>
      </c>
      <c r="I532" s="41">
        <f t="shared" si="58"/>
        <v>1.3805134083333332</v>
      </c>
      <c r="J532" s="41">
        <f t="shared" si="59"/>
        <v>4.96984827</v>
      </c>
      <c r="K532" s="41">
        <f t="shared" si="60"/>
        <v>2798.1170892022296</v>
      </c>
      <c r="L532" s="41">
        <f t="shared" si="61"/>
        <v>3.85163240925E-3</v>
      </c>
      <c r="M532" s="41">
        <f t="shared" si="62"/>
        <v>2.1685407441316871</v>
      </c>
    </row>
    <row r="533" spans="2:13">
      <c r="B533" s="81">
        <f t="shared" si="56"/>
        <v>528</v>
      </c>
      <c r="C533" s="44">
        <f>7000</f>
        <v>7000</v>
      </c>
      <c r="D533" s="48">
        <v>9287.6999999999989</v>
      </c>
      <c r="E533" s="48">
        <v>9.2876999999999992</v>
      </c>
      <c r="F533" s="48">
        <v>12.670143128182252</v>
      </c>
      <c r="G533" s="50">
        <v>535.1</v>
      </c>
      <c r="H533" s="41">
        <f t="shared" si="57"/>
        <v>9.2876999999999994E-3</v>
      </c>
      <c r="I533" s="41">
        <f t="shared" si="58"/>
        <v>1.3805134083333332</v>
      </c>
      <c r="J533" s="41">
        <f t="shared" si="59"/>
        <v>4.96984827</v>
      </c>
      <c r="K533" s="41">
        <f t="shared" si="60"/>
        <v>2803.0869374722297</v>
      </c>
      <c r="L533" s="41">
        <f t="shared" si="61"/>
        <v>3.85163240925E-3</v>
      </c>
      <c r="M533" s="41">
        <f t="shared" si="62"/>
        <v>2.172392376540937</v>
      </c>
    </row>
    <row r="534" spans="2:13">
      <c r="B534" s="81">
        <f t="shared" si="56"/>
        <v>529</v>
      </c>
      <c r="C534" s="44">
        <f>7000</f>
        <v>7000</v>
      </c>
      <c r="D534" s="48">
        <v>9287.6999999999989</v>
      </c>
      <c r="E534" s="48">
        <v>9.2876999999999992</v>
      </c>
      <c r="F534" s="48">
        <v>12.670143128182252</v>
      </c>
      <c r="G534" s="50">
        <v>535.1</v>
      </c>
      <c r="H534" s="41">
        <f t="shared" si="57"/>
        <v>9.2876999999999994E-3</v>
      </c>
      <c r="I534" s="41">
        <f t="shared" si="58"/>
        <v>1.3805134083333332</v>
      </c>
      <c r="J534" s="41">
        <f t="shared" si="59"/>
        <v>4.96984827</v>
      </c>
      <c r="K534" s="41">
        <f t="shared" si="60"/>
        <v>2808.0567857422297</v>
      </c>
      <c r="L534" s="41">
        <f t="shared" si="61"/>
        <v>3.85163240925E-3</v>
      </c>
      <c r="M534" s="41">
        <f t="shared" si="62"/>
        <v>2.1762440089501869</v>
      </c>
    </row>
    <row r="535" spans="2:13">
      <c r="B535" s="81">
        <f t="shared" si="56"/>
        <v>530</v>
      </c>
      <c r="C535" s="44">
        <f>7000</f>
        <v>7000</v>
      </c>
      <c r="D535" s="48">
        <v>9287.6999999999989</v>
      </c>
      <c r="E535" s="48">
        <v>9.2876999999999992</v>
      </c>
      <c r="F535" s="48">
        <v>12.670143128182252</v>
      </c>
      <c r="G535" s="50">
        <v>535.1</v>
      </c>
      <c r="H535" s="41">
        <f t="shared" si="57"/>
        <v>9.2876999999999994E-3</v>
      </c>
      <c r="I535" s="41">
        <f t="shared" si="58"/>
        <v>1.3805134083333332</v>
      </c>
      <c r="J535" s="41">
        <f t="shared" si="59"/>
        <v>4.96984827</v>
      </c>
      <c r="K535" s="41">
        <f t="shared" si="60"/>
        <v>2813.0266340122298</v>
      </c>
      <c r="L535" s="41">
        <f t="shared" si="61"/>
        <v>3.85163240925E-3</v>
      </c>
      <c r="M535" s="41">
        <f t="shared" si="62"/>
        <v>2.1800956413594368</v>
      </c>
    </row>
    <row r="536" spans="2:13">
      <c r="B536" s="81">
        <f t="shared" si="56"/>
        <v>531</v>
      </c>
      <c r="C536" s="44">
        <f>7000</f>
        <v>7000</v>
      </c>
      <c r="D536" s="48">
        <v>9287.6999999999989</v>
      </c>
      <c r="E536" s="48">
        <v>9.2876999999999992</v>
      </c>
      <c r="F536" s="48">
        <v>12.670143128182252</v>
      </c>
      <c r="G536" s="50">
        <v>535.1</v>
      </c>
      <c r="H536" s="41">
        <f t="shared" si="57"/>
        <v>9.2876999999999994E-3</v>
      </c>
      <c r="I536" s="41">
        <f t="shared" si="58"/>
        <v>1.3805134083333332</v>
      </c>
      <c r="J536" s="41">
        <f t="shared" si="59"/>
        <v>4.96984827</v>
      </c>
      <c r="K536" s="41">
        <f t="shared" si="60"/>
        <v>2817.9964822822299</v>
      </c>
      <c r="L536" s="41">
        <f t="shared" si="61"/>
        <v>3.85163240925E-3</v>
      </c>
      <c r="M536" s="41">
        <f t="shared" si="62"/>
        <v>2.1839472737686867</v>
      </c>
    </row>
    <row r="537" spans="2:13">
      <c r="B537" s="81">
        <f t="shared" si="56"/>
        <v>532</v>
      </c>
      <c r="C537" s="44">
        <f>7000</f>
        <v>7000</v>
      </c>
      <c r="D537" s="48">
        <v>9287.6999999999989</v>
      </c>
      <c r="E537" s="48">
        <v>9.2876999999999992</v>
      </c>
      <c r="F537" s="48">
        <v>12.670143128182252</v>
      </c>
      <c r="G537" s="50">
        <v>535.1</v>
      </c>
      <c r="H537" s="41">
        <f t="shared" si="57"/>
        <v>9.2876999999999994E-3</v>
      </c>
      <c r="I537" s="41">
        <f t="shared" si="58"/>
        <v>1.3805134083333332</v>
      </c>
      <c r="J537" s="41">
        <f t="shared" si="59"/>
        <v>4.96984827</v>
      </c>
      <c r="K537" s="41">
        <f t="shared" si="60"/>
        <v>2822.9663305522299</v>
      </c>
      <c r="L537" s="41">
        <f t="shared" si="61"/>
        <v>3.85163240925E-3</v>
      </c>
      <c r="M537" s="41">
        <f t="shared" si="62"/>
        <v>2.1877989061779366</v>
      </c>
    </row>
    <row r="538" spans="2:13">
      <c r="B538" s="81">
        <f t="shared" si="56"/>
        <v>533</v>
      </c>
      <c r="C538" s="44">
        <f>7000</f>
        <v>7000</v>
      </c>
      <c r="D538" s="48">
        <v>9287.6999999999989</v>
      </c>
      <c r="E538" s="48">
        <v>9.2876999999999992</v>
      </c>
      <c r="F538" s="48">
        <v>12.670143128182252</v>
      </c>
      <c r="G538" s="50">
        <v>535.1</v>
      </c>
      <c r="H538" s="41">
        <f t="shared" si="57"/>
        <v>9.2876999999999994E-3</v>
      </c>
      <c r="I538" s="41">
        <f t="shared" si="58"/>
        <v>1.3805134083333332</v>
      </c>
      <c r="J538" s="41">
        <f t="shared" si="59"/>
        <v>4.96984827</v>
      </c>
      <c r="K538" s="41">
        <f t="shared" si="60"/>
        <v>2827.93617882223</v>
      </c>
      <c r="L538" s="41">
        <f t="shared" si="61"/>
        <v>3.85163240925E-3</v>
      </c>
      <c r="M538" s="41">
        <f t="shared" si="62"/>
        <v>2.1916505385871865</v>
      </c>
    </row>
    <row r="539" spans="2:13">
      <c r="B539" s="81">
        <f t="shared" si="56"/>
        <v>534</v>
      </c>
      <c r="C539" s="44">
        <f>7000</f>
        <v>7000</v>
      </c>
      <c r="D539" s="48">
        <v>9287.6999999999989</v>
      </c>
      <c r="E539" s="48">
        <v>9.2876999999999992</v>
      </c>
      <c r="F539" s="48">
        <v>12.670143128182252</v>
      </c>
      <c r="G539" s="50">
        <v>535.1</v>
      </c>
      <c r="H539" s="41">
        <f t="shared" si="57"/>
        <v>9.2876999999999994E-3</v>
      </c>
      <c r="I539" s="41">
        <f t="shared" si="58"/>
        <v>1.3805134083333332</v>
      </c>
      <c r="J539" s="41">
        <f t="shared" si="59"/>
        <v>4.96984827</v>
      </c>
      <c r="K539" s="41">
        <f t="shared" si="60"/>
        <v>2832.90602709223</v>
      </c>
      <c r="L539" s="41">
        <f t="shared" si="61"/>
        <v>3.85163240925E-3</v>
      </c>
      <c r="M539" s="41">
        <f t="shared" si="62"/>
        <v>2.1955021709964364</v>
      </c>
    </row>
    <row r="540" spans="2:13">
      <c r="B540" s="81">
        <f t="shared" si="56"/>
        <v>535</v>
      </c>
      <c r="C540" s="44">
        <f>7000</f>
        <v>7000</v>
      </c>
      <c r="D540" s="48">
        <v>9287.6999999999989</v>
      </c>
      <c r="E540" s="48">
        <v>9.2876999999999992</v>
      </c>
      <c r="F540" s="48">
        <v>12.670143128182252</v>
      </c>
      <c r="G540" s="50">
        <v>535.1</v>
      </c>
      <c r="H540" s="41">
        <f t="shared" si="57"/>
        <v>9.2876999999999994E-3</v>
      </c>
      <c r="I540" s="41">
        <f t="shared" si="58"/>
        <v>1.3805134083333332</v>
      </c>
      <c r="J540" s="41">
        <f t="shared" si="59"/>
        <v>4.96984827</v>
      </c>
      <c r="K540" s="41">
        <f t="shared" si="60"/>
        <v>2837.8758753622301</v>
      </c>
      <c r="L540" s="41">
        <f t="shared" si="61"/>
        <v>3.85163240925E-3</v>
      </c>
      <c r="M540" s="41">
        <f t="shared" si="62"/>
        <v>2.1993538034056863</v>
      </c>
    </row>
    <row r="541" spans="2:13">
      <c r="B541" s="81">
        <f t="shared" si="56"/>
        <v>536</v>
      </c>
      <c r="C541" s="44">
        <f>7000</f>
        <v>7000</v>
      </c>
      <c r="D541" s="48">
        <v>9287.6999999999989</v>
      </c>
      <c r="E541" s="48">
        <v>9.2876999999999992</v>
      </c>
      <c r="F541" s="48">
        <v>12.670143128182252</v>
      </c>
      <c r="G541" s="50">
        <v>535.1</v>
      </c>
      <c r="H541" s="41">
        <f t="shared" si="57"/>
        <v>9.2876999999999994E-3</v>
      </c>
      <c r="I541" s="41">
        <f t="shared" si="58"/>
        <v>1.3805134083333332</v>
      </c>
      <c r="J541" s="41">
        <f t="shared" si="59"/>
        <v>4.96984827</v>
      </c>
      <c r="K541" s="41">
        <f t="shared" si="60"/>
        <v>2842.8457236322301</v>
      </c>
      <c r="L541" s="41">
        <f t="shared" si="61"/>
        <v>3.85163240925E-3</v>
      </c>
      <c r="M541" s="41">
        <f t="shared" si="62"/>
        <v>2.2032054358149362</v>
      </c>
    </row>
    <row r="542" spans="2:13">
      <c r="B542" s="81">
        <f t="shared" si="56"/>
        <v>537</v>
      </c>
      <c r="C542" s="44">
        <f>7000</f>
        <v>7000</v>
      </c>
      <c r="D542" s="48">
        <v>9287.6999999999989</v>
      </c>
      <c r="E542" s="48">
        <v>9.2876999999999992</v>
      </c>
      <c r="F542" s="48">
        <v>12.670143128182252</v>
      </c>
      <c r="G542" s="50">
        <v>535.1</v>
      </c>
      <c r="H542" s="41">
        <f t="shared" si="57"/>
        <v>9.2876999999999994E-3</v>
      </c>
      <c r="I542" s="41">
        <f t="shared" si="58"/>
        <v>1.3805134083333332</v>
      </c>
      <c r="J542" s="41">
        <f t="shared" si="59"/>
        <v>4.96984827</v>
      </c>
      <c r="K542" s="41">
        <f t="shared" si="60"/>
        <v>2847.8155719022302</v>
      </c>
      <c r="L542" s="41">
        <f t="shared" si="61"/>
        <v>3.85163240925E-3</v>
      </c>
      <c r="M542" s="41">
        <f t="shared" si="62"/>
        <v>2.2070570682241861</v>
      </c>
    </row>
    <row r="543" spans="2:13">
      <c r="B543" s="81">
        <f t="shared" si="56"/>
        <v>538</v>
      </c>
      <c r="C543" s="44">
        <f>7000</f>
        <v>7000</v>
      </c>
      <c r="D543" s="48">
        <v>9287.6999999999989</v>
      </c>
      <c r="E543" s="48">
        <v>9.2876999999999992</v>
      </c>
      <c r="F543" s="48">
        <v>12.670143128182252</v>
      </c>
      <c r="G543" s="50">
        <v>535.1</v>
      </c>
      <c r="H543" s="41">
        <f t="shared" si="57"/>
        <v>9.2876999999999994E-3</v>
      </c>
      <c r="I543" s="41">
        <f t="shared" si="58"/>
        <v>1.3805134083333332</v>
      </c>
      <c r="J543" s="41">
        <f t="shared" si="59"/>
        <v>4.96984827</v>
      </c>
      <c r="K543" s="41">
        <f t="shared" si="60"/>
        <v>2852.7854201722303</v>
      </c>
      <c r="L543" s="41">
        <f t="shared" si="61"/>
        <v>3.85163240925E-3</v>
      </c>
      <c r="M543" s="41">
        <f t="shared" si="62"/>
        <v>2.210908700633436</v>
      </c>
    </row>
    <row r="544" spans="2:13">
      <c r="B544" s="81">
        <f t="shared" si="56"/>
        <v>539</v>
      </c>
      <c r="C544" s="44">
        <f>7000</f>
        <v>7000</v>
      </c>
      <c r="D544" s="48">
        <v>9287.6999999999989</v>
      </c>
      <c r="E544" s="48">
        <v>9.2876999999999992</v>
      </c>
      <c r="F544" s="48">
        <v>12.670143128182252</v>
      </c>
      <c r="G544" s="50">
        <v>535.1</v>
      </c>
      <c r="H544" s="41">
        <f t="shared" si="57"/>
        <v>9.2876999999999994E-3</v>
      </c>
      <c r="I544" s="41">
        <f t="shared" si="58"/>
        <v>1.3805134083333332</v>
      </c>
      <c r="J544" s="41">
        <f t="shared" si="59"/>
        <v>4.96984827</v>
      </c>
      <c r="K544" s="41">
        <f t="shared" si="60"/>
        <v>2857.7552684422303</v>
      </c>
      <c r="L544" s="41">
        <f t="shared" si="61"/>
        <v>3.85163240925E-3</v>
      </c>
      <c r="M544" s="41">
        <f t="shared" si="62"/>
        <v>2.2147603330426859</v>
      </c>
    </row>
    <row r="545" spans="2:13">
      <c r="B545" s="81">
        <f t="shared" si="56"/>
        <v>540</v>
      </c>
      <c r="C545" s="44">
        <f>7000</f>
        <v>7000</v>
      </c>
      <c r="D545" s="48">
        <v>9287.6999999999989</v>
      </c>
      <c r="E545" s="48">
        <v>9.2876999999999992</v>
      </c>
      <c r="F545" s="48">
        <v>12.670143128182252</v>
      </c>
      <c r="G545" s="50">
        <v>535.1</v>
      </c>
      <c r="H545" s="41">
        <f t="shared" si="57"/>
        <v>9.2876999999999994E-3</v>
      </c>
      <c r="I545" s="41">
        <f t="shared" si="58"/>
        <v>1.3805134083333332</v>
      </c>
      <c r="J545" s="41">
        <f t="shared" si="59"/>
        <v>4.96984827</v>
      </c>
      <c r="K545" s="41">
        <f t="shared" si="60"/>
        <v>2862.7251167122304</v>
      </c>
      <c r="L545" s="41">
        <f t="shared" si="61"/>
        <v>3.85163240925E-3</v>
      </c>
      <c r="M545" s="41">
        <f t="shared" si="62"/>
        <v>2.2186119654519358</v>
      </c>
    </row>
    <row r="546" spans="2:13">
      <c r="B546" s="81">
        <f t="shared" si="56"/>
        <v>541</v>
      </c>
      <c r="C546" s="44">
        <f>7000</f>
        <v>7000</v>
      </c>
      <c r="D546" s="48">
        <v>9287.6999999999989</v>
      </c>
      <c r="E546" s="48">
        <v>9.2876999999999992</v>
      </c>
      <c r="F546" s="48">
        <v>12.670143128182252</v>
      </c>
      <c r="G546" s="50">
        <v>535.1</v>
      </c>
      <c r="H546" s="41">
        <f t="shared" si="57"/>
        <v>9.2876999999999994E-3</v>
      </c>
      <c r="I546" s="41">
        <f t="shared" si="58"/>
        <v>1.3805134083333332</v>
      </c>
      <c r="J546" s="41">
        <f t="shared" si="59"/>
        <v>4.96984827</v>
      </c>
      <c r="K546" s="41">
        <f t="shared" si="60"/>
        <v>2867.6949649822304</v>
      </c>
      <c r="L546" s="41">
        <f t="shared" si="61"/>
        <v>3.85163240925E-3</v>
      </c>
      <c r="M546" s="41">
        <f t="shared" si="62"/>
        <v>2.2224635978611857</v>
      </c>
    </row>
    <row r="547" spans="2:13">
      <c r="B547" s="81">
        <f t="shared" si="56"/>
        <v>542</v>
      </c>
      <c r="C547" s="44">
        <f>7000</f>
        <v>7000</v>
      </c>
      <c r="D547" s="48">
        <v>9287.6999999999989</v>
      </c>
      <c r="E547" s="48">
        <v>9.2876999999999992</v>
      </c>
      <c r="F547" s="48">
        <v>12.670143128182252</v>
      </c>
      <c r="G547" s="50">
        <v>535.1</v>
      </c>
      <c r="H547" s="41">
        <f t="shared" si="57"/>
        <v>9.2876999999999994E-3</v>
      </c>
      <c r="I547" s="41">
        <f t="shared" si="58"/>
        <v>1.3805134083333332</v>
      </c>
      <c r="J547" s="41">
        <f t="shared" si="59"/>
        <v>4.96984827</v>
      </c>
      <c r="K547" s="41">
        <f t="shared" si="60"/>
        <v>2872.6648132522305</v>
      </c>
      <c r="L547" s="41">
        <f t="shared" si="61"/>
        <v>3.85163240925E-3</v>
      </c>
      <c r="M547" s="41">
        <f t="shared" si="62"/>
        <v>2.2263152302704357</v>
      </c>
    </row>
    <row r="548" spans="2:13">
      <c r="B548" s="81">
        <f t="shared" si="56"/>
        <v>543</v>
      </c>
      <c r="C548" s="44">
        <f>7000</f>
        <v>7000</v>
      </c>
      <c r="D548" s="48">
        <v>9287.6999999999989</v>
      </c>
      <c r="E548" s="48">
        <v>9.2876999999999992</v>
      </c>
      <c r="F548" s="48">
        <v>12.670143128182252</v>
      </c>
      <c r="G548" s="50">
        <v>535.1</v>
      </c>
      <c r="H548" s="41">
        <f t="shared" si="57"/>
        <v>9.2876999999999994E-3</v>
      </c>
      <c r="I548" s="41">
        <f t="shared" si="58"/>
        <v>1.3805134083333332</v>
      </c>
      <c r="J548" s="41">
        <f t="shared" si="59"/>
        <v>4.96984827</v>
      </c>
      <c r="K548" s="41">
        <f t="shared" si="60"/>
        <v>2877.6346615222305</v>
      </c>
      <c r="L548" s="41">
        <f t="shared" si="61"/>
        <v>3.85163240925E-3</v>
      </c>
      <c r="M548" s="41">
        <f t="shared" si="62"/>
        <v>2.2301668626796856</v>
      </c>
    </row>
    <row r="549" spans="2:13">
      <c r="B549" s="81">
        <f t="shared" si="56"/>
        <v>544</v>
      </c>
      <c r="C549" s="44">
        <f>7000</f>
        <v>7000</v>
      </c>
      <c r="D549" s="48">
        <v>9287.6999999999989</v>
      </c>
      <c r="E549" s="48">
        <v>9.2876999999999992</v>
      </c>
      <c r="F549" s="48">
        <v>12.670143128182252</v>
      </c>
      <c r="G549" s="50">
        <v>535.1</v>
      </c>
      <c r="H549" s="41">
        <f t="shared" si="57"/>
        <v>9.2876999999999994E-3</v>
      </c>
      <c r="I549" s="41">
        <f t="shared" si="58"/>
        <v>1.3805134083333332</v>
      </c>
      <c r="J549" s="41">
        <f t="shared" si="59"/>
        <v>4.96984827</v>
      </c>
      <c r="K549" s="41">
        <f t="shared" si="60"/>
        <v>2882.6045097922306</v>
      </c>
      <c r="L549" s="41">
        <f t="shared" si="61"/>
        <v>3.85163240925E-3</v>
      </c>
      <c r="M549" s="41">
        <f t="shared" si="62"/>
        <v>2.2340184950889355</v>
      </c>
    </row>
    <row r="550" spans="2:13">
      <c r="B550" s="81">
        <f t="shared" si="56"/>
        <v>545</v>
      </c>
      <c r="C550" s="44">
        <f>7000</f>
        <v>7000</v>
      </c>
      <c r="D550" s="48">
        <v>9287.6999999999989</v>
      </c>
      <c r="E550" s="48">
        <v>9.2876999999999992</v>
      </c>
      <c r="F550" s="48">
        <v>12.670143128182252</v>
      </c>
      <c r="G550" s="50">
        <v>535.1</v>
      </c>
      <c r="H550" s="41">
        <f t="shared" si="57"/>
        <v>9.2876999999999994E-3</v>
      </c>
      <c r="I550" s="41">
        <f t="shared" si="58"/>
        <v>1.3805134083333332</v>
      </c>
      <c r="J550" s="41">
        <f t="shared" si="59"/>
        <v>4.96984827</v>
      </c>
      <c r="K550" s="41">
        <f t="shared" si="60"/>
        <v>2887.5743580622307</v>
      </c>
      <c r="L550" s="41">
        <f t="shared" si="61"/>
        <v>3.85163240925E-3</v>
      </c>
      <c r="M550" s="41">
        <f t="shared" si="62"/>
        <v>2.2378701274981854</v>
      </c>
    </row>
    <row r="551" spans="2:13">
      <c r="B551" s="81">
        <f t="shared" si="56"/>
        <v>546</v>
      </c>
      <c r="C551" s="44">
        <f>7000</f>
        <v>7000</v>
      </c>
      <c r="D551" s="48">
        <v>9287.6999999999989</v>
      </c>
      <c r="E551" s="48">
        <v>9.2876999999999992</v>
      </c>
      <c r="F551" s="48">
        <v>12.670143128182252</v>
      </c>
      <c r="G551" s="50">
        <v>535.1</v>
      </c>
      <c r="H551" s="41">
        <f t="shared" si="57"/>
        <v>9.2876999999999994E-3</v>
      </c>
      <c r="I551" s="41">
        <f t="shared" si="58"/>
        <v>1.3805134083333332</v>
      </c>
      <c r="J551" s="41">
        <f t="shared" si="59"/>
        <v>4.96984827</v>
      </c>
      <c r="K551" s="41">
        <f t="shared" si="60"/>
        <v>2892.5442063322307</v>
      </c>
      <c r="L551" s="41">
        <f t="shared" si="61"/>
        <v>3.85163240925E-3</v>
      </c>
      <c r="M551" s="41">
        <f t="shared" si="62"/>
        <v>2.2417217599074353</v>
      </c>
    </row>
    <row r="552" spans="2:13">
      <c r="B552" s="81">
        <f t="shared" si="56"/>
        <v>547</v>
      </c>
      <c r="C552" s="44">
        <f>7000</f>
        <v>7000</v>
      </c>
      <c r="D552" s="48">
        <v>9287.6999999999989</v>
      </c>
      <c r="E552" s="48">
        <v>9.2876999999999992</v>
      </c>
      <c r="F552" s="48">
        <v>12.670143128182252</v>
      </c>
      <c r="G552" s="50">
        <v>535.1</v>
      </c>
      <c r="H552" s="41">
        <f t="shared" si="57"/>
        <v>9.2876999999999994E-3</v>
      </c>
      <c r="I552" s="41">
        <f t="shared" si="58"/>
        <v>1.3805134083333332</v>
      </c>
      <c r="J552" s="41">
        <f t="shared" si="59"/>
        <v>4.96984827</v>
      </c>
      <c r="K552" s="41">
        <f t="shared" si="60"/>
        <v>2897.5140546022308</v>
      </c>
      <c r="L552" s="41">
        <f t="shared" si="61"/>
        <v>3.85163240925E-3</v>
      </c>
      <c r="M552" s="41">
        <f t="shared" si="62"/>
        <v>2.2455733923166852</v>
      </c>
    </row>
    <row r="553" spans="2:13">
      <c r="B553" s="81">
        <f t="shared" si="56"/>
        <v>548</v>
      </c>
      <c r="C553" s="44">
        <f>7000</f>
        <v>7000</v>
      </c>
      <c r="D553" s="48">
        <v>9287.6999999999989</v>
      </c>
      <c r="E553" s="48">
        <v>9.2876999999999992</v>
      </c>
      <c r="F553" s="48">
        <v>12.670143128182252</v>
      </c>
      <c r="G553" s="50">
        <v>535.1</v>
      </c>
      <c r="H553" s="41">
        <f t="shared" si="57"/>
        <v>9.2876999999999994E-3</v>
      </c>
      <c r="I553" s="41">
        <f t="shared" si="58"/>
        <v>1.3805134083333332</v>
      </c>
      <c r="J553" s="41">
        <f t="shared" si="59"/>
        <v>4.96984827</v>
      </c>
      <c r="K553" s="41">
        <f t="shared" si="60"/>
        <v>2902.4839028722308</v>
      </c>
      <c r="L553" s="41">
        <f t="shared" si="61"/>
        <v>3.85163240925E-3</v>
      </c>
      <c r="M553" s="41">
        <f t="shared" si="62"/>
        <v>2.2494250247259351</v>
      </c>
    </row>
    <row r="554" spans="2:13">
      <c r="B554" s="81">
        <f t="shared" si="56"/>
        <v>549</v>
      </c>
      <c r="C554" s="44">
        <f>7000</f>
        <v>7000</v>
      </c>
      <c r="D554" s="48">
        <v>9287.6999999999989</v>
      </c>
      <c r="E554" s="48">
        <v>9.2876999999999992</v>
      </c>
      <c r="F554" s="48">
        <v>12.670143128182252</v>
      </c>
      <c r="G554" s="50">
        <v>535.1</v>
      </c>
      <c r="H554" s="41">
        <f t="shared" si="57"/>
        <v>9.2876999999999994E-3</v>
      </c>
      <c r="I554" s="41">
        <f t="shared" si="58"/>
        <v>1.3805134083333332</v>
      </c>
      <c r="J554" s="41">
        <f t="shared" si="59"/>
        <v>4.96984827</v>
      </c>
      <c r="K554" s="41">
        <f t="shared" si="60"/>
        <v>2907.4537511422309</v>
      </c>
      <c r="L554" s="41">
        <f t="shared" si="61"/>
        <v>3.85163240925E-3</v>
      </c>
      <c r="M554" s="41">
        <f t="shared" si="62"/>
        <v>2.253276657135185</v>
      </c>
    </row>
    <row r="555" spans="2:13">
      <c r="B555" s="81">
        <f t="shared" si="56"/>
        <v>550</v>
      </c>
      <c r="C555" s="44">
        <f>7000</f>
        <v>7000</v>
      </c>
      <c r="D555" s="48">
        <v>9287.6999999999989</v>
      </c>
      <c r="E555" s="48">
        <v>9.2876999999999992</v>
      </c>
      <c r="F555" s="48">
        <v>12.670143128182252</v>
      </c>
      <c r="G555" s="50">
        <v>535.1</v>
      </c>
      <c r="H555" s="41">
        <f t="shared" si="57"/>
        <v>9.2876999999999994E-3</v>
      </c>
      <c r="I555" s="41">
        <f t="shared" si="58"/>
        <v>1.3805134083333332</v>
      </c>
      <c r="J555" s="41">
        <f t="shared" si="59"/>
        <v>4.96984827</v>
      </c>
      <c r="K555" s="41">
        <f t="shared" si="60"/>
        <v>2912.4235994122309</v>
      </c>
      <c r="L555" s="41">
        <f t="shared" si="61"/>
        <v>3.85163240925E-3</v>
      </c>
      <c r="M555" s="41">
        <f t="shared" si="62"/>
        <v>2.2571282895444349</v>
      </c>
    </row>
    <row r="556" spans="2:13">
      <c r="B556" s="81">
        <f t="shared" si="56"/>
        <v>551</v>
      </c>
      <c r="C556" s="44">
        <f>7000</f>
        <v>7000</v>
      </c>
      <c r="D556" s="48">
        <v>9287.6999999999989</v>
      </c>
      <c r="E556" s="48">
        <v>9.2876999999999992</v>
      </c>
      <c r="F556" s="48">
        <v>12.670143128182252</v>
      </c>
      <c r="G556" s="50">
        <v>535.1</v>
      </c>
      <c r="H556" s="41">
        <f t="shared" si="57"/>
        <v>9.2876999999999994E-3</v>
      </c>
      <c r="I556" s="41">
        <f t="shared" si="58"/>
        <v>1.3805134083333332</v>
      </c>
      <c r="J556" s="41">
        <f t="shared" si="59"/>
        <v>4.96984827</v>
      </c>
      <c r="K556" s="41">
        <f t="shared" si="60"/>
        <v>2917.393447682231</v>
      </c>
      <c r="L556" s="41">
        <f t="shared" si="61"/>
        <v>3.85163240925E-3</v>
      </c>
      <c r="M556" s="41">
        <f t="shared" si="62"/>
        <v>2.2609799219536848</v>
      </c>
    </row>
    <row r="557" spans="2:13">
      <c r="B557" s="81">
        <f t="shared" si="56"/>
        <v>552</v>
      </c>
      <c r="C557" s="44">
        <f>7000</f>
        <v>7000</v>
      </c>
      <c r="D557" s="48">
        <v>9287.6999999999989</v>
      </c>
      <c r="E557" s="48">
        <v>9.2876999999999992</v>
      </c>
      <c r="F557" s="48">
        <v>12.670143128182252</v>
      </c>
      <c r="G557" s="50">
        <v>535.1</v>
      </c>
      <c r="H557" s="41">
        <f t="shared" si="57"/>
        <v>9.2876999999999994E-3</v>
      </c>
      <c r="I557" s="41">
        <f t="shared" si="58"/>
        <v>1.3805134083333332</v>
      </c>
      <c r="J557" s="41">
        <f t="shared" si="59"/>
        <v>4.96984827</v>
      </c>
      <c r="K557" s="41">
        <f t="shared" si="60"/>
        <v>2922.3632959522311</v>
      </c>
      <c r="L557" s="41">
        <f t="shared" si="61"/>
        <v>3.85163240925E-3</v>
      </c>
      <c r="M557" s="41">
        <f t="shared" si="62"/>
        <v>2.2648315543629347</v>
      </c>
    </row>
    <row r="558" spans="2:13">
      <c r="B558" s="81">
        <f t="shared" si="56"/>
        <v>553</v>
      </c>
      <c r="C558" s="44">
        <f>7000</f>
        <v>7000</v>
      </c>
      <c r="D558" s="48">
        <v>9287.6999999999989</v>
      </c>
      <c r="E558" s="48">
        <v>9.2876999999999992</v>
      </c>
      <c r="F558" s="48">
        <v>12.670143128182252</v>
      </c>
      <c r="G558" s="50">
        <v>535.1</v>
      </c>
      <c r="H558" s="41">
        <f t="shared" si="57"/>
        <v>9.2876999999999994E-3</v>
      </c>
      <c r="I558" s="41">
        <f t="shared" si="58"/>
        <v>1.3805134083333332</v>
      </c>
      <c r="J558" s="41">
        <f t="shared" si="59"/>
        <v>4.96984827</v>
      </c>
      <c r="K558" s="41">
        <f t="shared" si="60"/>
        <v>2927.3331442222311</v>
      </c>
      <c r="L558" s="41">
        <f t="shared" si="61"/>
        <v>3.85163240925E-3</v>
      </c>
      <c r="M558" s="41">
        <f t="shared" si="62"/>
        <v>2.2686831867721846</v>
      </c>
    </row>
    <row r="559" spans="2:13">
      <c r="B559" s="81">
        <f t="shared" si="56"/>
        <v>554</v>
      </c>
      <c r="C559" s="44">
        <f>7000</f>
        <v>7000</v>
      </c>
      <c r="D559" s="48">
        <v>9287.6999999999989</v>
      </c>
      <c r="E559" s="48">
        <v>9.2876999999999992</v>
      </c>
      <c r="F559" s="48">
        <v>12.670143128182252</v>
      </c>
      <c r="G559" s="50">
        <v>535.1</v>
      </c>
      <c r="H559" s="41">
        <f t="shared" si="57"/>
        <v>9.2876999999999994E-3</v>
      </c>
      <c r="I559" s="41">
        <f t="shared" si="58"/>
        <v>1.3805134083333332</v>
      </c>
      <c r="J559" s="41">
        <f t="shared" si="59"/>
        <v>4.96984827</v>
      </c>
      <c r="K559" s="41">
        <f t="shared" si="60"/>
        <v>2932.3029924922312</v>
      </c>
      <c r="L559" s="41">
        <f t="shared" si="61"/>
        <v>3.85163240925E-3</v>
      </c>
      <c r="M559" s="41">
        <f t="shared" si="62"/>
        <v>2.2725348191814345</v>
      </c>
    </row>
    <row r="560" spans="2:13">
      <c r="B560" s="81">
        <f t="shared" si="56"/>
        <v>555</v>
      </c>
      <c r="C560" s="44">
        <f>7000</f>
        <v>7000</v>
      </c>
      <c r="D560" s="48">
        <v>9287.6999999999989</v>
      </c>
      <c r="E560" s="48">
        <v>9.2876999999999992</v>
      </c>
      <c r="F560" s="48">
        <v>12.670143128182252</v>
      </c>
      <c r="G560" s="50">
        <v>535.1</v>
      </c>
      <c r="H560" s="41">
        <f t="shared" si="57"/>
        <v>9.2876999999999994E-3</v>
      </c>
      <c r="I560" s="41">
        <f t="shared" si="58"/>
        <v>1.3805134083333332</v>
      </c>
      <c r="J560" s="41">
        <f t="shared" si="59"/>
        <v>4.96984827</v>
      </c>
      <c r="K560" s="41">
        <f t="shared" si="60"/>
        <v>2937.2728407622312</v>
      </c>
      <c r="L560" s="41">
        <f t="shared" si="61"/>
        <v>3.85163240925E-3</v>
      </c>
      <c r="M560" s="41">
        <f t="shared" si="62"/>
        <v>2.2763864515906844</v>
      </c>
    </row>
    <row r="561" spans="2:13">
      <c r="B561" s="81">
        <f t="shared" si="56"/>
        <v>556</v>
      </c>
      <c r="C561" s="44">
        <f>7000</f>
        <v>7000</v>
      </c>
      <c r="D561" s="48">
        <v>9287.6999999999989</v>
      </c>
      <c r="E561" s="48">
        <v>9.2876999999999992</v>
      </c>
      <c r="F561" s="48">
        <v>12.670143128182252</v>
      </c>
      <c r="G561" s="50">
        <v>535.1</v>
      </c>
      <c r="H561" s="41">
        <f t="shared" si="57"/>
        <v>9.2876999999999994E-3</v>
      </c>
      <c r="I561" s="41">
        <f t="shared" si="58"/>
        <v>1.3805134083333332</v>
      </c>
      <c r="J561" s="41">
        <f t="shared" si="59"/>
        <v>4.96984827</v>
      </c>
      <c r="K561" s="41">
        <f t="shared" si="60"/>
        <v>2942.2426890322313</v>
      </c>
      <c r="L561" s="41">
        <f t="shared" si="61"/>
        <v>3.85163240925E-3</v>
      </c>
      <c r="M561" s="41">
        <f t="shared" si="62"/>
        <v>2.2802380839999343</v>
      </c>
    </row>
    <row r="562" spans="2:13">
      <c r="B562" s="81">
        <f t="shared" si="56"/>
        <v>557</v>
      </c>
      <c r="C562" s="44">
        <f>7000</f>
        <v>7000</v>
      </c>
      <c r="D562" s="48">
        <v>9287.6999999999989</v>
      </c>
      <c r="E562" s="48">
        <v>9.2876999999999992</v>
      </c>
      <c r="F562" s="48">
        <v>12.670143128182252</v>
      </c>
      <c r="G562" s="50">
        <v>535.1</v>
      </c>
      <c r="H562" s="41">
        <f t="shared" si="57"/>
        <v>9.2876999999999994E-3</v>
      </c>
      <c r="I562" s="41">
        <f t="shared" si="58"/>
        <v>1.3805134083333332</v>
      </c>
      <c r="J562" s="41">
        <f t="shared" si="59"/>
        <v>4.96984827</v>
      </c>
      <c r="K562" s="41">
        <f t="shared" si="60"/>
        <v>2947.2125373022313</v>
      </c>
      <c r="L562" s="41">
        <f t="shared" si="61"/>
        <v>3.85163240925E-3</v>
      </c>
      <c r="M562" s="41">
        <f t="shared" si="62"/>
        <v>2.2840897164091842</v>
      </c>
    </row>
    <row r="563" spans="2:13">
      <c r="B563" s="81">
        <f t="shared" si="56"/>
        <v>558</v>
      </c>
      <c r="C563" s="44">
        <f>7000</f>
        <v>7000</v>
      </c>
      <c r="D563" s="48">
        <v>9287.6999999999989</v>
      </c>
      <c r="E563" s="48">
        <v>9.2876999999999992</v>
      </c>
      <c r="F563" s="48">
        <v>12.670143128182252</v>
      </c>
      <c r="G563" s="50">
        <v>535.1</v>
      </c>
      <c r="H563" s="41">
        <f t="shared" si="57"/>
        <v>9.2876999999999994E-3</v>
      </c>
      <c r="I563" s="41">
        <f t="shared" si="58"/>
        <v>1.3805134083333332</v>
      </c>
      <c r="J563" s="41">
        <f t="shared" si="59"/>
        <v>4.96984827</v>
      </c>
      <c r="K563" s="41">
        <f t="shared" si="60"/>
        <v>2952.1823855722314</v>
      </c>
      <c r="L563" s="41">
        <f t="shared" si="61"/>
        <v>3.85163240925E-3</v>
      </c>
      <c r="M563" s="41">
        <f t="shared" si="62"/>
        <v>2.2879413488184341</v>
      </c>
    </row>
    <row r="564" spans="2:13">
      <c r="B564" s="81">
        <f t="shared" si="56"/>
        <v>559</v>
      </c>
      <c r="C564" s="44">
        <f>7000</f>
        <v>7000</v>
      </c>
      <c r="D564" s="48">
        <v>9287.6999999999989</v>
      </c>
      <c r="E564" s="48">
        <v>9.2876999999999992</v>
      </c>
      <c r="F564" s="48">
        <v>12.670143128182252</v>
      </c>
      <c r="G564" s="50">
        <v>535.1</v>
      </c>
      <c r="H564" s="41">
        <f t="shared" si="57"/>
        <v>9.2876999999999994E-3</v>
      </c>
      <c r="I564" s="41">
        <f t="shared" si="58"/>
        <v>1.3805134083333332</v>
      </c>
      <c r="J564" s="41">
        <f t="shared" si="59"/>
        <v>4.96984827</v>
      </c>
      <c r="K564" s="41">
        <f t="shared" si="60"/>
        <v>2957.1522338422315</v>
      </c>
      <c r="L564" s="41">
        <f t="shared" si="61"/>
        <v>3.85163240925E-3</v>
      </c>
      <c r="M564" s="41">
        <f t="shared" si="62"/>
        <v>2.291792981227684</v>
      </c>
    </row>
    <row r="565" spans="2:13">
      <c r="B565" s="81">
        <f t="shared" si="56"/>
        <v>560</v>
      </c>
      <c r="C565" s="44">
        <f>7000</f>
        <v>7000</v>
      </c>
      <c r="D565" s="48">
        <v>9287.6999999999989</v>
      </c>
      <c r="E565" s="48">
        <v>9.2876999999999992</v>
      </c>
      <c r="F565" s="48">
        <v>12.670143128182252</v>
      </c>
      <c r="G565" s="50">
        <v>535.1</v>
      </c>
      <c r="H565" s="41">
        <f t="shared" si="57"/>
        <v>9.2876999999999994E-3</v>
      </c>
      <c r="I565" s="41">
        <f t="shared" si="58"/>
        <v>1.3805134083333332</v>
      </c>
      <c r="J565" s="41">
        <f t="shared" si="59"/>
        <v>4.96984827</v>
      </c>
      <c r="K565" s="41">
        <f t="shared" si="60"/>
        <v>2962.1220821122315</v>
      </c>
      <c r="L565" s="41">
        <f t="shared" si="61"/>
        <v>3.85163240925E-3</v>
      </c>
      <c r="M565" s="41">
        <f t="shared" si="62"/>
        <v>2.295644613636934</v>
      </c>
    </row>
    <row r="566" spans="2:13">
      <c r="B566" s="81">
        <f t="shared" si="56"/>
        <v>561</v>
      </c>
      <c r="C566" s="44">
        <f>7000</f>
        <v>7000</v>
      </c>
      <c r="D566" s="48">
        <v>9287.6999999999989</v>
      </c>
      <c r="E566" s="48">
        <v>9.2876999999999992</v>
      </c>
      <c r="F566" s="48">
        <v>12.670143128182252</v>
      </c>
      <c r="G566" s="50">
        <v>535.1</v>
      </c>
      <c r="H566" s="41">
        <f t="shared" si="57"/>
        <v>9.2876999999999994E-3</v>
      </c>
      <c r="I566" s="41">
        <f t="shared" si="58"/>
        <v>1.3805134083333332</v>
      </c>
      <c r="J566" s="41">
        <f t="shared" si="59"/>
        <v>4.96984827</v>
      </c>
      <c r="K566" s="41">
        <f t="shared" si="60"/>
        <v>2967.0919303822316</v>
      </c>
      <c r="L566" s="41">
        <f t="shared" si="61"/>
        <v>3.85163240925E-3</v>
      </c>
      <c r="M566" s="41">
        <f t="shared" si="62"/>
        <v>2.2994962460461839</v>
      </c>
    </row>
    <row r="567" spans="2:13">
      <c r="B567" s="81">
        <f t="shared" si="56"/>
        <v>562</v>
      </c>
      <c r="C567" s="44">
        <f>7000</f>
        <v>7000</v>
      </c>
      <c r="D567" s="48">
        <v>9287.6999999999989</v>
      </c>
      <c r="E567" s="48">
        <v>9.2876999999999992</v>
      </c>
      <c r="F567" s="48">
        <v>12.670143128182252</v>
      </c>
      <c r="G567" s="50">
        <v>535.1</v>
      </c>
      <c r="H567" s="41">
        <f t="shared" si="57"/>
        <v>9.2876999999999994E-3</v>
      </c>
      <c r="I567" s="41">
        <f t="shared" si="58"/>
        <v>1.3805134083333332</v>
      </c>
      <c r="J567" s="41">
        <f t="shared" si="59"/>
        <v>4.96984827</v>
      </c>
      <c r="K567" s="41">
        <f t="shared" si="60"/>
        <v>2972.0617786522316</v>
      </c>
      <c r="L567" s="41">
        <f t="shared" si="61"/>
        <v>3.85163240925E-3</v>
      </c>
      <c r="M567" s="41">
        <f t="shared" si="62"/>
        <v>2.3033478784554338</v>
      </c>
    </row>
    <row r="568" spans="2:13">
      <c r="B568" s="81">
        <f t="shared" si="56"/>
        <v>563</v>
      </c>
      <c r="C568" s="44">
        <f>7000</f>
        <v>7000</v>
      </c>
      <c r="D568" s="48">
        <v>9287.6999999999989</v>
      </c>
      <c r="E568" s="48">
        <v>9.2876999999999992</v>
      </c>
      <c r="F568" s="48">
        <v>12.670143128182252</v>
      </c>
      <c r="G568" s="50">
        <v>535.1</v>
      </c>
      <c r="H568" s="41">
        <f t="shared" si="57"/>
        <v>9.2876999999999994E-3</v>
      </c>
      <c r="I568" s="41">
        <f t="shared" si="58"/>
        <v>1.3805134083333332</v>
      </c>
      <c r="J568" s="41">
        <f t="shared" si="59"/>
        <v>4.96984827</v>
      </c>
      <c r="K568" s="41">
        <f t="shared" si="60"/>
        <v>2977.0316269222317</v>
      </c>
      <c r="L568" s="41">
        <f t="shared" si="61"/>
        <v>3.85163240925E-3</v>
      </c>
      <c r="M568" s="41">
        <f t="shared" si="62"/>
        <v>2.3071995108646837</v>
      </c>
    </row>
    <row r="569" spans="2:13">
      <c r="B569" s="81">
        <f t="shared" si="56"/>
        <v>564</v>
      </c>
      <c r="C569" s="44">
        <f>7000</f>
        <v>7000</v>
      </c>
      <c r="D569" s="48">
        <v>9287.6999999999989</v>
      </c>
      <c r="E569" s="48">
        <v>9.2876999999999992</v>
      </c>
      <c r="F569" s="48">
        <v>12.670143128182252</v>
      </c>
      <c r="G569" s="50">
        <v>535.1</v>
      </c>
      <c r="H569" s="41">
        <f t="shared" si="57"/>
        <v>9.2876999999999994E-3</v>
      </c>
      <c r="I569" s="41">
        <f t="shared" si="58"/>
        <v>1.3805134083333332</v>
      </c>
      <c r="J569" s="41">
        <f t="shared" si="59"/>
        <v>4.96984827</v>
      </c>
      <c r="K569" s="41">
        <f t="shared" si="60"/>
        <v>2982.0014751922317</v>
      </c>
      <c r="L569" s="41">
        <f t="shared" si="61"/>
        <v>3.85163240925E-3</v>
      </c>
      <c r="M569" s="41">
        <f t="shared" si="62"/>
        <v>2.3110511432739336</v>
      </c>
    </row>
    <row r="570" spans="2:13">
      <c r="B570" s="81">
        <f t="shared" si="56"/>
        <v>565</v>
      </c>
      <c r="C570" s="44">
        <f>7000</f>
        <v>7000</v>
      </c>
      <c r="D570" s="48">
        <v>9287.6999999999989</v>
      </c>
      <c r="E570" s="48">
        <v>9.2876999999999992</v>
      </c>
      <c r="F570" s="48">
        <v>12.670143128182252</v>
      </c>
      <c r="G570" s="50">
        <v>535.1</v>
      </c>
      <c r="H570" s="41">
        <f t="shared" si="57"/>
        <v>9.2876999999999994E-3</v>
      </c>
      <c r="I570" s="41">
        <f t="shared" si="58"/>
        <v>1.3805134083333332</v>
      </c>
      <c r="J570" s="41">
        <f t="shared" si="59"/>
        <v>4.96984827</v>
      </c>
      <c r="K570" s="41">
        <f t="shared" si="60"/>
        <v>2986.9713234622318</v>
      </c>
      <c r="L570" s="41">
        <f t="shared" si="61"/>
        <v>3.85163240925E-3</v>
      </c>
      <c r="M570" s="41">
        <f t="shared" si="62"/>
        <v>2.3149027756831835</v>
      </c>
    </row>
    <row r="571" spans="2:13">
      <c r="B571" s="81">
        <f t="shared" si="56"/>
        <v>566</v>
      </c>
      <c r="C571" s="44">
        <f>7000</f>
        <v>7000</v>
      </c>
      <c r="D571" s="48">
        <v>9287.6999999999989</v>
      </c>
      <c r="E571" s="48">
        <v>9.2876999999999992</v>
      </c>
      <c r="F571" s="48">
        <v>12.670143128182252</v>
      </c>
      <c r="G571" s="50">
        <v>535.1</v>
      </c>
      <c r="H571" s="41">
        <f t="shared" si="57"/>
        <v>9.2876999999999994E-3</v>
      </c>
      <c r="I571" s="41">
        <f t="shared" si="58"/>
        <v>1.3805134083333332</v>
      </c>
      <c r="J571" s="41">
        <f t="shared" si="59"/>
        <v>4.96984827</v>
      </c>
      <c r="K571" s="41">
        <f t="shared" si="60"/>
        <v>2991.9411717322319</v>
      </c>
      <c r="L571" s="41">
        <f t="shared" si="61"/>
        <v>3.85163240925E-3</v>
      </c>
      <c r="M571" s="41">
        <f t="shared" si="62"/>
        <v>2.3187544080924334</v>
      </c>
    </row>
    <row r="572" spans="2:13">
      <c r="B572" s="81">
        <f t="shared" si="56"/>
        <v>567</v>
      </c>
      <c r="C572" s="44">
        <f>7000</f>
        <v>7000</v>
      </c>
      <c r="D572" s="48">
        <v>9287.6999999999989</v>
      </c>
      <c r="E572" s="48">
        <v>9.2876999999999992</v>
      </c>
      <c r="F572" s="48">
        <v>12.670143128182252</v>
      </c>
      <c r="G572" s="50">
        <v>535.1</v>
      </c>
      <c r="H572" s="41">
        <f t="shared" si="57"/>
        <v>9.2876999999999994E-3</v>
      </c>
      <c r="I572" s="41">
        <f t="shared" si="58"/>
        <v>1.3805134083333332</v>
      </c>
      <c r="J572" s="41">
        <f t="shared" si="59"/>
        <v>4.96984827</v>
      </c>
      <c r="K572" s="41">
        <f t="shared" si="60"/>
        <v>2996.9110200022319</v>
      </c>
      <c r="L572" s="41">
        <f t="shared" si="61"/>
        <v>3.85163240925E-3</v>
      </c>
      <c r="M572" s="41">
        <f t="shared" si="62"/>
        <v>2.3226060405016833</v>
      </c>
    </row>
    <row r="573" spans="2:13">
      <c r="B573" s="81">
        <f t="shared" si="56"/>
        <v>568</v>
      </c>
      <c r="C573" s="44">
        <f>7000</f>
        <v>7000</v>
      </c>
      <c r="D573" s="48">
        <v>9287.6999999999989</v>
      </c>
      <c r="E573" s="48">
        <v>9.2876999999999992</v>
      </c>
      <c r="F573" s="48">
        <v>12.670143128182252</v>
      </c>
      <c r="G573" s="50">
        <v>535.1</v>
      </c>
      <c r="H573" s="41">
        <f t="shared" si="57"/>
        <v>9.2876999999999994E-3</v>
      </c>
      <c r="I573" s="41">
        <f t="shared" si="58"/>
        <v>1.3805134083333332</v>
      </c>
      <c r="J573" s="41">
        <f t="shared" si="59"/>
        <v>4.96984827</v>
      </c>
      <c r="K573" s="41">
        <f t="shared" si="60"/>
        <v>3001.880868272232</v>
      </c>
      <c r="L573" s="41">
        <f t="shared" si="61"/>
        <v>3.85163240925E-3</v>
      </c>
      <c r="M573" s="41">
        <f t="shared" si="62"/>
        <v>2.3264576729109332</v>
      </c>
    </row>
    <row r="574" spans="2:13">
      <c r="B574" s="81">
        <f t="shared" si="56"/>
        <v>569</v>
      </c>
      <c r="C574" s="44">
        <f>7000</f>
        <v>7000</v>
      </c>
      <c r="D574" s="48">
        <v>9287.6999999999989</v>
      </c>
      <c r="E574" s="48">
        <v>9.2876999999999992</v>
      </c>
      <c r="F574" s="48">
        <v>12.670143128182252</v>
      </c>
      <c r="G574" s="50">
        <v>535.1</v>
      </c>
      <c r="H574" s="41">
        <f t="shared" si="57"/>
        <v>9.2876999999999994E-3</v>
      </c>
      <c r="I574" s="41">
        <f t="shared" si="58"/>
        <v>1.3805134083333332</v>
      </c>
      <c r="J574" s="41">
        <f t="shared" si="59"/>
        <v>4.96984827</v>
      </c>
      <c r="K574" s="41">
        <f t="shared" si="60"/>
        <v>3006.850716542232</v>
      </c>
      <c r="L574" s="41">
        <f t="shared" si="61"/>
        <v>3.85163240925E-3</v>
      </c>
      <c r="M574" s="41">
        <f t="shared" si="62"/>
        <v>2.3303093053201831</v>
      </c>
    </row>
    <row r="575" spans="2:13">
      <c r="B575" s="81">
        <f t="shared" si="56"/>
        <v>570</v>
      </c>
      <c r="C575" s="44">
        <f>7000</f>
        <v>7000</v>
      </c>
      <c r="D575" s="48">
        <v>9287.6999999999989</v>
      </c>
      <c r="E575" s="48">
        <v>9.2876999999999992</v>
      </c>
      <c r="F575" s="48">
        <v>12.670143128182252</v>
      </c>
      <c r="G575" s="50">
        <v>535.1</v>
      </c>
      <c r="H575" s="41">
        <f t="shared" si="57"/>
        <v>9.2876999999999994E-3</v>
      </c>
      <c r="I575" s="41">
        <f t="shared" si="58"/>
        <v>1.3805134083333332</v>
      </c>
      <c r="J575" s="41">
        <f t="shared" si="59"/>
        <v>4.96984827</v>
      </c>
      <c r="K575" s="41">
        <f t="shared" si="60"/>
        <v>3011.8205648122321</v>
      </c>
      <c r="L575" s="41">
        <f t="shared" si="61"/>
        <v>3.85163240925E-3</v>
      </c>
      <c r="M575" s="41">
        <f t="shared" si="62"/>
        <v>2.334160937729433</v>
      </c>
    </row>
    <row r="576" spans="2:13">
      <c r="B576" s="81">
        <f t="shared" si="56"/>
        <v>571</v>
      </c>
      <c r="C576" s="44">
        <f>7000</f>
        <v>7000</v>
      </c>
      <c r="D576" s="48">
        <v>9287.6999999999989</v>
      </c>
      <c r="E576" s="48">
        <v>9.2876999999999992</v>
      </c>
      <c r="F576" s="48">
        <v>12.670143128182252</v>
      </c>
      <c r="G576" s="50">
        <v>535.1</v>
      </c>
      <c r="H576" s="41">
        <f t="shared" si="57"/>
        <v>9.2876999999999994E-3</v>
      </c>
      <c r="I576" s="41">
        <f t="shared" si="58"/>
        <v>1.3805134083333332</v>
      </c>
      <c r="J576" s="41">
        <f t="shared" si="59"/>
        <v>4.96984827</v>
      </c>
      <c r="K576" s="41">
        <f t="shared" si="60"/>
        <v>3016.7904130822321</v>
      </c>
      <c r="L576" s="41">
        <f t="shared" si="61"/>
        <v>3.85163240925E-3</v>
      </c>
      <c r="M576" s="41">
        <f t="shared" si="62"/>
        <v>2.3380125701386829</v>
      </c>
    </row>
    <row r="577" spans="2:13">
      <c r="B577" s="81">
        <f t="shared" si="56"/>
        <v>572</v>
      </c>
      <c r="C577" s="44">
        <f>7000</f>
        <v>7000</v>
      </c>
      <c r="D577" s="48">
        <v>9287.6999999999989</v>
      </c>
      <c r="E577" s="48">
        <v>9.2876999999999992</v>
      </c>
      <c r="F577" s="48">
        <v>12.670143128182252</v>
      </c>
      <c r="G577" s="50">
        <v>535.1</v>
      </c>
      <c r="H577" s="41">
        <f t="shared" si="57"/>
        <v>9.2876999999999994E-3</v>
      </c>
      <c r="I577" s="41">
        <f t="shared" si="58"/>
        <v>1.3805134083333332</v>
      </c>
      <c r="J577" s="41">
        <f t="shared" si="59"/>
        <v>4.96984827</v>
      </c>
      <c r="K577" s="41">
        <f t="shared" si="60"/>
        <v>3021.7602613522322</v>
      </c>
      <c r="L577" s="41">
        <f t="shared" si="61"/>
        <v>3.85163240925E-3</v>
      </c>
      <c r="M577" s="41">
        <f t="shared" si="62"/>
        <v>2.3418642025479328</v>
      </c>
    </row>
    <row r="578" spans="2:13">
      <c r="B578" s="81">
        <f t="shared" si="56"/>
        <v>573</v>
      </c>
      <c r="C578" s="44">
        <f>7000</f>
        <v>7000</v>
      </c>
      <c r="D578" s="48">
        <v>9287.6999999999989</v>
      </c>
      <c r="E578" s="48">
        <v>9.2876999999999992</v>
      </c>
      <c r="F578" s="48">
        <v>12.670143128182252</v>
      </c>
      <c r="G578" s="50">
        <v>535.1</v>
      </c>
      <c r="H578" s="41">
        <f t="shared" si="57"/>
        <v>9.2876999999999994E-3</v>
      </c>
      <c r="I578" s="41">
        <f t="shared" si="58"/>
        <v>1.3805134083333332</v>
      </c>
      <c r="J578" s="41">
        <f t="shared" si="59"/>
        <v>4.96984827</v>
      </c>
      <c r="K578" s="41">
        <f t="shared" si="60"/>
        <v>3026.7301096222322</v>
      </c>
      <c r="L578" s="41">
        <f t="shared" si="61"/>
        <v>3.85163240925E-3</v>
      </c>
      <c r="M578" s="41">
        <f t="shared" si="62"/>
        <v>2.3457158349571827</v>
      </c>
    </row>
    <row r="579" spans="2:13">
      <c r="B579" s="81">
        <f t="shared" si="56"/>
        <v>574</v>
      </c>
      <c r="C579" s="44">
        <f>7000</f>
        <v>7000</v>
      </c>
      <c r="D579" s="48">
        <v>9287.6999999999989</v>
      </c>
      <c r="E579" s="48">
        <v>9.2876999999999992</v>
      </c>
      <c r="F579" s="48">
        <v>12.670143128182252</v>
      </c>
      <c r="G579" s="50">
        <v>535.1</v>
      </c>
      <c r="H579" s="41">
        <f t="shared" si="57"/>
        <v>9.2876999999999994E-3</v>
      </c>
      <c r="I579" s="41">
        <f t="shared" si="58"/>
        <v>1.3805134083333332</v>
      </c>
      <c r="J579" s="41">
        <f t="shared" si="59"/>
        <v>4.96984827</v>
      </c>
      <c r="K579" s="41">
        <f t="shared" si="60"/>
        <v>3031.6999578922323</v>
      </c>
      <c r="L579" s="41">
        <f t="shared" si="61"/>
        <v>3.85163240925E-3</v>
      </c>
      <c r="M579" s="41">
        <f t="shared" si="62"/>
        <v>2.3495674673664326</v>
      </c>
    </row>
    <row r="580" spans="2:13">
      <c r="B580" s="81">
        <f t="shared" si="56"/>
        <v>575</v>
      </c>
      <c r="C580" s="44">
        <f>7000</f>
        <v>7000</v>
      </c>
      <c r="D580" s="48">
        <v>9287.6999999999989</v>
      </c>
      <c r="E580" s="48">
        <v>9.2876999999999992</v>
      </c>
      <c r="F580" s="48">
        <v>12.670143128182252</v>
      </c>
      <c r="G580" s="50">
        <v>535.1</v>
      </c>
      <c r="H580" s="41">
        <f t="shared" si="57"/>
        <v>9.2876999999999994E-3</v>
      </c>
      <c r="I580" s="41">
        <f t="shared" si="58"/>
        <v>1.3805134083333332</v>
      </c>
      <c r="J580" s="41">
        <f t="shared" si="59"/>
        <v>4.96984827</v>
      </c>
      <c r="K580" s="41">
        <f t="shared" si="60"/>
        <v>3036.6698061622324</v>
      </c>
      <c r="L580" s="41">
        <f t="shared" si="61"/>
        <v>3.85163240925E-3</v>
      </c>
      <c r="M580" s="41">
        <f t="shared" si="62"/>
        <v>2.3534190997756825</v>
      </c>
    </row>
    <row r="581" spans="2:13">
      <c r="B581" s="81">
        <f t="shared" si="56"/>
        <v>576</v>
      </c>
      <c r="C581" s="44">
        <f>7000</f>
        <v>7000</v>
      </c>
      <c r="D581" s="48">
        <v>9287.6999999999989</v>
      </c>
      <c r="E581" s="48">
        <v>9.2876999999999992</v>
      </c>
      <c r="F581" s="48">
        <v>12.670143128182252</v>
      </c>
      <c r="G581" s="50">
        <v>535.1</v>
      </c>
      <c r="H581" s="41">
        <f t="shared" si="57"/>
        <v>9.2876999999999994E-3</v>
      </c>
      <c r="I581" s="41">
        <f t="shared" si="58"/>
        <v>1.3805134083333332</v>
      </c>
      <c r="J581" s="41">
        <f t="shared" si="59"/>
        <v>4.96984827</v>
      </c>
      <c r="K581" s="41">
        <f t="shared" si="60"/>
        <v>3041.6396544322324</v>
      </c>
      <c r="L581" s="41">
        <f t="shared" si="61"/>
        <v>3.85163240925E-3</v>
      </c>
      <c r="M581" s="41">
        <f t="shared" si="62"/>
        <v>2.3572707321849324</v>
      </c>
    </row>
    <row r="582" spans="2:13">
      <c r="B582" s="81">
        <f t="shared" si="56"/>
        <v>577</v>
      </c>
      <c r="C582" s="44">
        <f>7000</f>
        <v>7000</v>
      </c>
      <c r="D582" s="48">
        <v>9287.6999999999989</v>
      </c>
      <c r="E582" s="48">
        <v>9.2876999999999992</v>
      </c>
      <c r="F582" s="48">
        <v>12.670143128182252</v>
      </c>
      <c r="G582" s="50">
        <v>535.1</v>
      </c>
      <c r="H582" s="41">
        <f t="shared" si="57"/>
        <v>9.2876999999999994E-3</v>
      </c>
      <c r="I582" s="41">
        <f t="shared" si="58"/>
        <v>1.3805134083333332</v>
      </c>
      <c r="J582" s="41">
        <f t="shared" si="59"/>
        <v>4.96984827</v>
      </c>
      <c r="K582" s="41">
        <f t="shared" si="60"/>
        <v>3046.6095027022325</v>
      </c>
      <c r="L582" s="41">
        <f t="shared" si="61"/>
        <v>3.85163240925E-3</v>
      </c>
      <c r="M582" s="41">
        <f t="shared" si="62"/>
        <v>2.3611223645941823</v>
      </c>
    </row>
    <row r="583" spans="2:13">
      <c r="B583" s="81">
        <f t="shared" ref="B583:B646" si="63">B582+1</f>
        <v>578</v>
      </c>
      <c r="C583" s="44">
        <f>7000</f>
        <v>7000</v>
      </c>
      <c r="D583" s="48">
        <v>9287.6999999999989</v>
      </c>
      <c r="E583" s="48">
        <v>9.2876999999999992</v>
      </c>
      <c r="F583" s="48">
        <v>12.670143128182252</v>
      </c>
      <c r="G583" s="50">
        <v>535.1</v>
      </c>
      <c r="H583" s="41">
        <f t="shared" ref="H583:H646" si="64">E583/1000</f>
        <v>9.2876999999999994E-3</v>
      </c>
      <c r="I583" s="41">
        <f t="shared" ref="I583:I646" si="65">E583*G583/3600</f>
        <v>1.3805134083333332</v>
      </c>
      <c r="J583" s="41">
        <f t="shared" ref="J583:J646" si="66">H583*G583</f>
        <v>4.96984827</v>
      </c>
      <c r="K583" s="41">
        <f t="shared" ref="K583:K646" si="67">K582+J583</f>
        <v>3051.5793509722325</v>
      </c>
      <c r="L583" s="41">
        <f t="shared" ref="L583:L646" si="68">J583/1000*0.775</f>
        <v>3.85163240925E-3</v>
      </c>
      <c r="M583" s="41">
        <f t="shared" ref="M583:M646" si="69">M582+L583</f>
        <v>2.3649739970034322</v>
      </c>
    </row>
    <row r="584" spans="2:13">
      <c r="B584" s="81">
        <f t="shared" si="63"/>
        <v>579</v>
      </c>
      <c r="C584" s="44">
        <f>7000</f>
        <v>7000</v>
      </c>
      <c r="D584" s="48">
        <v>9287.6999999999989</v>
      </c>
      <c r="E584" s="48">
        <v>9.2876999999999992</v>
      </c>
      <c r="F584" s="48">
        <v>12.670143128182252</v>
      </c>
      <c r="G584" s="50">
        <v>535.1</v>
      </c>
      <c r="H584" s="41">
        <f t="shared" si="64"/>
        <v>9.2876999999999994E-3</v>
      </c>
      <c r="I584" s="41">
        <f t="shared" si="65"/>
        <v>1.3805134083333332</v>
      </c>
      <c r="J584" s="41">
        <f t="shared" si="66"/>
        <v>4.96984827</v>
      </c>
      <c r="K584" s="41">
        <f t="shared" si="67"/>
        <v>3056.5491992422326</v>
      </c>
      <c r="L584" s="41">
        <f t="shared" si="68"/>
        <v>3.85163240925E-3</v>
      </c>
      <c r="M584" s="41">
        <f t="shared" si="69"/>
        <v>2.3688256294126822</v>
      </c>
    </row>
    <row r="585" spans="2:13">
      <c r="B585" s="81">
        <f t="shared" si="63"/>
        <v>580</v>
      </c>
      <c r="C585" s="44">
        <f>7000</f>
        <v>7000</v>
      </c>
      <c r="D585" s="48">
        <v>9287.6999999999989</v>
      </c>
      <c r="E585" s="48">
        <v>9.2876999999999992</v>
      </c>
      <c r="F585" s="48">
        <v>12.670143128182252</v>
      </c>
      <c r="G585" s="50">
        <v>535.1</v>
      </c>
      <c r="H585" s="41">
        <f t="shared" si="64"/>
        <v>9.2876999999999994E-3</v>
      </c>
      <c r="I585" s="41">
        <f t="shared" si="65"/>
        <v>1.3805134083333332</v>
      </c>
      <c r="J585" s="41">
        <f t="shared" si="66"/>
        <v>4.96984827</v>
      </c>
      <c r="K585" s="41">
        <f t="shared" si="67"/>
        <v>3061.5190475122326</v>
      </c>
      <c r="L585" s="41">
        <f t="shared" si="68"/>
        <v>3.85163240925E-3</v>
      </c>
      <c r="M585" s="41">
        <f t="shared" si="69"/>
        <v>2.3726772618219321</v>
      </c>
    </row>
    <row r="586" spans="2:13">
      <c r="B586" s="81">
        <f t="shared" si="63"/>
        <v>581</v>
      </c>
      <c r="C586" s="44">
        <f>7000</f>
        <v>7000</v>
      </c>
      <c r="D586" s="48">
        <v>9287.6999999999989</v>
      </c>
      <c r="E586" s="48">
        <v>9.2876999999999992</v>
      </c>
      <c r="F586" s="48">
        <v>12.670143128182252</v>
      </c>
      <c r="G586" s="50">
        <v>535.1</v>
      </c>
      <c r="H586" s="41">
        <f t="shared" si="64"/>
        <v>9.2876999999999994E-3</v>
      </c>
      <c r="I586" s="41">
        <f t="shared" si="65"/>
        <v>1.3805134083333332</v>
      </c>
      <c r="J586" s="41">
        <f t="shared" si="66"/>
        <v>4.96984827</v>
      </c>
      <c r="K586" s="41">
        <f t="shared" si="67"/>
        <v>3066.4888957822327</v>
      </c>
      <c r="L586" s="41">
        <f t="shared" si="68"/>
        <v>3.85163240925E-3</v>
      </c>
      <c r="M586" s="41">
        <f t="shared" si="69"/>
        <v>2.376528894231182</v>
      </c>
    </row>
    <row r="587" spans="2:13">
      <c r="B587" s="81">
        <f t="shared" si="63"/>
        <v>582</v>
      </c>
      <c r="C587" s="44">
        <f>7000</f>
        <v>7000</v>
      </c>
      <c r="D587" s="48">
        <v>9287.6999999999989</v>
      </c>
      <c r="E587" s="48">
        <v>9.2876999999999992</v>
      </c>
      <c r="F587" s="48">
        <v>12.670143128182252</v>
      </c>
      <c r="G587" s="50">
        <v>535.1</v>
      </c>
      <c r="H587" s="41">
        <f t="shared" si="64"/>
        <v>9.2876999999999994E-3</v>
      </c>
      <c r="I587" s="41">
        <f t="shared" si="65"/>
        <v>1.3805134083333332</v>
      </c>
      <c r="J587" s="41">
        <f t="shared" si="66"/>
        <v>4.96984827</v>
      </c>
      <c r="K587" s="41">
        <f t="shared" si="67"/>
        <v>3071.4587440522328</v>
      </c>
      <c r="L587" s="41">
        <f t="shared" si="68"/>
        <v>3.85163240925E-3</v>
      </c>
      <c r="M587" s="41">
        <f t="shared" si="69"/>
        <v>2.3803805266404319</v>
      </c>
    </row>
    <row r="588" spans="2:13">
      <c r="B588" s="81">
        <f t="shared" si="63"/>
        <v>583</v>
      </c>
      <c r="C588" s="44">
        <f>7000</f>
        <v>7000</v>
      </c>
      <c r="D588" s="48">
        <v>9287.6999999999989</v>
      </c>
      <c r="E588" s="48">
        <v>9.2876999999999992</v>
      </c>
      <c r="F588" s="48">
        <v>12.670143128182252</v>
      </c>
      <c r="G588" s="50">
        <v>535.1</v>
      </c>
      <c r="H588" s="41">
        <f t="shared" si="64"/>
        <v>9.2876999999999994E-3</v>
      </c>
      <c r="I588" s="41">
        <f t="shared" si="65"/>
        <v>1.3805134083333332</v>
      </c>
      <c r="J588" s="41">
        <f t="shared" si="66"/>
        <v>4.96984827</v>
      </c>
      <c r="K588" s="41">
        <f t="shared" si="67"/>
        <v>3076.4285923222328</v>
      </c>
      <c r="L588" s="41">
        <f t="shared" si="68"/>
        <v>3.85163240925E-3</v>
      </c>
      <c r="M588" s="41">
        <f t="shared" si="69"/>
        <v>2.3842321590496818</v>
      </c>
    </row>
    <row r="589" spans="2:13">
      <c r="B589" s="81">
        <f t="shared" si="63"/>
        <v>584</v>
      </c>
      <c r="C589" s="44">
        <f>7000</f>
        <v>7000</v>
      </c>
      <c r="D589" s="48">
        <v>9287.6999999999989</v>
      </c>
      <c r="E589" s="48">
        <v>9.2876999999999992</v>
      </c>
      <c r="F589" s="48">
        <v>12.670143128182252</v>
      </c>
      <c r="G589" s="50">
        <v>535.1</v>
      </c>
      <c r="H589" s="41">
        <f t="shared" si="64"/>
        <v>9.2876999999999994E-3</v>
      </c>
      <c r="I589" s="41">
        <f t="shared" si="65"/>
        <v>1.3805134083333332</v>
      </c>
      <c r="J589" s="41">
        <f t="shared" si="66"/>
        <v>4.96984827</v>
      </c>
      <c r="K589" s="41">
        <f t="shared" si="67"/>
        <v>3081.3984405922329</v>
      </c>
      <c r="L589" s="41">
        <f t="shared" si="68"/>
        <v>3.85163240925E-3</v>
      </c>
      <c r="M589" s="41">
        <f t="shared" si="69"/>
        <v>2.3880837914589317</v>
      </c>
    </row>
    <row r="590" spans="2:13">
      <c r="B590" s="81">
        <f t="shared" si="63"/>
        <v>585</v>
      </c>
      <c r="C590" s="44">
        <f>7000</f>
        <v>7000</v>
      </c>
      <c r="D590" s="48">
        <v>9287.6999999999989</v>
      </c>
      <c r="E590" s="48">
        <v>9.2876999999999992</v>
      </c>
      <c r="F590" s="48">
        <v>12.670143128182252</v>
      </c>
      <c r="G590" s="50">
        <v>535.1</v>
      </c>
      <c r="H590" s="41">
        <f t="shared" si="64"/>
        <v>9.2876999999999994E-3</v>
      </c>
      <c r="I590" s="41">
        <f t="shared" si="65"/>
        <v>1.3805134083333332</v>
      </c>
      <c r="J590" s="41">
        <f t="shared" si="66"/>
        <v>4.96984827</v>
      </c>
      <c r="K590" s="41">
        <f t="shared" si="67"/>
        <v>3086.3682888622329</v>
      </c>
      <c r="L590" s="41">
        <f t="shared" si="68"/>
        <v>3.85163240925E-3</v>
      </c>
      <c r="M590" s="41">
        <f t="shared" si="69"/>
        <v>2.3919354238681816</v>
      </c>
    </row>
    <row r="591" spans="2:13">
      <c r="B591" s="81">
        <f t="shared" si="63"/>
        <v>586</v>
      </c>
      <c r="C591" s="44">
        <f>7000</f>
        <v>7000</v>
      </c>
      <c r="D591" s="48">
        <v>9287.6999999999989</v>
      </c>
      <c r="E591" s="48">
        <v>9.2876999999999992</v>
      </c>
      <c r="F591" s="48">
        <v>12.670143128182252</v>
      </c>
      <c r="G591" s="50">
        <v>535.1</v>
      </c>
      <c r="H591" s="41">
        <f t="shared" si="64"/>
        <v>9.2876999999999994E-3</v>
      </c>
      <c r="I591" s="41">
        <f t="shared" si="65"/>
        <v>1.3805134083333332</v>
      </c>
      <c r="J591" s="41">
        <f t="shared" si="66"/>
        <v>4.96984827</v>
      </c>
      <c r="K591" s="41">
        <f t="shared" si="67"/>
        <v>3091.338137132233</v>
      </c>
      <c r="L591" s="41">
        <f t="shared" si="68"/>
        <v>3.85163240925E-3</v>
      </c>
      <c r="M591" s="41">
        <f t="shared" si="69"/>
        <v>2.3957870562774315</v>
      </c>
    </row>
    <row r="592" spans="2:13">
      <c r="B592" s="81">
        <f t="shared" si="63"/>
        <v>587</v>
      </c>
      <c r="C592" s="44">
        <f>7000</f>
        <v>7000</v>
      </c>
      <c r="D592" s="48">
        <v>9287.6999999999989</v>
      </c>
      <c r="E592" s="48">
        <v>9.2876999999999992</v>
      </c>
      <c r="F592" s="48">
        <v>12.670143128182252</v>
      </c>
      <c r="G592" s="50">
        <v>535.1</v>
      </c>
      <c r="H592" s="41">
        <f t="shared" si="64"/>
        <v>9.2876999999999994E-3</v>
      </c>
      <c r="I592" s="41">
        <f t="shared" si="65"/>
        <v>1.3805134083333332</v>
      </c>
      <c r="J592" s="41">
        <f t="shared" si="66"/>
        <v>4.96984827</v>
      </c>
      <c r="K592" s="41">
        <f t="shared" si="67"/>
        <v>3096.307985402233</v>
      </c>
      <c r="L592" s="41">
        <f t="shared" si="68"/>
        <v>3.85163240925E-3</v>
      </c>
      <c r="M592" s="41">
        <f t="shared" si="69"/>
        <v>2.3996386886866814</v>
      </c>
    </row>
    <row r="593" spans="2:13">
      <c r="B593" s="81">
        <f t="shared" si="63"/>
        <v>588</v>
      </c>
      <c r="C593" s="44">
        <f>7000</f>
        <v>7000</v>
      </c>
      <c r="D593" s="48">
        <v>9287.6999999999989</v>
      </c>
      <c r="E593" s="48">
        <v>9.2876999999999992</v>
      </c>
      <c r="F593" s="48">
        <v>12.670143128182252</v>
      </c>
      <c r="G593" s="50">
        <v>535.1</v>
      </c>
      <c r="H593" s="41">
        <f t="shared" si="64"/>
        <v>9.2876999999999994E-3</v>
      </c>
      <c r="I593" s="41">
        <f t="shared" si="65"/>
        <v>1.3805134083333332</v>
      </c>
      <c r="J593" s="41">
        <f t="shared" si="66"/>
        <v>4.96984827</v>
      </c>
      <c r="K593" s="41">
        <f t="shared" si="67"/>
        <v>3101.2778336722331</v>
      </c>
      <c r="L593" s="41">
        <f t="shared" si="68"/>
        <v>3.85163240925E-3</v>
      </c>
      <c r="M593" s="41">
        <f t="shared" si="69"/>
        <v>2.4034903210959313</v>
      </c>
    </row>
    <row r="594" spans="2:13">
      <c r="B594" s="81">
        <f t="shared" si="63"/>
        <v>589</v>
      </c>
      <c r="C594" s="44">
        <f>7000</f>
        <v>7000</v>
      </c>
      <c r="D594" s="48">
        <v>9287.6999999999989</v>
      </c>
      <c r="E594" s="48">
        <v>9.2876999999999992</v>
      </c>
      <c r="F594" s="48">
        <v>12.670143128182252</v>
      </c>
      <c r="G594" s="50">
        <v>535.1</v>
      </c>
      <c r="H594" s="41">
        <f t="shared" si="64"/>
        <v>9.2876999999999994E-3</v>
      </c>
      <c r="I594" s="41">
        <f t="shared" si="65"/>
        <v>1.3805134083333332</v>
      </c>
      <c r="J594" s="41">
        <f t="shared" si="66"/>
        <v>4.96984827</v>
      </c>
      <c r="K594" s="41">
        <f t="shared" si="67"/>
        <v>3106.2476819422332</v>
      </c>
      <c r="L594" s="41">
        <f t="shared" si="68"/>
        <v>3.85163240925E-3</v>
      </c>
      <c r="M594" s="41">
        <f t="shared" si="69"/>
        <v>2.4073419535051812</v>
      </c>
    </row>
    <row r="595" spans="2:13">
      <c r="B595" s="81">
        <f t="shared" si="63"/>
        <v>590</v>
      </c>
      <c r="C595" s="44">
        <f>7000</f>
        <v>7000</v>
      </c>
      <c r="D595" s="48">
        <v>9287.6999999999989</v>
      </c>
      <c r="E595" s="48">
        <v>9.2876999999999992</v>
      </c>
      <c r="F595" s="48">
        <v>12.670143128182252</v>
      </c>
      <c r="G595" s="50">
        <v>535.1</v>
      </c>
      <c r="H595" s="41">
        <f t="shared" si="64"/>
        <v>9.2876999999999994E-3</v>
      </c>
      <c r="I595" s="41">
        <f t="shared" si="65"/>
        <v>1.3805134083333332</v>
      </c>
      <c r="J595" s="41">
        <f t="shared" si="66"/>
        <v>4.96984827</v>
      </c>
      <c r="K595" s="41">
        <f t="shared" si="67"/>
        <v>3111.2175302122332</v>
      </c>
      <c r="L595" s="41">
        <f t="shared" si="68"/>
        <v>3.85163240925E-3</v>
      </c>
      <c r="M595" s="41">
        <f t="shared" si="69"/>
        <v>2.4111935859144311</v>
      </c>
    </row>
    <row r="596" spans="2:13">
      <c r="B596" s="81">
        <f t="shared" si="63"/>
        <v>591</v>
      </c>
      <c r="C596" s="44">
        <f>7000</f>
        <v>7000</v>
      </c>
      <c r="D596" s="48">
        <v>9287.6999999999989</v>
      </c>
      <c r="E596" s="48">
        <v>9.2876999999999992</v>
      </c>
      <c r="F596" s="48">
        <v>12.670143128182252</v>
      </c>
      <c r="G596" s="50">
        <v>535.1</v>
      </c>
      <c r="H596" s="41">
        <f t="shared" si="64"/>
        <v>9.2876999999999994E-3</v>
      </c>
      <c r="I596" s="41">
        <f t="shared" si="65"/>
        <v>1.3805134083333332</v>
      </c>
      <c r="J596" s="41">
        <f t="shared" si="66"/>
        <v>4.96984827</v>
      </c>
      <c r="K596" s="41">
        <f t="shared" si="67"/>
        <v>3116.1873784822333</v>
      </c>
      <c r="L596" s="41">
        <f t="shared" si="68"/>
        <v>3.85163240925E-3</v>
      </c>
      <c r="M596" s="41">
        <f t="shared" si="69"/>
        <v>2.415045218323681</v>
      </c>
    </row>
    <row r="597" spans="2:13">
      <c r="B597" s="81">
        <f t="shared" si="63"/>
        <v>592</v>
      </c>
      <c r="C597" s="44">
        <f>7000</f>
        <v>7000</v>
      </c>
      <c r="D597" s="48">
        <v>9287.6999999999989</v>
      </c>
      <c r="E597" s="48">
        <v>9.2876999999999992</v>
      </c>
      <c r="F597" s="48">
        <v>12.670143128182252</v>
      </c>
      <c r="G597" s="50">
        <v>535.1</v>
      </c>
      <c r="H597" s="41">
        <f t="shared" si="64"/>
        <v>9.2876999999999994E-3</v>
      </c>
      <c r="I597" s="41">
        <f t="shared" si="65"/>
        <v>1.3805134083333332</v>
      </c>
      <c r="J597" s="41">
        <f t="shared" si="66"/>
        <v>4.96984827</v>
      </c>
      <c r="K597" s="41">
        <f t="shared" si="67"/>
        <v>3121.1572267522333</v>
      </c>
      <c r="L597" s="41">
        <f t="shared" si="68"/>
        <v>3.85163240925E-3</v>
      </c>
      <c r="M597" s="41">
        <f t="shared" si="69"/>
        <v>2.4188968507329309</v>
      </c>
    </row>
    <row r="598" spans="2:13">
      <c r="B598" s="81">
        <f t="shared" si="63"/>
        <v>593</v>
      </c>
      <c r="C598" s="44">
        <f>7000</f>
        <v>7000</v>
      </c>
      <c r="D598" s="48">
        <v>9287.6999999999989</v>
      </c>
      <c r="E598" s="48">
        <v>9.2876999999999992</v>
      </c>
      <c r="F598" s="48">
        <v>12.670143128182252</v>
      </c>
      <c r="G598" s="50">
        <v>535.1</v>
      </c>
      <c r="H598" s="41">
        <f t="shared" si="64"/>
        <v>9.2876999999999994E-3</v>
      </c>
      <c r="I598" s="41">
        <f t="shared" si="65"/>
        <v>1.3805134083333332</v>
      </c>
      <c r="J598" s="41">
        <f t="shared" si="66"/>
        <v>4.96984827</v>
      </c>
      <c r="K598" s="41">
        <f t="shared" si="67"/>
        <v>3126.1270750222334</v>
      </c>
      <c r="L598" s="41">
        <f t="shared" si="68"/>
        <v>3.85163240925E-3</v>
      </c>
      <c r="M598" s="41">
        <f t="shared" si="69"/>
        <v>2.4227484831421808</v>
      </c>
    </row>
    <row r="599" spans="2:13">
      <c r="B599" s="81">
        <f t="shared" si="63"/>
        <v>594</v>
      </c>
      <c r="C599" s="44">
        <f>7000</f>
        <v>7000</v>
      </c>
      <c r="D599" s="48">
        <v>9287.6999999999989</v>
      </c>
      <c r="E599" s="48">
        <v>9.2876999999999992</v>
      </c>
      <c r="F599" s="48">
        <v>12.670143128182252</v>
      </c>
      <c r="G599" s="50">
        <v>535.1</v>
      </c>
      <c r="H599" s="41">
        <f t="shared" si="64"/>
        <v>9.2876999999999994E-3</v>
      </c>
      <c r="I599" s="41">
        <f t="shared" si="65"/>
        <v>1.3805134083333332</v>
      </c>
      <c r="J599" s="41">
        <f t="shared" si="66"/>
        <v>4.96984827</v>
      </c>
      <c r="K599" s="41">
        <f t="shared" si="67"/>
        <v>3131.0969232922334</v>
      </c>
      <c r="L599" s="41">
        <f t="shared" si="68"/>
        <v>3.85163240925E-3</v>
      </c>
      <c r="M599" s="41">
        <f t="shared" si="69"/>
        <v>2.4266001155514307</v>
      </c>
    </row>
    <row r="600" spans="2:13">
      <c r="B600" s="81">
        <f t="shared" si="63"/>
        <v>595</v>
      </c>
      <c r="C600" s="44">
        <f>7000</f>
        <v>7000</v>
      </c>
      <c r="D600" s="48">
        <v>9287.6999999999989</v>
      </c>
      <c r="E600" s="48">
        <v>9.2876999999999992</v>
      </c>
      <c r="F600" s="48">
        <v>12.670143128182252</v>
      </c>
      <c r="G600" s="50">
        <v>535.1</v>
      </c>
      <c r="H600" s="41">
        <f t="shared" si="64"/>
        <v>9.2876999999999994E-3</v>
      </c>
      <c r="I600" s="41">
        <f t="shared" si="65"/>
        <v>1.3805134083333332</v>
      </c>
      <c r="J600" s="41">
        <f t="shared" si="66"/>
        <v>4.96984827</v>
      </c>
      <c r="K600" s="41">
        <f t="shared" si="67"/>
        <v>3136.0667715622335</v>
      </c>
      <c r="L600" s="41">
        <f t="shared" si="68"/>
        <v>3.85163240925E-3</v>
      </c>
      <c r="M600" s="41">
        <f t="shared" si="69"/>
        <v>2.4304517479606806</v>
      </c>
    </row>
    <row r="601" spans="2:13">
      <c r="B601" s="81">
        <f t="shared" si="63"/>
        <v>596</v>
      </c>
      <c r="C601" s="44">
        <f>7000</f>
        <v>7000</v>
      </c>
      <c r="D601" s="48">
        <v>9287.6999999999989</v>
      </c>
      <c r="E601" s="48">
        <v>9.2876999999999992</v>
      </c>
      <c r="F601" s="48">
        <v>12.670143128182252</v>
      </c>
      <c r="G601" s="50">
        <v>535.1</v>
      </c>
      <c r="H601" s="41">
        <f t="shared" si="64"/>
        <v>9.2876999999999994E-3</v>
      </c>
      <c r="I601" s="41">
        <f t="shared" si="65"/>
        <v>1.3805134083333332</v>
      </c>
      <c r="J601" s="41">
        <f t="shared" si="66"/>
        <v>4.96984827</v>
      </c>
      <c r="K601" s="41">
        <f t="shared" si="67"/>
        <v>3141.0366198322336</v>
      </c>
      <c r="L601" s="41">
        <f t="shared" si="68"/>
        <v>3.85163240925E-3</v>
      </c>
      <c r="M601" s="41">
        <f t="shared" si="69"/>
        <v>2.4343033803699305</v>
      </c>
    </row>
    <row r="602" spans="2:13">
      <c r="B602" s="81">
        <f t="shared" si="63"/>
        <v>597</v>
      </c>
      <c r="C602" s="44">
        <f>7000</f>
        <v>7000</v>
      </c>
      <c r="D602" s="48">
        <v>9287.6999999999989</v>
      </c>
      <c r="E602" s="48">
        <v>9.2876999999999992</v>
      </c>
      <c r="F602" s="48">
        <v>12.670143128182252</v>
      </c>
      <c r="G602" s="50">
        <v>535.1</v>
      </c>
      <c r="H602" s="41">
        <f t="shared" si="64"/>
        <v>9.2876999999999994E-3</v>
      </c>
      <c r="I602" s="41">
        <f t="shared" si="65"/>
        <v>1.3805134083333332</v>
      </c>
      <c r="J602" s="41">
        <f t="shared" si="66"/>
        <v>4.96984827</v>
      </c>
      <c r="K602" s="41">
        <f t="shared" si="67"/>
        <v>3146.0064681022336</v>
      </c>
      <c r="L602" s="41">
        <f t="shared" si="68"/>
        <v>3.85163240925E-3</v>
      </c>
      <c r="M602" s="41">
        <f t="shared" si="69"/>
        <v>2.4381550127791805</v>
      </c>
    </row>
    <row r="603" spans="2:13">
      <c r="B603" s="81">
        <f t="shared" si="63"/>
        <v>598</v>
      </c>
      <c r="C603" s="44">
        <f>7000</f>
        <v>7000</v>
      </c>
      <c r="D603" s="48">
        <v>9287.6999999999989</v>
      </c>
      <c r="E603" s="48">
        <v>9.2876999999999992</v>
      </c>
      <c r="F603" s="48">
        <v>12.670143128182252</v>
      </c>
      <c r="G603" s="50">
        <v>535.1</v>
      </c>
      <c r="H603" s="41">
        <f t="shared" si="64"/>
        <v>9.2876999999999994E-3</v>
      </c>
      <c r="I603" s="41">
        <f t="shared" si="65"/>
        <v>1.3805134083333332</v>
      </c>
      <c r="J603" s="41">
        <f t="shared" si="66"/>
        <v>4.96984827</v>
      </c>
      <c r="K603" s="41">
        <f t="shared" si="67"/>
        <v>3150.9763163722337</v>
      </c>
      <c r="L603" s="41">
        <f t="shared" si="68"/>
        <v>3.85163240925E-3</v>
      </c>
      <c r="M603" s="41">
        <f t="shared" si="69"/>
        <v>2.4420066451884304</v>
      </c>
    </row>
    <row r="604" spans="2:13">
      <c r="B604" s="81">
        <f t="shared" si="63"/>
        <v>599</v>
      </c>
      <c r="C604" s="44">
        <f>7000</f>
        <v>7000</v>
      </c>
      <c r="D604" s="48">
        <v>9287.6999999999989</v>
      </c>
      <c r="E604" s="48">
        <v>9.2876999999999992</v>
      </c>
      <c r="F604" s="48">
        <v>12.670143128182252</v>
      </c>
      <c r="G604" s="50">
        <v>535.1</v>
      </c>
      <c r="H604" s="41">
        <f t="shared" si="64"/>
        <v>9.2876999999999994E-3</v>
      </c>
      <c r="I604" s="41">
        <f t="shared" si="65"/>
        <v>1.3805134083333332</v>
      </c>
      <c r="J604" s="41">
        <f t="shared" si="66"/>
        <v>4.96984827</v>
      </c>
      <c r="K604" s="41">
        <f t="shared" si="67"/>
        <v>3155.9461646422337</v>
      </c>
      <c r="L604" s="41">
        <f t="shared" si="68"/>
        <v>3.85163240925E-3</v>
      </c>
      <c r="M604" s="41">
        <f t="shared" si="69"/>
        <v>2.4458582775976803</v>
      </c>
    </row>
    <row r="605" spans="2:13">
      <c r="B605" s="81">
        <f t="shared" si="63"/>
        <v>600</v>
      </c>
      <c r="C605" s="44">
        <f>7000</f>
        <v>7000</v>
      </c>
      <c r="D605" s="48">
        <v>9287.6999999999989</v>
      </c>
      <c r="E605" s="48">
        <v>9.2876999999999992</v>
      </c>
      <c r="F605" s="48">
        <v>12.670143128182252</v>
      </c>
      <c r="G605" s="50">
        <v>535.1</v>
      </c>
      <c r="H605" s="41">
        <f t="shared" si="64"/>
        <v>9.2876999999999994E-3</v>
      </c>
      <c r="I605" s="41">
        <f t="shared" si="65"/>
        <v>1.3805134083333332</v>
      </c>
      <c r="J605" s="41">
        <f t="shared" si="66"/>
        <v>4.96984827</v>
      </c>
      <c r="K605" s="41">
        <f t="shared" si="67"/>
        <v>3160.9160129122338</v>
      </c>
      <c r="L605" s="41">
        <f t="shared" si="68"/>
        <v>3.85163240925E-3</v>
      </c>
      <c r="M605" s="41">
        <f t="shared" si="69"/>
        <v>2.4497099100069302</v>
      </c>
    </row>
    <row r="606" spans="2:13">
      <c r="B606" s="81">
        <f t="shared" si="63"/>
        <v>601</v>
      </c>
      <c r="C606" s="44">
        <f>7000</f>
        <v>7000</v>
      </c>
      <c r="D606" s="48">
        <v>9287.6999999999989</v>
      </c>
      <c r="E606" s="48">
        <v>9.2876999999999992</v>
      </c>
      <c r="F606" s="48">
        <v>12.670143128182252</v>
      </c>
      <c r="G606" s="50">
        <v>535.1</v>
      </c>
      <c r="H606" s="41">
        <f t="shared" si="64"/>
        <v>9.2876999999999994E-3</v>
      </c>
      <c r="I606" s="41">
        <f t="shared" si="65"/>
        <v>1.3805134083333332</v>
      </c>
      <c r="J606" s="41">
        <f t="shared" si="66"/>
        <v>4.96984827</v>
      </c>
      <c r="K606" s="41">
        <f t="shared" si="67"/>
        <v>3165.8858611822338</v>
      </c>
      <c r="L606" s="41">
        <f t="shared" si="68"/>
        <v>3.85163240925E-3</v>
      </c>
      <c r="M606" s="41">
        <f t="shared" si="69"/>
        <v>2.4535615424161801</v>
      </c>
    </row>
    <row r="607" spans="2:13">
      <c r="B607" s="81">
        <f t="shared" si="63"/>
        <v>602</v>
      </c>
      <c r="C607" s="44">
        <f>7000</f>
        <v>7000</v>
      </c>
      <c r="D607" s="48">
        <v>9287.6999999999989</v>
      </c>
      <c r="E607" s="48">
        <v>9.2876999999999992</v>
      </c>
      <c r="F607" s="48">
        <v>12.670143128182252</v>
      </c>
      <c r="G607" s="50">
        <v>535.1</v>
      </c>
      <c r="H607" s="41">
        <f t="shared" si="64"/>
        <v>9.2876999999999994E-3</v>
      </c>
      <c r="I607" s="41">
        <f t="shared" si="65"/>
        <v>1.3805134083333332</v>
      </c>
      <c r="J607" s="41">
        <f t="shared" si="66"/>
        <v>4.96984827</v>
      </c>
      <c r="K607" s="41">
        <f t="shared" si="67"/>
        <v>3170.8557094522339</v>
      </c>
      <c r="L607" s="41">
        <f t="shared" si="68"/>
        <v>3.85163240925E-3</v>
      </c>
      <c r="M607" s="41">
        <f t="shared" si="69"/>
        <v>2.45741317482543</v>
      </c>
    </row>
    <row r="608" spans="2:13">
      <c r="B608" s="81">
        <f t="shared" si="63"/>
        <v>603</v>
      </c>
      <c r="C608" s="44">
        <f>7000</f>
        <v>7000</v>
      </c>
      <c r="D608" s="48">
        <v>9287.6999999999989</v>
      </c>
      <c r="E608" s="48">
        <v>9.2876999999999992</v>
      </c>
      <c r="F608" s="48">
        <v>12.670143128182252</v>
      </c>
      <c r="G608" s="50">
        <v>535.1</v>
      </c>
      <c r="H608" s="41">
        <f t="shared" si="64"/>
        <v>9.2876999999999994E-3</v>
      </c>
      <c r="I608" s="41">
        <f t="shared" si="65"/>
        <v>1.3805134083333332</v>
      </c>
      <c r="J608" s="41">
        <f t="shared" si="66"/>
        <v>4.96984827</v>
      </c>
      <c r="K608" s="41">
        <f t="shared" si="67"/>
        <v>3175.825557722234</v>
      </c>
      <c r="L608" s="41">
        <f t="shared" si="68"/>
        <v>3.85163240925E-3</v>
      </c>
      <c r="M608" s="41">
        <f t="shared" si="69"/>
        <v>2.4612648072346799</v>
      </c>
    </row>
    <row r="609" spans="2:13">
      <c r="B609" s="81">
        <f t="shared" si="63"/>
        <v>604</v>
      </c>
      <c r="C609" s="44">
        <f>7000</f>
        <v>7000</v>
      </c>
      <c r="D609" s="48">
        <v>9287.6999999999989</v>
      </c>
      <c r="E609" s="48">
        <v>9.2876999999999992</v>
      </c>
      <c r="F609" s="48">
        <v>12.670143128182252</v>
      </c>
      <c r="G609" s="50">
        <v>535.1</v>
      </c>
      <c r="H609" s="41">
        <f t="shared" si="64"/>
        <v>9.2876999999999994E-3</v>
      </c>
      <c r="I609" s="41">
        <f t="shared" si="65"/>
        <v>1.3805134083333332</v>
      </c>
      <c r="J609" s="41">
        <f t="shared" si="66"/>
        <v>4.96984827</v>
      </c>
      <c r="K609" s="41">
        <f t="shared" si="67"/>
        <v>3180.795405992234</v>
      </c>
      <c r="L609" s="41">
        <f t="shared" si="68"/>
        <v>3.85163240925E-3</v>
      </c>
      <c r="M609" s="41">
        <f t="shared" si="69"/>
        <v>2.4651164396439298</v>
      </c>
    </row>
    <row r="610" spans="2:13">
      <c r="B610" s="81">
        <f t="shared" si="63"/>
        <v>605</v>
      </c>
      <c r="C610" s="44">
        <f>7000</f>
        <v>7000</v>
      </c>
      <c r="D610" s="48">
        <v>9287.6999999999989</v>
      </c>
      <c r="E610" s="48">
        <v>9.2876999999999992</v>
      </c>
      <c r="F610" s="48">
        <v>12.670143128182252</v>
      </c>
      <c r="G610" s="50">
        <v>535.1</v>
      </c>
      <c r="H610" s="41">
        <f t="shared" si="64"/>
        <v>9.2876999999999994E-3</v>
      </c>
      <c r="I610" s="41">
        <f t="shared" si="65"/>
        <v>1.3805134083333332</v>
      </c>
      <c r="J610" s="41">
        <f t="shared" si="66"/>
        <v>4.96984827</v>
      </c>
      <c r="K610" s="41">
        <f t="shared" si="67"/>
        <v>3185.7652542622341</v>
      </c>
      <c r="L610" s="41">
        <f t="shared" si="68"/>
        <v>3.85163240925E-3</v>
      </c>
      <c r="M610" s="41">
        <f t="shared" si="69"/>
        <v>2.4689680720531797</v>
      </c>
    </row>
    <row r="611" spans="2:13">
      <c r="B611" s="81">
        <f t="shared" si="63"/>
        <v>606</v>
      </c>
      <c r="C611" s="44">
        <f>7000</f>
        <v>7000</v>
      </c>
      <c r="D611" s="48">
        <v>9287.6999999999989</v>
      </c>
      <c r="E611" s="48">
        <v>9.2876999999999992</v>
      </c>
      <c r="F611" s="48">
        <v>12.670143128182252</v>
      </c>
      <c r="G611" s="50">
        <v>535.1</v>
      </c>
      <c r="H611" s="41">
        <f t="shared" si="64"/>
        <v>9.2876999999999994E-3</v>
      </c>
      <c r="I611" s="41">
        <f t="shared" si="65"/>
        <v>1.3805134083333332</v>
      </c>
      <c r="J611" s="41">
        <f t="shared" si="66"/>
        <v>4.96984827</v>
      </c>
      <c r="K611" s="41">
        <f t="shared" si="67"/>
        <v>3190.7351025322341</v>
      </c>
      <c r="L611" s="41">
        <f t="shared" si="68"/>
        <v>3.85163240925E-3</v>
      </c>
      <c r="M611" s="41">
        <f t="shared" si="69"/>
        <v>2.4728197044624296</v>
      </c>
    </row>
    <row r="612" spans="2:13">
      <c r="B612" s="81">
        <f t="shared" si="63"/>
        <v>607</v>
      </c>
      <c r="C612" s="44">
        <f>7000</f>
        <v>7000</v>
      </c>
      <c r="D612" s="48">
        <v>9287.6999999999989</v>
      </c>
      <c r="E612" s="48">
        <v>9.2876999999999992</v>
      </c>
      <c r="F612" s="48">
        <v>12.670143128182252</v>
      </c>
      <c r="G612" s="50">
        <v>535.1</v>
      </c>
      <c r="H612" s="41">
        <f t="shared" si="64"/>
        <v>9.2876999999999994E-3</v>
      </c>
      <c r="I612" s="41">
        <f t="shared" si="65"/>
        <v>1.3805134083333332</v>
      </c>
      <c r="J612" s="41">
        <f t="shared" si="66"/>
        <v>4.96984827</v>
      </c>
      <c r="K612" s="41">
        <f t="shared" si="67"/>
        <v>3195.7049508022342</v>
      </c>
      <c r="L612" s="41">
        <f t="shared" si="68"/>
        <v>3.85163240925E-3</v>
      </c>
      <c r="M612" s="41">
        <f t="shared" si="69"/>
        <v>2.4766713368716795</v>
      </c>
    </row>
    <row r="613" spans="2:13">
      <c r="B613" s="81">
        <f t="shared" si="63"/>
        <v>608</v>
      </c>
      <c r="C613" s="44">
        <f>7000</f>
        <v>7000</v>
      </c>
      <c r="D613" s="48">
        <v>9287.6999999999989</v>
      </c>
      <c r="E613" s="48">
        <v>9.2876999999999992</v>
      </c>
      <c r="F613" s="48">
        <v>12.670143128182252</v>
      </c>
      <c r="G613" s="50">
        <v>535.1</v>
      </c>
      <c r="H613" s="41">
        <f t="shared" si="64"/>
        <v>9.2876999999999994E-3</v>
      </c>
      <c r="I613" s="41">
        <f t="shared" si="65"/>
        <v>1.3805134083333332</v>
      </c>
      <c r="J613" s="41">
        <f t="shared" si="66"/>
        <v>4.96984827</v>
      </c>
      <c r="K613" s="41">
        <f t="shared" si="67"/>
        <v>3200.6747990722342</v>
      </c>
      <c r="L613" s="41">
        <f t="shared" si="68"/>
        <v>3.85163240925E-3</v>
      </c>
      <c r="M613" s="41">
        <f t="shared" si="69"/>
        <v>2.4805229692809294</v>
      </c>
    </row>
    <row r="614" spans="2:13">
      <c r="B614" s="81">
        <f t="shared" si="63"/>
        <v>609</v>
      </c>
      <c r="C614" s="44">
        <f>7000</f>
        <v>7000</v>
      </c>
      <c r="D614" s="48">
        <v>9287.6999999999989</v>
      </c>
      <c r="E614" s="48">
        <v>9.2876999999999992</v>
      </c>
      <c r="F614" s="48">
        <v>12.670143128182252</v>
      </c>
      <c r="G614" s="50">
        <v>535.1</v>
      </c>
      <c r="H614" s="41">
        <f t="shared" si="64"/>
        <v>9.2876999999999994E-3</v>
      </c>
      <c r="I614" s="41">
        <f t="shared" si="65"/>
        <v>1.3805134083333332</v>
      </c>
      <c r="J614" s="41">
        <f t="shared" si="66"/>
        <v>4.96984827</v>
      </c>
      <c r="K614" s="41">
        <f t="shared" si="67"/>
        <v>3205.6446473422343</v>
      </c>
      <c r="L614" s="41">
        <f t="shared" si="68"/>
        <v>3.85163240925E-3</v>
      </c>
      <c r="M614" s="41">
        <f t="shared" si="69"/>
        <v>2.4843746016901793</v>
      </c>
    </row>
    <row r="615" spans="2:13">
      <c r="B615" s="81">
        <f t="shared" si="63"/>
        <v>610</v>
      </c>
      <c r="C615" s="44">
        <f>7000</f>
        <v>7000</v>
      </c>
      <c r="D615" s="48">
        <v>9287.6999999999989</v>
      </c>
      <c r="E615" s="48">
        <v>9.2876999999999992</v>
      </c>
      <c r="F615" s="48">
        <v>12.670143128182252</v>
      </c>
      <c r="G615" s="50">
        <v>535.1</v>
      </c>
      <c r="H615" s="41">
        <f t="shared" si="64"/>
        <v>9.2876999999999994E-3</v>
      </c>
      <c r="I615" s="41">
        <f t="shared" si="65"/>
        <v>1.3805134083333332</v>
      </c>
      <c r="J615" s="41">
        <f t="shared" si="66"/>
        <v>4.96984827</v>
      </c>
      <c r="K615" s="41">
        <f t="shared" si="67"/>
        <v>3210.6144956122344</v>
      </c>
      <c r="L615" s="41">
        <f t="shared" si="68"/>
        <v>3.85163240925E-3</v>
      </c>
      <c r="M615" s="41">
        <f t="shared" si="69"/>
        <v>2.4882262340994292</v>
      </c>
    </row>
    <row r="616" spans="2:13">
      <c r="B616" s="81">
        <f t="shared" si="63"/>
        <v>611</v>
      </c>
      <c r="C616" s="44">
        <f>7000</f>
        <v>7000</v>
      </c>
      <c r="D616" s="48">
        <v>9287.6999999999989</v>
      </c>
      <c r="E616" s="48">
        <v>9.2876999999999992</v>
      </c>
      <c r="F616" s="48">
        <v>12.670143128182252</v>
      </c>
      <c r="G616" s="50">
        <v>535.1</v>
      </c>
      <c r="H616" s="41">
        <f t="shared" si="64"/>
        <v>9.2876999999999994E-3</v>
      </c>
      <c r="I616" s="41">
        <f t="shared" si="65"/>
        <v>1.3805134083333332</v>
      </c>
      <c r="J616" s="41">
        <f t="shared" si="66"/>
        <v>4.96984827</v>
      </c>
      <c r="K616" s="41">
        <f t="shared" si="67"/>
        <v>3215.5843438822344</v>
      </c>
      <c r="L616" s="41">
        <f t="shared" si="68"/>
        <v>3.85163240925E-3</v>
      </c>
      <c r="M616" s="41">
        <f t="shared" si="69"/>
        <v>2.4920778665086791</v>
      </c>
    </row>
    <row r="617" spans="2:13">
      <c r="B617" s="81">
        <f t="shared" si="63"/>
        <v>612</v>
      </c>
      <c r="C617" s="44">
        <f>7000</f>
        <v>7000</v>
      </c>
      <c r="D617" s="48">
        <v>9287.6999999999989</v>
      </c>
      <c r="E617" s="48">
        <v>9.2876999999999992</v>
      </c>
      <c r="F617" s="48">
        <v>12.670143128182252</v>
      </c>
      <c r="G617" s="50">
        <v>535.1</v>
      </c>
      <c r="H617" s="41">
        <f t="shared" si="64"/>
        <v>9.2876999999999994E-3</v>
      </c>
      <c r="I617" s="41">
        <f t="shared" si="65"/>
        <v>1.3805134083333332</v>
      </c>
      <c r="J617" s="41">
        <f t="shared" si="66"/>
        <v>4.96984827</v>
      </c>
      <c r="K617" s="41">
        <f t="shared" si="67"/>
        <v>3220.5541921522345</v>
      </c>
      <c r="L617" s="41">
        <f t="shared" si="68"/>
        <v>3.85163240925E-3</v>
      </c>
      <c r="M617" s="41">
        <f t="shared" si="69"/>
        <v>2.495929498917929</v>
      </c>
    </row>
    <row r="618" spans="2:13">
      <c r="B618" s="81">
        <f t="shared" si="63"/>
        <v>613</v>
      </c>
      <c r="C618" s="44">
        <f>7000</f>
        <v>7000</v>
      </c>
      <c r="D618" s="48">
        <v>9287.6999999999989</v>
      </c>
      <c r="E618" s="48">
        <v>9.2876999999999992</v>
      </c>
      <c r="F618" s="48">
        <v>12.670143128182252</v>
      </c>
      <c r="G618" s="50">
        <v>535.1</v>
      </c>
      <c r="H618" s="41">
        <f t="shared" si="64"/>
        <v>9.2876999999999994E-3</v>
      </c>
      <c r="I618" s="41">
        <f t="shared" si="65"/>
        <v>1.3805134083333332</v>
      </c>
      <c r="J618" s="41">
        <f t="shared" si="66"/>
        <v>4.96984827</v>
      </c>
      <c r="K618" s="41">
        <f t="shared" si="67"/>
        <v>3225.5240404222345</v>
      </c>
      <c r="L618" s="41">
        <f t="shared" si="68"/>
        <v>3.85163240925E-3</v>
      </c>
      <c r="M618" s="41">
        <f t="shared" si="69"/>
        <v>2.4997811313271789</v>
      </c>
    </row>
    <row r="619" spans="2:13">
      <c r="B619" s="81">
        <f t="shared" si="63"/>
        <v>614</v>
      </c>
      <c r="C619" s="44">
        <f>7000</f>
        <v>7000</v>
      </c>
      <c r="D619" s="48">
        <v>9287.6999999999989</v>
      </c>
      <c r="E619" s="48">
        <v>9.2876999999999992</v>
      </c>
      <c r="F619" s="48">
        <v>12.670143128182252</v>
      </c>
      <c r="G619" s="50">
        <v>535.1</v>
      </c>
      <c r="H619" s="41">
        <f t="shared" si="64"/>
        <v>9.2876999999999994E-3</v>
      </c>
      <c r="I619" s="41">
        <f t="shared" si="65"/>
        <v>1.3805134083333332</v>
      </c>
      <c r="J619" s="41">
        <f t="shared" si="66"/>
        <v>4.96984827</v>
      </c>
      <c r="K619" s="41">
        <f t="shared" si="67"/>
        <v>3230.4938886922346</v>
      </c>
      <c r="L619" s="41">
        <f t="shared" si="68"/>
        <v>3.85163240925E-3</v>
      </c>
      <c r="M619" s="41">
        <f t="shared" si="69"/>
        <v>2.5036327637364288</v>
      </c>
    </row>
    <row r="620" spans="2:13">
      <c r="B620" s="81">
        <f t="shared" si="63"/>
        <v>615</v>
      </c>
      <c r="C620" s="44">
        <f>7000</f>
        <v>7000</v>
      </c>
      <c r="D620" s="48">
        <v>9287.6999999999989</v>
      </c>
      <c r="E620" s="48">
        <v>9.2876999999999992</v>
      </c>
      <c r="F620" s="48">
        <v>12.670143128182252</v>
      </c>
      <c r="G620" s="50">
        <v>535.1</v>
      </c>
      <c r="H620" s="41">
        <f t="shared" si="64"/>
        <v>9.2876999999999994E-3</v>
      </c>
      <c r="I620" s="41">
        <f t="shared" si="65"/>
        <v>1.3805134083333332</v>
      </c>
      <c r="J620" s="41">
        <f t="shared" si="66"/>
        <v>4.96984827</v>
      </c>
      <c r="K620" s="41">
        <f t="shared" si="67"/>
        <v>3235.4637369622346</v>
      </c>
      <c r="L620" s="41">
        <f t="shared" si="68"/>
        <v>3.85163240925E-3</v>
      </c>
      <c r="M620" s="41">
        <f t="shared" si="69"/>
        <v>2.5074843961456788</v>
      </c>
    </row>
    <row r="621" spans="2:13">
      <c r="B621" s="81">
        <f t="shared" si="63"/>
        <v>616</v>
      </c>
      <c r="C621" s="44">
        <f>7000</f>
        <v>7000</v>
      </c>
      <c r="D621" s="48">
        <v>9287.6999999999989</v>
      </c>
      <c r="E621" s="48">
        <v>9.2876999999999992</v>
      </c>
      <c r="F621" s="48">
        <v>12.670143128182252</v>
      </c>
      <c r="G621" s="50">
        <v>535.1</v>
      </c>
      <c r="H621" s="41">
        <f t="shared" si="64"/>
        <v>9.2876999999999994E-3</v>
      </c>
      <c r="I621" s="41">
        <f t="shared" si="65"/>
        <v>1.3805134083333332</v>
      </c>
      <c r="J621" s="41">
        <f t="shared" si="66"/>
        <v>4.96984827</v>
      </c>
      <c r="K621" s="41">
        <f t="shared" si="67"/>
        <v>3240.4335852322347</v>
      </c>
      <c r="L621" s="41">
        <f t="shared" si="68"/>
        <v>3.85163240925E-3</v>
      </c>
      <c r="M621" s="41">
        <f t="shared" si="69"/>
        <v>2.5113360285549287</v>
      </c>
    </row>
    <row r="622" spans="2:13">
      <c r="B622" s="81">
        <f t="shared" si="63"/>
        <v>617</v>
      </c>
      <c r="C622" s="44">
        <f>7000</f>
        <v>7000</v>
      </c>
      <c r="D622" s="48">
        <v>9287.6999999999989</v>
      </c>
      <c r="E622" s="48">
        <v>9.2876999999999992</v>
      </c>
      <c r="F622" s="48">
        <v>12.670143128182252</v>
      </c>
      <c r="G622" s="50">
        <v>535.1</v>
      </c>
      <c r="H622" s="41">
        <f t="shared" si="64"/>
        <v>9.2876999999999994E-3</v>
      </c>
      <c r="I622" s="41">
        <f t="shared" si="65"/>
        <v>1.3805134083333332</v>
      </c>
      <c r="J622" s="41">
        <f t="shared" si="66"/>
        <v>4.96984827</v>
      </c>
      <c r="K622" s="41">
        <f t="shared" si="67"/>
        <v>3245.4034335022347</v>
      </c>
      <c r="L622" s="41">
        <f t="shared" si="68"/>
        <v>3.85163240925E-3</v>
      </c>
      <c r="M622" s="41">
        <f t="shared" si="69"/>
        <v>2.5151876609641786</v>
      </c>
    </row>
    <row r="623" spans="2:13">
      <c r="B623" s="81">
        <f t="shared" si="63"/>
        <v>618</v>
      </c>
      <c r="C623" s="44">
        <f>7000</f>
        <v>7000</v>
      </c>
      <c r="D623" s="48">
        <v>9287.6999999999989</v>
      </c>
      <c r="E623" s="48">
        <v>9.2876999999999992</v>
      </c>
      <c r="F623" s="48">
        <v>12.670143128182252</v>
      </c>
      <c r="G623" s="50">
        <v>535.1</v>
      </c>
      <c r="H623" s="41">
        <f t="shared" si="64"/>
        <v>9.2876999999999994E-3</v>
      </c>
      <c r="I623" s="41">
        <f t="shared" si="65"/>
        <v>1.3805134083333332</v>
      </c>
      <c r="J623" s="41">
        <f t="shared" si="66"/>
        <v>4.96984827</v>
      </c>
      <c r="K623" s="41">
        <f t="shared" si="67"/>
        <v>3250.3732817722348</v>
      </c>
      <c r="L623" s="41">
        <f t="shared" si="68"/>
        <v>3.85163240925E-3</v>
      </c>
      <c r="M623" s="41">
        <f t="shared" si="69"/>
        <v>2.5190392933734285</v>
      </c>
    </row>
    <row r="624" spans="2:13">
      <c r="B624" s="81">
        <f t="shared" si="63"/>
        <v>619</v>
      </c>
      <c r="C624" s="44">
        <f>7000</f>
        <v>7000</v>
      </c>
      <c r="D624" s="48">
        <v>9287.6999999999989</v>
      </c>
      <c r="E624" s="48">
        <v>9.2876999999999992</v>
      </c>
      <c r="F624" s="48">
        <v>12.670143128182252</v>
      </c>
      <c r="G624" s="50">
        <v>535.1</v>
      </c>
      <c r="H624" s="41">
        <f t="shared" si="64"/>
        <v>9.2876999999999994E-3</v>
      </c>
      <c r="I624" s="41">
        <f t="shared" si="65"/>
        <v>1.3805134083333332</v>
      </c>
      <c r="J624" s="41">
        <f t="shared" si="66"/>
        <v>4.96984827</v>
      </c>
      <c r="K624" s="41">
        <f t="shared" si="67"/>
        <v>3255.3431300422349</v>
      </c>
      <c r="L624" s="41">
        <f t="shared" si="68"/>
        <v>3.85163240925E-3</v>
      </c>
      <c r="M624" s="41">
        <f t="shared" si="69"/>
        <v>2.5228909257826784</v>
      </c>
    </row>
    <row r="625" spans="2:13">
      <c r="B625" s="81">
        <f t="shared" si="63"/>
        <v>620</v>
      </c>
      <c r="C625" s="44">
        <f>7000</f>
        <v>7000</v>
      </c>
      <c r="D625" s="48">
        <v>9287.6999999999989</v>
      </c>
      <c r="E625" s="48">
        <v>9.2876999999999992</v>
      </c>
      <c r="F625" s="48">
        <v>12.670143128182252</v>
      </c>
      <c r="G625" s="50">
        <v>535.1</v>
      </c>
      <c r="H625" s="41">
        <f t="shared" si="64"/>
        <v>9.2876999999999994E-3</v>
      </c>
      <c r="I625" s="41">
        <f t="shared" si="65"/>
        <v>1.3805134083333332</v>
      </c>
      <c r="J625" s="41">
        <f t="shared" si="66"/>
        <v>4.96984827</v>
      </c>
      <c r="K625" s="41">
        <f t="shared" si="67"/>
        <v>3260.3129783122349</v>
      </c>
      <c r="L625" s="41">
        <f t="shared" si="68"/>
        <v>3.85163240925E-3</v>
      </c>
      <c r="M625" s="41">
        <f t="shared" si="69"/>
        <v>2.5267425581919283</v>
      </c>
    </row>
    <row r="626" spans="2:13">
      <c r="B626" s="81">
        <f t="shared" si="63"/>
        <v>621</v>
      </c>
      <c r="C626" s="44">
        <f>7000</f>
        <v>7000</v>
      </c>
      <c r="D626" s="48">
        <v>9287.6999999999989</v>
      </c>
      <c r="E626" s="48">
        <v>9.2876999999999992</v>
      </c>
      <c r="F626" s="48">
        <v>12.670143128182252</v>
      </c>
      <c r="G626" s="50">
        <v>535.1</v>
      </c>
      <c r="H626" s="41">
        <f t="shared" si="64"/>
        <v>9.2876999999999994E-3</v>
      </c>
      <c r="I626" s="41">
        <f t="shared" si="65"/>
        <v>1.3805134083333332</v>
      </c>
      <c r="J626" s="41">
        <f t="shared" si="66"/>
        <v>4.96984827</v>
      </c>
      <c r="K626" s="41">
        <f t="shared" si="67"/>
        <v>3265.282826582235</v>
      </c>
      <c r="L626" s="41">
        <f t="shared" si="68"/>
        <v>3.85163240925E-3</v>
      </c>
      <c r="M626" s="41">
        <f t="shared" si="69"/>
        <v>2.5305941906011782</v>
      </c>
    </row>
    <row r="627" spans="2:13">
      <c r="B627" s="81">
        <f t="shared" si="63"/>
        <v>622</v>
      </c>
      <c r="C627" s="44">
        <f>7000</f>
        <v>7000</v>
      </c>
      <c r="D627" s="48">
        <v>9287.6999999999989</v>
      </c>
      <c r="E627" s="48">
        <v>9.2876999999999992</v>
      </c>
      <c r="F627" s="48">
        <v>12.670143128182252</v>
      </c>
      <c r="G627" s="50">
        <v>535.1</v>
      </c>
      <c r="H627" s="41">
        <f t="shared" si="64"/>
        <v>9.2876999999999994E-3</v>
      </c>
      <c r="I627" s="41">
        <f t="shared" si="65"/>
        <v>1.3805134083333332</v>
      </c>
      <c r="J627" s="41">
        <f t="shared" si="66"/>
        <v>4.96984827</v>
      </c>
      <c r="K627" s="41">
        <f t="shared" si="67"/>
        <v>3270.252674852235</v>
      </c>
      <c r="L627" s="41">
        <f t="shared" si="68"/>
        <v>3.85163240925E-3</v>
      </c>
      <c r="M627" s="41">
        <f t="shared" si="69"/>
        <v>2.5344458230104281</v>
      </c>
    </row>
    <row r="628" spans="2:13">
      <c r="B628" s="81">
        <f t="shared" si="63"/>
        <v>623</v>
      </c>
      <c r="C628" s="44">
        <f>7000</f>
        <v>7000</v>
      </c>
      <c r="D628" s="48">
        <v>9287.6999999999989</v>
      </c>
      <c r="E628" s="48">
        <v>9.2876999999999992</v>
      </c>
      <c r="F628" s="48">
        <v>12.670143128182252</v>
      </c>
      <c r="G628" s="50">
        <v>535.1</v>
      </c>
      <c r="H628" s="41">
        <f t="shared" si="64"/>
        <v>9.2876999999999994E-3</v>
      </c>
      <c r="I628" s="41">
        <f t="shared" si="65"/>
        <v>1.3805134083333332</v>
      </c>
      <c r="J628" s="41">
        <f t="shared" si="66"/>
        <v>4.96984827</v>
      </c>
      <c r="K628" s="41">
        <f t="shared" si="67"/>
        <v>3275.2225231222351</v>
      </c>
      <c r="L628" s="41">
        <f t="shared" si="68"/>
        <v>3.85163240925E-3</v>
      </c>
      <c r="M628" s="41">
        <f t="shared" si="69"/>
        <v>2.538297455419678</v>
      </c>
    </row>
    <row r="629" spans="2:13">
      <c r="B629" s="81">
        <f t="shared" si="63"/>
        <v>624</v>
      </c>
      <c r="C629" s="44">
        <f>7000</f>
        <v>7000</v>
      </c>
      <c r="D629" s="48">
        <v>9287.6999999999989</v>
      </c>
      <c r="E629" s="48">
        <v>9.2876999999999992</v>
      </c>
      <c r="F629" s="48">
        <v>12.670143128182252</v>
      </c>
      <c r="G629" s="50">
        <v>535.1</v>
      </c>
      <c r="H629" s="41">
        <f t="shared" si="64"/>
        <v>9.2876999999999994E-3</v>
      </c>
      <c r="I629" s="41">
        <f t="shared" si="65"/>
        <v>1.3805134083333332</v>
      </c>
      <c r="J629" s="41">
        <f t="shared" si="66"/>
        <v>4.96984827</v>
      </c>
      <c r="K629" s="41">
        <f t="shared" si="67"/>
        <v>3280.1923713922351</v>
      </c>
      <c r="L629" s="41">
        <f t="shared" si="68"/>
        <v>3.85163240925E-3</v>
      </c>
      <c r="M629" s="41">
        <f t="shared" si="69"/>
        <v>2.5421490878289279</v>
      </c>
    </row>
    <row r="630" spans="2:13">
      <c r="B630" s="81">
        <f t="shared" si="63"/>
        <v>625</v>
      </c>
      <c r="C630" s="44">
        <f>7000</f>
        <v>7000</v>
      </c>
      <c r="D630" s="48">
        <v>9287.6999999999989</v>
      </c>
      <c r="E630" s="48">
        <v>9.2876999999999992</v>
      </c>
      <c r="F630" s="48">
        <v>12.670143128182252</v>
      </c>
      <c r="G630" s="50">
        <v>535.1</v>
      </c>
      <c r="H630" s="41">
        <f t="shared" si="64"/>
        <v>9.2876999999999994E-3</v>
      </c>
      <c r="I630" s="41">
        <f t="shared" si="65"/>
        <v>1.3805134083333332</v>
      </c>
      <c r="J630" s="41">
        <f t="shared" si="66"/>
        <v>4.96984827</v>
      </c>
      <c r="K630" s="41">
        <f t="shared" si="67"/>
        <v>3285.1622196622352</v>
      </c>
      <c r="L630" s="41">
        <f t="shared" si="68"/>
        <v>3.85163240925E-3</v>
      </c>
      <c r="M630" s="41">
        <f t="shared" si="69"/>
        <v>2.5460007202381778</v>
      </c>
    </row>
    <row r="631" spans="2:13">
      <c r="B631" s="81">
        <f t="shared" si="63"/>
        <v>626</v>
      </c>
      <c r="C631" s="44">
        <f>7000</f>
        <v>7000</v>
      </c>
      <c r="D631" s="48">
        <v>9287.6999999999989</v>
      </c>
      <c r="E631" s="48">
        <v>9.2876999999999992</v>
      </c>
      <c r="F631" s="48">
        <v>12.670143128182252</v>
      </c>
      <c r="G631" s="50">
        <v>535.1</v>
      </c>
      <c r="H631" s="41">
        <f t="shared" si="64"/>
        <v>9.2876999999999994E-3</v>
      </c>
      <c r="I631" s="41">
        <f t="shared" si="65"/>
        <v>1.3805134083333332</v>
      </c>
      <c r="J631" s="41">
        <f t="shared" si="66"/>
        <v>4.96984827</v>
      </c>
      <c r="K631" s="41">
        <f t="shared" si="67"/>
        <v>3290.1320679322353</v>
      </c>
      <c r="L631" s="41">
        <f t="shared" si="68"/>
        <v>3.85163240925E-3</v>
      </c>
      <c r="M631" s="41">
        <f t="shared" si="69"/>
        <v>2.5498523526474277</v>
      </c>
    </row>
    <row r="632" spans="2:13">
      <c r="B632" s="81">
        <f t="shared" si="63"/>
        <v>627</v>
      </c>
      <c r="C632" s="44">
        <f>7000</f>
        <v>7000</v>
      </c>
      <c r="D632" s="48">
        <v>9287.6999999999989</v>
      </c>
      <c r="E632" s="48">
        <v>9.2876999999999992</v>
      </c>
      <c r="F632" s="48">
        <v>12.670143128182252</v>
      </c>
      <c r="G632" s="50">
        <v>535.1</v>
      </c>
      <c r="H632" s="41">
        <f t="shared" si="64"/>
        <v>9.2876999999999994E-3</v>
      </c>
      <c r="I632" s="41">
        <f t="shared" si="65"/>
        <v>1.3805134083333332</v>
      </c>
      <c r="J632" s="41">
        <f t="shared" si="66"/>
        <v>4.96984827</v>
      </c>
      <c r="K632" s="41">
        <f t="shared" si="67"/>
        <v>3295.1019162022353</v>
      </c>
      <c r="L632" s="41">
        <f t="shared" si="68"/>
        <v>3.85163240925E-3</v>
      </c>
      <c r="M632" s="41">
        <f t="shared" si="69"/>
        <v>2.5537039850566776</v>
      </c>
    </row>
    <row r="633" spans="2:13">
      <c r="B633" s="81">
        <f t="shared" si="63"/>
        <v>628</v>
      </c>
      <c r="C633" s="44">
        <f>7000</f>
        <v>7000</v>
      </c>
      <c r="D633" s="48">
        <v>9287.6999999999989</v>
      </c>
      <c r="E633" s="48">
        <v>9.2876999999999992</v>
      </c>
      <c r="F633" s="48">
        <v>12.670143128182252</v>
      </c>
      <c r="G633" s="50">
        <v>535.1</v>
      </c>
      <c r="H633" s="41">
        <f t="shared" si="64"/>
        <v>9.2876999999999994E-3</v>
      </c>
      <c r="I633" s="41">
        <f t="shared" si="65"/>
        <v>1.3805134083333332</v>
      </c>
      <c r="J633" s="41">
        <f t="shared" si="66"/>
        <v>4.96984827</v>
      </c>
      <c r="K633" s="41">
        <f t="shared" si="67"/>
        <v>3300.0717644722354</v>
      </c>
      <c r="L633" s="41">
        <f t="shared" si="68"/>
        <v>3.85163240925E-3</v>
      </c>
      <c r="M633" s="41">
        <f t="shared" si="69"/>
        <v>2.5575556174659275</v>
      </c>
    </row>
    <row r="634" spans="2:13">
      <c r="B634" s="81">
        <f t="shared" si="63"/>
        <v>629</v>
      </c>
      <c r="C634" s="44">
        <f>7000</f>
        <v>7000</v>
      </c>
      <c r="D634" s="48">
        <v>9287.6999999999989</v>
      </c>
      <c r="E634" s="48">
        <v>9.2876999999999992</v>
      </c>
      <c r="F634" s="48">
        <v>12.670143128182252</v>
      </c>
      <c r="G634" s="50">
        <v>535.1</v>
      </c>
      <c r="H634" s="41">
        <f t="shared" si="64"/>
        <v>9.2876999999999994E-3</v>
      </c>
      <c r="I634" s="41">
        <f t="shared" si="65"/>
        <v>1.3805134083333332</v>
      </c>
      <c r="J634" s="41">
        <f t="shared" si="66"/>
        <v>4.96984827</v>
      </c>
      <c r="K634" s="41">
        <f t="shared" si="67"/>
        <v>3305.0416127422354</v>
      </c>
      <c r="L634" s="41">
        <f t="shared" si="68"/>
        <v>3.85163240925E-3</v>
      </c>
      <c r="M634" s="41">
        <f t="shared" si="69"/>
        <v>2.5614072498751774</v>
      </c>
    </row>
    <row r="635" spans="2:13">
      <c r="B635" s="81">
        <f t="shared" si="63"/>
        <v>630</v>
      </c>
      <c r="C635" s="44">
        <f>7000</f>
        <v>7000</v>
      </c>
      <c r="D635" s="48">
        <v>9287.6999999999989</v>
      </c>
      <c r="E635" s="48">
        <v>9.2876999999999992</v>
      </c>
      <c r="F635" s="48">
        <v>12.670143128182252</v>
      </c>
      <c r="G635" s="50">
        <v>535.1</v>
      </c>
      <c r="H635" s="41">
        <f t="shared" si="64"/>
        <v>9.2876999999999994E-3</v>
      </c>
      <c r="I635" s="41">
        <f t="shared" si="65"/>
        <v>1.3805134083333332</v>
      </c>
      <c r="J635" s="41">
        <f t="shared" si="66"/>
        <v>4.96984827</v>
      </c>
      <c r="K635" s="41">
        <f t="shared" si="67"/>
        <v>3310.0114610122355</v>
      </c>
      <c r="L635" s="41">
        <f t="shared" si="68"/>
        <v>3.85163240925E-3</v>
      </c>
      <c r="M635" s="41">
        <f t="shared" si="69"/>
        <v>2.5652588822844273</v>
      </c>
    </row>
    <row r="636" spans="2:13">
      <c r="B636" s="81">
        <f t="shared" si="63"/>
        <v>631</v>
      </c>
      <c r="C636" s="44">
        <f>7000</f>
        <v>7000</v>
      </c>
      <c r="D636" s="48">
        <v>9287.6999999999989</v>
      </c>
      <c r="E636" s="48">
        <v>9.2876999999999992</v>
      </c>
      <c r="F636" s="48">
        <v>12.670143128182252</v>
      </c>
      <c r="G636" s="50">
        <v>535.1</v>
      </c>
      <c r="H636" s="41">
        <f t="shared" si="64"/>
        <v>9.2876999999999994E-3</v>
      </c>
      <c r="I636" s="41">
        <f t="shared" si="65"/>
        <v>1.3805134083333332</v>
      </c>
      <c r="J636" s="41">
        <f t="shared" si="66"/>
        <v>4.96984827</v>
      </c>
      <c r="K636" s="41">
        <f t="shared" si="67"/>
        <v>3314.9813092822355</v>
      </c>
      <c r="L636" s="41">
        <f t="shared" si="68"/>
        <v>3.85163240925E-3</v>
      </c>
      <c r="M636" s="41">
        <f t="shared" si="69"/>
        <v>2.5691105146936772</v>
      </c>
    </row>
    <row r="637" spans="2:13">
      <c r="B637" s="81">
        <f t="shared" si="63"/>
        <v>632</v>
      </c>
      <c r="C637" s="44">
        <f>7000</f>
        <v>7000</v>
      </c>
      <c r="D637" s="48">
        <v>9287.6999999999989</v>
      </c>
      <c r="E637" s="48">
        <v>9.2876999999999992</v>
      </c>
      <c r="F637" s="48">
        <v>12.670143128182252</v>
      </c>
      <c r="G637" s="50">
        <v>535.1</v>
      </c>
      <c r="H637" s="41">
        <f t="shared" si="64"/>
        <v>9.2876999999999994E-3</v>
      </c>
      <c r="I637" s="41">
        <f t="shared" si="65"/>
        <v>1.3805134083333332</v>
      </c>
      <c r="J637" s="41">
        <f t="shared" si="66"/>
        <v>4.96984827</v>
      </c>
      <c r="K637" s="41">
        <f t="shared" si="67"/>
        <v>3319.9511575522356</v>
      </c>
      <c r="L637" s="41">
        <f t="shared" si="68"/>
        <v>3.85163240925E-3</v>
      </c>
      <c r="M637" s="41">
        <f t="shared" si="69"/>
        <v>2.5729621471029271</v>
      </c>
    </row>
    <row r="638" spans="2:13">
      <c r="B638" s="81">
        <f t="shared" si="63"/>
        <v>633</v>
      </c>
      <c r="C638" s="44">
        <f>7000</f>
        <v>7000</v>
      </c>
      <c r="D638" s="48">
        <v>9287.6999999999989</v>
      </c>
      <c r="E638" s="48">
        <v>9.2876999999999992</v>
      </c>
      <c r="F638" s="48">
        <v>12.670143128182252</v>
      </c>
      <c r="G638" s="50">
        <v>535.1</v>
      </c>
      <c r="H638" s="41">
        <f t="shared" si="64"/>
        <v>9.2876999999999994E-3</v>
      </c>
      <c r="I638" s="41">
        <f t="shared" si="65"/>
        <v>1.3805134083333332</v>
      </c>
      <c r="J638" s="41">
        <f t="shared" si="66"/>
        <v>4.96984827</v>
      </c>
      <c r="K638" s="41">
        <f t="shared" si="67"/>
        <v>3324.9210058222357</v>
      </c>
      <c r="L638" s="41">
        <f t="shared" si="68"/>
        <v>3.85163240925E-3</v>
      </c>
      <c r="M638" s="41">
        <f t="shared" si="69"/>
        <v>2.576813779512177</v>
      </c>
    </row>
    <row r="639" spans="2:13">
      <c r="B639" s="81">
        <f t="shared" si="63"/>
        <v>634</v>
      </c>
      <c r="C639" s="44">
        <f>7000</f>
        <v>7000</v>
      </c>
      <c r="D639" s="48">
        <v>9287.6999999999989</v>
      </c>
      <c r="E639" s="48">
        <v>9.2876999999999992</v>
      </c>
      <c r="F639" s="48">
        <v>12.670143128182252</v>
      </c>
      <c r="G639" s="50">
        <v>535.1</v>
      </c>
      <c r="H639" s="41">
        <f t="shared" si="64"/>
        <v>9.2876999999999994E-3</v>
      </c>
      <c r="I639" s="41">
        <f t="shared" si="65"/>
        <v>1.3805134083333332</v>
      </c>
      <c r="J639" s="41">
        <f t="shared" si="66"/>
        <v>4.96984827</v>
      </c>
      <c r="K639" s="41">
        <f t="shared" si="67"/>
        <v>3329.8908540922357</v>
      </c>
      <c r="L639" s="41">
        <f t="shared" si="68"/>
        <v>3.85163240925E-3</v>
      </c>
      <c r="M639" s="41">
        <f t="shared" si="69"/>
        <v>2.580665411921427</v>
      </c>
    </row>
    <row r="640" spans="2:13">
      <c r="B640" s="81">
        <f t="shared" si="63"/>
        <v>635</v>
      </c>
      <c r="C640" s="44">
        <f>7000</f>
        <v>7000</v>
      </c>
      <c r="D640" s="48">
        <v>9287.6999999999989</v>
      </c>
      <c r="E640" s="48">
        <v>9.2876999999999992</v>
      </c>
      <c r="F640" s="48">
        <v>12.670143128182252</v>
      </c>
      <c r="G640" s="50">
        <v>535.1</v>
      </c>
      <c r="H640" s="41">
        <f t="shared" si="64"/>
        <v>9.2876999999999994E-3</v>
      </c>
      <c r="I640" s="41">
        <f t="shared" si="65"/>
        <v>1.3805134083333332</v>
      </c>
      <c r="J640" s="41">
        <f t="shared" si="66"/>
        <v>4.96984827</v>
      </c>
      <c r="K640" s="41">
        <f t="shared" si="67"/>
        <v>3334.8607023622358</v>
      </c>
      <c r="L640" s="41">
        <f t="shared" si="68"/>
        <v>3.85163240925E-3</v>
      </c>
      <c r="M640" s="41">
        <f t="shared" si="69"/>
        <v>2.5845170443306769</v>
      </c>
    </row>
    <row r="641" spans="2:13">
      <c r="B641" s="81">
        <f t="shared" si="63"/>
        <v>636</v>
      </c>
      <c r="C641" s="44">
        <f>7000</f>
        <v>7000</v>
      </c>
      <c r="D641" s="48">
        <v>9287.6999999999989</v>
      </c>
      <c r="E641" s="48">
        <v>9.2876999999999992</v>
      </c>
      <c r="F641" s="48">
        <v>12.670143128182252</v>
      </c>
      <c r="G641" s="50">
        <v>535.1</v>
      </c>
      <c r="H641" s="41">
        <f t="shared" si="64"/>
        <v>9.2876999999999994E-3</v>
      </c>
      <c r="I641" s="41">
        <f t="shared" si="65"/>
        <v>1.3805134083333332</v>
      </c>
      <c r="J641" s="41">
        <f t="shared" si="66"/>
        <v>4.96984827</v>
      </c>
      <c r="K641" s="41">
        <f t="shared" si="67"/>
        <v>3339.8305506322358</v>
      </c>
      <c r="L641" s="41">
        <f t="shared" si="68"/>
        <v>3.85163240925E-3</v>
      </c>
      <c r="M641" s="41">
        <f t="shared" si="69"/>
        <v>2.5883686767399268</v>
      </c>
    </row>
    <row r="642" spans="2:13">
      <c r="B642" s="81">
        <f t="shared" si="63"/>
        <v>637</v>
      </c>
      <c r="C642" s="44">
        <f>7000</f>
        <v>7000</v>
      </c>
      <c r="D642" s="48">
        <v>9287.6999999999989</v>
      </c>
      <c r="E642" s="48">
        <v>9.2876999999999992</v>
      </c>
      <c r="F642" s="48">
        <v>12.670143128182252</v>
      </c>
      <c r="G642" s="50">
        <v>535.1</v>
      </c>
      <c r="H642" s="41">
        <f t="shared" si="64"/>
        <v>9.2876999999999994E-3</v>
      </c>
      <c r="I642" s="41">
        <f t="shared" si="65"/>
        <v>1.3805134083333332</v>
      </c>
      <c r="J642" s="41">
        <f t="shared" si="66"/>
        <v>4.96984827</v>
      </c>
      <c r="K642" s="41">
        <f t="shared" si="67"/>
        <v>3344.8003989022359</v>
      </c>
      <c r="L642" s="41">
        <f t="shared" si="68"/>
        <v>3.85163240925E-3</v>
      </c>
      <c r="M642" s="41">
        <f t="shared" si="69"/>
        <v>2.5922203091491767</v>
      </c>
    </row>
    <row r="643" spans="2:13">
      <c r="B643" s="81">
        <f t="shared" si="63"/>
        <v>638</v>
      </c>
      <c r="C643" s="44">
        <f>7000</f>
        <v>7000</v>
      </c>
      <c r="D643" s="48">
        <v>9287.6999999999989</v>
      </c>
      <c r="E643" s="48">
        <v>9.2876999999999992</v>
      </c>
      <c r="F643" s="48">
        <v>12.670143128182252</v>
      </c>
      <c r="G643" s="50">
        <v>535.1</v>
      </c>
      <c r="H643" s="41">
        <f t="shared" si="64"/>
        <v>9.2876999999999994E-3</v>
      </c>
      <c r="I643" s="41">
        <f t="shared" si="65"/>
        <v>1.3805134083333332</v>
      </c>
      <c r="J643" s="41">
        <f t="shared" si="66"/>
        <v>4.96984827</v>
      </c>
      <c r="K643" s="41">
        <f t="shared" si="67"/>
        <v>3349.7702471722359</v>
      </c>
      <c r="L643" s="41">
        <f t="shared" si="68"/>
        <v>3.85163240925E-3</v>
      </c>
      <c r="M643" s="41">
        <f t="shared" si="69"/>
        <v>2.5960719415584266</v>
      </c>
    </row>
    <row r="644" spans="2:13">
      <c r="B644" s="81">
        <f t="shared" si="63"/>
        <v>639</v>
      </c>
      <c r="C644" s="44">
        <f>7000</f>
        <v>7000</v>
      </c>
      <c r="D644" s="48">
        <v>9287.6999999999989</v>
      </c>
      <c r="E644" s="48">
        <v>9.2876999999999992</v>
      </c>
      <c r="F644" s="48">
        <v>12.670143128182252</v>
      </c>
      <c r="G644" s="50">
        <v>535.1</v>
      </c>
      <c r="H644" s="41">
        <f t="shared" si="64"/>
        <v>9.2876999999999994E-3</v>
      </c>
      <c r="I644" s="41">
        <f t="shared" si="65"/>
        <v>1.3805134083333332</v>
      </c>
      <c r="J644" s="41">
        <f t="shared" si="66"/>
        <v>4.96984827</v>
      </c>
      <c r="K644" s="41">
        <f t="shared" si="67"/>
        <v>3354.740095442236</v>
      </c>
      <c r="L644" s="41">
        <f t="shared" si="68"/>
        <v>3.85163240925E-3</v>
      </c>
      <c r="M644" s="41">
        <f t="shared" si="69"/>
        <v>2.5999235739676765</v>
      </c>
    </row>
    <row r="645" spans="2:13">
      <c r="B645" s="81">
        <f t="shared" si="63"/>
        <v>640</v>
      </c>
      <c r="C645" s="44">
        <f>7000</f>
        <v>7000</v>
      </c>
      <c r="D645" s="48">
        <v>9287.6999999999989</v>
      </c>
      <c r="E645" s="48">
        <v>9.2876999999999992</v>
      </c>
      <c r="F645" s="48">
        <v>12.670143128182252</v>
      </c>
      <c r="G645" s="50">
        <v>535.1</v>
      </c>
      <c r="H645" s="41">
        <f t="shared" si="64"/>
        <v>9.2876999999999994E-3</v>
      </c>
      <c r="I645" s="41">
        <f t="shared" si="65"/>
        <v>1.3805134083333332</v>
      </c>
      <c r="J645" s="41">
        <f t="shared" si="66"/>
        <v>4.96984827</v>
      </c>
      <c r="K645" s="41">
        <f t="shared" si="67"/>
        <v>3359.7099437122361</v>
      </c>
      <c r="L645" s="41">
        <f t="shared" si="68"/>
        <v>3.85163240925E-3</v>
      </c>
      <c r="M645" s="41">
        <f t="shared" si="69"/>
        <v>2.6037752063769264</v>
      </c>
    </row>
    <row r="646" spans="2:13">
      <c r="B646" s="81">
        <f t="shared" si="63"/>
        <v>641</v>
      </c>
      <c r="C646" s="44">
        <f>7000</f>
        <v>7000</v>
      </c>
      <c r="D646" s="48">
        <v>9287.6999999999989</v>
      </c>
      <c r="E646" s="48">
        <v>9.2876999999999992</v>
      </c>
      <c r="F646" s="48">
        <v>12.670143128182252</v>
      </c>
      <c r="G646" s="50">
        <v>535.1</v>
      </c>
      <c r="H646" s="41">
        <f t="shared" si="64"/>
        <v>9.2876999999999994E-3</v>
      </c>
      <c r="I646" s="41">
        <f t="shared" si="65"/>
        <v>1.3805134083333332</v>
      </c>
      <c r="J646" s="41">
        <f t="shared" si="66"/>
        <v>4.96984827</v>
      </c>
      <c r="K646" s="41">
        <f t="shared" si="67"/>
        <v>3364.6797919822361</v>
      </c>
      <c r="L646" s="41">
        <f t="shared" si="68"/>
        <v>3.85163240925E-3</v>
      </c>
      <c r="M646" s="41">
        <f t="shared" si="69"/>
        <v>2.6076268387861763</v>
      </c>
    </row>
    <row r="647" spans="2:13">
      <c r="B647" s="81">
        <f t="shared" ref="B647:B710" si="70">B646+1</f>
        <v>642</v>
      </c>
      <c r="C647" s="44">
        <f>7000</f>
        <v>7000</v>
      </c>
      <c r="D647" s="48">
        <v>9287.6999999999989</v>
      </c>
      <c r="E647" s="48">
        <v>9.2876999999999992</v>
      </c>
      <c r="F647" s="48">
        <v>12.670143128182252</v>
      </c>
      <c r="G647" s="50">
        <v>535.1</v>
      </c>
      <c r="H647" s="41">
        <f t="shared" ref="H647:H710" si="71">E647/1000</f>
        <v>9.2876999999999994E-3</v>
      </c>
      <c r="I647" s="41">
        <f t="shared" ref="I647:I710" si="72">E647*G647/3600</f>
        <v>1.3805134083333332</v>
      </c>
      <c r="J647" s="41">
        <f t="shared" ref="J647:J710" si="73">H647*G647</f>
        <v>4.96984827</v>
      </c>
      <c r="K647" s="41">
        <f t="shared" ref="K647:K710" si="74">K646+J647</f>
        <v>3369.6496402522362</v>
      </c>
      <c r="L647" s="41">
        <f t="shared" ref="L647:L710" si="75">J647/1000*0.775</f>
        <v>3.85163240925E-3</v>
      </c>
      <c r="M647" s="41">
        <f t="shared" ref="M647:M710" si="76">M646+L647</f>
        <v>2.6114784711954262</v>
      </c>
    </row>
    <row r="648" spans="2:13">
      <c r="B648" s="81">
        <f t="shared" si="70"/>
        <v>643</v>
      </c>
      <c r="C648" s="44">
        <f>7000</f>
        <v>7000</v>
      </c>
      <c r="D648" s="48">
        <v>9287.6999999999989</v>
      </c>
      <c r="E648" s="48">
        <v>9.2876999999999992</v>
      </c>
      <c r="F648" s="48">
        <v>12.670143128182252</v>
      </c>
      <c r="G648" s="50">
        <v>535.1</v>
      </c>
      <c r="H648" s="41">
        <f t="shared" si="71"/>
        <v>9.2876999999999994E-3</v>
      </c>
      <c r="I648" s="41">
        <f t="shared" si="72"/>
        <v>1.3805134083333332</v>
      </c>
      <c r="J648" s="41">
        <f t="shared" si="73"/>
        <v>4.96984827</v>
      </c>
      <c r="K648" s="41">
        <f t="shared" si="74"/>
        <v>3374.6194885222362</v>
      </c>
      <c r="L648" s="41">
        <f t="shared" si="75"/>
        <v>3.85163240925E-3</v>
      </c>
      <c r="M648" s="41">
        <f t="shared" si="76"/>
        <v>2.6153301036046761</v>
      </c>
    </row>
    <row r="649" spans="2:13">
      <c r="B649" s="81">
        <f t="shared" si="70"/>
        <v>644</v>
      </c>
      <c r="C649" s="44">
        <f>7000</f>
        <v>7000</v>
      </c>
      <c r="D649" s="48">
        <v>9287.6999999999989</v>
      </c>
      <c r="E649" s="48">
        <v>9.2876999999999992</v>
      </c>
      <c r="F649" s="48">
        <v>12.670143128182252</v>
      </c>
      <c r="G649" s="50">
        <v>535.1</v>
      </c>
      <c r="H649" s="41">
        <f t="shared" si="71"/>
        <v>9.2876999999999994E-3</v>
      </c>
      <c r="I649" s="41">
        <f t="shared" si="72"/>
        <v>1.3805134083333332</v>
      </c>
      <c r="J649" s="41">
        <f t="shared" si="73"/>
        <v>4.96984827</v>
      </c>
      <c r="K649" s="41">
        <f t="shared" si="74"/>
        <v>3379.5893367922363</v>
      </c>
      <c r="L649" s="41">
        <f t="shared" si="75"/>
        <v>3.85163240925E-3</v>
      </c>
      <c r="M649" s="41">
        <f t="shared" si="76"/>
        <v>2.619181736013926</v>
      </c>
    </row>
    <row r="650" spans="2:13">
      <c r="B650" s="81">
        <f t="shared" si="70"/>
        <v>645</v>
      </c>
      <c r="C650" s="44">
        <f>7000</f>
        <v>7000</v>
      </c>
      <c r="D650" s="48">
        <v>9287.6999999999989</v>
      </c>
      <c r="E650" s="48">
        <v>9.2876999999999992</v>
      </c>
      <c r="F650" s="48">
        <v>12.670143128182252</v>
      </c>
      <c r="G650" s="50">
        <v>535.1</v>
      </c>
      <c r="H650" s="41">
        <f t="shared" si="71"/>
        <v>9.2876999999999994E-3</v>
      </c>
      <c r="I650" s="41">
        <f t="shared" si="72"/>
        <v>1.3805134083333332</v>
      </c>
      <c r="J650" s="41">
        <f t="shared" si="73"/>
        <v>4.96984827</v>
      </c>
      <c r="K650" s="41">
        <f t="shared" si="74"/>
        <v>3384.5591850622363</v>
      </c>
      <c r="L650" s="41">
        <f t="shared" si="75"/>
        <v>3.85163240925E-3</v>
      </c>
      <c r="M650" s="41">
        <f t="shared" si="76"/>
        <v>2.6230333684231759</v>
      </c>
    </row>
    <row r="651" spans="2:13">
      <c r="B651" s="81">
        <f t="shared" si="70"/>
        <v>646</v>
      </c>
      <c r="C651" s="44">
        <f>7000</f>
        <v>7000</v>
      </c>
      <c r="D651" s="48">
        <v>9287.6999999999989</v>
      </c>
      <c r="E651" s="48">
        <v>9.2876999999999992</v>
      </c>
      <c r="F651" s="48">
        <v>12.670143128182252</v>
      </c>
      <c r="G651" s="50">
        <v>535.1</v>
      </c>
      <c r="H651" s="41">
        <f t="shared" si="71"/>
        <v>9.2876999999999994E-3</v>
      </c>
      <c r="I651" s="41">
        <f t="shared" si="72"/>
        <v>1.3805134083333332</v>
      </c>
      <c r="J651" s="41">
        <f t="shared" si="73"/>
        <v>4.96984827</v>
      </c>
      <c r="K651" s="41">
        <f t="shared" si="74"/>
        <v>3389.5290333322364</v>
      </c>
      <c r="L651" s="41">
        <f t="shared" si="75"/>
        <v>3.85163240925E-3</v>
      </c>
      <c r="M651" s="41">
        <f t="shared" si="76"/>
        <v>2.6268850008324258</v>
      </c>
    </row>
    <row r="652" spans="2:13">
      <c r="B652" s="81">
        <f t="shared" si="70"/>
        <v>647</v>
      </c>
      <c r="C652" s="44">
        <f>7000</f>
        <v>7000</v>
      </c>
      <c r="D652" s="48">
        <v>9287.6999999999989</v>
      </c>
      <c r="E652" s="48">
        <v>9.2876999999999992</v>
      </c>
      <c r="F652" s="48">
        <v>12.670143128182252</v>
      </c>
      <c r="G652" s="50">
        <v>535.1</v>
      </c>
      <c r="H652" s="41">
        <f t="shared" si="71"/>
        <v>9.2876999999999994E-3</v>
      </c>
      <c r="I652" s="41">
        <f t="shared" si="72"/>
        <v>1.3805134083333332</v>
      </c>
      <c r="J652" s="41">
        <f t="shared" si="73"/>
        <v>4.96984827</v>
      </c>
      <c r="K652" s="41">
        <f t="shared" si="74"/>
        <v>3394.4988816022365</v>
      </c>
      <c r="L652" s="41">
        <f t="shared" si="75"/>
        <v>3.85163240925E-3</v>
      </c>
      <c r="M652" s="41">
        <f t="shared" si="76"/>
        <v>2.6307366332416757</v>
      </c>
    </row>
    <row r="653" spans="2:13">
      <c r="B653" s="81">
        <f t="shared" si="70"/>
        <v>648</v>
      </c>
      <c r="C653" s="44">
        <f>7000</f>
        <v>7000</v>
      </c>
      <c r="D653" s="48">
        <v>9287.6999999999989</v>
      </c>
      <c r="E653" s="48">
        <v>9.2876999999999992</v>
      </c>
      <c r="F653" s="48">
        <v>12.670143128182252</v>
      </c>
      <c r="G653" s="50">
        <v>535.1</v>
      </c>
      <c r="H653" s="41">
        <f t="shared" si="71"/>
        <v>9.2876999999999994E-3</v>
      </c>
      <c r="I653" s="41">
        <f t="shared" si="72"/>
        <v>1.3805134083333332</v>
      </c>
      <c r="J653" s="41">
        <f t="shared" si="73"/>
        <v>4.96984827</v>
      </c>
      <c r="K653" s="41">
        <f t="shared" si="74"/>
        <v>3399.4687298722365</v>
      </c>
      <c r="L653" s="41">
        <f t="shared" si="75"/>
        <v>3.85163240925E-3</v>
      </c>
      <c r="M653" s="41">
        <f t="shared" si="76"/>
        <v>2.6345882656509256</v>
      </c>
    </row>
    <row r="654" spans="2:13">
      <c r="B654" s="81">
        <f t="shared" si="70"/>
        <v>649</v>
      </c>
      <c r="C654" s="44">
        <f>7000</f>
        <v>7000</v>
      </c>
      <c r="D654" s="48">
        <v>9287.6999999999989</v>
      </c>
      <c r="E654" s="48">
        <v>9.2876999999999992</v>
      </c>
      <c r="F654" s="48">
        <v>12.670143128182252</v>
      </c>
      <c r="G654" s="50">
        <v>535.1</v>
      </c>
      <c r="H654" s="41">
        <f t="shared" si="71"/>
        <v>9.2876999999999994E-3</v>
      </c>
      <c r="I654" s="41">
        <f t="shared" si="72"/>
        <v>1.3805134083333332</v>
      </c>
      <c r="J654" s="41">
        <f t="shared" si="73"/>
        <v>4.96984827</v>
      </c>
      <c r="K654" s="41">
        <f t="shared" si="74"/>
        <v>3404.4385781422366</v>
      </c>
      <c r="L654" s="41">
        <f t="shared" si="75"/>
        <v>3.85163240925E-3</v>
      </c>
      <c r="M654" s="41">
        <f t="shared" si="76"/>
        <v>2.6384398980601755</v>
      </c>
    </row>
    <row r="655" spans="2:13">
      <c r="B655" s="81">
        <f t="shared" si="70"/>
        <v>650</v>
      </c>
      <c r="C655" s="44">
        <f>7000</f>
        <v>7000</v>
      </c>
      <c r="D655" s="48">
        <v>9287.6999999999989</v>
      </c>
      <c r="E655" s="48">
        <v>9.2876999999999992</v>
      </c>
      <c r="F655" s="48">
        <v>12.670143128182252</v>
      </c>
      <c r="G655" s="50">
        <v>535.1</v>
      </c>
      <c r="H655" s="41">
        <f t="shared" si="71"/>
        <v>9.2876999999999994E-3</v>
      </c>
      <c r="I655" s="41">
        <f t="shared" si="72"/>
        <v>1.3805134083333332</v>
      </c>
      <c r="J655" s="41">
        <f t="shared" si="73"/>
        <v>4.96984827</v>
      </c>
      <c r="K655" s="41">
        <f t="shared" si="74"/>
        <v>3409.4084264122366</v>
      </c>
      <c r="L655" s="41">
        <f t="shared" si="75"/>
        <v>3.85163240925E-3</v>
      </c>
      <c r="M655" s="41">
        <f t="shared" si="76"/>
        <v>2.6422915304694254</v>
      </c>
    </row>
    <row r="656" spans="2:13">
      <c r="B656" s="81">
        <f t="shared" si="70"/>
        <v>651</v>
      </c>
      <c r="C656" s="44">
        <f>7000</f>
        <v>7000</v>
      </c>
      <c r="D656" s="48">
        <v>9287.6999999999989</v>
      </c>
      <c r="E656" s="48">
        <v>9.2876999999999992</v>
      </c>
      <c r="F656" s="48">
        <v>12.670143128182252</v>
      </c>
      <c r="G656" s="50">
        <v>535.1</v>
      </c>
      <c r="H656" s="41">
        <f t="shared" si="71"/>
        <v>9.2876999999999994E-3</v>
      </c>
      <c r="I656" s="41">
        <f t="shared" si="72"/>
        <v>1.3805134083333332</v>
      </c>
      <c r="J656" s="41">
        <f t="shared" si="73"/>
        <v>4.96984827</v>
      </c>
      <c r="K656" s="41">
        <f t="shared" si="74"/>
        <v>3414.3782746822367</v>
      </c>
      <c r="L656" s="41">
        <f t="shared" si="75"/>
        <v>3.85163240925E-3</v>
      </c>
      <c r="M656" s="41">
        <f t="shared" si="76"/>
        <v>2.6461431628786753</v>
      </c>
    </row>
    <row r="657" spans="2:13">
      <c r="B657" s="81">
        <f t="shared" si="70"/>
        <v>652</v>
      </c>
      <c r="C657" s="44">
        <f>7000</f>
        <v>7000</v>
      </c>
      <c r="D657" s="48">
        <v>9287.6999999999989</v>
      </c>
      <c r="E657" s="48">
        <v>9.2876999999999992</v>
      </c>
      <c r="F657" s="48">
        <v>12.670143128182252</v>
      </c>
      <c r="G657" s="50">
        <v>535.1</v>
      </c>
      <c r="H657" s="41">
        <f t="shared" si="71"/>
        <v>9.2876999999999994E-3</v>
      </c>
      <c r="I657" s="41">
        <f t="shared" si="72"/>
        <v>1.3805134083333332</v>
      </c>
      <c r="J657" s="41">
        <f t="shared" si="73"/>
        <v>4.96984827</v>
      </c>
      <c r="K657" s="41">
        <f t="shared" si="74"/>
        <v>3419.3481229522367</v>
      </c>
      <c r="L657" s="41">
        <f t="shared" si="75"/>
        <v>3.85163240925E-3</v>
      </c>
      <c r="M657" s="41">
        <f t="shared" si="76"/>
        <v>2.6499947952879253</v>
      </c>
    </row>
    <row r="658" spans="2:13">
      <c r="B658" s="81">
        <f t="shared" si="70"/>
        <v>653</v>
      </c>
      <c r="C658" s="44">
        <f>7000</f>
        <v>7000</v>
      </c>
      <c r="D658" s="48">
        <v>9287.6999999999989</v>
      </c>
      <c r="E658" s="48">
        <v>9.2876999999999992</v>
      </c>
      <c r="F658" s="48">
        <v>12.670143128182252</v>
      </c>
      <c r="G658" s="50">
        <v>535.1</v>
      </c>
      <c r="H658" s="41">
        <f t="shared" si="71"/>
        <v>9.2876999999999994E-3</v>
      </c>
      <c r="I658" s="41">
        <f t="shared" si="72"/>
        <v>1.3805134083333332</v>
      </c>
      <c r="J658" s="41">
        <f t="shared" si="73"/>
        <v>4.96984827</v>
      </c>
      <c r="K658" s="41">
        <f t="shared" si="74"/>
        <v>3424.3179712222368</v>
      </c>
      <c r="L658" s="41">
        <f t="shared" si="75"/>
        <v>3.85163240925E-3</v>
      </c>
      <c r="M658" s="41">
        <f t="shared" si="76"/>
        <v>2.6538464276971752</v>
      </c>
    </row>
    <row r="659" spans="2:13">
      <c r="B659" s="81">
        <f t="shared" si="70"/>
        <v>654</v>
      </c>
      <c r="C659" s="44">
        <f>7000</f>
        <v>7000</v>
      </c>
      <c r="D659" s="48">
        <v>9287.6999999999989</v>
      </c>
      <c r="E659" s="48">
        <v>9.2876999999999992</v>
      </c>
      <c r="F659" s="48">
        <v>12.670143128182252</v>
      </c>
      <c r="G659" s="50">
        <v>535.1</v>
      </c>
      <c r="H659" s="41">
        <f t="shared" si="71"/>
        <v>9.2876999999999994E-3</v>
      </c>
      <c r="I659" s="41">
        <f t="shared" si="72"/>
        <v>1.3805134083333332</v>
      </c>
      <c r="J659" s="41">
        <f t="shared" si="73"/>
        <v>4.96984827</v>
      </c>
      <c r="K659" s="41">
        <f t="shared" si="74"/>
        <v>3429.2878194922368</v>
      </c>
      <c r="L659" s="41">
        <f t="shared" si="75"/>
        <v>3.85163240925E-3</v>
      </c>
      <c r="M659" s="41">
        <f t="shared" si="76"/>
        <v>2.6576980601064251</v>
      </c>
    </row>
    <row r="660" spans="2:13">
      <c r="B660" s="81">
        <f t="shared" si="70"/>
        <v>655</v>
      </c>
      <c r="C660" s="44">
        <f>7000</f>
        <v>7000</v>
      </c>
      <c r="D660" s="48">
        <v>9287.6999999999989</v>
      </c>
      <c r="E660" s="48">
        <v>9.2876999999999992</v>
      </c>
      <c r="F660" s="48">
        <v>12.670143128182252</v>
      </c>
      <c r="G660" s="50">
        <v>535.1</v>
      </c>
      <c r="H660" s="41">
        <f t="shared" si="71"/>
        <v>9.2876999999999994E-3</v>
      </c>
      <c r="I660" s="41">
        <f t="shared" si="72"/>
        <v>1.3805134083333332</v>
      </c>
      <c r="J660" s="41">
        <f t="shared" si="73"/>
        <v>4.96984827</v>
      </c>
      <c r="K660" s="41">
        <f t="shared" si="74"/>
        <v>3434.2576677622369</v>
      </c>
      <c r="L660" s="41">
        <f t="shared" si="75"/>
        <v>3.85163240925E-3</v>
      </c>
      <c r="M660" s="41">
        <f t="shared" si="76"/>
        <v>2.661549692515675</v>
      </c>
    </row>
    <row r="661" spans="2:13">
      <c r="B661" s="81">
        <f t="shared" si="70"/>
        <v>656</v>
      </c>
      <c r="C661" s="44">
        <f>7000</f>
        <v>7000</v>
      </c>
      <c r="D661" s="48">
        <v>9287.6999999999989</v>
      </c>
      <c r="E661" s="48">
        <v>9.2876999999999992</v>
      </c>
      <c r="F661" s="48">
        <v>12.670143128182252</v>
      </c>
      <c r="G661" s="50">
        <v>535.1</v>
      </c>
      <c r="H661" s="41">
        <f t="shared" si="71"/>
        <v>9.2876999999999994E-3</v>
      </c>
      <c r="I661" s="41">
        <f t="shared" si="72"/>
        <v>1.3805134083333332</v>
      </c>
      <c r="J661" s="41">
        <f t="shared" si="73"/>
        <v>4.96984827</v>
      </c>
      <c r="K661" s="41">
        <f t="shared" si="74"/>
        <v>3439.227516032237</v>
      </c>
      <c r="L661" s="41">
        <f t="shared" si="75"/>
        <v>3.85163240925E-3</v>
      </c>
      <c r="M661" s="41">
        <f t="shared" si="76"/>
        <v>2.6654013249249249</v>
      </c>
    </row>
    <row r="662" spans="2:13">
      <c r="B662" s="81">
        <f t="shared" si="70"/>
        <v>657</v>
      </c>
      <c r="C662" s="44">
        <f>7000</f>
        <v>7000</v>
      </c>
      <c r="D662" s="48">
        <v>9287.6999999999989</v>
      </c>
      <c r="E662" s="48">
        <v>9.2876999999999992</v>
      </c>
      <c r="F662" s="48">
        <v>12.670143128182252</v>
      </c>
      <c r="G662" s="50">
        <v>535.1</v>
      </c>
      <c r="H662" s="41">
        <f t="shared" si="71"/>
        <v>9.2876999999999994E-3</v>
      </c>
      <c r="I662" s="41">
        <f t="shared" si="72"/>
        <v>1.3805134083333332</v>
      </c>
      <c r="J662" s="41">
        <f t="shared" si="73"/>
        <v>4.96984827</v>
      </c>
      <c r="K662" s="41">
        <f t="shared" si="74"/>
        <v>3444.197364302237</v>
      </c>
      <c r="L662" s="41">
        <f t="shared" si="75"/>
        <v>3.85163240925E-3</v>
      </c>
      <c r="M662" s="41">
        <f t="shared" si="76"/>
        <v>2.6692529573341748</v>
      </c>
    </row>
    <row r="663" spans="2:13">
      <c r="B663" s="81">
        <f t="shared" si="70"/>
        <v>658</v>
      </c>
      <c r="C663" s="44">
        <f>7000</f>
        <v>7000</v>
      </c>
      <c r="D663" s="48">
        <v>9287.6999999999989</v>
      </c>
      <c r="E663" s="48">
        <v>9.2876999999999992</v>
      </c>
      <c r="F663" s="48">
        <v>12.670143128182252</v>
      </c>
      <c r="G663" s="50">
        <v>535.1</v>
      </c>
      <c r="H663" s="41">
        <f t="shared" si="71"/>
        <v>9.2876999999999994E-3</v>
      </c>
      <c r="I663" s="41">
        <f t="shared" si="72"/>
        <v>1.3805134083333332</v>
      </c>
      <c r="J663" s="41">
        <f t="shared" si="73"/>
        <v>4.96984827</v>
      </c>
      <c r="K663" s="41">
        <f t="shared" si="74"/>
        <v>3449.1672125722371</v>
      </c>
      <c r="L663" s="41">
        <f t="shared" si="75"/>
        <v>3.85163240925E-3</v>
      </c>
      <c r="M663" s="41">
        <f t="shared" si="76"/>
        <v>2.6731045897434247</v>
      </c>
    </row>
    <row r="664" spans="2:13">
      <c r="B664" s="81">
        <f t="shared" si="70"/>
        <v>659</v>
      </c>
      <c r="C664" s="44">
        <f>7000</f>
        <v>7000</v>
      </c>
      <c r="D664" s="48">
        <v>9287.6999999999989</v>
      </c>
      <c r="E664" s="48">
        <v>9.2876999999999992</v>
      </c>
      <c r="F664" s="48">
        <v>12.670143128182252</v>
      </c>
      <c r="G664" s="50">
        <v>535.1</v>
      </c>
      <c r="H664" s="41">
        <f t="shared" si="71"/>
        <v>9.2876999999999994E-3</v>
      </c>
      <c r="I664" s="41">
        <f t="shared" si="72"/>
        <v>1.3805134083333332</v>
      </c>
      <c r="J664" s="41">
        <f t="shared" si="73"/>
        <v>4.96984827</v>
      </c>
      <c r="K664" s="41">
        <f t="shared" si="74"/>
        <v>3454.1370608422371</v>
      </c>
      <c r="L664" s="41">
        <f t="shared" si="75"/>
        <v>3.85163240925E-3</v>
      </c>
      <c r="M664" s="41">
        <f t="shared" si="76"/>
        <v>2.6769562221526746</v>
      </c>
    </row>
    <row r="665" spans="2:13">
      <c r="B665" s="81">
        <f t="shared" si="70"/>
        <v>660</v>
      </c>
      <c r="C665" s="44">
        <f>7000</f>
        <v>7000</v>
      </c>
      <c r="D665" s="48">
        <v>9287.6999999999989</v>
      </c>
      <c r="E665" s="48">
        <v>9.2876999999999992</v>
      </c>
      <c r="F665" s="48">
        <v>12.670143128182252</v>
      </c>
      <c r="G665" s="50">
        <v>535.1</v>
      </c>
      <c r="H665" s="41">
        <f t="shared" si="71"/>
        <v>9.2876999999999994E-3</v>
      </c>
      <c r="I665" s="41">
        <f t="shared" si="72"/>
        <v>1.3805134083333332</v>
      </c>
      <c r="J665" s="41">
        <f t="shared" si="73"/>
        <v>4.96984827</v>
      </c>
      <c r="K665" s="41">
        <f t="shared" si="74"/>
        <v>3459.1069091122372</v>
      </c>
      <c r="L665" s="41">
        <f t="shared" si="75"/>
        <v>3.85163240925E-3</v>
      </c>
      <c r="M665" s="41">
        <f t="shared" si="76"/>
        <v>2.6808078545619245</v>
      </c>
    </row>
    <row r="666" spans="2:13">
      <c r="B666" s="81">
        <f t="shared" si="70"/>
        <v>661</v>
      </c>
      <c r="C666" s="44">
        <f>7000</f>
        <v>7000</v>
      </c>
      <c r="D666" s="48">
        <v>9287.6999999999989</v>
      </c>
      <c r="E666" s="48">
        <v>9.2876999999999992</v>
      </c>
      <c r="F666" s="48">
        <v>12.670143128182252</v>
      </c>
      <c r="G666" s="50">
        <v>535.1</v>
      </c>
      <c r="H666" s="41">
        <f t="shared" si="71"/>
        <v>9.2876999999999994E-3</v>
      </c>
      <c r="I666" s="41">
        <f t="shared" si="72"/>
        <v>1.3805134083333332</v>
      </c>
      <c r="J666" s="41">
        <f t="shared" si="73"/>
        <v>4.96984827</v>
      </c>
      <c r="K666" s="41">
        <f t="shared" si="74"/>
        <v>3464.0767573822372</v>
      </c>
      <c r="L666" s="41">
        <f t="shared" si="75"/>
        <v>3.85163240925E-3</v>
      </c>
      <c r="M666" s="41">
        <f t="shared" si="76"/>
        <v>2.6846594869711744</v>
      </c>
    </row>
    <row r="667" spans="2:13">
      <c r="B667" s="81">
        <f t="shared" si="70"/>
        <v>662</v>
      </c>
      <c r="C667" s="44">
        <f>7000</f>
        <v>7000</v>
      </c>
      <c r="D667" s="48">
        <v>9287.6999999999989</v>
      </c>
      <c r="E667" s="48">
        <v>9.2876999999999992</v>
      </c>
      <c r="F667" s="48">
        <v>12.670143128182252</v>
      </c>
      <c r="G667" s="50">
        <v>535.1</v>
      </c>
      <c r="H667" s="41">
        <f t="shared" si="71"/>
        <v>9.2876999999999994E-3</v>
      </c>
      <c r="I667" s="41">
        <f t="shared" si="72"/>
        <v>1.3805134083333332</v>
      </c>
      <c r="J667" s="41">
        <f t="shared" si="73"/>
        <v>4.96984827</v>
      </c>
      <c r="K667" s="41">
        <f t="shared" si="74"/>
        <v>3469.0466056522373</v>
      </c>
      <c r="L667" s="41">
        <f t="shared" si="75"/>
        <v>3.85163240925E-3</v>
      </c>
      <c r="M667" s="41">
        <f t="shared" si="76"/>
        <v>2.6885111193804243</v>
      </c>
    </row>
    <row r="668" spans="2:13">
      <c r="B668" s="81">
        <f t="shared" si="70"/>
        <v>663</v>
      </c>
      <c r="C668" s="44">
        <f>7000</f>
        <v>7000</v>
      </c>
      <c r="D668" s="48">
        <v>9287.6999999999989</v>
      </c>
      <c r="E668" s="48">
        <v>9.2876999999999992</v>
      </c>
      <c r="F668" s="48">
        <v>12.670143128182252</v>
      </c>
      <c r="G668" s="50">
        <v>535.1</v>
      </c>
      <c r="H668" s="41">
        <f t="shared" si="71"/>
        <v>9.2876999999999994E-3</v>
      </c>
      <c r="I668" s="41">
        <f t="shared" si="72"/>
        <v>1.3805134083333332</v>
      </c>
      <c r="J668" s="41">
        <f t="shared" si="73"/>
        <v>4.96984827</v>
      </c>
      <c r="K668" s="41">
        <f t="shared" si="74"/>
        <v>3474.0164539222374</v>
      </c>
      <c r="L668" s="41">
        <f t="shared" si="75"/>
        <v>3.85163240925E-3</v>
      </c>
      <c r="M668" s="41">
        <f t="shared" si="76"/>
        <v>2.6923627517896742</v>
      </c>
    </row>
    <row r="669" spans="2:13">
      <c r="B669" s="81">
        <f t="shared" si="70"/>
        <v>664</v>
      </c>
      <c r="C669" s="44">
        <f>7000</f>
        <v>7000</v>
      </c>
      <c r="D669" s="48">
        <v>9287.6999999999989</v>
      </c>
      <c r="E669" s="48">
        <v>9.2876999999999992</v>
      </c>
      <c r="F669" s="48">
        <v>12.670143128182252</v>
      </c>
      <c r="G669" s="50">
        <v>535.1</v>
      </c>
      <c r="H669" s="41">
        <f t="shared" si="71"/>
        <v>9.2876999999999994E-3</v>
      </c>
      <c r="I669" s="41">
        <f t="shared" si="72"/>
        <v>1.3805134083333332</v>
      </c>
      <c r="J669" s="41">
        <f t="shared" si="73"/>
        <v>4.96984827</v>
      </c>
      <c r="K669" s="41">
        <f t="shared" si="74"/>
        <v>3478.9863021922374</v>
      </c>
      <c r="L669" s="41">
        <f t="shared" si="75"/>
        <v>3.85163240925E-3</v>
      </c>
      <c r="M669" s="41">
        <f t="shared" si="76"/>
        <v>2.6962143841989241</v>
      </c>
    </row>
    <row r="670" spans="2:13">
      <c r="B670" s="81">
        <f t="shared" si="70"/>
        <v>665</v>
      </c>
      <c r="C670" s="44">
        <f>7000</f>
        <v>7000</v>
      </c>
      <c r="D670" s="48">
        <v>9287.6999999999989</v>
      </c>
      <c r="E670" s="48">
        <v>9.2876999999999992</v>
      </c>
      <c r="F670" s="48">
        <v>12.670143128182252</v>
      </c>
      <c r="G670" s="50">
        <v>535.1</v>
      </c>
      <c r="H670" s="41">
        <f t="shared" si="71"/>
        <v>9.2876999999999994E-3</v>
      </c>
      <c r="I670" s="41">
        <f t="shared" si="72"/>
        <v>1.3805134083333332</v>
      </c>
      <c r="J670" s="41">
        <f t="shared" si="73"/>
        <v>4.96984827</v>
      </c>
      <c r="K670" s="41">
        <f t="shared" si="74"/>
        <v>3483.9561504622375</v>
      </c>
      <c r="L670" s="41">
        <f t="shared" si="75"/>
        <v>3.85163240925E-3</v>
      </c>
      <c r="M670" s="41">
        <f t="shared" si="76"/>
        <v>2.700066016608174</v>
      </c>
    </row>
    <row r="671" spans="2:13">
      <c r="B671" s="81">
        <f t="shared" si="70"/>
        <v>666</v>
      </c>
      <c r="C671" s="44">
        <f>7000</f>
        <v>7000</v>
      </c>
      <c r="D671" s="48">
        <v>9287.6999999999989</v>
      </c>
      <c r="E671" s="48">
        <v>9.2876999999999992</v>
      </c>
      <c r="F671" s="48">
        <v>12.670143128182252</v>
      </c>
      <c r="G671" s="50">
        <v>535.1</v>
      </c>
      <c r="H671" s="41">
        <f t="shared" si="71"/>
        <v>9.2876999999999994E-3</v>
      </c>
      <c r="I671" s="41">
        <f t="shared" si="72"/>
        <v>1.3805134083333332</v>
      </c>
      <c r="J671" s="41">
        <f t="shared" si="73"/>
        <v>4.96984827</v>
      </c>
      <c r="K671" s="41">
        <f t="shared" si="74"/>
        <v>3488.9259987322375</v>
      </c>
      <c r="L671" s="41">
        <f t="shared" si="75"/>
        <v>3.85163240925E-3</v>
      </c>
      <c r="M671" s="41">
        <f t="shared" si="76"/>
        <v>2.7039176490174239</v>
      </c>
    </row>
    <row r="672" spans="2:13">
      <c r="B672" s="81">
        <f t="shared" si="70"/>
        <v>667</v>
      </c>
      <c r="C672" s="44">
        <f>7000</f>
        <v>7000</v>
      </c>
      <c r="D672" s="48">
        <v>9287.6999999999989</v>
      </c>
      <c r="E672" s="48">
        <v>9.2876999999999992</v>
      </c>
      <c r="F672" s="48">
        <v>12.670143128182252</v>
      </c>
      <c r="G672" s="50">
        <v>535.1</v>
      </c>
      <c r="H672" s="41">
        <f t="shared" si="71"/>
        <v>9.2876999999999994E-3</v>
      </c>
      <c r="I672" s="41">
        <f t="shared" si="72"/>
        <v>1.3805134083333332</v>
      </c>
      <c r="J672" s="41">
        <f t="shared" si="73"/>
        <v>4.96984827</v>
      </c>
      <c r="K672" s="41">
        <f t="shared" si="74"/>
        <v>3493.8958470022376</v>
      </c>
      <c r="L672" s="41">
        <f t="shared" si="75"/>
        <v>3.85163240925E-3</v>
      </c>
      <c r="M672" s="41">
        <f t="shared" si="76"/>
        <v>2.7077692814266738</v>
      </c>
    </row>
    <row r="673" spans="2:13">
      <c r="B673" s="81">
        <f t="shared" si="70"/>
        <v>668</v>
      </c>
      <c r="C673" s="44">
        <f>7000</f>
        <v>7000</v>
      </c>
      <c r="D673" s="48">
        <v>9287.6999999999989</v>
      </c>
      <c r="E673" s="48">
        <v>9.2876999999999992</v>
      </c>
      <c r="F673" s="48">
        <v>12.670143128182252</v>
      </c>
      <c r="G673" s="50">
        <v>535.1</v>
      </c>
      <c r="H673" s="41">
        <f t="shared" si="71"/>
        <v>9.2876999999999994E-3</v>
      </c>
      <c r="I673" s="41">
        <f t="shared" si="72"/>
        <v>1.3805134083333332</v>
      </c>
      <c r="J673" s="41">
        <f t="shared" si="73"/>
        <v>4.96984827</v>
      </c>
      <c r="K673" s="41">
        <f t="shared" si="74"/>
        <v>3498.8656952722376</v>
      </c>
      <c r="L673" s="41">
        <f t="shared" si="75"/>
        <v>3.85163240925E-3</v>
      </c>
      <c r="M673" s="41">
        <f t="shared" si="76"/>
        <v>2.7116209138359237</v>
      </c>
    </row>
    <row r="674" spans="2:13">
      <c r="B674" s="81">
        <f t="shared" si="70"/>
        <v>669</v>
      </c>
      <c r="C674" s="44">
        <f>7000</f>
        <v>7000</v>
      </c>
      <c r="D674" s="48">
        <v>9287.6999999999989</v>
      </c>
      <c r="E674" s="48">
        <v>9.2876999999999992</v>
      </c>
      <c r="F674" s="48">
        <v>12.670143128182252</v>
      </c>
      <c r="G674" s="50">
        <v>535.1</v>
      </c>
      <c r="H674" s="41">
        <f t="shared" si="71"/>
        <v>9.2876999999999994E-3</v>
      </c>
      <c r="I674" s="41">
        <f t="shared" si="72"/>
        <v>1.3805134083333332</v>
      </c>
      <c r="J674" s="41">
        <f t="shared" si="73"/>
        <v>4.96984827</v>
      </c>
      <c r="K674" s="41">
        <f t="shared" si="74"/>
        <v>3503.8355435422377</v>
      </c>
      <c r="L674" s="41">
        <f t="shared" si="75"/>
        <v>3.85163240925E-3</v>
      </c>
      <c r="M674" s="41">
        <f t="shared" si="76"/>
        <v>2.7154725462451736</v>
      </c>
    </row>
    <row r="675" spans="2:13">
      <c r="B675" s="81">
        <f t="shared" si="70"/>
        <v>670</v>
      </c>
      <c r="C675" s="44">
        <f>7000</f>
        <v>7000</v>
      </c>
      <c r="D675" s="48">
        <v>9287.6999999999989</v>
      </c>
      <c r="E675" s="48">
        <v>9.2876999999999992</v>
      </c>
      <c r="F675" s="48">
        <v>12.670143128182252</v>
      </c>
      <c r="G675" s="50">
        <v>535.1</v>
      </c>
      <c r="H675" s="41">
        <f t="shared" si="71"/>
        <v>9.2876999999999994E-3</v>
      </c>
      <c r="I675" s="41">
        <f t="shared" si="72"/>
        <v>1.3805134083333332</v>
      </c>
      <c r="J675" s="41">
        <f t="shared" si="73"/>
        <v>4.96984827</v>
      </c>
      <c r="K675" s="41">
        <f t="shared" si="74"/>
        <v>3508.8053918122378</v>
      </c>
      <c r="L675" s="41">
        <f t="shared" si="75"/>
        <v>3.85163240925E-3</v>
      </c>
      <c r="M675" s="41">
        <f t="shared" si="76"/>
        <v>2.7193241786544236</v>
      </c>
    </row>
    <row r="676" spans="2:13">
      <c r="B676" s="81">
        <f t="shared" si="70"/>
        <v>671</v>
      </c>
      <c r="C676" s="44">
        <f>7000</f>
        <v>7000</v>
      </c>
      <c r="D676" s="48">
        <v>9287.6999999999989</v>
      </c>
      <c r="E676" s="48">
        <v>9.2876999999999992</v>
      </c>
      <c r="F676" s="48">
        <v>12.670143128182252</v>
      </c>
      <c r="G676" s="50">
        <v>535.1</v>
      </c>
      <c r="H676" s="41">
        <f t="shared" si="71"/>
        <v>9.2876999999999994E-3</v>
      </c>
      <c r="I676" s="41">
        <f t="shared" si="72"/>
        <v>1.3805134083333332</v>
      </c>
      <c r="J676" s="41">
        <f t="shared" si="73"/>
        <v>4.96984827</v>
      </c>
      <c r="K676" s="41">
        <f t="shared" si="74"/>
        <v>3513.7752400822378</v>
      </c>
      <c r="L676" s="41">
        <f t="shared" si="75"/>
        <v>3.85163240925E-3</v>
      </c>
      <c r="M676" s="41">
        <f t="shared" si="76"/>
        <v>2.7231758110636735</v>
      </c>
    </row>
    <row r="677" spans="2:13">
      <c r="B677" s="81">
        <f t="shared" si="70"/>
        <v>672</v>
      </c>
      <c r="C677" s="44">
        <f>7000</f>
        <v>7000</v>
      </c>
      <c r="D677" s="48">
        <v>9287.6999999999989</v>
      </c>
      <c r="E677" s="48">
        <v>9.2876999999999992</v>
      </c>
      <c r="F677" s="48">
        <v>12.670143128182252</v>
      </c>
      <c r="G677" s="50">
        <v>535.1</v>
      </c>
      <c r="H677" s="41">
        <f t="shared" si="71"/>
        <v>9.2876999999999994E-3</v>
      </c>
      <c r="I677" s="41">
        <f t="shared" si="72"/>
        <v>1.3805134083333332</v>
      </c>
      <c r="J677" s="41">
        <f t="shared" si="73"/>
        <v>4.96984827</v>
      </c>
      <c r="K677" s="41">
        <f t="shared" si="74"/>
        <v>3518.7450883522379</v>
      </c>
      <c r="L677" s="41">
        <f t="shared" si="75"/>
        <v>3.85163240925E-3</v>
      </c>
      <c r="M677" s="41">
        <f t="shared" si="76"/>
        <v>2.7270274434729234</v>
      </c>
    </row>
    <row r="678" spans="2:13">
      <c r="B678" s="81">
        <f t="shared" si="70"/>
        <v>673</v>
      </c>
      <c r="C678" s="44">
        <f>7000</f>
        <v>7000</v>
      </c>
      <c r="D678" s="48">
        <v>9287.6999999999989</v>
      </c>
      <c r="E678" s="48">
        <v>9.2876999999999992</v>
      </c>
      <c r="F678" s="48">
        <v>12.670143128182252</v>
      </c>
      <c r="G678" s="50">
        <v>535.1</v>
      </c>
      <c r="H678" s="41">
        <f t="shared" si="71"/>
        <v>9.2876999999999994E-3</v>
      </c>
      <c r="I678" s="41">
        <f t="shared" si="72"/>
        <v>1.3805134083333332</v>
      </c>
      <c r="J678" s="41">
        <f t="shared" si="73"/>
        <v>4.96984827</v>
      </c>
      <c r="K678" s="41">
        <f t="shared" si="74"/>
        <v>3523.7149366222379</v>
      </c>
      <c r="L678" s="41">
        <f t="shared" si="75"/>
        <v>3.85163240925E-3</v>
      </c>
      <c r="M678" s="41">
        <f t="shared" si="76"/>
        <v>2.7308790758821733</v>
      </c>
    </row>
    <row r="679" spans="2:13">
      <c r="B679" s="81">
        <f t="shared" si="70"/>
        <v>674</v>
      </c>
      <c r="C679" s="44">
        <f>7000</f>
        <v>7000</v>
      </c>
      <c r="D679" s="48">
        <v>9287.6999999999989</v>
      </c>
      <c r="E679" s="48">
        <v>9.2876999999999992</v>
      </c>
      <c r="F679" s="48">
        <v>12.670143128182252</v>
      </c>
      <c r="G679" s="50">
        <v>535.1</v>
      </c>
      <c r="H679" s="41">
        <f t="shared" si="71"/>
        <v>9.2876999999999994E-3</v>
      </c>
      <c r="I679" s="41">
        <f t="shared" si="72"/>
        <v>1.3805134083333332</v>
      </c>
      <c r="J679" s="41">
        <f t="shared" si="73"/>
        <v>4.96984827</v>
      </c>
      <c r="K679" s="41">
        <f t="shared" si="74"/>
        <v>3528.684784892238</v>
      </c>
      <c r="L679" s="41">
        <f t="shared" si="75"/>
        <v>3.85163240925E-3</v>
      </c>
      <c r="M679" s="41">
        <f t="shared" si="76"/>
        <v>2.7347307082914232</v>
      </c>
    </row>
    <row r="680" spans="2:13">
      <c r="B680" s="81">
        <f t="shared" si="70"/>
        <v>675</v>
      </c>
      <c r="C680" s="44">
        <f>7000</f>
        <v>7000</v>
      </c>
      <c r="D680" s="48">
        <v>9287.6999999999989</v>
      </c>
      <c r="E680" s="48">
        <v>9.2876999999999992</v>
      </c>
      <c r="F680" s="48">
        <v>12.670143128182252</v>
      </c>
      <c r="G680" s="50">
        <v>535.1</v>
      </c>
      <c r="H680" s="41">
        <f t="shared" si="71"/>
        <v>9.2876999999999994E-3</v>
      </c>
      <c r="I680" s="41">
        <f t="shared" si="72"/>
        <v>1.3805134083333332</v>
      </c>
      <c r="J680" s="41">
        <f t="shared" si="73"/>
        <v>4.96984827</v>
      </c>
      <c r="K680" s="41">
        <f t="shared" si="74"/>
        <v>3533.654633162238</v>
      </c>
      <c r="L680" s="41">
        <f t="shared" si="75"/>
        <v>3.85163240925E-3</v>
      </c>
      <c r="M680" s="41">
        <f t="shared" si="76"/>
        <v>2.7385823407006731</v>
      </c>
    </row>
    <row r="681" spans="2:13">
      <c r="B681" s="81">
        <f t="shared" si="70"/>
        <v>676</v>
      </c>
      <c r="C681" s="44">
        <f>7000</f>
        <v>7000</v>
      </c>
      <c r="D681" s="48">
        <v>9287.6999999999989</v>
      </c>
      <c r="E681" s="48">
        <v>9.2876999999999992</v>
      </c>
      <c r="F681" s="48">
        <v>12.670143128182252</v>
      </c>
      <c r="G681" s="50">
        <v>535.1</v>
      </c>
      <c r="H681" s="41">
        <f t="shared" si="71"/>
        <v>9.2876999999999994E-3</v>
      </c>
      <c r="I681" s="41">
        <f t="shared" si="72"/>
        <v>1.3805134083333332</v>
      </c>
      <c r="J681" s="41">
        <f t="shared" si="73"/>
        <v>4.96984827</v>
      </c>
      <c r="K681" s="41">
        <f t="shared" si="74"/>
        <v>3538.6244814322381</v>
      </c>
      <c r="L681" s="41">
        <f t="shared" si="75"/>
        <v>3.85163240925E-3</v>
      </c>
      <c r="M681" s="41">
        <f t="shared" si="76"/>
        <v>2.742433973109923</v>
      </c>
    </row>
    <row r="682" spans="2:13">
      <c r="B682" s="81">
        <f t="shared" si="70"/>
        <v>677</v>
      </c>
      <c r="C682" s="44">
        <f>7000</f>
        <v>7000</v>
      </c>
      <c r="D682" s="48">
        <v>9287.6999999999989</v>
      </c>
      <c r="E682" s="48">
        <v>9.2876999999999992</v>
      </c>
      <c r="F682" s="48">
        <v>12.670143128182252</v>
      </c>
      <c r="G682" s="50">
        <v>535.1</v>
      </c>
      <c r="H682" s="41">
        <f t="shared" si="71"/>
        <v>9.2876999999999994E-3</v>
      </c>
      <c r="I682" s="41">
        <f t="shared" si="72"/>
        <v>1.3805134083333332</v>
      </c>
      <c r="J682" s="41">
        <f t="shared" si="73"/>
        <v>4.96984827</v>
      </c>
      <c r="K682" s="41">
        <f t="shared" si="74"/>
        <v>3543.5943297022382</v>
      </c>
      <c r="L682" s="41">
        <f t="shared" si="75"/>
        <v>3.85163240925E-3</v>
      </c>
      <c r="M682" s="41">
        <f t="shared" si="76"/>
        <v>2.7462856055191729</v>
      </c>
    </row>
    <row r="683" spans="2:13">
      <c r="B683" s="81">
        <f t="shared" si="70"/>
        <v>678</v>
      </c>
      <c r="C683" s="44">
        <f>7000</f>
        <v>7000</v>
      </c>
      <c r="D683" s="48">
        <v>9287.6999999999989</v>
      </c>
      <c r="E683" s="48">
        <v>9.2876999999999992</v>
      </c>
      <c r="F683" s="48">
        <v>12.670143128182252</v>
      </c>
      <c r="G683" s="50">
        <v>535.1</v>
      </c>
      <c r="H683" s="41">
        <f t="shared" si="71"/>
        <v>9.2876999999999994E-3</v>
      </c>
      <c r="I683" s="41">
        <f t="shared" si="72"/>
        <v>1.3805134083333332</v>
      </c>
      <c r="J683" s="41">
        <f t="shared" si="73"/>
        <v>4.96984827</v>
      </c>
      <c r="K683" s="41">
        <f t="shared" si="74"/>
        <v>3548.5641779722382</v>
      </c>
      <c r="L683" s="41">
        <f t="shared" si="75"/>
        <v>3.85163240925E-3</v>
      </c>
      <c r="M683" s="41">
        <f t="shared" si="76"/>
        <v>2.7501372379284228</v>
      </c>
    </row>
    <row r="684" spans="2:13">
      <c r="B684" s="81">
        <f t="shared" si="70"/>
        <v>679</v>
      </c>
      <c r="C684" s="44">
        <f>7000</f>
        <v>7000</v>
      </c>
      <c r="D684" s="48">
        <v>9287.6999999999989</v>
      </c>
      <c r="E684" s="48">
        <v>9.2876999999999992</v>
      </c>
      <c r="F684" s="48">
        <v>12.670143128182252</v>
      </c>
      <c r="G684" s="50">
        <v>535.1</v>
      </c>
      <c r="H684" s="41">
        <f t="shared" si="71"/>
        <v>9.2876999999999994E-3</v>
      </c>
      <c r="I684" s="41">
        <f t="shared" si="72"/>
        <v>1.3805134083333332</v>
      </c>
      <c r="J684" s="41">
        <f t="shared" si="73"/>
        <v>4.96984827</v>
      </c>
      <c r="K684" s="41">
        <f t="shared" si="74"/>
        <v>3553.5340262422383</v>
      </c>
      <c r="L684" s="41">
        <f t="shared" si="75"/>
        <v>3.85163240925E-3</v>
      </c>
      <c r="M684" s="41">
        <f t="shared" si="76"/>
        <v>2.7539888703376727</v>
      </c>
    </row>
    <row r="685" spans="2:13">
      <c r="B685" s="81">
        <f t="shared" si="70"/>
        <v>680</v>
      </c>
      <c r="C685" s="44">
        <f>7000</f>
        <v>7000</v>
      </c>
      <c r="D685" s="48">
        <v>9287.6999999999989</v>
      </c>
      <c r="E685" s="48">
        <v>9.2876999999999992</v>
      </c>
      <c r="F685" s="48">
        <v>12.670143128182252</v>
      </c>
      <c r="G685" s="50">
        <v>535.1</v>
      </c>
      <c r="H685" s="41">
        <f t="shared" si="71"/>
        <v>9.2876999999999994E-3</v>
      </c>
      <c r="I685" s="41">
        <f t="shared" si="72"/>
        <v>1.3805134083333332</v>
      </c>
      <c r="J685" s="41">
        <f t="shared" si="73"/>
        <v>4.96984827</v>
      </c>
      <c r="K685" s="41">
        <f t="shared" si="74"/>
        <v>3558.5038745122383</v>
      </c>
      <c r="L685" s="41">
        <f t="shared" si="75"/>
        <v>3.85163240925E-3</v>
      </c>
      <c r="M685" s="41">
        <f t="shared" si="76"/>
        <v>2.7578405027469226</v>
      </c>
    </row>
    <row r="686" spans="2:13">
      <c r="B686" s="81">
        <f t="shared" si="70"/>
        <v>681</v>
      </c>
      <c r="C686" s="44">
        <f>7000</f>
        <v>7000</v>
      </c>
      <c r="D686" s="48">
        <v>9287.6999999999989</v>
      </c>
      <c r="E686" s="48">
        <v>9.2876999999999992</v>
      </c>
      <c r="F686" s="48">
        <v>12.670143128182252</v>
      </c>
      <c r="G686" s="50">
        <v>535.1</v>
      </c>
      <c r="H686" s="41">
        <f t="shared" si="71"/>
        <v>9.2876999999999994E-3</v>
      </c>
      <c r="I686" s="41">
        <f t="shared" si="72"/>
        <v>1.3805134083333332</v>
      </c>
      <c r="J686" s="41">
        <f t="shared" si="73"/>
        <v>4.96984827</v>
      </c>
      <c r="K686" s="41">
        <f t="shared" si="74"/>
        <v>3563.4737227822384</v>
      </c>
      <c r="L686" s="41">
        <f t="shared" si="75"/>
        <v>3.85163240925E-3</v>
      </c>
      <c r="M686" s="41">
        <f t="shared" si="76"/>
        <v>2.7616921351561725</v>
      </c>
    </row>
    <row r="687" spans="2:13">
      <c r="B687" s="81">
        <f t="shared" si="70"/>
        <v>682</v>
      </c>
      <c r="C687" s="44">
        <f>7000</f>
        <v>7000</v>
      </c>
      <c r="D687" s="48">
        <v>9287.6999999999989</v>
      </c>
      <c r="E687" s="48">
        <v>9.2876999999999992</v>
      </c>
      <c r="F687" s="48">
        <v>12.670143128182252</v>
      </c>
      <c r="G687" s="50">
        <v>535.1</v>
      </c>
      <c r="H687" s="41">
        <f t="shared" si="71"/>
        <v>9.2876999999999994E-3</v>
      </c>
      <c r="I687" s="41">
        <f t="shared" si="72"/>
        <v>1.3805134083333332</v>
      </c>
      <c r="J687" s="41">
        <f t="shared" si="73"/>
        <v>4.96984827</v>
      </c>
      <c r="K687" s="41">
        <f t="shared" si="74"/>
        <v>3568.4435710522384</v>
      </c>
      <c r="L687" s="41">
        <f t="shared" si="75"/>
        <v>3.85163240925E-3</v>
      </c>
      <c r="M687" s="41">
        <f t="shared" si="76"/>
        <v>2.7655437675654224</v>
      </c>
    </row>
    <row r="688" spans="2:13">
      <c r="B688" s="81">
        <f t="shared" si="70"/>
        <v>683</v>
      </c>
      <c r="C688" s="44">
        <f>7000</f>
        <v>7000</v>
      </c>
      <c r="D688" s="48">
        <v>9287.6999999999989</v>
      </c>
      <c r="E688" s="48">
        <v>9.2876999999999992</v>
      </c>
      <c r="F688" s="48">
        <v>12.670143128182252</v>
      </c>
      <c r="G688" s="50">
        <v>535.1</v>
      </c>
      <c r="H688" s="41">
        <f t="shared" si="71"/>
        <v>9.2876999999999994E-3</v>
      </c>
      <c r="I688" s="41">
        <f t="shared" si="72"/>
        <v>1.3805134083333332</v>
      </c>
      <c r="J688" s="41">
        <f t="shared" si="73"/>
        <v>4.96984827</v>
      </c>
      <c r="K688" s="41">
        <f t="shared" si="74"/>
        <v>3573.4134193222385</v>
      </c>
      <c r="L688" s="41">
        <f t="shared" si="75"/>
        <v>3.85163240925E-3</v>
      </c>
      <c r="M688" s="41">
        <f t="shared" si="76"/>
        <v>2.7693953999746723</v>
      </c>
    </row>
    <row r="689" spans="2:13">
      <c r="B689" s="81">
        <f t="shared" si="70"/>
        <v>684</v>
      </c>
      <c r="C689" s="44">
        <f>7000</f>
        <v>7000</v>
      </c>
      <c r="D689" s="48">
        <v>9287.6999999999989</v>
      </c>
      <c r="E689" s="48">
        <v>9.2876999999999992</v>
      </c>
      <c r="F689" s="48">
        <v>12.670143128182252</v>
      </c>
      <c r="G689" s="50">
        <v>535.1</v>
      </c>
      <c r="H689" s="41">
        <f t="shared" si="71"/>
        <v>9.2876999999999994E-3</v>
      </c>
      <c r="I689" s="41">
        <f t="shared" si="72"/>
        <v>1.3805134083333332</v>
      </c>
      <c r="J689" s="41">
        <f t="shared" si="73"/>
        <v>4.96984827</v>
      </c>
      <c r="K689" s="41">
        <f t="shared" si="74"/>
        <v>3578.3832675922386</v>
      </c>
      <c r="L689" s="41">
        <f t="shared" si="75"/>
        <v>3.85163240925E-3</v>
      </c>
      <c r="M689" s="41">
        <f t="shared" si="76"/>
        <v>2.7732470323839222</v>
      </c>
    </row>
    <row r="690" spans="2:13">
      <c r="B690" s="81">
        <f t="shared" si="70"/>
        <v>685</v>
      </c>
      <c r="C690" s="44">
        <f>7000</f>
        <v>7000</v>
      </c>
      <c r="D690" s="48">
        <v>9287.6999999999989</v>
      </c>
      <c r="E690" s="48">
        <v>9.2876999999999992</v>
      </c>
      <c r="F690" s="48">
        <v>12.670143128182252</v>
      </c>
      <c r="G690" s="50">
        <v>535.1</v>
      </c>
      <c r="H690" s="41">
        <f t="shared" si="71"/>
        <v>9.2876999999999994E-3</v>
      </c>
      <c r="I690" s="41">
        <f t="shared" si="72"/>
        <v>1.3805134083333332</v>
      </c>
      <c r="J690" s="41">
        <f t="shared" si="73"/>
        <v>4.96984827</v>
      </c>
      <c r="K690" s="41">
        <f t="shared" si="74"/>
        <v>3583.3531158622386</v>
      </c>
      <c r="L690" s="41">
        <f t="shared" si="75"/>
        <v>3.85163240925E-3</v>
      </c>
      <c r="M690" s="41">
        <f t="shared" si="76"/>
        <v>2.7770986647931721</v>
      </c>
    </row>
    <row r="691" spans="2:13">
      <c r="B691" s="81">
        <f t="shared" si="70"/>
        <v>686</v>
      </c>
      <c r="C691" s="44">
        <f>7000</f>
        <v>7000</v>
      </c>
      <c r="D691" s="48">
        <v>9287.6999999999989</v>
      </c>
      <c r="E691" s="48">
        <v>9.2876999999999992</v>
      </c>
      <c r="F691" s="48">
        <v>12.670143128182252</v>
      </c>
      <c r="G691" s="50">
        <v>535.1</v>
      </c>
      <c r="H691" s="41">
        <f t="shared" si="71"/>
        <v>9.2876999999999994E-3</v>
      </c>
      <c r="I691" s="41">
        <f t="shared" si="72"/>
        <v>1.3805134083333332</v>
      </c>
      <c r="J691" s="41">
        <f t="shared" si="73"/>
        <v>4.96984827</v>
      </c>
      <c r="K691" s="41">
        <f t="shared" si="74"/>
        <v>3588.3229641322387</v>
      </c>
      <c r="L691" s="41">
        <f t="shared" si="75"/>
        <v>3.85163240925E-3</v>
      </c>
      <c r="M691" s="41">
        <f t="shared" si="76"/>
        <v>2.780950297202422</v>
      </c>
    </row>
    <row r="692" spans="2:13">
      <c r="B692" s="81">
        <f t="shared" si="70"/>
        <v>687</v>
      </c>
      <c r="C692" s="44">
        <f>7000</f>
        <v>7000</v>
      </c>
      <c r="D692" s="48">
        <v>9287.6999999999989</v>
      </c>
      <c r="E692" s="48">
        <v>9.2876999999999992</v>
      </c>
      <c r="F692" s="48">
        <v>12.670143128182252</v>
      </c>
      <c r="G692" s="50">
        <v>535.1</v>
      </c>
      <c r="H692" s="41">
        <f t="shared" si="71"/>
        <v>9.2876999999999994E-3</v>
      </c>
      <c r="I692" s="41">
        <f t="shared" si="72"/>
        <v>1.3805134083333332</v>
      </c>
      <c r="J692" s="41">
        <f t="shared" si="73"/>
        <v>4.96984827</v>
      </c>
      <c r="K692" s="41">
        <f t="shared" si="74"/>
        <v>3593.2928124022387</v>
      </c>
      <c r="L692" s="41">
        <f t="shared" si="75"/>
        <v>3.85163240925E-3</v>
      </c>
      <c r="M692" s="41">
        <f t="shared" si="76"/>
        <v>2.7848019296116719</v>
      </c>
    </row>
    <row r="693" spans="2:13">
      <c r="B693" s="81">
        <f t="shared" si="70"/>
        <v>688</v>
      </c>
      <c r="C693" s="44">
        <f>7000</f>
        <v>7000</v>
      </c>
      <c r="D693" s="48">
        <v>9287.6999999999989</v>
      </c>
      <c r="E693" s="48">
        <v>9.2876999999999992</v>
      </c>
      <c r="F693" s="48">
        <v>12.670143128182252</v>
      </c>
      <c r="G693" s="50">
        <v>535.1</v>
      </c>
      <c r="H693" s="41">
        <f t="shared" si="71"/>
        <v>9.2876999999999994E-3</v>
      </c>
      <c r="I693" s="41">
        <f t="shared" si="72"/>
        <v>1.3805134083333332</v>
      </c>
      <c r="J693" s="41">
        <f t="shared" si="73"/>
        <v>4.96984827</v>
      </c>
      <c r="K693" s="41">
        <f t="shared" si="74"/>
        <v>3598.2626606722388</v>
      </c>
      <c r="L693" s="41">
        <f t="shared" si="75"/>
        <v>3.85163240925E-3</v>
      </c>
      <c r="M693" s="41">
        <f t="shared" si="76"/>
        <v>2.7886535620209219</v>
      </c>
    </row>
    <row r="694" spans="2:13">
      <c r="B694" s="81">
        <f t="shared" si="70"/>
        <v>689</v>
      </c>
      <c r="C694" s="44">
        <f>7000</f>
        <v>7000</v>
      </c>
      <c r="D694" s="48">
        <v>9287.6999999999989</v>
      </c>
      <c r="E694" s="48">
        <v>9.2876999999999992</v>
      </c>
      <c r="F694" s="48">
        <v>12.670143128182252</v>
      </c>
      <c r="G694" s="50">
        <v>535.1</v>
      </c>
      <c r="H694" s="41">
        <f t="shared" si="71"/>
        <v>9.2876999999999994E-3</v>
      </c>
      <c r="I694" s="41">
        <f t="shared" si="72"/>
        <v>1.3805134083333332</v>
      </c>
      <c r="J694" s="41">
        <f t="shared" si="73"/>
        <v>4.96984827</v>
      </c>
      <c r="K694" s="41">
        <f t="shared" si="74"/>
        <v>3603.2325089422388</v>
      </c>
      <c r="L694" s="41">
        <f t="shared" si="75"/>
        <v>3.85163240925E-3</v>
      </c>
      <c r="M694" s="41">
        <f t="shared" si="76"/>
        <v>2.7925051944301718</v>
      </c>
    </row>
    <row r="695" spans="2:13">
      <c r="B695" s="81">
        <f t="shared" si="70"/>
        <v>690</v>
      </c>
      <c r="C695" s="44">
        <f>7000</f>
        <v>7000</v>
      </c>
      <c r="D695" s="48">
        <v>9287.6999999999989</v>
      </c>
      <c r="E695" s="48">
        <v>9.2876999999999992</v>
      </c>
      <c r="F695" s="48">
        <v>12.670143128182252</v>
      </c>
      <c r="G695" s="50">
        <v>535.1</v>
      </c>
      <c r="H695" s="41">
        <f t="shared" si="71"/>
        <v>9.2876999999999994E-3</v>
      </c>
      <c r="I695" s="41">
        <f t="shared" si="72"/>
        <v>1.3805134083333332</v>
      </c>
      <c r="J695" s="41">
        <f t="shared" si="73"/>
        <v>4.96984827</v>
      </c>
      <c r="K695" s="41">
        <f t="shared" si="74"/>
        <v>3608.2023572122389</v>
      </c>
      <c r="L695" s="41">
        <f t="shared" si="75"/>
        <v>3.85163240925E-3</v>
      </c>
      <c r="M695" s="41">
        <f t="shared" si="76"/>
        <v>2.7963568268394217</v>
      </c>
    </row>
    <row r="696" spans="2:13">
      <c r="B696" s="81">
        <f t="shared" si="70"/>
        <v>691</v>
      </c>
      <c r="C696" s="44">
        <f>7000</f>
        <v>7000</v>
      </c>
      <c r="D696" s="48">
        <v>9287.6999999999989</v>
      </c>
      <c r="E696" s="48">
        <v>9.2876999999999992</v>
      </c>
      <c r="F696" s="48">
        <v>12.670143128182252</v>
      </c>
      <c r="G696" s="50">
        <v>535.1</v>
      </c>
      <c r="H696" s="41">
        <f t="shared" si="71"/>
        <v>9.2876999999999994E-3</v>
      </c>
      <c r="I696" s="41">
        <f t="shared" si="72"/>
        <v>1.3805134083333332</v>
      </c>
      <c r="J696" s="41">
        <f t="shared" si="73"/>
        <v>4.96984827</v>
      </c>
      <c r="K696" s="41">
        <f t="shared" si="74"/>
        <v>3613.172205482239</v>
      </c>
      <c r="L696" s="41">
        <f t="shared" si="75"/>
        <v>3.85163240925E-3</v>
      </c>
      <c r="M696" s="41">
        <f t="shared" si="76"/>
        <v>2.8002084592486716</v>
      </c>
    </row>
    <row r="697" spans="2:13">
      <c r="B697" s="81">
        <f t="shared" si="70"/>
        <v>692</v>
      </c>
      <c r="C697" s="44">
        <f>7000</f>
        <v>7000</v>
      </c>
      <c r="D697" s="48">
        <v>9287.6999999999989</v>
      </c>
      <c r="E697" s="48">
        <v>9.2876999999999992</v>
      </c>
      <c r="F697" s="48">
        <v>12.670143128182252</v>
      </c>
      <c r="G697" s="50">
        <v>535.1</v>
      </c>
      <c r="H697" s="41">
        <f t="shared" si="71"/>
        <v>9.2876999999999994E-3</v>
      </c>
      <c r="I697" s="41">
        <f t="shared" si="72"/>
        <v>1.3805134083333332</v>
      </c>
      <c r="J697" s="41">
        <f t="shared" si="73"/>
        <v>4.96984827</v>
      </c>
      <c r="K697" s="41">
        <f t="shared" si="74"/>
        <v>3618.142053752239</v>
      </c>
      <c r="L697" s="41">
        <f t="shared" si="75"/>
        <v>3.85163240925E-3</v>
      </c>
      <c r="M697" s="41">
        <f t="shared" si="76"/>
        <v>2.8040600916579215</v>
      </c>
    </row>
    <row r="698" spans="2:13">
      <c r="B698" s="81">
        <f t="shared" si="70"/>
        <v>693</v>
      </c>
      <c r="C698" s="44">
        <f>7000</f>
        <v>7000</v>
      </c>
      <c r="D698" s="48">
        <v>9287.6999999999989</v>
      </c>
      <c r="E698" s="48">
        <v>9.2876999999999992</v>
      </c>
      <c r="F698" s="48">
        <v>12.670143128182252</v>
      </c>
      <c r="G698" s="50">
        <v>535.1</v>
      </c>
      <c r="H698" s="41">
        <f t="shared" si="71"/>
        <v>9.2876999999999994E-3</v>
      </c>
      <c r="I698" s="41">
        <f t="shared" si="72"/>
        <v>1.3805134083333332</v>
      </c>
      <c r="J698" s="41">
        <f t="shared" si="73"/>
        <v>4.96984827</v>
      </c>
      <c r="K698" s="41">
        <f t="shared" si="74"/>
        <v>3623.1119020222391</v>
      </c>
      <c r="L698" s="41">
        <f t="shared" si="75"/>
        <v>3.85163240925E-3</v>
      </c>
      <c r="M698" s="41">
        <f t="shared" si="76"/>
        <v>2.8079117240671714</v>
      </c>
    </row>
    <row r="699" spans="2:13">
      <c r="B699" s="81">
        <f t="shared" si="70"/>
        <v>694</v>
      </c>
      <c r="C699" s="44">
        <f>7000</f>
        <v>7000</v>
      </c>
      <c r="D699" s="48">
        <v>9287.6999999999989</v>
      </c>
      <c r="E699" s="48">
        <v>9.2876999999999992</v>
      </c>
      <c r="F699" s="48">
        <v>12.670143128182252</v>
      </c>
      <c r="G699" s="50">
        <v>535.1</v>
      </c>
      <c r="H699" s="41">
        <f t="shared" si="71"/>
        <v>9.2876999999999994E-3</v>
      </c>
      <c r="I699" s="41">
        <f t="shared" si="72"/>
        <v>1.3805134083333332</v>
      </c>
      <c r="J699" s="41">
        <f t="shared" si="73"/>
        <v>4.96984827</v>
      </c>
      <c r="K699" s="41">
        <f t="shared" si="74"/>
        <v>3628.0817502922391</v>
      </c>
      <c r="L699" s="41">
        <f t="shared" si="75"/>
        <v>3.85163240925E-3</v>
      </c>
      <c r="M699" s="41">
        <f t="shared" si="76"/>
        <v>2.8117633564764213</v>
      </c>
    </row>
    <row r="700" spans="2:13">
      <c r="B700" s="81">
        <f t="shared" si="70"/>
        <v>695</v>
      </c>
      <c r="C700" s="44">
        <f>7000</f>
        <v>7000</v>
      </c>
      <c r="D700" s="48">
        <v>9287.6999999999989</v>
      </c>
      <c r="E700" s="48">
        <v>9.2876999999999992</v>
      </c>
      <c r="F700" s="48">
        <v>12.670143128182252</v>
      </c>
      <c r="G700" s="50">
        <v>535.1</v>
      </c>
      <c r="H700" s="41">
        <f t="shared" si="71"/>
        <v>9.2876999999999994E-3</v>
      </c>
      <c r="I700" s="41">
        <f t="shared" si="72"/>
        <v>1.3805134083333332</v>
      </c>
      <c r="J700" s="41">
        <f t="shared" si="73"/>
        <v>4.96984827</v>
      </c>
      <c r="K700" s="41">
        <f t="shared" si="74"/>
        <v>3633.0515985622392</v>
      </c>
      <c r="L700" s="41">
        <f t="shared" si="75"/>
        <v>3.85163240925E-3</v>
      </c>
      <c r="M700" s="41">
        <f t="shared" si="76"/>
        <v>2.8156149888856712</v>
      </c>
    </row>
    <row r="701" spans="2:13">
      <c r="B701" s="81">
        <f t="shared" si="70"/>
        <v>696</v>
      </c>
      <c r="C701" s="44">
        <f>7000</f>
        <v>7000</v>
      </c>
      <c r="D701" s="48">
        <v>9287.6999999999989</v>
      </c>
      <c r="E701" s="48">
        <v>9.2876999999999992</v>
      </c>
      <c r="F701" s="48">
        <v>12.670143128182252</v>
      </c>
      <c r="G701" s="50">
        <v>535.1</v>
      </c>
      <c r="H701" s="41">
        <f t="shared" si="71"/>
        <v>9.2876999999999994E-3</v>
      </c>
      <c r="I701" s="41">
        <f t="shared" si="72"/>
        <v>1.3805134083333332</v>
      </c>
      <c r="J701" s="41">
        <f t="shared" si="73"/>
        <v>4.96984827</v>
      </c>
      <c r="K701" s="41">
        <f t="shared" si="74"/>
        <v>3638.0214468322392</v>
      </c>
      <c r="L701" s="41">
        <f t="shared" si="75"/>
        <v>3.85163240925E-3</v>
      </c>
      <c r="M701" s="41">
        <f t="shared" si="76"/>
        <v>2.8194666212949211</v>
      </c>
    </row>
    <row r="702" spans="2:13">
      <c r="B702" s="81">
        <f t="shared" si="70"/>
        <v>697</v>
      </c>
      <c r="C702" s="44">
        <f>7000</f>
        <v>7000</v>
      </c>
      <c r="D702" s="48">
        <v>9287.6999999999989</v>
      </c>
      <c r="E702" s="48">
        <v>9.2876999999999992</v>
      </c>
      <c r="F702" s="48">
        <v>12.670143128182252</v>
      </c>
      <c r="G702" s="50">
        <v>535.1</v>
      </c>
      <c r="H702" s="41">
        <f t="shared" si="71"/>
        <v>9.2876999999999994E-3</v>
      </c>
      <c r="I702" s="41">
        <f t="shared" si="72"/>
        <v>1.3805134083333332</v>
      </c>
      <c r="J702" s="41">
        <f t="shared" si="73"/>
        <v>4.96984827</v>
      </c>
      <c r="K702" s="41">
        <f t="shared" si="74"/>
        <v>3642.9912951022393</v>
      </c>
      <c r="L702" s="41">
        <f t="shared" si="75"/>
        <v>3.85163240925E-3</v>
      </c>
      <c r="M702" s="41">
        <f t="shared" si="76"/>
        <v>2.823318253704171</v>
      </c>
    </row>
    <row r="703" spans="2:13">
      <c r="B703" s="81">
        <f t="shared" si="70"/>
        <v>698</v>
      </c>
      <c r="C703" s="44">
        <f>7000</f>
        <v>7000</v>
      </c>
      <c r="D703" s="48">
        <v>9287.6999999999989</v>
      </c>
      <c r="E703" s="48">
        <v>9.2876999999999992</v>
      </c>
      <c r="F703" s="48">
        <v>12.670143128182252</v>
      </c>
      <c r="G703" s="50">
        <v>504.47</v>
      </c>
      <c r="H703" s="41">
        <f t="shared" si="71"/>
        <v>9.2876999999999994E-3</v>
      </c>
      <c r="I703" s="41">
        <f t="shared" si="72"/>
        <v>1.3014905608333334</v>
      </c>
      <c r="J703" s="41">
        <f t="shared" si="73"/>
        <v>4.6853660189999999</v>
      </c>
      <c r="K703" s="41">
        <f t="shared" si="74"/>
        <v>3647.6766611212392</v>
      </c>
      <c r="L703" s="41">
        <f t="shared" si="75"/>
        <v>3.6311586647250001E-3</v>
      </c>
      <c r="M703" s="41">
        <f t="shared" si="76"/>
        <v>2.8269494123688959</v>
      </c>
    </row>
    <row r="704" spans="2:13">
      <c r="B704" s="81">
        <f t="shared" si="70"/>
        <v>699</v>
      </c>
      <c r="C704" s="45">
        <v>6000</v>
      </c>
      <c r="D704" s="48">
        <v>12920.72</v>
      </c>
      <c r="E704" s="48">
        <v>12.920719999999999</v>
      </c>
      <c r="F704" s="48">
        <v>20.563964563063138</v>
      </c>
      <c r="G704" s="50">
        <v>504.47</v>
      </c>
      <c r="H704" s="41">
        <f t="shared" si="71"/>
        <v>1.292072E-2</v>
      </c>
      <c r="I704" s="41">
        <f t="shared" si="72"/>
        <v>1.8105876717777778</v>
      </c>
      <c r="J704" s="41">
        <f t="shared" si="73"/>
        <v>6.5181156184000004</v>
      </c>
      <c r="K704" s="41">
        <f t="shared" si="74"/>
        <v>3654.1947767396391</v>
      </c>
      <c r="L704" s="41">
        <f t="shared" si="75"/>
        <v>5.0515396042600004E-3</v>
      </c>
      <c r="M704" s="41">
        <f t="shared" si="76"/>
        <v>2.8320009519731557</v>
      </c>
    </row>
    <row r="705" spans="2:13">
      <c r="B705" s="81">
        <f t="shared" si="70"/>
        <v>700</v>
      </c>
      <c r="C705" s="45">
        <v>5800</v>
      </c>
      <c r="D705" s="48">
        <v>12816.28</v>
      </c>
      <c r="E705" s="48">
        <v>12.816280000000001</v>
      </c>
      <c r="F705" s="48">
        <v>21.101113593618585</v>
      </c>
      <c r="G705" s="50">
        <v>504.47</v>
      </c>
      <c r="H705" s="41">
        <f t="shared" si="71"/>
        <v>1.2816280000000001E-2</v>
      </c>
      <c r="I705" s="41">
        <f t="shared" si="72"/>
        <v>1.7959524365555557</v>
      </c>
      <c r="J705" s="41">
        <f t="shared" si="73"/>
        <v>6.465428771600001</v>
      </c>
      <c r="K705" s="41">
        <f t="shared" si="74"/>
        <v>3660.6602055112389</v>
      </c>
      <c r="L705" s="41">
        <f t="shared" si="75"/>
        <v>5.0107072979900004E-3</v>
      </c>
      <c r="M705" s="41">
        <f t="shared" si="76"/>
        <v>2.8370116592711456</v>
      </c>
    </row>
    <row r="706" spans="2:13">
      <c r="B706" s="82">
        <f t="shared" si="70"/>
        <v>701</v>
      </c>
      <c r="C706" s="45">
        <v>5000</v>
      </c>
      <c r="D706" s="48">
        <v>11383.96</v>
      </c>
      <c r="E706" s="48">
        <v>11.383959999999998</v>
      </c>
      <c r="F706" s="48">
        <v>21.741762071524953</v>
      </c>
      <c r="G706" s="50">
        <v>504.47</v>
      </c>
      <c r="H706" s="41">
        <f t="shared" si="71"/>
        <v>1.1383959999999999E-2</v>
      </c>
      <c r="I706" s="41">
        <f t="shared" si="72"/>
        <v>1.5952406392222223</v>
      </c>
      <c r="J706" s="41">
        <f t="shared" si="73"/>
        <v>5.7428663011999994</v>
      </c>
      <c r="K706" s="41">
        <f t="shared" si="74"/>
        <v>3666.4030718124391</v>
      </c>
      <c r="L706" s="41">
        <f t="shared" si="75"/>
        <v>4.4507213834299991E-3</v>
      </c>
      <c r="M706" s="41">
        <f t="shared" si="76"/>
        <v>2.8414623806545758</v>
      </c>
    </row>
    <row r="707" spans="2:13">
      <c r="B707" s="82">
        <f t="shared" si="70"/>
        <v>702</v>
      </c>
      <c r="C707" s="45">
        <v>5000</v>
      </c>
      <c r="D707" s="48">
        <v>11383.96</v>
      </c>
      <c r="E707" s="48">
        <v>11.383959999999998</v>
      </c>
      <c r="F707" s="48">
        <v>21.741762071524953</v>
      </c>
      <c r="G707" s="50">
        <v>457.1</v>
      </c>
      <c r="H707" s="41">
        <f t="shared" si="71"/>
        <v>1.1383959999999999E-2</v>
      </c>
      <c r="I707" s="41">
        <f t="shared" si="72"/>
        <v>1.4454466988888888</v>
      </c>
      <c r="J707" s="41">
        <f t="shared" si="73"/>
        <v>5.2036081159999998</v>
      </c>
      <c r="K707" s="41">
        <f t="shared" si="74"/>
        <v>3671.606679928439</v>
      </c>
      <c r="L707" s="41">
        <f t="shared" si="75"/>
        <v>4.0327962898999998E-3</v>
      </c>
      <c r="M707" s="41">
        <f t="shared" si="76"/>
        <v>2.8454951769444756</v>
      </c>
    </row>
    <row r="708" spans="2:13">
      <c r="B708" s="82">
        <f t="shared" si="70"/>
        <v>703</v>
      </c>
      <c r="C708" s="45">
        <v>5000</v>
      </c>
      <c r="D708" s="48">
        <v>11383.96</v>
      </c>
      <c r="E708" s="48">
        <v>11.383959999999998</v>
      </c>
      <c r="F708" s="48">
        <v>21.741762071524953</v>
      </c>
      <c r="G708" s="50">
        <v>457.1</v>
      </c>
      <c r="H708" s="41">
        <f t="shared" si="71"/>
        <v>1.1383959999999999E-2</v>
      </c>
      <c r="I708" s="41">
        <f t="shared" si="72"/>
        <v>1.4454466988888888</v>
      </c>
      <c r="J708" s="41">
        <f t="shared" si="73"/>
        <v>5.2036081159999998</v>
      </c>
      <c r="K708" s="41">
        <f t="shared" si="74"/>
        <v>3676.8102880444389</v>
      </c>
      <c r="L708" s="41">
        <f t="shared" si="75"/>
        <v>4.0327962898999998E-3</v>
      </c>
      <c r="M708" s="41">
        <f t="shared" si="76"/>
        <v>2.8495279732343755</v>
      </c>
    </row>
    <row r="709" spans="2:13">
      <c r="B709" s="82">
        <f t="shared" si="70"/>
        <v>704</v>
      </c>
      <c r="C709" s="45">
        <v>5000</v>
      </c>
      <c r="D709" s="48">
        <v>11383.96</v>
      </c>
      <c r="E709" s="48">
        <v>11.383959999999998</v>
      </c>
      <c r="F709" s="48">
        <v>21.741762071524953</v>
      </c>
      <c r="G709" s="50">
        <v>457.1</v>
      </c>
      <c r="H709" s="41">
        <f t="shared" si="71"/>
        <v>1.1383959999999999E-2</v>
      </c>
      <c r="I709" s="41">
        <f t="shared" si="72"/>
        <v>1.4454466988888888</v>
      </c>
      <c r="J709" s="41">
        <f t="shared" si="73"/>
        <v>5.2036081159999998</v>
      </c>
      <c r="K709" s="41">
        <f t="shared" si="74"/>
        <v>3682.0138961604389</v>
      </c>
      <c r="L709" s="41">
        <f t="shared" si="75"/>
        <v>4.0327962898999998E-3</v>
      </c>
      <c r="M709" s="41">
        <f t="shared" si="76"/>
        <v>2.8535607695242753</v>
      </c>
    </row>
    <row r="710" spans="2:13">
      <c r="B710" s="82">
        <f t="shared" si="70"/>
        <v>705</v>
      </c>
      <c r="C710" s="45">
        <v>5000</v>
      </c>
      <c r="D710" s="48">
        <v>11383.96</v>
      </c>
      <c r="E710" s="48">
        <v>11.383959999999998</v>
      </c>
      <c r="F710" s="48">
        <v>21.741762071524953</v>
      </c>
      <c r="G710" s="50">
        <v>457.1</v>
      </c>
      <c r="H710" s="41">
        <f t="shared" si="71"/>
        <v>1.1383959999999999E-2</v>
      </c>
      <c r="I710" s="41">
        <f t="shared" si="72"/>
        <v>1.4454466988888888</v>
      </c>
      <c r="J710" s="41">
        <f t="shared" si="73"/>
        <v>5.2036081159999998</v>
      </c>
      <c r="K710" s="41">
        <f t="shared" si="74"/>
        <v>3687.2175042764388</v>
      </c>
      <c r="L710" s="41">
        <f t="shared" si="75"/>
        <v>4.0327962898999998E-3</v>
      </c>
      <c r="M710" s="41">
        <f t="shared" si="76"/>
        <v>2.8575935658141751</v>
      </c>
    </row>
    <row r="711" spans="2:13">
      <c r="B711" s="82">
        <f t="shared" ref="B711:B774" si="77">B710+1</f>
        <v>706</v>
      </c>
      <c r="C711" s="45">
        <v>5000</v>
      </c>
      <c r="D711" s="48">
        <v>11383.96</v>
      </c>
      <c r="E711" s="48">
        <v>11.383959999999998</v>
      </c>
      <c r="F711" s="48">
        <v>21.741762071524953</v>
      </c>
      <c r="G711" s="50">
        <v>457.1</v>
      </c>
      <c r="H711" s="41">
        <f t="shared" ref="H711:H774" si="78">E711/1000</f>
        <v>1.1383959999999999E-2</v>
      </c>
      <c r="I711" s="41">
        <f t="shared" ref="I711:I774" si="79">E711*G711/3600</f>
        <v>1.4454466988888888</v>
      </c>
      <c r="J711" s="41">
        <f t="shared" ref="J711:J774" si="80">H711*G711</f>
        <v>5.2036081159999998</v>
      </c>
      <c r="K711" s="41">
        <f t="shared" ref="K711:K774" si="81">K710+J711</f>
        <v>3692.4211123924388</v>
      </c>
      <c r="L711" s="41">
        <f t="shared" ref="L711:L774" si="82">J711/1000*0.775</f>
        <v>4.0327962898999998E-3</v>
      </c>
      <c r="M711" s="41">
        <f t="shared" ref="M711:M774" si="83">M710+L711</f>
        <v>2.8616263621040749</v>
      </c>
    </row>
    <row r="712" spans="2:13">
      <c r="B712" s="82">
        <f t="shared" si="77"/>
        <v>707</v>
      </c>
      <c r="C712" s="45">
        <v>5000</v>
      </c>
      <c r="D712" s="48">
        <v>11383.96</v>
      </c>
      <c r="E712" s="48">
        <v>11.383959999999998</v>
      </c>
      <c r="F712" s="48">
        <v>21.741762071524953</v>
      </c>
      <c r="G712" s="50">
        <v>457.1</v>
      </c>
      <c r="H712" s="41">
        <f t="shared" si="78"/>
        <v>1.1383959999999999E-2</v>
      </c>
      <c r="I712" s="41">
        <f t="shared" si="79"/>
        <v>1.4454466988888888</v>
      </c>
      <c r="J712" s="41">
        <f t="shared" si="80"/>
        <v>5.2036081159999998</v>
      </c>
      <c r="K712" s="41">
        <f t="shared" si="81"/>
        <v>3697.6247205084387</v>
      </c>
      <c r="L712" s="41">
        <f t="shared" si="82"/>
        <v>4.0327962898999998E-3</v>
      </c>
      <c r="M712" s="41">
        <f t="shared" si="83"/>
        <v>2.8656591583939748</v>
      </c>
    </row>
    <row r="713" spans="2:13">
      <c r="B713" s="82">
        <f t="shared" si="77"/>
        <v>708</v>
      </c>
      <c r="C713" s="45">
        <v>5000</v>
      </c>
      <c r="D713" s="48">
        <v>11383.96</v>
      </c>
      <c r="E713" s="48">
        <v>11.383959999999998</v>
      </c>
      <c r="F713" s="48">
        <v>21.741762071524953</v>
      </c>
      <c r="G713" s="50">
        <v>457.1</v>
      </c>
      <c r="H713" s="41">
        <f t="shared" si="78"/>
        <v>1.1383959999999999E-2</v>
      </c>
      <c r="I713" s="41">
        <f t="shared" si="79"/>
        <v>1.4454466988888888</v>
      </c>
      <c r="J713" s="41">
        <f t="shared" si="80"/>
        <v>5.2036081159999998</v>
      </c>
      <c r="K713" s="41">
        <f t="shared" si="81"/>
        <v>3702.8283286244387</v>
      </c>
      <c r="L713" s="41">
        <f t="shared" si="82"/>
        <v>4.0327962898999998E-3</v>
      </c>
      <c r="M713" s="41">
        <f t="shared" si="83"/>
        <v>2.8696919546838746</v>
      </c>
    </row>
    <row r="714" spans="2:13">
      <c r="B714" s="82">
        <f t="shared" si="77"/>
        <v>709</v>
      </c>
      <c r="C714" s="45">
        <v>5000</v>
      </c>
      <c r="D714" s="48">
        <v>11383.96</v>
      </c>
      <c r="E714" s="48">
        <v>11.383959999999998</v>
      </c>
      <c r="F714" s="48">
        <v>21.741762071524953</v>
      </c>
      <c r="G714" s="50">
        <v>457.1</v>
      </c>
      <c r="H714" s="41">
        <f t="shared" si="78"/>
        <v>1.1383959999999999E-2</v>
      </c>
      <c r="I714" s="41">
        <f t="shared" si="79"/>
        <v>1.4454466988888888</v>
      </c>
      <c r="J714" s="41">
        <f t="shared" si="80"/>
        <v>5.2036081159999998</v>
      </c>
      <c r="K714" s="41">
        <f t="shared" si="81"/>
        <v>3708.0319367404386</v>
      </c>
      <c r="L714" s="41">
        <f t="shared" si="82"/>
        <v>4.0327962898999998E-3</v>
      </c>
      <c r="M714" s="41">
        <f t="shared" si="83"/>
        <v>2.8737247509737744</v>
      </c>
    </row>
    <row r="715" spans="2:13">
      <c r="B715" s="82">
        <f t="shared" si="77"/>
        <v>710</v>
      </c>
      <c r="C715" s="45">
        <v>5000</v>
      </c>
      <c r="D715" s="48">
        <v>11383.96</v>
      </c>
      <c r="E715" s="48">
        <v>11.383959999999998</v>
      </c>
      <c r="F715" s="48">
        <v>21.741762071524953</v>
      </c>
      <c r="G715" s="50">
        <v>457.1</v>
      </c>
      <c r="H715" s="41">
        <f t="shared" si="78"/>
        <v>1.1383959999999999E-2</v>
      </c>
      <c r="I715" s="41">
        <f t="shared" si="79"/>
        <v>1.4454466988888888</v>
      </c>
      <c r="J715" s="41">
        <f t="shared" si="80"/>
        <v>5.2036081159999998</v>
      </c>
      <c r="K715" s="41">
        <f t="shared" si="81"/>
        <v>3713.2355448564385</v>
      </c>
      <c r="L715" s="41">
        <f t="shared" si="82"/>
        <v>4.0327962898999998E-3</v>
      </c>
      <c r="M715" s="41">
        <f t="shared" si="83"/>
        <v>2.8777575472636743</v>
      </c>
    </row>
    <row r="716" spans="2:13">
      <c r="B716" s="82">
        <f t="shared" si="77"/>
        <v>711</v>
      </c>
      <c r="C716" s="45">
        <v>5000</v>
      </c>
      <c r="D716" s="48">
        <v>11383.96</v>
      </c>
      <c r="E716" s="48">
        <v>11.383959999999998</v>
      </c>
      <c r="F716" s="48">
        <v>21.741762071524953</v>
      </c>
      <c r="G716" s="50">
        <v>457.1</v>
      </c>
      <c r="H716" s="41">
        <f t="shared" si="78"/>
        <v>1.1383959999999999E-2</v>
      </c>
      <c r="I716" s="41">
        <f t="shared" si="79"/>
        <v>1.4454466988888888</v>
      </c>
      <c r="J716" s="41">
        <f t="shared" si="80"/>
        <v>5.2036081159999998</v>
      </c>
      <c r="K716" s="41">
        <f t="shared" si="81"/>
        <v>3718.4391529724385</v>
      </c>
      <c r="L716" s="41">
        <f t="shared" si="82"/>
        <v>4.0327962898999998E-3</v>
      </c>
      <c r="M716" s="41">
        <f t="shared" si="83"/>
        <v>2.8817903435535741</v>
      </c>
    </row>
    <row r="717" spans="2:13">
      <c r="B717" s="82">
        <f t="shared" si="77"/>
        <v>712</v>
      </c>
      <c r="C717" s="45">
        <v>5000</v>
      </c>
      <c r="D717" s="48">
        <v>11383.96</v>
      </c>
      <c r="E717" s="48">
        <v>11.383959999999998</v>
      </c>
      <c r="F717" s="48">
        <v>21.741762071524953</v>
      </c>
      <c r="G717" s="50">
        <v>414.1</v>
      </c>
      <c r="H717" s="41">
        <f t="shared" si="78"/>
        <v>1.1383959999999999E-2</v>
      </c>
      <c r="I717" s="41">
        <f t="shared" si="79"/>
        <v>1.309471621111111</v>
      </c>
      <c r="J717" s="41">
        <f t="shared" si="80"/>
        <v>4.7140978359999997</v>
      </c>
      <c r="K717" s="41">
        <f t="shared" si="81"/>
        <v>3723.1532508084383</v>
      </c>
      <c r="L717" s="41">
        <f t="shared" si="82"/>
        <v>3.6534258229E-3</v>
      </c>
      <c r="M717" s="41">
        <f t="shared" si="83"/>
        <v>2.8854437693764741</v>
      </c>
    </row>
    <row r="718" spans="2:13">
      <c r="B718" s="82">
        <f t="shared" si="77"/>
        <v>713</v>
      </c>
      <c r="C718" s="45">
        <v>5000</v>
      </c>
      <c r="D718" s="48">
        <v>11383.96</v>
      </c>
      <c r="E718" s="48">
        <v>11.383959999999998</v>
      </c>
      <c r="F718" s="48">
        <v>21.741762071524953</v>
      </c>
      <c r="G718" s="50">
        <v>443.8</v>
      </c>
      <c r="H718" s="41">
        <f t="shared" si="78"/>
        <v>1.1383959999999999E-2</v>
      </c>
      <c r="I718" s="41">
        <f t="shared" si="79"/>
        <v>1.403389291111111</v>
      </c>
      <c r="J718" s="41">
        <f t="shared" si="80"/>
        <v>5.052201447999999</v>
      </c>
      <c r="K718" s="41">
        <f t="shared" si="81"/>
        <v>3728.2054522564381</v>
      </c>
      <c r="L718" s="41">
        <f t="shared" si="82"/>
        <v>3.9154561221999996E-3</v>
      </c>
      <c r="M718" s="41">
        <f t="shared" si="83"/>
        <v>2.8893592254986742</v>
      </c>
    </row>
    <row r="719" spans="2:13">
      <c r="B719" s="82">
        <f t="shared" si="77"/>
        <v>714</v>
      </c>
      <c r="C719" s="45">
        <v>5000</v>
      </c>
      <c r="D719" s="48">
        <v>11383.96</v>
      </c>
      <c r="E719" s="48">
        <v>11.383959999999998</v>
      </c>
      <c r="F719" s="48">
        <v>21.741762071524953</v>
      </c>
      <c r="G719" s="50">
        <v>443.8</v>
      </c>
      <c r="H719" s="41">
        <f t="shared" si="78"/>
        <v>1.1383959999999999E-2</v>
      </c>
      <c r="I719" s="41">
        <f t="shared" si="79"/>
        <v>1.403389291111111</v>
      </c>
      <c r="J719" s="41">
        <f t="shared" si="80"/>
        <v>5.052201447999999</v>
      </c>
      <c r="K719" s="41">
        <f t="shared" si="81"/>
        <v>3733.2576537044379</v>
      </c>
      <c r="L719" s="41">
        <f t="shared" si="82"/>
        <v>3.9154561221999996E-3</v>
      </c>
      <c r="M719" s="41">
        <f t="shared" si="83"/>
        <v>2.8932746816208743</v>
      </c>
    </row>
    <row r="720" spans="2:13">
      <c r="B720" s="82">
        <f t="shared" si="77"/>
        <v>715</v>
      </c>
      <c r="C720" s="45">
        <v>5000</v>
      </c>
      <c r="D720" s="48">
        <v>11383.96</v>
      </c>
      <c r="E720" s="48">
        <v>11.383959999999998</v>
      </c>
      <c r="F720" s="48">
        <v>21.741762071524953</v>
      </c>
      <c r="G720" s="50">
        <v>443.8</v>
      </c>
      <c r="H720" s="41">
        <f t="shared" si="78"/>
        <v>1.1383959999999999E-2</v>
      </c>
      <c r="I720" s="41">
        <f t="shared" si="79"/>
        <v>1.403389291111111</v>
      </c>
      <c r="J720" s="41">
        <f t="shared" si="80"/>
        <v>5.052201447999999</v>
      </c>
      <c r="K720" s="41">
        <f t="shared" si="81"/>
        <v>3738.3098551524376</v>
      </c>
      <c r="L720" s="41">
        <f t="shared" si="82"/>
        <v>3.9154561221999996E-3</v>
      </c>
      <c r="M720" s="41">
        <f t="shared" si="83"/>
        <v>2.8971901377430744</v>
      </c>
    </row>
    <row r="721" spans="2:13">
      <c r="B721" s="82">
        <f t="shared" si="77"/>
        <v>716</v>
      </c>
      <c r="C721" s="45">
        <v>5000</v>
      </c>
      <c r="D721" s="48">
        <v>11383.96</v>
      </c>
      <c r="E721" s="48">
        <v>11.383959999999998</v>
      </c>
      <c r="F721" s="48">
        <v>21.741762071524953</v>
      </c>
      <c r="G721" s="50">
        <v>443.8</v>
      </c>
      <c r="H721" s="41">
        <f t="shared" si="78"/>
        <v>1.1383959999999999E-2</v>
      </c>
      <c r="I721" s="41">
        <f t="shared" si="79"/>
        <v>1.403389291111111</v>
      </c>
      <c r="J721" s="41">
        <f t="shared" si="80"/>
        <v>5.052201447999999</v>
      </c>
      <c r="K721" s="41">
        <f t="shared" si="81"/>
        <v>3743.3620566004374</v>
      </c>
      <c r="L721" s="41">
        <f t="shared" si="82"/>
        <v>3.9154561221999996E-3</v>
      </c>
      <c r="M721" s="41">
        <f t="shared" si="83"/>
        <v>2.9011055938652746</v>
      </c>
    </row>
    <row r="722" spans="2:13">
      <c r="B722" s="82">
        <f t="shared" si="77"/>
        <v>717</v>
      </c>
      <c r="C722" s="45">
        <v>5000</v>
      </c>
      <c r="D722" s="48">
        <v>11383.96</v>
      </c>
      <c r="E722" s="48">
        <v>11.383959999999998</v>
      </c>
      <c r="F722" s="48">
        <v>21.741762071524953</v>
      </c>
      <c r="G722" s="50">
        <v>443.8</v>
      </c>
      <c r="H722" s="41">
        <f t="shared" si="78"/>
        <v>1.1383959999999999E-2</v>
      </c>
      <c r="I722" s="41">
        <f t="shared" si="79"/>
        <v>1.403389291111111</v>
      </c>
      <c r="J722" s="41">
        <f t="shared" si="80"/>
        <v>5.052201447999999</v>
      </c>
      <c r="K722" s="41">
        <f t="shared" si="81"/>
        <v>3748.4142580484372</v>
      </c>
      <c r="L722" s="41">
        <f t="shared" si="82"/>
        <v>3.9154561221999996E-3</v>
      </c>
      <c r="M722" s="41">
        <f t="shared" si="83"/>
        <v>2.9050210499874747</v>
      </c>
    </row>
    <row r="723" spans="2:13">
      <c r="B723" s="82">
        <f t="shared" si="77"/>
        <v>718</v>
      </c>
      <c r="C723" s="45">
        <v>5000</v>
      </c>
      <c r="D723" s="48">
        <v>11383.96</v>
      </c>
      <c r="E723" s="48">
        <v>11.383959999999998</v>
      </c>
      <c r="F723" s="48">
        <v>21.741762071524953</v>
      </c>
      <c r="G723" s="50">
        <v>443.8</v>
      </c>
      <c r="H723" s="41">
        <f t="shared" si="78"/>
        <v>1.1383959999999999E-2</v>
      </c>
      <c r="I723" s="41">
        <f t="shared" si="79"/>
        <v>1.403389291111111</v>
      </c>
      <c r="J723" s="41">
        <f t="shared" si="80"/>
        <v>5.052201447999999</v>
      </c>
      <c r="K723" s="41">
        <f t="shared" si="81"/>
        <v>3753.466459496437</v>
      </c>
      <c r="L723" s="41">
        <f t="shared" si="82"/>
        <v>3.9154561221999996E-3</v>
      </c>
      <c r="M723" s="41">
        <f t="shared" si="83"/>
        <v>2.9089365061096748</v>
      </c>
    </row>
    <row r="724" spans="2:13">
      <c r="B724" s="82">
        <f t="shared" si="77"/>
        <v>719</v>
      </c>
      <c r="C724" s="45">
        <v>5000</v>
      </c>
      <c r="D724" s="48">
        <v>11383.96</v>
      </c>
      <c r="E724" s="48">
        <v>11.383959999999998</v>
      </c>
      <c r="F724" s="48">
        <v>21.741762071524953</v>
      </c>
      <c r="G724" s="50">
        <v>443.8</v>
      </c>
      <c r="H724" s="41">
        <f t="shared" si="78"/>
        <v>1.1383959999999999E-2</v>
      </c>
      <c r="I724" s="41">
        <f t="shared" si="79"/>
        <v>1.403389291111111</v>
      </c>
      <c r="J724" s="41">
        <f t="shared" si="80"/>
        <v>5.052201447999999</v>
      </c>
      <c r="K724" s="41">
        <f t="shared" si="81"/>
        <v>3758.5186609444368</v>
      </c>
      <c r="L724" s="41">
        <f t="shared" si="82"/>
        <v>3.9154561221999996E-3</v>
      </c>
      <c r="M724" s="41">
        <f t="shared" si="83"/>
        <v>2.9128519622318749</v>
      </c>
    </row>
    <row r="725" spans="2:13">
      <c r="B725" s="82">
        <f t="shared" si="77"/>
        <v>720</v>
      </c>
      <c r="C725" s="45">
        <v>5000</v>
      </c>
      <c r="D725" s="48">
        <v>11383.96</v>
      </c>
      <c r="E725" s="48">
        <v>11.383959999999998</v>
      </c>
      <c r="F725" s="48">
        <v>21.741762071524953</v>
      </c>
      <c r="G725" s="50">
        <v>477</v>
      </c>
      <c r="H725" s="41">
        <f t="shared" si="78"/>
        <v>1.1383959999999999E-2</v>
      </c>
      <c r="I725" s="41">
        <f t="shared" si="79"/>
        <v>1.5083746999999998</v>
      </c>
      <c r="J725" s="41">
        <f t="shared" si="80"/>
        <v>5.4301489199999997</v>
      </c>
      <c r="K725" s="41">
        <f t="shared" si="81"/>
        <v>3763.948809864437</v>
      </c>
      <c r="L725" s="41">
        <f t="shared" si="82"/>
        <v>4.208365413E-3</v>
      </c>
      <c r="M725" s="41">
        <f t="shared" si="83"/>
        <v>2.917060327644875</v>
      </c>
    </row>
    <row r="726" spans="2:13">
      <c r="B726" s="82">
        <f t="shared" si="77"/>
        <v>721</v>
      </c>
      <c r="C726" s="45">
        <v>5000</v>
      </c>
      <c r="D726" s="48">
        <v>11383.96</v>
      </c>
      <c r="E726" s="48">
        <v>11.383959999999998</v>
      </c>
      <c r="F726" s="48">
        <v>21.741762071524953</v>
      </c>
      <c r="G726" s="50">
        <v>477</v>
      </c>
      <c r="H726" s="41">
        <f t="shared" si="78"/>
        <v>1.1383959999999999E-2</v>
      </c>
      <c r="I726" s="41">
        <f t="shared" si="79"/>
        <v>1.5083746999999998</v>
      </c>
      <c r="J726" s="41">
        <f t="shared" si="80"/>
        <v>5.4301489199999997</v>
      </c>
      <c r="K726" s="41">
        <f t="shared" si="81"/>
        <v>3769.3789587844371</v>
      </c>
      <c r="L726" s="41">
        <f t="shared" si="82"/>
        <v>4.208365413E-3</v>
      </c>
      <c r="M726" s="41">
        <f t="shared" si="83"/>
        <v>2.9212686930578751</v>
      </c>
    </row>
    <row r="727" spans="2:13">
      <c r="B727" s="82">
        <f t="shared" si="77"/>
        <v>722</v>
      </c>
      <c r="C727" s="45">
        <v>5000</v>
      </c>
      <c r="D727" s="48">
        <v>11383.96</v>
      </c>
      <c r="E727" s="48">
        <v>11.383959999999998</v>
      </c>
      <c r="F727" s="48">
        <v>21.741762071524953</v>
      </c>
      <c r="G727" s="50">
        <v>477</v>
      </c>
      <c r="H727" s="41">
        <f t="shared" si="78"/>
        <v>1.1383959999999999E-2</v>
      </c>
      <c r="I727" s="41">
        <f t="shared" si="79"/>
        <v>1.5083746999999998</v>
      </c>
      <c r="J727" s="41">
        <f t="shared" si="80"/>
        <v>5.4301489199999997</v>
      </c>
      <c r="K727" s="41">
        <f t="shared" si="81"/>
        <v>3774.8091077044373</v>
      </c>
      <c r="L727" s="41">
        <f t="shared" si="82"/>
        <v>4.208365413E-3</v>
      </c>
      <c r="M727" s="41">
        <f t="shared" si="83"/>
        <v>2.9254770584708751</v>
      </c>
    </row>
    <row r="728" spans="2:13">
      <c r="B728" s="82">
        <f t="shared" si="77"/>
        <v>723</v>
      </c>
      <c r="C728" s="45">
        <v>5000</v>
      </c>
      <c r="D728" s="48">
        <v>11383.96</v>
      </c>
      <c r="E728" s="48">
        <v>11.383959999999998</v>
      </c>
      <c r="F728" s="48">
        <v>21.741762071524953</v>
      </c>
      <c r="G728" s="50">
        <v>469</v>
      </c>
      <c r="H728" s="41">
        <f t="shared" si="78"/>
        <v>1.1383959999999999E-2</v>
      </c>
      <c r="I728" s="41">
        <f t="shared" si="79"/>
        <v>1.4830770111111109</v>
      </c>
      <c r="J728" s="41">
        <f t="shared" si="80"/>
        <v>5.3390772399999991</v>
      </c>
      <c r="K728" s="41">
        <f t="shared" si="81"/>
        <v>3780.1481849444372</v>
      </c>
      <c r="L728" s="41">
        <f t="shared" si="82"/>
        <v>4.1377848609999998E-3</v>
      </c>
      <c r="M728" s="41">
        <f t="shared" si="83"/>
        <v>2.9296148433318749</v>
      </c>
    </row>
    <row r="729" spans="2:13">
      <c r="B729" s="83">
        <f t="shared" si="77"/>
        <v>724</v>
      </c>
      <c r="C729" s="45">
        <v>5000</v>
      </c>
      <c r="D729" s="48">
        <v>11383.96</v>
      </c>
      <c r="E729" s="48">
        <v>11.383959999999998</v>
      </c>
      <c r="F729" s="48">
        <v>21.741762071524953</v>
      </c>
      <c r="G729" s="50">
        <v>469</v>
      </c>
      <c r="H729" s="41">
        <f t="shared" si="78"/>
        <v>1.1383959999999999E-2</v>
      </c>
      <c r="I729" s="41">
        <f t="shared" si="79"/>
        <v>1.4830770111111109</v>
      </c>
      <c r="J729" s="41">
        <f t="shared" si="80"/>
        <v>5.3390772399999991</v>
      </c>
      <c r="K729" s="41">
        <f t="shared" si="81"/>
        <v>3785.487262184437</v>
      </c>
      <c r="L729" s="41">
        <f t="shared" si="82"/>
        <v>4.1377848609999998E-3</v>
      </c>
      <c r="M729" s="41">
        <f t="shared" si="83"/>
        <v>2.9337526281928747</v>
      </c>
    </row>
    <row r="730" spans="2:13">
      <c r="B730" s="83">
        <f t="shared" si="77"/>
        <v>725</v>
      </c>
      <c r="C730" s="45">
        <v>5000</v>
      </c>
      <c r="D730" s="48">
        <v>11383.96</v>
      </c>
      <c r="E730" s="48">
        <v>11.383959999999998</v>
      </c>
      <c r="F730" s="48">
        <v>21.741762071524953</v>
      </c>
      <c r="G730" s="50">
        <v>469</v>
      </c>
      <c r="H730" s="41">
        <f t="shared" si="78"/>
        <v>1.1383959999999999E-2</v>
      </c>
      <c r="I730" s="41">
        <f t="shared" si="79"/>
        <v>1.4830770111111109</v>
      </c>
      <c r="J730" s="41">
        <f t="shared" si="80"/>
        <v>5.3390772399999991</v>
      </c>
      <c r="K730" s="41">
        <f t="shared" si="81"/>
        <v>3790.8263394244368</v>
      </c>
      <c r="L730" s="41">
        <f t="shared" si="82"/>
        <v>4.1377848609999998E-3</v>
      </c>
      <c r="M730" s="41">
        <f t="shared" si="83"/>
        <v>2.9378904130538745</v>
      </c>
    </row>
    <row r="731" spans="2:13">
      <c r="B731" s="83">
        <f t="shared" si="77"/>
        <v>726</v>
      </c>
      <c r="C731" s="45">
        <v>5000</v>
      </c>
      <c r="D731" s="48">
        <v>11383.96</v>
      </c>
      <c r="E731" s="48">
        <v>11.383959999999998</v>
      </c>
      <c r="F731" s="48">
        <v>21.741762071524953</v>
      </c>
      <c r="G731" s="50">
        <v>469</v>
      </c>
      <c r="H731" s="41">
        <f t="shared" si="78"/>
        <v>1.1383959999999999E-2</v>
      </c>
      <c r="I731" s="41">
        <f t="shared" si="79"/>
        <v>1.4830770111111109</v>
      </c>
      <c r="J731" s="41">
        <f t="shared" si="80"/>
        <v>5.3390772399999991</v>
      </c>
      <c r="K731" s="41">
        <f t="shared" si="81"/>
        <v>3796.1654166644366</v>
      </c>
      <c r="L731" s="41">
        <f t="shared" si="82"/>
        <v>4.1377848609999998E-3</v>
      </c>
      <c r="M731" s="41">
        <f t="shared" si="83"/>
        <v>2.9420281979148744</v>
      </c>
    </row>
    <row r="732" spans="2:13">
      <c r="B732" s="83">
        <f t="shared" si="77"/>
        <v>727</v>
      </c>
      <c r="C732" s="45">
        <v>5000</v>
      </c>
      <c r="D732" s="48">
        <v>11383.96</v>
      </c>
      <c r="E732" s="48">
        <v>11.383959999999998</v>
      </c>
      <c r="F732" s="48">
        <v>21.741762071524953</v>
      </c>
      <c r="G732" s="50">
        <v>469</v>
      </c>
      <c r="H732" s="41">
        <f t="shared" si="78"/>
        <v>1.1383959999999999E-2</v>
      </c>
      <c r="I732" s="41">
        <f t="shared" si="79"/>
        <v>1.4830770111111109</v>
      </c>
      <c r="J732" s="41">
        <f t="shared" si="80"/>
        <v>5.3390772399999991</v>
      </c>
      <c r="K732" s="41">
        <f t="shared" si="81"/>
        <v>3801.5044939044365</v>
      </c>
      <c r="L732" s="41">
        <f t="shared" si="82"/>
        <v>4.1377848609999998E-3</v>
      </c>
      <c r="M732" s="41">
        <f t="shared" si="83"/>
        <v>2.9461659827758742</v>
      </c>
    </row>
    <row r="733" spans="2:13">
      <c r="B733" s="83">
        <f t="shared" si="77"/>
        <v>728</v>
      </c>
      <c r="C733" s="45">
        <v>5000</v>
      </c>
      <c r="D733" s="48">
        <v>11383.96</v>
      </c>
      <c r="E733" s="48">
        <v>11.383959999999998</v>
      </c>
      <c r="F733" s="48">
        <v>21.741762071524953</v>
      </c>
      <c r="G733" s="50">
        <v>469</v>
      </c>
      <c r="H733" s="41">
        <f t="shared" si="78"/>
        <v>1.1383959999999999E-2</v>
      </c>
      <c r="I733" s="41">
        <f t="shared" si="79"/>
        <v>1.4830770111111109</v>
      </c>
      <c r="J733" s="41">
        <f t="shared" si="80"/>
        <v>5.3390772399999991</v>
      </c>
      <c r="K733" s="41">
        <f t="shared" si="81"/>
        <v>3806.8435711444363</v>
      </c>
      <c r="L733" s="41">
        <f t="shared" si="82"/>
        <v>4.1377848609999998E-3</v>
      </c>
      <c r="M733" s="41">
        <f t="shared" si="83"/>
        <v>2.950303767636874</v>
      </c>
    </row>
    <row r="734" spans="2:13">
      <c r="B734" s="83">
        <f t="shared" si="77"/>
        <v>729</v>
      </c>
      <c r="C734" s="45">
        <v>5000</v>
      </c>
      <c r="D734" s="48">
        <v>11383.96</v>
      </c>
      <c r="E734" s="48">
        <v>11.383959999999998</v>
      </c>
      <c r="F734" s="48">
        <v>21.741762071524953</v>
      </c>
      <c r="G734" s="50">
        <v>469</v>
      </c>
      <c r="H734" s="41">
        <f t="shared" si="78"/>
        <v>1.1383959999999999E-2</v>
      </c>
      <c r="I734" s="41">
        <f t="shared" si="79"/>
        <v>1.4830770111111109</v>
      </c>
      <c r="J734" s="41">
        <f t="shared" si="80"/>
        <v>5.3390772399999991</v>
      </c>
      <c r="K734" s="41">
        <f t="shared" si="81"/>
        <v>3812.1826483844361</v>
      </c>
      <c r="L734" s="41">
        <f t="shared" si="82"/>
        <v>4.1377848609999998E-3</v>
      </c>
      <c r="M734" s="41">
        <f t="shared" si="83"/>
        <v>2.9544415524978738</v>
      </c>
    </row>
    <row r="735" spans="2:13">
      <c r="B735" s="83">
        <f t="shared" si="77"/>
        <v>730</v>
      </c>
      <c r="C735" s="45">
        <v>5000</v>
      </c>
      <c r="D735" s="48">
        <v>11383.96</v>
      </c>
      <c r="E735" s="48">
        <v>11.383959999999998</v>
      </c>
      <c r="F735" s="48">
        <v>21.741762071524953</v>
      </c>
      <c r="G735" s="50">
        <v>457.1</v>
      </c>
      <c r="H735" s="41">
        <f t="shared" si="78"/>
        <v>1.1383959999999999E-2</v>
      </c>
      <c r="I735" s="41">
        <f t="shared" si="79"/>
        <v>1.4454466988888888</v>
      </c>
      <c r="J735" s="41">
        <f t="shared" si="80"/>
        <v>5.2036081159999998</v>
      </c>
      <c r="K735" s="41">
        <f t="shared" si="81"/>
        <v>3817.386256500436</v>
      </c>
      <c r="L735" s="41">
        <f t="shared" si="82"/>
        <v>4.0327962898999998E-3</v>
      </c>
      <c r="M735" s="41">
        <f t="shared" si="83"/>
        <v>2.9584743487877736</v>
      </c>
    </row>
    <row r="736" spans="2:13">
      <c r="B736" s="83">
        <f t="shared" si="77"/>
        <v>731</v>
      </c>
      <c r="C736" s="45">
        <v>5000</v>
      </c>
      <c r="D736" s="48">
        <v>11383.96</v>
      </c>
      <c r="E736" s="48">
        <v>11.383959999999998</v>
      </c>
      <c r="F736" s="48">
        <v>21.741762071524953</v>
      </c>
      <c r="G736" s="50">
        <v>457.1</v>
      </c>
      <c r="H736" s="41">
        <f t="shared" si="78"/>
        <v>1.1383959999999999E-2</v>
      </c>
      <c r="I736" s="41">
        <f t="shared" si="79"/>
        <v>1.4454466988888888</v>
      </c>
      <c r="J736" s="41">
        <f t="shared" si="80"/>
        <v>5.2036081159999998</v>
      </c>
      <c r="K736" s="41">
        <f t="shared" si="81"/>
        <v>3822.589864616436</v>
      </c>
      <c r="L736" s="41">
        <f t="shared" si="82"/>
        <v>4.0327962898999998E-3</v>
      </c>
      <c r="M736" s="41">
        <f t="shared" si="83"/>
        <v>2.9625071450776734</v>
      </c>
    </row>
    <row r="737" spans="2:13">
      <c r="B737" s="83">
        <f t="shared" si="77"/>
        <v>732</v>
      </c>
      <c r="C737" s="45">
        <v>5000</v>
      </c>
      <c r="D737" s="48">
        <v>11383.96</v>
      </c>
      <c r="E737" s="48">
        <v>11.383959999999998</v>
      </c>
      <c r="F737" s="48">
        <v>21.741762071524953</v>
      </c>
      <c r="G737" s="50">
        <v>457.1</v>
      </c>
      <c r="H737" s="41">
        <f t="shared" si="78"/>
        <v>1.1383959999999999E-2</v>
      </c>
      <c r="I737" s="41">
        <f t="shared" si="79"/>
        <v>1.4454466988888888</v>
      </c>
      <c r="J737" s="41">
        <f t="shared" si="80"/>
        <v>5.2036081159999998</v>
      </c>
      <c r="K737" s="41">
        <f t="shared" si="81"/>
        <v>3827.7934727324359</v>
      </c>
      <c r="L737" s="41">
        <f t="shared" si="82"/>
        <v>4.0327962898999998E-3</v>
      </c>
      <c r="M737" s="41">
        <f t="shared" si="83"/>
        <v>2.9665399413675733</v>
      </c>
    </row>
    <row r="738" spans="2:13">
      <c r="B738" s="83">
        <f t="shared" si="77"/>
        <v>733</v>
      </c>
      <c r="C738" s="45">
        <v>5000</v>
      </c>
      <c r="D738" s="48">
        <v>11383.96</v>
      </c>
      <c r="E738" s="48">
        <v>11.383959999999998</v>
      </c>
      <c r="F738" s="48">
        <v>21.741762071524953</v>
      </c>
      <c r="G738" s="50">
        <v>504.4</v>
      </c>
      <c r="H738" s="41">
        <f t="shared" si="78"/>
        <v>1.1383959999999999E-2</v>
      </c>
      <c r="I738" s="41">
        <f t="shared" si="79"/>
        <v>1.595019284444444</v>
      </c>
      <c r="J738" s="41">
        <f t="shared" si="80"/>
        <v>5.7420694239999994</v>
      </c>
      <c r="K738" s="41">
        <f t="shared" si="81"/>
        <v>3833.5355421564359</v>
      </c>
      <c r="L738" s="41">
        <f t="shared" si="82"/>
        <v>4.4501038035999994E-3</v>
      </c>
      <c r="M738" s="41">
        <f t="shared" si="83"/>
        <v>2.970990045171173</v>
      </c>
    </row>
    <row r="739" spans="2:13">
      <c r="B739" s="83">
        <f t="shared" si="77"/>
        <v>734</v>
      </c>
      <c r="C739" s="45">
        <v>5000</v>
      </c>
      <c r="D739" s="48">
        <v>11383.96</v>
      </c>
      <c r="E739" s="48">
        <v>11.383959999999998</v>
      </c>
      <c r="F739" s="48">
        <v>21.741762071524953</v>
      </c>
      <c r="G739" s="50">
        <v>504.4</v>
      </c>
      <c r="H739" s="41">
        <f t="shared" si="78"/>
        <v>1.1383959999999999E-2</v>
      </c>
      <c r="I739" s="41">
        <f t="shared" si="79"/>
        <v>1.595019284444444</v>
      </c>
      <c r="J739" s="41">
        <f t="shared" si="80"/>
        <v>5.7420694239999994</v>
      </c>
      <c r="K739" s="41">
        <f t="shared" si="81"/>
        <v>3839.2776115804359</v>
      </c>
      <c r="L739" s="41">
        <f t="shared" si="82"/>
        <v>4.4501038035999994E-3</v>
      </c>
      <c r="M739" s="41">
        <f t="shared" si="83"/>
        <v>2.9754401489747728</v>
      </c>
    </row>
    <row r="740" spans="2:13">
      <c r="B740" s="83">
        <f t="shared" si="77"/>
        <v>735</v>
      </c>
      <c r="C740" s="45">
        <v>5000</v>
      </c>
      <c r="D740" s="48">
        <v>11383.96</v>
      </c>
      <c r="E740" s="48">
        <v>11.383959999999998</v>
      </c>
      <c r="F740" s="48">
        <v>21.741762071524953</v>
      </c>
      <c r="G740" s="50">
        <v>492.1</v>
      </c>
      <c r="H740" s="41">
        <f t="shared" si="78"/>
        <v>1.1383959999999999E-2</v>
      </c>
      <c r="I740" s="41">
        <f t="shared" si="79"/>
        <v>1.5561240877777778</v>
      </c>
      <c r="J740" s="41">
        <f t="shared" si="80"/>
        <v>5.6020467159999994</v>
      </c>
      <c r="K740" s="41">
        <f t="shared" si="81"/>
        <v>3844.879658296436</v>
      </c>
      <c r="L740" s="41">
        <f t="shared" si="82"/>
        <v>4.3415862048999995E-3</v>
      </c>
      <c r="M740" s="41">
        <f t="shared" si="83"/>
        <v>2.9797817351796727</v>
      </c>
    </row>
    <row r="741" spans="2:13">
      <c r="B741" s="83">
        <f t="shared" si="77"/>
        <v>736</v>
      </c>
      <c r="C741" s="45">
        <v>5000</v>
      </c>
      <c r="D741" s="48">
        <v>11383.96</v>
      </c>
      <c r="E741" s="48">
        <v>11.383959999999998</v>
      </c>
      <c r="F741" s="48">
        <v>21.741762071524953</v>
      </c>
      <c r="G741" s="50">
        <v>470.5</v>
      </c>
      <c r="H741" s="41">
        <f t="shared" si="78"/>
        <v>1.1383959999999999E-2</v>
      </c>
      <c r="I741" s="41">
        <f t="shared" si="79"/>
        <v>1.4878203277777775</v>
      </c>
      <c r="J741" s="41">
        <f t="shared" si="80"/>
        <v>5.3561531799999997</v>
      </c>
      <c r="K741" s="41">
        <f t="shared" si="81"/>
        <v>3850.2358114764361</v>
      </c>
      <c r="L741" s="41">
        <f t="shared" si="82"/>
        <v>4.1510187145000002E-3</v>
      </c>
      <c r="M741" s="41">
        <f t="shared" si="83"/>
        <v>2.9839327538941727</v>
      </c>
    </row>
    <row r="742" spans="2:13">
      <c r="B742" s="83">
        <f t="shared" si="77"/>
        <v>737</v>
      </c>
      <c r="C742" s="45">
        <v>5000</v>
      </c>
      <c r="D742" s="48">
        <v>11383.96</v>
      </c>
      <c r="E742" s="48">
        <v>11.383959999999998</v>
      </c>
      <c r="F742" s="48">
        <v>21.741762071524953</v>
      </c>
      <c r="G742" s="50">
        <v>470.5</v>
      </c>
      <c r="H742" s="41">
        <f t="shared" si="78"/>
        <v>1.1383959999999999E-2</v>
      </c>
      <c r="I742" s="41">
        <f t="shared" si="79"/>
        <v>1.4878203277777775</v>
      </c>
      <c r="J742" s="41">
        <f t="shared" si="80"/>
        <v>5.3561531799999997</v>
      </c>
      <c r="K742" s="41">
        <f t="shared" si="81"/>
        <v>3855.5919646564362</v>
      </c>
      <c r="L742" s="41">
        <f t="shared" si="82"/>
        <v>4.1510187145000002E-3</v>
      </c>
      <c r="M742" s="41">
        <f t="shared" si="83"/>
        <v>2.9880837726086726</v>
      </c>
    </row>
    <row r="743" spans="2:13">
      <c r="B743" s="83">
        <f t="shared" si="77"/>
        <v>738</v>
      </c>
      <c r="C743" s="45">
        <v>5000</v>
      </c>
      <c r="D743" s="48">
        <v>11383.96</v>
      </c>
      <c r="E743" s="48">
        <v>11.383959999999998</v>
      </c>
      <c r="F743" s="48">
        <v>21.741762071524953</v>
      </c>
      <c r="G743" s="50">
        <v>470.5</v>
      </c>
      <c r="H743" s="41">
        <f t="shared" si="78"/>
        <v>1.1383959999999999E-2</v>
      </c>
      <c r="I743" s="41">
        <f t="shared" si="79"/>
        <v>1.4878203277777775</v>
      </c>
      <c r="J743" s="41">
        <f t="shared" si="80"/>
        <v>5.3561531799999997</v>
      </c>
      <c r="K743" s="41">
        <f t="shared" si="81"/>
        <v>3860.9481178364363</v>
      </c>
      <c r="L743" s="41">
        <f t="shared" si="82"/>
        <v>4.1510187145000002E-3</v>
      </c>
      <c r="M743" s="41">
        <f t="shared" si="83"/>
        <v>2.9922347913231726</v>
      </c>
    </row>
    <row r="744" spans="2:13">
      <c r="B744" s="83">
        <f t="shared" si="77"/>
        <v>739</v>
      </c>
      <c r="C744" s="45">
        <v>5300</v>
      </c>
      <c r="D744" s="48">
        <v>12122.5</v>
      </c>
      <c r="E744" s="48">
        <v>12.1225</v>
      </c>
      <c r="F744" s="48">
        <v>21.841763746771711</v>
      </c>
      <c r="G744" s="50">
        <v>470.5</v>
      </c>
      <c r="H744" s="41">
        <f t="shared" si="78"/>
        <v>1.2122500000000001E-2</v>
      </c>
      <c r="I744" s="41">
        <f t="shared" si="79"/>
        <v>1.5843434027777779</v>
      </c>
      <c r="J744" s="41">
        <f t="shared" si="80"/>
        <v>5.7036362500000006</v>
      </c>
      <c r="K744" s="41">
        <f t="shared" si="81"/>
        <v>3866.6517540864361</v>
      </c>
      <c r="L744" s="41">
        <f t="shared" si="82"/>
        <v>4.4203180937500003E-3</v>
      </c>
      <c r="M744" s="41">
        <f t="shared" si="83"/>
        <v>2.9966551094169227</v>
      </c>
    </row>
    <row r="745" spans="2:13">
      <c r="B745" s="83">
        <f t="shared" si="77"/>
        <v>740</v>
      </c>
      <c r="C745" s="45">
        <v>5500</v>
      </c>
      <c r="D745" s="48">
        <v>12637.240000000002</v>
      </c>
      <c r="E745" s="48">
        <v>12.637240000000002</v>
      </c>
      <c r="F745" s="48">
        <v>21.941227778603171</v>
      </c>
      <c r="G745" s="50">
        <v>470.5</v>
      </c>
      <c r="H745" s="41">
        <f t="shared" si="78"/>
        <v>1.2637240000000003E-2</v>
      </c>
      <c r="I745" s="41">
        <f t="shared" si="79"/>
        <v>1.6516170611111114</v>
      </c>
      <c r="J745" s="41">
        <f t="shared" si="80"/>
        <v>5.9458214200000015</v>
      </c>
      <c r="K745" s="41">
        <f t="shared" si="81"/>
        <v>3872.597575506436</v>
      </c>
      <c r="L745" s="41">
        <f t="shared" si="82"/>
        <v>4.6080116005000008E-3</v>
      </c>
      <c r="M745" s="41">
        <f t="shared" si="83"/>
        <v>3.0012631210174225</v>
      </c>
    </row>
    <row r="746" spans="2:13">
      <c r="B746" s="83">
        <f t="shared" si="77"/>
        <v>741</v>
      </c>
      <c r="C746" s="45">
        <v>5500</v>
      </c>
      <c r="D746" s="48">
        <v>12637.240000000002</v>
      </c>
      <c r="E746" s="48">
        <v>12.637240000000002</v>
      </c>
      <c r="F746" s="48">
        <v>21.941227778603171</v>
      </c>
      <c r="G746" s="50">
        <v>470.5</v>
      </c>
      <c r="H746" s="41">
        <f t="shared" si="78"/>
        <v>1.2637240000000003E-2</v>
      </c>
      <c r="I746" s="41">
        <f t="shared" si="79"/>
        <v>1.6516170611111114</v>
      </c>
      <c r="J746" s="41">
        <f t="shared" si="80"/>
        <v>5.9458214200000015</v>
      </c>
      <c r="K746" s="41">
        <f t="shared" si="81"/>
        <v>3878.5433969264359</v>
      </c>
      <c r="L746" s="41">
        <f t="shared" si="82"/>
        <v>4.6080116005000008E-3</v>
      </c>
      <c r="M746" s="41">
        <f t="shared" si="83"/>
        <v>3.0058711326179224</v>
      </c>
    </row>
    <row r="747" spans="2:13">
      <c r="B747" s="83">
        <f t="shared" si="77"/>
        <v>742</v>
      </c>
      <c r="C747" s="45">
        <v>5500</v>
      </c>
      <c r="D747" s="48">
        <v>12637.240000000002</v>
      </c>
      <c r="E747" s="48">
        <v>12.637240000000002</v>
      </c>
      <c r="F747" s="48">
        <v>21.941227778603171</v>
      </c>
      <c r="G747" s="50">
        <v>470.5</v>
      </c>
      <c r="H747" s="41">
        <f t="shared" si="78"/>
        <v>1.2637240000000003E-2</v>
      </c>
      <c r="I747" s="41">
        <f t="shared" si="79"/>
        <v>1.6516170611111114</v>
      </c>
      <c r="J747" s="41">
        <f t="shared" si="80"/>
        <v>5.9458214200000015</v>
      </c>
      <c r="K747" s="41">
        <f t="shared" si="81"/>
        <v>3884.4892183464358</v>
      </c>
      <c r="L747" s="41">
        <f t="shared" si="82"/>
        <v>4.6080116005000008E-3</v>
      </c>
      <c r="M747" s="41">
        <f t="shared" si="83"/>
        <v>3.0104791442184222</v>
      </c>
    </row>
    <row r="748" spans="2:13">
      <c r="B748" s="83">
        <f t="shared" si="77"/>
        <v>743</v>
      </c>
      <c r="C748" s="45">
        <v>5500</v>
      </c>
      <c r="D748" s="48">
        <v>12637.240000000002</v>
      </c>
      <c r="E748" s="48">
        <v>12.637240000000002</v>
      </c>
      <c r="F748" s="48">
        <v>21.941227778603171</v>
      </c>
      <c r="G748" s="50">
        <v>470.5</v>
      </c>
      <c r="H748" s="41">
        <f t="shared" si="78"/>
        <v>1.2637240000000003E-2</v>
      </c>
      <c r="I748" s="41">
        <f t="shared" si="79"/>
        <v>1.6516170611111114</v>
      </c>
      <c r="J748" s="41">
        <f t="shared" si="80"/>
        <v>5.9458214200000015</v>
      </c>
      <c r="K748" s="41">
        <f t="shared" si="81"/>
        <v>3890.4350397664357</v>
      </c>
      <c r="L748" s="41">
        <f t="shared" si="82"/>
        <v>4.6080116005000008E-3</v>
      </c>
      <c r="M748" s="41">
        <f t="shared" si="83"/>
        <v>3.0150871558189221</v>
      </c>
    </row>
    <row r="749" spans="2:13">
      <c r="B749" s="83">
        <f t="shared" si="77"/>
        <v>744</v>
      </c>
      <c r="C749" s="45">
        <v>5500</v>
      </c>
      <c r="D749" s="48">
        <v>12637.240000000002</v>
      </c>
      <c r="E749" s="48">
        <v>12.637240000000002</v>
      </c>
      <c r="F749" s="48">
        <v>21.941227778603171</v>
      </c>
      <c r="G749" s="50">
        <v>443.88</v>
      </c>
      <c r="H749" s="41">
        <f t="shared" si="78"/>
        <v>1.2637240000000003E-2</v>
      </c>
      <c r="I749" s="41">
        <f t="shared" si="79"/>
        <v>1.5581716920000004</v>
      </c>
      <c r="J749" s="41">
        <f t="shared" si="80"/>
        <v>5.6094180912000011</v>
      </c>
      <c r="K749" s="41">
        <f t="shared" si="81"/>
        <v>3896.0444578576357</v>
      </c>
      <c r="L749" s="41">
        <f t="shared" si="82"/>
        <v>4.3472990206800009E-3</v>
      </c>
      <c r="M749" s="41">
        <f t="shared" si="83"/>
        <v>3.0194344548396019</v>
      </c>
    </row>
    <row r="750" spans="2:13">
      <c r="B750" s="83">
        <f t="shared" si="77"/>
        <v>745</v>
      </c>
      <c r="C750" s="45">
        <v>5500</v>
      </c>
      <c r="D750" s="48">
        <v>12637.240000000002</v>
      </c>
      <c r="E750" s="48">
        <v>12.637240000000002</v>
      </c>
      <c r="F750" s="48">
        <v>21.941227778603171</v>
      </c>
      <c r="G750" s="50">
        <v>443.88</v>
      </c>
      <c r="H750" s="41">
        <f t="shared" si="78"/>
        <v>1.2637240000000003E-2</v>
      </c>
      <c r="I750" s="41">
        <f t="shared" si="79"/>
        <v>1.5581716920000004</v>
      </c>
      <c r="J750" s="41">
        <f t="shared" si="80"/>
        <v>5.6094180912000011</v>
      </c>
      <c r="K750" s="41">
        <f t="shared" si="81"/>
        <v>3901.6538759488358</v>
      </c>
      <c r="L750" s="41">
        <f t="shared" si="82"/>
        <v>4.3472990206800009E-3</v>
      </c>
      <c r="M750" s="41">
        <f t="shared" si="83"/>
        <v>3.0237817538602818</v>
      </c>
    </row>
    <row r="751" spans="2:13">
      <c r="B751" s="83">
        <f t="shared" si="77"/>
        <v>746</v>
      </c>
      <c r="C751" s="45">
        <v>5500</v>
      </c>
      <c r="D751" s="48">
        <v>12637.240000000002</v>
      </c>
      <c r="E751" s="48">
        <v>12.637240000000002</v>
      </c>
      <c r="F751" s="48">
        <v>21.941227778603171</v>
      </c>
      <c r="G751" s="50">
        <v>443.88</v>
      </c>
      <c r="H751" s="41">
        <f t="shared" si="78"/>
        <v>1.2637240000000003E-2</v>
      </c>
      <c r="I751" s="41">
        <f t="shared" si="79"/>
        <v>1.5581716920000004</v>
      </c>
      <c r="J751" s="41">
        <f t="shared" si="80"/>
        <v>5.6094180912000011</v>
      </c>
      <c r="K751" s="41">
        <f t="shared" si="81"/>
        <v>3907.2632940400358</v>
      </c>
      <c r="L751" s="41">
        <f t="shared" si="82"/>
        <v>4.3472990206800009E-3</v>
      </c>
      <c r="M751" s="41">
        <f t="shared" si="83"/>
        <v>3.0281290528809617</v>
      </c>
    </row>
    <row r="752" spans="2:13">
      <c r="B752" s="83">
        <f t="shared" si="77"/>
        <v>747</v>
      </c>
      <c r="C752" s="45">
        <v>5800</v>
      </c>
      <c r="D752" s="48">
        <v>12890.880000000001</v>
      </c>
      <c r="E752" s="48">
        <v>12.890880000000001</v>
      </c>
      <c r="F752" s="48">
        <v>21.22393730487364</v>
      </c>
      <c r="G752" s="50">
        <v>443.88</v>
      </c>
      <c r="H752" s="41">
        <f t="shared" si="78"/>
        <v>1.289088E-2</v>
      </c>
      <c r="I752" s="41">
        <f t="shared" si="79"/>
        <v>1.589445504</v>
      </c>
      <c r="J752" s="41">
        <f t="shared" si="80"/>
        <v>5.7220038143999998</v>
      </c>
      <c r="K752" s="41">
        <f t="shared" si="81"/>
        <v>3912.9852978544359</v>
      </c>
      <c r="L752" s="41">
        <f t="shared" si="82"/>
        <v>4.4345529561599997E-3</v>
      </c>
      <c r="M752" s="41">
        <f t="shared" si="83"/>
        <v>3.0325636058371215</v>
      </c>
    </row>
    <row r="753" spans="2:13">
      <c r="B753" s="83">
        <f t="shared" si="77"/>
        <v>748</v>
      </c>
      <c r="C753" s="45">
        <v>5800</v>
      </c>
      <c r="D753" s="48">
        <v>12890.880000000001</v>
      </c>
      <c r="E753" s="48">
        <v>12.890880000000001</v>
      </c>
      <c r="F753" s="48">
        <v>21.22393730487364</v>
      </c>
      <c r="G753" s="50">
        <v>443.88</v>
      </c>
      <c r="H753" s="41">
        <f t="shared" si="78"/>
        <v>1.289088E-2</v>
      </c>
      <c r="I753" s="41">
        <f t="shared" si="79"/>
        <v>1.589445504</v>
      </c>
      <c r="J753" s="41">
        <f t="shared" si="80"/>
        <v>5.7220038143999998</v>
      </c>
      <c r="K753" s="41">
        <f t="shared" si="81"/>
        <v>3918.707301668836</v>
      </c>
      <c r="L753" s="41">
        <f t="shared" si="82"/>
        <v>4.4345529561599997E-3</v>
      </c>
      <c r="M753" s="41">
        <f t="shared" si="83"/>
        <v>3.0369981587932813</v>
      </c>
    </row>
    <row r="754" spans="2:13">
      <c r="B754" s="83">
        <f t="shared" si="77"/>
        <v>749</v>
      </c>
      <c r="C754" s="45">
        <v>5800</v>
      </c>
      <c r="D754" s="48">
        <v>12890.880000000001</v>
      </c>
      <c r="E754" s="48">
        <v>12.890880000000001</v>
      </c>
      <c r="F754" s="48">
        <v>21.22393730487364</v>
      </c>
      <c r="G754" s="50">
        <v>443.88</v>
      </c>
      <c r="H754" s="41">
        <f t="shared" si="78"/>
        <v>1.289088E-2</v>
      </c>
      <c r="I754" s="41">
        <f t="shared" si="79"/>
        <v>1.589445504</v>
      </c>
      <c r="J754" s="41">
        <f t="shared" si="80"/>
        <v>5.7220038143999998</v>
      </c>
      <c r="K754" s="41">
        <f t="shared" si="81"/>
        <v>3924.429305483236</v>
      </c>
      <c r="L754" s="41">
        <f t="shared" si="82"/>
        <v>4.4345529561599997E-3</v>
      </c>
      <c r="M754" s="41">
        <f t="shared" si="83"/>
        <v>3.0414327117494411</v>
      </c>
    </row>
    <row r="755" spans="2:13">
      <c r="B755" s="83">
        <f t="shared" si="77"/>
        <v>750</v>
      </c>
      <c r="C755" s="45">
        <v>5800</v>
      </c>
      <c r="D755" s="48">
        <v>12890.880000000001</v>
      </c>
      <c r="E755" s="48">
        <v>12.890880000000001</v>
      </c>
      <c r="F755" s="48">
        <v>21.22393730487364</v>
      </c>
      <c r="G755" s="50">
        <v>443.88</v>
      </c>
      <c r="H755" s="41">
        <f t="shared" si="78"/>
        <v>1.289088E-2</v>
      </c>
      <c r="I755" s="41">
        <f t="shared" si="79"/>
        <v>1.589445504</v>
      </c>
      <c r="J755" s="41">
        <f t="shared" si="80"/>
        <v>5.7220038143999998</v>
      </c>
      <c r="K755" s="41">
        <f t="shared" si="81"/>
        <v>3930.1513092976361</v>
      </c>
      <c r="L755" s="41">
        <f t="shared" si="82"/>
        <v>4.4345529561599997E-3</v>
      </c>
      <c r="M755" s="41">
        <f t="shared" si="83"/>
        <v>3.0458672647056009</v>
      </c>
    </row>
    <row r="756" spans="2:13">
      <c r="B756" s="83">
        <f t="shared" si="77"/>
        <v>751</v>
      </c>
      <c r="C756" s="45">
        <v>5800</v>
      </c>
      <c r="D756" s="48">
        <v>12890.880000000001</v>
      </c>
      <c r="E756" s="48">
        <v>12.890880000000001</v>
      </c>
      <c r="F756" s="48">
        <v>21.22393730487364</v>
      </c>
      <c r="G756" s="50">
        <v>443.88</v>
      </c>
      <c r="H756" s="41">
        <f t="shared" si="78"/>
        <v>1.289088E-2</v>
      </c>
      <c r="I756" s="41">
        <f t="shared" si="79"/>
        <v>1.589445504</v>
      </c>
      <c r="J756" s="41">
        <f t="shared" si="80"/>
        <v>5.7220038143999998</v>
      </c>
      <c r="K756" s="41">
        <f t="shared" si="81"/>
        <v>3935.8733131120362</v>
      </c>
      <c r="L756" s="41">
        <f t="shared" si="82"/>
        <v>4.4345529561599997E-3</v>
      </c>
      <c r="M756" s="41">
        <f t="shared" si="83"/>
        <v>3.0503018176617607</v>
      </c>
    </row>
    <row r="757" spans="2:13">
      <c r="B757" s="83">
        <f t="shared" si="77"/>
        <v>752</v>
      </c>
      <c r="C757" s="45">
        <v>5800</v>
      </c>
      <c r="D757" s="48">
        <v>12890.880000000001</v>
      </c>
      <c r="E757" s="48">
        <v>12.890880000000001</v>
      </c>
      <c r="F757" s="48">
        <v>21.22393730487364</v>
      </c>
      <c r="G757" s="50">
        <v>443.88</v>
      </c>
      <c r="H757" s="41">
        <f t="shared" si="78"/>
        <v>1.289088E-2</v>
      </c>
      <c r="I757" s="41">
        <f t="shared" si="79"/>
        <v>1.589445504</v>
      </c>
      <c r="J757" s="41">
        <f t="shared" si="80"/>
        <v>5.7220038143999998</v>
      </c>
      <c r="K757" s="41">
        <f t="shared" si="81"/>
        <v>3941.5953169264362</v>
      </c>
      <c r="L757" s="41">
        <f t="shared" si="82"/>
        <v>4.4345529561599997E-3</v>
      </c>
      <c r="M757" s="41">
        <f t="shared" si="83"/>
        <v>3.0547363706179205</v>
      </c>
    </row>
    <row r="758" spans="2:13">
      <c r="B758" s="83">
        <f t="shared" si="77"/>
        <v>753</v>
      </c>
      <c r="C758" s="45">
        <v>5800</v>
      </c>
      <c r="D758" s="48">
        <v>12890.880000000001</v>
      </c>
      <c r="E758" s="48">
        <v>12.890880000000001</v>
      </c>
      <c r="F758" s="48">
        <v>21.22393730487364</v>
      </c>
      <c r="G758" s="50">
        <v>443.88</v>
      </c>
      <c r="H758" s="41">
        <f t="shared" si="78"/>
        <v>1.289088E-2</v>
      </c>
      <c r="I758" s="41">
        <f t="shared" si="79"/>
        <v>1.589445504</v>
      </c>
      <c r="J758" s="41">
        <f t="shared" si="80"/>
        <v>5.7220038143999998</v>
      </c>
      <c r="K758" s="41">
        <f t="shared" si="81"/>
        <v>3947.3173207408363</v>
      </c>
      <c r="L758" s="41">
        <f t="shared" si="82"/>
        <v>4.4345529561599997E-3</v>
      </c>
      <c r="M758" s="41">
        <f t="shared" si="83"/>
        <v>3.0591709235740803</v>
      </c>
    </row>
    <row r="759" spans="2:13">
      <c r="B759" s="83">
        <f t="shared" si="77"/>
        <v>754</v>
      </c>
      <c r="C759" s="45">
        <v>5800</v>
      </c>
      <c r="D759" s="48">
        <v>12890.880000000001</v>
      </c>
      <c r="E759" s="48">
        <v>12.890880000000001</v>
      </c>
      <c r="F759" s="48">
        <v>21.22393730487364</v>
      </c>
      <c r="G759" s="50">
        <v>443.88</v>
      </c>
      <c r="H759" s="41">
        <f t="shared" si="78"/>
        <v>1.289088E-2</v>
      </c>
      <c r="I759" s="41">
        <f t="shared" si="79"/>
        <v>1.589445504</v>
      </c>
      <c r="J759" s="41">
        <f t="shared" si="80"/>
        <v>5.7220038143999998</v>
      </c>
      <c r="K759" s="41">
        <f t="shared" si="81"/>
        <v>3953.0393245552364</v>
      </c>
      <c r="L759" s="41">
        <f t="shared" si="82"/>
        <v>4.4345529561599997E-3</v>
      </c>
      <c r="M759" s="41">
        <f t="shared" si="83"/>
        <v>3.0636054765302401</v>
      </c>
    </row>
    <row r="760" spans="2:13">
      <c r="B760" s="83">
        <f t="shared" si="77"/>
        <v>755</v>
      </c>
      <c r="C760" s="45">
        <v>6000</v>
      </c>
      <c r="D760" s="48">
        <v>13017.699999999999</v>
      </c>
      <c r="E760" s="48">
        <v>13.0177</v>
      </c>
      <c r="F760" s="48">
        <v>20.718313026873656</v>
      </c>
      <c r="G760" s="50">
        <v>443.88</v>
      </c>
      <c r="H760" s="41">
        <f t="shared" si="78"/>
        <v>1.30177E-2</v>
      </c>
      <c r="I760" s="41">
        <f t="shared" si="79"/>
        <v>1.6050824100000001</v>
      </c>
      <c r="J760" s="41">
        <f t="shared" si="80"/>
        <v>5.7782966760000001</v>
      </c>
      <c r="K760" s="41">
        <f t="shared" si="81"/>
        <v>3958.8176212312364</v>
      </c>
      <c r="L760" s="41">
        <f t="shared" si="82"/>
        <v>4.4781799239000004E-3</v>
      </c>
      <c r="M760" s="41">
        <f t="shared" si="83"/>
        <v>3.0680836564541401</v>
      </c>
    </row>
    <row r="761" spans="2:13">
      <c r="B761" s="83">
        <f t="shared" si="77"/>
        <v>756</v>
      </c>
      <c r="C761" s="45">
        <v>6000</v>
      </c>
      <c r="D761" s="48">
        <v>13017.699999999999</v>
      </c>
      <c r="E761" s="48">
        <v>13.0177</v>
      </c>
      <c r="F761" s="48">
        <v>20.718313026873656</v>
      </c>
      <c r="G761" s="50">
        <v>414.1</v>
      </c>
      <c r="H761" s="41">
        <f t="shared" si="78"/>
        <v>1.30177E-2</v>
      </c>
      <c r="I761" s="41">
        <f t="shared" si="79"/>
        <v>1.4973971027777777</v>
      </c>
      <c r="J761" s="41">
        <f t="shared" si="80"/>
        <v>5.3906295700000006</v>
      </c>
      <c r="K761" s="41">
        <f t="shared" si="81"/>
        <v>3964.2082508012363</v>
      </c>
      <c r="L761" s="41">
        <f t="shared" si="82"/>
        <v>4.1777379167500005E-3</v>
      </c>
      <c r="M761" s="41">
        <f t="shared" si="83"/>
        <v>3.0722613943708899</v>
      </c>
    </row>
    <row r="762" spans="2:13">
      <c r="B762" s="83">
        <f t="shared" si="77"/>
        <v>757</v>
      </c>
      <c r="C762" s="45">
        <v>6000</v>
      </c>
      <c r="D762" s="48">
        <v>13017.699999999999</v>
      </c>
      <c r="E762" s="48">
        <v>13.0177</v>
      </c>
      <c r="F762" s="48">
        <v>20.718313026873656</v>
      </c>
      <c r="G762" s="50">
        <v>414.1</v>
      </c>
      <c r="H762" s="41">
        <f t="shared" si="78"/>
        <v>1.30177E-2</v>
      </c>
      <c r="I762" s="41">
        <f t="shared" si="79"/>
        <v>1.4973971027777777</v>
      </c>
      <c r="J762" s="41">
        <f t="shared" si="80"/>
        <v>5.3906295700000006</v>
      </c>
      <c r="K762" s="41">
        <f t="shared" si="81"/>
        <v>3969.5988803712362</v>
      </c>
      <c r="L762" s="41">
        <f t="shared" si="82"/>
        <v>4.1777379167500005E-3</v>
      </c>
      <c r="M762" s="41">
        <f t="shared" si="83"/>
        <v>3.0764391322876397</v>
      </c>
    </row>
    <row r="763" spans="2:13">
      <c r="B763" s="83">
        <f t="shared" si="77"/>
        <v>758</v>
      </c>
      <c r="C763" s="45">
        <v>6000</v>
      </c>
      <c r="D763" s="48">
        <v>13017.699999999999</v>
      </c>
      <c r="E763" s="48">
        <v>13.0177</v>
      </c>
      <c r="F763" s="48">
        <v>20.718313026873656</v>
      </c>
      <c r="G763" s="50">
        <v>414.1</v>
      </c>
      <c r="H763" s="41">
        <f t="shared" si="78"/>
        <v>1.30177E-2</v>
      </c>
      <c r="I763" s="41">
        <f t="shared" si="79"/>
        <v>1.4973971027777777</v>
      </c>
      <c r="J763" s="41">
        <f t="shared" si="80"/>
        <v>5.3906295700000006</v>
      </c>
      <c r="K763" s="41">
        <f t="shared" si="81"/>
        <v>3974.9895099412361</v>
      </c>
      <c r="L763" s="41">
        <f t="shared" si="82"/>
        <v>4.1777379167500005E-3</v>
      </c>
      <c r="M763" s="41">
        <f t="shared" si="83"/>
        <v>3.0806168702043895</v>
      </c>
    </row>
    <row r="764" spans="2:13">
      <c r="B764" s="83">
        <f t="shared" si="77"/>
        <v>759</v>
      </c>
      <c r="C764" s="45">
        <v>6000</v>
      </c>
      <c r="D764" s="48">
        <v>13017.699999999999</v>
      </c>
      <c r="E764" s="48">
        <v>13.0177</v>
      </c>
      <c r="F764" s="48">
        <v>20.718313026873656</v>
      </c>
      <c r="G764" s="50">
        <v>414.1</v>
      </c>
      <c r="H764" s="41">
        <f t="shared" si="78"/>
        <v>1.30177E-2</v>
      </c>
      <c r="I764" s="41">
        <f t="shared" si="79"/>
        <v>1.4973971027777777</v>
      </c>
      <c r="J764" s="41">
        <f t="shared" si="80"/>
        <v>5.3906295700000006</v>
      </c>
      <c r="K764" s="41">
        <f t="shared" si="81"/>
        <v>3980.3801395112359</v>
      </c>
      <c r="L764" s="41">
        <f t="shared" si="82"/>
        <v>4.1777379167500005E-3</v>
      </c>
      <c r="M764" s="41">
        <f t="shared" si="83"/>
        <v>3.0847946081211393</v>
      </c>
    </row>
    <row r="765" spans="2:13">
      <c r="B765" s="83">
        <f t="shared" si="77"/>
        <v>760</v>
      </c>
      <c r="C765" s="45">
        <v>6000</v>
      </c>
      <c r="D765" s="48">
        <v>13017.699999999999</v>
      </c>
      <c r="E765" s="48">
        <v>13.0177</v>
      </c>
      <c r="F765" s="48">
        <v>20.718313026873656</v>
      </c>
      <c r="G765" s="50">
        <v>469.1</v>
      </c>
      <c r="H765" s="41">
        <f t="shared" si="78"/>
        <v>1.30177E-2</v>
      </c>
      <c r="I765" s="41">
        <f t="shared" si="79"/>
        <v>1.6962786305555555</v>
      </c>
      <c r="J765" s="41">
        <f t="shared" si="80"/>
        <v>6.1066030700000002</v>
      </c>
      <c r="K765" s="41">
        <f t="shared" si="81"/>
        <v>3986.4867425812358</v>
      </c>
      <c r="L765" s="41">
        <f t="shared" si="82"/>
        <v>4.7326173792500001E-3</v>
      </c>
      <c r="M765" s="41">
        <f t="shared" si="83"/>
        <v>3.0895272255003894</v>
      </c>
    </row>
    <row r="766" spans="2:13">
      <c r="B766" s="83">
        <f t="shared" si="77"/>
        <v>761</v>
      </c>
      <c r="C766" s="45">
        <v>6000</v>
      </c>
      <c r="D766" s="48">
        <v>13017.699999999999</v>
      </c>
      <c r="E766" s="48">
        <v>13.0177</v>
      </c>
      <c r="F766" s="48">
        <v>20.718313026873656</v>
      </c>
      <c r="G766" s="50">
        <v>469.1</v>
      </c>
      <c r="H766" s="41">
        <f t="shared" si="78"/>
        <v>1.30177E-2</v>
      </c>
      <c r="I766" s="41">
        <f t="shared" si="79"/>
        <v>1.6962786305555555</v>
      </c>
      <c r="J766" s="41">
        <f t="shared" si="80"/>
        <v>6.1066030700000002</v>
      </c>
      <c r="K766" s="41">
        <f t="shared" si="81"/>
        <v>3992.5933456512357</v>
      </c>
      <c r="L766" s="41">
        <f t="shared" si="82"/>
        <v>4.7326173792500001E-3</v>
      </c>
      <c r="M766" s="41">
        <f t="shared" si="83"/>
        <v>3.0942598428796395</v>
      </c>
    </row>
    <row r="767" spans="2:13">
      <c r="B767" s="83">
        <f t="shared" si="77"/>
        <v>762</v>
      </c>
      <c r="C767" s="45">
        <v>6000</v>
      </c>
      <c r="D767" s="48">
        <v>13017.699999999999</v>
      </c>
      <c r="E767" s="48">
        <v>13.0177</v>
      </c>
      <c r="F767" s="48">
        <v>20.718313026873656</v>
      </c>
      <c r="G767" s="50">
        <v>469.1</v>
      </c>
      <c r="H767" s="41">
        <f t="shared" si="78"/>
        <v>1.30177E-2</v>
      </c>
      <c r="I767" s="41">
        <f t="shared" si="79"/>
        <v>1.6962786305555555</v>
      </c>
      <c r="J767" s="41">
        <f t="shared" si="80"/>
        <v>6.1066030700000002</v>
      </c>
      <c r="K767" s="41">
        <f t="shared" si="81"/>
        <v>3998.6999487212356</v>
      </c>
      <c r="L767" s="41">
        <f t="shared" si="82"/>
        <v>4.7326173792500001E-3</v>
      </c>
      <c r="M767" s="41">
        <f t="shared" si="83"/>
        <v>3.0989924602588896</v>
      </c>
    </row>
    <row r="768" spans="2:13">
      <c r="B768" s="83">
        <f t="shared" si="77"/>
        <v>763</v>
      </c>
      <c r="C768" s="45">
        <v>6000</v>
      </c>
      <c r="D768" s="48">
        <v>13017.699999999999</v>
      </c>
      <c r="E768" s="48">
        <v>13.0177</v>
      </c>
      <c r="F768" s="48">
        <v>20.718313026873656</v>
      </c>
      <c r="G768" s="50">
        <v>469.1</v>
      </c>
      <c r="H768" s="41">
        <f t="shared" si="78"/>
        <v>1.30177E-2</v>
      </c>
      <c r="I768" s="41">
        <f t="shared" si="79"/>
        <v>1.6962786305555555</v>
      </c>
      <c r="J768" s="41">
        <f t="shared" si="80"/>
        <v>6.1066030700000002</v>
      </c>
      <c r="K768" s="41">
        <f t="shared" si="81"/>
        <v>4004.8065517912355</v>
      </c>
      <c r="L768" s="41">
        <f t="shared" si="82"/>
        <v>4.7326173792500001E-3</v>
      </c>
      <c r="M768" s="41">
        <f t="shared" si="83"/>
        <v>3.1037250776381398</v>
      </c>
    </row>
    <row r="769" spans="2:13">
      <c r="B769" s="83">
        <f t="shared" si="77"/>
        <v>764</v>
      </c>
      <c r="C769" s="45">
        <v>6000</v>
      </c>
      <c r="D769" s="48">
        <v>13017.699999999999</v>
      </c>
      <c r="E769" s="48">
        <v>13.0177</v>
      </c>
      <c r="F769" s="48">
        <v>20.718313026873656</v>
      </c>
      <c r="G769" s="50">
        <v>469.1</v>
      </c>
      <c r="H769" s="41">
        <f t="shared" si="78"/>
        <v>1.30177E-2</v>
      </c>
      <c r="I769" s="41">
        <f t="shared" si="79"/>
        <v>1.6962786305555555</v>
      </c>
      <c r="J769" s="41">
        <f t="shared" si="80"/>
        <v>6.1066030700000002</v>
      </c>
      <c r="K769" s="41">
        <f t="shared" si="81"/>
        <v>4010.9131548612354</v>
      </c>
      <c r="L769" s="41">
        <f t="shared" si="82"/>
        <v>4.7326173792500001E-3</v>
      </c>
      <c r="M769" s="41">
        <f t="shared" si="83"/>
        <v>3.1084576950173899</v>
      </c>
    </row>
    <row r="770" spans="2:13">
      <c r="B770" s="83">
        <f t="shared" si="77"/>
        <v>765</v>
      </c>
      <c r="C770" s="45">
        <v>6000</v>
      </c>
      <c r="D770" s="48">
        <v>13017.699999999999</v>
      </c>
      <c r="E770" s="48">
        <v>13.0177</v>
      </c>
      <c r="F770" s="48">
        <v>20.718313026873656</v>
      </c>
      <c r="G770" s="50">
        <v>469.1</v>
      </c>
      <c r="H770" s="41">
        <f t="shared" si="78"/>
        <v>1.30177E-2</v>
      </c>
      <c r="I770" s="41">
        <f t="shared" si="79"/>
        <v>1.6962786305555555</v>
      </c>
      <c r="J770" s="41">
        <f t="shared" si="80"/>
        <v>6.1066030700000002</v>
      </c>
      <c r="K770" s="41">
        <f t="shared" si="81"/>
        <v>4017.0197579312353</v>
      </c>
      <c r="L770" s="41">
        <f t="shared" si="82"/>
        <v>4.7326173792500001E-3</v>
      </c>
      <c r="M770" s="41">
        <f t="shared" si="83"/>
        <v>3.11319031239664</v>
      </c>
    </row>
    <row r="771" spans="2:13">
      <c r="B771" s="83">
        <f t="shared" si="77"/>
        <v>766</v>
      </c>
      <c r="C771" s="45">
        <v>6000</v>
      </c>
      <c r="D771" s="48">
        <v>13017.699999999999</v>
      </c>
      <c r="E771" s="48">
        <v>13.0177</v>
      </c>
      <c r="F771" s="48">
        <v>20.718313026873656</v>
      </c>
      <c r="G771" s="50">
        <v>469.1</v>
      </c>
      <c r="H771" s="41">
        <f t="shared" si="78"/>
        <v>1.30177E-2</v>
      </c>
      <c r="I771" s="41">
        <f t="shared" si="79"/>
        <v>1.6962786305555555</v>
      </c>
      <c r="J771" s="41">
        <f t="shared" si="80"/>
        <v>6.1066030700000002</v>
      </c>
      <c r="K771" s="41">
        <f t="shared" si="81"/>
        <v>4023.1263610012352</v>
      </c>
      <c r="L771" s="41">
        <f t="shared" si="82"/>
        <v>4.7326173792500001E-3</v>
      </c>
      <c r="M771" s="41">
        <f t="shared" si="83"/>
        <v>3.1179229297758901</v>
      </c>
    </row>
    <row r="772" spans="2:13">
      <c r="B772" s="83">
        <f t="shared" si="77"/>
        <v>767</v>
      </c>
      <c r="C772" s="45">
        <v>6000</v>
      </c>
      <c r="D772" s="48">
        <v>13017.699999999999</v>
      </c>
      <c r="E772" s="48">
        <v>13.0177</v>
      </c>
      <c r="F772" s="48">
        <v>20.718313026873656</v>
      </c>
      <c r="G772" s="50">
        <v>469.1</v>
      </c>
      <c r="H772" s="41">
        <f t="shared" si="78"/>
        <v>1.30177E-2</v>
      </c>
      <c r="I772" s="41">
        <f t="shared" si="79"/>
        <v>1.6962786305555555</v>
      </c>
      <c r="J772" s="41">
        <f t="shared" si="80"/>
        <v>6.1066030700000002</v>
      </c>
      <c r="K772" s="41">
        <f t="shared" si="81"/>
        <v>4029.2329640712351</v>
      </c>
      <c r="L772" s="41">
        <f t="shared" si="82"/>
        <v>4.7326173792500001E-3</v>
      </c>
      <c r="M772" s="41">
        <f t="shared" si="83"/>
        <v>3.1226555471551403</v>
      </c>
    </row>
    <row r="773" spans="2:13">
      <c r="B773" s="83">
        <f t="shared" si="77"/>
        <v>768</v>
      </c>
      <c r="C773" s="45">
        <v>6000</v>
      </c>
      <c r="D773" s="48">
        <v>13017.699999999999</v>
      </c>
      <c r="E773" s="48">
        <v>13.0177</v>
      </c>
      <c r="F773" s="48">
        <v>20.718313026873656</v>
      </c>
      <c r="G773" s="50">
        <v>426.7</v>
      </c>
      <c r="H773" s="41">
        <f t="shared" si="78"/>
        <v>1.30177E-2</v>
      </c>
      <c r="I773" s="41">
        <f t="shared" si="79"/>
        <v>1.5429590527777777</v>
      </c>
      <c r="J773" s="41">
        <f t="shared" si="80"/>
        <v>5.5546525899999999</v>
      </c>
      <c r="K773" s="41">
        <f t="shared" si="81"/>
        <v>4034.787616661235</v>
      </c>
      <c r="L773" s="41">
        <f t="shared" si="82"/>
        <v>4.3048557572499995E-3</v>
      </c>
      <c r="M773" s="41">
        <f t="shared" si="83"/>
        <v>3.1269604029123901</v>
      </c>
    </row>
    <row r="774" spans="2:13">
      <c r="B774" s="83">
        <f t="shared" si="77"/>
        <v>769</v>
      </c>
      <c r="C774" s="45">
        <v>6000</v>
      </c>
      <c r="D774" s="48">
        <v>13017.699999999999</v>
      </c>
      <c r="E774" s="48">
        <v>13.0177</v>
      </c>
      <c r="F774" s="48">
        <v>20.718313026873656</v>
      </c>
      <c r="G774" s="50">
        <v>426.7</v>
      </c>
      <c r="H774" s="41">
        <f t="shared" si="78"/>
        <v>1.30177E-2</v>
      </c>
      <c r="I774" s="41">
        <f t="shared" si="79"/>
        <v>1.5429590527777777</v>
      </c>
      <c r="J774" s="41">
        <f t="shared" si="80"/>
        <v>5.5546525899999999</v>
      </c>
      <c r="K774" s="41">
        <f t="shared" si="81"/>
        <v>4040.3422692512349</v>
      </c>
      <c r="L774" s="41">
        <f t="shared" si="82"/>
        <v>4.3048557572499995E-3</v>
      </c>
      <c r="M774" s="41">
        <f t="shared" si="83"/>
        <v>3.1312652586696399</v>
      </c>
    </row>
    <row r="775" spans="2:13">
      <c r="B775" s="83">
        <f t="shared" ref="B775:B838" si="84">B774+1</f>
        <v>770</v>
      </c>
      <c r="C775" s="45">
        <v>6000</v>
      </c>
      <c r="D775" s="48">
        <v>13017.699999999999</v>
      </c>
      <c r="E775" s="48">
        <v>13.0177</v>
      </c>
      <c r="F775" s="48">
        <v>20.718313026873656</v>
      </c>
      <c r="G775" s="50">
        <v>426.7</v>
      </c>
      <c r="H775" s="41">
        <f t="shared" ref="H775:H838" si="85">E775/1000</f>
        <v>1.30177E-2</v>
      </c>
      <c r="I775" s="41">
        <f t="shared" ref="I775:I838" si="86">E775*G775/3600</f>
        <v>1.5429590527777777</v>
      </c>
      <c r="J775" s="41">
        <f t="shared" ref="J775:J838" si="87">H775*G775</f>
        <v>5.5546525899999999</v>
      </c>
      <c r="K775" s="41">
        <f t="shared" ref="K775:K838" si="88">K774+J775</f>
        <v>4045.8969218412349</v>
      </c>
      <c r="L775" s="41">
        <f t="shared" ref="L775:L838" si="89">J775/1000*0.775</f>
        <v>4.3048557572499995E-3</v>
      </c>
      <c r="M775" s="41">
        <f t="shared" ref="M775:M838" si="90">M774+L775</f>
        <v>3.1355701144268897</v>
      </c>
    </row>
    <row r="776" spans="2:13">
      <c r="B776" s="83">
        <f t="shared" si="84"/>
        <v>771</v>
      </c>
      <c r="C776" s="45">
        <v>6000</v>
      </c>
      <c r="D776" s="48">
        <v>13017.699999999999</v>
      </c>
      <c r="E776" s="48">
        <v>13.0177</v>
      </c>
      <c r="F776" s="48">
        <v>20.718313026873656</v>
      </c>
      <c r="G776" s="50">
        <v>426.7</v>
      </c>
      <c r="H776" s="41">
        <f t="shared" si="85"/>
        <v>1.30177E-2</v>
      </c>
      <c r="I776" s="41">
        <f t="shared" si="86"/>
        <v>1.5429590527777777</v>
      </c>
      <c r="J776" s="41">
        <f t="shared" si="87"/>
        <v>5.5546525899999999</v>
      </c>
      <c r="K776" s="41">
        <f t="shared" si="88"/>
        <v>4051.4515744312348</v>
      </c>
      <c r="L776" s="41">
        <f t="shared" si="89"/>
        <v>4.3048557572499995E-3</v>
      </c>
      <c r="M776" s="41">
        <f t="shared" si="90"/>
        <v>3.1398749701841395</v>
      </c>
    </row>
    <row r="777" spans="2:13">
      <c r="B777" s="83">
        <f t="shared" si="84"/>
        <v>772</v>
      </c>
      <c r="C777" s="45">
        <v>6000</v>
      </c>
      <c r="D777" s="48">
        <v>13017.699999999999</v>
      </c>
      <c r="E777" s="48">
        <v>13.0177</v>
      </c>
      <c r="F777" s="48">
        <v>20.718313026873656</v>
      </c>
      <c r="G777" s="50">
        <v>426.7</v>
      </c>
      <c r="H777" s="41">
        <f t="shared" si="85"/>
        <v>1.30177E-2</v>
      </c>
      <c r="I777" s="41">
        <f t="shared" si="86"/>
        <v>1.5429590527777777</v>
      </c>
      <c r="J777" s="41">
        <f t="shared" si="87"/>
        <v>5.5546525899999999</v>
      </c>
      <c r="K777" s="41">
        <f t="shared" si="88"/>
        <v>4057.0062270212347</v>
      </c>
      <c r="L777" s="41">
        <f t="shared" si="89"/>
        <v>4.3048557572499995E-3</v>
      </c>
      <c r="M777" s="41">
        <f t="shared" si="90"/>
        <v>3.1441798259413893</v>
      </c>
    </row>
    <row r="778" spans="2:13">
      <c r="B778" s="83">
        <f t="shared" si="84"/>
        <v>773</v>
      </c>
      <c r="C778" s="45">
        <v>6000</v>
      </c>
      <c r="D778" s="48">
        <v>13017.699999999999</v>
      </c>
      <c r="E778" s="48">
        <v>13.0177</v>
      </c>
      <c r="F778" s="48">
        <v>20.718313026873656</v>
      </c>
      <c r="G778" s="50">
        <v>426.7</v>
      </c>
      <c r="H778" s="41">
        <f t="shared" si="85"/>
        <v>1.30177E-2</v>
      </c>
      <c r="I778" s="41">
        <f t="shared" si="86"/>
        <v>1.5429590527777777</v>
      </c>
      <c r="J778" s="41">
        <f t="shared" si="87"/>
        <v>5.5546525899999999</v>
      </c>
      <c r="K778" s="41">
        <f t="shared" si="88"/>
        <v>4062.5608796112347</v>
      </c>
      <c r="L778" s="41">
        <f t="shared" si="89"/>
        <v>4.3048557572499995E-3</v>
      </c>
      <c r="M778" s="41">
        <f t="shared" si="90"/>
        <v>3.1484846816986392</v>
      </c>
    </row>
    <row r="779" spans="2:13">
      <c r="B779" s="83">
        <f t="shared" si="84"/>
        <v>774</v>
      </c>
      <c r="C779" s="45">
        <v>6000</v>
      </c>
      <c r="D779" s="48">
        <v>13017.699999999999</v>
      </c>
      <c r="E779" s="48">
        <v>13.0177</v>
      </c>
      <c r="F779" s="48">
        <v>20.718313026873656</v>
      </c>
      <c r="G779" s="50">
        <v>426.7</v>
      </c>
      <c r="H779" s="41">
        <f t="shared" si="85"/>
        <v>1.30177E-2</v>
      </c>
      <c r="I779" s="41">
        <f t="shared" si="86"/>
        <v>1.5429590527777777</v>
      </c>
      <c r="J779" s="41">
        <f t="shared" si="87"/>
        <v>5.5546525899999999</v>
      </c>
      <c r="K779" s="41">
        <f t="shared" si="88"/>
        <v>4068.1155322012346</v>
      </c>
      <c r="L779" s="41">
        <f t="shared" si="89"/>
        <v>4.3048557572499995E-3</v>
      </c>
      <c r="M779" s="41">
        <f t="shared" si="90"/>
        <v>3.152789537455889</v>
      </c>
    </row>
    <row r="780" spans="2:13">
      <c r="B780" s="83">
        <f t="shared" si="84"/>
        <v>775</v>
      </c>
      <c r="C780" s="45">
        <v>6000</v>
      </c>
      <c r="D780" s="48">
        <v>13017.699999999999</v>
      </c>
      <c r="E780" s="48">
        <v>13.0177</v>
      </c>
      <c r="F780" s="48">
        <v>20.718313026873656</v>
      </c>
      <c r="G780" s="50">
        <v>426.7</v>
      </c>
      <c r="H780" s="41">
        <f t="shared" si="85"/>
        <v>1.30177E-2</v>
      </c>
      <c r="I780" s="41">
        <f t="shared" si="86"/>
        <v>1.5429590527777777</v>
      </c>
      <c r="J780" s="41">
        <f t="shared" si="87"/>
        <v>5.5546525899999999</v>
      </c>
      <c r="K780" s="41">
        <f t="shared" si="88"/>
        <v>4073.6701847912345</v>
      </c>
      <c r="L780" s="41">
        <f t="shared" si="89"/>
        <v>4.3048557572499995E-3</v>
      </c>
      <c r="M780" s="41">
        <f t="shared" si="90"/>
        <v>3.1570943932131388</v>
      </c>
    </row>
    <row r="781" spans="2:13">
      <c r="B781" s="83">
        <f t="shared" si="84"/>
        <v>776</v>
      </c>
      <c r="C781" s="45">
        <v>6000</v>
      </c>
      <c r="D781" s="48">
        <v>13017.699999999999</v>
      </c>
      <c r="E781" s="48">
        <v>13.0177</v>
      </c>
      <c r="F781" s="48">
        <v>20.718313026873656</v>
      </c>
      <c r="G781" s="50">
        <v>426.7</v>
      </c>
      <c r="H781" s="41">
        <f t="shared" si="85"/>
        <v>1.30177E-2</v>
      </c>
      <c r="I781" s="41">
        <f t="shared" si="86"/>
        <v>1.5429590527777777</v>
      </c>
      <c r="J781" s="41">
        <f t="shared" si="87"/>
        <v>5.5546525899999999</v>
      </c>
      <c r="K781" s="41">
        <f t="shared" si="88"/>
        <v>4079.2248373812345</v>
      </c>
      <c r="L781" s="41">
        <f t="shared" si="89"/>
        <v>4.3048557572499995E-3</v>
      </c>
      <c r="M781" s="41">
        <f t="shared" si="90"/>
        <v>3.1613992489703886</v>
      </c>
    </row>
    <row r="782" spans="2:13">
      <c r="B782" s="83">
        <f t="shared" si="84"/>
        <v>777</v>
      </c>
      <c r="C782" s="45">
        <v>6000</v>
      </c>
      <c r="D782" s="48">
        <v>13017.699999999999</v>
      </c>
      <c r="E782" s="48">
        <v>13.0177</v>
      </c>
      <c r="F782" s="48">
        <v>20.718313026873656</v>
      </c>
      <c r="G782" s="50">
        <v>426.7</v>
      </c>
      <c r="H782" s="41">
        <f t="shared" si="85"/>
        <v>1.30177E-2</v>
      </c>
      <c r="I782" s="41">
        <f t="shared" si="86"/>
        <v>1.5429590527777777</v>
      </c>
      <c r="J782" s="41">
        <f t="shared" si="87"/>
        <v>5.5546525899999999</v>
      </c>
      <c r="K782" s="41">
        <f t="shared" si="88"/>
        <v>4084.7794899712344</v>
      </c>
      <c r="L782" s="41">
        <f t="shared" si="89"/>
        <v>4.3048557572499995E-3</v>
      </c>
      <c r="M782" s="41">
        <f t="shared" si="90"/>
        <v>3.1657041047276384</v>
      </c>
    </row>
    <row r="783" spans="2:13">
      <c r="B783" s="83">
        <f t="shared" si="84"/>
        <v>778</v>
      </c>
      <c r="C783" s="45">
        <v>6000</v>
      </c>
      <c r="D783" s="48">
        <v>13017.699999999999</v>
      </c>
      <c r="E783" s="48">
        <v>13.0177</v>
      </c>
      <c r="F783" s="48">
        <v>20.718313026873656</v>
      </c>
      <c r="G783" s="50">
        <v>426.7</v>
      </c>
      <c r="H783" s="41">
        <f t="shared" si="85"/>
        <v>1.30177E-2</v>
      </c>
      <c r="I783" s="41">
        <f t="shared" si="86"/>
        <v>1.5429590527777777</v>
      </c>
      <c r="J783" s="41">
        <f t="shared" si="87"/>
        <v>5.5546525899999999</v>
      </c>
      <c r="K783" s="41">
        <f t="shared" si="88"/>
        <v>4090.3341425612343</v>
      </c>
      <c r="L783" s="41">
        <f t="shared" si="89"/>
        <v>4.3048557572499995E-3</v>
      </c>
      <c r="M783" s="41">
        <f t="shared" si="90"/>
        <v>3.1700089604848882</v>
      </c>
    </row>
    <row r="784" spans="2:13">
      <c r="B784" s="83">
        <f t="shared" si="84"/>
        <v>779</v>
      </c>
      <c r="C784" s="45">
        <v>6000</v>
      </c>
      <c r="D784" s="48">
        <v>13017.699999999999</v>
      </c>
      <c r="E784" s="48">
        <v>13.0177</v>
      </c>
      <c r="F784" s="48">
        <v>20.718313026873656</v>
      </c>
      <c r="G784" s="50">
        <v>426.7</v>
      </c>
      <c r="H784" s="41">
        <f t="shared" si="85"/>
        <v>1.30177E-2</v>
      </c>
      <c r="I784" s="41">
        <f t="shared" si="86"/>
        <v>1.5429590527777777</v>
      </c>
      <c r="J784" s="41">
        <f t="shared" si="87"/>
        <v>5.5546525899999999</v>
      </c>
      <c r="K784" s="41">
        <f t="shared" si="88"/>
        <v>4095.8887951512343</v>
      </c>
      <c r="L784" s="41">
        <f t="shared" si="89"/>
        <v>4.3048557572499995E-3</v>
      </c>
      <c r="M784" s="41">
        <f t="shared" si="90"/>
        <v>3.174313816242138</v>
      </c>
    </row>
    <row r="785" spans="2:13">
      <c r="B785" s="83">
        <f t="shared" si="84"/>
        <v>780</v>
      </c>
      <c r="C785" s="45">
        <v>6000</v>
      </c>
      <c r="D785" s="48">
        <v>13017.699999999999</v>
      </c>
      <c r="E785" s="48">
        <v>13.0177</v>
      </c>
      <c r="F785" s="48">
        <v>20.718313026873656</v>
      </c>
      <c r="G785" s="50">
        <v>426.7</v>
      </c>
      <c r="H785" s="41">
        <f t="shared" si="85"/>
        <v>1.30177E-2</v>
      </c>
      <c r="I785" s="41">
        <f t="shared" si="86"/>
        <v>1.5429590527777777</v>
      </c>
      <c r="J785" s="41">
        <f t="shared" si="87"/>
        <v>5.5546525899999999</v>
      </c>
      <c r="K785" s="41">
        <f t="shared" si="88"/>
        <v>4101.4434477412342</v>
      </c>
      <c r="L785" s="41">
        <f t="shared" si="89"/>
        <v>4.3048557572499995E-3</v>
      </c>
      <c r="M785" s="41">
        <f t="shared" si="90"/>
        <v>3.1786186719993879</v>
      </c>
    </row>
    <row r="786" spans="2:13">
      <c r="B786" s="83">
        <f t="shared" si="84"/>
        <v>781</v>
      </c>
      <c r="C786" s="45">
        <v>6000</v>
      </c>
      <c r="D786" s="48">
        <v>13017.699999999999</v>
      </c>
      <c r="E786" s="48">
        <v>13.0177</v>
      </c>
      <c r="F786" s="48">
        <v>20.718313026873656</v>
      </c>
      <c r="G786" s="50">
        <v>426.7</v>
      </c>
      <c r="H786" s="41">
        <f t="shared" si="85"/>
        <v>1.30177E-2</v>
      </c>
      <c r="I786" s="41">
        <f t="shared" si="86"/>
        <v>1.5429590527777777</v>
      </c>
      <c r="J786" s="41">
        <f t="shared" si="87"/>
        <v>5.5546525899999999</v>
      </c>
      <c r="K786" s="41">
        <f t="shared" si="88"/>
        <v>4106.9981003312341</v>
      </c>
      <c r="L786" s="41">
        <f t="shared" si="89"/>
        <v>4.3048557572499995E-3</v>
      </c>
      <c r="M786" s="41">
        <f t="shared" si="90"/>
        <v>3.1829235277566377</v>
      </c>
    </row>
    <row r="787" spans="2:13">
      <c r="B787" s="83">
        <f t="shared" si="84"/>
        <v>782</v>
      </c>
      <c r="C787" s="45">
        <v>6000</v>
      </c>
      <c r="D787" s="48">
        <v>13017.699999999999</v>
      </c>
      <c r="E787" s="48">
        <v>13.0177</v>
      </c>
      <c r="F787" s="48">
        <v>20.718313026873656</v>
      </c>
      <c r="G787" s="50">
        <v>492.1</v>
      </c>
      <c r="H787" s="41">
        <f t="shared" si="85"/>
        <v>1.30177E-2</v>
      </c>
      <c r="I787" s="41">
        <f t="shared" si="86"/>
        <v>1.7794472694444445</v>
      </c>
      <c r="J787" s="41">
        <f t="shared" si="87"/>
        <v>6.4060101700000001</v>
      </c>
      <c r="K787" s="41">
        <f t="shared" si="88"/>
        <v>4113.4041105012338</v>
      </c>
      <c r="L787" s="41">
        <f t="shared" si="89"/>
        <v>4.9646578817500002E-3</v>
      </c>
      <c r="M787" s="41">
        <f t="shared" si="90"/>
        <v>3.1878881856383878</v>
      </c>
    </row>
    <row r="788" spans="2:13">
      <c r="B788" s="83">
        <f t="shared" si="84"/>
        <v>783</v>
      </c>
      <c r="C788" s="45">
        <v>6000</v>
      </c>
      <c r="D788" s="48">
        <v>13017.699999999999</v>
      </c>
      <c r="E788" s="48">
        <v>13.0177</v>
      </c>
      <c r="F788" s="48">
        <v>20.718313026873656</v>
      </c>
      <c r="G788" s="50">
        <v>492.1</v>
      </c>
      <c r="H788" s="41">
        <f t="shared" si="85"/>
        <v>1.30177E-2</v>
      </c>
      <c r="I788" s="41">
        <f t="shared" si="86"/>
        <v>1.7794472694444445</v>
      </c>
      <c r="J788" s="41">
        <f t="shared" si="87"/>
        <v>6.4060101700000001</v>
      </c>
      <c r="K788" s="41">
        <f t="shared" si="88"/>
        <v>4119.8101206712336</v>
      </c>
      <c r="L788" s="41">
        <f t="shared" si="89"/>
        <v>4.9646578817500002E-3</v>
      </c>
      <c r="M788" s="41">
        <f t="shared" si="90"/>
        <v>3.192852843520138</v>
      </c>
    </row>
    <row r="789" spans="2:13">
      <c r="B789" s="83">
        <f t="shared" si="84"/>
        <v>784</v>
      </c>
      <c r="C789" s="45">
        <v>6000</v>
      </c>
      <c r="D789" s="48">
        <v>13017.699999999999</v>
      </c>
      <c r="E789" s="48">
        <v>13.0177</v>
      </c>
      <c r="F789" s="48">
        <v>20.718313026873656</v>
      </c>
      <c r="G789" s="50">
        <v>492.1</v>
      </c>
      <c r="H789" s="41">
        <f t="shared" si="85"/>
        <v>1.30177E-2</v>
      </c>
      <c r="I789" s="41">
        <f t="shared" si="86"/>
        <v>1.7794472694444445</v>
      </c>
      <c r="J789" s="41">
        <f t="shared" si="87"/>
        <v>6.4060101700000001</v>
      </c>
      <c r="K789" s="41">
        <f t="shared" si="88"/>
        <v>4126.2161308412333</v>
      </c>
      <c r="L789" s="41">
        <f t="shared" si="89"/>
        <v>4.9646578817500002E-3</v>
      </c>
      <c r="M789" s="41">
        <f t="shared" si="90"/>
        <v>3.1978175014018881</v>
      </c>
    </row>
    <row r="790" spans="2:13">
      <c r="B790" s="82">
        <f t="shared" si="84"/>
        <v>785</v>
      </c>
      <c r="C790" s="45">
        <v>6000</v>
      </c>
      <c r="D790" s="48">
        <v>13017.699999999999</v>
      </c>
      <c r="E790" s="48">
        <v>13.0177</v>
      </c>
      <c r="F790" s="48">
        <v>20.718313026873656</v>
      </c>
      <c r="G790" s="50">
        <v>492.1</v>
      </c>
      <c r="H790" s="41">
        <f t="shared" si="85"/>
        <v>1.30177E-2</v>
      </c>
      <c r="I790" s="41">
        <f t="shared" si="86"/>
        <v>1.7794472694444445</v>
      </c>
      <c r="J790" s="41">
        <f t="shared" si="87"/>
        <v>6.4060101700000001</v>
      </c>
      <c r="K790" s="41">
        <f t="shared" si="88"/>
        <v>4132.622141011233</v>
      </c>
      <c r="L790" s="41">
        <f t="shared" si="89"/>
        <v>4.9646578817500002E-3</v>
      </c>
      <c r="M790" s="41">
        <f t="shared" si="90"/>
        <v>3.2027821592836383</v>
      </c>
    </row>
    <row r="791" spans="2:13">
      <c r="B791" s="82">
        <f t="shared" si="84"/>
        <v>786</v>
      </c>
      <c r="C791" s="45">
        <v>6000</v>
      </c>
      <c r="D791" s="48">
        <v>13017.699999999999</v>
      </c>
      <c r="E791" s="48">
        <v>13.0177</v>
      </c>
      <c r="F791" s="48">
        <v>20.718313026873656</v>
      </c>
      <c r="G791" s="50">
        <v>492.1</v>
      </c>
      <c r="H791" s="41">
        <f t="shared" si="85"/>
        <v>1.30177E-2</v>
      </c>
      <c r="I791" s="41">
        <f t="shared" si="86"/>
        <v>1.7794472694444445</v>
      </c>
      <c r="J791" s="41">
        <f t="shared" si="87"/>
        <v>6.4060101700000001</v>
      </c>
      <c r="K791" s="41">
        <f t="shared" si="88"/>
        <v>4139.0281511812327</v>
      </c>
      <c r="L791" s="41">
        <f t="shared" si="89"/>
        <v>4.9646578817500002E-3</v>
      </c>
      <c r="M791" s="41">
        <f t="shared" si="90"/>
        <v>3.2077468171653885</v>
      </c>
    </row>
    <row r="792" spans="2:13">
      <c r="B792" s="82">
        <f t="shared" si="84"/>
        <v>787</v>
      </c>
      <c r="C792" s="45">
        <v>6000</v>
      </c>
      <c r="D792" s="48">
        <v>13017.699999999999</v>
      </c>
      <c r="E792" s="48">
        <v>13.0177</v>
      </c>
      <c r="F792" s="48">
        <v>20.718313026873656</v>
      </c>
      <c r="G792" s="50">
        <v>492.1</v>
      </c>
      <c r="H792" s="41">
        <f t="shared" si="85"/>
        <v>1.30177E-2</v>
      </c>
      <c r="I792" s="41">
        <f t="shared" si="86"/>
        <v>1.7794472694444445</v>
      </c>
      <c r="J792" s="41">
        <f t="shared" si="87"/>
        <v>6.4060101700000001</v>
      </c>
      <c r="K792" s="41">
        <f t="shared" si="88"/>
        <v>4145.4341613512324</v>
      </c>
      <c r="L792" s="41">
        <f t="shared" si="89"/>
        <v>4.9646578817500002E-3</v>
      </c>
      <c r="M792" s="41">
        <f t="shared" si="90"/>
        <v>3.2127114750471386</v>
      </c>
    </row>
    <row r="793" spans="2:13">
      <c r="B793" s="82">
        <f t="shared" si="84"/>
        <v>788</v>
      </c>
      <c r="C793" s="45">
        <v>6000</v>
      </c>
      <c r="D793" s="48">
        <v>13017.699999999999</v>
      </c>
      <c r="E793" s="48">
        <v>13.0177</v>
      </c>
      <c r="F793" s="48">
        <v>20.718313026873656</v>
      </c>
      <c r="G793" s="50">
        <v>492.1</v>
      </c>
      <c r="H793" s="41">
        <f t="shared" si="85"/>
        <v>1.30177E-2</v>
      </c>
      <c r="I793" s="41">
        <f t="shared" si="86"/>
        <v>1.7794472694444445</v>
      </c>
      <c r="J793" s="41">
        <f t="shared" si="87"/>
        <v>6.4060101700000001</v>
      </c>
      <c r="K793" s="41">
        <f t="shared" si="88"/>
        <v>4151.8401715212322</v>
      </c>
      <c r="L793" s="41">
        <f t="shared" si="89"/>
        <v>4.9646578817500002E-3</v>
      </c>
      <c r="M793" s="41">
        <f t="shared" si="90"/>
        <v>3.2176761329288888</v>
      </c>
    </row>
    <row r="794" spans="2:13">
      <c r="B794" s="82">
        <f t="shared" si="84"/>
        <v>789</v>
      </c>
      <c r="C794" s="45">
        <v>6000</v>
      </c>
      <c r="D794" s="48">
        <v>13017.699999999999</v>
      </c>
      <c r="E794" s="48">
        <v>13.0177</v>
      </c>
      <c r="F794" s="48">
        <v>20.718313026873656</v>
      </c>
      <c r="G794" s="50">
        <v>504</v>
      </c>
      <c r="H794" s="41">
        <f t="shared" si="85"/>
        <v>1.30177E-2</v>
      </c>
      <c r="I794" s="41">
        <f t="shared" si="86"/>
        <v>1.822478</v>
      </c>
      <c r="J794" s="41">
        <f t="shared" si="87"/>
        <v>6.5609207999999999</v>
      </c>
      <c r="K794" s="41">
        <f t="shared" si="88"/>
        <v>4158.4010923212318</v>
      </c>
      <c r="L794" s="41">
        <f t="shared" si="89"/>
        <v>5.0847136200000004E-3</v>
      </c>
      <c r="M794" s="41">
        <f t="shared" si="90"/>
        <v>3.2227608465488888</v>
      </c>
    </row>
    <row r="795" spans="2:13">
      <c r="B795" s="82">
        <f t="shared" si="84"/>
        <v>790</v>
      </c>
      <c r="C795" s="45">
        <v>6000</v>
      </c>
      <c r="D795" s="48">
        <v>13017.699999999999</v>
      </c>
      <c r="E795" s="48">
        <v>13.0177</v>
      </c>
      <c r="F795" s="48">
        <v>20.718313026873656</v>
      </c>
      <c r="G795" s="50">
        <v>504</v>
      </c>
      <c r="H795" s="41">
        <f t="shared" si="85"/>
        <v>1.30177E-2</v>
      </c>
      <c r="I795" s="41">
        <f t="shared" si="86"/>
        <v>1.822478</v>
      </c>
      <c r="J795" s="41">
        <f t="shared" si="87"/>
        <v>6.5609207999999999</v>
      </c>
      <c r="K795" s="41">
        <f t="shared" si="88"/>
        <v>4164.9620131212314</v>
      </c>
      <c r="L795" s="41">
        <f t="shared" si="89"/>
        <v>5.0847136200000004E-3</v>
      </c>
      <c r="M795" s="41">
        <f t="shared" si="90"/>
        <v>3.2278455601688889</v>
      </c>
    </row>
    <row r="796" spans="2:13">
      <c r="B796" s="82">
        <f t="shared" si="84"/>
        <v>791</v>
      </c>
      <c r="C796" s="45">
        <v>6000</v>
      </c>
      <c r="D796" s="48">
        <v>13017.699999999999</v>
      </c>
      <c r="E796" s="48">
        <v>13.0177</v>
      </c>
      <c r="F796" s="48">
        <v>20.718313026873656</v>
      </c>
      <c r="G796" s="50">
        <v>504</v>
      </c>
      <c r="H796" s="41">
        <f t="shared" si="85"/>
        <v>1.30177E-2</v>
      </c>
      <c r="I796" s="41">
        <f t="shared" si="86"/>
        <v>1.822478</v>
      </c>
      <c r="J796" s="41">
        <f t="shared" si="87"/>
        <v>6.5609207999999999</v>
      </c>
      <c r="K796" s="41">
        <f t="shared" si="88"/>
        <v>4171.522933921231</v>
      </c>
      <c r="L796" s="41">
        <f t="shared" si="89"/>
        <v>5.0847136200000004E-3</v>
      </c>
      <c r="M796" s="41">
        <f t="shared" si="90"/>
        <v>3.232930273788889</v>
      </c>
    </row>
    <row r="797" spans="2:13">
      <c r="B797" s="82">
        <f t="shared" si="84"/>
        <v>792</v>
      </c>
      <c r="C797" s="45">
        <v>6000</v>
      </c>
      <c r="D797" s="48">
        <v>13017.699999999999</v>
      </c>
      <c r="E797" s="48">
        <v>13.0177</v>
      </c>
      <c r="F797" s="48">
        <v>20.718313026873656</v>
      </c>
      <c r="G797" s="50">
        <v>504</v>
      </c>
      <c r="H797" s="41">
        <f t="shared" si="85"/>
        <v>1.30177E-2</v>
      </c>
      <c r="I797" s="41">
        <f t="shared" si="86"/>
        <v>1.822478</v>
      </c>
      <c r="J797" s="41">
        <f t="shared" si="87"/>
        <v>6.5609207999999999</v>
      </c>
      <c r="K797" s="41">
        <f t="shared" si="88"/>
        <v>4178.0838547212306</v>
      </c>
      <c r="L797" s="41">
        <f t="shared" si="89"/>
        <v>5.0847136200000004E-3</v>
      </c>
      <c r="M797" s="41">
        <f t="shared" si="90"/>
        <v>3.238014987408889</v>
      </c>
    </row>
    <row r="798" spans="2:13">
      <c r="B798" s="82">
        <f t="shared" si="84"/>
        <v>793</v>
      </c>
      <c r="C798" s="45">
        <v>6000</v>
      </c>
      <c r="D798" s="48">
        <v>13017.699999999999</v>
      </c>
      <c r="E798" s="48">
        <v>13.0177</v>
      </c>
      <c r="F798" s="48">
        <v>20.718313026873656</v>
      </c>
      <c r="G798" s="50">
        <v>504</v>
      </c>
      <c r="H798" s="41">
        <f t="shared" si="85"/>
        <v>1.30177E-2</v>
      </c>
      <c r="I798" s="41">
        <f t="shared" si="86"/>
        <v>1.822478</v>
      </c>
      <c r="J798" s="41">
        <f t="shared" si="87"/>
        <v>6.5609207999999999</v>
      </c>
      <c r="K798" s="41">
        <f t="shared" si="88"/>
        <v>4184.6447755212303</v>
      </c>
      <c r="L798" s="41">
        <f t="shared" si="89"/>
        <v>5.0847136200000004E-3</v>
      </c>
      <c r="M798" s="41">
        <f t="shared" si="90"/>
        <v>3.2430997010288891</v>
      </c>
    </row>
    <row r="799" spans="2:13">
      <c r="B799" s="82">
        <f t="shared" si="84"/>
        <v>794</v>
      </c>
      <c r="C799" s="45">
        <v>6000</v>
      </c>
      <c r="D799" s="48">
        <v>13017.699999999999</v>
      </c>
      <c r="E799" s="48">
        <v>13.0177</v>
      </c>
      <c r="F799" s="48">
        <v>20.718313026873656</v>
      </c>
      <c r="G799" s="50">
        <v>457.1</v>
      </c>
      <c r="H799" s="41">
        <f t="shared" si="85"/>
        <v>1.30177E-2</v>
      </c>
      <c r="I799" s="41">
        <f t="shared" si="86"/>
        <v>1.6528862972222222</v>
      </c>
      <c r="J799" s="41">
        <f t="shared" si="87"/>
        <v>5.95039067</v>
      </c>
      <c r="K799" s="41">
        <f t="shared" si="88"/>
        <v>4190.5951661912304</v>
      </c>
      <c r="L799" s="41">
        <f t="shared" si="89"/>
        <v>4.6115527692500002E-3</v>
      </c>
      <c r="M799" s="41">
        <f t="shared" si="90"/>
        <v>3.2477112537981392</v>
      </c>
    </row>
    <row r="800" spans="2:13">
      <c r="B800" s="82">
        <f t="shared" si="84"/>
        <v>795</v>
      </c>
      <c r="C800" s="45">
        <v>6000</v>
      </c>
      <c r="D800" s="48">
        <v>13017.699999999999</v>
      </c>
      <c r="E800" s="48">
        <v>13.0177</v>
      </c>
      <c r="F800" s="48">
        <v>20.718313026873656</v>
      </c>
      <c r="G800" s="50">
        <v>457.1</v>
      </c>
      <c r="H800" s="41">
        <f t="shared" si="85"/>
        <v>1.30177E-2</v>
      </c>
      <c r="I800" s="41">
        <f t="shared" si="86"/>
        <v>1.6528862972222222</v>
      </c>
      <c r="J800" s="41">
        <f t="shared" si="87"/>
        <v>5.95039067</v>
      </c>
      <c r="K800" s="41">
        <f t="shared" si="88"/>
        <v>4196.5455568612306</v>
      </c>
      <c r="L800" s="41">
        <f t="shared" si="89"/>
        <v>4.6115527692500002E-3</v>
      </c>
      <c r="M800" s="41">
        <f t="shared" si="90"/>
        <v>3.2523228065673893</v>
      </c>
    </row>
    <row r="801" spans="2:13">
      <c r="B801" s="82">
        <f t="shared" si="84"/>
        <v>796</v>
      </c>
      <c r="C801" s="45">
        <v>6000</v>
      </c>
      <c r="D801" s="48">
        <v>13017.699999999999</v>
      </c>
      <c r="E801" s="48">
        <v>13.0177</v>
      </c>
      <c r="F801" s="48">
        <v>20.718313026873656</v>
      </c>
      <c r="G801" s="50">
        <v>457.1</v>
      </c>
      <c r="H801" s="41">
        <f t="shared" si="85"/>
        <v>1.30177E-2</v>
      </c>
      <c r="I801" s="41">
        <f t="shared" si="86"/>
        <v>1.6528862972222222</v>
      </c>
      <c r="J801" s="41">
        <f t="shared" si="87"/>
        <v>5.95039067</v>
      </c>
      <c r="K801" s="41">
        <f t="shared" si="88"/>
        <v>4202.4959475312307</v>
      </c>
      <c r="L801" s="41">
        <f t="shared" si="89"/>
        <v>4.6115527692500002E-3</v>
      </c>
      <c r="M801" s="41">
        <f t="shared" si="90"/>
        <v>3.2569343593366393</v>
      </c>
    </row>
    <row r="802" spans="2:13">
      <c r="B802" s="82">
        <f t="shared" si="84"/>
        <v>797</v>
      </c>
      <c r="C802" s="45">
        <v>6000</v>
      </c>
      <c r="D802" s="48">
        <v>13017.699999999999</v>
      </c>
      <c r="E802" s="48">
        <v>13.0177</v>
      </c>
      <c r="F802" s="48">
        <v>20.718313026873656</v>
      </c>
      <c r="G802" s="50">
        <v>457.1</v>
      </c>
      <c r="H802" s="41">
        <f t="shared" si="85"/>
        <v>1.30177E-2</v>
      </c>
      <c r="I802" s="41">
        <f t="shared" si="86"/>
        <v>1.6528862972222222</v>
      </c>
      <c r="J802" s="41">
        <f t="shared" si="87"/>
        <v>5.95039067</v>
      </c>
      <c r="K802" s="41">
        <f t="shared" si="88"/>
        <v>4208.4463382012309</v>
      </c>
      <c r="L802" s="41">
        <f t="shared" si="89"/>
        <v>4.6115527692500002E-3</v>
      </c>
      <c r="M802" s="41">
        <f t="shared" si="90"/>
        <v>3.2615459121058894</v>
      </c>
    </row>
    <row r="803" spans="2:13">
      <c r="B803" s="82">
        <f t="shared" si="84"/>
        <v>798</v>
      </c>
      <c r="C803" s="45">
        <v>6000</v>
      </c>
      <c r="D803" s="48">
        <v>13017.699999999999</v>
      </c>
      <c r="E803" s="48">
        <v>13.0177</v>
      </c>
      <c r="F803" s="48">
        <v>20.718313026873656</v>
      </c>
      <c r="G803" s="50">
        <v>469.1</v>
      </c>
      <c r="H803" s="41">
        <f t="shared" si="85"/>
        <v>1.30177E-2</v>
      </c>
      <c r="I803" s="41">
        <f t="shared" si="86"/>
        <v>1.6962786305555555</v>
      </c>
      <c r="J803" s="41">
        <f t="shared" si="87"/>
        <v>6.1066030700000002</v>
      </c>
      <c r="K803" s="41">
        <f t="shared" si="88"/>
        <v>4214.5529412712312</v>
      </c>
      <c r="L803" s="41">
        <f t="shared" si="89"/>
        <v>4.7326173792500001E-3</v>
      </c>
      <c r="M803" s="41">
        <f t="shared" si="90"/>
        <v>3.2662785294851395</v>
      </c>
    </row>
    <row r="804" spans="2:13">
      <c r="B804" s="82">
        <f t="shared" si="84"/>
        <v>799</v>
      </c>
      <c r="C804" s="45">
        <v>6000</v>
      </c>
      <c r="D804" s="48">
        <v>13017.699999999999</v>
      </c>
      <c r="E804" s="48">
        <v>13.0177</v>
      </c>
      <c r="F804" s="48">
        <v>20.718313026873656</v>
      </c>
      <c r="G804" s="50">
        <v>469.1</v>
      </c>
      <c r="H804" s="41">
        <f t="shared" si="85"/>
        <v>1.30177E-2</v>
      </c>
      <c r="I804" s="41">
        <f t="shared" si="86"/>
        <v>1.6962786305555555</v>
      </c>
      <c r="J804" s="41">
        <f t="shared" si="87"/>
        <v>6.1066030700000002</v>
      </c>
      <c r="K804" s="41">
        <f t="shared" si="88"/>
        <v>4220.6595443412316</v>
      </c>
      <c r="L804" s="41">
        <f t="shared" si="89"/>
        <v>4.7326173792500001E-3</v>
      </c>
      <c r="M804" s="41">
        <f t="shared" si="90"/>
        <v>3.2710111468643897</v>
      </c>
    </row>
    <row r="805" spans="2:13">
      <c r="B805" s="82">
        <f t="shared" si="84"/>
        <v>800</v>
      </c>
      <c r="C805" s="45">
        <v>6000</v>
      </c>
      <c r="D805" s="48">
        <v>13017.699999999999</v>
      </c>
      <c r="E805" s="48">
        <v>13.0177</v>
      </c>
      <c r="F805" s="48">
        <v>20.718313026873656</v>
      </c>
      <c r="G805" s="50">
        <v>469.1</v>
      </c>
      <c r="H805" s="41">
        <f t="shared" si="85"/>
        <v>1.30177E-2</v>
      </c>
      <c r="I805" s="41">
        <f t="shared" si="86"/>
        <v>1.6962786305555555</v>
      </c>
      <c r="J805" s="41">
        <f t="shared" si="87"/>
        <v>6.1066030700000002</v>
      </c>
      <c r="K805" s="41">
        <f t="shared" si="88"/>
        <v>4226.7661474112319</v>
      </c>
      <c r="L805" s="41">
        <f t="shared" si="89"/>
        <v>4.7326173792500001E-3</v>
      </c>
      <c r="M805" s="41">
        <f t="shared" si="90"/>
        <v>3.2757437642436398</v>
      </c>
    </row>
    <row r="806" spans="2:13">
      <c r="B806" s="82">
        <f t="shared" si="84"/>
        <v>801</v>
      </c>
      <c r="C806" s="45">
        <v>6000</v>
      </c>
      <c r="D806" s="48">
        <v>13017.699999999999</v>
      </c>
      <c r="E806" s="48">
        <v>13.0177</v>
      </c>
      <c r="F806" s="48">
        <v>20.718313026873656</v>
      </c>
      <c r="G806" s="50">
        <v>469.1</v>
      </c>
      <c r="H806" s="41">
        <f t="shared" si="85"/>
        <v>1.30177E-2</v>
      </c>
      <c r="I806" s="41">
        <f t="shared" si="86"/>
        <v>1.6962786305555555</v>
      </c>
      <c r="J806" s="41">
        <f t="shared" si="87"/>
        <v>6.1066030700000002</v>
      </c>
      <c r="K806" s="41">
        <f t="shared" si="88"/>
        <v>4232.8727504812323</v>
      </c>
      <c r="L806" s="41">
        <f t="shared" si="89"/>
        <v>4.7326173792500001E-3</v>
      </c>
      <c r="M806" s="41">
        <f t="shared" si="90"/>
        <v>3.2804763816228899</v>
      </c>
    </row>
    <row r="807" spans="2:13">
      <c r="B807" s="82">
        <f t="shared" si="84"/>
        <v>802</v>
      </c>
      <c r="C807" s="45">
        <v>6000</v>
      </c>
      <c r="D807" s="48">
        <v>13017.699999999999</v>
      </c>
      <c r="E807" s="48">
        <v>13.0177</v>
      </c>
      <c r="F807" s="48">
        <v>20.718313026873656</v>
      </c>
      <c r="G807" s="50">
        <v>469.1</v>
      </c>
      <c r="H807" s="41">
        <f t="shared" si="85"/>
        <v>1.30177E-2</v>
      </c>
      <c r="I807" s="41">
        <f t="shared" si="86"/>
        <v>1.6962786305555555</v>
      </c>
      <c r="J807" s="41">
        <f t="shared" si="87"/>
        <v>6.1066030700000002</v>
      </c>
      <c r="K807" s="41">
        <f t="shared" si="88"/>
        <v>4238.9793535512326</v>
      </c>
      <c r="L807" s="41">
        <f t="shared" si="89"/>
        <v>4.7326173792500001E-3</v>
      </c>
      <c r="M807" s="41">
        <f t="shared" si="90"/>
        <v>3.28520899900214</v>
      </c>
    </row>
    <row r="808" spans="2:13">
      <c r="B808" s="82">
        <f t="shared" si="84"/>
        <v>803</v>
      </c>
      <c r="C808" s="45">
        <v>6000</v>
      </c>
      <c r="D808" s="48">
        <v>13017.699999999999</v>
      </c>
      <c r="E808" s="48">
        <v>13.0177</v>
      </c>
      <c r="F808" s="48">
        <v>20.718313026873656</v>
      </c>
      <c r="G808" s="50">
        <v>414.1</v>
      </c>
      <c r="H808" s="41">
        <f t="shared" si="85"/>
        <v>1.30177E-2</v>
      </c>
      <c r="I808" s="41">
        <f t="shared" si="86"/>
        <v>1.4973971027777777</v>
      </c>
      <c r="J808" s="41">
        <f t="shared" si="87"/>
        <v>5.3906295700000006</v>
      </c>
      <c r="K808" s="41">
        <f t="shared" si="88"/>
        <v>4244.3699831212325</v>
      </c>
      <c r="L808" s="41">
        <f t="shared" si="89"/>
        <v>4.1777379167500005E-3</v>
      </c>
      <c r="M808" s="41">
        <f t="shared" si="90"/>
        <v>3.2893867369188898</v>
      </c>
    </row>
    <row r="809" spans="2:13">
      <c r="B809" s="82">
        <f t="shared" si="84"/>
        <v>804</v>
      </c>
      <c r="C809" s="45">
        <v>6000</v>
      </c>
      <c r="D809" s="48">
        <v>13017.699999999999</v>
      </c>
      <c r="E809" s="48">
        <v>13.0177</v>
      </c>
      <c r="F809" s="48">
        <v>20.718313026873656</v>
      </c>
      <c r="G809" s="50">
        <v>414.1</v>
      </c>
      <c r="H809" s="41">
        <f t="shared" si="85"/>
        <v>1.30177E-2</v>
      </c>
      <c r="I809" s="41">
        <f t="shared" si="86"/>
        <v>1.4973971027777777</v>
      </c>
      <c r="J809" s="41">
        <f t="shared" si="87"/>
        <v>5.3906295700000006</v>
      </c>
      <c r="K809" s="41">
        <f t="shared" si="88"/>
        <v>4249.7606126912324</v>
      </c>
      <c r="L809" s="41">
        <f t="shared" si="89"/>
        <v>4.1777379167500005E-3</v>
      </c>
      <c r="M809" s="41">
        <f t="shared" si="90"/>
        <v>3.2935644748356396</v>
      </c>
    </row>
    <row r="810" spans="2:13">
      <c r="B810" s="82">
        <f t="shared" si="84"/>
        <v>805</v>
      </c>
      <c r="C810" s="45">
        <v>6000</v>
      </c>
      <c r="D810" s="48">
        <v>13017.699999999999</v>
      </c>
      <c r="E810" s="48">
        <v>13.0177</v>
      </c>
      <c r="F810" s="48">
        <v>20.718313026873656</v>
      </c>
      <c r="G810" s="50">
        <v>443.8</v>
      </c>
      <c r="H810" s="41">
        <f t="shared" si="85"/>
        <v>1.30177E-2</v>
      </c>
      <c r="I810" s="41">
        <f t="shared" si="86"/>
        <v>1.6047931277777778</v>
      </c>
      <c r="J810" s="41">
        <f t="shared" si="87"/>
        <v>5.7772552600000004</v>
      </c>
      <c r="K810" s="41">
        <f t="shared" si="88"/>
        <v>4255.5378679512323</v>
      </c>
      <c r="L810" s="41">
        <f t="shared" si="89"/>
        <v>4.4773728264999998E-3</v>
      </c>
      <c r="M810" s="41">
        <f t="shared" si="90"/>
        <v>3.2980418476621396</v>
      </c>
    </row>
    <row r="811" spans="2:13">
      <c r="B811" s="82">
        <f t="shared" si="84"/>
        <v>806</v>
      </c>
      <c r="C811" s="45">
        <v>6000</v>
      </c>
      <c r="D811" s="48">
        <v>13017.699999999999</v>
      </c>
      <c r="E811" s="48">
        <v>13.0177</v>
      </c>
      <c r="F811" s="48">
        <v>20.718313026873656</v>
      </c>
      <c r="G811" s="50">
        <v>443.8</v>
      </c>
      <c r="H811" s="41">
        <f t="shared" si="85"/>
        <v>1.30177E-2</v>
      </c>
      <c r="I811" s="41">
        <f t="shared" si="86"/>
        <v>1.6047931277777778</v>
      </c>
      <c r="J811" s="41">
        <f t="shared" si="87"/>
        <v>5.7772552600000004</v>
      </c>
      <c r="K811" s="41">
        <f t="shared" si="88"/>
        <v>4261.3151232112323</v>
      </c>
      <c r="L811" s="41">
        <f t="shared" si="89"/>
        <v>4.4773728264999998E-3</v>
      </c>
      <c r="M811" s="41">
        <f t="shared" si="90"/>
        <v>3.3025192204886396</v>
      </c>
    </row>
    <row r="812" spans="2:13">
      <c r="B812" s="82">
        <f t="shared" si="84"/>
        <v>807</v>
      </c>
      <c r="C812" s="45">
        <v>6000</v>
      </c>
      <c r="D812" s="48">
        <v>13017.699999999999</v>
      </c>
      <c r="E812" s="48">
        <v>13.0177</v>
      </c>
      <c r="F812" s="48">
        <v>20.718313026873656</v>
      </c>
      <c r="G812" s="50">
        <v>443.8</v>
      </c>
      <c r="H812" s="41">
        <f t="shared" si="85"/>
        <v>1.30177E-2</v>
      </c>
      <c r="I812" s="41">
        <f t="shared" si="86"/>
        <v>1.6047931277777778</v>
      </c>
      <c r="J812" s="41">
        <f t="shared" si="87"/>
        <v>5.7772552600000004</v>
      </c>
      <c r="K812" s="41">
        <f t="shared" si="88"/>
        <v>4267.0923784712322</v>
      </c>
      <c r="L812" s="41">
        <f t="shared" si="89"/>
        <v>4.4773728264999998E-3</v>
      </c>
      <c r="M812" s="41">
        <f t="shared" si="90"/>
        <v>3.3069965933151395</v>
      </c>
    </row>
    <row r="813" spans="2:13">
      <c r="B813" s="82">
        <f t="shared" si="84"/>
        <v>808</v>
      </c>
      <c r="C813" s="45">
        <v>6000</v>
      </c>
      <c r="D813" s="48">
        <v>13017.699999999999</v>
      </c>
      <c r="E813" s="48">
        <v>13.0177</v>
      </c>
      <c r="F813" s="48">
        <v>20.718313026873656</v>
      </c>
      <c r="G813" s="50">
        <v>443.8</v>
      </c>
      <c r="H813" s="41">
        <f t="shared" si="85"/>
        <v>1.30177E-2</v>
      </c>
      <c r="I813" s="41">
        <f t="shared" si="86"/>
        <v>1.6047931277777778</v>
      </c>
      <c r="J813" s="41">
        <f t="shared" si="87"/>
        <v>5.7772552600000004</v>
      </c>
      <c r="K813" s="41">
        <f t="shared" si="88"/>
        <v>4272.8696337312322</v>
      </c>
      <c r="L813" s="41">
        <f t="shared" si="89"/>
        <v>4.4773728264999998E-3</v>
      </c>
      <c r="M813" s="41">
        <f t="shared" si="90"/>
        <v>3.3114739661416395</v>
      </c>
    </row>
    <row r="814" spans="2:13">
      <c r="B814" s="82">
        <f t="shared" si="84"/>
        <v>809</v>
      </c>
      <c r="C814" s="45">
        <v>6000</v>
      </c>
      <c r="D814" s="48">
        <v>13017.699999999999</v>
      </c>
      <c r="E814" s="48">
        <v>13.0177</v>
      </c>
      <c r="F814" s="48">
        <v>20.718313026873656</v>
      </c>
      <c r="G814" s="50">
        <v>443.8</v>
      </c>
      <c r="H814" s="41">
        <f t="shared" si="85"/>
        <v>1.30177E-2</v>
      </c>
      <c r="I814" s="41">
        <f t="shared" si="86"/>
        <v>1.6047931277777778</v>
      </c>
      <c r="J814" s="41">
        <f t="shared" si="87"/>
        <v>5.7772552600000004</v>
      </c>
      <c r="K814" s="41">
        <f t="shared" si="88"/>
        <v>4278.6468889912321</v>
      </c>
      <c r="L814" s="41">
        <f t="shared" si="89"/>
        <v>4.4773728264999998E-3</v>
      </c>
      <c r="M814" s="41">
        <f t="shared" si="90"/>
        <v>3.3159513389681394</v>
      </c>
    </row>
    <row r="815" spans="2:13">
      <c r="B815" s="82">
        <f t="shared" si="84"/>
        <v>810</v>
      </c>
      <c r="C815" s="45">
        <v>6000</v>
      </c>
      <c r="D815" s="48">
        <v>13017.699999999999</v>
      </c>
      <c r="E815" s="48">
        <v>13.0177</v>
      </c>
      <c r="F815" s="48">
        <v>20.718313026873656</v>
      </c>
      <c r="G815" s="50">
        <v>470.5</v>
      </c>
      <c r="H815" s="41">
        <f t="shared" si="85"/>
        <v>1.30177E-2</v>
      </c>
      <c r="I815" s="41">
        <f t="shared" si="86"/>
        <v>1.7013410694444444</v>
      </c>
      <c r="J815" s="41">
        <f t="shared" si="87"/>
        <v>6.12482785</v>
      </c>
      <c r="K815" s="41">
        <f t="shared" si="88"/>
        <v>4284.7717168412319</v>
      </c>
      <c r="L815" s="41">
        <f t="shared" si="89"/>
        <v>4.7467415837500002E-3</v>
      </c>
      <c r="M815" s="41">
        <f t="shared" si="90"/>
        <v>3.3206980805518893</v>
      </c>
    </row>
    <row r="816" spans="2:13">
      <c r="B816" s="82">
        <f t="shared" si="84"/>
        <v>811</v>
      </c>
      <c r="C816" s="45">
        <v>6000</v>
      </c>
      <c r="D816" s="48">
        <v>13017.699999999999</v>
      </c>
      <c r="E816" s="48">
        <v>13.0177</v>
      </c>
      <c r="F816" s="48">
        <v>20.718313026873656</v>
      </c>
      <c r="G816" s="50">
        <v>470.5</v>
      </c>
      <c r="H816" s="41">
        <f t="shared" si="85"/>
        <v>1.30177E-2</v>
      </c>
      <c r="I816" s="41">
        <f t="shared" si="86"/>
        <v>1.7013410694444444</v>
      </c>
      <c r="J816" s="41">
        <f t="shared" si="87"/>
        <v>6.12482785</v>
      </c>
      <c r="K816" s="41">
        <f t="shared" si="88"/>
        <v>4290.8965446912316</v>
      </c>
      <c r="L816" s="41">
        <f t="shared" si="89"/>
        <v>4.7467415837500002E-3</v>
      </c>
      <c r="M816" s="41">
        <f t="shared" si="90"/>
        <v>3.3254448221356392</v>
      </c>
    </row>
    <row r="817" spans="2:13">
      <c r="B817" s="82">
        <f t="shared" si="84"/>
        <v>812</v>
      </c>
      <c r="C817" s="45">
        <v>6000</v>
      </c>
      <c r="D817" s="48">
        <v>13017.699999999999</v>
      </c>
      <c r="E817" s="48">
        <v>13.0177</v>
      </c>
      <c r="F817" s="48">
        <v>20.718313026873656</v>
      </c>
      <c r="G817" s="50">
        <v>470.5</v>
      </c>
      <c r="H817" s="41">
        <f t="shared" si="85"/>
        <v>1.30177E-2</v>
      </c>
      <c r="I817" s="41">
        <f t="shared" si="86"/>
        <v>1.7013410694444444</v>
      </c>
      <c r="J817" s="41">
        <f t="shared" si="87"/>
        <v>6.12482785</v>
      </c>
      <c r="K817" s="41">
        <f t="shared" si="88"/>
        <v>4297.0213725412314</v>
      </c>
      <c r="L817" s="41">
        <f t="shared" si="89"/>
        <v>4.7467415837500002E-3</v>
      </c>
      <c r="M817" s="41">
        <f t="shared" si="90"/>
        <v>3.3301915637193891</v>
      </c>
    </row>
    <row r="818" spans="2:13">
      <c r="B818" s="82">
        <f t="shared" si="84"/>
        <v>813</v>
      </c>
      <c r="C818" s="46">
        <v>6000</v>
      </c>
      <c r="D818" s="48">
        <v>13017.699999999999</v>
      </c>
      <c r="E818" s="48">
        <v>13.0177</v>
      </c>
      <c r="F818" s="48">
        <v>20.718313026873656</v>
      </c>
      <c r="G818" s="50">
        <v>470.5</v>
      </c>
      <c r="H818" s="41">
        <f t="shared" si="85"/>
        <v>1.30177E-2</v>
      </c>
      <c r="I818" s="41">
        <f t="shared" si="86"/>
        <v>1.7013410694444444</v>
      </c>
      <c r="J818" s="41">
        <f t="shared" si="87"/>
        <v>6.12482785</v>
      </c>
      <c r="K818" s="41">
        <f t="shared" si="88"/>
        <v>4303.1462003912311</v>
      </c>
      <c r="L818" s="41">
        <f t="shared" si="89"/>
        <v>4.7467415837500002E-3</v>
      </c>
      <c r="M818" s="41">
        <f t="shared" si="90"/>
        <v>3.334938305303139</v>
      </c>
    </row>
    <row r="819" spans="2:13">
      <c r="B819" s="82">
        <f t="shared" si="84"/>
        <v>814</v>
      </c>
      <c r="C819" s="44">
        <v>6700</v>
      </c>
      <c r="D819" s="48">
        <v>10444</v>
      </c>
      <c r="E819" s="48">
        <v>10.444000000000001</v>
      </c>
      <c r="F819" s="48">
        <v>14.88550052822467</v>
      </c>
      <c r="G819" s="50">
        <v>470.5</v>
      </c>
      <c r="H819" s="41">
        <f t="shared" si="85"/>
        <v>1.0444E-2</v>
      </c>
      <c r="I819" s="41">
        <f t="shared" si="86"/>
        <v>1.3649727777777778</v>
      </c>
      <c r="J819" s="41">
        <f t="shared" si="87"/>
        <v>4.9139020000000002</v>
      </c>
      <c r="K819" s="41">
        <f t="shared" si="88"/>
        <v>4308.0601023912313</v>
      </c>
      <c r="L819" s="41">
        <f t="shared" si="89"/>
        <v>3.8082740500000006E-3</v>
      </c>
      <c r="M819" s="41">
        <f t="shared" si="90"/>
        <v>3.3387465793531388</v>
      </c>
    </row>
    <row r="820" spans="2:13">
      <c r="B820" s="82">
        <f t="shared" si="84"/>
        <v>815</v>
      </c>
      <c r="C820" s="44">
        <v>6700</v>
      </c>
      <c r="D820" s="48">
        <v>10444</v>
      </c>
      <c r="E820" s="48">
        <v>10.444000000000001</v>
      </c>
      <c r="F820" s="48">
        <v>14.88550052822467</v>
      </c>
      <c r="G820" s="50">
        <v>470.5</v>
      </c>
      <c r="H820" s="41">
        <f t="shared" si="85"/>
        <v>1.0444E-2</v>
      </c>
      <c r="I820" s="41">
        <f t="shared" si="86"/>
        <v>1.3649727777777778</v>
      </c>
      <c r="J820" s="41">
        <f t="shared" si="87"/>
        <v>4.9139020000000002</v>
      </c>
      <c r="K820" s="41">
        <f t="shared" si="88"/>
        <v>4312.9740043912316</v>
      </c>
      <c r="L820" s="41">
        <f t="shared" si="89"/>
        <v>3.8082740500000006E-3</v>
      </c>
      <c r="M820" s="41">
        <f t="shared" si="90"/>
        <v>3.3425548534031386</v>
      </c>
    </row>
    <row r="821" spans="2:13">
      <c r="B821" s="82">
        <f t="shared" si="84"/>
        <v>816</v>
      </c>
      <c r="C821" s="44">
        <v>6700</v>
      </c>
      <c r="D821" s="48">
        <v>10444</v>
      </c>
      <c r="E821" s="48">
        <v>10.444000000000001</v>
      </c>
      <c r="F821" s="48">
        <v>14.88550052822467</v>
      </c>
      <c r="G821" s="50">
        <v>504.4</v>
      </c>
      <c r="H821" s="41">
        <f t="shared" si="85"/>
        <v>1.0444E-2</v>
      </c>
      <c r="I821" s="41">
        <f t="shared" si="86"/>
        <v>1.4633204444444443</v>
      </c>
      <c r="J821" s="41">
        <f t="shared" si="87"/>
        <v>5.2679536000000002</v>
      </c>
      <c r="K821" s="41">
        <f t="shared" si="88"/>
        <v>4318.2419579912312</v>
      </c>
      <c r="L821" s="41">
        <f t="shared" si="89"/>
        <v>4.0826640400000004E-3</v>
      </c>
      <c r="M821" s="41">
        <f t="shared" si="90"/>
        <v>3.3466375174431384</v>
      </c>
    </row>
    <row r="822" spans="2:13">
      <c r="B822" s="82">
        <f t="shared" si="84"/>
        <v>817</v>
      </c>
      <c r="C822" s="44">
        <v>6700</v>
      </c>
      <c r="D822" s="48">
        <v>10444</v>
      </c>
      <c r="E822" s="48">
        <v>10.444000000000001</v>
      </c>
      <c r="F822" s="48">
        <v>14.88550052822467</v>
      </c>
      <c r="G822" s="50">
        <v>504.4</v>
      </c>
      <c r="H822" s="41">
        <f t="shared" si="85"/>
        <v>1.0444E-2</v>
      </c>
      <c r="I822" s="41">
        <f t="shared" si="86"/>
        <v>1.4633204444444443</v>
      </c>
      <c r="J822" s="41">
        <f t="shared" si="87"/>
        <v>5.2679536000000002</v>
      </c>
      <c r="K822" s="41">
        <f t="shared" si="88"/>
        <v>4323.5099115912308</v>
      </c>
      <c r="L822" s="41">
        <f t="shared" si="89"/>
        <v>4.0826640400000004E-3</v>
      </c>
      <c r="M822" s="41">
        <f t="shared" si="90"/>
        <v>3.3507201814831382</v>
      </c>
    </row>
    <row r="823" spans="2:13">
      <c r="B823" s="82">
        <f t="shared" si="84"/>
        <v>818</v>
      </c>
      <c r="C823" s="44">
        <v>6700</v>
      </c>
      <c r="D823" s="48">
        <v>10444</v>
      </c>
      <c r="E823" s="48">
        <v>10.444000000000001</v>
      </c>
      <c r="F823" s="48">
        <v>14.88550052822467</v>
      </c>
      <c r="G823" s="50">
        <v>469.1</v>
      </c>
      <c r="H823" s="41">
        <f t="shared" si="85"/>
        <v>1.0444E-2</v>
      </c>
      <c r="I823" s="41">
        <f t="shared" si="86"/>
        <v>1.3609112222222224</v>
      </c>
      <c r="J823" s="41">
        <f t="shared" si="87"/>
        <v>4.8992804000000003</v>
      </c>
      <c r="K823" s="41">
        <f t="shared" si="88"/>
        <v>4328.4091919912307</v>
      </c>
      <c r="L823" s="41">
        <f t="shared" si="89"/>
        <v>3.7969423100000003E-3</v>
      </c>
      <c r="M823" s="41">
        <f t="shared" si="90"/>
        <v>3.3545171237931384</v>
      </c>
    </row>
    <row r="824" spans="2:13">
      <c r="B824" s="82">
        <f t="shared" si="84"/>
        <v>819</v>
      </c>
      <c r="C824" s="44">
        <v>6700</v>
      </c>
      <c r="D824" s="48">
        <v>10444</v>
      </c>
      <c r="E824" s="48">
        <v>10.444000000000001</v>
      </c>
      <c r="F824" s="48">
        <v>14.88550052822467</v>
      </c>
      <c r="G824" s="50">
        <v>469.1</v>
      </c>
      <c r="H824" s="41">
        <f t="shared" si="85"/>
        <v>1.0444E-2</v>
      </c>
      <c r="I824" s="41">
        <f t="shared" si="86"/>
        <v>1.3609112222222224</v>
      </c>
      <c r="J824" s="41">
        <f t="shared" si="87"/>
        <v>4.8992804000000003</v>
      </c>
      <c r="K824" s="41">
        <f t="shared" si="88"/>
        <v>4333.3084723912307</v>
      </c>
      <c r="L824" s="41">
        <f t="shared" si="89"/>
        <v>3.7969423100000003E-3</v>
      </c>
      <c r="M824" s="41">
        <f t="shared" si="90"/>
        <v>3.3583140661031385</v>
      </c>
    </row>
    <row r="825" spans="2:13">
      <c r="B825" s="82">
        <f t="shared" si="84"/>
        <v>820</v>
      </c>
      <c r="C825" s="44">
        <v>6700</v>
      </c>
      <c r="D825" s="48">
        <v>10444</v>
      </c>
      <c r="E825" s="48">
        <v>10.444000000000001</v>
      </c>
      <c r="F825" s="48">
        <v>14.88550052822467</v>
      </c>
      <c r="G825" s="50">
        <v>414.1</v>
      </c>
      <c r="H825" s="41">
        <f t="shared" si="85"/>
        <v>1.0444E-2</v>
      </c>
      <c r="I825" s="41">
        <f t="shared" si="86"/>
        <v>1.2013501111111113</v>
      </c>
      <c r="J825" s="41">
        <f t="shared" si="87"/>
        <v>4.3248604000000004</v>
      </c>
      <c r="K825" s="41">
        <f t="shared" si="88"/>
        <v>4337.6333327912307</v>
      </c>
      <c r="L825" s="41">
        <f t="shared" si="89"/>
        <v>3.3517668100000002E-3</v>
      </c>
      <c r="M825" s="41">
        <f t="shared" si="90"/>
        <v>3.3616658329131384</v>
      </c>
    </row>
    <row r="826" spans="2:13">
      <c r="B826" s="83">
        <f t="shared" si="84"/>
        <v>821</v>
      </c>
      <c r="C826" s="44">
        <v>6700</v>
      </c>
      <c r="D826" s="48">
        <v>10444</v>
      </c>
      <c r="E826" s="48">
        <v>10.444000000000001</v>
      </c>
      <c r="F826" s="48">
        <v>14.88550052822467</v>
      </c>
      <c r="G826" s="50">
        <v>443.8</v>
      </c>
      <c r="H826" s="41">
        <f t="shared" si="85"/>
        <v>1.0444E-2</v>
      </c>
      <c r="I826" s="41">
        <f t="shared" si="86"/>
        <v>1.2875131111111113</v>
      </c>
      <c r="J826" s="41">
        <f t="shared" si="87"/>
        <v>4.6350471999999998</v>
      </c>
      <c r="K826" s="41">
        <f t="shared" si="88"/>
        <v>4342.2683799912311</v>
      </c>
      <c r="L826" s="41">
        <f t="shared" si="89"/>
        <v>3.5921615799999998E-3</v>
      </c>
      <c r="M826" s="41">
        <f t="shared" si="90"/>
        <v>3.3652579944931382</v>
      </c>
    </row>
    <row r="827" spans="2:13">
      <c r="B827" s="83">
        <f t="shared" si="84"/>
        <v>822</v>
      </c>
      <c r="C827" s="44">
        <v>6600</v>
      </c>
      <c r="D827" s="48">
        <v>12532.800000000001</v>
      </c>
      <c r="E827" s="48">
        <v>12.532800000000002</v>
      </c>
      <c r="F827" s="48">
        <v>18.133246098019146</v>
      </c>
      <c r="G827" s="50">
        <v>491.62</v>
      </c>
      <c r="H827" s="41">
        <f t="shared" si="85"/>
        <v>1.2532800000000002E-2</v>
      </c>
      <c r="I827" s="41">
        <f t="shared" si="86"/>
        <v>1.7114930933333334</v>
      </c>
      <c r="J827" s="41">
        <f t="shared" si="87"/>
        <v>6.1613751360000011</v>
      </c>
      <c r="K827" s="41">
        <f t="shared" si="88"/>
        <v>4348.4297551272311</v>
      </c>
      <c r="L827" s="41">
        <f t="shared" si="89"/>
        <v>4.7750657304000011E-3</v>
      </c>
      <c r="M827" s="41">
        <f t="shared" si="90"/>
        <v>3.3700330602235384</v>
      </c>
    </row>
    <row r="828" spans="2:13">
      <c r="B828" s="83">
        <f t="shared" si="84"/>
        <v>823</v>
      </c>
      <c r="C828" s="44">
        <v>6600</v>
      </c>
      <c r="D828" s="48">
        <v>12532.800000000001</v>
      </c>
      <c r="E828" s="48">
        <v>12.532800000000002</v>
      </c>
      <c r="F828" s="48">
        <v>18.133246098019146</v>
      </c>
      <c r="G828" s="50">
        <v>492.6</v>
      </c>
      <c r="H828" s="41">
        <f t="shared" si="85"/>
        <v>1.2532800000000002E-2</v>
      </c>
      <c r="I828" s="41">
        <f t="shared" si="86"/>
        <v>1.7149048000000005</v>
      </c>
      <c r="J828" s="41">
        <f t="shared" si="87"/>
        <v>6.1736572800000014</v>
      </c>
      <c r="K828" s="41">
        <f t="shared" si="88"/>
        <v>4354.6034124072312</v>
      </c>
      <c r="L828" s="41">
        <f t="shared" si="89"/>
        <v>4.7845843920000016E-3</v>
      </c>
      <c r="M828" s="41">
        <f t="shared" si="90"/>
        <v>3.3748176446155385</v>
      </c>
    </row>
    <row r="829" spans="2:13">
      <c r="B829" s="83">
        <f t="shared" si="84"/>
        <v>824</v>
      </c>
      <c r="C829" s="44">
        <v>6600</v>
      </c>
      <c r="D829" s="48">
        <v>12532.800000000001</v>
      </c>
      <c r="E829" s="48">
        <v>12.532800000000002</v>
      </c>
      <c r="F829" s="48">
        <v>18.133246098019146</v>
      </c>
      <c r="G829" s="50">
        <v>483</v>
      </c>
      <c r="H829" s="41">
        <f t="shared" si="85"/>
        <v>1.2532800000000002E-2</v>
      </c>
      <c r="I829" s="41">
        <f t="shared" si="86"/>
        <v>1.6814840000000002</v>
      </c>
      <c r="J829" s="41">
        <f t="shared" si="87"/>
        <v>6.0533424000000009</v>
      </c>
      <c r="K829" s="41">
        <f t="shared" si="88"/>
        <v>4360.6567548072308</v>
      </c>
      <c r="L829" s="41">
        <f t="shared" si="89"/>
        <v>4.6913403600000007E-3</v>
      </c>
      <c r="M829" s="41">
        <f t="shared" si="90"/>
        <v>3.3795089849755384</v>
      </c>
    </row>
    <row r="830" spans="2:13">
      <c r="B830" s="83">
        <f t="shared" si="84"/>
        <v>825</v>
      </c>
      <c r="C830" s="44">
        <v>6600</v>
      </c>
      <c r="D830" s="48">
        <v>12532.800000000001</v>
      </c>
      <c r="E830" s="48">
        <v>12.532800000000002</v>
      </c>
      <c r="F830" s="48">
        <v>18.133246098019146</v>
      </c>
      <c r="G830" s="50">
        <v>483</v>
      </c>
      <c r="H830" s="41">
        <f t="shared" si="85"/>
        <v>1.2532800000000002E-2</v>
      </c>
      <c r="I830" s="41">
        <f t="shared" si="86"/>
        <v>1.6814840000000002</v>
      </c>
      <c r="J830" s="41">
        <f t="shared" si="87"/>
        <v>6.0533424000000009</v>
      </c>
      <c r="K830" s="41">
        <f t="shared" si="88"/>
        <v>4366.7100972072303</v>
      </c>
      <c r="L830" s="41">
        <f t="shared" si="89"/>
        <v>4.6913403600000007E-3</v>
      </c>
      <c r="M830" s="41">
        <f t="shared" si="90"/>
        <v>3.3842003253355384</v>
      </c>
    </row>
    <row r="831" spans="2:13">
      <c r="B831" s="83">
        <f t="shared" si="84"/>
        <v>826</v>
      </c>
      <c r="C831" s="44">
        <v>6600</v>
      </c>
      <c r="D831" s="48">
        <v>12532.800000000001</v>
      </c>
      <c r="E831" s="48">
        <v>12.532800000000002</v>
      </c>
      <c r="F831" s="48">
        <v>18.133246098019146</v>
      </c>
      <c r="G831" s="50">
        <v>483</v>
      </c>
      <c r="H831" s="41">
        <f t="shared" si="85"/>
        <v>1.2532800000000002E-2</v>
      </c>
      <c r="I831" s="41">
        <f t="shared" si="86"/>
        <v>1.6814840000000002</v>
      </c>
      <c r="J831" s="41">
        <f t="shared" si="87"/>
        <v>6.0533424000000009</v>
      </c>
      <c r="K831" s="41">
        <f t="shared" si="88"/>
        <v>4372.7634396072299</v>
      </c>
      <c r="L831" s="41">
        <f t="shared" si="89"/>
        <v>4.6913403600000007E-3</v>
      </c>
      <c r="M831" s="41">
        <f t="shared" si="90"/>
        <v>3.3888916656955383</v>
      </c>
    </row>
    <row r="832" spans="2:13">
      <c r="B832" s="83">
        <f t="shared" si="84"/>
        <v>827</v>
      </c>
      <c r="C832" s="44">
        <v>6600</v>
      </c>
      <c r="D832" s="48">
        <v>12532.800000000001</v>
      </c>
      <c r="E832" s="48">
        <v>12.532800000000002</v>
      </c>
      <c r="F832" s="48">
        <v>18.133246098019146</v>
      </c>
      <c r="G832" s="50">
        <v>483</v>
      </c>
      <c r="H832" s="41">
        <f t="shared" si="85"/>
        <v>1.2532800000000002E-2</v>
      </c>
      <c r="I832" s="41">
        <f t="shared" si="86"/>
        <v>1.6814840000000002</v>
      </c>
      <c r="J832" s="41">
        <f t="shared" si="87"/>
        <v>6.0533424000000009</v>
      </c>
      <c r="K832" s="41">
        <f t="shared" si="88"/>
        <v>4378.8167820072294</v>
      </c>
      <c r="L832" s="41">
        <f t="shared" si="89"/>
        <v>4.6913403600000007E-3</v>
      </c>
      <c r="M832" s="41">
        <f t="shared" si="90"/>
        <v>3.3935830060555383</v>
      </c>
    </row>
    <row r="833" spans="2:13">
      <c r="B833" s="83">
        <f t="shared" si="84"/>
        <v>828</v>
      </c>
      <c r="C833" s="44">
        <v>6600</v>
      </c>
      <c r="D833" s="48">
        <v>12532.800000000001</v>
      </c>
      <c r="E833" s="48">
        <v>12.532800000000002</v>
      </c>
      <c r="F833" s="48">
        <v>18.133246098019146</v>
      </c>
      <c r="G833" s="50">
        <v>483</v>
      </c>
      <c r="H833" s="41">
        <f t="shared" si="85"/>
        <v>1.2532800000000002E-2</v>
      </c>
      <c r="I833" s="41">
        <f t="shared" si="86"/>
        <v>1.6814840000000002</v>
      </c>
      <c r="J833" s="41">
        <f t="shared" si="87"/>
        <v>6.0533424000000009</v>
      </c>
      <c r="K833" s="41">
        <f t="shared" si="88"/>
        <v>4384.870124407229</v>
      </c>
      <c r="L833" s="41">
        <f t="shared" si="89"/>
        <v>4.6913403600000007E-3</v>
      </c>
      <c r="M833" s="41">
        <f t="shared" si="90"/>
        <v>3.3982743464155383</v>
      </c>
    </row>
    <row r="834" spans="2:13">
      <c r="B834" s="83">
        <f t="shared" si="84"/>
        <v>829</v>
      </c>
      <c r="C834" s="44">
        <v>6600</v>
      </c>
      <c r="D834" s="48">
        <v>12532.800000000001</v>
      </c>
      <c r="E834" s="48">
        <v>12.532800000000002</v>
      </c>
      <c r="F834" s="48">
        <v>18.133246098019146</v>
      </c>
      <c r="G834" s="50">
        <v>483</v>
      </c>
      <c r="H834" s="41">
        <f t="shared" si="85"/>
        <v>1.2532800000000002E-2</v>
      </c>
      <c r="I834" s="41">
        <f t="shared" si="86"/>
        <v>1.6814840000000002</v>
      </c>
      <c r="J834" s="41">
        <f t="shared" si="87"/>
        <v>6.0533424000000009</v>
      </c>
      <c r="K834" s="41">
        <f t="shared" si="88"/>
        <v>4390.9234668072286</v>
      </c>
      <c r="L834" s="41">
        <f t="shared" si="89"/>
        <v>4.6913403600000007E-3</v>
      </c>
      <c r="M834" s="41">
        <f t="shared" si="90"/>
        <v>3.4029656867755382</v>
      </c>
    </row>
    <row r="835" spans="2:13">
      <c r="B835" s="83">
        <f t="shared" si="84"/>
        <v>830</v>
      </c>
      <c r="C835" s="44">
        <v>6600</v>
      </c>
      <c r="D835" s="48">
        <v>12532.800000000001</v>
      </c>
      <c r="E835" s="48">
        <v>12.532800000000002</v>
      </c>
      <c r="F835" s="48">
        <v>18.133246098019146</v>
      </c>
      <c r="G835" s="50">
        <v>470.5</v>
      </c>
      <c r="H835" s="41">
        <f t="shared" si="85"/>
        <v>1.2532800000000002E-2</v>
      </c>
      <c r="I835" s="41">
        <f t="shared" si="86"/>
        <v>1.6379673333333336</v>
      </c>
      <c r="J835" s="41">
        <f t="shared" si="87"/>
        <v>5.8966824000000013</v>
      </c>
      <c r="K835" s="41">
        <f t="shared" si="88"/>
        <v>4396.8201492072285</v>
      </c>
      <c r="L835" s="41">
        <f t="shared" si="89"/>
        <v>4.5699288600000009E-3</v>
      </c>
      <c r="M835" s="41">
        <f t="shared" si="90"/>
        <v>3.4075356156355383</v>
      </c>
    </row>
    <row r="836" spans="2:13">
      <c r="B836" s="83">
        <f t="shared" si="84"/>
        <v>831</v>
      </c>
      <c r="C836" s="44">
        <v>6500</v>
      </c>
      <c r="D836" s="48">
        <v>13428</v>
      </c>
      <c r="E836" s="48">
        <v>13.428000000000001</v>
      </c>
      <c r="F836" s="48">
        <v>19.727377623119729</v>
      </c>
      <c r="G836" s="50">
        <v>470.5</v>
      </c>
      <c r="H836" s="41">
        <f t="shared" si="85"/>
        <v>1.3428000000000001E-2</v>
      </c>
      <c r="I836" s="41">
        <f t="shared" si="86"/>
        <v>1.7549650000000001</v>
      </c>
      <c r="J836" s="41">
        <f t="shared" si="87"/>
        <v>6.3178740000000007</v>
      </c>
      <c r="K836" s="41">
        <f t="shared" si="88"/>
        <v>4403.1380232072288</v>
      </c>
      <c r="L836" s="41">
        <f t="shared" si="89"/>
        <v>4.89635235E-3</v>
      </c>
      <c r="M836" s="41">
        <f t="shared" si="90"/>
        <v>3.4124319679855382</v>
      </c>
    </row>
    <row r="837" spans="2:13">
      <c r="B837" s="83">
        <f t="shared" si="84"/>
        <v>832</v>
      </c>
      <c r="C837" s="44">
        <v>6500</v>
      </c>
      <c r="D837" s="48">
        <v>13428</v>
      </c>
      <c r="E837" s="48">
        <v>13.428000000000001</v>
      </c>
      <c r="F837" s="48">
        <v>19.727377623119729</v>
      </c>
      <c r="G837" s="50">
        <v>470.5</v>
      </c>
      <c r="H837" s="41">
        <f t="shared" si="85"/>
        <v>1.3428000000000001E-2</v>
      </c>
      <c r="I837" s="41">
        <f t="shared" si="86"/>
        <v>1.7549650000000001</v>
      </c>
      <c r="J837" s="41">
        <f t="shared" si="87"/>
        <v>6.3178740000000007</v>
      </c>
      <c r="K837" s="41">
        <f t="shared" si="88"/>
        <v>4409.4558972072291</v>
      </c>
      <c r="L837" s="41">
        <f t="shared" si="89"/>
        <v>4.89635235E-3</v>
      </c>
      <c r="M837" s="41">
        <f t="shared" si="90"/>
        <v>3.417328320335538</v>
      </c>
    </row>
    <row r="838" spans="2:13">
      <c r="B838" s="83">
        <f t="shared" si="84"/>
        <v>833</v>
      </c>
      <c r="C838" s="44">
        <v>6500</v>
      </c>
      <c r="D838" s="48">
        <v>13428</v>
      </c>
      <c r="E838" s="48">
        <v>13.428000000000001</v>
      </c>
      <c r="F838" s="48">
        <v>19.727377623119729</v>
      </c>
      <c r="G838" s="50">
        <v>470.5</v>
      </c>
      <c r="H838" s="41">
        <f t="shared" si="85"/>
        <v>1.3428000000000001E-2</v>
      </c>
      <c r="I838" s="41">
        <f t="shared" si="86"/>
        <v>1.7549650000000001</v>
      </c>
      <c r="J838" s="41">
        <f t="shared" si="87"/>
        <v>6.3178740000000007</v>
      </c>
      <c r="K838" s="41">
        <f t="shared" si="88"/>
        <v>4415.7737712072294</v>
      </c>
      <c r="L838" s="41">
        <f t="shared" si="89"/>
        <v>4.89635235E-3</v>
      </c>
      <c r="M838" s="41">
        <f t="shared" si="90"/>
        <v>3.4222246726855379</v>
      </c>
    </row>
    <row r="839" spans="2:13">
      <c r="B839" s="83">
        <f t="shared" ref="B839:B902" si="91">B838+1</f>
        <v>834</v>
      </c>
      <c r="C839" s="44">
        <v>6500</v>
      </c>
      <c r="D839" s="48">
        <v>13428</v>
      </c>
      <c r="E839" s="48">
        <v>13.428000000000001</v>
      </c>
      <c r="F839" s="48">
        <v>19.727377623119729</v>
      </c>
      <c r="G839" s="50">
        <v>470.5</v>
      </c>
      <c r="H839" s="41">
        <f t="shared" ref="H839:H902" si="92">E839/1000</f>
        <v>1.3428000000000001E-2</v>
      </c>
      <c r="I839" s="41">
        <f t="shared" ref="I839:I902" si="93">E839*G839/3600</f>
        <v>1.7549650000000001</v>
      </c>
      <c r="J839" s="41">
        <f t="shared" ref="J839:J902" si="94">H839*G839</f>
        <v>6.3178740000000007</v>
      </c>
      <c r="K839" s="41">
        <f t="shared" ref="K839:K902" si="95">K838+J839</f>
        <v>4422.0916452072297</v>
      </c>
      <c r="L839" s="41">
        <f t="shared" ref="L839:L902" si="96">J839/1000*0.775</f>
        <v>4.89635235E-3</v>
      </c>
      <c r="M839" s="41">
        <f t="shared" ref="M839:M902" si="97">M838+L839</f>
        <v>3.4271210250355377</v>
      </c>
    </row>
    <row r="840" spans="2:13">
      <c r="B840" s="83">
        <f t="shared" si="91"/>
        <v>835</v>
      </c>
      <c r="C840" s="44">
        <v>6400</v>
      </c>
      <c r="D840" s="48">
        <v>13278.800000000001</v>
      </c>
      <c r="E840" s="48">
        <v>13.2788</v>
      </c>
      <c r="F840" s="48">
        <v>19.812999921831189</v>
      </c>
      <c r="G840" s="50">
        <v>470.5</v>
      </c>
      <c r="H840" s="41">
        <f t="shared" si="92"/>
        <v>1.32788E-2</v>
      </c>
      <c r="I840" s="41">
        <f t="shared" si="93"/>
        <v>1.7354653888888889</v>
      </c>
      <c r="J840" s="41">
        <f t="shared" si="94"/>
        <v>6.2476754000000003</v>
      </c>
      <c r="K840" s="41">
        <f t="shared" si="95"/>
        <v>4428.3393206072296</v>
      </c>
      <c r="L840" s="41">
        <f t="shared" si="96"/>
        <v>4.8419484350000009E-3</v>
      </c>
      <c r="M840" s="41">
        <f t="shared" si="97"/>
        <v>3.4319629734705379</v>
      </c>
    </row>
    <row r="841" spans="2:13">
      <c r="B841" s="83">
        <f t="shared" si="91"/>
        <v>836</v>
      </c>
      <c r="C841" s="44">
        <v>6400</v>
      </c>
      <c r="D841" s="48">
        <v>13278.800000000001</v>
      </c>
      <c r="E841" s="48">
        <v>13.2788</v>
      </c>
      <c r="F841" s="48">
        <v>19.812999921831189</v>
      </c>
      <c r="G841" s="50">
        <v>470.5</v>
      </c>
      <c r="H841" s="41">
        <f t="shared" si="92"/>
        <v>1.32788E-2</v>
      </c>
      <c r="I841" s="41">
        <f t="shared" si="93"/>
        <v>1.7354653888888889</v>
      </c>
      <c r="J841" s="41">
        <f t="shared" si="94"/>
        <v>6.2476754000000003</v>
      </c>
      <c r="K841" s="41">
        <f t="shared" si="95"/>
        <v>4434.5869960072296</v>
      </c>
      <c r="L841" s="41">
        <f t="shared" si="96"/>
        <v>4.8419484350000009E-3</v>
      </c>
      <c r="M841" s="41">
        <f t="shared" si="97"/>
        <v>3.4368049219055381</v>
      </c>
    </row>
    <row r="842" spans="2:13">
      <c r="B842" s="83">
        <f t="shared" si="91"/>
        <v>837</v>
      </c>
      <c r="C842" s="44">
        <v>6400</v>
      </c>
      <c r="D842" s="48">
        <v>13278.800000000001</v>
      </c>
      <c r="E842" s="48">
        <v>13.2788</v>
      </c>
      <c r="F842" s="48">
        <v>19.812999921831189</v>
      </c>
      <c r="G842" s="50">
        <v>470.5</v>
      </c>
      <c r="H842" s="41">
        <f t="shared" si="92"/>
        <v>1.32788E-2</v>
      </c>
      <c r="I842" s="41">
        <f t="shared" si="93"/>
        <v>1.7354653888888889</v>
      </c>
      <c r="J842" s="41">
        <f t="shared" si="94"/>
        <v>6.2476754000000003</v>
      </c>
      <c r="K842" s="41">
        <f t="shared" si="95"/>
        <v>4440.8346714072295</v>
      </c>
      <c r="L842" s="41">
        <f t="shared" si="96"/>
        <v>4.8419484350000009E-3</v>
      </c>
      <c r="M842" s="41">
        <f t="shared" si="97"/>
        <v>3.4416468703405383</v>
      </c>
    </row>
    <row r="843" spans="2:13">
      <c r="B843" s="83">
        <f t="shared" si="91"/>
        <v>838</v>
      </c>
      <c r="C843" s="44">
        <v>6400</v>
      </c>
      <c r="D843" s="48">
        <v>13278.800000000001</v>
      </c>
      <c r="E843" s="48">
        <v>13.2788</v>
      </c>
      <c r="F843" s="48">
        <v>19.812999921831189</v>
      </c>
      <c r="G843" s="50">
        <v>470.5</v>
      </c>
      <c r="H843" s="41">
        <f t="shared" si="92"/>
        <v>1.32788E-2</v>
      </c>
      <c r="I843" s="41">
        <f t="shared" si="93"/>
        <v>1.7354653888888889</v>
      </c>
      <c r="J843" s="41">
        <f t="shared" si="94"/>
        <v>6.2476754000000003</v>
      </c>
      <c r="K843" s="41">
        <f t="shared" si="95"/>
        <v>4447.0823468072294</v>
      </c>
      <c r="L843" s="41">
        <f t="shared" si="96"/>
        <v>4.8419484350000009E-3</v>
      </c>
      <c r="M843" s="41">
        <f t="shared" si="97"/>
        <v>3.4464888187755385</v>
      </c>
    </row>
    <row r="844" spans="2:13">
      <c r="B844" s="83">
        <f t="shared" si="91"/>
        <v>839</v>
      </c>
      <c r="C844" s="44">
        <v>6400</v>
      </c>
      <c r="D844" s="48">
        <v>13278.800000000001</v>
      </c>
      <c r="E844" s="48">
        <v>13.2788</v>
      </c>
      <c r="F844" s="48">
        <v>19.812999921831189</v>
      </c>
      <c r="G844" s="50">
        <v>470.5</v>
      </c>
      <c r="H844" s="41">
        <f t="shared" si="92"/>
        <v>1.32788E-2</v>
      </c>
      <c r="I844" s="41">
        <f t="shared" si="93"/>
        <v>1.7354653888888889</v>
      </c>
      <c r="J844" s="41">
        <f t="shared" si="94"/>
        <v>6.2476754000000003</v>
      </c>
      <c r="K844" s="41">
        <f t="shared" si="95"/>
        <v>4453.3300222072294</v>
      </c>
      <c r="L844" s="41">
        <f t="shared" si="96"/>
        <v>4.8419484350000009E-3</v>
      </c>
      <c r="M844" s="41">
        <f t="shared" si="97"/>
        <v>3.4513307672105387</v>
      </c>
    </row>
    <row r="845" spans="2:13">
      <c r="B845" s="83">
        <f t="shared" si="91"/>
        <v>840</v>
      </c>
      <c r="C845" s="44">
        <v>6400</v>
      </c>
      <c r="D845" s="48">
        <v>13278.800000000001</v>
      </c>
      <c r="E845" s="48">
        <v>13.2788</v>
      </c>
      <c r="F845" s="48">
        <v>19.812999921831189</v>
      </c>
      <c r="G845" s="50">
        <v>443.8</v>
      </c>
      <c r="H845" s="41">
        <f t="shared" si="92"/>
        <v>1.32788E-2</v>
      </c>
      <c r="I845" s="41">
        <f t="shared" si="93"/>
        <v>1.6369809555555557</v>
      </c>
      <c r="J845" s="41">
        <f t="shared" si="94"/>
        <v>5.8931314400000003</v>
      </c>
      <c r="K845" s="41">
        <f t="shared" si="95"/>
        <v>4459.2231536472291</v>
      </c>
      <c r="L845" s="41">
        <f t="shared" si="96"/>
        <v>4.5671768660000001E-3</v>
      </c>
      <c r="M845" s="41">
        <f t="shared" si="97"/>
        <v>3.4558979440765385</v>
      </c>
    </row>
    <row r="846" spans="2:13">
      <c r="B846" s="83">
        <f t="shared" si="91"/>
        <v>841</v>
      </c>
      <c r="C846" s="44">
        <v>6400</v>
      </c>
      <c r="D846" s="48">
        <v>13278.800000000001</v>
      </c>
      <c r="E846" s="48">
        <v>13.2788</v>
      </c>
      <c r="F846" s="48">
        <v>19.812999921831189</v>
      </c>
      <c r="G846" s="50">
        <v>443.8</v>
      </c>
      <c r="H846" s="41">
        <f t="shared" si="92"/>
        <v>1.32788E-2</v>
      </c>
      <c r="I846" s="41">
        <f t="shared" si="93"/>
        <v>1.6369809555555557</v>
      </c>
      <c r="J846" s="41">
        <f t="shared" si="94"/>
        <v>5.8931314400000003</v>
      </c>
      <c r="K846" s="41">
        <f t="shared" si="95"/>
        <v>4465.1162850872288</v>
      </c>
      <c r="L846" s="41">
        <f t="shared" si="96"/>
        <v>4.5671768660000001E-3</v>
      </c>
      <c r="M846" s="41">
        <f t="shared" si="97"/>
        <v>3.4604651209425383</v>
      </c>
    </row>
    <row r="847" spans="2:13">
      <c r="B847" s="83">
        <f t="shared" si="91"/>
        <v>842</v>
      </c>
      <c r="C847" s="44">
        <v>6400</v>
      </c>
      <c r="D847" s="48">
        <v>13278.800000000001</v>
      </c>
      <c r="E847" s="48">
        <v>13.2788</v>
      </c>
      <c r="F847" s="48">
        <v>19.812999921831189</v>
      </c>
      <c r="G847" s="50">
        <v>443.8</v>
      </c>
      <c r="H847" s="41">
        <f t="shared" si="92"/>
        <v>1.32788E-2</v>
      </c>
      <c r="I847" s="41">
        <f t="shared" si="93"/>
        <v>1.6369809555555557</v>
      </c>
      <c r="J847" s="41">
        <f t="shared" si="94"/>
        <v>5.8931314400000003</v>
      </c>
      <c r="K847" s="41">
        <f t="shared" si="95"/>
        <v>4471.0094165272285</v>
      </c>
      <c r="L847" s="41">
        <f t="shared" si="96"/>
        <v>4.5671768660000001E-3</v>
      </c>
      <c r="M847" s="41">
        <f t="shared" si="97"/>
        <v>3.4650322978085382</v>
      </c>
    </row>
    <row r="848" spans="2:13">
      <c r="B848" s="83">
        <f t="shared" si="91"/>
        <v>843</v>
      </c>
      <c r="C848" s="44">
        <v>6400</v>
      </c>
      <c r="D848" s="48">
        <v>13278.800000000001</v>
      </c>
      <c r="E848" s="48">
        <v>13.2788</v>
      </c>
      <c r="F848" s="48">
        <v>19.812999921831189</v>
      </c>
      <c r="G848" s="50">
        <v>443.8</v>
      </c>
      <c r="H848" s="41">
        <f t="shared" si="92"/>
        <v>1.32788E-2</v>
      </c>
      <c r="I848" s="41">
        <f t="shared" si="93"/>
        <v>1.6369809555555557</v>
      </c>
      <c r="J848" s="41">
        <f t="shared" si="94"/>
        <v>5.8931314400000003</v>
      </c>
      <c r="K848" s="41">
        <f t="shared" si="95"/>
        <v>4476.9025479672282</v>
      </c>
      <c r="L848" s="41">
        <f t="shared" si="96"/>
        <v>4.5671768660000001E-3</v>
      </c>
      <c r="M848" s="41">
        <f t="shared" si="97"/>
        <v>3.469599474674538</v>
      </c>
    </row>
    <row r="849" spans="2:13">
      <c r="B849" s="83">
        <f t="shared" si="91"/>
        <v>844</v>
      </c>
      <c r="C849" s="44">
        <v>6400</v>
      </c>
      <c r="D849" s="48">
        <v>13278.800000000001</v>
      </c>
      <c r="E849" s="48">
        <v>13.2788</v>
      </c>
      <c r="F849" s="48">
        <v>19.812999921831189</v>
      </c>
      <c r="G849" s="50">
        <v>443.8</v>
      </c>
      <c r="H849" s="41">
        <f t="shared" si="92"/>
        <v>1.32788E-2</v>
      </c>
      <c r="I849" s="41">
        <f t="shared" si="93"/>
        <v>1.6369809555555557</v>
      </c>
      <c r="J849" s="41">
        <f t="shared" si="94"/>
        <v>5.8931314400000003</v>
      </c>
      <c r="K849" s="41">
        <f t="shared" si="95"/>
        <v>4482.7956794072279</v>
      </c>
      <c r="L849" s="41">
        <f t="shared" si="96"/>
        <v>4.5671768660000001E-3</v>
      </c>
      <c r="M849" s="41">
        <f t="shared" si="97"/>
        <v>3.4741666515405378</v>
      </c>
    </row>
    <row r="850" spans="2:13">
      <c r="B850" s="83">
        <f t="shared" si="91"/>
        <v>845</v>
      </c>
      <c r="C850" s="44">
        <v>6400</v>
      </c>
      <c r="D850" s="48">
        <v>13278.800000000001</v>
      </c>
      <c r="E850" s="48">
        <v>13.2788</v>
      </c>
      <c r="F850" s="48">
        <v>19.812999921831189</v>
      </c>
      <c r="G850" s="50">
        <v>443.8</v>
      </c>
      <c r="H850" s="41">
        <f t="shared" si="92"/>
        <v>1.32788E-2</v>
      </c>
      <c r="I850" s="41">
        <f t="shared" si="93"/>
        <v>1.6369809555555557</v>
      </c>
      <c r="J850" s="41">
        <f t="shared" si="94"/>
        <v>5.8931314400000003</v>
      </c>
      <c r="K850" s="41">
        <f t="shared" si="95"/>
        <v>4488.6888108472276</v>
      </c>
      <c r="L850" s="41">
        <f t="shared" si="96"/>
        <v>4.5671768660000001E-3</v>
      </c>
      <c r="M850" s="41">
        <f t="shared" si="97"/>
        <v>3.4787338284065377</v>
      </c>
    </row>
    <row r="851" spans="2:13">
      <c r="B851" s="83">
        <f t="shared" si="91"/>
        <v>846</v>
      </c>
      <c r="C851" s="44">
        <v>6400</v>
      </c>
      <c r="D851" s="48">
        <v>13278.800000000001</v>
      </c>
      <c r="E851" s="48">
        <v>13.2788</v>
      </c>
      <c r="F851" s="48">
        <v>19.812999921831189</v>
      </c>
      <c r="G851" s="50">
        <v>443.8</v>
      </c>
      <c r="H851" s="41">
        <f t="shared" si="92"/>
        <v>1.32788E-2</v>
      </c>
      <c r="I851" s="41">
        <f t="shared" si="93"/>
        <v>1.6369809555555557</v>
      </c>
      <c r="J851" s="41">
        <f t="shared" si="94"/>
        <v>5.8931314400000003</v>
      </c>
      <c r="K851" s="41">
        <f t="shared" si="95"/>
        <v>4494.5819422872273</v>
      </c>
      <c r="L851" s="41">
        <f t="shared" si="96"/>
        <v>4.5671768660000001E-3</v>
      </c>
      <c r="M851" s="41">
        <f t="shared" si="97"/>
        <v>3.4833010052725375</v>
      </c>
    </row>
    <row r="852" spans="2:13">
      <c r="B852" s="83">
        <f t="shared" si="91"/>
        <v>847</v>
      </c>
      <c r="C852" s="44">
        <v>6400</v>
      </c>
      <c r="D852" s="48">
        <v>13278.800000000001</v>
      </c>
      <c r="E852" s="48">
        <v>13.2788</v>
      </c>
      <c r="F852" s="48">
        <v>19.812999921831189</v>
      </c>
      <c r="G852" s="50">
        <v>414.1</v>
      </c>
      <c r="H852" s="41">
        <f t="shared" si="92"/>
        <v>1.32788E-2</v>
      </c>
      <c r="I852" s="41">
        <f t="shared" si="93"/>
        <v>1.5274308555555558</v>
      </c>
      <c r="J852" s="41">
        <f t="shared" si="94"/>
        <v>5.4987510800000008</v>
      </c>
      <c r="K852" s="41">
        <f t="shared" si="95"/>
        <v>4500.0806933672275</v>
      </c>
      <c r="L852" s="41">
        <f t="shared" si="96"/>
        <v>4.2615320870000011E-3</v>
      </c>
      <c r="M852" s="41">
        <f t="shared" si="97"/>
        <v>3.4875625373595374</v>
      </c>
    </row>
    <row r="853" spans="2:13">
      <c r="B853" s="83">
        <f t="shared" si="91"/>
        <v>848</v>
      </c>
      <c r="C853" s="44">
        <v>6400</v>
      </c>
      <c r="D853" s="48">
        <v>13278.800000000001</v>
      </c>
      <c r="E853" s="48">
        <v>13.2788</v>
      </c>
      <c r="F853" s="48">
        <v>19.812999921831189</v>
      </c>
      <c r="G853" s="50">
        <v>414.1</v>
      </c>
      <c r="H853" s="41">
        <f t="shared" si="92"/>
        <v>1.32788E-2</v>
      </c>
      <c r="I853" s="41">
        <f t="shared" si="93"/>
        <v>1.5274308555555558</v>
      </c>
      <c r="J853" s="41">
        <f t="shared" si="94"/>
        <v>5.4987510800000008</v>
      </c>
      <c r="K853" s="41">
        <f t="shared" si="95"/>
        <v>4505.5794444472276</v>
      </c>
      <c r="L853" s="41">
        <f t="shared" si="96"/>
        <v>4.2615320870000011E-3</v>
      </c>
      <c r="M853" s="41">
        <f t="shared" si="97"/>
        <v>3.4918240694465372</v>
      </c>
    </row>
    <row r="854" spans="2:13">
      <c r="B854" s="83">
        <f t="shared" si="91"/>
        <v>849</v>
      </c>
      <c r="C854" s="44">
        <v>6400</v>
      </c>
      <c r="D854" s="48">
        <v>13278.800000000001</v>
      </c>
      <c r="E854" s="48">
        <v>13.2788</v>
      </c>
      <c r="F854" s="48">
        <v>19.812999921831189</v>
      </c>
      <c r="G854" s="50">
        <v>469.1</v>
      </c>
      <c r="H854" s="41">
        <f t="shared" si="92"/>
        <v>1.32788E-2</v>
      </c>
      <c r="I854" s="41">
        <f t="shared" si="93"/>
        <v>1.7303014111111112</v>
      </c>
      <c r="J854" s="41">
        <f t="shared" si="94"/>
        <v>6.2290850800000008</v>
      </c>
      <c r="K854" s="41">
        <f t="shared" si="95"/>
        <v>4511.8085295272276</v>
      </c>
      <c r="L854" s="41">
        <f t="shared" si="96"/>
        <v>4.827540937000001E-3</v>
      </c>
      <c r="M854" s="41">
        <f t="shared" si="97"/>
        <v>3.4966516103835374</v>
      </c>
    </row>
    <row r="855" spans="2:13">
      <c r="B855" s="83">
        <f t="shared" si="91"/>
        <v>850</v>
      </c>
      <c r="C855" s="44">
        <v>6400</v>
      </c>
      <c r="D855" s="48">
        <v>13278.800000000001</v>
      </c>
      <c r="E855" s="48">
        <v>13.2788</v>
      </c>
      <c r="F855" s="48">
        <v>19.812999921831189</v>
      </c>
      <c r="G855" s="50">
        <v>469.1</v>
      </c>
      <c r="H855" s="41">
        <f t="shared" si="92"/>
        <v>1.32788E-2</v>
      </c>
      <c r="I855" s="41">
        <f t="shared" si="93"/>
        <v>1.7303014111111112</v>
      </c>
      <c r="J855" s="41">
        <f t="shared" si="94"/>
        <v>6.2290850800000008</v>
      </c>
      <c r="K855" s="41">
        <f t="shared" si="95"/>
        <v>4518.0376146072276</v>
      </c>
      <c r="L855" s="41">
        <f t="shared" si="96"/>
        <v>4.827540937000001E-3</v>
      </c>
      <c r="M855" s="41">
        <f t="shared" si="97"/>
        <v>3.5014791513205377</v>
      </c>
    </row>
    <row r="856" spans="2:13">
      <c r="B856" s="83">
        <f t="shared" si="91"/>
        <v>851</v>
      </c>
      <c r="C856" s="44">
        <v>6400</v>
      </c>
      <c r="D856" s="48">
        <v>13278.800000000001</v>
      </c>
      <c r="E856" s="48">
        <v>13.2788</v>
      </c>
      <c r="F856" s="48">
        <v>19.812999921831189</v>
      </c>
      <c r="G856" s="50">
        <v>469.1</v>
      </c>
      <c r="H856" s="41">
        <f t="shared" si="92"/>
        <v>1.32788E-2</v>
      </c>
      <c r="I856" s="41">
        <f t="shared" si="93"/>
        <v>1.7303014111111112</v>
      </c>
      <c r="J856" s="41">
        <f t="shared" si="94"/>
        <v>6.2290850800000008</v>
      </c>
      <c r="K856" s="41">
        <f t="shared" si="95"/>
        <v>4524.2666996872276</v>
      </c>
      <c r="L856" s="41">
        <f t="shared" si="96"/>
        <v>4.827540937000001E-3</v>
      </c>
      <c r="M856" s="41">
        <f t="shared" si="97"/>
        <v>3.5063066922575379</v>
      </c>
    </row>
    <row r="857" spans="2:13">
      <c r="B857" s="83">
        <f t="shared" si="91"/>
        <v>852</v>
      </c>
      <c r="C857" s="44">
        <v>6400</v>
      </c>
      <c r="D857" s="48">
        <v>13278.800000000001</v>
      </c>
      <c r="E857" s="48">
        <v>13.2788</v>
      </c>
      <c r="F857" s="48">
        <v>19.812999921831189</v>
      </c>
      <c r="G857" s="50">
        <v>469.1</v>
      </c>
      <c r="H857" s="41">
        <f t="shared" si="92"/>
        <v>1.32788E-2</v>
      </c>
      <c r="I857" s="41">
        <f t="shared" si="93"/>
        <v>1.7303014111111112</v>
      </c>
      <c r="J857" s="41">
        <f t="shared" si="94"/>
        <v>6.2290850800000008</v>
      </c>
      <c r="K857" s="41">
        <f t="shared" si="95"/>
        <v>4530.4957847672276</v>
      </c>
      <c r="L857" s="41">
        <f t="shared" si="96"/>
        <v>4.827540937000001E-3</v>
      </c>
      <c r="M857" s="41">
        <f t="shared" si="97"/>
        <v>3.5111342331945381</v>
      </c>
    </row>
    <row r="858" spans="2:13">
      <c r="B858" s="83">
        <f t="shared" si="91"/>
        <v>853</v>
      </c>
      <c r="C858" s="44">
        <v>6400</v>
      </c>
      <c r="D858" s="48">
        <v>13278.800000000001</v>
      </c>
      <c r="E858" s="48">
        <v>13.2788</v>
      </c>
      <c r="F858" s="48">
        <v>19.812999921831189</v>
      </c>
      <c r="G858" s="50">
        <v>469.1</v>
      </c>
      <c r="H858" s="41">
        <f t="shared" si="92"/>
        <v>1.32788E-2</v>
      </c>
      <c r="I858" s="41">
        <f t="shared" si="93"/>
        <v>1.7303014111111112</v>
      </c>
      <c r="J858" s="41">
        <f t="shared" si="94"/>
        <v>6.2290850800000008</v>
      </c>
      <c r="K858" s="41">
        <f t="shared" si="95"/>
        <v>4536.7248698472276</v>
      </c>
      <c r="L858" s="41">
        <f t="shared" si="96"/>
        <v>4.827540937000001E-3</v>
      </c>
      <c r="M858" s="41">
        <f t="shared" si="97"/>
        <v>3.5159617741315383</v>
      </c>
    </row>
    <row r="859" spans="2:13">
      <c r="B859" s="83">
        <f t="shared" si="91"/>
        <v>854</v>
      </c>
      <c r="C859" s="44">
        <v>6400</v>
      </c>
      <c r="D859" s="48">
        <v>13278.800000000001</v>
      </c>
      <c r="E859" s="48">
        <v>13.2788</v>
      </c>
      <c r="F859" s="48">
        <v>19.812999921831189</v>
      </c>
      <c r="G859" s="50">
        <v>469.1</v>
      </c>
      <c r="H859" s="41">
        <f t="shared" si="92"/>
        <v>1.32788E-2</v>
      </c>
      <c r="I859" s="41">
        <f t="shared" si="93"/>
        <v>1.7303014111111112</v>
      </c>
      <c r="J859" s="41">
        <f t="shared" si="94"/>
        <v>6.2290850800000008</v>
      </c>
      <c r="K859" s="41">
        <f t="shared" si="95"/>
        <v>4542.9539549272276</v>
      </c>
      <c r="L859" s="41">
        <f t="shared" si="96"/>
        <v>4.827540937000001E-3</v>
      </c>
      <c r="M859" s="41">
        <f t="shared" si="97"/>
        <v>3.5207893150685385</v>
      </c>
    </row>
    <row r="860" spans="2:13">
      <c r="B860" s="83">
        <f t="shared" si="91"/>
        <v>855</v>
      </c>
      <c r="C860" s="44">
        <v>6400</v>
      </c>
      <c r="D860" s="48">
        <v>13278.800000000001</v>
      </c>
      <c r="E860" s="48">
        <v>13.2788</v>
      </c>
      <c r="F860" s="48">
        <v>19.812999921831189</v>
      </c>
      <c r="G860" s="50">
        <v>457.2</v>
      </c>
      <c r="H860" s="41">
        <f t="shared" si="92"/>
        <v>1.32788E-2</v>
      </c>
      <c r="I860" s="41">
        <f t="shared" si="93"/>
        <v>1.6864075999999999</v>
      </c>
      <c r="J860" s="41">
        <f t="shared" si="94"/>
        <v>6.0710673599999998</v>
      </c>
      <c r="K860" s="41">
        <f t="shared" si="95"/>
        <v>4549.0250222872273</v>
      </c>
      <c r="L860" s="41">
        <f t="shared" si="96"/>
        <v>4.7050772040000003E-3</v>
      </c>
      <c r="M860" s="41">
        <f t="shared" si="97"/>
        <v>3.5254943922725386</v>
      </c>
    </row>
    <row r="861" spans="2:13">
      <c r="B861" s="83">
        <f t="shared" si="91"/>
        <v>856</v>
      </c>
      <c r="C861" s="44">
        <v>6400</v>
      </c>
      <c r="D861" s="48">
        <v>13278.800000000001</v>
      </c>
      <c r="E861" s="48">
        <v>13.2788</v>
      </c>
      <c r="F861" s="48">
        <v>19.812999921831189</v>
      </c>
      <c r="G861" s="50">
        <v>457.2</v>
      </c>
      <c r="H861" s="41">
        <f t="shared" si="92"/>
        <v>1.32788E-2</v>
      </c>
      <c r="I861" s="41">
        <f t="shared" si="93"/>
        <v>1.6864075999999999</v>
      </c>
      <c r="J861" s="41">
        <f t="shared" si="94"/>
        <v>6.0710673599999998</v>
      </c>
      <c r="K861" s="41">
        <f t="shared" si="95"/>
        <v>4555.096089647227</v>
      </c>
      <c r="L861" s="41">
        <f t="shared" si="96"/>
        <v>4.7050772040000003E-3</v>
      </c>
      <c r="M861" s="41">
        <f t="shared" si="97"/>
        <v>3.5301994694765386</v>
      </c>
    </row>
    <row r="862" spans="2:13">
      <c r="B862" s="83">
        <f t="shared" si="91"/>
        <v>857</v>
      </c>
      <c r="C862" s="44">
        <v>6400</v>
      </c>
      <c r="D862" s="48">
        <v>13278.800000000001</v>
      </c>
      <c r="E862" s="48">
        <v>13.2788</v>
      </c>
      <c r="F862" s="48">
        <v>19.812999921831189</v>
      </c>
      <c r="G862" s="50">
        <v>457.2</v>
      </c>
      <c r="H862" s="41">
        <f t="shared" si="92"/>
        <v>1.32788E-2</v>
      </c>
      <c r="I862" s="41">
        <f t="shared" si="93"/>
        <v>1.6864075999999999</v>
      </c>
      <c r="J862" s="41">
        <f t="shared" si="94"/>
        <v>6.0710673599999998</v>
      </c>
      <c r="K862" s="41">
        <f t="shared" si="95"/>
        <v>4561.1671570072267</v>
      </c>
      <c r="L862" s="41">
        <f t="shared" si="96"/>
        <v>4.7050772040000003E-3</v>
      </c>
      <c r="M862" s="41">
        <f t="shared" si="97"/>
        <v>3.5349045466805387</v>
      </c>
    </row>
    <row r="863" spans="2:13">
      <c r="B863" s="83">
        <f t="shared" si="91"/>
        <v>858</v>
      </c>
      <c r="C863" s="44">
        <v>6400</v>
      </c>
      <c r="D863" s="48">
        <v>13278.800000000001</v>
      </c>
      <c r="E863" s="48">
        <v>13.2788</v>
      </c>
      <c r="F863" s="48">
        <v>19.812999921831189</v>
      </c>
      <c r="G863" s="50">
        <v>457.2</v>
      </c>
      <c r="H863" s="41">
        <f t="shared" si="92"/>
        <v>1.32788E-2</v>
      </c>
      <c r="I863" s="41">
        <f t="shared" si="93"/>
        <v>1.6864075999999999</v>
      </c>
      <c r="J863" s="41">
        <f t="shared" si="94"/>
        <v>6.0710673599999998</v>
      </c>
      <c r="K863" s="41">
        <f t="shared" si="95"/>
        <v>4567.2382243672264</v>
      </c>
      <c r="L863" s="41">
        <f t="shared" si="96"/>
        <v>4.7050772040000003E-3</v>
      </c>
      <c r="M863" s="41">
        <f t="shared" si="97"/>
        <v>3.5396096238845387</v>
      </c>
    </row>
    <row r="864" spans="2:13">
      <c r="B864" s="83">
        <f t="shared" si="91"/>
        <v>859</v>
      </c>
      <c r="C864" s="44">
        <v>6400</v>
      </c>
      <c r="D864" s="48">
        <v>13278.800000000001</v>
      </c>
      <c r="E864" s="48">
        <v>13.2788</v>
      </c>
      <c r="F864" s="48">
        <v>19.812999921831189</v>
      </c>
      <c r="G864" s="50">
        <v>457.2</v>
      </c>
      <c r="H864" s="41">
        <f t="shared" si="92"/>
        <v>1.32788E-2</v>
      </c>
      <c r="I864" s="41">
        <f t="shared" si="93"/>
        <v>1.6864075999999999</v>
      </c>
      <c r="J864" s="41">
        <f t="shared" si="94"/>
        <v>6.0710673599999998</v>
      </c>
      <c r="K864" s="41">
        <f t="shared" si="95"/>
        <v>4573.3092917272261</v>
      </c>
      <c r="L864" s="41">
        <f t="shared" si="96"/>
        <v>4.7050772040000003E-3</v>
      </c>
      <c r="M864" s="41">
        <f t="shared" si="97"/>
        <v>3.5443147010885387</v>
      </c>
    </row>
    <row r="865" spans="2:13">
      <c r="B865" s="83">
        <f t="shared" si="91"/>
        <v>860</v>
      </c>
      <c r="C865" s="44">
        <v>6400</v>
      </c>
      <c r="D865" s="48">
        <v>13278.800000000001</v>
      </c>
      <c r="E865" s="48">
        <v>13.2788</v>
      </c>
      <c r="F865" s="48">
        <v>19.812999921831189</v>
      </c>
      <c r="G865" s="50">
        <v>457.2</v>
      </c>
      <c r="H865" s="41">
        <f t="shared" si="92"/>
        <v>1.32788E-2</v>
      </c>
      <c r="I865" s="41">
        <f t="shared" si="93"/>
        <v>1.6864075999999999</v>
      </c>
      <c r="J865" s="41">
        <f t="shared" si="94"/>
        <v>6.0710673599999998</v>
      </c>
      <c r="K865" s="41">
        <f t="shared" si="95"/>
        <v>4579.3803590872258</v>
      </c>
      <c r="L865" s="41">
        <f t="shared" si="96"/>
        <v>4.7050772040000003E-3</v>
      </c>
      <c r="M865" s="41">
        <f t="shared" si="97"/>
        <v>3.5490197782925388</v>
      </c>
    </row>
    <row r="866" spans="2:13">
      <c r="B866" s="83">
        <f t="shared" si="91"/>
        <v>861</v>
      </c>
      <c r="C866" s="44">
        <v>6400</v>
      </c>
      <c r="D866" s="48">
        <v>13278.800000000001</v>
      </c>
      <c r="E866" s="48">
        <v>13.2788</v>
      </c>
      <c r="F866" s="48">
        <v>19.812999921831189</v>
      </c>
      <c r="G866" s="50">
        <v>457.2</v>
      </c>
      <c r="H866" s="41">
        <f t="shared" si="92"/>
        <v>1.32788E-2</v>
      </c>
      <c r="I866" s="41">
        <f t="shared" si="93"/>
        <v>1.6864075999999999</v>
      </c>
      <c r="J866" s="41">
        <f t="shared" si="94"/>
        <v>6.0710673599999998</v>
      </c>
      <c r="K866" s="41">
        <f t="shared" si="95"/>
        <v>4585.4514264472255</v>
      </c>
      <c r="L866" s="41">
        <f t="shared" si="96"/>
        <v>4.7050772040000003E-3</v>
      </c>
      <c r="M866" s="41">
        <f t="shared" si="97"/>
        <v>3.5537248554965388</v>
      </c>
    </row>
    <row r="867" spans="2:13">
      <c r="B867" s="83">
        <f t="shared" si="91"/>
        <v>862</v>
      </c>
      <c r="C867" s="44">
        <v>6400</v>
      </c>
      <c r="D867" s="48">
        <v>13278.800000000001</v>
      </c>
      <c r="E867" s="48">
        <v>13.2788</v>
      </c>
      <c r="F867" s="48">
        <v>19.812999921831189</v>
      </c>
      <c r="G867" s="50">
        <v>457.2</v>
      </c>
      <c r="H867" s="41">
        <f t="shared" si="92"/>
        <v>1.32788E-2</v>
      </c>
      <c r="I867" s="41">
        <f t="shared" si="93"/>
        <v>1.6864075999999999</v>
      </c>
      <c r="J867" s="41">
        <f t="shared" si="94"/>
        <v>6.0710673599999998</v>
      </c>
      <c r="K867" s="41">
        <f t="shared" si="95"/>
        <v>4591.5224938072251</v>
      </c>
      <c r="L867" s="41">
        <f t="shared" si="96"/>
        <v>4.7050772040000003E-3</v>
      </c>
      <c r="M867" s="41">
        <f t="shared" si="97"/>
        <v>3.5584299327005389</v>
      </c>
    </row>
    <row r="868" spans="2:13">
      <c r="B868" s="83">
        <f t="shared" si="91"/>
        <v>863</v>
      </c>
      <c r="C868" s="44">
        <v>6400</v>
      </c>
      <c r="D868" s="48">
        <v>13278.800000000001</v>
      </c>
      <c r="E868" s="48">
        <v>13.2788</v>
      </c>
      <c r="F868" s="48">
        <v>19.812999921831189</v>
      </c>
      <c r="G868" s="50">
        <v>457.2</v>
      </c>
      <c r="H868" s="41">
        <f t="shared" si="92"/>
        <v>1.32788E-2</v>
      </c>
      <c r="I868" s="41">
        <f t="shared" si="93"/>
        <v>1.6864075999999999</v>
      </c>
      <c r="J868" s="41">
        <f t="shared" si="94"/>
        <v>6.0710673599999998</v>
      </c>
      <c r="K868" s="41">
        <f t="shared" si="95"/>
        <v>4597.5935611672248</v>
      </c>
      <c r="L868" s="41">
        <f t="shared" si="96"/>
        <v>4.7050772040000003E-3</v>
      </c>
      <c r="M868" s="41">
        <f t="shared" si="97"/>
        <v>3.5631350099045389</v>
      </c>
    </row>
    <row r="869" spans="2:13">
      <c r="B869" s="83">
        <f t="shared" si="91"/>
        <v>864</v>
      </c>
      <c r="C869" s="44">
        <v>6400</v>
      </c>
      <c r="D869" s="48">
        <v>13278.800000000001</v>
      </c>
      <c r="E869" s="48">
        <v>13.2788</v>
      </c>
      <c r="F869" s="48">
        <v>19.812999921831189</v>
      </c>
      <c r="G869" s="50">
        <v>457.2</v>
      </c>
      <c r="H869" s="41">
        <f t="shared" si="92"/>
        <v>1.32788E-2</v>
      </c>
      <c r="I869" s="41">
        <f t="shared" si="93"/>
        <v>1.6864075999999999</v>
      </c>
      <c r="J869" s="41">
        <f t="shared" si="94"/>
        <v>6.0710673599999998</v>
      </c>
      <c r="K869" s="41">
        <f t="shared" si="95"/>
        <v>4603.6646285272245</v>
      </c>
      <c r="L869" s="41">
        <f t="shared" si="96"/>
        <v>4.7050772040000003E-3</v>
      </c>
      <c r="M869" s="41">
        <f t="shared" si="97"/>
        <v>3.5678400871085389</v>
      </c>
    </row>
    <row r="870" spans="2:13">
      <c r="B870" s="83">
        <f t="shared" si="91"/>
        <v>865</v>
      </c>
      <c r="C870" s="44">
        <v>6400</v>
      </c>
      <c r="D870" s="48">
        <v>13278.800000000001</v>
      </c>
      <c r="E870" s="48">
        <v>13.2788</v>
      </c>
      <c r="F870" s="48">
        <v>19.812999921831189</v>
      </c>
      <c r="G870" s="50">
        <v>457.2</v>
      </c>
      <c r="H870" s="41">
        <f t="shared" si="92"/>
        <v>1.32788E-2</v>
      </c>
      <c r="I870" s="41">
        <f t="shared" si="93"/>
        <v>1.6864075999999999</v>
      </c>
      <c r="J870" s="41">
        <f t="shared" si="94"/>
        <v>6.0710673599999998</v>
      </c>
      <c r="K870" s="41">
        <f t="shared" si="95"/>
        <v>4609.7356958872242</v>
      </c>
      <c r="L870" s="41">
        <f t="shared" si="96"/>
        <v>4.7050772040000003E-3</v>
      </c>
      <c r="M870" s="41">
        <f t="shared" si="97"/>
        <v>3.572545164312539</v>
      </c>
    </row>
    <row r="871" spans="2:13">
      <c r="B871" s="83">
        <f t="shared" si="91"/>
        <v>866</v>
      </c>
      <c r="C871" s="44">
        <v>6400</v>
      </c>
      <c r="D871" s="48">
        <v>13278.800000000001</v>
      </c>
      <c r="E871" s="48">
        <v>13.2788</v>
      </c>
      <c r="F871" s="48">
        <v>19.812999921831189</v>
      </c>
      <c r="G871" s="50">
        <v>457.2</v>
      </c>
      <c r="H871" s="41">
        <f t="shared" si="92"/>
        <v>1.32788E-2</v>
      </c>
      <c r="I871" s="41">
        <f t="shared" si="93"/>
        <v>1.6864075999999999</v>
      </c>
      <c r="J871" s="41">
        <f t="shared" si="94"/>
        <v>6.0710673599999998</v>
      </c>
      <c r="K871" s="41">
        <f t="shared" si="95"/>
        <v>4615.8067632472239</v>
      </c>
      <c r="L871" s="41">
        <f t="shared" si="96"/>
        <v>4.7050772040000003E-3</v>
      </c>
      <c r="M871" s="41">
        <f t="shared" si="97"/>
        <v>3.577250241516539</v>
      </c>
    </row>
    <row r="872" spans="2:13">
      <c r="B872" s="83">
        <f t="shared" si="91"/>
        <v>867</v>
      </c>
      <c r="C872" s="44">
        <v>6400</v>
      </c>
      <c r="D872" s="48">
        <v>13278.800000000001</v>
      </c>
      <c r="E872" s="48">
        <v>13.2788</v>
      </c>
      <c r="F872" s="48">
        <v>19.812999921831189</v>
      </c>
      <c r="G872" s="50">
        <v>457.2</v>
      </c>
      <c r="H872" s="41">
        <f t="shared" si="92"/>
        <v>1.32788E-2</v>
      </c>
      <c r="I872" s="41">
        <f t="shared" si="93"/>
        <v>1.6864075999999999</v>
      </c>
      <c r="J872" s="41">
        <f t="shared" si="94"/>
        <v>6.0710673599999998</v>
      </c>
      <c r="K872" s="41">
        <f t="shared" si="95"/>
        <v>4621.8778306072236</v>
      </c>
      <c r="L872" s="41">
        <f t="shared" si="96"/>
        <v>4.7050772040000003E-3</v>
      </c>
      <c r="M872" s="41">
        <f t="shared" si="97"/>
        <v>3.5819553187205391</v>
      </c>
    </row>
    <row r="873" spans="2:13">
      <c r="B873" s="83">
        <f t="shared" si="91"/>
        <v>868</v>
      </c>
      <c r="C873" s="44">
        <v>6400</v>
      </c>
      <c r="D873" s="48">
        <v>13278.800000000001</v>
      </c>
      <c r="E873" s="48">
        <v>13.2788</v>
      </c>
      <c r="F873" s="48">
        <v>19.812999921831189</v>
      </c>
      <c r="G873" s="50">
        <v>457.2</v>
      </c>
      <c r="H873" s="41">
        <f t="shared" si="92"/>
        <v>1.32788E-2</v>
      </c>
      <c r="I873" s="41">
        <f t="shared" si="93"/>
        <v>1.6864075999999999</v>
      </c>
      <c r="J873" s="41">
        <f t="shared" si="94"/>
        <v>6.0710673599999998</v>
      </c>
      <c r="K873" s="41">
        <f t="shared" si="95"/>
        <v>4627.9488979672233</v>
      </c>
      <c r="L873" s="41">
        <f t="shared" si="96"/>
        <v>4.7050772040000003E-3</v>
      </c>
      <c r="M873" s="41">
        <f t="shared" si="97"/>
        <v>3.5866603959245391</v>
      </c>
    </row>
    <row r="874" spans="2:13">
      <c r="B874" s="83">
        <f t="shared" si="91"/>
        <v>869</v>
      </c>
      <c r="C874" s="44">
        <v>6400</v>
      </c>
      <c r="D874" s="48">
        <v>13278.800000000001</v>
      </c>
      <c r="E874" s="48">
        <v>13.2788</v>
      </c>
      <c r="F874" s="48">
        <v>19.812999921831189</v>
      </c>
      <c r="G874" s="50">
        <v>457.2</v>
      </c>
      <c r="H874" s="41">
        <f t="shared" si="92"/>
        <v>1.32788E-2</v>
      </c>
      <c r="I874" s="41">
        <f t="shared" si="93"/>
        <v>1.6864075999999999</v>
      </c>
      <c r="J874" s="41">
        <f t="shared" si="94"/>
        <v>6.0710673599999998</v>
      </c>
      <c r="K874" s="41">
        <f t="shared" si="95"/>
        <v>4634.019965327223</v>
      </c>
      <c r="L874" s="41">
        <f t="shared" si="96"/>
        <v>4.7050772040000003E-3</v>
      </c>
      <c r="M874" s="41">
        <f t="shared" si="97"/>
        <v>3.5913654731285392</v>
      </c>
    </row>
    <row r="875" spans="2:13">
      <c r="B875" s="83">
        <f t="shared" si="91"/>
        <v>870</v>
      </c>
      <c r="C875" s="44">
        <v>6400</v>
      </c>
      <c r="D875" s="48">
        <v>13278.800000000001</v>
      </c>
      <c r="E875" s="48">
        <v>13.2788</v>
      </c>
      <c r="F875" s="48">
        <v>19.812999921831189</v>
      </c>
      <c r="G875" s="50">
        <v>457.2</v>
      </c>
      <c r="H875" s="41">
        <f t="shared" si="92"/>
        <v>1.32788E-2</v>
      </c>
      <c r="I875" s="41">
        <f t="shared" si="93"/>
        <v>1.6864075999999999</v>
      </c>
      <c r="J875" s="41">
        <f t="shared" si="94"/>
        <v>6.0710673599999998</v>
      </c>
      <c r="K875" s="41">
        <f t="shared" si="95"/>
        <v>4640.0910326872227</v>
      </c>
      <c r="L875" s="41">
        <f t="shared" si="96"/>
        <v>4.7050772040000003E-3</v>
      </c>
      <c r="M875" s="41">
        <f t="shared" si="97"/>
        <v>3.5960705503325392</v>
      </c>
    </row>
    <row r="876" spans="2:13">
      <c r="B876" s="83">
        <f t="shared" si="91"/>
        <v>871</v>
      </c>
      <c r="C876" s="44">
        <v>6400</v>
      </c>
      <c r="D876" s="48">
        <v>13278.800000000001</v>
      </c>
      <c r="E876" s="48">
        <v>13.2788</v>
      </c>
      <c r="F876" s="48">
        <v>19.812999921831189</v>
      </c>
      <c r="G876" s="50">
        <v>457.2</v>
      </c>
      <c r="H876" s="41">
        <f t="shared" si="92"/>
        <v>1.32788E-2</v>
      </c>
      <c r="I876" s="41">
        <f t="shared" si="93"/>
        <v>1.6864075999999999</v>
      </c>
      <c r="J876" s="41">
        <f t="shared" si="94"/>
        <v>6.0710673599999998</v>
      </c>
      <c r="K876" s="41">
        <f t="shared" si="95"/>
        <v>4646.1621000472223</v>
      </c>
      <c r="L876" s="41">
        <f t="shared" si="96"/>
        <v>4.7050772040000003E-3</v>
      </c>
      <c r="M876" s="41">
        <f t="shared" si="97"/>
        <v>3.6007756275365392</v>
      </c>
    </row>
    <row r="877" spans="2:13">
      <c r="B877" s="83">
        <f t="shared" si="91"/>
        <v>872</v>
      </c>
      <c r="C877" s="44">
        <v>6400</v>
      </c>
      <c r="D877" s="48">
        <v>13278.800000000001</v>
      </c>
      <c r="E877" s="48">
        <v>13.2788</v>
      </c>
      <c r="F877" s="48">
        <v>19.812999921831189</v>
      </c>
      <c r="G877" s="50">
        <v>457.2</v>
      </c>
      <c r="H877" s="41">
        <f t="shared" si="92"/>
        <v>1.32788E-2</v>
      </c>
      <c r="I877" s="41">
        <f t="shared" si="93"/>
        <v>1.6864075999999999</v>
      </c>
      <c r="J877" s="41">
        <f t="shared" si="94"/>
        <v>6.0710673599999998</v>
      </c>
      <c r="K877" s="41">
        <f t="shared" si="95"/>
        <v>4652.233167407222</v>
      </c>
      <c r="L877" s="41">
        <f t="shared" si="96"/>
        <v>4.7050772040000003E-3</v>
      </c>
      <c r="M877" s="41">
        <f t="shared" si="97"/>
        <v>3.6054807047405393</v>
      </c>
    </row>
    <row r="878" spans="2:13">
      <c r="B878" s="83">
        <f t="shared" si="91"/>
        <v>873</v>
      </c>
      <c r="C878" s="44">
        <v>6400</v>
      </c>
      <c r="D878" s="48">
        <v>13278.800000000001</v>
      </c>
      <c r="E878" s="48">
        <v>13.2788</v>
      </c>
      <c r="F878" s="48">
        <v>19.812999921831189</v>
      </c>
      <c r="G878" s="50">
        <v>457.2</v>
      </c>
      <c r="H878" s="41">
        <f t="shared" si="92"/>
        <v>1.32788E-2</v>
      </c>
      <c r="I878" s="41">
        <f t="shared" si="93"/>
        <v>1.6864075999999999</v>
      </c>
      <c r="J878" s="41">
        <f t="shared" si="94"/>
        <v>6.0710673599999998</v>
      </c>
      <c r="K878" s="41">
        <f t="shared" si="95"/>
        <v>4658.3042347672217</v>
      </c>
      <c r="L878" s="41">
        <f t="shared" si="96"/>
        <v>4.7050772040000003E-3</v>
      </c>
      <c r="M878" s="41">
        <f t="shared" si="97"/>
        <v>3.6101857819445393</v>
      </c>
    </row>
    <row r="879" spans="2:13">
      <c r="B879" s="83">
        <f t="shared" si="91"/>
        <v>874</v>
      </c>
      <c r="C879" s="44">
        <v>6400</v>
      </c>
      <c r="D879" s="48">
        <v>13278.800000000001</v>
      </c>
      <c r="E879" s="48">
        <v>13.2788</v>
      </c>
      <c r="F879" s="48">
        <v>19.812999921831189</v>
      </c>
      <c r="G879" s="50">
        <v>469.1</v>
      </c>
      <c r="H879" s="41">
        <f t="shared" si="92"/>
        <v>1.32788E-2</v>
      </c>
      <c r="I879" s="41">
        <f t="shared" si="93"/>
        <v>1.7303014111111112</v>
      </c>
      <c r="J879" s="41">
        <f t="shared" si="94"/>
        <v>6.2290850800000008</v>
      </c>
      <c r="K879" s="41">
        <f t="shared" si="95"/>
        <v>4664.5333198472217</v>
      </c>
      <c r="L879" s="41">
        <f t="shared" si="96"/>
        <v>4.827540937000001E-3</v>
      </c>
      <c r="M879" s="41">
        <f t="shared" si="97"/>
        <v>3.6150133228815395</v>
      </c>
    </row>
    <row r="880" spans="2:13">
      <c r="B880" s="83">
        <f t="shared" si="91"/>
        <v>875</v>
      </c>
      <c r="C880" s="44">
        <v>6400</v>
      </c>
      <c r="D880" s="48">
        <v>13278.800000000001</v>
      </c>
      <c r="E880" s="48">
        <v>13.2788</v>
      </c>
      <c r="F880" s="48">
        <v>19.812999921831189</v>
      </c>
      <c r="G880" s="50">
        <v>469.1</v>
      </c>
      <c r="H880" s="41">
        <f t="shared" si="92"/>
        <v>1.32788E-2</v>
      </c>
      <c r="I880" s="41">
        <f t="shared" si="93"/>
        <v>1.7303014111111112</v>
      </c>
      <c r="J880" s="41">
        <f t="shared" si="94"/>
        <v>6.2290850800000008</v>
      </c>
      <c r="K880" s="41">
        <f t="shared" si="95"/>
        <v>4670.7624049272217</v>
      </c>
      <c r="L880" s="41">
        <f t="shared" si="96"/>
        <v>4.827540937000001E-3</v>
      </c>
      <c r="M880" s="41">
        <f t="shared" si="97"/>
        <v>3.6198408638185398</v>
      </c>
    </row>
    <row r="881" spans="2:13">
      <c r="B881" s="83">
        <f t="shared" si="91"/>
        <v>876</v>
      </c>
      <c r="C881" s="44">
        <v>6400</v>
      </c>
      <c r="D881" s="48">
        <v>13278.800000000001</v>
      </c>
      <c r="E881" s="48">
        <v>13.2788</v>
      </c>
      <c r="F881" s="48">
        <v>19.812999921831189</v>
      </c>
      <c r="G881" s="50">
        <v>469.1</v>
      </c>
      <c r="H881" s="41">
        <f t="shared" si="92"/>
        <v>1.32788E-2</v>
      </c>
      <c r="I881" s="41">
        <f t="shared" si="93"/>
        <v>1.7303014111111112</v>
      </c>
      <c r="J881" s="41">
        <f t="shared" si="94"/>
        <v>6.2290850800000008</v>
      </c>
      <c r="K881" s="41">
        <f t="shared" si="95"/>
        <v>4676.9914900072217</v>
      </c>
      <c r="L881" s="41">
        <f t="shared" si="96"/>
        <v>4.827540937000001E-3</v>
      </c>
      <c r="M881" s="41">
        <f t="shared" si="97"/>
        <v>3.62466840475554</v>
      </c>
    </row>
    <row r="882" spans="2:13">
      <c r="B882" s="82">
        <f t="shared" si="91"/>
        <v>877</v>
      </c>
      <c r="C882" s="44">
        <v>6400</v>
      </c>
      <c r="D882" s="48">
        <v>13278.800000000001</v>
      </c>
      <c r="E882" s="48">
        <v>13.2788</v>
      </c>
      <c r="F882" s="48">
        <v>19.812999921831189</v>
      </c>
      <c r="G882" s="50">
        <v>469.1</v>
      </c>
      <c r="H882" s="41">
        <f t="shared" si="92"/>
        <v>1.32788E-2</v>
      </c>
      <c r="I882" s="41">
        <f t="shared" si="93"/>
        <v>1.7303014111111112</v>
      </c>
      <c r="J882" s="41">
        <f t="shared" si="94"/>
        <v>6.2290850800000008</v>
      </c>
      <c r="K882" s="41">
        <f t="shared" si="95"/>
        <v>4683.2205750872217</v>
      </c>
      <c r="L882" s="41">
        <f t="shared" si="96"/>
        <v>4.827540937000001E-3</v>
      </c>
      <c r="M882" s="41">
        <f t="shared" si="97"/>
        <v>3.6294959456925402</v>
      </c>
    </row>
    <row r="883" spans="2:13">
      <c r="B883" s="82">
        <f t="shared" si="91"/>
        <v>878</v>
      </c>
      <c r="C883" s="44">
        <v>6400</v>
      </c>
      <c r="D883" s="48">
        <v>13278.800000000001</v>
      </c>
      <c r="E883" s="48">
        <v>13.2788</v>
      </c>
      <c r="F883" s="48">
        <v>19.812999921831189</v>
      </c>
      <c r="G883" s="50">
        <v>469.1</v>
      </c>
      <c r="H883" s="41">
        <f t="shared" si="92"/>
        <v>1.32788E-2</v>
      </c>
      <c r="I883" s="41">
        <f t="shared" si="93"/>
        <v>1.7303014111111112</v>
      </c>
      <c r="J883" s="41">
        <f t="shared" si="94"/>
        <v>6.2290850800000008</v>
      </c>
      <c r="K883" s="41">
        <f t="shared" si="95"/>
        <v>4689.4496601672217</v>
      </c>
      <c r="L883" s="41">
        <f t="shared" si="96"/>
        <v>4.827540937000001E-3</v>
      </c>
      <c r="M883" s="41">
        <f t="shared" si="97"/>
        <v>3.6343234866295404</v>
      </c>
    </row>
    <row r="884" spans="2:13">
      <c r="B884" s="82">
        <f t="shared" si="91"/>
        <v>879</v>
      </c>
      <c r="C884" s="44">
        <v>6400</v>
      </c>
      <c r="D884" s="48">
        <v>13278.800000000001</v>
      </c>
      <c r="E884" s="48">
        <v>13.2788</v>
      </c>
      <c r="F884" s="48">
        <v>19.812999921831189</v>
      </c>
      <c r="G884" s="50">
        <v>469.1</v>
      </c>
      <c r="H884" s="41">
        <f t="shared" si="92"/>
        <v>1.32788E-2</v>
      </c>
      <c r="I884" s="41">
        <f t="shared" si="93"/>
        <v>1.7303014111111112</v>
      </c>
      <c r="J884" s="41">
        <f t="shared" si="94"/>
        <v>6.2290850800000008</v>
      </c>
      <c r="K884" s="41">
        <f t="shared" si="95"/>
        <v>4695.6787452472217</v>
      </c>
      <c r="L884" s="41">
        <f t="shared" si="96"/>
        <v>4.827540937000001E-3</v>
      </c>
      <c r="M884" s="41">
        <f t="shared" si="97"/>
        <v>3.6391510275665406</v>
      </c>
    </row>
    <row r="885" spans="2:13">
      <c r="B885" s="82">
        <f t="shared" si="91"/>
        <v>880</v>
      </c>
      <c r="C885" s="44">
        <v>6400</v>
      </c>
      <c r="D885" s="48">
        <v>13278.800000000001</v>
      </c>
      <c r="E885" s="48">
        <v>13.2788</v>
      </c>
      <c r="F885" s="48">
        <v>19.812999921831189</v>
      </c>
      <c r="G885" s="50">
        <v>469.1</v>
      </c>
      <c r="H885" s="41">
        <f t="shared" si="92"/>
        <v>1.32788E-2</v>
      </c>
      <c r="I885" s="41">
        <f t="shared" si="93"/>
        <v>1.7303014111111112</v>
      </c>
      <c r="J885" s="41">
        <f t="shared" si="94"/>
        <v>6.2290850800000008</v>
      </c>
      <c r="K885" s="41">
        <f t="shared" si="95"/>
        <v>4701.9078303272217</v>
      </c>
      <c r="L885" s="41">
        <f t="shared" si="96"/>
        <v>4.827540937000001E-3</v>
      </c>
      <c r="M885" s="41">
        <f t="shared" si="97"/>
        <v>3.6439785685035408</v>
      </c>
    </row>
    <row r="886" spans="2:13">
      <c r="B886" s="82">
        <f t="shared" si="91"/>
        <v>881</v>
      </c>
      <c r="C886" s="44">
        <v>6400</v>
      </c>
      <c r="D886" s="48">
        <v>13278.800000000001</v>
      </c>
      <c r="E886" s="48">
        <v>13.2788</v>
      </c>
      <c r="F886" s="48">
        <v>19.812999921831189</v>
      </c>
      <c r="G886" s="50">
        <v>469.1</v>
      </c>
      <c r="H886" s="41">
        <f t="shared" si="92"/>
        <v>1.32788E-2</v>
      </c>
      <c r="I886" s="41">
        <f t="shared" si="93"/>
        <v>1.7303014111111112</v>
      </c>
      <c r="J886" s="41">
        <f t="shared" si="94"/>
        <v>6.2290850800000008</v>
      </c>
      <c r="K886" s="41">
        <f t="shared" si="95"/>
        <v>4708.1369154072217</v>
      </c>
      <c r="L886" s="41">
        <f t="shared" si="96"/>
        <v>4.827540937000001E-3</v>
      </c>
      <c r="M886" s="41">
        <f t="shared" si="97"/>
        <v>3.6488061094405411</v>
      </c>
    </row>
    <row r="887" spans="2:13">
      <c r="B887" s="82">
        <f t="shared" si="91"/>
        <v>882</v>
      </c>
      <c r="C887" s="44">
        <v>6500</v>
      </c>
      <c r="D887" s="48">
        <v>13278.800000000001</v>
      </c>
      <c r="E887" s="48">
        <v>13.2788</v>
      </c>
      <c r="F887" s="48">
        <v>19.508184538418401</v>
      </c>
      <c r="G887" s="50">
        <v>469.1</v>
      </c>
      <c r="H887" s="41">
        <f t="shared" si="92"/>
        <v>1.32788E-2</v>
      </c>
      <c r="I887" s="41">
        <f t="shared" si="93"/>
        <v>1.7303014111111112</v>
      </c>
      <c r="J887" s="41">
        <f t="shared" si="94"/>
        <v>6.2290850800000008</v>
      </c>
      <c r="K887" s="41">
        <f t="shared" si="95"/>
        <v>4714.3660004872218</v>
      </c>
      <c r="L887" s="41">
        <f t="shared" si="96"/>
        <v>4.827540937000001E-3</v>
      </c>
      <c r="M887" s="41">
        <f t="shared" si="97"/>
        <v>3.6536336503775413</v>
      </c>
    </row>
    <row r="888" spans="2:13">
      <c r="B888" s="82">
        <f t="shared" si="91"/>
        <v>883</v>
      </c>
      <c r="C888" s="44">
        <v>6500</v>
      </c>
      <c r="D888" s="48">
        <v>13278.800000000001</v>
      </c>
      <c r="E888" s="48">
        <v>13.2788</v>
      </c>
      <c r="F888" s="48">
        <v>19.508184538418401</v>
      </c>
      <c r="G888" s="50">
        <v>469.1</v>
      </c>
      <c r="H888" s="41">
        <f t="shared" si="92"/>
        <v>1.32788E-2</v>
      </c>
      <c r="I888" s="41">
        <f t="shared" si="93"/>
        <v>1.7303014111111112</v>
      </c>
      <c r="J888" s="41">
        <f t="shared" si="94"/>
        <v>6.2290850800000008</v>
      </c>
      <c r="K888" s="41">
        <f t="shared" si="95"/>
        <v>4720.5950855672218</v>
      </c>
      <c r="L888" s="41">
        <f t="shared" si="96"/>
        <v>4.827540937000001E-3</v>
      </c>
      <c r="M888" s="41">
        <f t="shared" si="97"/>
        <v>3.6584611913145415</v>
      </c>
    </row>
    <row r="889" spans="2:13">
      <c r="B889" s="82">
        <f t="shared" si="91"/>
        <v>884</v>
      </c>
      <c r="C889" s="44">
        <v>6500</v>
      </c>
      <c r="D889" s="48">
        <v>13278.800000000001</v>
      </c>
      <c r="E889" s="48">
        <v>13.2788</v>
      </c>
      <c r="F889" s="48">
        <v>19.508184538418401</v>
      </c>
      <c r="G889" s="50">
        <v>469.1</v>
      </c>
      <c r="H889" s="41">
        <f t="shared" si="92"/>
        <v>1.32788E-2</v>
      </c>
      <c r="I889" s="41">
        <f t="shared" si="93"/>
        <v>1.7303014111111112</v>
      </c>
      <c r="J889" s="41">
        <f t="shared" si="94"/>
        <v>6.2290850800000008</v>
      </c>
      <c r="K889" s="41">
        <f t="shared" si="95"/>
        <v>4726.8241706472218</v>
      </c>
      <c r="L889" s="41">
        <f t="shared" si="96"/>
        <v>4.827540937000001E-3</v>
      </c>
      <c r="M889" s="41">
        <f t="shared" si="97"/>
        <v>3.6632887322515417</v>
      </c>
    </row>
    <row r="890" spans="2:13">
      <c r="B890" s="82">
        <f t="shared" si="91"/>
        <v>885</v>
      </c>
      <c r="C890" s="44">
        <v>5100</v>
      </c>
      <c r="D890" s="48">
        <v>11630.14</v>
      </c>
      <c r="E890" s="48">
        <v>11.630139999999999</v>
      </c>
      <c r="F890" s="48">
        <v>21.776403174715004</v>
      </c>
      <c r="G890" s="50">
        <v>469.1</v>
      </c>
      <c r="H890" s="41">
        <f t="shared" si="92"/>
        <v>1.1630139999999999E-2</v>
      </c>
      <c r="I890" s="41">
        <f t="shared" si="93"/>
        <v>1.5154718538888889</v>
      </c>
      <c r="J890" s="41">
        <f t="shared" si="94"/>
        <v>5.4556986739999997</v>
      </c>
      <c r="K890" s="41">
        <f t="shared" si="95"/>
        <v>4732.2798693212217</v>
      </c>
      <c r="L890" s="41">
        <f t="shared" si="96"/>
        <v>4.2281664723500005E-3</v>
      </c>
      <c r="M890" s="41">
        <f t="shared" si="97"/>
        <v>3.6675168987238917</v>
      </c>
    </row>
    <row r="891" spans="2:13">
      <c r="B891" s="83">
        <f t="shared" si="91"/>
        <v>886</v>
      </c>
      <c r="C891" s="44">
        <v>5100</v>
      </c>
      <c r="D891" s="48">
        <v>11630.14</v>
      </c>
      <c r="E891" s="48">
        <v>11.630139999999999</v>
      </c>
      <c r="F891" s="48">
        <v>21.776403174715004</v>
      </c>
      <c r="G891" s="50">
        <v>469.1</v>
      </c>
      <c r="H891" s="41">
        <f t="shared" si="92"/>
        <v>1.1630139999999999E-2</v>
      </c>
      <c r="I891" s="41">
        <f t="shared" si="93"/>
        <v>1.5154718538888889</v>
      </c>
      <c r="J891" s="41">
        <f t="shared" si="94"/>
        <v>5.4556986739999997</v>
      </c>
      <c r="K891" s="41">
        <f t="shared" si="95"/>
        <v>4737.7355679952216</v>
      </c>
      <c r="L891" s="41">
        <f t="shared" si="96"/>
        <v>4.2281664723500005E-3</v>
      </c>
      <c r="M891" s="41">
        <f t="shared" si="97"/>
        <v>3.6717450651962418</v>
      </c>
    </row>
    <row r="892" spans="2:13">
      <c r="B892" s="83">
        <f t="shared" si="91"/>
        <v>887</v>
      </c>
      <c r="C892" s="44">
        <v>5200</v>
      </c>
      <c r="D892" s="48">
        <v>11876.32</v>
      </c>
      <c r="E892" s="48">
        <v>11.87632</v>
      </c>
      <c r="F892" s="48">
        <v>21.809711927782367</v>
      </c>
      <c r="G892" s="50">
        <v>469.1</v>
      </c>
      <c r="H892" s="41">
        <f t="shared" si="92"/>
        <v>1.1876319999999999E-2</v>
      </c>
      <c r="I892" s="41">
        <f t="shared" si="93"/>
        <v>1.5475504755555558</v>
      </c>
      <c r="J892" s="41">
        <f t="shared" si="94"/>
        <v>5.5711817119999996</v>
      </c>
      <c r="K892" s="41">
        <f t="shared" si="95"/>
        <v>4743.3067497072216</v>
      </c>
      <c r="L892" s="41">
        <f t="shared" si="96"/>
        <v>4.3176658268E-3</v>
      </c>
      <c r="M892" s="41">
        <f t="shared" si="97"/>
        <v>3.6760627310230416</v>
      </c>
    </row>
    <row r="893" spans="2:13">
      <c r="B893" s="83">
        <f t="shared" si="91"/>
        <v>888</v>
      </c>
      <c r="C893" s="44">
        <v>5200</v>
      </c>
      <c r="D893" s="48">
        <v>11876.32</v>
      </c>
      <c r="E893" s="48">
        <v>11.87632</v>
      </c>
      <c r="F893" s="48">
        <v>21.809711927782367</v>
      </c>
      <c r="G893" s="50">
        <v>469.1</v>
      </c>
      <c r="H893" s="41">
        <f t="shared" si="92"/>
        <v>1.1876319999999999E-2</v>
      </c>
      <c r="I893" s="41">
        <f t="shared" si="93"/>
        <v>1.5475504755555558</v>
      </c>
      <c r="J893" s="41">
        <f t="shared" si="94"/>
        <v>5.5711817119999996</v>
      </c>
      <c r="K893" s="41">
        <f t="shared" si="95"/>
        <v>4748.8779314192216</v>
      </c>
      <c r="L893" s="41">
        <f t="shared" si="96"/>
        <v>4.3176658268E-3</v>
      </c>
      <c r="M893" s="41">
        <f t="shared" si="97"/>
        <v>3.6803803968498414</v>
      </c>
    </row>
    <row r="894" spans="2:13">
      <c r="B894" s="83">
        <f t="shared" si="91"/>
        <v>889</v>
      </c>
      <c r="C894" s="44">
        <v>5200</v>
      </c>
      <c r="D894" s="48">
        <v>11876.32</v>
      </c>
      <c r="E894" s="48">
        <v>11.87632</v>
      </c>
      <c r="F894" s="48">
        <v>21.809711927782367</v>
      </c>
      <c r="G894" s="50">
        <v>414.1</v>
      </c>
      <c r="H894" s="41">
        <f t="shared" si="92"/>
        <v>1.1876319999999999E-2</v>
      </c>
      <c r="I894" s="41">
        <f t="shared" si="93"/>
        <v>1.3661066977777778</v>
      </c>
      <c r="J894" s="41">
        <f t="shared" si="94"/>
        <v>4.9179841120000001</v>
      </c>
      <c r="K894" s="41">
        <f t="shared" si="95"/>
        <v>4753.7959155312219</v>
      </c>
      <c r="L894" s="41">
        <f t="shared" si="96"/>
        <v>3.8114376868000001E-3</v>
      </c>
      <c r="M894" s="41">
        <f t="shared" si="97"/>
        <v>3.6841918345366413</v>
      </c>
    </row>
    <row r="895" spans="2:13">
      <c r="B895" s="83">
        <f t="shared" si="91"/>
        <v>890</v>
      </c>
      <c r="C895" s="44">
        <v>5300</v>
      </c>
      <c r="D895" s="48">
        <v>12122.5</v>
      </c>
      <c r="E895" s="48">
        <v>12.1225</v>
      </c>
      <c r="F895" s="48">
        <v>21.841763746771711</v>
      </c>
      <c r="G895" s="50">
        <v>414.1</v>
      </c>
      <c r="H895" s="41">
        <f t="shared" si="92"/>
        <v>1.2122500000000001E-2</v>
      </c>
      <c r="I895" s="41">
        <f t="shared" si="93"/>
        <v>1.3944242361111112</v>
      </c>
      <c r="J895" s="41">
        <f t="shared" si="94"/>
        <v>5.0199272500000012</v>
      </c>
      <c r="K895" s="41">
        <f t="shared" si="95"/>
        <v>4758.8158427812223</v>
      </c>
      <c r="L895" s="41">
        <f t="shared" si="96"/>
        <v>3.8904436187500008E-3</v>
      </c>
      <c r="M895" s="41">
        <f t="shared" si="97"/>
        <v>3.6880822781553912</v>
      </c>
    </row>
    <row r="896" spans="2:13">
      <c r="B896" s="83">
        <f t="shared" si="91"/>
        <v>891</v>
      </c>
      <c r="C896" s="44">
        <v>5300</v>
      </c>
      <c r="D896" s="48">
        <v>12122.5</v>
      </c>
      <c r="E896" s="48">
        <v>12.1225</v>
      </c>
      <c r="F896" s="48">
        <v>21.841763746771711</v>
      </c>
      <c r="G896" s="50">
        <v>414.1</v>
      </c>
      <c r="H896" s="41">
        <f t="shared" si="92"/>
        <v>1.2122500000000001E-2</v>
      </c>
      <c r="I896" s="41">
        <f t="shared" si="93"/>
        <v>1.3944242361111112</v>
      </c>
      <c r="J896" s="41">
        <f t="shared" si="94"/>
        <v>5.0199272500000012</v>
      </c>
      <c r="K896" s="41">
        <f t="shared" si="95"/>
        <v>4763.8357700312226</v>
      </c>
      <c r="L896" s="41">
        <f t="shared" si="96"/>
        <v>3.8904436187500008E-3</v>
      </c>
      <c r="M896" s="41">
        <f t="shared" si="97"/>
        <v>3.6919727217741412</v>
      </c>
    </row>
    <row r="897" spans="2:13">
      <c r="B897" s="83">
        <f t="shared" si="91"/>
        <v>892</v>
      </c>
      <c r="C897" s="44">
        <v>5400</v>
      </c>
      <c r="D897" s="48">
        <v>12368.679999999998</v>
      </c>
      <c r="E897" s="48">
        <v>12.368679999999998</v>
      </c>
      <c r="F897" s="48">
        <v>21.87262846135404</v>
      </c>
      <c r="G897" s="50">
        <v>414.1</v>
      </c>
      <c r="H897" s="41">
        <f t="shared" si="92"/>
        <v>1.2368679999999998E-2</v>
      </c>
      <c r="I897" s="41">
        <f t="shared" si="93"/>
        <v>1.4227417744444442</v>
      </c>
      <c r="J897" s="41">
        <f t="shared" si="94"/>
        <v>5.1218703879999996</v>
      </c>
      <c r="K897" s="41">
        <f t="shared" si="95"/>
        <v>4768.957640419223</v>
      </c>
      <c r="L897" s="41">
        <f t="shared" si="96"/>
        <v>3.9694495507000003E-3</v>
      </c>
      <c r="M897" s="41">
        <f t="shared" si="97"/>
        <v>3.695942171324841</v>
      </c>
    </row>
    <row r="898" spans="2:13">
      <c r="B898" s="83">
        <f t="shared" si="91"/>
        <v>893</v>
      </c>
      <c r="C898" s="44">
        <v>5400</v>
      </c>
      <c r="D898" s="48">
        <v>12368.679999999998</v>
      </c>
      <c r="E898" s="48">
        <v>12.368679999999998</v>
      </c>
      <c r="F898" s="48">
        <v>21.87262846135404</v>
      </c>
      <c r="G898" s="50">
        <v>414.1</v>
      </c>
      <c r="H898" s="41">
        <f t="shared" si="92"/>
        <v>1.2368679999999998E-2</v>
      </c>
      <c r="I898" s="41">
        <f t="shared" si="93"/>
        <v>1.4227417744444442</v>
      </c>
      <c r="J898" s="41">
        <f t="shared" si="94"/>
        <v>5.1218703879999996</v>
      </c>
      <c r="K898" s="41">
        <f t="shared" si="95"/>
        <v>4774.0795108072234</v>
      </c>
      <c r="L898" s="41">
        <f t="shared" si="96"/>
        <v>3.9694495507000003E-3</v>
      </c>
      <c r="M898" s="41">
        <f t="shared" si="97"/>
        <v>3.6999116208755409</v>
      </c>
    </row>
    <row r="899" spans="2:13">
      <c r="B899" s="83">
        <f t="shared" si="91"/>
        <v>894</v>
      </c>
      <c r="C899" s="44">
        <v>5500</v>
      </c>
      <c r="D899" s="48">
        <v>12637.240000000002</v>
      </c>
      <c r="E899" s="48">
        <v>12.637240000000002</v>
      </c>
      <c r="F899" s="48">
        <v>21.941227778603171</v>
      </c>
      <c r="G899" s="50">
        <v>414.1</v>
      </c>
      <c r="H899" s="41">
        <f t="shared" si="92"/>
        <v>1.2637240000000003E-2</v>
      </c>
      <c r="I899" s="41">
        <f t="shared" si="93"/>
        <v>1.4536336344444447</v>
      </c>
      <c r="J899" s="41">
        <f t="shared" si="94"/>
        <v>5.233081084000001</v>
      </c>
      <c r="K899" s="41">
        <f t="shared" si="95"/>
        <v>4779.3125918912237</v>
      </c>
      <c r="L899" s="41">
        <f t="shared" si="96"/>
        <v>4.0556378401000008E-3</v>
      </c>
      <c r="M899" s="41">
        <f t="shared" si="97"/>
        <v>3.7039672587156409</v>
      </c>
    </row>
    <row r="900" spans="2:13">
      <c r="B900" s="83">
        <f t="shared" si="91"/>
        <v>895</v>
      </c>
      <c r="C900" s="44">
        <v>5500</v>
      </c>
      <c r="D900" s="48">
        <v>12637.240000000002</v>
      </c>
      <c r="E900" s="48">
        <v>12.637240000000002</v>
      </c>
      <c r="F900" s="48">
        <v>21.941227778603171</v>
      </c>
      <c r="G900" s="50">
        <v>414.1</v>
      </c>
      <c r="H900" s="41">
        <f t="shared" si="92"/>
        <v>1.2637240000000003E-2</v>
      </c>
      <c r="I900" s="41">
        <f t="shared" si="93"/>
        <v>1.4536336344444447</v>
      </c>
      <c r="J900" s="41">
        <f t="shared" si="94"/>
        <v>5.233081084000001</v>
      </c>
      <c r="K900" s="41">
        <f t="shared" si="95"/>
        <v>4784.5456729752241</v>
      </c>
      <c r="L900" s="41">
        <f t="shared" si="96"/>
        <v>4.0556378401000008E-3</v>
      </c>
      <c r="M900" s="41">
        <f t="shared" si="97"/>
        <v>3.7080228965557409</v>
      </c>
    </row>
    <row r="901" spans="2:13">
      <c r="B901" s="83">
        <f t="shared" si="91"/>
        <v>896</v>
      </c>
      <c r="C901" s="44">
        <v>5600</v>
      </c>
      <c r="D901" s="48">
        <v>12719.300000000001</v>
      </c>
      <c r="E901" s="48">
        <v>12.7193</v>
      </c>
      <c r="F901" s="48">
        <v>21.68935143930798</v>
      </c>
      <c r="G901" s="50">
        <v>443.8</v>
      </c>
      <c r="H901" s="41">
        <f t="shared" si="92"/>
        <v>1.2719300000000001E-2</v>
      </c>
      <c r="I901" s="41">
        <f t="shared" si="93"/>
        <v>1.5680070388888889</v>
      </c>
      <c r="J901" s="41">
        <f t="shared" si="94"/>
        <v>5.6448253400000006</v>
      </c>
      <c r="K901" s="41">
        <f t="shared" si="95"/>
        <v>4790.1904983152244</v>
      </c>
      <c r="L901" s="41">
        <f t="shared" si="96"/>
        <v>4.3747396385000002E-3</v>
      </c>
      <c r="M901" s="41">
        <f t="shared" si="97"/>
        <v>3.712397636194241</v>
      </c>
    </row>
    <row r="902" spans="2:13">
      <c r="B902" s="83">
        <f t="shared" si="91"/>
        <v>897</v>
      </c>
      <c r="C902" s="44">
        <v>5600</v>
      </c>
      <c r="D902" s="48">
        <v>12719.300000000001</v>
      </c>
      <c r="E902" s="48">
        <v>12.7193</v>
      </c>
      <c r="F902" s="48">
        <v>21.68935143930798</v>
      </c>
      <c r="G902" s="50">
        <v>443.8</v>
      </c>
      <c r="H902" s="41">
        <f t="shared" si="92"/>
        <v>1.2719300000000001E-2</v>
      </c>
      <c r="I902" s="41">
        <f t="shared" si="93"/>
        <v>1.5680070388888889</v>
      </c>
      <c r="J902" s="41">
        <f t="shared" si="94"/>
        <v>5.6448253400000006</v>
      </c>
      <c r="K902" s="41">
        <f t="shared" si="95"/>
        <v>4795.8353236552248</v>
      </c>
      <c r="L902" s="41">
        <f t="shared" si="96"/>
        <v>4.3747396385000002E-3</v>
      </c>
      <c r="M902" s="41">
        <f t="shared" si="97"/>
        <v>3.7167723758327411</v>
      </c>
    </row>
    <row r="903" spans="2:13">
      <c r="B903" s="83">
        <f t="shared" ref="B903:B966" si="98">B902+1</f>
        <v>898</v>
      </c>
      <c r="C903" s="44">
        <v>5600</v>
      </c>
      <c r="D903" s="48">
        <v>12719.300000000001</v>
      </c>
      <c r="E903" s="48">
        <v>12.7193</v>
      </c>
      <c r="F903" s="48">
        <v>21.68935143930798</v>
      </c>
      <c r="G903" s="50">
        <v>443.8</v>
      </c>
      <c r="H903" s="41">
        <f t="shared" ref="H903:H966" si="99">E903/1000</f>
        <v>1.2719300000000001E-2</v>
      </c>
      <c r="I903" s="41">
        <f t="shared" ref="I903:I966" si="100">E903*G903/3600</f>
        <v>1.5680070388888889</v>
      </c>
      <c r="J903" s="41">
        <f t="shared" ref="J903:J966" si="101">H903*G903</f>
        <v>5.6448253400000006</v>
      </c>
      <c r="K903" s="41">
        <f t="shared" ref="K903:K966" si="102">K902+J903</f>
        <v>4801.4801489952251</v>
      </c>
      <c r="L903" s="41">
        <f t="shared" ref="L903:L966" si="103">J903/1000*0.775</f>
        <v>4.3747396385000002E-3</v>
      </c>
      <c r="M903" s="41">
        <f t="shared" ref="M903:M966" si="104">M902+L903</f>
        <v>3.7211471154712412</v>
      </c>
    </row>
    <row r="904" spans="2:13">
      <c r="B904" s="83">
        <f t="shared" si="98"/>
        <v>899</v>
      </c>
      <c r="C904" s="44">
        <v>5600</v>
      </c>
      <c r="D904" s="48">
        <v>12719.300000000001</v>
      </c>
      <c r="E904" s="48">
        <v>12.7193</v>
      </c>
      <c r="F904" s="48">
        <v>21.68935143930798</v>
      </c>
      <c r="G904" s="50">
        <v>443.8</v>
      </c>
      <c r="H904" s="41">
        <f t="shared" si="99"/>
        <v>1.2719300000000001E-2</v>
      </c>
      <c r="I904" s="41">
        <f t="shared" si="100"/>
        <v>1.5680070388888889</v>
      </c>
      <c r="J904" s="41">
        <f t="shared" si="101"/>
        <v>5.6448253400000006</v>
      </c>
      <c r="K904" s="41">
        <f t="shared" si="102"/>
        <v>4807.1249743352255</v>
      </c>
      <c r="L904" s="41">
        <f t="shared" si="103"/>
        <v>4.3747396385000002E-3</v>
      </c>
      <c r="M904" s="41">
        <f t="shared" si="104"/>
        <v>3.7255218551097413</v>
      </c>
    </row>
    <row r="905" spans="2:13">
      <c r="B905" s="83">
        <f t="shared" si="98"/>
        <v>900</v>
      </c>
      <c r="C905" s="44">
        <v>5700</v>
      </c>
      <c r="D905" s="48">
        <v>12764.06</v>
      </c>
      <c r="E905" s="48">
        <v>12.764059999999999</v>
      </c>
      <c r="F905" s="48">
        <v>21.383823609700396</v>
      </c>
      <c r="G905" s="50">
        <v>443.8</v>
      </c>
      <c r="H905" s="41">
        <f t="shared" si="99"/>
        <v>1.2764059999999999E-2</v>
      </c>
      <c r="I905" s="41">
        <f t="shared" si="100"/>
        <v>1.5735249522222221</v>
      </c>
      <c r="J905" s="41">
        <f t="shared" si="101"/>
        <v>5.6646898279999993</v>
      </c>
      <c r="K905" s="41">
        <f t="shared" si="102"/>
        <v>4812.7896641632251</v>
      </c>
      <c r="L905" s="41">
        <f t="shared" si="103"/>
        <v>4.3901346166999996E-3</v>
      </c>
      <c r="M905" s="41">
        <f t="shared" si="104"/>
        <v>3.7299119897264412</v>
      </c>
    </row>
    <row r="906" spans="2:13">
      <c r="B906" s="83">
        <f t="shared" si="98"/>
        <v>901</v>
      </c>
      <c r="C906" s="44">
        <v>5700</v>
      </c>
      <c r="D906" s="48">
        <v>12764.06</v>
      </c>
      <c r="E906" s="48">
        <v>12.764059999999999</v>
      </c>
      <c r="F906" s="48">
        <v>21.383823609700396</v>
      </c>
      <c r="G906" s="50">
        <v>443.8</v>
      </c>
      <c r="H906" s="41">
        <f t="shared" si="99"/>
        <v>1.2764059999999999E-2</v>
      </c>
      <c r="I906" s="41">
        <f t="shared" si="100"/>
        <v>1.5735249522222221</v>
      </c>
      <c r="J906" s="41">
        <f t="shared" si="101"/>
        <v>5.6646898279999993</v>
      </c>
      <c r="K906" s="41">
        <f t="shared" si="102"/>
        <v>4818.4543539912247</v>
      </c>
      <c r="L906" s="41">
        <f t="shared" si="103"/>
        <v>4.3901346166999996E-3</v>
      </c>
      <c r="M906" s="41">
        <f t="shared" si="104"/>
        <v>3.7343021243431411</v>
      </c>
    </row>
    <row r="907" spans="2:13">
      <c r="B907" s="83">
        <f t="shared" si="98"/>
        <v>902</v>
      </c>
      <c r="C907" s="44">
        <v>5700</v>
      </c>
      <c r="D907" s="48">
        <v>12764.06</v>
      </c>
      <c r="E907" s="48">
        <v>12.764059999999999</v>
      </c>
      <c r="F907" s="48">
        <v>21.383823609700396</v>
      </c>
      <c r="G907" s="50">
        <v>443.8</v>
      </c>
      <c r="H907" s="41">
        <f t="shared" si="99"/>
        <v>1.2764059999999999E-2</v>
      </c>
      <c r="I907" s="41">
        <f t="shared" si="100"/>
        <v>1.5735249522222221</v>
      </c>
      <c r="J907" s="41">
        <f t="shared" si="101"/>
        <v>5.6646898279999993</v>
      </c>
      <c r="K907" s="41">
        <f t="shared" si="102"/>
        <v>4824.1190438192243</v>
      </c>
      <c r="L907" s="41">
        <f t="shared" si="103"/>
        <v>4.3901346166999996E-3</v>
      </c>
      <c r="M907" s="41">
        <f t="shared" si="104"/>
        <v>3.738692258959841</v>
      </c>
    </row>
    <row r="908" spans="2:13">
      <c r="B908" s="83">
        <f t="shared" si="98"/>
        <v>903</v>
      </c>
      <c r="C908" s="44">
        <v>5700</v>
      </c>
      <c r="D908" s="48">
        <v>12764.06</v>
      </c>
      <c r="E908" s="48">
        <v>12.764059999999999</v>
      </c>
      <c r="F908" s="48">
        <v>21.383823609700396</v>
      </c>
      <c r="G908" s="50">
        <v>443.8</v>
      </c>
      <c r="H908" s="41">
        <f t="shared" si="99"/>
        <v>1.2764059999999999E-2</v>
      </c>
      <c r="I908" s="41">
        <f t="shared" si="100"/>
        <v>1.5735249522222221</v>
      </c>
      <c r="J908" s="41">
        <f t="shared" si="101"/>
        <v>5.6646898279999993</v>
      </c>
      <c r="K908" s="41">
        <f t="shared" si="102"/>
        <v>4829.7837336472239</v>
      </c>
      <c r="L908" s="41">
        <f t="shared" si="103"/>
        <v>4.3901346166999996E-3</v>
      </c>
      <c r="M908" s="41">
        <f t="shared" si="104"/>
        <v>3.7430823935765409</v>
      </c>
    </row>
    <row r="909" spans="2:13">
      <c r="B909" s="83">
        <f t="shared" si="98"/>
        <v>904</v>
      </c>
      <c r="C909" s="44">
        <v>5800</v>
      </c>
      <c r="D909" s="48">
        <v>12816.28</v>
      </c>
      <c r="E909" s="48">
        <v>12.816280000000001</v>
      </c>
      <c r="F909" s="48">
        <v>21.101113593618585</v>
      </c>
      <c r="G909" s="50">
        <v>443.8</v>
      </c>
      <c r="H909" s="41">
        <f t="shared" si="99"/>
        <v>1.2816280000000001E-2</v>
      </c>
      <c r="I909" s="41">
        <f t="shared" si="100"/>
        <v>1.5799625177777779</v>
      </c>
      <c r="J909" s="41">
        <f t="shared" si="101"/>
        <v>5.6878650640000004</v>
      </c>
      <c r="K909" s="41">
        <f t="shared" si="102"/>
        <v>4835.471598711224</v>
      </c>
      <c r="L909" s="41">
        <f t="shared" si="103"/>
        <v>4.4080954246E-3</v>
      </c>
      <c r="M909" s="41">
        <f t="shared" si="104"/>
        <v>3.7474904890011409</v>
      </c>
    </row>
    <row r="910" spans="2:13">
      <c r="B910" s="83">
        <f t="shared" si="98"/>
        <v>905</v>
      </c>
      <c r="C910" s="44">
        <v>5800</v>
      </c>
      <c r="D910" s="48">
        <v>12816.28</v>
      </c>
      <c r="E910" s="48">
        <v>12.816280000000001</v>
      </c>
      <c r="F910" s="48">
        <v>21.101113593618585</v>
      </c>
      <c r="G910" s="50">
        <v>443.8</v>
      </c>
      <c r="H910" s="41">
        <f t="shared" si="99"/>
        <v>1.2816280000000001E-2</v>
      </c>
      <c r="I910" s="41">
        <f t="shared" si="100"/>
        <v>1.5799625177777779</v>
      </c>
      <c r="J910" s="41">
        <f t="shared" si="101"/>
        <v>5.6878650640000004</v>
      </c>
      <c r="K910" s="41">
        <f t="shared" si="102"/>
        <v>4841.1594637752241</v>
      </c>
      <c r="L910" s="41">
        <f t="shared" si="103"/>
        <v>4.4080954246E-3</v>
      </c>
      <c r="M910" s="41">
        <f t="shared" si="104"/>
        <v>3.7518985844257409</v>
      </c>
    </row>
    <row r="911" spans="2:13">
      <c r="B911" s="83">
        <f t="shared" si="98"/>
        <v>906</v>
      </c>
      <c r="C911" s="44">
        <v>5800</v>
      </c>
      <c r="D911" s="48">
        <v>12816.28</v>
      </c>
      <c r="E911" s="48">
        <v>12.816280000000001</v>
      </c>
      <c r="F911" s="48">
        <v>21.101113593618585</v>
      </c>
      <c r="G911" s="50">
        <v>443.8</v>
      </c>
      <c r="H911" s="41">
        <f t="shared" si="99"/>
        <v>1.2816280000000001E-2</v>
      </c>
      <c r="I911" s="41">
        <f t="shared" si="100"/>
        <v>1.5799625177777779</v>
      </c>
      <c r="J911" s="41">
        <f t="shared" si="101"/>
        <v>5.6878650640000004</v>
      </c>
      <c r="K911" s="41">
        <f t="shared" si="102"/>
        <v>4846.8473288392242</v>
      </c>
      <c r="L911" s="41">
        <f t="shared" si="103"/>
        <v>4.4080954246E-3</v>
      </c>
      <c r="M911" s="41">
        <f t="shared" si="104"/>
        <v>3.7563066798503408</v>
      </c>
    </row>
    <row r="912" spans="2:13">
      <c r="B912" s="83">
        <f t="shared" si="98"/>
        <v>907</v>
      </c>
      <c r="C912" s="44">
        <v>5900</v>
      </c>
      <c r="D912" s="48">
        <v>12861.039999999999</v>
      </c>
      <c r="E912" s="48">
        <v>12.861039999999999</v>
      </c>
      <c r="F912" s="48">
        <v>20.815912772568705</v>
      </c>
      <c r="G912" s="50">
        <v>443.8</v>
      </c>
      <c r="H912" s="41">
        <f t="shared" si="99"/>
        <v>1.2861039999999999E-2</v>
      </c>
      <c r="I912" s="41">
        <f t="shared" si="100"/>
        <v>1.585480431111111</v>
      </c>
      <c r="J912" s="41">
        <f t="shared" si="101"/>
        <v>5.707729552</v>
      </c>
      <c r="K912" s="41">
        <f t="shared" si="102"/>
        <v>4852.5550583912245</v>
      </c>
      <c r="L912" s="41">
        <f t="shared" si="103"/>
        <v>4.4234904028000004E-3</v>
      </c>
      <c r="M912" s="41">
        <f t="shared" si="104"/>
        <v>3.760730170253141</v>
      </c>
    </row>
    <row r="913" spans="2:13">
      <c r="B913" s="83">
        <f t="shared" si="98"/>
        <v>908</v>
      </c>
      <c r="C913" s="44">
        <v>5900</v>
      </c>
      <c r="D913" s="48">
        <v>12861.039999999999</v>
      </c>
      <c r="E913" s="48">
        <v>12.861039999999999</v>
      </c>
      <c r="F913" s="48">
        <v>20.815912772568705</v>
      </c>
      <c r="G913" s="50">
        <v>443.8</v>
      </c>
      <c r="H913" s="41">
        <f t="shared" si="99"/>
        <v>1.2861039999999999E-2</v>
      </c>
      <c r="I913" s="41">
        <f t="shared" si="100"/>
        <v>1.585480431111111</v>
      </c>
      <c r="J913" s="41">
        <f t="shared" si="101"/>
        <v>5.707729552</v>
      </c>
      <c r="K913" s="41">
        <f t="shared" si="102"/>
        <v>4858.2627879432248</v>
      </c>
      <c r="L913" s="41">
        <f t="shared" si="103"/>
        <v>4.4234904028000004E-3</v>
      </c>
      <c r="M913" s="41">
        <f t="shared" si="104"/>
        <v>3.7651536606559413</v>
      </c>
    </row>
    <row r="914" spans="2:13">
      <c r="B914" s="83">
        <f t="shared" si="98"/>
        <v>909</v>
      </c>
      <c r="C914" s="44">
        <v>5900</v>
      </c>
      <c r="D914" s="48">
        <v>12861.039999999999</v>
      </c>
      <c r="E914" s="48">
        <v>12.861039999999999</v>
      </c>
      <c r="F914" s="48">
        <v>20.815912772568705</v>
      </c>
      <c r="G914" s="50">
        <v>443.8</v>
      </c>
      <c r="H914" s="41">
        <f t="shared" si="99"/>
        <v>1.2861039999999999E-2</v>
      </c>
      <c r="I914" s="41">
        <f t="shared" si="100"/>
        <v>1.585480431111111</v>
      </c>
      <c r="J914" s="41">
        <f t="shared" si="101"/>
        <v>5.707729552</v>
      </c>
      <c r="K914" s="41">
        <f t="shared" si="102"/>
        <v>4863.9705174952251</v>
      </c>
      <c r="L914" s="41">
        <f t="shared" si="103"/>
        <v>4.4234904028000004E-3</v>
      </c>
      <c r="M914" s="41">
        <f t="shared" si="104"/>
        <v>3.7695771510587415</v>
      </c>
    </row>
    <row r="915" spans="2:13">
      <c r="B915" s="83">
        <f t="shared" si="98"/>
        <v>910</v>
      </c>
      <c r="C915" s="44">
        <v>6000</v>
      </c>
      <c r="D915" s="48">
        <v>12920.72</v>
      </c>
      <c r="E915" s="48">
        <v>12.920719999999999</v>
      </c>
      <c r="F915" s="48">
        <v>20.563964563063138</v>
      </c>
      <c r="G915" s="50">
        <v>443.8</v>
      </c>
      <c r="H915" s="41">
        <f t="shared" si="99"/>
        <v>1.292072E-2</v>
      </c>
      <c r="I915" s="41">
        <f t="shared" si="100"/>
        <v>1.5928376488888889</v>
      </c>
      <c r="J915" s="41">
        <f t="shared" si="101"/>
        <v>5.7342155359999998</v>
      </c>
      <c r="K915" s="41">
        <f t="shared" si="102"/>
        <v>4869.7047330312253</v>
      </c>
      <c r="L915" s="41">
        <f t="shared" si="103"/>
        <v>4.4440170403999999E-3</v>
      </c>
      <c r="M915" s="41">
        <f t="shared" si="104"/>
        <v>3.7740211680991416</v>
      </c>
    </row>
    <row r="916" spans="2:13">
      <c r="B916" s="83">
        <f t="shared" si="98"/>
        <v>911</v>
      </c>
      <c r="C916" s="44">
        <v>6000</v>
      </c>
      <c r="D916" s="48">
        <v>12920.72</v>
      </c>
      <c r="E916" s="48">
        <v>12.920719999999999</v>
      </c>
      <c r="F916" s="48">
        <v>20.563964563063138</v>
      </c>
      <c r="G916" s="50">
        <v>443.8</v>
      </c>
      <c r="H916" s="41">
        <f t="shared" si="99"/>
        <v>1.292072E-2</v>
      </c>
      <c r="I916" s="41">
        <f t="shared" si="100"/>
        <v>1.5928376488888889</v>
      </c>
      <c r="J916" s="41">
        <f t="shared" si="101"/>
        <v>5.7342155359999998</v>
      </c>
      <c r="K916" s="41">
        <f t="shared" si="102"/>
        <v>4875.4389485672255</v>
      </c>
      <c r="L916" s="41">
        <f t="shared" si="103"/>
        <v>4.4440170403999999E-3</v>
      </c>
      <c r="M916" s="41">
        <f t="shared" si="104"/>
        <v>3.7784651851395417</v>
      </c>
    </row>
    <row r="917" spans="2:13">
      <c r="B917" s="83">
        <f t="shared" si="98"/>
        <v>912</v>
      </c>
      <c r="C917" s="44">
        <v>6000</v>
      </c>
      <c r="D917" s="48">
        <v>12920.72</v>
      </c>
      <c r="E917" s="48">
        <v>12.920719999999999</v>
      </c>
      <c r="F917" s="48">
        <v>20.563964563063138</v>
      </c>
      <c r="G917" s="50">
        <v>443.8</v>
      </c>
      <c r="H917" s="41">
        <f t="shared" si="99"/>
        <v>1.292072E-2</v>
      </c>
      <c r="I917" s="41">
        <f t="shared" si="100"/>
        <v>1.5928376488888889</v>
      </c>
      <c r="J917" s="41">
        <f t="shared" si="101"/>
        <v>5.7342155359999998</v>
      </c>
      <c r="K917" s="41">
        <f t="shared" si="102"/>
        <v>4881.1731641032256</v>
      </c>
      <c r="L917" s="41">
        <f t="shared" si="103"/>
        <v>4.4440170403999999E-3</v>
      </c>
      <c r="M917" s="41">
        <f t="shared" si="104"/>
        <v>3.7829092021799418</v>
      </c>
    </row>
    <row r="918" spans="2:13">
      <c r="B918" s="83">
        <f t="shared" si="98"/>
        <v>913</v>
      </c>
      <c r="C918" s="44">
        <v>6000</v>
      </c>
      <c r="D918" s="48">
        <v>12920.72</v>
      </c>
      <c r="E918" s="48">
        <v>12.920719999999999</v>
      </c>
      <c r="F918" s="48">
        <v>20.563964563063138</v>
      </c>
      <c r="G918" s="50">
        <v>443.8</v>
      </c>
      <c r="H918" s="41">
        <f t="shared" si="99"/>
        <v>1.292072E-2</v>
      </c>
      <c r="I918" s="41">
        <f t="shared" si="100"/>
        <v>1.5928376488888889</v>
      </c>
      <c r="J918" s="41">
        <f t="shared" si="101"/>
        <v>5.7342155359999998</v>
      </c>
      <c r="K918" s="41">
        <f t="shared" si="102"/>
        <v>4886.9073796392258</v>
      </c>
      <c r="L918" s="41">
        <f t="shared" si="103"/>
        <v>4.4440170403999999E-3</v>
      </c>
      <c r="M918" s="41">
        <f t="shared" si="104"/>
        <v>3.7873532192203418</v>
      </c>
    </row>
    <row r="919" spans="2:13">
      <c r="B919" s="83">
        <f t="shared" si="98"/>
        <v>914</v>
      </c>
      <c r="C919" s="44">
        <v>6100</v>
      </c>
      <c r="D919" s="48">
        <v>12958.02</v>
      </c>
      <c r="E919" s="48">
        <v>12.958020000000001</v>
      </c>
      <c r="F919" s="48">
        <v>20.285241990330903</v>
      </c>
      <c r="G919" s="50">
        <v>443.8</v>
      </c>
      <c r="H919" s="41">
        <f t="shared" si="99"/>
        <v>1.2958020000000001E-2</v>
      </c>
      <c r="I919" s="41">
        <f t="shared" si="100"/>
        <v>1.5974359100000002</v>
      </c>
      <c r="J919" s="41">
        <f t="shared" si="101"/>
        <v>5.7507692760000007</v>
      </c>
      <c r="K919" s="41">
        <f t="shared" si="102"/>
        <v>4892.6581489152259</v>
      </c>
      <c r="L919" s="41">
        <f t="shared" si="103"/>
        <v>4.4568461889000011E-3</v>
      </c>
      <c r="M919" s="41">
        <f t="shared" si="104"/>
        <v>3.7918100654092419</v>
      </c>
    </row>
    <row r="920" spans="2:13">
      <c r="B920" s="83">
        <f t="shared" si="98"/>
        <v>915</v>
      </c>
      <c r="C920" s="44">
        <v>6100</v>
      </c>
      <c r="D920" s="48">
        <v>12958.02</v>
      </c>
      <c r="E920" s="48">
        <v>12.958020000000001</v>
      </c>
      <c r="F920" s="48">
        <v>20.285241990330903</v>
      </c>
      <c r="G920" s="50">
        <v>443.8</v>
      </c>
      <c r="H920" s="41">
        <f t="shared" si="99"/>
        <v>1.2958020000000001E-2</v>
      </c>
      <c r="I920" s="41">
        <f t="shared" si="100"/>
        <v>1.5974359100000002</v>
      </c>
      <c r="J920" s="41">
        <f t="shared" si="101"/>
        <v>5.7507692760000007</v>
      </c>
      <c r="K920" s="41">
        <f t="shared" si="102"/>
        <v>4898.4089181912259</v>
      </c>
      <c r="L920" s="41">
        <f t="shared" si="103"/>
        <v>4.4568461889000011E-3</v>
      </c>
      <c r="M920" s="41">
        <f t="shared" si="104"/>
        <v>3.796266911598142</v>
      </c>
    </row>
    <row r="921" spans="2:13">
      <c r="B921" s="83">
        <f t="shared" si="98"/>
        <v>916</v>
      </c>
      <c r="C921" s="44">
        <v>6100</v>
      </c>
      <c r="D921" s="48">
        <v>12958.02</v>
      </c>
      <c r="E921" s="48">
        <v>12.958020000000001</v>
      </c>
      <c r="F921" s="48">
        <v>20.285241990330903</v>
      </c>
      <c r="G921" s="50">
        <v>443.8</v>
      </c>
      <c r="H921" s="41">
        <f t="shared" si="99"/>
        <v>1.2958020000000001E-2</v>
      </c>
      <c r="I921" s="41">
        <f t="shared" si="100"/>
        <v>1.5974359100000002</v>
      </c>
      <c r="J921" s="41">
        <f t="shared" si="101"/>
        <v>5.7507692760000007</v>
      </c>
      <c r="K921" s="41">
        <f t="shared" si="102"/>
        <v>4904.1596874672259</v>
      </c>
      <c r="L921" s="41">
        <f t="shared" si="103"/>
        <v>4.4568461889000011E-3</v>
      </c>
      <c r="M921" s="41">
        <f t="shared" si="104"/>
        <v>3.8007237577870421</v>
      </c>
    </row>
    <row r="922" spans="2:13">
      <c r="B922" s="83">
        <f t="shared" si="98"/>
        <v>917</v>
      </c>
      <c r="C922" s="44">
        <v>6100</v>
      </c>
      <c r="D922" s="48">
        <v>12958.02</v>
      </c>
      <c r="E922" s="48">
        <v>12.958020000000001</v>
      </c>
      <c r="F922" s="48">
        <v>20.285241990330903</v>
      </c>
      <c r="G922" s="50">
        <v>470.5</v>
      </c>
      <c r="H922" s="41">
        <f t="shared" si="99"/>
        <v>1.2958020000000001E-2</v>
      </c>
      <c r="I922" s="41">
        <f t="shared" si="100"/>
        <v>1.6935412250000001</v>
      </c>
      <c r="J922" s="41">
        <f t="shared" si="101"/>
        <v>6.09674841</v>
      </c>
      <c r="K922" s="41">
        <f t="shared" si="102"/>
        <v>4910.2564358772261</v>
      </c>
      <c r="L922" s="41">
        <f t="shared" si="103"/>
        <v>4.7249800177500004E-3</v>
      </c>
      <c r="M922" s="41">
        <f t="shared" si="104"/>
        <v>3.8054487378047921</v>
      </c>
    </row>
    <row r="923" spans="2:13">
      <c r="B923" s="83">
        <f t="shared" si="98"/>
        <v>918</v>
      </c>
      <c r="C923" s="44">
        <v>6200</v>
      </c>
      <c r="D923" s="48">
        <v>13010.240000000002</v>
      </c>
      <c r="E923" s="48">
        <v>13.010240000000001</v>
      </c>
      <c r="F923" s="48">
        <v>20.038490388502264</v>
      </c>
      <c r="G923" s="50">
        <v>470.5</v>
      </c>
      <c r="H923" s="41">
        <f t="shared" si="99"/>
        <v>1.3010240000000001E-2</v>
      </c>
      <c r="I923" s="41">
        <f t="shared" si="100"/>
        <v>1.700366088888889</v>
      </c>
      <c r="J923" s="41">
        <f t="shared" si="101"/>
        <v>6.1213179200000001</v>
      </c>
      <c r="K923" s="41">
        <f t="shared" si="102"/>
        <v>4916.3777537972264</v>
      </c>
      <c r="L923" s="41">
        <f t="shared" si="103"/>
        <v>4.7440213880000004E-3</v>
      </c>
      <c r="M923" s="41">
        <f t="shared" si="104"/>
        <v>3.810192759192792</v>
      </c>
    </row>
    <row r="924" spans="2:13">
      <c r="B924" s="83">
        <f t="shared" si="98"/>
        <v>919</v>
      </c>
      <c r="C924" s="44">
        <v>6200</v>
      </c>
      <c r="D924" s="48">
        <v>13010.240000000002</v>
      </c>
      <c r="E924" s="48">
        <v>13.010240000000001</v>
      </c>
      <c r="F924" s="48">
        <v>20.038490388502264</v>
      </c>
      <c r="G924" s="50">
        <v>470.5</v>
      </c>
      <c r="H924" s="41">
        <f t="shared" si="99"/>
        <v>1.3010240000000001E-2</v>
      </c>
      <c r="I924" s="41">
        <f t="shared" si="100"/>
        <v>1.700366088888889</v>
      </c>
      <c r="J924" s="41">
        <f t="shared" si="101"/>
        <v>6.1213179200000001</v>
      </c>
      <c r="K924" s="41">
        <f t="shared" si="102"/>
        <v>4922.4990717172268</v>
      </c>
      <c r="L924" s="41">
        <f t="shared" si="103"/>
        <v>4.7440213880000004E-3</v>
      </c>
      <c r="M924" s="41">
        <f t="shared" si="104"/>
        <v>3.8149367805807919</v>
      </c>
    </row>
    <row r="925" spans="2:13">
      <c r="B925" s="83">
        <f t="shared" si="98"/>
        <v>920</v>
      </c>
      <c r="C925" s="44">
        <v>6200</v>
      </c>
      <c r="D925" s="48">
        <v>13010.240000000002</v>
      </c>
      <c r="E925" s="48">
        <v>13.010240000000001</v>
      </c>
      <c r="F925" s="48">
        <v>20.038490388502264</v>
      </c>
      <c r="G925" s="50">
        <v>470.5</v>
      </c>
      <c r="H925" s="41">
        <f t="shared" si="99"/>
        <v>1.3010240000000001E-2</v>
      </c>
      <c r="I925" s="41">
        <f t="shared" si="100"/>
        <v>1.700366088888889</v>
      </c>
      <c r="J925" s="41">
        <f t="shared" si="101"/>
        <v>6.1213179200000001</v>
      </c>
      <c r="K925" s="41">
        <f t="shared" si="102"/>
        <v>4928.6203896372272</v>
      </c>
      <c r="L925" s="41">
        <f t="shared" si="103"/>
        <v>4.7440213880000004E-3</v>
      </c>
      <c r="M925" s="41">
        <f t="shared" si="104"/>
        <v>3.8196808019687918</v>
      </c>
    </row>
    <row r="926" spans="2:13">
      <c r="B926" s="83">
        <f t="shared" si="98"/>
        <v>921</v>
      </c>
      <c r="C926" s="44">
        <v>6200</v>
      </c>
      <c r="D926" s="48">
        <v>13010.240000000002</v>
      </c>
      <c r="E926" s="48">
        <v>13.010240000000001</v>
      </c>
      <c r="F926" s="48">
        <v>20.038490388502264</v>
      </c>
      <c r="G926" s="50">
        <v>470.5</v>
      </c>
      <c r="H926" s="41">
        <f t="shared" si="99"/>
        <v>1.3010240000000001E-2</v>
      </c>
      <c r="I926" s="41">
        <f t="shared" si="100"/>
        <v>1.700366088888889</v>
      </c>
      <c r="J926" s="41">
        <f t="shared" si="101"/>
        <v>6.1213179200000001</v>
      </c>
      <c r="K926" s="41">
        <f t="shared" si="102"/>
        <v>4934.7417075572275</v>
      </c>
      <c r="L926" s="41">
        <f t="shared" si="103"/>
        <v>4.7440213880000004E-3</v>
      </c>
      <c r="M926" s="41">
        <f t="shared" si="104"/>
        <v>3.8244248233567917</v>
      </c>
    </row>
    <row r="927" spans="2:13">
      <c r="B927" s="83">
        <f t="shared" si="98"/>
        <v>922</v>
      </c>
      <c r="C927" s="44">
        <v>6300</v>
      </c>
      <c r="D927" s="48">
        <v>13055</v>
      </c>
      <c r="E927" s="48">
        <v>13.055</v>
      </c>
      <c r="F927" s="48">
        <v>19.788264591092322</v>
      </c>
      <c r="G927" s="50">
        <v>470.5</v>
      </c>
      <c r="H927" s="41">
        <f t="shared" si="99"/>
        <v>1.3054999999999999E-2</v>
      </c>
      <c r="I927" s="41">
        <f t="shared" si="100"/>
        <v>1.7062159722222221</v>
      </c>
      <c r="J927" s="41">
        <f t="shared" si="101"/>
        <v>6.1423774999999994</v>
      </c>
      <c r="K927" s="41">
        <f t="shared" si="102"/>
        <v>4940.8840850572278</v>
      </c>
      <c r="L927" s="41">
        <f t="shared" si="103"/>
        <v>4.7603425624999996E-3</v>
      </c>
      <c r="M927" s="41">
        <f t="shared" si="104"/>
        <v>3.8291851659192915</v>
      </c>
    </row>
    <row r="928" spans="2:13">
      <c r="B928" s="83">
        <f t="shared" si="98"/>
        <v>923</v>
      </c>
      <c r="C928" s="44">
        <v>6300</v>
      </c>
      <c r="D928" s="48">
        <v>13055</v>
      </c>
      <c r="E928" s="48">
        <v>13.055</v>
      </c>
      <c r="F928" s="48">
        <v>19.788264591092322</v>
      </c>
      <c r="G928" s="50">
        <v>470.5</v>
      </c>
      <c r="H928" s="41">
        <f t="shared" si="99"/>
        <v>1.3054999999999999E-2</v>
      </c>
      <c r="I928" s="41">
        <f t="shared" si="100"/>
        <v>1.7062159722222221</v>
      </c>
      <c r="J928" s="41">
        <f t="shared" si="101"/>
        <v>6.1423774999999994</v>
      </c>
      <c r="K928" s="41">
        <f t="shared" si="102"/>
        <v>4947.0264625572281</v>
      </c>
      <c r="L928" s="41">
        <f t="shared" si="103"/>
        <v>4.7603425624999996E-3</v>
      </c>
      <c r="M928" s="41">
        <f t="shared" si="104"/>
        <v>3.8339455084817913</v>
      </c>
    </row>
    <row r="929" spans="2:13">
      <c r="B929" s="83">
        <f t="shared" si="98"/>
        <v>924</v>
      </c>
      <c r="C929" s="44">
        <v>6300</v>
      </c>
      <c r="D929" s="48">
        <v>13055</v>
      </c>
      <c r="E929" s="48">
        <v>13.055</v>
      </c>
      <c r="F929" s="48">
        <v>19.788264591092322</v>
      </c>
      <c r="G929" s="50">
        <v>470.5</v>
      </c>
      <c r="H929" s="41">
        <f t="shared" si="99"/>
        <v>1.3054999999999999E-2</v>
      </c>
      <c r="I929" s="41">
        <f t="shared" si="100"/>
        <v>1.7062159722222221</v>
      </c>
      <c r="J929" s="41">
        <f t="shared" si="101"/>
        <v>6.1423774999999994</v>
      </c>
      <c r="K929" s="41">
        <f t="shared" si="102"/>
        <v>4953.1688400572284</v>
      </c>
      <c r="L929" s="41">
        <f t="shared" si="103"/>
        <v>4.7603425624999996E-3</v>
      </c>
      <c r="M929" s="41">
        <f t="shared" si="104"/>
        <v>3.8387058510442911</v>
      </c>
    </row>
    <row r="930" spans="2:13">
      <c r="B930" s="83">
        <f t="shared" si="98"/>
        <v>925</v>
      </c>
      <c r="C930" s="44">
        <v>6300</v>
      </c>
      <c r="D930" s="48">
        <v>13055</v>
      </c>
      <c r="E930" s="48">
        <v>13.055</v>
      </c>
      <c r="F930" s="48">
        <v>19.788264591092322</v>
      </c>
      <c r="G930" s="50">
        <v>470.5</v>
      </c>
      <c r="H930" s="41">
        <f t="shared" si="99"/>
        <v>1.3054999999999999E-2</v>
      </c>
      <c r="I930" s="41">
        <f t="shared" si="100"/>
        <v>1.7062159722222221</v>
      </c>
      <c r="J930" s="41">
        <f t="shared" si="101"/>
        <v>6.1423774999999994</v>
      </c>
      <c r="K930" s="41">
        <f t="shared" si="102"/>
        <v>4959.3112175572287</v>
      </c>
      <c r="L930" s="41">
        <f t="shared" si="103"/>
        <v>4.7603425624999996E-3</v>
      </c>
      <c r="M930" s="41">
        <f t="shared" si="104"/>
        <v>3.8434661936067909</v>
      </c>
    </row>
    <row r="931" spans="2:13">
      <c r="B931" s="83">
        <f t="shared" si="98"/>
        <v>926</v>
      </c>
      <c r="C931" s="44">
        <v>6400</v>
      </c>
      <c r="D931" s="48">
        <v>13278.800000000001</v>
      </c>
      <c r="E931" s="48">
        <v>13.2788</v>
      </c>
      <c r="F931" s="48">
        <v>19.812999921831189</v>
      </c>
      <c r="G931" s="50">
        <v>470.5</v>
      </c>
      <c r="H931" s="41">
        <f t="shared" si="99"/>
        <v>1.32788E-2</v>
      </c>
      <c r="I931" s="41">
        <f t="shared" si="100"/>
        <v>1.7354653888888889</v>
      </c>
      <c r="J931" s="41">
        <f t="shared" si="101"/>
        <v>6.2476754000000003</v>
      </c>
      <c r="K931" s="41">
        <f t="shared" si="102"/>
        <v>4965.5588929572286</v>
      </c>
      <c r="L931" s="41">
        <f t="shared" si="103"/>
        <v>4.8419484350000009E-3</v>
      </c>
      <c r="M931" s="41">
        <f t="shared" si="104"/>
        <v>3.8483081420417911</v>
      </c>
    </row>
    <row r="932" spans="2:13">
      <c r="B932" s="83">
        <f t="shared" si="98"/>
        <v>927</v>
      </c>
      <c r="C932" s="44">
        <v>6400</v>
      </c>
      <c r="D932" s="48">
        <v>13278.800000000001</v>
      </c>
      <c r="E932" s="48">
        <v>13.2788</v>
      </c>
      <c r="F932" s="48">
        <v>19.812999921831189</v>
      </c>
      <c r="G932" s="50">
        <v>470.5</v>
      </c>
      <c r="H932" s="41">
        <f t="shared" si="99"/>
        <v>1.32788E-2</v>
      </c>
      <c r="I932" s="41">
        <f t="shared" si="100"/>
        <v>1.7354653888888889</v>
      </c>
      <c r="J932" s="41">
        <f t="shared" si="101"/>
        <v>6.2476754000000003</v>
      </c>
      <c r="K932" s="41">
        <f t="shared" si="102"/>
        <v>4971.8065683572286</v>
      </c>
      <c r="L932" s="41">
        <f t="shared" si="103"/>
        <v>4.8419484350000009E-3</v>
      </c>
      <c r="M932" s="41">
        <f t="shared" si="104"/>
        <v>3.8531500904767912</v>
      </c>
    </row>
    <row r="933" spans="2:13">
      <c r="B933" s="83">
        <f t="shared" si="98"/>
        <v>928</v>
      </c>
      <c r="C933" s="44">
        <v>6400</v>
      </c>
      <c r="D933" s="48">
        <v>13278.800000000001</v>
      </c>
      <c r="E933" s="48">
        <v>13.2788</v>
      </c>
      <c r="F933" s="48">
        <v>19.812999921831189</v>
      </c>
      <c r="G933" s="50">
        <v>470.5</v>
      </c>
      <c r="H933" s="41">
        <f t="shared" si="99"/>
        <v>1.32788E-2</v>
      </c>
      <c r="I933" s="41">
        <f t="shared" si="100"/>
        <v>1.7354653888888889</v>
      </c>
      <c r="J933" s="41">
        <f t="shared" si="101"/>
        <v>6.2476754000000003</v>
      </c>
      <c r="K933" s="41">
        <f t="shared" si="102"/>
        <v>4978.0542437572285</v>
      </c>
      <c r="L933" s="41">
        <f t="shared" si="103"/>
        <v>4.8419484350000009E-3</v>
      </c>
      <c r="M933" s="41">
        <f t="shared" si="104"/>
        <v>3.8579920389117914</v>
      </c>
    </row>
    <row r="934" spans="2:13">
      <c r="B934" s="83">
        <f t="shared" si="98"/>
        <v>929</v>
      </c>
      <c r="C934" s="44">
        <v>6500</v>
      </c>
      <c r="D934" s="48">
        <v>13278.800000000001</v>
      </c>
      <c r="E934" s="48">
        <v>13.2788</v>
      </c>
      <c r="F934" s="48">
        <v>19.508184538418401</v>
      </c>
      <c r="G934" s="50">
        <v>470.5</v>
      </c>
      <c r="H934" s="41">
        <f t="shared" si="99"/>
        <v>1.32788E-2</v>
      </c>
      <c r="I934" s="41">
        <f t="shared" si="100"/>
        <v>1.7354653888888889</v>
      </c>
      <c r="J934" s="41">
        <f t="shared" si="101"/>
        <v>6.2476754000000003</v>
      </c>
      <c r="K934" s="41">
        <f t="shared" si="102"/>
        <v>4984.3019191572284</v>
      </c>
      <c r="L934" s="41">
        <f t="shared" si="103"/>
        <v>4.8419484350000009E-3</v>
      </c>
      <c r="M934" s="41">
        <f t="shared" si="104"/>
        <v>3.8628339873467916</v>
      </c>
    </row>
    <row r="935" spans="2:13">
      <c r="B935" s="83">
        <f t="shared" si="98"/>
        <v>930</v>
      </c>
      <c r="C935" s="44">
        <v>6500</v>
      </c>
      <c r="D935" s="48">
        <v>13278.800000000001</v>
      </c>
      <c r="E935" s="48">
        <v>13.2788</v>
      </c>
      <c r="F935" s="48">
        <v>19.508184538418401</v>
      </c>
      <c r="G935" s="50">
        <v>470.5</v>
      </c>
      <c r="H935" s="41">
        <f t="shared" si="99"/>
        <v>1.32788E-2</v>
      </c>
      <c r="I935" s="41">
        <f t="shared" si="100"/>
        <v>1.7354653888888889</v>
      </c>
      <c r="J935" s="41">
        <f t="shared" si="101"/>
        <v>6.2476754000000003</v>
      </c>
      <c r="K935" s="41">
        <f t="shared" si="102"/>
        <v>4990.5495945572284</v>
      </c>
      <c r="L935" s="41">
        <f t="shared" si="103"/>
        <v>4.8419484350000009E-3</v>
      </c>
      <c r="M935" s="41">
        <f t="shared" si="104"/>
        <v>3.8676759357817918</v>
      </c>
    </row>
    <row r="936" spans="2:13">
      <c r="B936" s="83">
        <f t="shared" si="98"/>
        <v>931</v>
      </c>
      <c r="C936" s="44">
        <v>6500</v>
      </c>
      <c r="D936" s="48">
        <v>13278.800000000001</v>
      </c>
      <c r="E936" s="48">
        <v>13.2788</v>
      </c>
      <c r="F936" s="48">
        <v>19.508184538418401</v>
      </c>
      <c r="G936" s="50">
        <v>470.5</v>
      </c>
      <c r="H936" s="41">
        <f t="shared" si="99"/>
        <v>1.32788E-2</v>
      </c>
      <c r="I936" s="41">
        <f t="shared" si="100"/>
        <v>1.7354653888888889</v>
      </c>
      <c r="J936" s="41">
        <f t="shared" si="101"/>
        <v>6.2476754000000003</v>
      </c>
      <c r="K936" s="41">
        <f t="shared" si="102"/>
        <v>4996.7972699572283</v>
      </c>
      <c r="L936" s="41">
        <f t="shared" si="103"/>
        <v>4.8419484350000009E-3</v>
      </c>
      <c r="M936" s="41">
        <f t="shared" si="104"/>
        <v>3.872517884216792</v>
      </c>
    </row>
    <row r="937" spans="2:13">
      <c r="B937" s="83">
        <f t="shared" si="98"/>
        <v>932</v>
      </c>
      <c r="C937" s="44">
        <v>6500</v>
      </c>
      <c r="D937" s="48">
        <v>13278.800000000001</v>
      </c>
      <c r="E937" s="48">
        <v>13.2788</v>
      </c>
      <c r="F937" s="48">
        <v>19.508184538418401</v>
      </c>
      <c r="G937" s="50">
        <v>470.5</v>
      </c>
      <c r="H937" s="41">
        <f t="shared" si="99"/>
        <v>1.32788E-2</v>
      </c>
      <c r="I937" s="41">
        <f t="shared" si="100"/>
        <v>1.7354653888888889</v>
      </c>
      <c r="J937" s="41">
        <f t="shared" si="101"/>
        <v>6.2476754000000003</v>
      </c>
      <c r="K937" s="41">
        <f t="shared" si="102"/>
        <v>5003.0449453572282</v>
      </c>
      <c r="L937" s="41">
        <f t="shared" si="103"/>
        <v>4.8419484350000009E-3</v>
      </c>
      <c r="M937" s="41">
        <f t="shared" si="104"/>
        <v>3.8773598326517922</v>
      </c>
    </row>
    <row r="938" spans="2:13">
      <c r="B938" s="83">
        <f t="shared" si="98"/>
        <v>933</v>
      </c>
      <c r="C938" s="44">
        <v>6500</v>
      </c>
      <c r="D938" s="48">
        <v>13278.800000000001</v>
      </c>
      <c r="E938" s="48">
        <v>13.2788</v>
      </c>
      <c r="F938" s="48">
        <v>19.508184538418401</v>
      </c>
      <c r="G938" s="50">
        <v>470.5</v>
      </c>
      <c r="H938" s="41">
        <f t="shared" si="99"/>
        <v>1.32788E-2</v>
      </c>
      <c r="I938" s="41">
        <f t="shared" si="100"/>
        <v>1.7354653888888889</v>
      </c>
      <c r="J938" s="41">
        <f t="shared" si="101"/>
        <v>6.2476754000000003</v>
      </c>
      <c r="K938" s="41">
        <f t="shared" si="102"/>
        <v>5009.2926207572282</v>
      </c>
      <c r="L938" s="41">
        <f t="shared" si="103"/>
        <v>4.8419484350000009E-3</v>
      </c>
      <c r="M938" s="41">
        <f t="shared" si="104"/>
        <v>3.8822017810867924</v>
      </c>
    </row>
    <row r="939" spans="2:13">
      <c r="B939" s="83">
        <f t="shared" si="98"/>
        <v>934</v>
      </c>
      <c r="C939" s="44">
        <v>6500</v>
      </c>
      <c r="D939" s="48">
        <v>13278.800000000001</v>
      </c>
      <c r="E939" s="48">
        <v>13.2788</v>
      </c>
      <c r="F939" s="48">
        <v>19.508184538418401</v>
      </c>
      <c r="G939" s="50">
        <v>470.5</v>
      </c>
      <c r="H939" s="41">
        <f t="shared" si="99"/>
        <v>1.32788E-2</v>
      </c>
      <c r="I939" s="41">
        <f t="shared" si="100"/>
        <v>1.7354653888888889</v>
      </c>
      <c r="J939" s="41">
        <f t="shared" si="101"/>
        <v>6.2476754000000003</v>
      </c>
      <c r="K939" s="41">
        <f t="shared" si="102"/>
        <v>5015.5402961572281</v>
      </c>
      <c r="L939" s="41">
        <f t="shared" si="103"/>
        <v>4.8419484350000009E-3</v>
      </c>
      <c r="M939" s="41">
        <f t="shared" si="104"/>
        <v>3.8870437295217926</v>
      </c>
    </row>
    <row r="940" spans="2:13">
      <c r="B940" s="83">
        <f t="shared" si="98"/>
        <v>935</v>
      </c>
      <c r="C940" s="44">
        <v>6500</v>
      </c>
      <c r="D940" s="48">
        <v>13278.800000000001</v>
      </c>
      <c r="E940" s="48">
        <v>13.2788</v>
      </c>
      <c r="F940" s="48">
        <v>19.508184538418401</v>
      </c>
      <c r="G940" s="50">
        <v>470.5</v>
      </c>
      <c r="H940" s="41">
        <f t="shared" si="99"/>
        <v>1.32788E-2</v>
      </c>
      <c r="I940" s="41">
        <f t="shared" si="100"/>
        <v>1.7354653888888889</v>
      </c>
      <c r="J940" s="41">
        <f t="shared" si="101"/>
        <v>6.2476754000000003</v>
      </c>
      <c r="K940" s="41">
        <f t="shared" si="102"/>
        <v>5021.787971557228</v>
      </c>
      <c r="L940" s="41">
        <f t="shared" si="103"/>
        <v>4.8419484350000009E-3</v>
      </c>
      <c r="M940" s="41">
        <f t="shared" si="104"/>
        <v>3.8918856779567927</v>
      </c>
    </row>
    <row r="941" spans="2:13">
      <c r="B941" s="83">
        <f t="shared" si="98"/>
        <v>936</v>
      </c>
      <c r="C941" s="44">
        <v>6500</v>
      </c>
      <c r="D941" s="48">
        <v>13278.800000000001</v>
      </c>
      <c r="E941" s="48">
        <v>13.2788</v>
      </c>
      <c r="F941" s="48">
        <v>19.508184538418401</v>
      </c>
      <c r="G941" s="50">
        <v>470.5</v>
      </c>
      <c r="H941" s="41">
        <f t="shared" si="99"/>
        <v>1.32788E-2</v>
      </c>
      <c r="I941" s="41">
        <f t="shared" si="100"/>
        <v>1.7354653888888889</v>
      </c>
      <c r="J941" s="41">
        <f t="shared" si="101"/>
        <v>6.2476754000000003</v>
      </c>
      <c r="K941" s="41">
        <f t="shared" si="102"/>
        <v>5028.035646957228</v>
      </c>
      <c r="L941" s="41">
        <f t="shared" si="103"/>
        <v>4.8419484350000009E-3</v>
      </c>
      <c r="M941" s="41">
        <f t="shared" si="104"/>
        <v>3.8967276263917929</v>
      </c>
    </row>
    <row r="942" spans="2:13">
      <c r="B942" s="83">
        <f t="shared" si="98"/>
        <v>937</v>
      </c>
      <c r="C942" s="44">
        <v>6500</v>
      </c>
      <c r="D942" s="48">
        <v>13278.800000000001</v>
      </c>
      <c r="E942" s="48">
        <v>13.2788</v>
      </c>
      <c r="F942" s="48">
        <v>19.508184538418401</v>
      </c>
      <c r="G942" s="50">
        <v>470.5</v>
      </c>
      <c r="H942" s="41">
        <f t="shared" si="99"/>
        <v>1.32788E-2</v>
      </c>
      <c r="I942" s="41">
        <f t="shared" si="100"/>
        <v>1.7354653888888889</v>
      </c>
      <c r="J942" s="41">
        <f t="shared" si="101"/>
        <v>6.2476754000000003</v>
      </c>
      <c r="K942" s="41">
        <f t="shared" si="102"/>
        <v>5034.2833223572279</v>
      </c>
      <c r="L942" s="41">
        <f t="shared" si="103"/>
        <v>4.8419484350000009E-3</v>
      </c>
      <c r="M942" s="41">
        <f t="shared" si="104"/>
        <v>3.9015695748267931</v>
      </c>
    </row>
    <row r="943" spans="2:13">
      <c r="B943" s="83">
        <f t="shared" si="98"/>
        <v>938</v>
      </c>
      <c r="C943" s="44">
        <v>6500</v>
      </c>
      <c r="D943" s="48">
        <v>13278.800000000001</v>
      </c>
      <c r="E943" s="48">
        <v>13.2788</v>
      </c>
      <c r="F943" s="48">
        <v>19.508184538418401</v>
      </c>
      <c r="G943" s="50">
        <v>470.5</v>
      </c>
      <c r="H943" s="41">
        <f t="shared" si="99"/>
        <v>1.32788E-2</v>
      </c>
      <c r="I943" s="41">
        <f t="shared" si="100"/>
        <v>1.7354653888888889</v>
      </c>
      <c r="J943" s="41">
        <f t="shared" si="101"/>
        <v>6.2476754000000003</v>
      </c>
      <c r="K943" s="41">
        <f t="shared" si="102"/>
        <v>5040.5309977572279</v>
      </c>
      <c r="L943" s="41">
        <f t="shared" si="103"/>
        <v>4.8419484350000009E-3</v>
      </c>
      <c r="M943" s="41">
        <f t="shared" si="104"/>
        <v>3.9064115232617933</v>
      </c>
    </row>
    <row r="944" spans="2:13">
      <c r="B944" s="83">
        <f t="shared" si="98"/>
        <v>939</v>
      </c>
      <c r="C944" s="44">
        <v>6500</v>
      </c>
      <c r="D944" s="48">
        <v>13278.800000000001</v>
      </c>
      <c r="E944" s="48">
        <v>13.2788</v>
      </c>
      <c r="F944" s="48">
        <v>19.508184538418401</v>
      </c>
      <c r="G944" s="50">
        <v>470.5</v>
      </c>
      <c r="H944" s="41">
        <f t="shared" si="99"/>
        <v>1.32788E-2</v>
      </c>
      <c r="I944" s="41">
        <f t="shared" si="100"/>
        <v>1.7354653888888889</v>
      </c>
      <c r="J944" s="41">
        <f t="shared" si="101"/>
        <v>6.2476754000000003</v>
      </c>
      <c r="K944" s="41">
        <f t="shared" si="102"/>
        <v>5046.7786731572278</v>
      </c>
      <c r="L944" s="41">
        <f t="shared" si="103"/>
        <v>4.8419484350000009E-3</v>
      </c>
      <c r="M944" s="41">
        <f t="shared" si="104"/>
        <v>3.9112534716967935</v>
      </c>
    </row>
    <row r="945" spans="2:13">
      <c r="B945" s="83">
        <f t="shared" si="98"/>
        <v>940</v>
      </c>
      <c r="C945" s="44">
        <v>6500</v>
      </c>
      <c r="D945" s="48">
        <v>13278.800000000001</v>
      </c>
      <c r="E945" s="48">
        <v>13.2788</v>
      </c>
      <c r="F945" s="48">
        <v>19.508184538418401</v>
      </c>
      <c r="G945" s="50">
        <v>470.5</v>
      </c>
      <c r="H945" s="41">
        <f t="shared" si="99"/>
        <v>1.32788E-2</v>
      </c>
      <c r="I945" s="41">
        <f t="shared" si="100"/>
        <v>1.7354653888888889</v>
      </c>
      <c r="J945" s="41">
        <f t="shared" si="101"/>
        <v>6.2476754000000003</v>
      </c>
      <c r="K945" s="41">
        <f t="shared" si="102"/>
        <v>5053.0263485572277</v>
      </c>
      <c r="L945" s="41">
        <f t="shared" si="103"/>
        <v>4.8419484350000009E-3</v>
      </c>
      <c r="M945" s="41">
        <f t="shared" si="104"/>
        <v>3.9160954201317937</v>
      </c>
    </row>
    <row r="946" spans="2:13">
      <c r="B946" s="83">
        <f t="shared" si="98"/>
        <v>941</v>
      </c>
      <c r="C946" s="44">
        <v>6500</v>
      </c>
      <c r="D946" s="48">
        <v>13278.800000000001</v>
      </c>
      <c r="E946" s="48">
        <v>13.2788</v>
      </c>
      <c r="F946" s="48">
        <v>19.508184538418401</v>
      </c>
      <c r="G946" s="50">
        <v>470.5</v>
      </c>
      <c r="H946" s="41">
        <f t="shared" si="99"/>
        <v>1.32788E-2</v>
      </c>
      <c r="I946" s="41">
        <f t="shared" si="100"/>
        <v>1.7354653888888889</v>
      </c>
      <c r="J946" s="41">
        <f t="shared" si="101"/>
        <v>6.2476754000000003</v>
      </c>
      <c r="K946" s="41">
        <f t="shared" si="102"/>
        <v>5059.2740239572277</v>
      </c>
      <c r="L946" s="41">
        <f t="shared" si="103"/>
        <v>4.8419484350000009E-3</v>
      </c>
      <c r="M946" s="41">
        <f t="shared" si="104"/>
        <v>3.9209373685667939</v>
      </c>
    </row>
    <row r="947" spans="2:13">
      <c r="B947" s="83">
        <f t="shared" si="98"/>
        <v>942</v>
      </c>
      <c r="C947" s="44">
        <v>7000</v>
      </c>
      <c r="D947" s="48">
        <v>9287.6999999999989</v>
      </c>
      <c r="E947" s="48">
        <v>9.2876999999999992</v>
      </c>
      <c r="F947" s="48">
        <v>12.670143128182252</v>
      </c>
      <c r="G947" s="50">
        <v>443.8</v>
      </c>
      <c r="H947" s="41">
        <f t="shared" si="99"/>
        <v>9.2876999999999994E-3</v>
      </c>
      <c r="I947" s="41">
        <f t="shared" si="100"/>
        <v>1.1449670166666668</v>
      </c>
      <c r="J947" s="41">
        <f t="shared" si="101"/>
        <v>4.1218812599999994</v>
      </c>
      <c r="K947" s="41">
        <f t="shared" si="102"/>
        <v>5063.3959052172277</v>
      </c>
      <c r="L947" s="41">
        <f t="shared" si="103"/>
        <v>3.1944579765000002E-3</v>
      </c>
      <c r="M947" s="41">
        <f t="shared" si="104"/>
        <v>3.9241318265432938</v>
      </c>
    </row>
    <row r="948" spans="2:13">
      <c r="B948" s="83">
        <f t="shared" si="98"/>
        <v>943</v>
      </c>
      <c r="C948" s="44">
        <v>7000</v>
      </c>
      <c r="D948" s="48">
        <v>9287.6999999999989</v>
      </c>
      <c r="E948" s="48">
        <v>9.2876999999999992</v>
      </c>
      <c r="F948" s="48">
        <v>12.670143128182252</v>
      </c>
      <c r="G948" s="50">
        <v>443.8</v>
      </c>
      <c r="H948" s="41">
        <f t="shared" si="99"/>
        <v>9.2876999999999994E-3</v>
      </c>
      <c r="I948" s="41">
        <f t="shared" si="100"/>
        <v>1.1449670166666668</v>
      </c>
      <c r="J948" s="41">
        <f t="shared" si="101"/>
        <v>4.1218812599999994</v>
      </c>
      <c r="K948" s="41">
        <f t="shared" si="102"/>
        <v>5067.5177864772277</v>
      </c>
      <c r="L948" s="41">
        <f t="shared" si="103"/>
        <v>3.1944579765000002E-3</v>
      </c>
      <c r="M948" s="41">
        <f t="shared" si="104"/>
        <v>3.9273262845197938</v>
      </c>
    </row>
    <row r="949" spans="2:13">
      <c r="B949" s="83">
        <f t="shared" si="98"/>
        <v>944</v>
      </c>
      <c r="C949" s="44">
        <v>7000</v>
      </c>
      <c r="D949" s="48">
        <v>9287.6999999999989</v>
      </c>
      <c r="E949" s="48">
        <v>9.2876999999999992</v>
      </c>
      <c r="F949" s="48">
        <v>12.670143128182252</v>
      </c>
      <c r="G949" s="50">
        <v>443.8</v>
      </c>
      <c r="H949" s="41">
        <f t="shared" si="99"/>
        <v>9.2876999999999994E-3</v>
      </c>
      <c r="I949" s="41">
        <f t="shared" si="100"/>
        <v>1.1449670166666668</v>
      </c>
      <c r="J949" s="41">
        <f t="shared" si="101"/>
        <v>4.1218812599999994</v>
      </c>
      <c r="K949" s="41">
        <f t="shared" si="102"/>
        <v>5071.6396677372277</v>
      </c>
      <c r="L949" s="41">
        <f t="shared" si="103"/>
        <v>3.1944579765000002E-3</v>
      </c>
      <c r="M949" s="41">
        <f t="shared" si="104"/>
        <v>3.9305207424962938</v>
      </c>
    </row>
    <row r="950" spans="2:13">
      <c r="B950" s="83">
        <f t="shared" si="98"/>
        <v>945</v>
      </c>
      <c r="C950" s="44">
        <v>7000</v>
      </c>
      <c r="D950" s="48">
        <v>9287.6999999999989</v>
      </c>
      <c r="E950" s="48">
        <v>9.2876999999999992</v>
      </c>
      <c r="F950" s="48">
        <v>12.670143128182252</v>
      </c>
      <c r="G950" s="50">
        <v>443.8</v>
      </c>
      <c r="H950" s="41">
        <f t="shared" si="99"/>
        <v>9.2876999999999994E-3</v>
      </c>
      <c r="I950" s="41">
        <f t="shared" si="100"/>
        <v>1.1449670166666668</v>
      </c>
      <c r="J950" s="41">
        <f t="shared" si="101"/>
        <v>4.1218812599999994</v>
      </c>
      <c r="K950" s="41">
        <f t="shared" si="102"/>
        <v>5075.7615489972277</v>
      </c>
      <c r="L950" s="41">
        <f t="shared" si="103"/>
        <v>3.1944579765000002E-3</v>
      </c>
      <c r="M950" s="41">
        <f t="shared" si="104"/>
        <v>3.9337152004727938</v>
      </c>
    </row>
    <row r="951" spans="2:13">
      <c r="B951" s="83">
        <f t="shared" si="98"/>
        <v>946</v>
      </c>
      <c r="C951" s="44">
        <v>7000</v>
      </c>
      <c r="D951" s="48">
        <v>9287.6999999999989</v>
      </c>
      <c r="E951" s="48">
        <v>9.2876999999999992</v>
      </c>
      <c r="F951" s="48">
        <v>12.670143128182252</v>
      </c>
      <c r="G951" s="50">
        <v>443.8</v>
      </c>
      <c r="H951" s="41">
        <f t="shared" si="99"/>
        <v>9.2876999999999994E-3</v>
      </c>
      <c r="I951" s="41">
        <f t="shared" si="100"/>
        <v>1.1449670166666668</v>
      </c>
      <c r="J951" s="41">
        <f t="shared" si="101"/>
        <v>4.1218812599999994</v>
      </c>
      <c r="K951" s="41">
        <f t="shared" si="102"/>
        <v>5079.8834302572277</v>
      </c>
      <c r="L951" s="41">
        <f t="shared" si="103"/>
        <v>3.1944579765000002E-3</v>
      </c>
      <c r="M951" s="41">
        <f t="shared" si="104"/>
        <v>3.9369096584492937</v>
      </c>
    </row>
    <row r="952" spans="2:13">
      <c r="B952" s="83">
        <f t="shared" si="98"/>
        <v>947</v>
      </c>
      <c r="C952" s="44">
        <v>7000</v>
      </c>
      <c r="D952" s="48">
        <v>9287.6999999999989</v>
      </c>
      <c r="E952" s="48">
        <v>9.2876999999999992</v>
      </c>
      <c r="F952" s="48">
        <v>12.670143128182252</v>
      </c>
      <c r="G952" s="50">
        <v>414.1</v>
      </c>
      <c r="H952" s="41">
        <f t="shared" si="99"/>
        <v>9.2876999999999994E-3</v>
      </c>
      <c r="I952" s="41">
        <f t="shared" si="100"/>
        <v>1.0683434916666665</v>
      </c>
      <c r="J952" s="41">
        <f t="shared" si="101"/>
        <v>3.8460365699999999</v>
      </c>
      <c r="K952" s="41">
        <f t="shared" si="102"/>
        <v>5083.729466827228</v>
      </c>
      <c r="L952" s="41">
        <f t="shared" si="103"/>
        <v>2.9806783417500003E-3</v>
      </c>
      <c r="M952" s="41">
        <f t="shared" si="104"/>
        <v>3.9398903367910436</v>
      </c>
    </row>
    <row r="953" spans="2:13">
      <c r="B953" s="83">
        <f t="shared" si="98"/>
        <v>948</v>
      </c>
      <c r="C953" s="44">
        <v>6900</v>
      </c>
      <c r="D953" s="48">
        <v>9675.6200000000008</v>
      </c>
      <c r="E953" s="48">
        <v>9.6756200000000003</v>
      </c>
      <c r="F953" s="48">
        <v>13.390632612859172</v>
      </c>
      <c r="G953" s="50">
        <v>414.1</v>
      </c>
      <c r="H953" s="41">
        <f t="shared" si="99"/>
        <v>9.6756200000000011E-3</v>
      </c>
      <c r="I953" s="41">
        <f t="shared" si="100"/>
        <v>1.1129650672222224</v>
      </c>
      <c r="J953" s="41">
        <f t="shared" si="101"/>
        <v>4.0066742420000008</v>
      </c>
      <c r="K953" s="41">
        <f t="shared" si="102"/>
        <v>5087.7361410692283</v>
      </c>
      <c r="L953" s="41">
        <f t="shared" si="103"/>
        <v>3.1051725375500008E-3</v>
      </c>
      <c r="M953" s="41">
        <f t="shared" si="104"/>
        <v>3.9429955093285938</v>
      </c>
    </row>
    <row r="954" spans="2:13">
      <c r="B954" s="83">
        <f t="shared" si="98"/>
        <v>949</v>
      </c>
      <c r="C954" s="44">
        <v>6900</v>
      </c>
      <c r="D954" s="48">
        <v>9675.6200000000008</v>
      </c>
      <c r="E954" s="48">
        <v>9.6756200000000003</v>
      </c>
      <c r="F954" s="48">
        <v>13.390632612859172</v>
      </c>
      <c r="G954" s="50">
        <v>469.1</v>
      </c>
      <c r="H954" s="41">
        <f t="shared" si="99"/>
        <v>9.6756200000000011E-3</v>
      </c>
      <c r="I954" s="41">
        <f t="shared" si="100"/>
        <v>1.2607870394444447</v>
      </c>
      <c r="J954" s="41">
        <f t="shared" si="101"/>
        <v>4.5388333420000011</v>
      </c>
      <c r="K954" s="41">
        <f t="shared" si="102"/>
        <v>5092.274974411228</v>
      </c>
      <c r="L954" s="41">
        <f t="shared" si="103"/>
        <v>3.517595840050001E-3</v>
      </c>
      <c r="M954" s="41">
        <f t="shared" si="104"/>
        <v>3.946513105168644</v>
      </c>
    </row>
    <row r="955" spans="2:13">
      <c r="B955" s="83">
        <f t="shared" si="98"/>
        <v>950</v>
      </c>
      <c r="C955" s="44">
        <v>6900</v>
      </c>
      <c r="D955" s="48">
        <v>9675.6200000000008</v>
      </c>
      <c r="E955" s="48">
        <v>9.6756200000000003</v>
      </c>
      <c r="F955" s="48">
        <v>13.390632612859172</v>
      </c>
      <c r="G955" s="50">
        <v>469.1</v>
      </c>
      <c r="H955" s="41">
        <f t="shared" si="99"/>
        <v>9.6756200000000011E-3</v>
      </c>
      <c r="I955" s="41">
        <f t="shared" si="100"/>
        <v>1.2607870394444447</v>
      </c>
      <c r="J955" s="41">
        <f t="shared" si="101"/>
        <v>4.5388333420000011</v>
      </c>
      <c r="K955" s="41">
        <f t="shared" si="102"/>
        <v>5096.8138077532276</v>
      </c>
      <c r="L955" s="41">
        <f t="shared" si="103"/>
        <v>3.517595840050001E-3</v>
      </c>
      <c r="M955" s="41">
        <f t="shared" si="104"/>
        <v>3.9500307010086941</v>
      </c>
    </row>
    <row r="956" spans="2:13">
      <c r="B956" s="83">
        <f t="shared" si="98"/>
        <v>951</v>
      </c>
      <c r="C956" s="44">
        <v>6900</v>
      </c>
      <c r="D956" s="48">
        <v>9675.6200000000008</v>
      </c>
      <c r="E956" s="48">
        <v>9.6756200000000003</v>
      </c>
      <c r="F956" s="48">
        <v>13.390632612859172</v>
      </c>
      <c r="G956" s="50">
        <v>469.1</v>
      </c>
      <c r="H956" s="41">
        <f t="shared" si="99"/>
        <v>9.6756200000000011E-3</v>
      </c>
      <c r="I956" s="41">
        <f t="shared" si="100"/>
        <v>1.2607870394444447</v>
      </c>
      <c r="J956" s="41">
        <f t="shared" si="101"/>
        <v>4.5388333420000011</v>
      </c>
      <c r="K956" s="41">
        <f t="shared" si="102"/>
        <v>5101.3526410952272</v>
      </c>
      <c r="L956" s="41">
        <f t="shared" si="103"/>
        <v>3.517595840050001E-3</v>
      </c>
      <c r="M956" s="41">
        <f t="shared" si="104"/>
        <v>3.9535482968487443</v>
      </c>
    </row>
    <row r="957" spans="2:13">
      <c r="B957" s="83">
        <f t="shared" si="98"/>
        <v>952</v>
      </c>
      <c r="C957" s="44">
        <v>6900</v>
      </c>
      <c r="D957" s="48">
        <v>9675.6200000000008</v>
      </c>
      <c r="E957" s="48">
        <v>9.6756200000000003</v>
      </c>
      <c r="F957" s="48">
        <v>13.390632612859172</v>
      </c>
      <c r="G957" s="50">
        <v>469.1</v>
      </c>
      <c r="H957" s="41">
        <f t="shared" si="99"/>
        <v>9.6756200000000011E-3</v>
      </c>
      <c r="I957" s="41">
        <f t="shared" si="100"/>
        <v>1.2607870394444447</v>
      </c>
      <c r="J957" s="41">
        <f t="shared" si="101"/>
        <v>4.5388333420000011</v>
      </c>
      <c r="K957" s="41">
        <f t="shared" si="102"/>
        <v>5105.8914744372269</v>
      </c>
      <c r="L957" s="41">
        <f t="shared" si="103"/>
        <v>3.517595840050001E-3</v>
      </c>
      <c r="M957" s="41">
        <f t="shared" si="104"/>
        <v>3.9570658926887945</v>
      </c>
    </row>
    <row r="958" spans="2:13">
      <c r="B958" s="83">
        <f t="shared" si="98"/>
        <v>953</v>
      </c>
      <c r="C958" s="44">
        <v>6900</v>
      </c>
      <c r="D958" s="48">
        <v>9675.6200000000008</v>
      </c>
      <c r="E958" s="48">
        <v>9.6756200000000003</v>
      </c>
      <c r="F958" s="48">
        <v>13.390632612859172</v>
      </c>
      <c r="G958" s="50">
        <v>469.1</v>
      </c>
      <c r="H958" s="41">
        <f t="shared" si="99"/>
        <v>9.6756200000000011E-3</v>
      </c>
      <c r="I958" s="41">
        <f t="shared" si="100"/>
        <v>1.2607870394444447</v>
      </c>
      <c r="J958" s="41">
        <f t="shared" si="101"/>
        <v>4.5388333420000011</v>
      </c>
      <c r="K958" s="41">
        <f t="shared" si="102"/>
        <v>5110.4303077792265</v>
      </c>
      <c r="L958" s="41">
        <f t="shared" si="103"/>
        <v>3.517595840050001E-3</v>
      </c>
      <c r="M958" s="41">
        <f t="shared" si="104"/>
        <v>3.9605834885288447</v>
      </c>
    </row>
    <row r="959" spans="2:13">
      <c r="B959" s="83">
        <f t="shared" si="98"/>
        <v>954</v>
      </c>
      <c r="C959" s="44">
        <v>6900</v>
      </c>
      <c r="D959" s="48">
        <v>9675.6200000000008</v>
      </c>
      <c r="E959" s="48">
        <v>9.6756200000000003</v>
      </c>
      <c r="F959" s="48">
        <v>13.390632612859172</v>
      </c>
      <c r="G959" s="50">
        <v>469.1</v>
      </c>
      <c r="H959" s="41">
        <f t="shared" si="99"/>
        <v>9.6756200000000011E-3</v>
      </c>
      <c r="I959" s="41">
        <f t="shared" si="100"/>
        <v>1.2607870394444447</v>
      </c>
      <c r="J959" s="41">
        <f t="shared" si="101"/>
        <v>4.5388333420000011</v>
      </c>
      <c r="K959" s="41">
        <f t="shared" si="102"/>
        <v>5114.9691411212261</v>
      </c>
      <c r="L959" s="41">
        <f t="shared" si="103"/>
        <v>3.517595840050001E-3</v>
      </c>
      <c r="M959" s="41">
        <f t="shared" si="104"/>
        <v>3.9641010843688949</v>
      </c>
    </row>
    <row r="960" spans="2:13">
      <c r="B960" s="83">
        <f t="shared" si="98"/>
        <v>955</v>
      </c>
      <c r="C960" s="44">
        <v>6800</v>
      </c>
      <c r="D960" s="48">
        <v>10056.08</v>
      </c>
      <c r="E960" s="48">
        <v>10.05608</v>
      </c>
      <c r="F960" s="48">
        <v>14.121836824654828</v>
      </c>
      <c r="G960" s="50">
        <v>457.1</v>
      </c>
      <c r="H960" s="41">
        <f t="shared" si="99"/>
        <v>1.005608E-2</v>
      </c>
      <c r="I960" s="41">
        <f t="shared" si="100"/>
        <v>1.2768428244444445</v>
      </c>
      <c r="J960" s="41">
        <f t="shared" si="101"/>
        <v>4.5966341680000005</v>
      </c>
      <c r="K960" s="41">
        <f t="shared" si="102"/>
        <v>5119.5657752892257</v>
      </c>
      <c r="L960" s="41">
        <f t="shared" si="103"/>
        <v>3.5623914802000007E-3</v>
      </c>
      <c r="M960" s="41">
        <f t="shared" si="104"/>
        <v>3.9676634758490947</v>
      </c>
    </row>
    <row r="961" spans="2:13">
      <c r="B961" s="83">
        <f t="shared" si="98"/>
        <v>956</v>
      </c>
      <c r="C961" s="44">
        <v>6800</v>
      </c>
      <c r="D961" s="48">
        <v>10056.08</v>
      </c>
      <c r="E961" s="48">
        <v>10.05608</v>
      </c>
      <c r="F961" s="48">
        <v>14.121836824654828</v>
      </c>
      <c r="G961" s="50">
        <v>457.1</v>
      </c>
      <c r="H961" s="41">
        <f t="shared" si="99"/>
        <v>1.005608E-2</v>
      </c>
      <c r="I961" s="41">
        <f t="shared" si="100"/>
        <v>1.2768428244444445</v>
      </c>
      <c r="J961" s="41">
        <f t="shared" si="101"/>
        <v>4.5966341680000005</v>
      </c>
      <c r="K961" s="41">
        <f t="shared" si="102"/>
        <v>5124.1624094572253</v>
      </c>
      <c r="L961" s="41">
        <f t="shared" si="103"/>
        <v>3.5623914802000007E-3</v>
      </c>
      <c r="M961" s="41">
        <f t="shared" si="104"/>
        <v>3.9712258673292946</v>
      </c>
    </row>
    <row r="962" spans="2:13">
      <c r="B962" s="83">
        <f t="shared" si="98"/>
        <v>957</v>
      </c>
      <c r="C962" s="44">
        <v>6800</v>
      </c>
      <c r="D962" s="48">
        <v>10056.08</v>
      </c>
      <c r="E962" s="48">
        <v>10.05608</v>
      </c>
      <c r="F962" s="48">
        <v>14.121836824654828</v>
      </c>
      <c r="G962" s="50">
        <v>457.1</v>
      </c>
      <c r="H962" s="41">
        <f t="shared" si="99"/>
        <v>1.005608E-2</v>
      </c>
      <c r="I962" s="41">
        <f t="shared" si="100"/>
        <v>1.2768428244444445</v>
      </c>
      <c r="J962" s="41">
        <f t="shared" si="101"/>
        <v>4.5966341680000005</v>
      </c>
      <c r="K962" s="41">
        <f t="shared" si="102"/>
        <v>5128.7590436252249</v>
      </c>
      <c r="L962" s="41">
        <f t="shared" si="103"/>
        <v>3.5623914802000007E-3</v>
      </c>
      <c r="M962" s="41">
        <f t="shared" si="104"/>
        <v>3.9747882588094945</v>
      </c>
    </row>
    <row r="963" spans="2:13">
      <c r="B963" s="83">
        <f t="shared" si="98"/>
        <v>958</v>
      </c>
      <c r="C963" s="44">
        <v>6800</v>
      </c>
      <c r="D963" s="48">
        <v>10056.08</v>
      </c>
      <c r="E963" s="48">
        <v>10.05608</v>
      </c>
      <c r="F963" s="48">
        <v>14.121836824654828</v>
      </c>
      <c r="G963" s="50">
        <v>457.1</v>
      </c>
      <c r="H963" s="41">
        <f t="shared" si="99"/>
        <v>1.005608E-2</v>
      </c>
      <c r="I963" s="41">
        <f t="shared" si="100"/>
        <v>1.2768428244444445</v>
      </c>
      <c r="J963" s="41">
        <f t="shared" si="101"/>
        <v>4.5966341680000005</v>
      </c>
      <c r="K963" s="41">
        <f t="shared" si="102"/>
        <v>5133.3556777932245</v>
      </c>
      <c r="L963" s="41">
        <f t="shared" si="103"/>
        <v>3.5623914802000007E-3</v>
      </c>
      <c r="M963" s="41">
        <f t="shared" si="104"/>
        <v>3.9783506502896944</v>
      </c>
    </row>
    <row r="964" spans="2:13">
      <c r="B964" s="83">
        <f t="shared" si="98"/>
        <v>959</v>
      </c>
      <c r="C964" s="44">
        <v>6800</v>
      </c>
      <c r="D964" s="48">
        <v>10056.08</v>
      </c>
      <c r="E964" s="48">
        <v>10.05608</v>
      </c>
      <c r="F964" s="48">
        <v>14.121836824654828</v>
      </c>
      <c r="G964" s="50">
        <v>457.1</v>
      </c>
      <c r="H964" s="41">
        <f t="shared" si="99"/>
        <v>1.005608E-2</v>
      </c>
      <c r="I964" s="41">
        <f t="shared" si="100"/>
        <v>1.2768428244444445</v>
      </c>
      <c r="J964" s="41">
        <f t="shared" si="101"/>
        <v>4.5966341680000005</v>
      </c>
      <c r="K964" s="41">
        <f t="shared" si="102"/>
        <v>5137.952311961224</v>
      </c>
      <c r="L964" s="41">
        <f t="shared" si="103"/>
        <v>3.5623914802000007E-3</v>
      </c>
      <c r="M964" s="41">
        <f t="shared" si="104"/>
        <v>3.9819130417698942</v>
      </c>
    </row>
    <row r="965" spans="2:13">
      <c r="B965" s="83">
        <f t="shared" si="98"/>
        <v>960</v>
      </c>
      <c r="C965" s="44">
        <v>6800</v>
      </c>
      <c r="D965" s="48">
        <v>10056.08</v>
      </c>
      <c r="E965" s="48">
        <v>10.05608</v>
      </c>
      <c r="F965" s="48">
        <v>14.121836824654828</v>
      </c>
      <c r="G965" s="50">
        <v>473.7</v>
      </c>
      <c r="H965" s="41">
        <f t="shared" si="99"/>
        <v>1.005608E-2</v>
      </c>
      <c r="I965" s="41">
        <f t="shared" si="100"/>
        <v>1.3232125266666666</v>
      </c>
      <c r="J965" s="41">
        <f t="shared" si="101"/>
        <v>4.7635650959999998</v>
      </c>
      <c r="K965" s="41">
        <f t="shared" si="102"/>
        <v>5142.7158770572241</v>
      </c>
      <c r="L965" s="41">
        <f t="shared" si="103"/>
        <v>3.6917629493999999E-3</v>
      </c>
      <c r="M965" s="41">
        <f t="shared" si="104"/>
        <v>3.9856048047192942</v>
      </c>
    </row>
    <row r="966" spans="2:13">
      <c r="B966" s="83">
        <f t="shared" si="98"/>
        <v>961</v>
      </c>
      <c r="C966" s="44">
        <v>6700</v>
      </c>
      <c r="D966" s="48">
        <v>10444</v>
      </c>
      <c r="E966" s="48">
        <v>10.444000000000001</v>
      </c>
      <c r="F966" s="48">
        <v>14.88550052822467</v>
      </c>
      <c r="G966" s="50">
        <v>473.7</v>
      </c>
      <c r="H966" s="41">
        <f t="shared" si="99"/>
        <v>1.0444E-2</v>
      </c>
      <c r="I966" s="41">
        <f t="shared" si="100"/>
        <v>1.3742563333333333</v>
      </c>
      <c r="J966" s="41">
        <f t="shared" si="101"/>
        <v>4.9473228000000002</v>
      </c>
      <c r="K966" s="41">
        <f t="shared" si="102"/>
        <v>5147.6631998572238</v>
      </c>
      <c r="L966" s="41">
        <f t="shared" si="103"/>
        <v>3.8341751700000002E-3</v>
      </c>
      <c r="M966" s="41">
        <f t="shared" si="104"/>
        <v>3.9894389798892944</v>
      </c>
    </row>
    <row r="967" spans="2:13">
      <c r="B967" s="83">
        <f t="shared" ref="B967:B1030" si="105">B966+1</f>
        <v>962</v>
      </c>
      <c r="C967" s="44">
        <v>6700</v>
      </c>
      <c r="D967" s="48">
        <v>10444</v>
      </c>
      <c r="E967" s="48">
        <v>10.444000000000001</v>
      </c>
      <c r="F967" s="48">
        <v>14.88550052822467</v>
      </c>
      <c r="G967" s="50">
        <v>473.7</v>
      </c>
      <c r="H967" s="41">
        <f t="shared" ref="H967:H1030" si="106">E967/1000</f>
        <v>1.0444E-2</v>
      </c>
      <c r="I967" s="41">
        <f t="shared" ref="I967:I1030" si="107">E967*G967/3600</f>
        <v>1.3742563333333333</v>
      </c>
      <c r="J967" s="41">
        <f t="shared" ref="J967:J1030" si="108">H967*G967</f>
        <v>4.9473228000000002</v>
      </c>
      <c r="K967" s="41">
        <f t="shared" ref="K967:K1030" si="109">K966+J967</f>
        <v>5152.6105226572236</v>
      </c>
      <c r="L967" s="41">
        <f t="shared" ref="L967:L1030" si="110">J967/1000*0.775</f>
        <v>3.8341751700000002E-3</v>
      </c>
      <c r="M967" s="41">
        <f t="shared" ref="M967:M1030" si="111">M966+L967</f>
        <v>3.9932731550592946</v>
      </c>
    </row>
    <row r="968" spans="2:13">
      <c r="B968" s="83">
        <f t="shared" si="105"/>
        <v>963</v>
      </c>
      <c r="C968" s="44">
        <v>6700</v>
      </c>
      <c r="D968" s="48">
        <v>10444</v>
      </c>
      <c r="E968" s="48">
        <v>10.444000000000001</v>
      </c>
      <c r="F968" s="48">
        <v>14.88550052822467</v>
      </c>
      <c r="G968" s="50">
        <v>473.7</v>
      </c>
      <c r="H968" s="41">
        <f t="shared" si="106"/>
        <v>1.0444E-2</v>
      </c>
      <c r="I968" s="41">
        <f t="shared" si="107"/>
        <v>1.3742563333333333</v>
      </c>
      <c r="J968" s="41">
        <f t="shared" si="108"/>
        <v>4.9473228000000002</v>
      </c>
      <c r="K968" s="41">
        <f t="shared" si="109"/>
        <v>5157.5578454572233</v>
      </c>
      <c r="L968" s="41">
        <f t="shared" si="110"/>
        <v>3.8341751700000002E-3</v>
      </c>
      <c r="M968" s="41">
        <f t="shared" si="111"/>
        <v>3.9971073302292948</v>
      </c>
    </row>
    <row r="969" spans="2:13">
      <c r="B969" s="83">
        <f t="shared" si="105"/>
        <v>964</v>
      </c>
      <c r="C969" s="44">
        <v>6700</v>
      </c>
      <c r="D969" s="48">
        <v>10444</v>
      </c>
      <c r="E969" s="48">
        <v>10.444000000000001</v>
      </c>
      <c r="F969" s="48">
        <v>14.88550052822467</v>
      </c>
      <c r="G969" s="50">
        <v>473.7</v>
      </c>
      <c r="H969" s="41">
        <f t="shared" si="106"/>
        <v>1.0444E-2</v>
      </c>
      <c r="I969" s="41">
        <f t="shared" si="107"/>
        <v>1.3742563333333333</v>
      </c>
      <c r="J969" s="41">
        <f t="shared" si="108"/>
        <v>4.9473228000000002</v>
      </c>
      <c r="K969" s="41">
        <f t="shared" si="109"/>
        <v>5162.505168257223</v>
      </c>
      <c r="L969" s="41">
        <f t="shared" si="110"/>
        <v>3.8341751700000002E-3</v>
      </c>
      <c r="M969" s="41">
        <f t="shared" si="111"/>
        <v>4.0009415053992949</v>
      </c>
    </row>
    <row r="970" spans="2:13">
      <c r="B970" s="83">
        <f t="shared" si="105"/>
        <v>965</v>
      </c>
      <c r="C970" s="44">
        <v>6700</v>
      </c>
      <c r="D970" s="48">
        <v>10444</v>
      </c>
      <c r="E970" s="48">
        <v>10.444000000000001</v>
      </c>
      <c r="F970" s="48">
        <v>14.88550052822467</v>
      </c>
      <c r="G970" s="50">
        <v>473.7</v>
      </c>
      <c r="H970" s="41">
        <f t="shared" si="106"/>
        <v>1.0444E-2</v>
      </c>
      <c r="I970" s="41">
        <f t="shared" si="107"/>
        <v>1.3742563333333333</v>
      </c>
      <c r="J970" s="41">
        <f t="shared" si="108"/>
        <v>4.9473228000000002</v>
      </c>
      <c r="K970" s="41">
        <f t="shared" si="109"/>
        <v>5167.4524910572227</v>
      </c>
      <c r="L970" s="41">
        <f t="shared" si="110"/>
        <v>3.8341751700000002E-3</v>
      </c>
      <c r="M970" s="41">
        <f t="shared" si="111"/>
        <v>4.0047756805692947</v>
      </c>
    </row>
    <row r="971" spans="2:13">
      <c r="B971" s="83">
        <f t="shared" si="105"/>
        <v>966</v>
      </c>
      <c r="C971" s="44">
        <v>6700</v>
      </c>
      <c r="D971" s="48">
        <v>10444</v>
      </c>
      <c r="E971" s="48">
        <v>10.444000000000001</v>
      </c>
      <c r="F971" s="48">
        <v>14.88550052822467</v>
      </c>
      <c r="G971" s="50">
        <v>473.7</v>
      </c>
      <c r="H971" s="41">
        <f t="shared" si="106"/>
        <v>1.0444E-2</v>
      </c>
      <c r="I971" s="41">
        <f t="shared" si="107"/>
        <v>1.3742563333333333</v>
      </c>
      <c r="J971" s="41">
        <f t="shared" si="108"/>
        <v>4.9473228000000002</v>
      </c>
      <c r="K971" s="41">
        <f t="shared" si="109"/>
        <v>5172.3998138572224</v>
      </c>
      <c r="L971" s="41">
        <f t="shared" si="110"/>
        <v>3.8341751700000002E-3</v>
      </c>
      <c r="M971" s="41">
        <f t="shared" si="111"/>
        <v>4.0086098557392944</v>
      </c>
    </row>
    <row r="972" spans="2:13">
      <c r="B972" s="83">
        <f t="shared" si="105"/>
        <v>967</v>
      </c>
      <c r="C972" s="44">
        <v>6600</v>
      </c>
      <c r="D972" s="48">
        <v>12532.800000000001</v>
      </c>
      <c r="E972" s="48">
        <v>12.532800000000002</v>
      </c>
      <c r="F972" s="48">
        <v>18.133246098019146</v>
      </c>
      <c r="G972" s="50">
        <v>473.7</v>
      </c>
      <c r="H972" s="41">
        <f t="shared" si="106"/>
        <v>1.2532800000000002E-2</v>
      </c>
      <c r="I972" s="41">
        <f t="shared" si="107"/>
        <v>1.6491076</v>
      </c>
      <c r="J972" s="41">
        <f t="shared" si="108"/>
        <v>5.9367873600000012</v>
      </c>
      <c r="K972" s="41">
        <f t="shared" si="109"/>
        <v>5178.3366012172228</v>
      </c>
      <c r="L972" s="41">
        <f t="shared" si="110"/>
        <v>4.6010102040000009E-3</v>
      </c>
      <c r="M972" s="41">
        <f t="shared" si="111"/>
        <v>4.0132108659432948</v>
      </c>
    </row>
    <row r="973" spans="2:13">
      <c r="B973" s="83">
        <f t="shared" si="105"/>
        <v>968</v>
      </c>
      <c r="C973" s="44">
        <v>6600</v>
      </c>
      <c r="D973" s="48">
        <v>12532.800000000001</v>
      </c>
      <c r="E973" s="48">
        <v>12.532800000000002</v>
      </c>
      <c r="F973" s="48">
        <v>18.133246098019146</v>
      </c>
      <c r="G973" s="50">
        <v>473.7</v>
      </c>
      <c r="H973" s="41">
        <f t="shared" si="106"/>
        <v>1.2532800000000002E-2</v>
      </c>
      <c r="I973" s="41">
        <f t="shared" si="107"/>
        <v>1.6491076</v>
      </c>
      <c r="J973" s="41">
        <f t="shared" si="108"/>
        <v>5.9367873600000012</v>
      </c>
      <c r="K973" s="41">
        <f t="shared" si="109"/>
        <v>5184.2733885772232</v>
      </c>
      <c r="L973" s="41">
        <f t="shared" si="110"/>
        <v>4.6010102040000009E-3</v>
      </c>
      <c r="M973" s="41">
        <f t="shared" si="111"/>
        <v>4.0178118761472952</v>
      </c>
    </row>
    <row r="974" spans="2:13">
      <c r="B974" s="83">
        <f t="shared" si="105"/>
        <v>969</v>
      </c>
      <c r="C974" s="44">
        <v>6600</v>
      </c>
      <c r="D974" s="48">
        <v>12532.800000000001</v>
      </c>
      <c r="E974" s="48">
        <v>12.532800000000002</v>
      </c>
      <c r="F974" s="48">
        <v>18.133246098019146</v>
      </c>
      <c r="G974" s="50">
        <v>473.7</v>
      </c>
      <c r="H974" s="41">
        <f t="shared" si="106"/>
        <v>1.2532800000000002E-2</v>
      </c>
      <c r="I974" s="41">
        <f t="shared" si="107"/>
        <v>1.6491076</v>
      </c>
      <c r="J974" s="41">
        <f t="shared" si="108"/>
        <v>5.9367873600000012</v>
      </c>
      <c r="K974" s="41">
        <f t="shared" si="109"/>
        <v>5190.2101759372235</v>
      </c>
      <c r="L974" s="41">
        <f t="shared" si="110"/>
        <v>4.6010102040000009E-3</v>
      </c>
      <c r="M974" s="41">
        <f t="shared" si="111"/>
        <v>4.0224128863512956</v>
      </c>
    </row>
    <row r="975" spans="2:13">
      <c r="B975" s="83">
        <f t="shared" si="105"/>
        <v>970</v>
      </c>
      <c r="C975" s="44">
        <v>6600</v>
      </c>
      <c r="D975" s="48">
        <v>12532.800000000001</v>
      </c>
      <c r="E975" s="48">
        <v>12.532800000000002</v>
      </c>
      <c r="F975" s="48">
        <v>18.133246098019146</v>
      </c>
      <c r="G975" s="50">
        <v>473.7</v>
      </c>
      <c r="H975" s="41">
        <f t="shared" si="106"/>
        <v>1.2532800000000002E-2</v>
      </c>
      <c r="I975" s="41">
        <f t="shared" si="107"/>
        <v>1.6491076</v>
      </c>
      <c r="J975" s="41">
        <f t="shared" si="108"/>
        <v>5.9367873600000012</v>
      </c>
      <c r="K975" s="41">
        <f t="shared" si="109"/>
        <v>5196.1469632972239</v>
      </c>
      <c r="L975" s="41">
        <f t="shared" si="110"/>
        <v>4.6010102040000009E-3</v>
      </c>
      <c r="M975" s="41">
        <f t="shared" si="111"/>
        <v>4.027013896555296</v>
      </c>
    </row>
    <row r="976" spans="2:13">
      <c r="B976" s="83">
        <f t="shared" si="105"/>
        <v>971</v>
      </c>
      <c r="C976" s="44">
        <v>6600</v>
      </c>
      <c r="D976" s="48">
        <v>12532.800000000001</v>
      </c>
      <c r="E976" s="48">
        <v>12.532800000000002</v>
      </c>
      <c r="F976" s="48">
        <v>18.133246098019146</v>
      </c>
      <c r="G976" s="50">
        <v>473.7</v>
      </c>
      <c r="H976" s="41">
        <f t="shared" si="106"/>
        <v>1.2532800000000002E-2</v>
      </c>
      <c r="I976" s="41">
        <f t="shared" si="107"/>
        <v>1.6491076</v>
      </c>
      <c r="J976" s="41">
        <f t="shared" si="108"/>
        <v>5.9367873600000012</v>
      </c>
      <c r="K976" s="41">
        <f t="shared" si="109"/>
        <v>5202.0837506572243</v>
      </c>
      <c r="L976" s="41">
        <f t="shared" si="110"/>
        <v>4.6010102040000009E-3</v>
      </c>
      <c r="M976" s="41">
        <f t="shared" si="111"/>
        <v>4.0316149067592963</v>
      </c>
    </row>
    <row r="977" spans="2:13">
      <c r="B977" s="83">
        <f t="shared" si="105"/>
        <v>972</v>
      </c>
      <c r="C977" s="44">
        <v>6500</v>
      </c>
      <c r="D977" s="48">
        <v>13428</v>
      </c>
      <c r="E977" s="48">
        <v>13.428000000000001</v>
      </c>
      <c r="F977" s="48">
        <v>19.727377623119729</v>
      </c>
      <c r="G977" s="50">
        <v>473.7</v>
      </c>
      <c r="H977" s="41">
        <f t="shared" si="106"/>
        <v>1.3428000000000001E-2</v>
      </c>
      <c r="I977" s="41">
        <f t="shared" si="107"/>
        <v>1.7669010000000001</v>
      </c>
      <c r="J977" s="41">
        <f t="shared" si="108"/>
        <v>6.3608435999999999</v>
      </c>
      <c r="K977" s="41">
        <f t="shared" si="109"/>
        <v>5208.4445942572247</v>
      </c>
      <c r="L977" s="41">
        <f t="shared" si="110"/>
        <v>4.9296537900000003E-3</v>
      </c>
      <c r="M977" s="41">
        <f t="shared" si="111"/>
        <v>4.036544560549296</v>
      </c>
    </row>
    <row r="978" spans="2:13">
      <c r="B978" s="83">
        <f t="shared" si="105"/>
        <v>973</v>
      </c>
      <c r="C978" s="44">
        <v>6500</v>
      </c>
      <c r="D978" s="48">
        <v>13428</v>
      </c>
      <c r="E978" s="48">
        <v>13.428000000000001</v>
      </c>
      <c r="F978" s="48">
        <v>19.727377623119729</v>
      </c>
      <c r="G978" s="50">
        <v>473.7</v>
      </c>
      <c r="H978" s="41">
        <f t="shared" si="106"/>
        <v>1.3428000000000001E-2</v>
      </c>
      <c r="I978" s="41">
        <f t="shared" si="107"/>
        <v>1.7669010000000001</v>
      </c>
      <c r="J978" s="41">
        <f t="shared" si="108"/>
        <v>6.3608435999999999</v>
      </c>
      <c r="K978" s="41">
        <f t="shared" si="109"/>
        <v>5214.8054378572251</v>
      </c>
      <c r="L978" s="41">
        <f t="shared" si="110"/>
        <v>4.9296537900000003E-3</v>
      </c>
      <c r="M978" s="41">
        <f t="shared" si="111"/>
        <v>4.0414742143392957</v>
      </c>
    </row>
    <row r="979" spans="2:13">
      <c r="B979" s="83">
        <f t="shared" si="105"/>
        <v>974</v>
      </c>
      <c r="C979" s="44">
        <v>6500</v>
      </c>
      <c r="D979" s="48">
        <v>13428</v>
      </c>
      <c r="E979" s="48">
        <v>13.428000000000001</v>
      </c>
      <c r="F979" s="48">
        <v>19.727377623119729</v>
      </c>
      <c r="G979" s="50">
        <v>473.7</v>
      </c>
      <c r="H979" s="41">
        <f t="shared" si="106"/>
        <v>1.3428000000000001E-2</v>
      </c>
      <c r="I979" s="41">
        <f t="shared" si="107"/>
        <v>1.7669010000000001</v>
      </c>
      <c r="J979" s="41">
        <f t="shared" si="108"/>
        <v>6.3608435999999999</v>
      </c>
      <c r="K979" s="41">
        <f t="shared" si="109"/>
        <v>5221.1662814572255</v>
      </c>
      <c r="L979" s="41">
        <f t="shared" si="110"/>
        <v>4.9296537900000003E-3</v>
      </c>
      <c r="M979" s="41">
        <f t="shared" si="111"/>
        <v>4.0464038681292953</v>
      </c>
    </row>
    <row r="980" spans="2:13">
      <c r="B980" s="83">
        <f t="shared" si="105"/>
        <v>975</v>
      </c>
      <c r="C980" s="44">
        <v>6500</v>
      </c>
      <c r="D980" s="48">
        <v>13428</v>
      </c>
      <c r="E980" s="48">
        <v>13.428000000000001</v>
      </c>
      <c r="F980" s="48">
        <v>19.727377623119729</v>
      </c>
      <c r="G980" s="50">
        <v>473.7</v>
      </c>
      <c r="H980" s="41">
        <f t="shared" si="106"/>
        <v>1.3428000000000001E-2</v>
      </c>
      <c r="I980" s="41">
        <f t="shared" si="107"/>
        <v>1.7669010000000001</v>
      </c>
      <c r="J980" s="41">
        <f t="shared" si="108"/>
        <v>6.3608435999999999</v>
      </c>
      <c r="K980" s="41">
        <f t="shared" si="109"/>
        <v>5227.5271250572259</v>
      </c>
      <c r="L980" s="41">
        <f t="shared" si="110"/>
        <v>4.9296537900000003E-3</v>
      </c>
      <c r="M980" s="41">
        <f t="shared" si="111"/>
        <v>4.051333521919295</v>
      </c>
    </row>
    <row r="981" spans="2:13">
      <c r="B981" s="83">
        <f t="shared" si="105"/>
        <v>976</v>
      </c>
      <c r="C981" s="44">
        <v>6400</v>
      </c>
      <c r="D981" s="48">
        <v>13278.800000000001</v>
      </c>
      <c r="E981" s="48">
        <v>13.2788</v>
      </c>
      <c r="F981" s="48">
        <v>19.812999921831189</v>
      </c>
      <c r="G981" s="50">
        <v>473.7</v>
      </c>
      <c r="H981" s="41">
        <f t="shared" si="106"/>
        <v>1.32788E-2</v>
      </c>
      <c r="I981" s="41">
        <f t="shared" si="107"/>
        <v>1.7472687666666666</v>
      </c>
      <c r="J981" s="41">
        <f t="shared" si="108"/>
        <v>6.2901675600000004</v>
      </c>
      <c r="K981" s="41">
        <f t="shared" si="109"/>
        <v>5233.8172926172256</v>
      </c>
      <c r="L981" s="41">
        <f t="shared" si="110"/>
        <v>4.8748798590000008E-3</v>
      </c>
      <c r="M981" s="41">
        <f t="shared" si="111"/>
        <v>4.0562084017782949</v>
      </c>
    </row>
    <row r="982" spans="2:13">
      <c r="B982" s="83">
        <f t="shared" si="105"/>
        <v>977</v>
      </c>
      <c r="C982" s="44">
        <v>6400</v>
      </c>
      <c r="D982" s="48">
        <v>13278.800000000001</v>
      </c>
      <c r="E982" s="48">
        <v>13.2788</v>
      </c>
      <c r="F982" s="48">
        <v>19.812999921831189</v>
      </c>
      <c r="G982" s="50">
        <v>473.7</v>
      </c>
      <c r="H982" s="41">
        <f t="shared" si="106"/>
        <v>1.32788E-2</v>
      </c>
      <c r="I982" s="41">
        <f t="shared" si="107"/>
        <v>1.7472687666666666</v>
      </c>
      <c r="J982" s="41">
        <f t="shared" si="108"/>
        <v>6.2901675600000004</v>
      </c>
      <c r="K982" s="41">
        <f t="shared" si="109"/>
        <v>5240.1074601772252</v>
      </c>
      <c r="L982" s="41">
        <f t="shared" si="110"/>
        <v>4.8748798590000008E-3</v>
      </c>
      <c r="M982" s="41">
        <f t="shared" si="111"/>
        <v>4.0610832816372948</v>
      </c>
    </row>
    <row r="983" spans="2:13">
      <c r="B983" s="83">
        <f t="shared" si="105"/>
        <v>978</v>
      </c>
      <c r="C983" s="44">
        <v>6400</v>
      </c>
      <c r="D983" s="48">
        <v>13278.800000000001</v>
      </c>
      <c r="E983" s="48">
        <v>13.2788</v>
      </c>
      <c r="F983" s="48">
        <v>19.812999921831189</v>
      </c>
      <c r="G983" s="50">
        <v>469.2</v>
      </c>
      <c r="H983" s="41">
        <f t="shared" si="106"/>
        <v>1.32788E-2</v>
      </c>
      <c r="I983" s="41">
        <f t="shared" si="107"/>
        <v>1.7306702666666667</v>
      </c>
      <c r="J983" s="41">
        <f t="shared" si="108"/>
        <v>6.2304129599999998</v>
      </c>
      <c r="K983" s="41">
        <f t="shared" si="109"/>
        <v>5246.337873137225</v>
      </c>
      <c r="L983" s="41">
        <f t="shared" si="110"/>
        <v>4.8285700439999997E-3</v>
      </c>
      <c r="M983" s="41">
        <f t="shared" si="111"/>
        <v>4.0659118516812951</v>
      </c>
    </row>
    <row r="984" spans="2:13">
      <c r="B984" s="83">
        <f t="shared" si="105"/>
        <v>979</v>
      </c>
      <c r="C984" s="44">
        <v>6400</v>
      </c>
      <c r="D984" s="48">
        <v>13278.800000000001</v>
      </c>
      <c r="E984" s="48">
        <v>13.2788</v>
      </c>
      <c r="F984" s="48">
        <v>19.812999921831189</v>
      </c>
      <c r="G984" s="50">
        <v>469.2</v>
      </c>
      <c r="H984" s="41">
        <f t="shared" si="106"/>
        <v>1.32788E-2</v>
      </c>
      <c r="I984" s="41">
        <f t="shared" si="107"/>
        <v>1.7306702666666667</v>
      </c>
      <c r="J984" s="41">
        <f t="shared" si="108"/>
        <v>6.2304129599999998</v>
      </c>
      <c r="K984" s="41">
        <f t="shared" si="109"/>
        <v>5252.5682860972247</v>
      </c>
      <c r="L984" s="41">
        <f t="shared" si="110"/>
        <v>4.8285700439999997E-3</v>
      </c>
      <c r="M984" s="41">
        <f t="shared" si="111"/>
        <v>4.0707404217252954</v>
      </c>
    </row>
    <row r="985" spans="2:13">
      <c r="B985" s="83">
        <f t="shared" si="105"/>
        <v>980</v>
      </c>
      <c r="C985" s="44">
        <v>6300</v>
      </c>
      <c r="D985" s="48">
        <v>13055</v>
      </c>
      <c r="E985" s="48">
        <v>13.055</v>
      </c>
      <c r="F985" s="48">
        <v>19.788264591092322</v>
      </c>
      <c r="G985" s="50">
        <v>469.2</v>
      </c>
      <c r="H985" s="41">
        <f t="shared" si="106"/>
        <v>1.3054999999999999E-2</v>
      </c>
      <c r="I985" s="41">
        <f t="shared" si="107"/>
        <v>1.7015016666666667</v>
      </c>
      <c r="J985" s="41">
        <f t="shared" si="108"/>
        <v>6.125405999999999</v>
      </c>
      <c r="K985" s="41">
        <f t="shared" si="109"/>
        <v>5258.6936920972248</v>
      </c>
      <c r="L985" s="41">
        <f t="shared" si="110"/>
        <v>4.7471896499999998E-3</v>
      </c>
      <c r="M985" s="41">
        <f t="shared" si="111"/>
        <v>4.0754876113752951</v>
      </c>
    </row>
    <row r="986" spans="2:13">
      <c r="B986" s="83">
        <f t="shared" si="105"/>
        <v>981</v>
      </c>
      <c r="C986" s="44">
        <v>6200</v>
      </c>
      <c r="D986" s="48">
        <v>13010.240000000002</v>
      </c>
      <c r="E986" s="48">
        <v>13.010240000000001</v>
      </c>
      <c r="F986" s="48">
        <v>20.038490388502264</v>
      </c>
      <c r="G986" s="50">
        <v>469.2</v>
      </c>
      <c r="H986" s="41">
        <f t="shared" si="106"/>
        <v>1.3010240000000001E-2</v>
      </c>
      <c r="I986" s="41">
        <f t="shared" si="107"/>
        <v>1.6956679466666669</v>
      </c>
      <c r="J986" s="41">
        <f t="shared" si="108"/>
        <v>6.1044046080000003</v>
      </c>
      <c r="K986" s="41">
        <f t="shared" si="109"/>
        <v>5264.7980967052245</v>
      </c>
      <c r="L986" s="41">
        <f t="shared" si="110"/>
        <v>4.7309135712000003E-3</v>
      </c>
      <c r="M986" s="41">
        <f t="shared" si="111"/>
        <v>4.0802185249464955</v>
      </c>
    </row>
    <row r="987" spans="2:13">
      <c r="B987" s="83">
        <f t="shared" si="105"/>
        <v>982</v>
      </c>
      <c r="C987" s="44">
        <v>6200</v>
      </c>
      <c r="D987" s="48">
        <v>13010.240000000002</v>
      </c>
      <c r="E987" s="48">
        <v>13.010240000000001</v>
      </c>
      <c r="F987" s="48">
        <v>20.038490388502264</v>
      </c>
      <c r="G987" s="50">
        <v>469.2</v>
      </c>
      <c r="H987" s="41">
        <f t="shared" si="106"/>
        <v>1.3010240000000001E-2</v>
      </c>
      <c r="I987" s="41">
        <f t="shared" si="107"/>
        <v>1.6956679466666669</v>
      </c>
      <c r="J987" s="41">
        <f t="shared" si="108"/>
        <v>6.1044046080000003</v>
      </c>
      <c r="K987" s="41">
        <f t="shared" si="109"/>
        <v>5270.9025013132241</v>
      </c>
      <c r="L987" s="41">
        <f t="shared" si="110"/>
        <v>4.7309135712000003E-3</v>
      </c>
      <c r="M987" s="41">
        <f t="shared" si="111"/>
        <v>4.0849494385176959</v>
      </c>
    </row>
    <row r="988" spans="2:13">
      <c r="B988" s="83">
        <f t="shared" si="105"/>
        <v>983</v>
      </c>
      <c r="C988" s="44">
        <v>6100</v>
      </c>
      <c r="D988" s="48">
        <v>12958.02</v>
      </c>
      <c r="E988" s="48">
        <v>12.958020000000001</v>
      </c>
      <c r="F988" s="48">
        <v>20.285241990330903</v>
      </c>
      <c r="G988" s="50">
        <v>477</v>
      </c>
      <c r="H988" s="41">
        <f t="shared" si="106"/>
        <v>1.2958020000000001E-2</v>
      </c>
      <c r="I988" s="41">
        <f t="shared" si="107"/>
        <v>1.7169376500000002</v>
      </c>
      <c r="J988" s="41">
        <f t="shared" si="108"/>
        <v>6.1809755400000004</v>
      </c>
      <c r="K988" s="41">
        <f t="shared" si="109"/>
        <v>5277.0834768532241</v>
      </c>
      <c r="L988" s="41">
        <f t="shared" si="110"/>
        <v>4.7902560435000002E-3</v>
      </c>
      <c r="M988" s="41">
        <f t="shared" si="111"/>
        <v>4.0897396945611959</v>
      </c>
    </row>
    <row r="989" spans="2:13">
      <c r="B989" s="83">
        <f t="shared" si="105"/>
        <v>984</v>
      </c>
      <c r="C989" s="44">
        <v>6100</v>
      </c>
      <c r="D989" s="48">
        <v>12958.02</v>
      </c>
      <c r="E989" s="48">
        <v>12.958020000000001</v>
      </c>
      <c r="F989" s="48">
        <v>20.285241990330903</v>
      </c>
      <c r="G989" s="50">
        <v>477</v>
      </c>
      <c r="H989" s="41">
        <f t="shared" si="106"/>
        <v>1.2958020000000001E-2</v>
      </c>
      <c r="I989" s="41">
        <f t="shared" si="107"/>
        <v>1.7169376500000002</v>
      </c>
      <c r="J989" s="41">
        <f t="shared" si="108"/>
        <v>6.1809755400000004</v>
      </c>
      <c r="K989" s="41">
        <f t="shared" si="109"/>
        <v>5283.264452393224</v>
      </c>
      <c r="L989" s="41">
        <f t="shared" si="110"/>
        <v>4.7902560435000002E-3</v>
      </c>
      <c r="M989" s="41">
        <f t="shared" si="111"/>
        <v>4.0945299506046959</v>
      </c>
    </row>
    <row r="990" spans="2:13">
      <c r="B990" s="83">
        <f t="shared" si="105"/>
        <v>985</v>
      </c>
      <c r="C990" s="44">
        <v>6000</v>
      </c>
      <c r="D990" s="48">
        <v>12920.72</v>
      </c>
      <c r="E990" s="48">
        <v>12.920719999999999</v>
      </c>
      <c r="F990" s="48">
        <v>20.563964563063138</v>
      </c>
      <c r="G990" s="50">
        <v>477</v>
      </c>
      <c r="H990" s="41">
        <f t="shared" si="106"/>
        <v>1.292072E-2</v>
      </c>
      <c r="I990" s="41">
        <f t="shared" si="107"/>
        <v>1.7119953999999999</v>
      </c>
      <c r="J990" s="41">
        <f t="shared" si="108"/>
        <v>6.1631834400000001</v>
      </c>
      <c r="K990" s="41">
        <f t="shared" si="109"/>
        <v>5289.4276358332236</v>
      </c>
      <c r="L990" s="41">
        <f t="shared" si="110"/>
        <v>4.7764671659999997E-3</v>
      </c>
      <c r="M990" s="41">
        <f t="shared" si="111"/>
        <v>4.0993064177706957</v>
      </c>
    </row>
    <row r="991" spans="2:13">
      <c r="B991" s="83">
        <f t="shared" si="105"/>
        <v>986</v>
      </c>
      <c r="C991" s="44">
        <v>5900</v>
      </c>
      <c r="D991" s="48">
        <v>12861.039999999999</v>
      </c>
      <c r="E991" s="48">
        <v>12.861039999999999</v>
      </c>
      <c r="F991" s="48">
        <v>20.815912772568705</v>
      </c>
      <c r="G991" s="50">
        <v>477</v>
      </c>
      <c r="H991" s="41">
        <f t="shared" si="106"/>
        <v>1.2861039999999999E-2</v>
      </c>
      <c r="I991" s="41">
        <f t="shared" si="107"/>
        <v>1.7040877999999997</v>
      </c>
      <c r="J991" s="41">
        <f t="shared" si="108"/>
        <v>6.1347160799999996</v>
      </c>
      <c r="K991" s="41">
        <f t="shared" si="109"/>
        <v>5295.5623519132232</v>
      </c>
      <c r="L991" s="41">
        <f t="shared" si="110"/>
        <v>4.7544049619999999E-3</v>
      </c>
      <c r="M991" s="41">
        <f t="shared" si="111"/>
        <v>4.1040608227326958</v>
      </c>
    </row>
    <row r="992" spans="2:13">
      <c r="B992" s="83">
        <f t="shared" si="105"/>
        <v>987</v>
      </c>
      <c r="C992" s="44">
        <v>5800</v>
      </c>
      <c r="D992" s="48">
        <v>12816.28</v>
      </c>
      <c r="E992" s="48">
        <v>12.816280000000001</v>
      </c>
      <c r="F992" s="48">
        <v>21.101113593618585</v>
      </c>
      <c r="G992" s="50">
        <v>477</v>
      </c>
      <c r="H992" s="41">
        <f t="shared" si="106"/>
        <v>1.2816280000000001E-2</v>
      </c>
      <c r="I992" s="41">
        <f t="shared" si="107"/>
        <v>1.6981571</v>
      </c>
      <c r="J992" s="41">
        <f t="shared" si="108"/>
        <v>6.1133655600000001</v>
      </c>
      <c r="K992" s="41">
        <f t="shared" si="109"/>
        <v>5301.6757174732229</v>
      </c>
      <c r="L992" s="41">
        <f t="shared" si="110"/>
        <v>4.7378583090000002E-3</v>
      </c>
      <c r="M992" s="41">
        <f t="shared" si="111"/>
        <v>4.1087986810416961</v>
      </c>
    </row>
    <row r="993" spans="2:13">
      <c r="B993" s="83">
        <f t="shared" si="105"/>
        <v>988</v>
      </c>
      <c r="C993" s="44">
        <v>5800</v>
      </c>
      <c r="D993" s="48">
        <v>12816.28</v>
      </c>
      <c r="E993" s="48">
        <v>12.816280000000001</v>
      </c>
      <c r="F993" s="48">
        <v>21.101113593618585</v>
      </c>
      <c r="G993" s="50">
        <v>477</v>
      </c>
      <c r="H993" s="41">
        <f t="shared" si="106"/>
        <v>1.2816280000000001E-2</v>
      </c>
      <c r="I993" s="41">
        <f t="shared" si="107"/>
        <v>1.6981571</v>
      </c>
      <c r="J993" s="41">
        <f t="shared" si="108"/>
        <v>6.1133655600000001</v>
      </c>
      <c r="K993" s="41">
        <f t="shared" si="109"/>
        <v>5307.7890830332226</v>
      </c>
      <c r="L993" s="41">
        <f t="shared" si="110"/>
        <v>4.7378583090000002E-3</v>
      </c>
      <c r="M993" s="41">
        <f t="shared" si="111"/>
        <v>4.1135365393506964</v>
      </c>
    </row>
    <row r="994" spans="2:13">
      <c r="B994" s="83">
        <f t="shared" si="105"/>
        <v>989</v>
      </c>
      <c r="C994" s="44">
        <v>5800</v>
      </c>
      <c r="D994" s="48">
        <v>12816.28</v>
      </c>
      <c r="E994" s="48">
        <v>12.816280000000001</v>
      </c>
      <c r="F994" s="48">
        <v>21.101113593618585</v>
      </c>
      <c r="G994" s="50">
        <v>477</v>
      </c>
      <c r="H994" s="41">
        <f t="shared" si="106"/>
        <v>1.2816280000000001E-2</v>
      </c>
      <c r="I994" s="41">
        <f t="shared" si="107"/>
        <v>1.6981571</v>
      </c>
      <c r="J994" s="41">
        <f t="shared" si="108"/>
        <v>6.1133655600000001</v>
      </c>
      <c r="K994" s="41">
        <f t="shared" si="109"/>
        <v>5313.9024485932223</v>
      </c>
      <c r="L994" s="41">
        <f t="shared" si="110"/>
        <v>4.7378583090000002E-3</v>
      </c>
      <c r="M994" s="41">
        <f t="shared" si="111"/>
        <v>4.1182743976596967</v>
      </c>
    </row>
    <row r="995" spans="2:13">
      <c r="B995" s="83">
        <f t="shared" si="105"/>
        <v>990</v>
      </c>
      <c r="C995" s="44">
        <v>5600</v>
      </c>
      <c r="D995" s="48">
        <v>12719.300000000001</v>
      </c>
      <c r="E995" s="48">
        <v>12.7193</v>
      </c>
      <c r="F995" s="48">
        <v>21.68935143930798</v>
      </c>
      <c r="G995" s="50">
        <v>477.2</v>
      </c>
      <c r="H995" s="41">
        <f t="shared" si="106"/>
        <v>1.2719300000000001E-2</v>
      </c>
      <c r="I995" s="41">
        <f t="shared" si="107"/>
        <v>1.6860138777777778</v>
      </c>
      <c r="J995" s="41">
        <f t="shared" si="108"/>
        <v>6.0696499600000005</v>
      </c>
      <c r="K995" s="41">
        <f t="shared" si="109"/>
        <v>5319.9720985532222</v>
      </c>
      <c r="L995" s="41">
        <f t="shared" si="110"/>
        <v>4.7039787190000003E-3</v>
      </c>
      <c r="M995" s="41">
        <f t="shared" si="111"/>
        <v>4.1229783763786969</v>
      </c>
    </row>
    <row r="996" spans="2:13">
      <c r="B996" s="83">
        <f t="shared" si="105"/>
        <v>991</v>
      </c>
      <c r="C996" s="44">
        <v>5600</v>
      </c>
      <c r="D996" s="48">
        <v>12719.300000000001</v>
      </c>
      <c r="E996" s="48">
        <v>12.7193</v>
      </c>
      <c r="F996" s="48">
        <v>21.68935143930798</v>
      </c>
      <c r="G996" s="50">
        <v>477.2</v>
      </c>
      <c r="H996" s="41">
        <f t="shared" si="106"/>
        <v>1.2719300000000001E-2</v>
      </c>
      <c r="I996" s="41">
        <f t="shared" si="107"/>
        <v>1.6860138777777778</v>
      </c>
      <c r="J996" s="41">
        <f t="shared" si="108"/>
        <v>6.0696499600000005</v>
      </c>
      <c r="K996" s="41">
        <f t="shared" si="109"/>
        <v>5326.041748513222</v>
      </c>
      <c r="L996" s="41">
        <f t="shared" si="110"/>
        <v>4.7039787190000003E-3</v>
      </c>
      <c r="M996" s="41">
        <f t="shared" si="111"/>
        <v>4.1276823550976971</v>
      </c>
    </row>
    <row r="997" spans="2:13">
      <c r="B997" s="83">
        <f t="shared" si="105"/>
        <v>992</v>
      </c>
      <c r="C997" s="44">
        <v>5700</v>
      </c>
      <c r="D997" s="48">
        <v>12764.06</v>
      </c>
      <c r="E997" s="48">
        <v>12.764059999999999</v>
      </c>
      <c r="F997" s="48">
        <v>21.383823609700396</v>
      </c>
      <c r="G997" s="50">
        <v>477.2</v>
      </c>
      <c r="H997" s="41">
        <f t="shared" si="106"/>
        <v>1.2764059999999999E-2</v>
      </c>
      <c r="I997" s="41">
        <f t="shared" si="107"/>
        <v>1.6919470644444441</v>
      </c>
      <c r="J997" s="41">
        <f t="shared" si="108"/>
        <v>6.091009431999999</v>
      </c>
      <c r="K997" s="41">
        <f t="shared" si="109"/>
        <v>5332.1327579452218</v>
      </c>
      <c r="L997" s="41">
        <f t="shared" si="110"/>
        <v>4.7205323097999994E-3</v>
      </c>
      <c r="M997" s="41">
        <f t="shared" si="111"/>
        <v>4.1324028874074967</v>
      </c>
    </row>
    <row r="998" spans="2:13">
      <c r="B998" s="83">
        <f t="shared" si="105"/>
        <v>993</v>
      </c>
      <c r="C998" s="44">
        <v>5700</v>
      </c>
      <c r="D998" s="48">
        <v>12764.06</v>
      </c>
      <c r="E998" s="48">
        <v>12.764059999999999</v>
      </c>
      <c r="F998" s="48">
        <v>21.383823609700396</v>
      </c>
      <c r="G998" s="50">
        <v>477.2</v>
      </c>
      <c r="H998" s="41">
        <f t="shared" si="106"/>
        <v>1.2764059999999999E-2</v>
      </c>
      <c r="I998" s="41">
        <f t="shared" si="107"/>
        <v>1.6919470644444441</v>
      </c>
      <c r="J998" s="41">
        <f t="shared" si="108"/>
        <v>6.091009431999999</v>
      </c>
      <c r="K998" s="41">
        <f t="shared" si="109"/>
        <v>5338.2237673772215</v>
      </c>
      <c r="L998" s="41">
        <f t="shared" si="110"/>
        <v>4.7205323097999994E-3</v>
      </c>
      <c r="M998" s="41">
        <f t="shared" si="111"/>
        <v>4.1371234197172964</v>
      </c>
    </row>
    <row r="999" spans="2:13">
      <c r="B999" s="83">
        <f t="shared" si="105"/>
        <v>994</v>
      </c>
      <c r="C999" s="44">
        <v>5800</v>
      </c>
      <c r="D999" s="48">
        <v>12816.28</v>
      </c>
      <c r="E999" s="48">
        <v>12.816280000000001</v>
      </c>
      <c r="F999" s="48">
        <v>21.101113593618585</v>
      </c>
      <c r="G999" s="50">
        <v>477.2</v>
      </c>
      <c r="H999" s="41">
        <f t="shared" si="106"/>
        <v>1.2816280000000001E-2</v>
      </c>
      <c r="I999" s="41">
        <f t="shared" si="107"/>
        <v>1.6988691155555558</v>
      </c>
      <c r="J999" s="41">
        <f t="shared" si="108"/>
        <v>6.1159288160000003</v>
      </c>
      <c r="K999" s="41">
        <f t="shared" si="109"/>
        <v>5344.3396961932212</v>
      </c>
      <c r="L999" s="41">
        <f t="shared" si="110"/>
        <v>4.7398448323999996E-3</v>
      </c>
      <c r="M999" s="41">
        <f t="shared" si="111"/>
        <v>4.1418632645496967</v>
      </c>
    </row>
    <row r="1000" spans="2:13">
      <c r="B1000" s="83">
        <f t="shared" si="105"/>
        <v>995</v>
      </c>
      <c r="C1000" s="44">
        <v>5900</v>
      </c>
      <c r="D1000" s="48">
        <v>12861.039999999999</v>
      </c>
      <c r="E1000" s="48">
        <v>12.861039999999999</v>
      </c>
      <c r="F1000" s="48">
        <v>20.815912772568705</v>
      </c>
      <c r="G1000" s="50">
        <v>457.2</v>
      </c>
      <c r="H1000" s="41">
        <f t="shared" si="106"/>
        <v>1.2861039999999999E-2</v>
      </c>
      <c r="I1000" s="41">
        <f t="shared" si="107"/>
        <v>1.6333520799999999</v>
      </c>
      <c r="J1000" s="41">
        <f t="shared" si="108"/>
        <v>5.880067487999999</v>
      </c>
      <c r="K1000" s="41">
        <f t="shared" si="109"/>
        <v>5350.2197636812216</v>
      </c>
      <c r="L1000" s="41">
        <f t="shared" si="110"/>
        <v>4.5570523031999996E-3</v>
      </c>
      <c r="M1000" s="41">
        <f t="shared" si="111"/>
        <v>4.1464203168528968</v>
      </c>
    </row>
    <row r="1001" spans="2:13">
      <c r="B1001" s="83">
        <f t="shared" si="105"/>
        <v>996</v>
      </c>
      <c r="C1001" s="44">
        <v>5900</v>
      </c>
      <c r="D1001" s="48">
        <v>12861.039999999999</v>
      </c>
      <c r="E1001" s="48">
        <v>12.861039999999999</v>
      </c>
      <c r="F1001" s="48">
        <v>20.815912772568705</v>
      </c>
      <c r="G1001" s="50">
        <v>457.2</v>
      </c>
      <c r="H1001" s="41">
        <f t="shared" si="106"/>
        <v>1.2861039999999999E-2</v>
      </c>
      <c r="I1001" s="41">
        <f t="shared" si="107"/>
        <v>1.6333520799999999</v>
      </c>
      <c r="J1001" s="41">
        <f t="shared" si="108"/>
        <v>5.880067487999999</v>
      </c>
      <c r="K1001" s="41">
        <f t="shared" si="109"/>
        <v>5356.0998311692219</v>
      </c>
      <c r="L1001" s="41">
        <f t="shared" si="110"/>
        <v>4.5570523031999996E-3</v>
      </c>
      <c r="M1001" s="41">
        <f t="shared" si="111"/>
        <v>4.1509773691560969</v>
      </c>
    </row>
    <row r="1002" spans="2:13">
      <c r="B1002" s="83">
        <f t="shared" si="105"/>
        <v>997</v>
      </c>
      <c r="C1002" s="44">
        <v>6000</v>
      </c>
      <c r="D1002" s="48">
        <v>12920.72</v>
      </c>
      <c r="E1002" s="48">
        <v>12.920719999999999</v>
      </c>
      <c r="F1002" s="48">
        <v>20.563964563063138</v>
      </c>
      <c r="G1002" s="50">
        <v>469.1</v>
      </c>
      <c r="H1002" s="41">
        <f t="shared" si="106"/>
        <v>1.292072E-2</v>
      </c>
      <c r="I1002" s="41">
        <f t="shared" si="107"/>
        <v>1.6836415977777779</v>
      </c>
      <c r="J1002" s="41">
        <f t="shared" si="108"/>
        <v>6.0611097520000001</v>
      </c>
      <c r="K1002" s="41">
        <f t="shared" si="109"/>
        <v>5362.1609409212224</v>
      </c>
      <c r="L1002" s="41">
        <f t="shared" si="110"/>
        <v>4.6973600578000003E-3</v>
      </c>
      <c r="M1002" s="41">
        <f t="shared" si="111"/>
        <v>4.1556747292138967</v>
      </c>
    </row>
    <row r="1003" spans="2:13">
      <c r="B1003" s="83">
        <f t="shared" si="105"/>
        <v>998</v>
      </c>
      <c r="C1003" s="44">
        <v>6000</v>
      </c>
      <c r="D1003" s="48">
        <v>12920.72</v>
      </c>
      <c r="E1003" s="48">
        <v>12.920719999999999</v>
      </c>
      <c r="F1003" s="48">
        <v>20.563964563063138</v>
      </c>
      <c r="G1003" s="50">
        <v>469.1</v>
      </c>
      <c r="H1003" s="41">
        <f t="shared" si="106"/>
        <v>1.292072E-2</v>
      </c>
      <c r="I1003" s="41">
        <f t="shared" si="107"/>
        <v>1.6836415977777779</v>
      </c>
      <c r="J1003" s="41">
        <f t="shared" si="108"/>
        <v>6.0611097520000001</v>
      </c>
      <c r="K1003" s="41">
        <f t="shared" si="109"/>
        <v>5368.2220506732228</v>
      </c>
      <c r="L1003" s="41">
        <f t="shared" si="110"/>
        <v>4.6973600578000003E-3</v>
      </c>
      <c r="M1003" s="41">
        <f t="shared" si="111"/>
        <v>4.1603720892716964</v>
      </c>
    </row>
    <row r="1004" spans="2:13">
      <c r="B1004" s="83">
        <f t="shared" si="105"/>
        <v>999</v>
      </c>
      <c r="C1004" s="44">
        <v>6000</v>
      </c>
      <c r="D1004" s="48">
        <v>12920.72</v>
      </c>
      <c r="E1004" s="48">
        <v>12.920719999999999</v>
      </c>
      <c r="F1004" s="48">
        <v>20.563964563063138</v>
      </c>
      <c r="G1004" s="50">
        <v>414.1</v>
      </c>
      <c r="H1004" s="41">
        <f t="shared" si="106"/>
        <v>1.292072E-2</v>
      </c>
      <c r="I1004" s="41">
        <f t="shared" si="107"/>
        <v>1.4862417088888888</v>
      </c>
      <c r="J1004" s="41">
        <f t="shared" si="108"/>
        <v>5.3504701520000006</v>
      </c>
      <c r="K1004" s="41">
        <f t="shared" si="109"/>
        <v>5373.5725208252225</v>
      </c>
      <c r="L1004" s="41">
        <f t="shared" si="110"/>
        <v>4.1466143678000004E-3</v>
      </c>
      <c r="M1004" s="41">
        <f t="shared" si="111"/>
        <v>4.1645187036394962</v>
      </c>
    </row>
    <row r="1005" spans="2:13">
      <c r="B1005" s="83">
        <f t="shared" si="105"/>
        <v>1000</v>
      </c>
      <c r="C1005" s="44">
        <v>6100</v>
      </c>
      <c r="D1005" s="48">
        <v>12958.02</v>
      </c>
      <c r="E1005" s="48">
        <v>12.958020000000001</v>
      </c>
      <c r="F1005" s="48">
        <v>20.285241990330903</v>
      </c>
      <c r="G1005" s="50">
        <v>443.8</v>
      </c>
      <c r="H1005" s="41">
        <f t="shared" si="106"/>
        <v>1.2958020000000001E-2</v>
      </c>
      <c r="I1005" s="41">
        <f t="shared" si="107"/>
        <v>1.5974359100000002</v>
      </c>
      <c r="J1005" s="41">
        <f t="shared" si="108"/>
        <v>5.7507692760000007</v>
      </c>
      <c r="K1005" s="41">
        <f t="shared" si="109"/>
        <v>5379.3232901012225</v>
      </c>
      <c r="L1005" s="41">
        <f t="shared" si="110"/>
        <v>4.4568461889000011E-3</v>
      </c>
      <c r="M1005" s="41">
        <f t="shared" si="111"/>
        <v>4.1689755498283958</v>
      </c>
    </row>
    <row r="1006" spans="2:13">
      <c r="B1006" s="83">
        <f t="shared" si="105"/>
        <v>1001</v>
      </c>
      <c r="C1006" s="44">
        <v>6100</v>
      </c>
      <c r="D1006" s="48">
        <v>12958.02</v>
      </c>
      <c r="E1006" s="48">
        <v>12.958020000000001</v>
      </c>
      <c r="F1006" s="48">
        <v>20.285241990330903</v>
      </c>
      <c r="G1006" s="50">
        <v>443.8</v>
      </c>
      <c r="H1006" s="41">
        <f t="shared" si="106"/>
        <v>1.2958020000000001E-2</v>
      </c>
      <c r="I1006" s="41">
        <f t="shared" si="107"/>
        <v>1.5974359100000002</v>
      </c>
      <c r="J1006" s="41">
        <f t="shared" si="108"/>
        <v>5.7507692760000007</v>
      </c>
      <c r="K1006" s="41">
        <f t="shared" si="109"/>
        <v>5385.0740593772225</v>
      </c>
      <c r="L1006" s="41">
        <f t="shared" si="110"/>
        <v>4.4568461889000011E-3</v>
      </c>
      <c r="M1006" s="41">
        <f t="shared" si="111"/>
        <v>4.1734323960172954</v>
      </c>
    </row>
    <row r="1007" spans="2:13">
      <c r="B1007" s="83">
        <f t="shared" si="105"/>
        <v>1002</v>
      </c>
      <c r="C1007" s="44">
        <v>6200</v>
      </c>
      <c r="D1007" s="48">
        <v>13010.240000000002</v>
      </c>
      <c r="E1007" s="48">
        <v>13.010240000000001</v>
      </c>
      <c r="F1007" s="48">
        <v>20.038490388502264</v>
      </c>
      <c r="G1007" s="50">
        <v>470.5</v>
      </c>
      <c r="H1007" s="41">
        <f t="shared" si="106"/>
        <v>1.3010240000000001E-2</v>
      </c>
      <c r="I1007" s="41">
        <f t="shared" si="107"/>
        <v>1.700366088888889</v>
      </c>
      <c r="J1007" s="41">
        <f t="shared" si="108"/>
        <v>6.1213179200000001</v>
      </c>
      <c r="K1007" s="41">
        <f t="shared" si="109"/>
        <v>5391.1953772972229</v>
      </c>
      <c r="L1007" s="41">
        <f t="shared" si="110"/>
        <v>4.7440213880000004E-3</v>
      </c>
      <c r="M1007" s="41">
        <f t="shared" si="111"/>
        <v>4.1781764174052958</v>
      </c>
    </row>
    <row r="1008" spans="2:13">
      <c r="B1008" s="83">
        <f t="shared" si="105"/>
        <v>1003</v>
      </c>
      <c r="C1008" s="44">
        <v>6200</v>
      </c>
      <c r="D1008" s="48">
        <v>13010.240000000002</v>
      </c>
      <c r="E1008" s="48">
        <v>13.010240000000001</v>
      </c>
      <c r="F1008" s="48">
        <v>20.038490388502264</v>
      </c>
      <c r="G1008" s="50">
        <v>470.5</v>
      </c>
      <c r="H1008" s="41">
        <f t="shared" si="106"/>
        <v>1.3010240000000001E-2</v>
      </c>
      <c r="I1008" s="41">
        <f t="shared" si="107"/>
        <v>1.700366088888889</v>
      </c>
      <c r="J1008" s="41">
        <f t="shared" si="108"/>
        <v>6.1213179200000001</v>
      </c>
      <c r="K1008" s="41">
        <f t="shared" si="109"/>
        <v>5397.3166952172232</v>
      </c>
      <c r="L1008" s="41">
        <f t="shared" si="110"/>
        <v>4.7440213880000004E-3</v>
      </c>
      <c r="M1008" s="41">
        <f t="shared" si="111"/>
        <v>4.1829204387932961</v>
      </c>
    </row>
    <row r="1009" spans="2:13">
      <c r="B1009" s="83">
        <f t="shared" si="105"/>
        <v>1004</v>
      </c>
      <c r="C1009" s="44">
        <v>6300</v>
      </c>
      <c r="D1009" s="48">
        <v>13055</v>
      </c>
      <c r="E1009" s="48">
        <v>13.055</v>
      </c>
      <c r="F1009" s="48">
        <v>19.788264591092322</v>
      </c>
      <c r="G1009" s="50">
        <v>470.5</v>
      </c>
      <c r="H1009" s="41">
        <f t="shared" si="106"/>
        <v>1.3054999999999999E-2</v>
      </c>
      <c r="I1009" s="41">
        <f t="shared" si="107"/>
        <v>1.7062159722222221</v>
      </c>
      <c r="J1009" s="41">
        <f t="shared" si="108"/>
        <v>6.1423774999999994</v>
      </c>
      <c r="K1009" s="41">
        <f t="shared" si="109"/>
        <v>5403.4590727172235</v>
      </c>
      <c r="L1009" s="41">
        <f t="shared" si="110"/>
        <v>4.7603425624999996E-3</v>
      </c>
      <c r="M1009" s="41">
        <f t="shared" si="111"/>
        <v>4.1876807813557964</v>
      </c>
    </row>
    <row r="1010" spans="2:13">
      <c r="B1010" s="83">
        <f t="shared" si="105"/>
        <v>1005</v>
      </c>
      <c r="C1010" s="44">
        <v>6400</v>
      </c>
      <c r="D1010" s="48">
        <v>13278.800000000001</v>
      </c>
      <c r="E1010" s="48">
        <v>13.2788</v>
      </c>
      <c r="F1010" s="48">
        <v>19.812999921831189</v>
      </c>
      <c r="G1010" s="50">
        <v>470.5</v>
      </c>
      <c r="H1010" s="41">
        <f t="shared" si="106"/>
        <v>1.32788E-2</v>
      </c>
      <c r="I1010" s="41">
        <f t="shared" si="107"/>
        <v>1.7354653888888889</v>
      </c>
      <c r="J1010" s="41">
        <f t="shared" si="108"/>
        <v>6.2476754000000003</v>
      </c>
      <c r="K1010" s="41">
        <f t="shared" si="109"/>
        <v>5409.7067481172235</v>
      </c>
      <c r="L1010" s="41">
        <f t="shared" si="110"/>
        <v>4.8419484350000009E-3</v>
      </c>
      <c r="M1010" s="41">
        <f t="shared" si="111"/>
        <v>4.1925227297907961</v>
      </c>
    </row>
    <row r="1011" spans="2:13">
      <c r="B1011" s="83">
        <f t="shared" si="105"/>
        <v>1006</v>
      </c>
      <c r="C1011" s="44">
        <v>6400</v>
      </c>
      <c r="D1011" s="48">
        <v>13278.800000000001</v>
      </c>
      <c r="E1011" s="48">
        <v>13.2788</v>
      </c>
      <c r="F1011" s="48">
        <v>19.812999921831189</v>
      </c>
      <c r="G1011" s="50">
        <v>483</v>
      </c>
      <c r="H1011" s="41">
        <f t="shared" si="106"/>
        <v>1.32788E-2</v>
      </c>
      <c r="I1011" s="41">
        <f t="shared" si="107"/>
        <v>1.7815723333333333</v>
      </c>
      <c r="J1011" s="41">
        <f t="shared" si="108"/>
        <v>6.4136604000000004</v>
      </c>
      <c r="K1011" s="41">
        <f t="shared" si="109"/>
        <v>5416.120408517223</v>
      </c>
      <c r="L1011" s="41">
        <f t="shared" si="110"/>
        <v>4.9705868100000002E-3</v>
      </c>
      <c r="M1011" s="41">
        <f t="shared" si="111"/>
        <v>4.1974933166007959</v>
      </c>
    </row>
    <row r="1012" spans="2:13">
      <c r="B1012" s="83">
        <f t="shared" si="105"/>
        <v>1007</v>
      </c>
      <c r="C1012" s="44">
        <v>6500</v>
      </c>
      <c r="D1012" s="48">
        <v>13428</v>
      </c>
      <c r="E1012" s="48">
        <v>13.428000000000001</v>
      </c>
      <c r="F1012" s="48">
        <v>19.727377623119729</v>
      </c>
      <c r="G1012" s="50">
        <v>483</v>
      </c>
      <c r="H1012" s="41">
        <f t="shared" si="106"/>
        <v>1.3428000000000001E-2</v>
      </c>
      <c r="I1012" s="41">
        <f t="shared" si="107"/>
        <v>1.80159</v>
      </c>
      <c r="J1012" s="41">
        <f t="shared" si="108"/>
        <v>6.4857240000000003</v>
      </c>
      <c r="K1012" s="41">
        <f t="shared" si="109"/>
        <v>5422.6061325172232</v>
      </c>
      <c r="L1012" s="41">
        <f t="shared" si="110"/>
        <v>5.0264361E-3</v>
      </c>
      <c r="M1012" s="41">
        <f t="shared" si="111"/>
        <v>4.2025197527007956</v>
      </c>
    </row>
    <row r="1013" spans="2:13">
      <c r="B1013" s="83">
        <f t="shared" si="105"/>
        <v>1008</v>
      </c>
      <c r="C1013" s="44">
        <v>6500</v>
      </c>
      <c r="D1013" s="48">
        <v>13428</v>
      </c>
      <c r="E1013" s="48">
        <v>13.428000000000001</v>
      </c>
      <c r="F1013" s="48">
        <v>19.727377623119729</v>
      </c>
      <c r="G1013" s="50">
        <v>483</v>
      </c>
      <c r="H1013" s="41">
        <f t="shared" si="106"/>
        <v>1.3428000000000001E-2</v>
      </c>
      <c r="I1013" s="41">
        <f t="shared" si="107"/>
        <v>1.80159</v>
      </c>
      <c r="J1013" s="41">
        <f t="shared" si="108"/>
        <v>6.4857240000000003</v>
      </c>
      <c r="K1013" s="41">
        <f t="shared" si="109"/>
        <v>5429.0918565172233</v>
      </c>
      <c r="L1013" s="41">
        <f t="shared" si="110"/>
        <v>5.0264361E-3</v>
      </c>
      <c r="M1013" s="41">
        <f t="shared" si="111"/>
        <v>4.2075461888007952</v>
      </c>
    </row>
    <row r="1014" spans="2:13">
      <c r="B1014" s="83">
        <f t="shared" si="105"/>
        <v>1009</v>
      </c>
      <c r="C1014" s="44">
        <v>6600</v>
      </c>
      <c r="D1014" s="48">
        <v>12532.800000000001</v>
      </c>
      <c r="E1014" s="48">
        <v>12.532800000000002</v>
      </c>
      <c r="F1014" s="48">
        <v>18.133246098019146</v>
      </c>
      <c r="G1014" s="50">
        <v>483</v>
      </c>
      <c r="H1014" s="41">
        <f t="shared" si="106"/>
        <v>1.2532800000000002E-2</v>
      </c>
      <c r="I1014" s="41">
        <f t="shared" si="107"/>
        <v>1.6814840000000002</v>
      </c>
      <c r="J1014" s="41">
        <f t="shared" si="108"/>
        <v>6.0533424000000009</v>
      </c>
      <c r="K1014" s="41">
        <f t="shared" si="109"/>
        <v>5435.1451989172228</v>
      </c>
      <c r="L1014" s="41">
        <f t="shared" si="110"/>
        <v>4.6913403600000007E-3</v>
      </c>
      <c r="M1014" s="41">
        <f t="shared" si="111"/>
        <v>4.2122375291607952</v>
      </c>
    </row>
    <row r="1015" spans="2:13">
      <c r="B1015" s="83">
        <f t="shared" si="105"/>
        <v>1010</v>
      </c>
      <c r="C1015" s="44">
        <v>5200</v>
      </c>
      <c r="D1015" s="48">
        <v>11876.32</v>
      </c>
      <c r="E1015" s="48">
        <v>11.87632</v>
      </c>
      <c r="F1015" s="48">
        <v>21.809711927782367</v>
      </c>
      <c r="G1015" s="50">
        <v>483</v>
      </c>
      <c r="H1015" s="41">
        <f t="shared" si="106"/>
        <v>1.1876319999999999E-2</v>
      </c>
      <c r="I1015" s="41">
        <f t="shared" si="107"/>
        <v>1.5934062666666666</v>
      </c>
      <c r="J1015" s="41">
        <f t="shared" si="108"/>
        <v>5.7362625599999992</v>
      </c>
      <c r="K1015" s="41">
        <f t="shared" si="109"/>
        <v>5440.8814614772227</v>
      </c>
      <c r="L1015" s="41">
        <f t="shared" si="110"/>
        <v>4.4456034839999992E-3</v>
      </c>
      <c r="M1015" s="41">
        <f t="shared" si="111"/>
        <v>4.2166831326447953</v>
      </c>
    </row>
    <row r="1016" spans="2:13">
      <c r="B1016" s="83">
        <f t="shared" si="105"/>
        <v>1011</v>
      </c>
      <c r="C1016" s="44">
        <v>5200</v>
      </c>
      <c r="D1016" s="48">
        <v>11876.32</v>
      </c>
      <c r="E1016" s="48">
        <v>11.87632</v>
      </c>
      <c r="F1016" s="48">
        <v>21.809711927782367</v>
      </c>
      <c r="G1016" s="50">
        <v>479.7</v>
      </c>
      <c r="H1016" s="41">
        <f t="shared" si="106"/>
        <v>1.1876319999999999E-2</v>
      </c>
      <c r="I1016" s="41">
        <f t="shared" si="107"/>
        <v>1.5825196399999999</v>
      </c>
      <c r="J1016" s="41">
        <f t="shared" si="108"/>
        <v>5.6970707039999997</v>
      </c>
      <c r="K1016" s="41">
        <f t="shared" si="109"/>
        <v>5446.5785321812227</v>
      </c>
      <c r="L1016" s="41">
        <f t="shared" si="110"/>
        <v>4.4152297956000005E-3</v>
      </c>
      <c r="M1016" s="41">
        <f t="shared" si="111"/>
        <v>4.2210983624403955</v>
      </c>
    </row>
    <row r="1017" spans="2:13">
      <c r="B1017" s="83">
        <f t="shared" si="105"/>
        <v>1012</v>
      </c>
      <c r="C1017" s="44">
        <v>5300</v>
      </c>
      <c r="D1017" s="48">
        <v>12122.5</v>
      </c>
      <c r="E1017" s="48">
        <v>12.1225</v>
      </c>
      <c r="F1017" s="48">
        <v>21.841763746771711</v>
      </c>
      <c r="G1017" s="50">
        <v>482.7</v>
      </c>
      <c r="H1017" s="41">
        <f t="shared" si="106"/>
        <v>1.2122500000000001E-2</v>
      </c>
      <c r="I1017" s="41">
        <f t="shared" si="107"/>
        <v>1.6254252083333334</v>
      </c>
      <c r="J1017" s="41">
        <f t="shared" si="108"/>
        <v>5.8515307500000002</v>
      </c>
      <c r="K1017" s="41">
        <f t="shared" si="109"/>
        <v>5452.4300629312229</v>
      </c>
      <c r="L1017" s="41">
        <f t="shared" si="110"/>
        <v>4.5349363312500003E-3</v>
      </c>
      <c r="M1017" s="41">
        <f t="shared" si="111"/>
        <v>4.2256332987716458</v>
      </c>
    </row>
    <row r="1018" spans="2:13">
      <c r="B1018" s="83">
        <f t="shared" si="105"/>
        <v>1013</v>
      </c>
      <c r="C1018" s="44">
        <v>5300</v>
      </c>
      <c r="D1018" s="48">
        <v>12122.5</v>
      </c>
      <c r="E1018" s="48">
        <v>12.1225</v>
      </c>
      <c r="F1018" s="48">
        <v>21.841763746771711</v>
      </c>
      <c r="G1018" s="50">
        <v>492.1</v>
      </c>
      <c r="H1018" s="41">
        <f t="shared" si="106"/>
        <v>1.2122500000000001E-2</v>
      </c>
      <c r="I1018" s="41">
        <f t="shared" si="107"/>
        <v>1.6570784027777781</v>
      </c>
      <c r="J1018" s="41">
        <f t="shared" si="108"/>
        <v>5.9654822500000009</v>
      </c>
      <c r="K1018" s="41">
        <f t="shared" si="109"/>
        <v>5458.3955451812226</v>
      </c>
      <c r="L1018" s="41">
        <f t="shared" si="110"/>
        <v>4.6232487437500008E-3</v>
      </c>
      <c r="M1018" s="41">
        <f t="shared" si="111"/>
        <v>4.2302565475153955</v>
      </c>
    </row>
    <row r="1019" spans="2:13">
      <c r="B1019" s="83">
        <f t="shared" si="105"/>
        <v>1014</v>
      </c>
      <c r="C1019" s="44">
        <v>5300</v>
      </c>
      <c r="D1019" s="48">
        <v>12122.5</v>
      </c>
      <c r="E1019" s="48">
        <v>12.1225</v>
      </c>
      <c r="F1019" s="48">
        <v>21.841763746771711</v>
      </c>
      <c r="G1019" s="50">
        <v>494.5</v>
      </c>
      <c r="H1019" s="41">
        <f t="shared" si="106"/>
        <v>1.2122500000000001E-2</v>
      </c>
      <c r="I1019" s="41">
        <f t="shared" si="107"/>
        <v>1.6651600694444444</v>
      </c>
      <c r="J1019" s="41">
        <f t="shared" si="108"/>
        <v>5.9945762500000006</v>
      </c>
      <c r="K1019" s="41">
        <f t="shared" si="109"/>
        <v>5464.3901214312227</v>
      </c>
      <c r="L1019" s="41">
        <f t="shared" si="110"/>
        <v>4.6457965937500003E-3</v>
      </c>
      <c r="M1019" s="41">
        <f t="shared" si="111"/>
        <v>4.2349023441091456</v>
      </c>
    </row>
    <row r="1020" spans="2:13">
      <c r="B1020" s="83">
        <f t="shared" si="105"/>
        <v>1015</v>
      </c>
      <c r="C1020" s="44">
        <v>5400</v>
      </c>
      <c r="D1020" s="48">
        <v>12368.679999999998</v>
      </c>
      <c r="E1020" s="48">
        <v>12.368679999999998</v>
      </c>
      <c r="F1020" s="48">
        <v>21.87262846135404</v>
      </c>
      <c r="G1020" s="50">
        <v>494.6</v>
      </c>
      <c r="H1020" s="41">
        <f t="shared" si="106"/>
        <v>1.2368679999999998E-2</v>
      </c>
      <c r="I1020" s="41">
        <f t="shared" si="107"/>
        <v>1.6993192022222219</v>
      </c>
      <c r="J1020" s="41">
        <f t="shared" si="108"/>
        <v>6.1175491279999994</v>
      </c>
      <c r="K1020" s="41">
        <f t="shared" si="109"/>
        <v>5470.5076705592228</v>
      </c>
      <c r="L1020" s="41">
        <f t="shared" si="110"/>
        <v>4.7411005741999999E-3</v>
      </c>
      <c r="M1020" s="41">
        <f t="shared" si="111"/>
        <v>4.2396434446833453</v>
      </c>
    </row>
    <row r="1021" spans="2:13">
      <c r="B1021" s="83">
        <f t="shared" si="105"/>
        <v>1016</v>
      </c>
      <c r="C1021" s="44">
        <v>5400</v>
      </c>
      <c r="D1021" s="48">
        <v>12368.679999999998</v>
      </c>
      <c r="E1021" s="48">
        <v>12.368679999999998</v>
      </c>
      <c r="F1021" s="48">
        <v>21.87262846135404</v>
      </c>
      <c r="G1021" s="50">
        <v>494.6</v>
      </c>
      <c r="H1021" s="41">
        <f t="shared" si="106"/>
        <v>1.2368679999999998E-2</v>
      </c>
      <c r="I1021" s="41">
        <f t="shared" si="107"/>
        <v>1.6993192022222219</v>
      </c>
      <c r="J1021" s="41">
        <f t="shared" si="108"/>
        <v>6.1175491279999994</v>
      </c>
      <c r="K1021" s="41">
        <f t="shared" si="109"/>
        <v>5476.6252196872229</v>
      </c>
      <c r="L1021" s="41">
        <f t="shared" si="110"/>
        <v>4.7411005741999999E-3</v>
      </c>
      <c r="M1021" s="41">
        <f t="shared" si="111"/>
        <v>4.244384545257545</v>
      </c>
    </row>
    <row r="1022" spans="2:13">
      <c r="B1022" s="83">
        <f t="shared" si="105"/>
        <v>1017</v>
      </c>
      <c r="C1022" s="44">
        <v>5400</v>
      </c>
      <c r="D1022" s="48">
        <v>12368.679999999998</v>
      </c>
      <c r="E1022" s="48">
        <v>12.368679999999998</v>
      </c>
      <c r="F1022" s="48">
        <v>21.87262846135404</v>
      </c>
      <c r="G1022" s="50">
        <v>494.6</v>
      </c>
      <c r="H1022" s="41">
        <f t="shared" si="106"/>
        <v>1.2368679999999998E-2</v>
      </c>
      <c r="I1022" s="41">
        <f t="shared" si="107"/>
        <v>1.6993192022222219</v>
      </c>
      <c r="J1022" s="41">
        <f t="shared" si="108"/>
        <v>6.1175491279999994</v>
      </c>
      <c r="K1022" s="41">
        <f t="shared" si="109"/>
        <v>5482.7427688152229</v>
      </c>
      <c r="L1022" s="41">
        <f t="shared" si="110"/>
        <v>4.7411005741999999E-3</v>
      </c>
      <c r="M1022" s="41">
        <f t="shared" si="111"/>
        <v>4.2491256458317448</v>
      </c>
    </row>
    <row r="1023" spans="2:13">
      <c r="B1023" s="83">
        <f t="shared" si="105"/>
        <v>1018</v>
      </c>
      <c r="C1023" s="44">
        <v>5500</v>
      </c>
      <c r="D1023" s="48">
        <v>12637.240000000002</v>
      </c>
      <c r="E1023" s="48">
        <v>12.637240000000002</v>
      </c>
      <c r="F1023" s="48">
        <v>21.941227778603171</v>
      </c>
      <c r="G1023" s="50">
        <v>494.6</v>
      </c>
      <c r="H1023" s="41">
        <f t="shared" si="106"/>
        <v>1.2637240000000003E-2</v>
      </c>
      <c r="I1023" s="41">
        <f t="shared" si="107"/>
        <v>1.7362163622222224</v>
      </c>
      <c r="J1023" s="41">
        <f t="shared" si="108"/>
        <v>6.2503789040000015</v>
      </c>
      <c r="K1023" s="41">
        <f t="shared" si="109"/>
        <v>5488.9931477192231</v>
      </c>
      <c r="L1023" s="41">
        <f t="shared" si="110"/>
        <v>4.8440436506000011E-3</v>
      </c>
      <c r="M1023" s="41">
        <f t="shared" si="111"/>
        <v>4.2539696894823447</v>
      </c>
    </row>
    <row r="1024" spans="2:13">
      <c r="B1024" s="83">
        <f t="shared" si="105"/>
        <v>1019</v>
      </c>
      <c r="C1024" s="44">
        <v>5500</v>
      </c>
      <c r="D1024" s="48">
        <v>12637.240000000002</v>
      </c>
      <c r="E1024" s="48">
        <v>12.637240000000002</v>
      </c>
      <c r="F1024" s="48">
        <v>21.941227778603171</v>
      </c>
      <c r="G1024" s="50">
        <v>494.6</v>
      </c>
      <c r="H1024" s="41">
        <f t="shared" si="106"/>
        <v>1.2637240000000003E-2</v>
      </c>
      <c r="I1024" s="41">
        <f t="shared" si="107"/>
        <v>1.7362163622222224</v>
      </c>
      <c r="J1024" s="41">
        <f t="shared" si="108"/>
        <v>6.2503789040000015</v>
      </c>
      <c r="K1024" s="41">
        <f t="shared" si="109"/>
        <v>5495.2435266232233</v>
      </c>
      <c r="L1024" s="41">
        <f t="shared" si="110"/>
        <v>4.8440436506000011E-3</v>
      </c>
      <c r="M1024" s="41">
        <f t="shared" si="111"/>
        <v>4.2588137331329445</v>
      </c>
    </row>
    <row r="1025" spans="2:13">
      <c r="B1025" s="83">
        <f t="shared" si="105"/>
        <v>1020</v>
      </c>
      <c r="C1025" s="44">
        <v>5500</v>
      </c>
      <c r="D1025" s="48">
        <v>12637.240000000002</v>
      </c>
      <c r="E1025" s="48">
        <v>12.637240000000002</v>
      </c>
      <c r="F1025" s="48">
        <v>21.941227778603171</v>
      </c>
      <c r="G1025" s="50">
        <v>494.6</v>
      </c>
      <c r="H1025" s="41">
        <f t="shared" si="106"/>
        <v>1.2637240000000003E-2</v>
      </c>
      <c r="I1025" s="41">
        <f t="shared" si="107"/>
        <v>1.7362163622222224</v>
      </c>
      <c r="J1025" s="41">
        <f t="shared" si="108"/>
        <v>6.2503789040000015</v>
      </c>
      <c r="K1025" s="41">
        <f t="shared" si="109"/>
        <v>5501.4939055272234</v>
      </c>
      <c r="L1025" s="41">
        <f t="shared" si="110"/>
        <v>4.8440436506000011E-3</v>
      </c>
      <c r="M1025" s="41">
        <f t="shared" si="111"/>
        <v>4.2636577767835444</v>
      </c>
    </row>
    <row r="1026" spans="2:13">
      <c r="B1026" s="82">
        <f t="shared" si="105"/>
        <v>1021</v>
      </c>
      <c r="C1026" s="44">
        <v>5600</v>
      </c>
      <c r="D1026" s="48">
        <v>12719.300000000001</v>
      </c>
      <c r="E1026" s="48">
        <v>12.7193</v>
      </c>
      <c r="F1026" s="48">
        <v>21.68935143930798</v>
      </c>
      <c r="G1026" s="50">
        <v>494.6</v>
      </c>
      <c r="H1026" s="41">
        <f t="shared" si="106"/>
        <v>1.2719300000000001E-2</v>
      </c>
      <c r="I1026" s="41">
        <f t="shared" si="107"/>
        <v>1.7474904944444445</v>
      </c>
      <c r="J1026" s="41">
        <f t="shared" si="108"/>
        <v>6.2909657800000005</v>
      </c>
      <c r="K1026" s="41">
        <f t="shared" si="109"/>
        <v>5507.7848713072235</v>
      </c>
      <c r="L1026" s="41">
        <f t="shared" si="110"/>
        <v>4.8754984795000003E-3</v>
      </c>
      <c r="M1026" s="41">
        <f t="shared" si="111"/>
        <v>4.268533275263044</v>
      </c>
    </row>
    <row r="1027" spans="2:13">
      <c r="B1027" s="82">
        <f t="shared" si="105"/>
        <v>1022</v>
      </c>
      <c r="C1027" s="44">
        <v>5600</v>
      </c>
      <c r="D1027" s="48">
        <v>12719.300000000001</v>
      </c>
      <c r="E1027" s="48">
        <v>12.7193</v>
      </c>
      <c r="F1027" s="48">
        <v>21.68935143930798</v>
      </c>
      <c r="G1027" s="50">
        <v>494.6</v>
      </c>
      <c r="H1027" s="41">
        <f t="shared" si="106"/>
        <v>1.2719300000000001E-2</v>
      </c>
      <c r="I1027" s="41">
        <f t="shared" si="107"/>
        <v>1.7474904944444445</v>
      </c>
      <c r="J1027" s="41">
        <f t="shared" si="108"/>
        <v>6.2909657800000005</v>
      </c>
      <c r="K1027" s="41">
        <f t="shared" si="109"/>
        <v>5514.0758370872236</v>
      </c>
      <c r="L1027" s="41">
        <f t="shared" si="110"/>
        <v>4.8754984795000003E-3</v>
      </c>
      <c r="M1027" s="41">
        <f t="shared" si="111"/>
        <v>4.2734087737425437</v>
      </c>
    </row>
    <row r="1028" spans="2:13">
      <c r="B1028" s="82">
        <f t="shared" si="105"/>
        <v>1023</v>
      </c>
      <c r="C1028" s="44">
        <v>5700</v>
      </c>
      <c r="D1028" s="48">
        <v>12764.06</v>
      </c>
      <c r="E1028" s="48">
        <v>12.764059999999999</v>
      </c>
      <c r="F1028" s="48">
        <v>21.383823609700396</v>
      </c>
      <c r="G1028" s="50">
        <v>494.6</v>
      </c>
      <c r="H1028" s="41">
        <f t="shared" si="106"/>
        <v>1.2764059999999999E-2</v>
      </c>
      <c r="I1028" s="41">
        <f t="shared" si="107"/>
        <v>1.7536400211111109</v>
      </c>
      <c r="J1028" s="41">
        <f t="shared" si="108"/>
        <v>6.3131040760000001</v>
      </c>
      <c r="K1028" s="41">
        <f t="shared" si="109"/>
        <v>5520.3889411632235</v>
      </c>
      <c r="L1028" s="41">
        <f t="shared" si="110"/>
        <v>4.8926556589000006E-3</v>
      </c>
      <c r="M1028" s="41">
        <f t="shared" si="111"/>
        <v>4.2783014294014441</v>
      </c>
    </row>
    <row r="1029" spans="2:13">
      <c r="B1029" s="82">
        <f t="shared" si="105"/>
        <v>1024</v>
      </c>
      <c r="C1029" s="44">
        <v>5700</v>
      </c>
      <c r="D1029" s="48">
        <v>12764.06</v>
      </c>
      <c r="E1029" s="48">
        <v>12.764059999999999</v>
      </c>
      <c r="F1029" s="48">
        <v>21.383823609700396</v>
      </c>
      <c r="G1029" s="50">
        <v>494.6</v>
      </c>
      <c r="H1029" s="41">
        <f t="shared" si="106"/>
        <v>1.2764059999999999E-2</v>
      </c>
      <c r="I1029" s="41">
        <f t="shared" si="107"/>
        <v>1.7536400211111109</v>
      </c>
      <c r="J1029" s="41">
        <f t="shared" si="108"/>
        <v>6.3131040760000001</v>
      </c>
      <c r="K1029" s="41">
        <f t="shared" si="109"/>
        <v>5526.7020452392235</v>
      </c>
      <c r="L1029" s="41">
        <f t="shared" si="110"/>
        <v>4.8926556589000006E-3</v>
      </c>
      <c r="M1029" s="41">
        <f t="shared" si="111"/>
        <v>4.2831940850603445</v>
      </c>
    </row>
    <row r="1030" spans="2:13">
      <c r="B1030" s="82">
        <f t="shared" si="105"/>
        <v>1025</v>
      </c>
      <c r="C1030" s="44">
        <v>5700</v>
      </c>
      <c r="D1030" s="48">
        <v>12764.06</v>
      </c>
      <c r="E1030" s="48">
        <v>12.764059999999999</v>
      </c>
      <c r="F1030" s="48">
        <v>21.383823609700396</v>
      </c>
      <c r="G1030" s="50">
        <v>494.6</v>
      </c>
      <c r="H1030" s="41">
        <f t="shared" si="106"/>
        <v>1.2764059999999999E-2</v>
      </c>
      <c r="I1030" s="41">
        <f t="shared" si="107"/>
        <v>1.7536400211111109</v>
      </c>
      <c r="J1030" s="41">
        <f t="shared" si="108"/>
        <v>6.3131040760000001</v>
      </c>
      <c r="K1030" s="41">
        <f t="shared" si="109"/>
        <v>5533.0151493152234</v>
      </c>
      <c r="L1030" s="41">
        <f t="shared" si="110"/>
        <v>4.8926556589000006E-3</v>
      </c>
      <c r="M1030" s="41">
        <f t="shared" si="111"/>
        <v>4.2880867407192449</v>
      </c>
    </row>
    <row r="1031" spans="2:13">
      <c r="B1031" s="82">
        <f t="shared" ref="B1031:B1094" si="112">B1030+1</f>
        <v>1026</v>
      </c>
      <c r="C1031" s="44">
        <v>5700</v>
      </c>
      <c r="D1031" s="48">
        <v>12764.06</v>
      </c>
      <c r="E1031" s="48">
        <v>12.764059999999999</v>
      </c>
      <c r="F1031" s="48">
        <v>21.383823609700396</v>
      </c>
      <c r="G1031" s="50">
        <v>494.6</v>
      </c>
      <c r="H1031" s="41">
        <f t="shared" ref="H1031:H1094" si="113">E1031/1000</f>
        <v>1.2764059999999999E-2</v>
      </c>
      <c r="I1031" s="41">
        <f t="shared" ref="I1031:I1094" si="114">E1031*G1031/3600</f>
        <v>1.7536400211111109</v>
      </c>
      <c r="J1031" s="41">
        <f t="shared" ref="J1031:J1094" si="115">H1031*G1031</f>
        <v>6.3131040760000001</v>
      </c>
      <c r="K1031" s="41">
        <f t="shared" ref="K1031:K1094" si="116">K1030+J1031</f>
        <v>5539.3282533912234</v>
      </c>
      <c r="L1031" s="41">
        <f t="shared" ref="L1031:L1094" si="117">J1031/1000*0.775</f>
        <v>4.8926556589000006E-3</v>
      </c>
      <c r="M1031" s="41">
        <f t="shared" ref="M1031:M1094" si="118">M1030+L1031</f>
        <v>4.2929793963781453</v>
      </c>
    </row>
    <row r="1032" spans="2:13">
      <c r="B1032" s="82">
        <f t="shared" si="112"/>
        <v>1027</v>
      </c>
      <c r="C1032" s="44">
        <v>5800</v>
      </c>
      <c r="D1032" s="48">
        <v>12816.28</v>
      </c>
      <c r="E1032" s="48">
        <v>12.816280000000001</v>
      </c>
      <c r="F1032" s="48">
        <v>21.101113593618585</v>
      </c>
      <c r="G1032" s="50">
        <v>494.6</v>
      </c>
      <c r="H1032" s="41">
        <f t="shared" si="113"/>
        <v>1.2816280000000001E-2</v>
      </c>
      <c r="I1032" s="41">
        <f t="shared" si="114"/>
        <v>1.7608144688888889</v>
      </c>
      <c r="J1032" s="41">
        <f t="shared" si="115"/>
        <v>6.3389320880000009</v>
      </c>
      <c r="K1032" s="41">
        <f t="shared" si="116"/>
        <v>5545.667185479223</v>
      </c>
      <c r="L1032" s="41">
        <f t="shared" si="117"/>
        <v>4.9126723682000007E-3</v>
      </c>
      <c r="M1032" s="41">
        <f t="shared" si="118"/>
        <v>4.2978920687463456</v>
      </c>
    </row>
    <row r="1033" spans="2:13">
      <c r="B1033" s="82">
        <f t="shared" si="112"/>
        <v>1028</v>
      </c>
      <c r="C1033" s="44">
        <v>5800</v>
      </c>
      <c r="D1033" s="48">
        <v>12816.28</v>
      </c>
      <c r="E1033" s="48">
        <v>12.816280000000001</v>
      </c>
      <c r="F1033" s="48">
        <v>21.101113593618585</v>
      </c>
      <c r="G1033" s="50">
        <v>494.6</v>
      </c>
      <c r="H1033" s="41">
        <f t="shared" si="113"/>
        <v>1.2816280000000001E-2</v>
      </c>
      <c r="I1033" s="41">
        <f t="shared" si="114"/>
        <v>1.7608144688888889</v>
      </c>
      <c r="J1033" s="41">
        <f t="shared" si="115"/>
        <v>6.3389320880000009</v>
      </c>
      <c r="K1033" s="41">
        <f t="shared" si="116"/>
        <v>5552.0061175672226</v>
      </c>
      <c r="L1033" s="41">
        <f t="shared" si="117"/>
        <v>4.9126723682000007E-3</v>
      </c>
      <c r="M1033" s="41">
        <f t="shared" si="118"/>
        <v>4.3028047411145458</v>
      </c>
    </row>
    <row r="1034" spans="2:13">
      <c r="B1034" s="82">
        <f t="shared" si="112"/>
        <v>1029</v>
      </c>
      <c r="C1034" s="44">
        <v>5800</v>
      </c>
      <c r="D1034" s="48">
        <v>12816.28</v>
      </c>
      <c r="E1034" s="48">
        <v>12.816280000000001</v>
      </c>
      <c r="F1034" s="48">
        <v>21.101113593618585</v>
      </c>
      <c r="G1034" s="50">
        <v>494.6</v>
      </c>
      <c r="H1034" s="41">
        <f t="shared" si="113"/>
        <v>1.2816280000000001E-2</v>
      </c>
      <c r="I1034" s="41">
        <f t="shared" si="114"/>
        <v>1.7608144688888889</v>
      </c>
      <c r="J1034" s="41">
        <f t="shared" si="115"/>
        <v>6.3389320880000009</v>
      </c>
      <c r="K1034" s="41">
        <f t="shared" si="116"/>
        <v>5558.3450496552223</v>
      </c>
      <c r="L1034" s="41">
        <f t="shared" si="117"/>
        <v>4.9126723682000007E-3</v>
      </c>
      <c r="M1034" s="41">
        <f t="shared" si="118"/>
        <v>4.3077174134827461</v>
      </c>
    </row>
    <row r="1035" spans="2:13">
      <c r="B1035" s="82">
        <f t="shared" si="112"/>
        <v>1030</v>
      </c>
      <c r="C1035" s="44">
        <v>5900</v>
      </c>
      <c r="D1035" s="48">
        <v>12861.039999999999</v>
      </c>
      <c r="E1035" s="48">
        <v>12.861039999999999</v>
      </c>
      <c r="F1035" s="48">
        <v>20.815912772568705</v>
      </c>
      <c r="G1035" s="50">
        <v>494.6</v>
      </c>
      <c r="H1035" s="41">
        <f t="shared" si="113"/>
        <v>1.2861039999999999E-2</v>
      </c>
      <c r="I1035" s="41">
        <f t="shared" si="114"/>
        <v>1.7669639955555554</v>
      </c>
      <c r="J1035" s="41">
        <f t="shared" si="115"/>
        <v>6.3610703839999996</v>
      </c>
      <c r="K1035" s="41">
        <f t="shared" si="116"/>
        <v>5564.7061200392227</v>
      </c>
      <c r="L1035" s="41">
        <f t="shared" si="117"/>
        <v>4.9298295475999994E-3</v>
      </c>
      <c r="M1035" s="41">
        <f t="shared" si="118"/>
        <v>4.3126472430303462</v>
      </c>
    </row>
    <row r="1036" spans="2:13">
      <c r="B1036" s="82">
        <f t="shared" si="112"/>
        <v>1031</v>
      </c>
      <c r="C1036" s="44">
        <v>5900</v>
      </c>
      <c r="D1036" s="48">
        <v>12861.039999999999</v>
      </c>
      <c r="E1036" s="48">
        <v>12.861039999999999</v>
      </c>
      <c r="F1036" s="48">
        <v>20.815912772568705</v>
      </c>
      <c r="G1036" s="50">
        <v>494.6</v>
      </c>
      <c r="H1036" s="41">
        <f t="shared" si="113"/>
        <v>1.2861039999999999E-2</v>
      </c>
      <c r="I1036" s="41">
        <f t="shared" si="114"/>
        <v>1.7669639955555554</v>
      </c>
      <c r="J1036" s="41">
        <f t="shared" si="115"/>
        <v>6.3610703839999996</v>
      </c>
      <c r="K1036" s="41">
        <f t="shared" si="116"/>
        <v>5571.0671904232231</v>
      </c>
      <c r="L1036" s="41">
        <f t="shared" si="117"/>
        <v>4.9298295475999994E-3</v>
      </c>
      <c r="M1036" s="41">
        <f t="shared" si="118"/>
        <v>4.3175770725779463</v>
      </c>
    </row>
    <row r="1037" spans="2:13">
      <c r="B1037" s="82">
        <f t="shared" si="112"/>
        <v>1032</v>
      </c>
      <c r="C1037" s="44">
        <v>5900</v>
      </c>
      <c r="D1037" s="48">
        <v>12861.039999999999</v>
      </c>
      <c r="E1037" s="48">
        <v>12.861039999999999</v>
      </c>
      <c r="F1037" s="48">
        <v>20.815912772568705</v>
      </c>
      <c r="G1037" s="50">
        <v>494.6</v>
      </c>
      <c r="H1037" s="41">
        <f t="shared" si="113"/>
        <v>1.2861039999999999E-2</v>
      </c>
      <c r="I1037" s="41">
        <f t="shared" si="114"/>
        <v>1.7669639955555554</v>
      </c>
      <c r="J1037" s="41">
        <f t="shared" si="115"/>
        <v>6.3610703839999996</v>
      </c>
      <c r="K1037" s="41">
        <f t="shared" si="116"/>
        <v>5577.4282608072235</v>
      </c>
      <c r="L1037" s="41">
        <f t="shared" si="117"/>
        <v>4.9298295475999994E-3</v>
      </c>
      <c r="M1037" s="41">
        <f t="shared" si="118"/>
        <v>4.3225069021255464</v>
      </c>
    </row>
    <row r="1038" spans="2:13">
      <c r="B1038" s="82">
        <f t="shared" si="112"/>
        <v>1033</v>
      </c>
      <c r="C1038" s="44">
        <v>5900</v>
      </c>
      <c r="D1038" s="48">
        <v>12861.039999999999</v>
      </c>
      <c r="E1038" s="48">
        <v>12.861039999999999</v>
      </c>
      <c r="F1038" s="48">
        <v>20.815912772568705</v>
      </c>
      <c r="G1038" s="50">
        <v>494.6</v>
      </c>
      <c r="H1038" s="41">
        <f t="shared" si="113"/>
        <v>1.2861039999999999E-2</v>
      </c>
      <c r="I1038" s="41">
        <f t="shared" si="114"/>
        <v>1.7669639955555554</v>
      </c>
      <c r="J1038" s="41">
        <f t="shared" si="115"/>
        <v>6.3610703839999996</v>
      </c>
      <c r="K1038" s="41">
        <f t="shared" si="116"/>
        <v>5583.7893311912239</v>
      </c>
      <c r="L1038" s="41">
        <f t="shared" si="117"/>
        <v>4.9298295475999994E-3</v>
      </c>
      <c r="M1038" s="41">
        <f t="shared" si="118"/>
        <v>4.3274367316731466</v>
      </c>
    </row>
    <row r="1039" spans="2:13">
      <c r="B1039" s="82">
        <f t="shared" si="112"/>
        <v>1034</v>
      </c>
      <c r="C1039" s="44">
        <v>6000</v>
      </c>
      <c r="D1039" s="48">
        <v>12920.72</v>
      </c>
      <c r="E1039" s="48">
        <v>12.920719999999999</v>
      </c>
      <c r="F1039" s="48">
        <v>20.563964563063138</v>
      </c>
      <c r="G1039" s="50">
        <v>494.6</v>
      </c>
      <c r="H1039" s="41">
        <f t="shared" si="113"/>
        <v>1.292072E-2</v>
      </c>
      <c r="I1039" s="41">
        <f t="shared" si="114"/>
        <v>1.7751633644444444</v>
      </c>
      <c r="J1039" s="41">
        <f t="shared" si="115"/>
        <v>6.3905881120000005</v>
      </c>
      <c r="K1039" s="41">
        <f t="shared" si="116"/>
        <v>5590.1799193032239</v>
      </c>
      <c r="L1039" s="41">
        <f t="shared" si="117"/>
        <v>4.9527057868000001E-3</v>
      </c>
      <c r="M1039" s="41">
        <f t="shared" si="118"/>
        <v>4.3323894374599465</v>
      </c>
    </row>
    <row r="1040" spans="2:13">
      <c r="B1040" s="82">
        <f t="shared" si="112"/>
        <v>1035</v>
      </c>
      <c r="C1040" s="44">
        <v>6000</v>
      </c>
      <c r="D1040" s="48">
        <v>12920.72</v>
      </c>
      <c r="E1040" s="48">
        <v>12.920719999999999</v>
      </c>
      <c r="F1040" s="48">
        <v>20.563964563063138</v>
      </c>
      <c r="G1040" s="50">
        <v>494.6</v>
      </c>
      <c r="H1040" s="41">
        <f t="shared" si="113"/>
        <v>1.292072E-2</v>
      </c>
      <c r="I1040" s="41">
        <f t="shared" si="114"/>
        <v>1.7751633644444444</v>
      </c>
      <c r="J1040" s="41">
        <f t="shared" si="115"/>
        <v>6.3905881120000005</v>
      </c>
      <c r="K1040" s="41">
        <f t="shared" si="116"/>
        <v>5596.5705074152238</v>
      </c>
      <c r="L1040" s="41">
        <f t="shared" si="117"/>
        <v>4.9527057868000001E-3</v>
      </c>
      <c r="M1040" s="41">
        <f t="shared" si="118"/>
        <v>4.3373421432467465</v>
      </c>
    </row>
    <row r="1041" spans="2:13">
      <c r="B1041" s="82">
        <f t="shared" si="112"/>
        <v>1036</v>
      </c>
      <c r="C1041" s="44">
        <v>6000</v>
      </c>
      <c r="D1041" s="48">
        <v>12920.72</v>
      </c>
      <c r="E1041" s="48">
        <v>12.920719999999999</v>
      </c>
      <c r="F1041" s="48">
        <v>20.563964563063138</v>
      </c>
      <c r="G1041" s="50">
        <v>494.6</v>
      </c>
      <c r="H1041" s="41">
        <f t="shared" si="113"/>
        <v>1.292072E-2</v>
      </c>
      <c r="I1041" s="41">
        <f t="shared" si="114"/>
        <v>1.7751633644444444</v>
      </c>
      <c r="J1041" s="41">
        <f t="shared" si="115"/>
        <v>6.3905881120000005</v>
      </c>
      <c r="K1041" s="41">
        <f t="shared" si="116"/>
        <v>5602.9610955272237</v>
      </c>
      <c r="L1041" s="41">
        <f t="shared" si="117"/>
        <v>4.9527057868000001E-3</v>
      </c>
      <c r="M1041" s="41">
        <f t="shared" si="118"/>
        <v>4.3422948490335465</v>
      </c>
    </row>
    <row r="1042" spans="2:13">
      <c r="B1042" s="82">
        <f t="shared" si="112"/>
        <v>1037</v>
      </c>
      <c r="C1042" s="44">
        <v>6100</v>
      </c>
      <c r="D1042" s="48">
        <v>12958.02</v>
      </c>
      <c r="E1042" s="48">
        <v>12.958020000000001</v>
      </c>
      <c r="F1042" s="48">
        <v>20.285241990330903</v>
      </c>
      <c r="G1042" s="50">
        <v>494.6</v>
      </c>
      <c r="H1042" s="41">
        <f t="shared" si="113"/>
        <v>1.2958020000000001E-2</v>
      </c>
      <c r="I1042" s="41">
        <f t="shared" si="114"/>
        <v>1.7802879700000001</v>
      </c>
      <c r="J1042" s="41">
        <f t="shared" si="115"/>
        <v>6.4090366920000008</v>
      </c>
      <c r="K1042" s="41">
        <f t="shared" si="116"/>
        <v>5609.3701322192237</v>
      </c>
      <c r="L1042" s="41">
        <f t="shared" si="117"/>
        <v>4.9670034363000007E-3</v>
      </c>
      <c r="M1042" s="41">
        <f t="shared" si="118"/>
        <v>4.3472618524698463</v>
      </c>
    </row>
    <row r="1043" spans="2:13">
      <c r="B1043" s="82">
        <f t="shared" si="112"/>
        <v>1038</v>
      </c>
      <c r="C1043" s="44">
        <v>6100</v>
      </c>
      <c r="D1043" s="48">
        <v>12958.02</v>
      </c>
      <c r="E1043" s="48">
        <v>12.958020000000001</v>
      </c>
      <c r="F1043" s="48">
        <v>20.285241990330903</v>
      </c>
      <c r="G1043" s="50">
        <v>494.6</v>
      </c>
      <c r="H1043" s="41">
        <f t="shared" si="113"/>
        <v>1.2958020000000001E-2</v>
      </c>
      <c r="I1043" s="41">
        <f t="shared" si="114"/>
        <v>1.7802879700000001</v>
      </c>
      <c r="J1043" s="41">
        <f t="shared" si="115"/>
        <v>6.4090366920000008</v>
      </c>
      <c r="K1043" s="41">
        <f t="shared" si="116"/>
        <v>5615.7791689112237</v>
      </c>
      <c r="L1043" s="41">
        <f t="shared" si="117"/>
        <v>4.9670034363000007E-3</v>
      </c>
      <c r="M1043" s="41">
        <f t="shared" si="118"/>
        <v>4.3522288559061462</v>
      </c>
    </row>
    <row r="1044" spans="2:13">
      <c r="B1044" s="82">
        <f t="shared" si="112"/>
        <v>1039</v>
      </c>
      <c r="C1044" s="44">
        <v>6100</v>
      </c>
      <c r="D1044" s="48">
        <v>12958.02</v>
      </c>
      <c r="E1044" s="48">
        <v>12.958020000000001</v>
      </c>
      <c r="F1044" s="48">
        <v>20.285241990330903</v>
      </c>
      <c r="G1044" s="50">
        <v>494.6</v>
      </c>
      <c r="H1044" s="41">
        <f t="shared" si="113"/>
        <v>1.2958020000000001E-2</v>
      </c>
      <c r="I1044" s="41">
        <f t="shared" si="114"/>
        <v>1.7802879700000001</v>
      </c>
      <c r="J1044" s="41">
        <f t="shared" si="115"/>
        <v>6.4090366920000008</v>
      </c>
      <c r="K1044" s="41">
        <f t="shared" si="116"/>
        <v>5622.1882056032237</v>
      </c>
      <c r="L1044" s="41">
        <f t="shared" si="117"/>
        <v>4.9670034363000007E-3</v>
      </c>
      <c r="M1044" s="41">
        <f t="shared" si="118"/>
        <v>4.357195859342446</v>
      </c>
    </row>
    <row r="1045" spans="2:13">
      <c r="B1045" s="82">
        <f t="shared" si="112"/>
        <v>1040</v>
      </c>
      <c r="C1045" s="44">
        <v>6100</v>
      </c>
      <c r="D1045" s="48">
        <v>12958.02</v>
      </c>
      <c r="E1045" s="48">
        <v>12.958020000000001</v>
      </c>
      <c r="F1045" s="48">
        <v>20.285241990330903</v>
      </c>
      <c r="G1045" s="50">
        <v>494.6</v>
      </c>
      <c r="H1045" s="41">
        <f t="shared" si="113"/>
        <v>1.2958020000000001E-2</v>
      </c>
      <c r="I1045" s="41">
        <f t="shared" si="114"/>
        <v>1.7802879700000001</v>
      </c>
      <c r="J1045" s="41">
        <f t="shared" si="115"/>
        <v>6.4090366920000008</v>
      </c>
      <c r="K1045" s="41">
        <f t="shared" si="116"/>
        <v>5628.5972422952236</v>
      </c>
      <c r="L1045" s="41">
        <f t="shared" si="117"/>
        <v>4.9670034363000007E-3</v>
      </c>
      <c r="M1045" s="41">
        <f t="shared" si="118"/>
        <v>4.3621628627787459</v>
      </c>
    </row>
    <row r="1046" spans="2:13">
      <c r="B1046" s="82">
        <f t="shared" si="112"/>
        <v>1041</v>
      </c>
      <c r="C1046" s="44">
        <v>6200</v>
      </c>
      <c r="D1046" s="48">
        <v>13010.240000000002</v>
      </c>
      <c r="E1046" s="48">
        <v>13.010240000000001</v>
      </c>
      <c r="F1046" s="48">
        <v>20.038490388502264</v>
      </c>
      <c r="G1046" s="50">
        <v>494.6</v>
      </c>
      <c r="H1046" s="41">
        <f t="shared" si="113"/>
        <v>1.3010240000000001E-2</v>
      </c>
      <c r="I1046" s="41">
        <f t="shared" si="114"/>
        <v>1.787462417777778</v>
      </c>
      <c r="J1046" s="41">
        <f t="shared" si="115"/>
        <v>6.4348647040000007</v>
      </c>
      <c r="K1046" s="41">
        <f t="shared" si="116"/>
        <v>5635.0321069992233</v>
      </c>
      <c r="L1046" s="41">
        <f t="shared" si="117"/>
        <v>4.9870201456000008E-3</v>
      </c>
      <c r="M1046" s="41">
        <f t="shared" si="118"/>
        <v>4.3671498829243456</v>
      </c>
    </row>
    <row r="1047" spans="2:13">
      <c r="B1047" s="82">
        <f t="shared" si="112"/>
        <v>1042</v>
      </c>
      <c r="C1047" s="44">
        <v>6800</v>
      </c>
      <c r="D1047" s="48">
        <v>10056.08</v>
      </c>
      <c r="E1047" s="48">
        <v>10.05608</v>
      </c>
      <c r="F1047" s="48">
        <v>14.121836824654828</v>
      </c>
      <c r="G1047" s="50">
        <v>494.6</v>
      </c>
      <c r="H1047" s="41">
        <f t="shared" si="113"/>
        <v>1.005608E-2</v>
      </c>
      <c r="I1047" s="41">
        <f t="shared" si="114"/>
        <v>1.3815936577777777</v>
      </c>
      <c r="J1047" s="41">
        <f t="shared" si="115"/>
        <v>4.9737371680000004</v>
      </c>
      <c r="K1047" s="41">
        <f t="shared" si="116"/>
        <v>5640.0058441672236</v>
      </c>
      <c r="L1047" s="41">
        <f t="shared" si="117"/>
        <v>3.8546463052000009E-3</v>
      </c>
      <c r="M1047" s="41">
        <f t="shared" si="118"/>
        <v>4.3710045292295456</v>
      </c>
    </row>
    <row r="1048" spans="2:13">
      <c r="B1048" s="82">
        <f t="shared" si="112"/>
        <v>1043</v>
      </c>
      <c r="C1048" s="44">
        <v>6800</v>
      </c>
      <c r="D1048" s="48">
        <v>10056.08</v>
      </c>
      <c r="E1048" s="48">
        <v>10.05608</v>
      </c>
      <c r="F1048" s="48">
        <v>14.121836824654828</v>
      </c>
      <c r="G1048" s="50">
        <v>494.6</v>
      </c>
      <c r="H1048" s="41">
        <f t="shared" si="113"/>
        <v>1.005608E-2</v>
      </c>
      <c r="I1048" s="41">
        <f t="shared" si="114"/>
        <v>1.3815936577777777</v>
      </c>
      <c r="J1048" s="41">
        <f t="shared" si="115"/>
        <v>4.9737371680000004</v>
      </c>
      <c r="K1048" s="41">
        <f t="shared" si="116"/>
        <v>5644.9795813352239</v>
      </c>
      <c r="L1048" s="41">
        <f t="shared" si="117"/>
        <v>3.8546463052000009E-3</v>
      </c>
      <c r="M1048" s="41">
        <f t="shared" si="118"/>
        <v>4.3748591755347457</v>
      </c>
    </row>
    <row r="1049" spans="2:13">
      <c r="B1049" s="82">
        <f t="shared" si="112"/>
        <v>1044</v>
      </c>
      <c r="C1049" s="44">
        <v>6800</v>
      </c>
      <c r="D1049" s="48">
        <v>10056.08</v>
      </c>
      <c r="E1049" s="48">
        <v>10.05608</v>
      </c>
      <c r="F1049" s="48">
        <v>14.121836824654828</v>
      </c>
      <c r="G1049" s="50">
        <v>494.6</v>
      </c>
      <c r="H1049" s="41">
        <f t="shared" si="113"/>
        <v>1.005608E-2</v>
      </c>
      <c r="I1049" s="41">
        <f t="shared" si="114"/>
        <v>1.3815936577777777</v>
      </c>
      <c r="J1049" s="41">
        <f t="shared" si="115"/>
        <v>4.9737371680000004</v>
      </c>
      <c r="K1049" s="41">
        <f t="shared" si="116"/>
        <v>5649.9533185032242</v>
      </c>
      <c r="L1049" s="41">
        <f t="shared" si="117"/>
        <v>3.8546463052000009E-3</v>
      </c>
      <c r="M1049" s="41">
        <f t="shared" si="118"/>
        <v>4.3787138218399457</v>
      </c>
    </row>
    <row r="1050" spans="2:13">
      <c r="B1050" s="82">
        <f t="shared" si="112"/>
        <v>1045</v>
      </c>
      <c r="C1050" s="44">
        <v>6800</v>
      </c>
      <c r="D1050" s="48">
        <v>10056.08</v>
      </c>
      <c r="E1050" s="48">
        <v>10.05608</v>
      </c>
      <c r="F1050" s="48">
        <v>14.121836824654828</v>
      </c>
      <c r="G1050" s="50">
        <v>494.6</v>
      </c>
      <c r="H1050" s="41">
        <f t="shared" si="113"/>
        <v>1.005608E-2</v>
      </c>
      <c r="I1050" s="41">
        <f t="shared" si="114"/>
        <v>1.3815936577777777</v>
      </c>
      <c r="J1050" s="41">
        <f t="shared" si="115"/>
        <v>4.9737371680000004</v>
      </c>
      <c r="K1050" s="41">
        <f t="shared" si="116"/>
        <v>5654.9270556712245</v>
      </c>
      <c r="L1050" s="41">
        <f t="shared" si="117"/>
        <v>3.8546463052000009E-3</v>
      </c>
      <c r="M1050" s="41">
        <f t="shared" si="118"/>
        <v>4.3825684681451458</v>
      </c>
    </row>
    <row r="1051" spans="2:13">
      <c r="B1051" s="83">
        <f t="shared" si="112"/>
        <v>1046</v>
      </c>
      <c r="C1051" s="44">
        <v>6800</v>
      </c>
      <c r="D1051" s="48">
        <v>10056.08</v>
      </c>
      <c r="E1051" s="48">
        <v>10.05608</v>
      </c>
      <c r="F1051" s="48">
        <v>14.121836824654828</v>
      </c>
      <c r="G1051" s="50">
        <v>494.6</v>
      </c>
      <c r="H1051" s="41">
        <f t="shared" si="113"/>
        <v>1.005608E-2</v>
      </c>
      <c r="I1051" s="41">
        <f t="shared" si="114"/>
        <v>1.3815936577777777</v>
      </c>
      <c r="J1051" s="41">
        <f t="shared" si="115"/>
        <v>4.9737371680000004</v>
      </c>
      <c r="K1051" s="41">
        <f t="shared" si="116"/>
        <v>5659.9007928392248</v>
      </c>
      <c r="L1051" s="41">
        <f t="shared" si="117"/>
        <v>3.8546463052000009E-3</v>
      </c>
      <c r="M1051" s="41">
        <f t="shared" si="118"/>
        <v>4.3864231144503458</v>
      </c>
    </row>
    <row r="1052" spans="2:13">
      <c r="B1052" s="83">
        <f t="shared" si="112"/>
        <v>1047</v>
      </c>
      <c r="C1052" s="44">
        <v>6800</v>
      </c>
      <c r="D1052" s="48">
        <v>10056.08</v>
      </c>
      <c r="E1052" s="48">
        <v>10.05608</v>
      </c>
      <c r="F1052" s="48">
        <v>14.121836824654828</v>
      </c>
      <c r="G1052" s="50">
        <v>494.6</v>
      </c>
      <c r="H1052" s="41">
        <f t="shared" si="113"/>
        <v>1.005608E-2</v>
      </c>
      <c r="I1052" s="41">
        <f t="shared" si="114"/>
        <v>1.3815936577777777</v>
      </c>
      <c r="J1052" s="41">
        <f t="shared" si="115"/>
        <v>4.9737371680000004</v>
      </c>
      <c r="K1052" s="41">
        <f t="shared" si="116"/>
        <v>5664.8745300072251</v>
      </c>
      <c r="L1052" s="41">
        <f t="shared" si="117"/>
        <v>3.8546463052000009E-3</v>
      </c>
      <c r="M1052" s="41">
        <f t="shared" si="118"/>
        <v>4.3902777607555459</v>
      </c>
    </row>
    <row r="1053" spans="2:13">
      <c r="B1053" s="83">
        <f t="shared" si="112"/>
        <v>1048</v>
      </c>
      <c r="C1053" s="44">
        <v>6800</v>
      </c>
      <c r="D1053" s="48">
        <v>10056.08</v>
      </c>
      <c r="E1053" s="48">
        <v>10.05608</v>
      </c>
      <c r="F1053" s="48">
        <v>14.121836824654828</v>
      </c>
      <c r="G1053" s="50">
        <v>494.6</v>
      </c>
      <c r="H1053" s="41">
        <f t="shared" si="113"/>
        <v>1.005608E-2</v>
      </c>
      <c r="I1053" s="41">
        <f t="shared" si="114"/>
        <v>1.3815936577777777</v>
      </c>
      <c r="J1053" s="41">
        <f t="shared" si="115"/>
        <v>4.9737371680000004</v>
      </c>
      <c r="K1053" s="41">
        <f t="shared" si="116"/>
        <v>5669.8482671752254</v>
      </c>
      <c r="L1053" s="41">
        <f t="shared" si="117"/>
        <v>3.8546463052000009E-3</v>
      </c>
      <c r="M1053" s="41">
        <f t="shared" si="118"/>
        <v>4.3941324070607459</v>
      </c>
    </row>
    <row r="1054" spans="2:13">
      <c r="B1054" s="83">
        <f t="shared" si="112"/>
        <v>1049</v>
      </c>
      <c r="C1054" s="44">
        <v>6700</v>
      </c>
      <c r="D1054" s="48">
        <v>10444</v>
      </c>
      <c r="E1054" s="48">
        <v>10.444000000000001</v>
      </c>
      <c r="F1054" s="48">
        <v>14.88550052822467</v>
      </c>
      <c r="G1054" s="50">
        <v>494.6</v>
      </c>
      <c r="H1054" s="41">
        <f t="shared" si="113"/>
        <v>1.0444E-2</v>
      </c>
      <c r="I1054" s="41">
        <f t="shared" si="114"/>
        <v>1.4348895555555556</v>
      </c>
      <c r="J1054" s="41">
        <f t="shared" si="115"/>
        <v>5.1656024</v>
      </c>
      <c r="K1054" s="41">
        <f t="shared" si="116"/>
        <v>5675.0138695752257</v>
      </c>
      <c r="L1054" s="41">
        <f t="shared" si="117"/>
        <v>4.0033418600000006E-3</v>
      </c>
      <c r="M1054" s="41">
        <f t="shared" si="118"/>
        <v>4.3981357489207458</v>
      </c>
    </row>
    <row r="1055" spans="2:13">
      <c r="B1055" s="83">
        <f t="shared" si="112"/>
        <v>1050</v>
      </c>
      <c r="C1055" s="44">
        <v>6700</v>
      </c>
      <c r="D1055" s="48">
        <v>10444</v>
      </c>
      <c r="E1055" s="48">
        <v>10.444000000000001</v>
      </c>
      <c r="F1055" s="48">
        <v>14.88550052822467</v>
      </c>
      <c r="G1055" s="50">
        <v>494.6</v>
      </c>
      <c r="H1055" s="41">
        <f t="shared" si="113"/>
        <v>1.0444E-2</v>
      </c>
      <c r="I1055" s="41">
        <f t="shared" si="114"/>
        <v>1.4348895555555556</v>
      </c>
      <c r="J1055" s="41">
        <f t="shared" si="115"/>
        <v>5.1656024</v>
      </c>
      <c r="K1055" s="41">
        <f t="shared" si="116"/>
        <v>5680.1794719752261</v>
      </c>
      <c r="L1055" s="41">
        <f t="shared" si="117"/>
        <v>4.0033418600000006E-3</v>
      </c>
      <c r="M1055" s="41">
        <f t="shared" si="118"/>
        <v>4.4021390907807456</v>
      </c>
    </row>
    <row r="1056" spans="2:13">
      <c r="B1056" s="83">
        <f t="shared" si="112"/>
        <v>1051</v>
      </c>
      <c r="C1056" s="44">
        <v>6700</v>
      </c>
      <c r="D1056" s="48">
        <v>10444</v>
      </c>
      <c r="E1056" s="48">
        <v>10.444000000000001</v>
      </c>
      <c r="F1056" s="48">
        <v>14.88550052822467</v>
      </c>
      <c r="G1056" s="50">
        <v>494.6</v>
      </c>
      <c r="H1056" s="41">
        <f t="shared" si="113"/>
        <v>1.0444E-2</v>
      </c>
      <c r="I1056" s="41">
        <f t="shared" si="114"/>
        <v>1.4348895555555556</v>
      </c>
      <c r="J1056" s="41">
        <f t="shared" si="115"/>
        <v>5.1656024</v>
      </c>
      <c r="K1056" s="41">
        <f t="shared" si="116"/>
        <v>5685.3450743752264</v>
      </c>
      <c r="L1056" s="41">
        <f t="shared" si="117"/>
        <v>4.0033418600000006E-3</v>
      </c>
      <c r="M1056" s="41">
        <f t="shared" si="118"/>
        <v>4.4061424326407455</v>
      </c>
    </row>
    <row r="1057" spans="2:13">
      <c r="B1057" s="83">
        <f t="shared" si="112"/>
        <v>1052</v>
      </c>
      <c r="C1057" s="44">
        <v>6700</v>
      </c>
      <c r="D1057" s="48">
        <v>10444</v>
      </c>
      <c r="E1057" s="48">
        <v>10.444000000000001</v>
      </c>
      <c r="F1057" s="48">
        <v>14.88550052822467</v>
      </c>
      <c r="G1057" s="50">
        <v>494.6</v>
      </c>
      <c r="H1057" s="41">
        <f t="shared" si="113"/>
        <v>1.0444E-2</v>
      </c>
      <c r="I1057" s="41">
        <f t="shared" si="114"/>
        <v>1.4348895555555556</v>
      </c>
      <c r="J1057" s="41">
        <f t="shared" si="115"/>
        <v>5.1656024</v>
      </c>
      <c r="K1057" s="41">
        <f t="shared" si="116"/>
        <v>5690.5106767752268</v>
      </c>
      <c r="L1057" s="41">
        <f t="shared" si="117"/>
        <v>4.0033418600000006E-3</v>
      </c>
      <c r="M1057" s="41">
        <f t="shared" si="118"/>
        <v>4.4101457745007453</v>
      </c>
    </row>
    <row r="1058" spans="2:13">
      <c r="B1058" s="83">
        <f t="shared" si="112"/>
        <v>1053</v>
      </c>
      <c r="C1058" s="44">
        <v>6700</v>
      </c>
      <c r="D1058" s="48">
        <v>10444</v>
      </c>
      <c r="E1058" s="48">
        <v>10.444000000000001</v>
      </c>
      <c r="F1058" s="48">
        <v>14.88550052822467</v>
      </c>
      <c r="G1058" s="50">
        <v>494.6</v>
      </c>
      <c r="H1058" s="41">
        <f t="shared" si="113"/>
        <v>1.0444E-2</v>
      </c>
      <c r="I1058" s="41">
        <f t="shared" si="114"/>
        <v>1.4348895555555556</v>
      </c>
      <c r="J1058" s="41">
        <f t="shared" si="115"/>
        <v>5.1656024</v>
      </c>
      <c r="K1058" s="41">
        <f t="shared" si="116"/>
        <v>5695.6762791752271</v>
      </c>
      <c r="L1058" s="41">
        <f t="shared" si="117"/>
        <v>4.0033418600000006E-3</v>
      </c>
      <c r="M1058" s="41">
        <f t="shared" si="118"/>
        <v>4.4141491163607451</v>
      </c>
    </row>
    <row r="1059" spans="2:13">
      <c r="B1059" s="83">
        <f t="shared" si="112"/>
        <v>1054</v>
      </c>
      <c r="C1059" s="44">
        <v>6700</v>
      </c>
      <c r="D1059" s="48">
        <v>10444</v>
      </c>
      <c r="E1059" s="48">
        <v>10.444000000000001</v>
      </c>
      <c r="F1059" s="48">
        <v>14.88550052822467</v>
      </c>
      <c r="G1059" s="50">
        <v>494.6</v>
      </c>
      <c r="H1059" s="41">
        <f t="shared" si="113"/>
        <v>1.0444E-2</v>
      </c>
      <c r="I1059" s="41">
        <f t="shared" si="114"/>
        <v>1.4348895555555556</v>
      </c>
      <c r="J1059" s="41">
        <f t="shared" si="115"/>
        <v>5.1656024</v>
      </c>
      <c r="K1059" s="41">
        <f t="shared" si="116"/>
        <v>5700.8418815752275</v>
      </c>
      <c r="L1059" s="41">
        <f t="shared" si="117"/>
        <v>4.0033418600000006E-3</v>
      </c>
      <c r="M1059" s="41">
        <f t="shared" si="118"/>
        <v>4.418152458220745</v>
      </c>
    </row>
    <row r="1060" spans="2:13">
      <c r="B1060" s="83">
        <f t="shared" si="112"/>
        <v>1055</v>
      </c>
      <c r="C1060" s="44">
        <v>6700</v>
      </c>
      <c r="D1060" s="48">
        <v>10444</v>
      </c>
      <c r="E1060" s="48">
        <v>10.444000000000001</v>
      </c>
      <c r="F1060" s="48">
        <v>14.88550052822467</v>
      </c>
      <c r="G1060" s="50">
        <v>494.6</v>
      </c>
      <c r="H1060" s="41">
        <f t="shared" si="113"/>
        <v>1.0444E-2</v>
      </c>
      <c r="I1060" s="41">
        <f t="shared" si="114"/>
        <v>1.4348895555555556</v>
      </c>
      <c r="J1060" s="41">
        <f t="shared" si="115"/>
        <v>5.1656024</v>
      </c>
      <c r="K1060" s="41">
        <f t="shared" si="116"/>
        <v>5706.0074839752278</v>
      </c>
      <c r="L1060" s="41">
        <f t="shared" si="117"/>
        <v>4.0033418600000006E-3</v>
      </c>
      <c r="M1060" s="41">
        <f t="shared" si="118"/>
        <v>4.4221558000807448</v>
      </c>
    </row>
    <row r="1061" spans="2:13">
      <c r="B1061" s="83">
        <f t="shared" si="112"/>
        <v>1056</v>
      </c>
      <c r="C1061" s="44">
        <v>6600</v>
      </c>
      <c r="D1061" s="48">
        <v>12532.800000000001</v>
      </c>
      <c r="E1061" s="48">
        <v>12.532800000000002</v>
      </c>
      <c r="F1061" s="48">
        <v>18.133246098019146</v>
      </c>
      <c r="G1061" s="50">
        <v>494.6</v>
      </c>
      <c r="H1061" s="41">
        <f t="shared" si="113"/>
        <v>1.2532800000000002E-2</v>
      </c>
      <c r="I1061" s="41">
        <f t="shared" si="114"/>
        <v>1.7218674666666669</v>
      </c>
      <c r="J1061" s="41">
        <f t="shared" si="115"/>
        <v>6.1987228800000009</v>
      </c>
      <c r="K1061" s="41">
        <f t="shared" si="116"/>
        <v>5712.2062068552277</v>
      </c>
      <c r="L1061" s="41">
        <f t="shared" si="117"/>
        <v>4.8040102320000009E-3</v>
      </c>
      <c r="M1061" s="41">
        <f t="shared" si="118"/>
        <v>4.426959810312745</v>
      </c>
    </row>
    <row r="1062" spans="2:13">
      <c r="B1062" s="83">
        <f t="shared" si="112"/>
        <v>1057</v>
      </c>
      <c r="C1062" s="44">
        <v>6600</v>
      </c>
      <c r="D1062" s="48">
        <v>12532.800000000001</v>
      </c>
      <c r="E1062" s="48">
        <v>12.532800000000002</v>
      </c>
      <c r="F1062" s="48">
        <v>18.133246098019146</v>
      </c>
      <c r="G1062" s="50">
        <v>494.6</v>
      </c>
      <c r="H1062" s="41">
        <f t="shared" si="113"/>
        <v>1.2532800000000002E-2</v>
      </c>
      <c r="I1062" s="41">
        <f t="shared" si="114"/>
        <v>1.7218674666666669</v>
      </c>
      <c r="J1062" s="41">
        <f t="shared" si="115"/>
        <v>6.1987228800000009</v>
      </c>
      <c r="K1062" s="41">
        <f t="shared" si="116"/>
        <v>5718.4049297352276</v>
      </c>
      <c r="L1062" s="41">
        <f t="shared" si="117"/>
        <v>4.8040102320000009E-3</v>
      </c>
      <c r="M1062" s="41">
        <f t="shared" si="118"/>
        <v>4.4317638205447452</v>
      </c>
    </row>
    <row r="1063" spans="2:13">
      <c r="B1063" s="83">
        <f t="shared" si="112"/>
        <v>1058</v>
      </c>
      <c r="C1063" s="44">
        <v>6600</v>
      </c>
      <c r="D1063" s="48">
        <v>12532.800000000001</v>
      </c>
      <c r="E1063" s="48">
        <v>12.532800000000002</v>
      </c>
      <c r="F1063" s="48">
        <v>18.133246098019146</v>
      </c>
      <c r="G1063" s="50">
        <v>494.6</v>
      </c>
      <c r="H1063" s="41">
        <f t="shared" si="113"/>
        <v>1.2532800000000002E-2</v>
      </c>
      <c r="I1063" s="41">
        <f t="shared" si="114"/>
        <v>1.7218674666666669</v>
      </c>
      <c r="J1063" s="41">
        <f t="shared" si="115"/>
        <v>6.1987228800000009</v>
      </c>
      <c r="K1063" s="41">
        <f t="shared" si="116"/>
        <v>5724.6036526152275</v>
      </c>
      <c r="L1063" s="41">
        <f t="shared" si="117"/>
        <v>4.8040102320000009E-3</v>
      </c>
      <c r="M1063" s="41">
        <f t="shared" si="118"/>
        <v>4.4365678307767453</v>
      </c>
    </row>
    <row r="1064" spans="2:13">
      <c r="B1064" s="83">
        <f t="shared" si="112"/>
        <v>1059</v>
      </c>
      <c r="C1064" s="44">
        <v>6600</v>
      </c>
      <c r="D1064" s="48">
        <v>12532.800000000001</v>
      </c>
      <c r="E1064" s="48">
        <v>12.532800000000002</v>
      </c>
      <c r="F1064" s="48">
        <v>18.133246098019146</v>
      </c>
      <c r="G1064" s="50">
        <v>494.6</v>
      </c>
      <c r="H1064" s="41">
        <f t="shared" si="113"/>
        <v>1.2532800000000002E-2</v>
      </c>
      <c r="I1064" s="41">
        <f t="shared" si="114"/>
        <v>1.7218674666666669</v>
      </c>
      <c r="J1064" s="41">
        <f t="shared" si="115"/>
        <v>6.1987228800000009</v>
      </c>
      <c r="K1064" s="41">
        <f t="shared" si="116"/>
        <v>5730.8023754952274</v>
      </c>
      <c r="L1064" s="41">
        <f t="shared" si="117"/>
        <v>4.8040102320000009E-3</v>
      </c>
      <c r="M1064" s="41">
        <f t="shared" si="118"/>
        <v>4.4413718410087455</v>
      </c>
    </row>
    <row r="1065" spans="2:13">
      <c r="B1065" s="83">
        <f t="shared" si="112"/>
        <v>1060</v>
      </c>
      <c r="C1065" s="44">
        <v>6600</v>
      </c>
      <c r="D1065" s="48">
        <v>12532.800000000001</v>
      </c>
      <c r="E1065" s="48">
        <v>12.532800000000002</v>
      </c>
      <c r="F1065" s="48">
        <v>18.133246098019146</v>
      </c>
      <c r="G1065" s="50">
        <v>494.6</v>
      </c>
      <c r="H1065" s="41">
        <f t="shared" si="113"/>
        <v>1.2532800000000002E-2</v>
      </c>
      <c r="I1065" s="41">
        <f t="shared" si="114"/>
        <v>1.7218674666666669</v>
      </c>
      <c r="J1065" s="41">
        <f t="shared" si="115"/>
        <v>6.1987228800000009</v>
      </c>
      <c r="K1065" s="41">
        <f t="shared" si="116"/>
        <v>5737.0010983752272</v>
      </c>
      <c r="L1065" s="41">
        <f t="shared" si="117"/>
        <v>4.8040102320000009E-3</v>
      </c>
      <c r="M1065" s="41">
        <f t="shared" si="118"/>
        <v>4.4461758512407457</v>
      </c>
    </row>
    <row r="1066" spans="2:13">
      <c r="B1066" s="83">
        <f t="shared" si="112"/>
        <v>1061</v>
      </c>
      <c r="C1066" s="44">
        <v>6600</v>
      </c>
      <c r="D1066" s="48">
        <v>12532.800000000001</v>
      </c>
      <c r="E1066" s="48">
        <v>12.532800000000002</v>
      </c>
      <c r="F1066" s="48">
        <v>18.133246098019146</v>
      </c>
      <c r="G1066" s="50">
        <v>494.6</v>
      </c>
      <c r="H1066" s="41">
        <f t="shared" si="113"/>
        <v>1.2532800000000002E-2</v>
      </c>
      <c r="I1066" s="41">
        <f t="shared" si="114"/>
        <v>1.7218674666666669</v>
      </c>
      <c r="J1066" s="41">
        <f t="shared" si="115"/>
        <v>6.1987228800000009</v>
      </c>
      <c r="K1066" s="41">
        <f t="shared" si="116"/>
        <v>5743.1998212552271</v>
      </c>
      <c r="L1066" s="41">
        <f t="shared" si="117"/>
        <v>4.8040102320000009E-3</v>
      </c>
      <c r="M1066" s="41">
        <f t="shared" si="118"/>
        <v>4.4509798614727458</v>
      </c>
    </row>
    <row r="1067" spans="2:13">
      <c r="B1067" s="83">
        <f t="shared" si="112"/>
        <v>1062</v>
      </c>
      <c r="C1067" s="44">
        <v>6600</v>
      </c>
      <c r="D1067" s="48">
        <v>12532.800000000001</v>
      </c>
      <c r="E1067" s="48">
        <v>12.532800000000002</v>
      </c>
      <c r="F1067" s="48">
        <v>18.133246098019146</v>
      </c>
      <c r="G1067" s="50">
        <v>494.6</v>
      </c>
      <c r="H1067" s="41">
        <f t="shared" si="113"/>
        <v>1.2532800000000002E-2</v>
      </c>
      <c r="I1067" s="41">
        <f t="shared" si="114"/>
        <v>1.7218674666666669</v>
      </c>
      <c r="J1067" s="41">
        <f t="shared" si="115"/>
        <v>6.1987228800000009</v>
      </c>
      <c r="K1067" s="41">
        <f t="shared" si="116"/>
        <v>5749.398544135227</v>
      </c>
      <c r="L1067" s="41">
        <f t="shared" si="117"/>
        <v>4.8040102320000009E-3</v>
      </c>
      <c r="M1067" s="41">
        <f t="shared" si="118"/>
        <v>4.455783871704746</v>
      </c>
    </row>
    <row r="1068" spans="2:13">
      <c r="B1068" s="83">
        <f t="shared" si="112"/>
        <v>1063</v>
      </c>
      <c r="C1068" s="44">
        <v>6500</v>
      </c>
      <c r="D1068" s="48">
        <v>13428</v>
      </c>
      <c r="E1068" s="48">
        <v>13.428000000000001</v>
      </c>
      <c r="F1068" s="48">
        <v>19.727377623119729</v>
      </c>
      <c r="G1068" s="50">
        <v>494.6</v>
      </c>
      <c r="H1068" s="41">
        <f t="shared" si="113"/>
        <v>1.3428000000000001E-2</v>
      </c>
      <c r="I1068" s="41">
        <f t="shared" si="114"/>
        <v>1.8448580000000003</v>
      </c>
      <c r="J1068" s="41">
        <f t="shared" si="115"/>
        <v>6.6414888000000003</v>
      </c>
      <c r="K1068" s="41">
        <f t="shared" si="116"/>
        <v>5756.0400329352269</v>
      </c>
      <c r="L1068" s="41">
        <f t="shared" si="117"/>
        <v>5.14715382E-3</v>
      </c>
      <c r="M1068" s="41">
        <f t="shared" si="118"/>
        <v>4.4609310255247463</v>
      </c>
    </row>
    <row r="1069" spans="2:13">
      <c r="B1069" s="83">
        <f t="shared" si="112"/>
        <v>1064</v>
      </c>
      <c r="C1069" s="44">
        <v>6500</v>
      </c>
      <c r="D1069" s="48">
        <v>13428</v>
      </c>
      <c r="E1069" s="48">
        <v>13.428000000000001</v>
      </c>
      <c r="F1069" s="48">
        <v>19.727377623119729</v>
      </c>
      <c r="G1069" s="50">
        <v>494.6</v>
      </c>
      <c r="H1069" s="41">
        <f t="shared" si="113"/>
        <v>1.3428000000000001E-2</v>
      </c>
      <c r="I1069" s="41">
        <f t="shared" si="114"/>
        <v>1.8448580000000003</v>
      </c>
      <c r="J1069" s="41">
        <f t="shared" si="115"/>
        <v>6.6414888000000003</v>
      </c>
      <c r="K1069" s="41">
        <f t="shared" si="116"/>
        <v>5762.6815217352269</v>
      </c>
      <c r="L1069" s="41">
        <f t="shared" si="117"/>
        <v>5.14715382E-3</v>
      </c>
      <c r="M1069" s="41">
        <f t="shared" si="118"/>
        <v>4.4660781793447466</v>
      </c>
    </row>
    <row r="1070" spans="2:13">
      <c r="B1070" s="83">
        <f t="shared" si="112"/>
        <v>1065</v>
      </c>
      <c r="C1070" s="44">
        <v>6500</v>
      </c>
      <c r="D1070" s="48">
        <v>13428</v>
      </c>
      <c r="E1070" s="48">
        <v>13.428000000000001</v>
      </c>
      <c r="F1070" s="48">
        <v>19.727377623119729</v>
      </c>
      <c r="G1070" s="50">
        <v>494.6</v>
      </c>
      <c r="H1070" s="41">
        <f t="shared" si="113"/>
        <v>1.3428000000000001E-2</v>
      </c>
      <c r="I1070" s="41">
        <f t="shared" si="114"/>
        <v>1.8448580000000003</v>
      </c>
      <c r="J1070" s="41">
        <f t="shared" si="115"/>
        <v>6.6414888000000003</v>
      </c>
      <c r="K1070" s="41">
        <f t="shared" si="116"/>
        <v>5769.3230105352268</v>
      </c>
      <c r="L1070" s="41">
        <f t="shared" si="117"/>
        <v>5.14715382E-3</v>
      </c>
      <c r="M1070" s="41">
        <f t="shared" si="118"/>
        <v>4.4712253331647469</v>
      </c>
    </row>
    <row r="1071" spans="2:13">
      <c r="B1071" s="83">
        <f t="shared" si="112"/>
        <v>1066</v>
      </c>
      <c r="C1071" s="44">
        <v>6500</v>
      </c>
      <c r="D1071" s="48">
        <v>13428</v>
      </c>
      <c r="E1071" s="48">
        <v>13.428000000000001</v>
      </c>
      <c r="F1071" s="48">
        <v>19.727377623119729</v>
      </c>
      <c r="G1071" s="50">
        <v>494.6</v>
      </c>
      <c r="H1071" s="41">
        <f t="shared" si="113"/>
        <v>1.3428000000000001E-2</v>
      </c>
      <c r="I1071" s="41">
        <f t="shared" si="114"/>
        <v>1.8448580000000003</v>
      </c>
      <c r="J1071" s="41">
        <f t="shared" si="115"/>
        <v>6.6414888000000003</v>
      </c>
      <c r="K1071" s="41">
        <f t="shared" si="116"/>
        <v>5775.9644993352267</v>
      </c>
      <c r="L1071" s="41">
        <f t="shared" si="117"/>
        <v>5.14715382E-3</v>
      </c>
      <c r="M1071" s="41">
        <f t="shared" si="118"/>
        <v>4.4763724869847472</v>
      </c>
    </row>
    <row r="1072" spans="2:13">
      <c r="B1072" s="83">
        <f t="shared" si="112"/>
        <v>1067</v>
      </c>
      <c r="C1072" s="44">
        <v>6500</v>
      </c>
      <c r="D1072" s="48">
        <v>13428</v>
      </c>
      <c r="E1072" s="48">
        <v>13.428000000000001</v>
      </c>
      <c r="F1072" s="48">
        <v>19.727377623119729</v>
      </c>
      <c r="G1072" s="50">
        <v>494.6</v>
      </c>
      <c r="H1072" s="41">
        <f t="shared" si="113"/>
        <v>1.3428000000000001E-2</v>
      </c>
      <c r="I1072" s="41">
        <f t="shared" si="114"/>
        <v>1.8448580000000003</v>
      </c>
      <c r="J1072" s="41">
        <f t="shared" si="115"/>
        <v>6.6414888000000003</v>
      </c>
      <c r="K1072" s="41">
        <f t="shared" si="116"/>
        <v>5782.6059881352267</v>
      </c>
      <c r="L1072" s="41">
        <f t="shared" si="117"/>
        <v>5.14715382E-3</v>
      </c>
      <c r="M1072" s="41">
        <f t="shared" si="118"/>
        <v>4.4815196408047475</v>
      </c>
    </row>
    <row r="1073" spans="2:13">
      <c r="B1073" s="83">
        <f t="shared" si="112"/>
        <v>1068</v>
      </c>
      <c r="C1073" s="44">
        <v>6400</v>
      </c>
      <c r="D1073" s="48">
        <v>13278.800000000001</v>
      </c>
      <c r="E1073" s="48">
        <v>13.2788</v>
      </c>
      <c r="F1073" s="48">
        <v>19.812999921831189</v>
      </c>
      <c r="G1073" s="50">
        <v>478.3</v>
      </c>
      <c r="H1073" s="41">
        <f t="shared" si="113"/>
        <v>1.32788E-2</v>
      </c>
      <c r="I1073" s="41">
        <f t="shared" si="114"/>
        <v>1.7642361222222223</v>
      </c>
      <c r="J1073" s="41">
        <f t="shared" si="115"/>
        <v>6.35125004</v>
      </c>
      <c r="K1073" s="41">
        <f t="shared" si="116"/>
        <v>5788.9572381752268</v>
      </c>
      <c r="L1073" s="41">
        <f t="shared" si="117"/>
        <v>4.9222187809999998E-3</v>
      </c>
      <c r="M1073" s="41">
        <f t="shared" si="118"/>
        <v>4.4864418595857476</v>
      </c>
    </row>
    <row r="1074" spans="2:13">
      <c r="B1074" s="83">
        <f t="shared" si="112"/>
        <v>1069</v>
      </c>
      <c r="C1074" s="44">
        <v>6400</v>
      </c>
      <c r="D1074" s="48">
        <v>13278.800000000001</v>
      </c>
      <c r="E1074" s="48">
        <v>13.2788</v>
      </c>
      <c r="F1074" s="48">
        <v>19.812999921831189</v>
      </c>
      <c r="G1074" s="50">
        <v>492.3</v>
      </c>
      <c r="H1074" s="41">
        <f t="shared" si="113"/>
        <v>1.32788E-2</v>
      </c>
      <c r="I1074" s="41">
        <f t="shared" si="114"/>
        <v>1.8158759000000002</v>
      </c>
      <c r="J1074" s="41">
        <f t="shared" si="115"/>
        <v>6.5371532400000003</v>
      </c>
      <c r="K1074" s="41">
        <f t="shared" si="116"/>
        <v>5795.4943914152273</v>
      </c>
      <c r="L1074" s="41">
        <f t="shared" si="117"/>
        <v>5.0662937610000004E-3</v>
      </c>
      <c r="M1074" s="41">
        <f t="shared" si="118"/>
        <v>4.4915081533467474</v>
      </c>
    </row>
    <row r="1075" spans="2:13">
      <c r="B1075" s="83">
        <f t="shared" si="112"/>
        <v>1070</v>
      </c>
      <c r="C1075" s="44">
        <v>6400</v>
      </c>
      <c r="D1075" s="48">
        <v>13278.800000000001</v>
      </c>
      <c r="E1075" s="48">
        <v>13.2788</v>
      </c>
      <c r="F1075" s="48">
        <v>19.812999921831189</v>
      </c>
      <c r="G1075" s="50">
        <v>482.7</v>
      </c>
      <c r="H1075" s="41">
        <f t="shared" si="113"/>
        <v>1.32788E-2</v>
      </c>
      <c r="I1075" s="41">
        <f t="shared" si="114"/>
        <v>1.7804657666666668</v>
      </c>
      <c r="J1075" s="41">
        <f t="shared" si="115"/>
        <v>6.40967676</v>
      </c>
      <c r="K1075" s="41">
        <f t="shared" si="116"/>
        <v>5801.9040681752276</v>
      </c>
      <c r="L1075" s="41">
        <f t="shared" si="117"/>
        <v>4.9674994890000004E-3</v>
      </c>
      <c r="M1075" s="41">
        <f t="shared" si="118"/>
        <v>4.4964756528357475</v>
      </c>
    </row>
    <row r="1076" spans="2:13">
      <c r="B1076" s="83">
        <f t="shared" si="112"/>
        <v>1071</v>
      </c>
      <c r="C1076" s="44">
        <v>6300</v>
      </c>
      <c r="D1076" s="48">
        <v>13055</v>
      </c>
      <c r="E1076" s="48">
        <v>13.055</v>
      </c>
      <c r="F1076" s="48">
        <v>19.788264591092322</v>
      </c>
      <c r="G1076" s="50">
        <v>482.7</v>
      </c>
      <c r="H1076" s="41">
        <f t="shared" si="113"/>
        <v>1.3054999999999999E-2</v>
      </c>
      <c r="I1076" s="41">
        <f t="shared" si="114"/>
        <v>1.7504579166666665</v>
      </c>
      <c r="J1076" s="41">
        <f t="shared" si="115"/>
        <v>6.3016484999999989</v>
      </c>
      <c r="K1076" s="41">
        <f t="shared" si="116"/>
        <v>5808.2057166752274</v>
      </c>
      <c r="L1076" s="41">
        <f t="shared" si="117"/>
        <v>4.8837775874999989E-3</v>
      </c>
      <c r="M1076" s="41">
        <f t="shared" si="118"/>
        <v>4.5013594304232472</v>
      </c>
    </row>
    <row r="1077" spans="2:13">
      <c r="B1077" s="83">
        <f t="shared" si="112"/>
        <v>1072</v>
      </c>
      <c r="C1077" s="44">
        <v>6200</v>
      </c>
      <c r="D1077" s="48">
        <v>13055</v>
      </c>
      <c r="E1077" s="48">
        <v>13.055</v>
      </c>
      <c r="F1077" s="48">
        <v>20.107430149013165</v>
      </c>
      <c r="G1077" s="50">
        <v>478.1</v>
      </c>
      <c r="H1077" s="41">
        <f t="shared" si="113"/>
        <v>1.3054999999999999E-2</v>
      </c>
      <c r="I1077" s="41">
        <f t="shared" si="114"/>
        <v>1.7337765277777779</v>
      </c>
      <c r="J1077" s="41">
        <f t="shared" si="115"/>
        <v>6.2415954999999999</v>
      </c>
      <c r="K1077" s="41">
        <f t="shared" si="116"/>
        <v>5814.4473121752271</v>
      </c>
      <c r="L1077" s="41">
        <f t="shared" si="117"/>
        <v>4.8372365124999999E-3</v>
      </c>
      <c r="M1077" s="41">
        <f t="shared" si="118"/>
        <v>4.5061966669357467</v>
      </c>
    </row>
    <row r="1078" spans="2:13">
      <c r="B1078" s="83">
        <f t="shared" si="112"/>
        <v>1073</v>
      </c>
      <c r="C1078" s="44">
        <v>6200</v>
      </c>
      <c r="D1078" s="48">
        <v>13055</v>
      </c>
      <c r="E1078" s="48">
        <v>13.055</v>
      </c>
      <c r="F1078" s="48">
        <v>20.107430149013165</v>
      </c>
      <c r="G1078" s="50">
        <v>483</v>
      </c>
      <c r="H1078" s="41">
        <f t="shared" si="113"/>
        <v>1.3054999999999999E-2</v>
      </c>
      <c r="I1078" s="41">
        <f t="shared" si="114"/>
        <v>1.7515458333333331</v>
      </c>
      <c r="J1078" s="41">
        <f t="shared" si="115"/>
        <v>6.3055649999999996</v>
      </c>
      <c r="K1078" s="41">
        <f t="shared" si="116"/>
        <v>5820.7528771752268</v>
      </c>
      <c r="L1078" s="41">
        <f t="shared" si="117"/>
        <v>4.8868128750000003E-3</v>
      </c>
      <c r="M1078" s="41">
        <f t="shared" si="118"/>
        <v>4.5110834798107469</v>
      </c>
    </row>
    <row r="1079" spans="2:13">
      <c r="B1079" s="83">
        <f t="shared" si="112"/>
        <v>1074</v>
      </c>
      <c r="C1079" s="44">
        <v>6100</v>
      </c>
      <c r="D1079" s="48">
        <v>12958.02</v>
      </c>
      <c r="E1079" s="48">
        <v>12.958020000000001</v>
      </c>
      <c r="F1079" s="48">
        <v>20.285241990330903</v>
      </c>
      <c r="G1079" s="50">
        <v>483</v>
      </c>
      <c r="H1079" s="41">
        <f t="shared" si="113"/>
        <v>1.2958020000000001E-2</v>
      </c>
      <c r="I1079" s="41">
        <f t="shared" si="114"/>
        <v>1.7385343500000001</v>
      </c>
      <c r="J1079" s="41">
        <f t="shared" si="115"/>
        <v>6.2587236600000002</v>
      </c>
      <c r="K1079" s="41">
        <f t="shared" si="116"/>
        <v>5827.011600835227</v>
      </c>
      <c r="L1079" s="41">
        <f t="shared" si="117"/>
        <v>4.8505108365000001E-3</v>
      </c>
      <c r="M1079" s="41">
        <f t="shared" si="118"/>
        <v>4.5159339906472464</v>
      </c>
    </row>
    <row r="1080" spans="2:13">
      <c r="B1080" s="83">
        <f t="shared" si="112"/>
        <v>1075</v>
      </c>
      <c r="C1080" s="44">
        <v>6000</v>
      </c>
      <c r="D1080" s="48">
        <v>12920.72</v>
      </c>
      <c r="E1080" s="48">
        <v>12.920719999999999</v>
      </c>
      <c r="F1080" s="48">
        <v>20.563964563063138</v>
      </c>
      <c r="G1080" s="50">
        <v>483</v>
      </c>
      <c r="H1080" s="41">
        <f t="shared" si="113"/>
        <v>1.292072E-2</v>
      </c>
      <c r="I1080" s="41">
        <f t="shared" si="114"/>
        <v>1.7335299333333332</v>
      </c>
      <c r="J1080" s="41">
        <f t="shared" si="115"/>
        <v>6.2407077600000003</v>
      </c>
      <c r="K1080" s="41">
        <f t="shared" si="116"/>
        <v>5833.2523085952271</v>
      </c>
      <c r="L1080" s="41">
        <f t="shared" si="117"/>
        <v>4.8365485140000001E-3</v>
      </c>
      <c r="M1080" s="41">
        <f t="shared" si="118"/>
        <v>4.520770539161246</v>
      </c>
    </row>
    <row r="1081" spans="2:13">
      <c r="B1081" s="83">
        <f t="shared" si="112"/>
        <v>1076</v>
      </c>
      <c r="C1081" s="44">
        <v>6000</v>
      </c>
      <c r="D1081" s="48">
        <v>12920.72</v>
      </c>
      <c r="E1081" s="48">
        <v>12.920719999999999</v>
      </c>
      <c r="F1081" s="48">
        <v>20.563964563063138</v>
      </c>
      <c r="G1081" s="50">
        <v>483</v>
      </c>
      <c r="H1081" s="41">
        <f t="shared" si="113"/>
        <v>1.292072E-2</v>
      </c>
      <c r="I1081" s="41">
        <f t="shared" si="114"/>
        <v>1.7335299333333332</v>
      </c>
      <c r="J1081" s="41">
        <f t="shared" si="115"/>
        <v>6.2407077600000003</v>
      </c>
      <c r="K1081" s="41">
        <f t="shared" si="116"/>
        <v>5839.4930163552272</v>
      </c>
      <c r="L1081" s="41">
        <f t="shared" si="117"/>
        <v>4.8365485140000001E-3</v>
      </c>
      <c r="M1081" s="41">
        <f t="shared" si="118"/>
        <v>4.5256070876752457</v>
      </c>
    </row>
    <row r="1082" spans="2:13">
      <c r="B1082" s="83">
        <f t="shared" si="112"/>
        <v>1077</v>
      </c>
      <c r="C1082" s="44">
        <v>5900</v>
      </c>
      <c r="D1082" s="48">
        <v>12861.039999999999</v>
      </c>
      <c r="E1082" s="48">
        <v>12.861039999999999</v>
      </c>
      <c r="F1082" s="48">
        <v>20.815912772568705</v>
      </c>
      <c r="G1082" s="50">
        <v>470.5</v>
      </c>
      <c r="H1082" s="41">
        <f t="shared" si="113"/>
        <v>1.2861039999999999E-2</v>
      </c>
      <c r="I1082" s="41">
        <f t="shared" si="114"/>
        <v>1.6808664777777778</v>
      </c>
      <c r="J1082" s="41">
        <f t="shared" si="115"/>
        <v>6.0511193199999997</v>
      </c>
      <c r="K1082" s="41">
        <f t="shared" si="116"/>
        <v>5845.5441356752272</v>
      </c>
      <c r="L1082" s="41">
        <f t="shared" si="117"/>
        <v>4.6896174729999995E-3</v>
      </c>
      <c r="M1082" s="41">
        <f t="shared" si="118"/>
        <v>4.5302967051482455</v>
      </c>
    </row>
    <row r="1083" spans="2:13">
      <c r="B1083" s="83">
        <f t="shared" si="112"/>
        <v>1078</v>
      </c>
      <c r="C1083" s="44">
        <v>5900</v>
      </c>
      <c r="D1083" s="48">
        <v>12861.039999999999</v>
      </c>
      <c r="E1083" s="48">
        <v>12.861039999999999</v>
      </c>
      <c r="F1083" s="48">
        <v>20.815912772568705</v>
      </c>
      <c r="G1083" s="50">
        <v>470.5</v>
      </c>
      <c r="H1083" s="41">
        <f t="shared" si="113"/>
        <v>1.2861039999999999E-2</v>
      </c>
      <c r="I1083" s="41">
        <f t="shared" si="114"/>
        <v>1.6808664777777778</v>
      </c>
      <c r="J1083" s="41">
        <f t="shared" si="115"/>
        <v>6.0511193199999997</v>
      </c>
      <c r="K1083" s="41">
        <f t="shared" si="116"/>
        <v>5851.5952549952272</v>
      </c>
      <c r="L1083" s="41">
        <f t="shared" si="117"/>
        <v>4.6896174729999995E-3</v>
      </c>
      <c r="M1083" s="41">
        <f t="shared" si="118"/>
        <v>4.5349863226212452</v>
      </c>
    </row>
    <row r="1084" spans="2:13">
      <c r="B1084" s="83">
        <f t="shared" si="112"/>
        <v>1079</v>
      </c>
      <c r="C1084" s="44">
        <v>5800</v>
      </c>
      <c r="D1084" s="48">
        <v>12816.28</v>
      </c>
      <c r="E1084" s="48">
        <v>12.816280000000001</v>
      </c>
      <c r="F1084" s="48">
        <v>21.101113593618585</v>
      </c>
      <c r="G1084" s="50">
        <v>470.5</v>
      </c>
      <c r="H1084" s="41">
        <f t="shared" si="113"/>
        <v>1.2816280000000001E-2</v>
      </c>
      <c r="I1084" s="41">
        <f t="shared" si="114"/>
        <v>1.6750165944444446</v>
      </c>
      <c r="J1084" s="41">
        <f t="shared" si="115"/>
        <v>6.0300597400000004</v>
      </c>
      <c r="K1084" s="41">
        <f t="shared" si="116"/>
        <v>5857.6253147352272</v>
      </c>
      <c r="L1084" s="41">
        <f t="shared" si="117"/>
        <v>4.6732962985000003E-3</v>
      </c>
      <c r="M1084" s="41">
        <f t="shared" si="118"/>
        <v>4.5396596189197451</v>
      </c>
    </row>
    <row r="1085" spans="2:13">
      <c r="B1085" s="83">
        <f t="shared" si="112"/>
        <v>1080</v>
      </c>
      <c r="C1085" s="44">
        <v>5700</v>
      </c>
      <c r="D1085" s="48">
        <v>12764.06</v>
      </c>
      <c r="E1085" s="48">
        <v>12.764059999999999</v>
      </c>
      <c r="F1085" s="48">
        <v>21.383823609700396</v>
      </c>
      <c r="G1085" s="50">
        <v>483</v>
      </c>
      <c r="H1085" s="41">
        <f t="shared" si="113"/>
        <v>1.2764059999999999E-2</v>
      </c>
      <c r="I1085" s="41">
        <f t="shared" si="114"/>
        <v>1.7125113833333332</v>
      </c>
      <c r="J1085" s="41">
        <f t="shared" si="115"/>
        <v>6.1650409799999997</v>
      </c>
      <c r="K1085" s="41">
        <f t="shared" si="116"/>
        <v>5863.7903557152276</v>
      </c>
      <c r="L1085" s="41">
        <f t="shared" si="117"/>
        <v>4.7779067594999995E-3</v>
      </c>
      <c r="M1085" s="41">
        <f t="shared" si="118"/>
        <v>4.5444375256792453</v>
      </c>
    </row>
    <row r="1086" spans="2:13">
      <c r="B1086" s="83">
        <f t="shared" si="112"/>
        <v>1081</v>
      </c>
      <c r="C1086" s="44">
        <v>5700</v>
      </c>
      <c r="D1086" s="48">
        <v>12764.06</v>
      </c>
      <c r="E1086" s="48">
        <v>12.764059999999999</v>
      </c>
      <c r="F1086" s="48">
        <v>21.383823609700396</v>
      </c>
      <c r="G1086" s="50">
        <v>483</v>
      </c>
      <c r="H1086" s="41">
        <f t="shared" si="113"/>
        <v>1.2764059999999999E-2</v>
      </c>
      <c r="I1086" s="41">
        <f t="shared" si="114"/>
        <v>1.7125113833333332</v>
      </c>
      <c r="J1086" s="41">
        <f t="shared" si="115"/>
        <v>6.1650409799999997</v>
      </c>
      <c r="K1086" s="41">
        <f t="shared" si="116"/>
        <v>5869.955396695228</v>
      </c>
      <c r="L1086" s="41">
        <f t="shared" si="117"/>
        <v>4.7779067594999995E-3</v>
      </c>
      <c r="M1086" s="41">
        <f t="shared" si="118"/>
        <v>4.5492154324387455</v>
      </c>
    </row>
    <row r="1087" spans="2:13">
      <c r="B1087" s="83">
        <f t="shared" si="112"/>
        <v>1082</v>
      </c>
      <c r="C1087" s="44">
        <v>5600</v>
      </c>
      <c r="D1087" s="48">
        <v>12719.300000000001</v>
      </c>
      <c r="E1087" s="48">
        <v>12.7193</v>
      </c>
      <c r="F1087" s="48">
        <v>21.68935143930798</v>
      </c>
      <c r="G1087" s="50">
        <v>479.6</v>
      </c>
      <c r="H1087" s="41">
        <f t="shared" si="113"/>
        <v>1.2719300000000001E-2</v>
      </c>
      <c r="I1087" s="41">
        <f t="shared" si="114"/>
        <v>1.6944934111111112</v>
      </c>
      <c r="J1087" s="41">
        <f t="shared" si="115"/>
        <v>6.1001762800000012</v>
      </c>
      <c r="K1087" s="41">
        <f t="shared" si="116"/>
        <v>5876.0555729752277</v>
      </c>
      <c r="L1087" s="41">
        <f t="shared" si="117"/>
        <v>4.7276366170000009E-3</v>
      </c>
      <c r="M1087" s="41">
        <f t="shared" si="118"/>
        <v>4.5539430690557454</v>
      </c>
    </row>
    <row r="1088" spans="2:13">
      <c r="B1088" s="83">
        <f t="shared" si="112"/>
        <v>1083</v>
      </c>
      <c r="C1088" s="44">
        <v>5500</v>
      </c>
      <c r="D1088" s="48">
        <v>12637.240000000002</v>
      </c>
      <c r="E1088" s="48">
        <v>12.637240000000002</v>
      </c>
      <c r="F1088" s="48">
        <v>21.941227778603171</v>
      </c>
      <c r="G1088" s="50">
        <v>494.6</v>
      </c>
      <c r="H1088" s="41">
        <f t="shared" si="113"/>
        <v>1.2637240000000003E-2</v>
      </c>
      <c r="I1088" s="41">
        <f t="shared" si="114"/>
        <v>1.7362163622222224</v>
      </c>
      <c r="J1088" s="41">
        <f t="shared" si="115"/>
        <v>6.2503789040000015</v>
      </c>
      <c r="K1088" s="41">
        <f t="shared" si="116"/>
        <v>5882.3059518792279</v>
      </c>
      <c r="L1088" s="41">
        <f t="shared" si="117"/>
        <v>4.8440436506000011E-3</v>
      </c>
      <c r="M1088" s="41">
        <f t="shared" si="118"/>
        <v>4.5587871127063453</v>
      </c>
    </row>
    <row r="1089" spans="2:13">
      <c r="B1089" s="83">
        <f t="shared" si="112"/>
        <v>1084</v>
      </c>
      <c r="C1089" s="44">
        <v>5400</v>
      </c>
      <c r="D1089" s="48">
        <v>12368.679999999998</v>
      </c>
      <c r="E1089" s="48">
        <v>12.368679999999998</v>
      </c>
      <c r="F1089" s="48">
        <v>21.87262846135404</v>
      </c>
      <c r="G1089" s="50">
        <v>494.6</v>
      </c>
      <c r="H1089" s="41">
        <f t="shared" si="113"/>
        <v>1.2368679999999998E-2</v>
      </c>
      <c r="I1089" s="41">
        <f t="shared" si="114"/>
        <v>1.6993192022222219</v>
      </c>
      <c r="J1089" s="41">
        <f t="shared" si="115"/>
        <v>6.1175491279999994</v>
      </c>
      <c r="K1089" s="41">
        <f t="shared" si="116"/>
        <v>5888.423501007228</v>
      </c>
      <c r="L1089" s="41">
        <f t="shared" si="117"/>
        <v>4.7411005741999999E-3</v>
      </c>
      <c r="M1089" s="41">
        <f t="shared" si="118"/>
        <v>4.563528213280545</v>
      </c>
    </row>
    <row r="1090" spans="2:13">
      <c r="B1090" s="83">
        <f t="shared" si="112"/>
        <v>1085</v>
      </c>
      <c r="C1090" s="44">
        <v>5400</v>
      </c>
      <c r="D1090" s="48">
        <v>12368.679999999998</v>
      </c>
      <c r="E1090" s="48">
        <v>12.368679999999998</v>
      </c>
      <c r="F1090" s="48">
        <v>21.87262846135404</v>
      </c>
      <c r="G1090" s="50">
        <v>494.6</v>
      </c>
      <c r="H1090" s="41">
        <f t="shared" si="113"/>
        <v>1.2368679999999998E-2</v>
      </c>
      <c r="I1090" s="41">
        <f t="shared" si="114"/>
        <v>1.6993192022222219</v>
      </c>
      <c r="J1090" s="41">
        <f t="shared" si="115"/>
        <v>6.1175491279999994</v>
      </c>
      <c r="K1090" s="41">
        <f t="shared" si="116"/>
        <v>5894.541050135228</v>
      </c>
      <c r="L1090" s="41">
        <f t="shared" si="117"/>
        <v>4.7411005741999999E-3</v>
      </c>
      <c r="M1090" s="41">
        <f t="shared" si="118"/>
        <v>4.5682693138547448</v>
      </c>
    </row>
    <row r="1091" spans="2:13">
      <c r="B1091" s="83">
        <f t="shared" si="112"/>
        <v>1086</v>
      </c>
      <c r="C1091" s="44">
        <v>5300</v>
      </c>
      <c r="D1091" s="48">
        <v>12122.5</v>
      </c>
      <c r="E1091" s="48">
        <v>12.1225</v>
      </c>
      <c r="F1091" s="48">
        <v>21.841763746771711</v>
      </c>
      <c r="G1091" s="50">
        <v>478.3</v>
      </c>
      <c r="H1091" s="41">
        <f t="shared" si="113"/>
        <v>1.2122500000000001E-2</v>
      </c>
      <c r="I1091" s="41">
        <f t="shared" si="114"/>
        <v>1.6106088194444443</v>
      </c>
      <c r="J1091" s="41">
        <f t="shared" si="115"/>
        <v>5.7981917500000009</v>
      </c>
      <c r="K1091" s="41">
        <f t="shared" si="116"/>
        <v>5900.3392418852281</v>
      </c>
      <c r="L1091" s="41">
        <f t="shared" si="117"/>
        <v>4.4935986062500004E-3</v>
      </c>
      <c r="M1091" s="41">
        <f t="shared" si="118"/>
        <v>4.5727629124609948</v>
      </c>
    </row>
    <row r="1092" spans="2:13">
      <c r="B1092" s="83">
        <f t="shared" si="112"/>
        <v>1087</v>
      </c>
      <c r="C1092" s="44">
        <v>5200</v>
      </c>
      <c r="D1092" s="48">
        <v>11876.32</v>
      </c>
      <c r="E1092" s="48">
        <v>11.87632</v>
      </c>
      <c r="F1092" s="48">
        <v>21.809711927782367</v>
      </c>
      <c r="G1092" s="50">
        <v>494.6</v>
      </c>
      <c r="H1092" s="41">
        <f t="shared" si="113"/>
        <v>1.1876319999999999E-2</v>
      </c>
      <c r="I1092" s="41">
        <f t="shared" si="114"/>
        <v>1.631674408888889</v>
      </c>
      <c r="J1092" s="41">
        <f t="shared" si="115"/>
        <v>5.8740278720000001</v>
      </c>
      <c r="K1092" s="41">
        <f t="shared" si="116"/>
        <v>5906.2132697572279</v>
      </c>
      <c r="L1092" s="41">
        <f t="shared" si="117"/>
        <v>4.5523716008000004E-3</v>
      </c>
      <c r="M1092" s="41">
        <f t="shared" si="118"/>
        <v>4.577315284061795</v>
      </c>
    </row>
    <row r="1093" spans="2:13">
      <c r="B1093" s="83">
        <f t="shared" si="112"/>
        <v>1088</v>
      </c>
      <c r="C1093" s="44">
        <v>5100</v>
      </c>
      <c r="D1093" s="48">
        <v>11630.14</v>
      </c>
      <c r="E1093" s="48">
        <v>11.630139999999999</v>
      </c>
      <c r="F1093" s="48">
        <v>21.776403174715004</v>
      </c>
      <c r="G1093" s="50">
        <v>494.6</v>
      </c>
      <c r="H1093" s="41">
        <f t="shared" si="113"/>
        <v>1.1630139999999999E-2</v>
      </c>
      <c r="I1093" s="41">
        <f t="shared" si="114"/>
        <v>1.5978520122222222</v>
      </c>
      <c r="J1093" s="41">
        <f t="shared" si="115"/>
        <v>5.7522672439999996</v>
      </c>
      <c r="K1093" s="41">
        <f t="shared" si="116"/>
        <v>5911.9655370012279</v>
      </c>
      <c r="L1093" s="41">
        <f t="shared" si="117"/>
        <v>4.4580071140999994E-3</v>
      </c>
      <c r="M1093" s="41">
        <f t="shared" si="118"/>
        <v>4.581773291175895</v>
      </c>
    </row>
    <row r="1094" spans="2:13">
      <c r="B1094" s="83">
        <f t="shared" si="112"/>
        <v>1089</v>
      </c>
      <c r="C1094" s="44">
        <v>5000</v>
      </c>
      <c r="D1094" s="48">
        <v>11383.96</v>
      </c>
      <c r="E1094" s="48">
        <v>11.383959999999998</v>
      </c>
      <c r="F1094" s="48">
        <v>21.741762071524953</v>
      </c>
      <c r="G1094" s="50">
        <v>479.7</v>
      </c>
      <c r="H1094" s="41">
        <f t="shared" si="113"/>
        <v>1.1383959999999999E-2</v>
      </c>
      <c r="I1094" s="41">
        <f t="shared" si="114"/>
        <v>1.5169126699999997</v>
      </c>
      <c r="J1094" s="41">
        <f t="shared" si="115"/>
        <v>5.4608856119999993</v>
      </c>
      <c r="K1094" s="41">
        <f t="shared" si="116"/>
        <v>5917.4264226132282</v>
      </c>
      <c r="L1094" s="41">
        <f t="shared" si="117"/>
        <v>4.2321863493000001E-3</v>
      </c>
      <c r="M1094" s="41">
        <f t="shared" si="118"/>
        <v>4.5860054775251946</v>
      </c>
    </row>
    <row r="1095" spans="2:13">
      <c r="B1095" s="83">
        <f t="shared" ref="B1095:B1158" si="119">B1094+1</f>
        <v>1090</v>
      </c>
      <c r="C1095" s="44">
        <v>6500</v>
      </c>
      <c r="D1095" s="48">
        <v>13428</v>
      </c>
      <c r="E1095" s="48">
        <v>13.428000000000001</v>
      </c>
      <c r="F1095" s="48">
        <v>19.727377623119729</v>
      </c>
      <c r="G1095" s="50">
        <v>479.7</v>
      </c>
      <c r="H1095" s="41">
        <f t="shared" ref="H1095:H1158" si="120">E1095/1000</f>
        <v>1.3428000000000001E-2</v>
      </c>
      <c r="I1095" s="41">
        <f t="shared" ref="I1095:I1158" si="121">E1095*G1095/3600</f>
        <v>1.7892810000000001</v>
      </c>
      <c r="J1095" s="41">
        <f t="shared" ref="J1095:J1158" si="122">H1095*G1095</f>
        <v>6.4414116000000003</v>
      </c>
      <c r="K1095" s="41">
        <f t="shared" ref="K1095:K1158" si="123">K1094+J1095</f>
        <v>5923.867834213228</v>
      </c>
      <c r="L1095" s="41">
        <f t="shared" ref="L1095:L1158" si="124">J1095/1000*0.775</f>
        <v>4.9920939900000008E-3</v>
      </c>
      <c r="M1095" s="41">
        <f t="shared" ref="M1095:M1158" si="125">M1094+L1095</f>
        <v>4.5909975715151949</v>
      </c>
    </row>
    <row r="1096" spans="2:13">
      <c r="B1096" s="83">
        <f t="shared" si="119"/>
        <v>1091</v>
      </c>
      <c r="C1096" s="44">
        <v>6300</v>
      </c>
      <c r="D1096" s="48">
        <v>13055</v>
      </c>
      <c r="E1096" s="48">
        <v>13.055</v>
      </c>
      <c r="F1096" s="48">
        <v>19.788264591092322</v>
      </c>
      <c r="G1096" s="50">
        <v>479.7</v>
      </c>
      <c r="H1096" s="41">
        <f t="shared" si="120"/>
        <v>1.3054999999999999E-2</v>
      </c>
      <c r="I1096" s="41">
        <f t="shared" si="121"/>
        <v>1.7395787499999997</v>
      </c>
      <c r="J1096" s="41">
        <f t="shared" si="122"/>
        <v>6.2624834999999992</v>
      </c>
      <c r="K1096" s="41">
        <f t="shared" si="123"/>
        <v>5930.1303177132277</v>
      </c>
      <c r="L1096" s="41">
        <f t="shared" si="124"/>
        <v>4.8534247124999994E-3</v>
      </c>
      <c r="M1096" s="41">
        <f t="shared" si="125"/>
        <v>4.5958509962276946</v>
      </c>
    </row>
    <row r="1097" spans="2:13">
      <c r="B1097" s="83">
        <f t="shared" si="119"/>
        <v>1092</v>
      </c>
      <c r="C1097" s="44">
        <v>6200</v>
      </c>
      <c r="D1097" s="48">
        <v>13010.240000000002</v>
      </c>
      <c r="E1097" s="48">
        <v>13.010240000000001</v>
      </c>
      <c r="F1097" s="48">
        <v>20.038490388502264</v>
      </c>
      <c r="G1097" s="50">
        <v>479.7</v>
      </c>
      <c r="H1097" s="41">
        <f t="shared" si="120"/>
        <v>1.3010240000000001E-2</v>
      </c>
      <c r="I1097" s="41">
        <f t="shared" si="121"/>
        <v>1.7336144800000002</v>
      </c>
      <c r="J1097" s="41">
        <f t="shared" si="122"/>
        <v>6.2410121280000004</v>
      </c>
      <c r="K1097" s="41">
        <f t="shared" si="123"/>
        <v>5936.3713298412276</v>
      </c>
      <c r="L1097" s="41">
        <f t="shared" si="124"/>
        <v>4.8367843992000005E-3</v>
      </c>
      <c r="M1097" s="41">
        <f t="shared" si="125"/>
        <v>4.6006877806268944</v>
      </c>
    </row>
    <row r="1098" spans="2:13">
      <c r="B1098" s="83">
        <f t="shared" si="119"/>
        <v>1093</v>
      </c>
      <c r="C1098" s="44">
        <v>6100</v>
      </c>
      <c r="D1098" s="48">
        <v>12958.02</v>
      </c>
      <c r="E1098" s="48">
        <v>12.958020000000001</v>
      </c>
      <c r="F1098" s="48">
        <v>20.285241990330903</v>
      </c>
      <c r="G1098" s="50">
        <v>467.5</v>
      </c>
      <c r="H1098" s="41">
        <f t="shared" si="120"/>
        <v>1.2958020000000001E-2</v>
      </c>
      <c r="I1098" s="41">
        <f t="shared" si="121"/>
        <v>1.6827428750000002</v>
      </c>
      <c r="J1098" s="41">
        <f t="shared" si="122"/>
        <v>6.0578743500000005</v>
      </c>
      <c r="K1098" s="41">
        <f t="shared" si="123"/>
        <v>5942.4292041912277</v>
      </c>
      <c r="L1098" s="41">
        <f t="shared" si="124"/>
        <v>4.6948526212500005E-3</v>
      </c>
      <c r="M1098" s="41">
        <f t="shared" si="125"/>
        <v>4.6053826332481442</v>
      </c>
    </row>
    <row r="1099" spans="2:13">
      <c r="B1099" s="83">
        <f t="shared" si="119"/>
        <v>1094</v>
      </c>
      <c r="C1099" s="44">
        <v>5900</v>
      </c>
      <c r="D1099" s="48">
        <v>12861.039999999999</v>
      </c>
      <c r="E1099" s="48">
        <v>12.861039999999999</v>
      </c>
      <c r="F1099" s="48">
        <v>20.815912772568705</v>
      </c>
      <c r="G1099" s="50">
        <v>479.7</v>
      </c>
      <c r="H1099" s="41">
        <f t="shared" si="120"/>
        <v>1.2861039999999999E-2</v>
      </c>
      <c r="I1099" s="41">
        <f t="shared" si="121"/>
        <v>1.7137335799999998</v>
      </c>
      <c r="J1099" s="41">
        <f t="shared" si="122"/>
        <v>6.1694408879999996</v>
      </c>
      <c r="K1099" s="41">
        <f t="shared" si="123"/>
        <v>5948.5986450792279</v>
      </c>
      <c r="L1099" s="41">
        <f t="shared" si="124"/>
        <v>4.7813166882000003E-3</v>
      </c>
      <c r="M1099" s="41">
        <f t="shared" si="125"/>
        <v>4.6101639499363438</v>
      </c>
    </row>
    <row r="1100" spans="2:13">
      <c r="B1100" s="83">
        <f t="shared" si="119"/>
        <v>1095</v>
      </c>
      <c r="C1100" s="44">
        <v>5800</v>
      </c>
      <c r="D1100" s="48">
        <v>12816.28</v>
      </c>
      <c r="E1100" s="48">
        <v>12.816280000000001</v>
      </c>
      <c r="F1100" s="48">
        <v>21.101113593618585</v>
      </c>
      <c r="G1100" s="50">
        <v>470.5</v>
      </c>
      <c r="H1100" s="41">
        <f t="shared" si="120"/>
        <v>1.2816280000000001E-2</v>
      </c>
      <c r="I1100" s="41">
        <f t="shared" si="121"/>
        <v>1.6750165944444446</v>
      </c>
      <c r="J1100" s="41">
        <f t="shared" si="122"/>
        <v>6.0300597400000004</v>
      </c>
      <c r="K1100" s="41">
        <f t="shared" si="123"/>
        <v>5954.628704819228</v>
      </c>
      <c r="L1100" s="41">
        <f t="shared" si="124"/>
        <v>4.6732962985000003E-3</v>
      </c>
      <c r="M1100" s="41">
        <f t="shared" si="125"/>
        <v>4.6148372462348437</v>
      </c>
    </row>
    <row r="1101" spans="2:13">
      <c r="B1101" s="83">
        <f t="shared" si="119"/>
        <v>1096</v>
      </c>
      <c r="C1101" s="44">
        <v>4300</v>
      </c>
      <c r="D1101" s="48">
        <v>9421.9800000000014</v>
      </c>
      <c r="E1101" s="48">
        <v>9.4219800000000014</v>
      </c>
      <c r="F1101" s="48">
        <v>20.924018940181064</v>
      </c>
      <c r="G1101" s="50">
        <v>470.5</v>
      </c>
      <c r="H1101" s="41">
        <f t="shared" si="120"/>
        <v>9.4219800000000017E-3</v>
      </c>
      <c r="I1101" s="41">
        <f t="shared" si="121"/>
        <v>1.2314004416666668</v>
      </c>
      <c r="J1101" s="41">
        <f t="shared" si="122"/>
        <v>4.4330415900000011</v>
      </c>
      <c r="K1101" s="41">
        <f t="shared" si="123"/>
        <v>5959.0617464092284</v>
      </c>
      <c r="L1101" s="41">
        <f t="shared" si="124"/>
        <v>3.4356072322500007E-3</v>
      </c>
      <c r="M1101" s="41">
        <f t="shared" si="125"/>
        <v>4.6182728534670936</v>
      </c>
    </row>
    <row r="1102" spans="2:13">
      <c r="B1102" s="83">
        <f t="shared" si="119"/>
        <v>1097</v>
      </c>
      <c r="C1102" s="44">
        <v>4400</v>
      </c>
      <c r="D1102" s="48">
        <v>9862.1200000000008</v>
      </c>
      <c r="E1102" s="48">
        <v>9.8621200000000009</v>
      </c>
      <c r="F1102" s="48">
        <v>21.403706554983312</v>
      </c>
      <c r="G1102" s="50">
        <v>470.5</v>
      </c>
      <c r="H1102" s="41">
        <f t="shared" si="120"/>
        <v>9.8621200000000003E-3</v>
      </c>
      <c r="I1102" s="41">
        <f t="shared" si="121"/>
        <v>1.2889242944444446</v>
      </c>
      <c r="J1102" s="41">
        <f t="shared" si="122"/>
        <v>4.6401274600000004</v>
      </c>
      <c r="K1102" s="41">
        <f t="shared" si="123"/>
        <v>5963.7018738692286</v>
      </c>
      <c r="L1102" s="41">
        <f t="shared" si="124"/>
        <v>3.5960987815000008E-3</v>
      </c>
      <c r="M1102" s="41">
        <f t="shared" si="125"/>
        <v>4.6218689522485938</v>
      </c>
    </row>
    <row r="1103" spans="2:13">
      <c r="B1103" s="83">
        <f t="shared" si="119"/>
        <v>1098</v>
      </c>
      <c r="C1103" s="44">
        <v>4500</v>
      </c>
      <c r="D1103" s="48">
        <v>10302.26</v>
      </c>
      <c r="E1103" s="48">
        <v>10.30226</v>
      </c>
      <c r="F1103" s="48">
        <v>21.862074720238795</v>
      </c>
      <c r="G1103" s="50">
        <v>470.5</v>
      </c>
      <c r="H1103" s="41">
        <f t="shared" si="120"/>
        <v>1.0302260000000001E-2</v>
      </c>
      <c r="I1103" s="41">
        <f t="shared" si="121"/>
        <v>1.3464481472222223</v>
      </c>
      <c r="J1103" s="41">
        <f t="shared" si="122"/>
        <v>4.8472133300000007</v>
      </c>
      <c r="K1103" s="41">
        <f t="shared" si="123"/>
        <v>5968.5490871992288</v>
      </c>
      <c r="L1103" s="41">
        <f t="shared" si="124"/>
        <v>3.7565903307500009E-3</v>
      </c>
      <c r="M1103" s="41">
        <f t="shared" si="125"/>
        <v>4.6256255425793436</v>
      </c>
    </row>
    <row r="1104" spans="2:13">
      <c r="B1104" s="83">
        <f t="shared" si="119"/>
        <v>1099</v>
      </c>
      <c r="C1104" s="44">
        <v>4600</v>
      </c>
      <c r="D1104" s="48">
        <v>10518.6</v>
      </c>
      <c r="E1104" s="48">
        <v>10.518600000000001</v>
      </c>
      <c r="F1104" s="48">
        <v>21.835919796605353</v>
      </c>
      <c r="G1104" s="50">
        <v>470.5</v>
      </c>
      <c r="H1104" s="41">
        <f t="shared" si="120"/>
        <v>1.0518600000000001E-2</v>
      </c>
      <c r="I1104" s="41">
        <f t="shared" si="121"/>
        <v>1.3747225833333336</v>
      </c>
      <c r="J1104" s="41">
        <f t="shared" si="122"/>
        <v>4.9490013000000008</v>
      </c>
      <c r="K1104" s="41">
        <f t="shared" si="123"/>
        <v>5973.4980884992292</v>
      </c>
      <c r="L1104" s="41">
        <f t="shared" si="124"/>
        <v>3.835476007500001E-3</v>
      </c>
      <c r="M1104" s="41">
        <f t="shared" si="125"/>
        <v>4.6294610185868432</v>
      </c>
    </row>
    <row r="1105" spans="2:13">
      <c r="B1105" s="83">
        <f t="shared" si="119"/>
        <v>1100</v>
      </c>
      <c r="C1105" s="44">
        <v>4700</v>
      </c>
      <c r="D1105" s="48">
        <v>10734.94</v>
      </c>
      <c r="E1105" s="48">
        <v>10.73494</v>
      </c>
      <c r="F1105" s="48">
        <v>21.810877848445674</v>
      </c>
      <c r="G1105" s="50">
        <v>470.5</v>
      </c>
      <c r="H1105" s="41">
        <f t="shared" si="120"/>
        <v>1.073494E-2</v>
      </c>
      <c r="I1105" s="41">
        <f t="shared" si="121"/>
        <v>1.4029970194444445</v>
      </c>
      <c r="J1105" s="41">
        <f t="shared" si="122"/>
        <v>5.0507892700000001</v>
      </c>
      <c r="K1105" s="41">
        <f t="shared" si="123"/>
        <v>5978.548877769229</v>
      </c>
      <c r="L1105" s="41">
        <f t="shared" si="124"/>
        <v>3.9143616842500003E-3</v>
      </c>
      <c r="M1105" s="41">
        <f t="shared" si="125"/>
        <v>4.6333753802710929</v>
      </c>
    </row>
    <row r="1106" spans="2:13">
      <c r="B1106" s="83">
        <f t="shared" si="119"/>
        <v>1101</v>
      </c>
      <c r="C1106" s="44">
        <v>4700</v>
      </c>
      <c r="D1106" s="48">
        <v>10734.94</v>
      </c>
      <c r="E1106" s="48">
        <v>10.73494</v>
      </c>
      <c r="F1106" s="48">
        <v>21.810877848445674</v>
      </c>
      <c r="G1106" s="50">
        <v>470.5</v>
      </c>
      <c r="H1106" s="41">
        <f t="shared" si="120"/>
        <v>1.073494E-2</v>
      </c>
      <c r="I1106" s="41">
        <f t="shared" si="121"/>
        <v>1.4029970194444445</v>
      </c>
      <c r="J1106" s="41">
        <f t="shared" si="122"/>
        <v>5.0507892700000001</v>
      </c>
      <c r="K1106" s="41">
        <f t="shared" si="123"/>
        <v>5983.5996670392287</v>
      </c>
      <c r="L1106" s="41">
        <f t="shared" si="124"/>
        <v>3.9143616842500003E-3</v>
      </c>
      <c r="M1106" s="41">
        <f t="shared" si="125"/>
        <v>4.6372897419553425</v>
      </c>
    </row>
    <row r="1107" spans="2:13">
      <c r="B1107" s="83">
        <f t="shared" si="119"/>
        <v>1102</v>
      </c>
      <c r="C1107" s="44">
        <v>4800</v>
      </c>
      <c r="D1107" s="48">
        <v>10951.28</v>
      </c>
      <c r="E1107" s="48">
        <v>10.951280000000001</v>
      </c>
      <c r="F1107" s="48">
        <v>21.786879314792646</v>
      </c>
      <c r="G1107" s="50">
        <v>470.5</v>
      </c>
      <c r="H1107" s="41">
        <f t="shared" si="120"/>
        <v>1.0951280000000001E-2</v>
      </c>
      <c r="I1107" s="41">
        <f t="shared" si="121"/>
        <v>1.4312714555555557</v>
      </c>
      <c r="J1107" s="41">
        <f t="shared" si="122"/>
        <v>5.1525772400000003</v>
      </c>
      <c r="K1107" s="41">
        <f t="shared" si="123"/>
        <v>5988.7522442792288</v>
      </c>
      <c r="L1107" s="41">
        <f t="shared" si="124"/>
        <v>3.993247361E-3</v>
      </c>
      <c r="M1107" s="41">
        <f t="shared" si="125"/>
        <v>4.6412829893163421</v>
      </c>
    </row>
    <row r="1108" spans="2:13">
      <c r="B1108" s="83">
        <f t="shared" si="119"/>
        <v>1103</v>
      </c>
      <c r="C1108" s="44">
        <v>4900</v>
      </c>
      <c r="D1108" s="48">
        <v>11167.62</v>
      </c>
      <c r="E1108" s="48">
        <v>11.167620000000001</v>
      </c>
      <c r="F1108" s="48">
        <v>21.763860313125459</v>
      </c>
      <c r="G1108" s="50">
        <v>470.5</v>
      </c>
      <c r="H1108" s="41">
        <f t="shared" si="120"/>
        <v>1.1167620000000001E-2</v>
      </c>
      <c r="I1108" s="41">
        <f t="shared" si="121"/>
        <v>1.4595458916666668</v>
      </c>
      <c r="J1108" s="41">
        <f t="shared" si="122"/>
        <v>5.2543652100000005</v>
      </c>
      <c r="K1108" s="41">
        <f t="shared" si="123"/>
        <v>5994.006609489229</v>
      </c>
      <c r="L1108" s="41">
        <f t="shared" si="124"/>
        <v>4.0721330377500005E-3</v>
      </c>
      <c r="M1108" s="41">
        <f t="shared" si="125"/>
        <v>4.6453551223540916</v>
      </c>
    </row>
    <row r="1109" spans="2:13">
      <c r="B1109" s="83">
        <f t="shared" si="119"/>
        <v>1104</v>
      </c>
      <c r="C1109" s="44">
        <v>5000</v>
      </c>
      <c r="D1109" s="48">
        <v>11383.96</v>
      </c>
      <c r="E1109" s="48">
        <v>11.383959999999998</v>
      </c>
      <c r="F1109" s="48">
        <v>21.741762071524953</v>
      </c>
      <c r="G1109" s="50">
        <v>469.1</v>
      </c>
      <c r="H1109" s="41">
        <f t="shared" si="120"/>
        <v>1.1383959999999999E-2</v>
      </c>
      <c r="I1109" s="41">
        <f t="shared" si="121"/>
        <v>1.4833932322222223</v>
      </c>
      <c r="J1109" s="41">
        <f t="shared" si="122"/>
        <v>5.3402156359999999</v>
      </c>
      <c r="K1109" s="41">
        <f t="shared" si="123"/>
        <v>5999.3468251252289</v>
      </c>
      <c r="L1109" s="41">
        <f t="shared" si="124"/>
        <v>4.1386671179E-3</v>
      </c>
      <c r="M1109" s="41">
        <f t="shared" si="125"/>
        <v>4.6494937894719914</v>
      </c>
    </row>
    <row r="1110" spans="2:13">
      <c r="B1110" s="83">
        <f t="shared" si="119"/>
        <v>1105</v>
      </c>
      <c r="C1110" s="44">
        <v>5000</v>
      </c>
      <c r="D1110" s="48">
        <v>11383.96</v>
      </c>
      <c r="E1110" s="48">
        <v>11.383959999999998</v>
      </c>
      <c r="F1110" s="48">
        <v>21.741762071524953</v>
      </c>
      <c r="G1110" s="50">
        <v>469.1</v>
      </c>
      <c r="H1110" s="41">
        <f t="shared" si="120"/>
        <v>1.1383959999999999E-2</v>
      </c>
      <c r="I1110" s="41">
        <f t="shared" si="121"/>
        <v>1.4833932322222223</v>
      </c>
      <c r="J1110" s="41">
        <f t="shared" si="122"/>
        <v>5.3402156359999999</v>
      </c>
      <c r="K1110" s="41">
        <f t="shared" si="123"/>
        <v>6004.6870407612287</v>
      </c>
      <c r="L1110" s="41">
        <f t="shared" si="124"/>
        <v>4.1386671179E-3</v>
      </c>
      <c r="M1110" s="41">
        <f t="shared" si="125"/>
        <v>4.6536324565898912</v>
      </c>
    </row>
    <row r="1111" spans="2:13">
      <c r="B1111" s="83">
        <f t="shared" si="119"/>
        <v>1106</v>
      </c>
      <c r="C1111" s="44">
        <v>5100</v>
      </c>
      <c r="D1111" s="48">
        <v>11630.14</v>
      </c>
      <c r="E1111" s="48">
        <v>11.630139999999999</v>
      </c>
      <c r="F1111" s="48">
        <v>21.776403174715004</v>
      </c>
      <c r="G1111" s="50">
        <v>483</v>
      </c>
      <c r="H1111" s="41">
        <f t="shared" si="120"/>
        <v>1.1630139999999999E-2</v>
      </c>
      <c r="I1111" s="41">
        <f t="shared" si="121"/>
        <v>1.5603771166666667</v>
      </c>
      <c r="J1111" s="41">
        <f t="shared" si="122"/>
        <v>5.6173576199999991</v>
      </c>
      <c r="K1111" s="41">
        <f t="shared" si="123"/>
        <v>6010.3043983812286</v>
      </c>
      <c r="L1111" s="41">
        <f t="shared" si="124"/>
        <v>4.3534521554999999E-3</v>
      </c>
      <c r="M1111" s="41">
        <f t="shared" si="125"/>
        <v>4.657985908745391</v>
      </c>
    </row>
    <row r="1112" spans="2:13">
      <c r="B1112" s="83">
        <f t="shared" si="119"/>
        <v>1107</v>
      </c>
      <c r="C1112" s="44">
        <v>5100</v>
      </c>
      <c r="D1112" s="48">
        <v>11630.14</v>
      </c>
      <c r="E1112" s="48">
        <v>11.630139999999999</v>
      </c>
      <c r="F1112" s="48">
        <v>21.776403174715004</v>
      </c>
      <c r="G1112" s="50">
        <v>483</v>
      </c>
      <c r="H1112" s="41">
        <f t="shared" si="120"/>
        <v>1.1630139999999999E-2</v>
      </c>
      <c r="I1112" s="41">
        <f t="shared" si="121"/>
        <v>1.5603771166666667</v>
      </c>
      <c r="J1112" s="41">
        <f t="shared" si="122"/>
        <v>5.6173576199999991</v>
      </c>
      <c r="K1112" s="41">
        <f t="shared" si="123"/>
        <v>6015.9217560012285</v>
      </c>
      <c r="L1112" s="41">
        <f t="shared" si="124"/>
        <v>4.3534521554999999E-3</v>
      </c>
      <c r="M1112" s="41">
        <f t="shared" si="125"/>
        <v>4.6623393609008907</v>
      </c>
    </row>
    <row r="1113" spans="2:13">
      <c r="B1113" s="83">
        <f t="shared" si="119"/>
        <v>1108</v>
      </c>
      <c r="C1113" s="44">
        <v>5200</v>
      </c>
      <c r="D1113" s="48">
        <v>11876.32</v>
      </c>
      <c r="E1113" s="48">
        <v>11.87632</v>
      </c>
      <c r="F1113" s="48">
        <v>21.809711927782367</v>
      </c>
      <c r="G1113" s="50">
        <v>483</v>
      </c>
      <c r="H1113" s="41">
        <f t="shared" si="120"/>
        <v>1.1876319999999999E-2</v>
      </c>
      <c r="I1113" s="41">
        <f t="shared" si="121"/>
        <v>1.5934062666666666</v>
      </c>
      <c r="J1113" s="41">
        <f t="shared" si="122"/>
        <v>5.7362625599999992</v>
      </c>
      <c r="K1113" s="41">
        <f t="shared" si="123"/>
        <v>6021.6580185612283</v>
      </c>
      <c r="L1113" s="41">
        <f t="shared" si="124"/>
        <v>4.4456034839999992E-3</v>
      </c>
      <c r="M1113" s="41">
        <f t="shared" si="125"/>
        <v>4.6667849643848909</v>
      </c>
    </row>
    <row r="1114" spans="2:13">
      <c r="B1114" s="83">
        <f t="shared" si="119"/>
        <v>1109</v>
      </c>
      <c r="C1114" s="44">
        <v>5200</v>
      </c>
      <c r="D1114" s="48">
        <v>11876.32</v>
      </c>
      <c r="E1114" s="48">
        <v>11.87632</v>
      </c>
      <c r="F1114" s="48">
        <v>21.809711927782367</v>
      </c>
      <c r="G1114" s="50">
        <v>483</v>
      </c>
      <c r="H1114" s="41">
        <f t="shared" si="120"/>
        <v>1.1876319999999999E-2</v>
      </c>
      <c r="I1114" s="41">
        <f t="shared" si="121"/>
        <v>1.5934062666666666</v>
      </c>
      <c r="J1114" s="41">
        <f t="shared" si="122"/>
        <v>5.7362625599999992</v>
      </c>
      <c r="K1114" s="41">
        <f t="shared" si="123"/>
        <v>6027.3942811212282</v>
      </c>
      <c r="L1114" s="41">
        <f t="shared" si="124"/>
        <v>4.4456034839999992E-3</v>
      </c>
      <c r="M1114" s="41">
        <f t="shared" si="125"/>
        <v>4.671230567868891</v>
      </c>
    </row>
    <row r="1115" spans="2:13">
      <c r="B1115" s="83">
        <f t="shared" si="119"/>
        <v>1110</v>
      </c>
      <c r="C1115" s="44">
        <v>5200</v>
      </c>
      <c r="D1115" s="48">
        <v>11876.32</v>
      </c>
      <c r="E1115" s="48">
        <v>11.87632</v>
      </c>
      <c r="F1115" s="48">
        <v>21.809711927782367</v>
      </c>
      <c r="G1115" s="50">
        <v>470.5</v>
      </c>
      <c r="H1115" s="41">
        <f t="shared" si="120"/>
        <v>1.1876319999999999E-2</v>
      </c>
      <c r="I1115" s="41">
        <f t="shared" si="121"/>
        <v>1.5521690444444443</v>
      </c>
      <c r="J1115" s="41">
        <f t="shared" si="122"/>
        <v>5.58780856</v>
      </c>
      <c r="K1115" s="41">
        <f t="shared" si="123"/>
        <v>6032.982089681228</v>
      </c>
      <c r="L1115" s="41">
        <f t="shared" si="124"/>
        <v>4.3305516340000003E-3</v>
      </c>
      <c r="M1115" s="41">
        <f t="shared" si="125"/>
        <v>4.6755611195028912</v>
      </c>
    </row>
    <row r="1116" spans="2:13">
      <c r="B1116" s="83">
        <f t="shared" si="119"/>
        <v>1111</v>
      </c>
      <c r="C1116" s="44">
        <v>5300</v>
      </c>
      <c r="D1116" s="48">
        <v>12122.5</v>
      </c>
      <c r="E1116" s="48">
        <v>12.1225</v>
      </c>
      <c r="F1116" s="48">
        <v>21.841763746771711</v>
      </c>
      <c r="G1116" s="50">
        <v>470.5</v>
      </c>
      <c r="H1116" s="41">
        <f t="shared" si="120"/>
        <v>1.2122500000000001E-2</v>
      </c>
      <c r="I1116" s="41">
        <f t="shared" si="121"/>
        <v>1.5843434027777779</v>
      </c>
      <c r="J1116" s="41">
        <f t="shared" si="122"/>
        <v>5.7036362500000006</v>
      </c>
      <c r="K1116" s="41">
        <f t="shared" si="123"/>
        <v>6038.6857259312283</v>
      </c>
      <c r="L1116" s="41">
        <f t="shared" si="124"/>
        <v>4.4203180937500003E-3</v>
      </c>
      <c r="M1116" s="41">
        <f t="shared" si="125"/>
        <v>4.6799814375966413</v>
      </c>
    </row>
    <row r="1117" spans="2:13">
      <c r="B1117" s="83">
        <f t="shared" si="119"/>
        <v>1112</v>
      </c>
      <c r="C1117" s="44">
        <v>5400</v>
      </c>
      <c r="D1117" s="48">
        <v>12368.679999999998</v>
      </c>
      <c r="E1117" s="48">
        <v>12.368679999999998</v>
      </c>
      <c r="F1117" s="48">
        <v>21.87262846135404</v>
      </c>
      <c r="G1117" s="50">
        <v>470.5</v>
      </c>
      <c r="H1117" s="41">
        <f t="shared" si="120"/>
        <v>1.2368679999999998E-2</v>
      </c>
      <c r="I1117" s="41">
        <f t="shared" si="121"/>
        <v>1.6165177611111108</v>
      </c>
      <c r="J1117" s="41">
        <f t="shared" si="122"/>
        <v>5.8194639399999994</v>
      </c>
      <c r="K1117" s="41">
        <f t="shared" si="123"/>
        <v>6044.5051898712281</v>
      </c>
      <c r="L1117" s="41">
        <f t="shared" si="124"/>
        <v>4.5100845534999994E-3</v>
      </c>
      <c r="M1117" s="41">
        <f t="shared" si="125"/>
        <v>4.6844915221501413</v>
      </c>
    </row>
    <row r="1118" spans="2:13">
      <c r="B1118" s="83">
        <f t="shared" si="119"/>
        <v>1113</v>
      </c>
      <c r="C1118" s="44">
        <v>5400</v>
      </c>
      <c r="D1118" s="48">
        <v>12368.679999999998</v>
      </c>
      <c r="E1118" s="48">
        <v>12.368679999999998</v>
      </c>
      <c r="F1118" s="48">
        <v>21.87262846135404</v>
      </c>
      <c r="G1118" s="50">
        <v>470.5</v>
      </c>
      <c r="H1118" s="41">
        <f t="shared" si="120"/>
        <v>1.2368679999999998E-2</v>
      </c>
      <c r="I1118" s="41">
        <f t="shared" si="121"/>
        <v>1.6165177611111108</v>
      </c>
      <c r="J1118" s="41">
        <f t="shared" si="122"/>
        <v>5.8194639399999994</v>
      </c>
      <c r="K1118" s="41">
        <f t="shared" si="123"/>
        <v>6050.324653811228</v>
      </c>
      <c r="L1118" s="41">
        <f t="shared" si="124"/>
        <v>4.5100845534999994E-3</v>
      </c>
      <c r="M1118" s="41">
        <f t="shared" si="125"/>
        <v>4.6890016067036413</v>
      </c>
    </row>
    <row r="1119" spans="2:13">
      <c r="B1119" s="83">
        <f t="shared" si="119"/>
        <v>1114</v>
      </c>
      <c r="C1119" s="44">
        <v>5500</v>
      </c>
      <c r="D1119" s="48">
        <v>12637.240000000002</v>
      </c>
      <c r="E1119" s="48">
        <v>12.637240000000002</v>
      </c>
      <c r="F1119" s="48">
        <v>21.941227778603171</v>
      </c>
      <c r="G1119" s="50">
        <v>470.5</v>
      </c>
      <c r="H1119" s="41">
        <f t="shared" si="120"/>
        <v>1.2637240000000003E-2</v>
      </c>
      <c r="I1119" s="41">
        <f t="shared" si="121"/>
        <v>1.6516170611111114</v>
      </c>
      <c r="J1119" s="41">
        <f t="shared" si="122"/>
        <v>5.9458214200000015</v>
      </c>
      <c r="K1119" s="41">
        <f t="shared" si="123"/>
        <v>6056.2704752312284</v>
      </c>
      <c r="L1119" s="41">
        <f t="shared" si="124"/>
        <v>4.6080116005000008E-3</v>
      </c>
      <c r="M1119" s="41">
        <f t="shared" si="125"/>
        <v>4.6936096183041416</v>
      </c>
    </row>
    <row r="1120" spans="2:13">
      <c r="B1120" s="83">
        <f t="shared" si="119"/>
        <v>1115</v>
      </c>
      <c r="C1120" s="44">
        <v>5600</v>
      </c>
      <c r="D1120" s="48">
        <v>12719.300000000001</v>
      </c>
      <c r="E1120" s="48">
        <v>12.7193</v>
      </c>
      <c r="F1120" s="48">
        <v>21.68935143930798</v>
      </c>
      <c r="G1120" s="50">
        <v>470.5</v>
      </c>
      <c r="H1120" s="41">
        <f t="shared" si="120"/>
        <v>1.2719300000000001E-2</v>
      </c>
      <c r="I1120" s="41">
        <f t="shared" si="121"/>
        <v>1.6623418472222222</v>
      </c>
      <c r="J1120" s="41">
        <f t="shared" si="122"/>
        <v>5.9844306500000002</v>
      </c>
      <c r="K1120" s="41">
        <f t="shared" si="123"/>
        <v>6062.2549058812283</v>
      </c>
      <c r="L1120" s="41">
        <f t="shared" si="124"/>
        <v>4.6379337537500002E-3</v>
      </c>
      <c r="M1120" s="41">
        <f t="shared" si="125"/>
        <v>4.6982475520578912</v>
      </c>
    </row>
    <row r="1121" spans="2:13">
      <c r="B1121" s="83">
        <f t="shared" si="119"/>
        <v>1116</v>
      </c>
      <c r="C1121" s="44">
        <v>5600</v>
      </c>
      <c r="D1121" s="48">
        <v>12719.300000000001</v>
      </c>
      <c r="E1121" s="48">
        <v>12.7193</v>
      </c>
      <c r="F1121" s="48">
        <v>21.68935143930798</v>
      </c>
      <c r="G1121" s="50">
        <v>443.8</v>
      </c>
      <c r="H1121" s="41">
        <f t="shared" si="120"/>
        <v>1.2719300000000001E-2</v>
      </c>
      <c r="I1121" s="41">
        <f t="shared" si="121"/>
        <v>1.5680070388888889</v>
      </c>
      <c r="J1121" s="41">
        <f t="shared" si="122"/>
        <v>5.6448253400000006</v>
      </c>
      <c r="K1121" s="41">
        <f t="shared" si="123"/>
        <v>6067.8997312212286</v>
      </c>
      <c r="L1121" s="41">
        <f t="shared" si="124"/>
        <v>4.3747396385000002E-3</v>
      </c>
      <c r="M1121" s="41">
        <f t="shared" si="125"/>
        <v>4.7026222916963913</v>
      </c>
    </row>
    <row r="1122" spans="2:13">
      <c r="B1122" s="83">
        <f t="shared" si="119"/>
        <v>1117</v>
      </c>
      <c r="C1122" s="44">
        <v>5700</v>
      </c>
      <c r="D1122" s="48">
        <v>12764.06</v>
      </c>
      <c r="E1122" s="48">
        <v>12.764059999999999</v>
      </c>
      <c r="F1122" s="48">
        <v>21.383823609700396</v>
      </c>
      <c r="G1122" s="50">
        <v>443.8</v>
      </c>
      <c r="H1122" s="41">
        <f t="shared" si="120"/>
        <v>1.2764059999999999E-2</v>
      </c>
      <c r="I1122" s="41">
        <f t="shared" si="121"/>
        <v>1.5735249522222221</v>
      </c>
      <c r="J1122" s="41">
        <f t="shared" si="122"/>
        <v>5.6646898279999993</v>
      </c>
      <c r="K1122" s="41">
        <f t="shared" si="123"/>
        <v>6073.5644210492283</v>
      </c>
      <c r="L1122" s="41">
        <f t="shared" si="124"/>
        <v>4.3901346166999996E-3</v>
      </c>
      <c r="M1122" s="41">
        <f t="shared" si="125"/>
        <v>4.7070124263130912</v>
      </c>
    </row>
    <row r="1123" spans="2:13">
      <c r="B1123" s="83">
        <f t="shared" si="119"/>
        <v>1118</v>
      </c>
      <c r="C1123" s="44">
        <v>5700</v>
      </c>
      <c r="D1123" s="48">
        <v>12764.06</v>
      </c>
      <c r="E1123" s="48">
        <v>12.764059999999999</v>
      </c>
      <c r="F1123" s="48">
        <v>21.383823609700396</v>
      </c>
      <c r="G1123" s="50">
        <v>443.8</v>
      </c>
      <c r="H1123" s="41">
        <f t="shared" si="120"/>
        <v>1.2764059999999999E-2</v>
      </c>
      <c r="I1123" s="41">
        <f t="shared" si="121"/>
        <v>1.5735249522222221</v>
      </c>
      <c r="J1123" s="41">
        <f t="shared" si="122"/>
        <v>5.6646898279999993</v>
      </c>
      <c r="K1123" s="41">
        <f t="shared" si="123"/>
        <v>6079.2291108772279</v>
      </c>
      <c r="L1123" s="41">
        <f t="shared" si="124"/>
        <v>4.3901346166999996E-3</v>
      </c>
      <c r="M1123" s="41">
        <f t="shared" si="125"/>
        <v>4.7114025609297912</v>
      </c>
    </row>
    <row r="1124" spans="2:13">
      <c r="B1124" s="83">
        <f t="shared" si="119"/>
        <v>1119</v>
      </c>
      <c r="C1124" s="44">
        <v>5800</v>
      </c>
      <c r="D1124" s="48">
        <v>12816.28</v>
      </c>
      <c r="E1124" s="48">
        <v>12.816280000000001</v>
      </c>
      <c r="F1124" s="48">
        <v>21.101113593618585</v>
      </c>
      <c r="G1124" s="50">
        <v>414.1</v>
      </c>
      <c r="H1124" s="41">
        <f t="shared" si="120"/>
        <v>1.2816280000000001E-2</v>
      </c>
      <c r="I1124" s="41">
        <f t="shared" si="121"/>
        <v>1.474228207777778</v>
      </c>
      <c r="J1124" s="41">
        <f t="shared" si="122"/>
        <v>5.3072215480000011</v>
      </c>
      <c r="K1124" s="41">
        <f t="shared" si="123"/>
        <v>6084.5363324252276</v>
      </c>
      <c r="L1124" s="41">
        <f t="shared" si="124"/>
        <v>4.1130966997000012E-3</v>
      </c>
      <c r="M1124" s="41">
        <f t="shared" si="125"/>
        <v>4.7155156576294912</v>
      </c>
    </row>
    <row r="1125" spans="2:13">
      <c r="B1125" s="83">
        <f t="shared" si="119"/>
        <v>1120</v>
      </c>
      <c r="C1125" s="44">
        <v>5800</v>
      </c>
      <c r="D1125" s="48">
        <v>12816.28</v>
      </c>
      <c r="E1125" s="48">
        <v>12.816280000000001</v>
      </c>
      <c r="F1125" s="48">
        <v>21.101113593618585</v>
      </c>
      <c r="G1125" s="50">
        <v>269.2</v>
      </c>
      <c r="H1125" s="41">
        <f t="shared" si="120"/>
        <v>1.2816280000000001E-2</v>
      </c>
      <c r="I1125" s="41">
        <f t="shared" si="121"/>
        <v>0.95837293777777788</v>
      </c>
      <c r="J1125" s="41">
        <f t="shared" si="122"/>
        <v>3.4501425760000002</v>
      </c>
      <c r="K1125" s="41">
        <f t="shared" si="123"/>
        <v>6087.9864750012275</v>
      </c>
      <c r="L1125" s="41">
        <f t="shared" si="124"/>
        <v>2.6738604964000002E-3</v>
      </c>
      <c r="M1125" s="41">
        <f t="shared" si="125"/>
        <v>4.7181895181258913</v>
      </c>
    </row>
    <row r="1126" spans="2:13">
      <c r="B1126" s="83">
        <f t="shared" si="119"/>
        <v>1121</v>
      </c>
      <c r="C1126" s="44">
        <v>5900</v>
      </c>
      <c r="D1126" s="48">
        <v>12861.039999999999</v>
      </c>
      <c r="E1126" s="48">
        <v>12.861039999999999</v>
      </c>
      <c r="F1126" s="48">
        <v>20.815912772568705</v>
      </c>
      <c r="G1126" s="50">
        <v>269.2</v>
      </c>
      <c r="H1126" s="41">
        <f t="shared" si="120"/>
        <v>1.2861039999999999E-2</v>
      </c>
      <c r="I1126" s="41">
        <f t="shared" si="121"/>
        <v>0.96171999111111106</v>
      </c>
      <c r="J1126" s="41">
        <f t="shared" si="122"/>
        <v>3.4621919679999995</v>
      </c>
      <c r="K1126" s="41">
        <f t="shared" si="123"/>
        <v>6091.4486669692278</v>
      </c>
      <c r="L1126" s="41">
        <f t="shared" si="124"/>
        <v>2.6831987751999996E-3</v>
      </c>
      <c r="M1126" s="41">
        <f t="shared" si="125"/>
        <v>4.7208727169010913</v>
      </c>
    </row>
    <row r="1127" spans="2:13">
      <c r="B1127" s="83">
        <f t="shared" si="119"/>
        <v>1122</v>
      </c>
      <c r="C1127" s="44">
        <v>5900</v>
      </c>
      <c r="D1127" s="48">
        <v>12861.039999999999</v>
      </c>
      <c r="E1127" s="48">
        <v>12.861039999999999</v>
      </c>
      <c r="F1127" s="48">
        <v>20.815912772568705</v>
      </c>
      <c r="G1127" s="50">
        <v>269.2</v>
      </c>
      <c r="H1127" s="41">
        <f t="shared" si="120"/>
        <v>1.2861039999999999E-2</v>
      </c>
      <c r="I1127" s="41">
        <f t="shared" si="121"/>
        <v>0.96171999111111106</v>
      </c>
      <c r="J1127" s="41">
        <f t="shared" si="122"/>
        <v>3.4621919679999995</v>
      </c>
      <c r="K1127" s="41">
        <f t="shared" si="123"/>
        <v>6094.9108589372281</v>
      </c>
      <c r="L1127" s="41">
        <f t="shared" si="124"/>
        <v>2.6831987751999996E-3</v>
      </c>
      <c r="M1127" s="41">
        <f t="shared" si="125"/>
        <v>4.7235559156762914</v>
      </c>
    </row>
    <row r="1128" spans="2:13">
      <c r="B1128" s="83">
        <f t="shared" si="119"/>
        <v>1123</v>
      </c>
      <c r="C1128" s="44">
        <v>6000</v>
      </c>
      <c r="D1128" s="48">
        <v>12920.72</v>
      </c>
      <c r="E1128" s="48">
        <v>12.920719999999999</v>
      </c>
      <c r="F1128" s="48">
        <v>20.563964563063138</v>
      </c>
      <c r="G1128" s="50">
        <v>269.2</v>
      </c>
      <c r="H1128" s="41">
        <f t="shared" si="120"/>
        <v>1.292072E-2</v>
      </c>
      <c r="I1128" s="41">
        <f t="shared" si="121"/>
        <v>0.96618272888888879</v>
      </c>
      <c r="J1128" s="41">
        <f t="shared" si="122"/>
        <v>3.4782578239999999</v>
      </c>
      <c r="K1128" s="41">
        <f t="shared" si="123"/>
        <v>6098.3891167612283</v>
      </c>
      <c r="L1128" s="41">
        <f t="shared" si="124"/>
        <v>2.6956498135999999E-3</v>
      </c>
      <c r="M1128" s="41">
        <f t="shared" si="125"/>
        <v>4.7262515654898918</v>
      </c>
    </row>
    <row r="1129" spans="2:13">
      <c r="B1129" s="83">
        <f t="shared" si="119"/>
        <v>1124</v>
      </c>
      <c r="C1129" s="44">
        <v>6000</v>
      </c>
      <c r="D1129" s="48">
        <v>12920.72</v>
      </c>
      <c r="E1129" s="48">
        <v>12.920719999999999</v>
      </c>
      <c r="F1129" s="48">
        <v>20.563964563063138</v>
      </c>
      <c r="G1129" s="50">
        <v>504.4</v>
      </c>
      <c r="H1129" s="41">
        <f t="shared" si="120"/>
        <v>1.292072E-2</v>
      </c>
      <c r="I1129" s="41">
        <f t="shared" si="121"/>
        <v>1.8103364355555556</v>
      </c>
      <c r="J1129" s="41">
        <f t="shared" si="122"/>
        <v>6.5172111679999993</v>
      </c>
      <c r="K1129" s="41">
        <f t="shared" si="123"/>
        <v>6104.9063279292286</v>
      </c>
      <c r="L1129" s="41">
        <f t="shared" si="124"/>
        <v>5.0508386551999995E-3</v>
      </c>
      <c r="M1129" s="41">
        <f t="shared" si="125"/>
        <v>4.731302404145092</v>
      </c>
    </row>
    <row r="1130" spans="2:13">
      <c r="B1130" s="83">
        <f t="shared" si="119"/>
        <v>1125</v>
      </c>
      <c r="C1130" s="44">
        <v>6100</v>
      </c>
      <c r="D1130" s="48">
        <v>12958.02</v>
      </c>
      <c r="E1130" s="48">
        <v>12.958020000000001</v>
      </c>
      <c r="F1130" s="48">
        <v>20.285241990330903</v>
      </c>
      <c r="G1130" s="50">
        <v>470.5</v>
      </c>
      <c r="H1130" s="41">
        <f t="shared" si="120"/>
        <v>1.2958020000000001E-2</v>
      </c>
      <c r="I1130" s="41">
        <f t="shared" si="121"/>
        <v>1.6935412250000001</v>
      </c>
      <c r="J1130" s="41">
        <f t="shared" si="122"/>
        <v>6.09674841</v>
      </c>
      <c r="K1130" s="41">
        <f t="shared" si="123"/>
        <v>6111.0030763392288</v>
      </c>
      <c r="L1130" s="41">
        <f t="shared" si="124"/>
        <v>4.7249800177500004E-3</v>
      </c>
      <c r="M1130" s="41">
        <f t="shared" si="125"/>
        <v>4.736027384162842</v>
      </c>
    </row>
    <row r="1131" spans="2:13">
      <c r="B1131" s="83">
        <f t="shared" si="119"/>
        <v>1126</v>
      </c>
      <c r="C1131" s="44">
        <v>6100</v>
      </c>
      <c r="D1131" s="48">
        <v>12958.02</v>
      </c>
      <c r="E1131" s="48">
        <v>12.958020000000001</v>
      </c>
      <c r="F1131" s="48">
        <v>20.285241990330903</v>
      </c>
      <c r="G1131" s="50">
        <v>470.5</v>
      </c>
      <c r="H1131" s="41">
        <f t="shared" si="120"/>
        <v>1.2958020000000001E-2</v>
      </c>
      <c r="I1131" s="41">
        <f t="shared" si="121"/>
        <v>1.6935412250000001</v>
      </c>
      <c r="J1131" s="41">
        <f t="shared" si="122"/>
        <v>6.09674841</v>
      </c>
      <c r="K1131" s="41">
        <f t="shared" si="123"/>
        <v>6117.0998247492289</v>
      </c>
      <c r="L1131" s="41">
        <f t="shared" si="124"/>
        <v>4.7249800177500004E-3</v>
      </c>
      <c r="M1131" s="41">
        <f t="shared" si="125"/>
        <v>4.740752364180592</v>
      </c>
    </row>
    <row r="1132" spans="2:13">
      <c r="B1132" s="83">
        <f t="shared" si="119"/>
        <v>1127</v>
      </c>
      <c r="C1132" s="44">
        <v>6200</v>
      </c>
      <c r="D1132" s="48">
        <v>13010.240000000002</v>
      </c>
      <c r="E1132" s="48">
        <v>13.010240000000001</v>
      </c>
      <c r="F1132" s="48">
        <v>20.038490388502264</v>
      </c>
      <c r="G1132" s="50">
        <v>470.5</v>
      </c>
      <c r="H1132" s="41">
        <f t="shared" si="120"/>
        <v>1.3010240000000001E-2</v>
      </c>
      <c r="I1132" s="41">
        <f t="shared" si="121"/>
        <v>1.700366088888889</v>
      </c>
      <c r="J1132" s="41">
        <f t="shared" si="122"/>
        <v>6.1213179200000001</v>
      </c>
      <c r="K1132" s="41">
        <f t="shared" si="123"/>
        <v>6123.2211426692293</v>
      </c>
      <c r="L1132" s="41">
        <f t="shared" si="124"/>
        <v>4.7440213880000004E-3</v>
      </c>
      <c r="M1132" s="41">
        <f t="shared" si="125"/>
        <v>4.7454963855685923</v>
      </c>
    </row>
    <row r="1133" spans="2:13">
      <c r="B1133" s="83">
        <f t="shared" si="119"/>
        <v>1128</v>
      </c>
      <c r="C1133" s="44">
        <v>6200</v>
      </c>
      <c r="D1133" s="48">
        <v>13010.240000000002</v>
      </c>
      <c r="E1133" s="48">
        <v>13.010240000000001</v>
      </c>
      <c r="F1133" s="48">
        <v>20.038490388502264</v>
      </c>
      <c r="G1133" s="50">
        <v>470.5</v>
      </c>
      <c r="H1133" s="41">
        <f t="shared" si="120"/>
        <v>1.3010240000000001E-2</v>
      </c>
      <c r="I1133" s="41">
        <f t="shared" si="121"/>
        <v>1.700366088888889</v>
      </c>
      <c r="J1133" s="41">
        <f t="shared" si="122"/>
        <v>6.1213179200000001</v>
      </c>
      <c r="K1133" s="41">
        <f t="shared" si="123"/>
        <v>6129.3424605892296</v>
      </c>
      <c r="L1133" s="41">
        <f t="shared" si="124"/>
        <v>4.7440213880000004E-3</v>
      </c>
      <c r="M1133" s="41">
        <f t="shared" si="125"/>
        <v>4.7502404069565927</v>
      </c>
    </row>
    <row r="1134" spans="2:13">
      <c r="B1134" s="83">
        <f t="shared" si="119"/>
        <v>1129</v>
      </c>
      <c r="C1134" s="44">
        <v>6300</v>
      </c>
      <c r="D1134" s="48">
        <v>13055</v>
      </c>
      <c r="E1134" s="48">
        <v>13.055</v>
      </c>
      <c r="F1134" s="48">
        <v>19.788264591092322</v>
      </c>
      <c r="G1134" s="50">
        <v>470.5</v>
      </c>
      <c r="H1134" s="41">
        <f t="shared" si="120"/>
        <v>1.3054999999999999E-2</v>
      </c>
      <c r="I1134" s="41">
        <f t="shared" si="121"/>
        <v>1.7062159722222221</v>
      </c>
      <c r="J1134" s="41">
        <f t="shared" si="122"/>
        <v>6.1423774999999994</v>
      </c>
      <c r="K1134" s="41">
        <f t="shared" si="123"/>
        <v>6135.4848380892299</v>
      </c>
      <c r="L1134" s="41">
        <f t="shared" si="124"/>
        <v>4.7603425624999996E-3</v>
      </c>
      <c r="M1134" s="41">
        <f t="shared" si="125"/>
        <v>4.7550007495190929</v>
      </c>
    </row>
    <row r="1135" spans="2:13">
      <c r="B1135" s="83">
        <f t="shared" si="119"/>
        <v>1130</v>
      </c>
      <c r="C1135" s="44">
        <v>6300</v>
      </c>
      <c r="D1135" s="48">
        <v>13055</v>
      </c>
      <c r="E1135" s="48">
        <v>13.055</v>
      </c>
      <c r="F1135" s="48">
        <v>19.788264591092322</v>
      </c>
      <c r="G1135" s="50">
        <v>443.8</v>
      </c>
      <c r="H1135" s="41">
        <f t="shared" si="120"/>
        <v>1.3054999999999999E-2</v>
      </c>
      <c r="I1135" s="41">
        <f t="shared" si="121"/>
        <v>1.6093913888888889</v>
      </c>
      <c r="J1135" s="41">
        <f t="shared" si="122"/>
        <v>5.7938089999999995</v>
      </c>
      <c r="K1135" s="41">
        <f t="shared" si="123"/>
        <v>6141.2786470892297</v>
      </c>
      <c r="L1135" s="41">
        <f t="shared" si="124"/>
        <v>4.4902019750000001E-3</v>
      </c>
      <c r="M1135" s="41">
        <f t="shared" si="125"/>
        <v>4.7594909514940928</v>
      </c>
    </row>
    <row r="1136" spans="2:13">
      <c r="B1136" s="83">
        <f t="shared" si="119"/>
        <v>1131</v>
      </c>
      <c r="C1136" s="44">
        <v>6400</v>
      </c>
      <c r="D1136" s="48">
        <v>13278.800000000001</v>
      </c>
      <c r="E1136" s="48">
        <v>13.2788</v>
      </c>
      <c r="F1136" s="48">
        <v>19.812999921831189</v>
      </c>
      <c r="G1136" s="50">
        <v>443.8</v>
      </c>
      <c r="H1136" s="41">
        <f t="shared" si="120"/>
        <v>1.32788E-2</v>
      </c>
      <c r="I1136" s="41">
        <f t="shared" si="121"/>
        <v>1.6369809555555557</v>
      </c>
      <c r="J1136" s="41">
        <f t="shared" si="122"/>
        <v>5.8931314400000003</v>
      </c>
      <c r="K1136" s="41">
        <f t="shared" si="123"/>
        <v>6147.1717785292294</v>
      </c>
      <c r="L1136" s="41">
        <f t="shared" si="124"/>
        <v>4.5671768660000001E-3</v>
      </c>
      <c r="M1136" s="41">
        <f t="shared" si="125"/>
        <v>4.7640581283600927</v>
      </c>
    </row>
    <row r="1137" spans="2:13">
      <c r="B1137" s="83">
        <f t="shared" si="119"/>
        <v>1132</v>
      </c>
      <c r="C1137" s="44">
        <v>6400</v>
      </c>
      <c r="D1137" s="48">
        <v>13278.800000000001</v>
      </c>
      <c r="E1137" s="48">
        <v>13.2788</v>
      </c>
      <c r="F1137" s="48">
        <v>19.812999921831189</v>
      </c>
      <c r="G1137" s="50">
        <v>443.8</v>
      </c>
      <c r="H1137" s="41">
        <f t="shared" si="120"/>
        <v>1.32788E-2</v>
      </c>
      <c r="I1137" s="41">
        <f t="shared" si="121"/>
        <v>1.6369809555555557</v>
      </c>
      <c r="J1137" s="41">
        <f t="shared" si="122"/>
        <v>5.8931314400000003</v>
      </c>
      <c r="K1137" s="41">
        <f t="shared" si="123"/>
        <v>6153.0649099692291</v>
      </c>
      <c r="L1137" s="41">
        <f t="shared" si="124"/>
        <v>4.5671768660000001E-3</v>
      </c>
      <c r="M1137" s="41">
        <f t="shared" si="125"/>
        <v>4.7686253052260925</v>
      </c>
    </row>
    <row r="1138" spans="2:13">
      <c r="B1138" s="83">
        <f t="shared" si="119"/>
        <v>1133</v>
      </c>
      <c r="C1138" s="44">
        <v>6400</v>
      </c>
      <c r="D1138" s="48">
        <v>13278.800000000001</v>
      </c>
      <c r="E1138" s="48">
        <v>13.2788</v>
      </c>
      <c r="F1138" s="48">
        <v>19.812999921831189</v>
      </c>
      <c r="G1138" s="50">
        <v>443.8</v>
      </c>
      <c r="H1138" s="41">
        <f t="shared" si="120"/>
        <v>1.32788E-2</v>
      </c>
      <c r="I1138" s="41">
        <f t="shared" si="121"/>
        <v>1.6369809555555557</v>
      </c>
      <c r="J1138" s="41">
        <f t="shared" si="122"/>
        <v>5.8931314400000003</v>
      </c>
      <c r="K1138" s="41">
        <f t="shared" si="123"/>
        <v>6158.9580414092288</v>
      </c>
      <c r="L1138" s="41">
        <f t="shared" si="124"/>
        <v>4.5671768660000001E-3</v>
      </c>
      <c r="M1138" s="41">
        <f t="shared" si="125"/>
        <v>4.7731924820920923</v>
      </c>
    </row>
    <row r="1139" spans="2:13">
      <c r="B1139" s="83">
        <f t="shared" si="119"/>
        <v>1134</v>
      </c>
      <c r="C1139" s="44">
        <v>6400</v>
      </c>
      <c r="D1139" s="48">
        <v>13278.800000000001</v>
      </c>
      <c r="E1139" s="48">
        <v>13.2788</v>
      </c>
      <c r="F1139" s="48">
        <v>19.812999921831189</v>
      </c>
      <c r="G1139" s="50">
        <v>443.8</v>
      </c>
      <c r="H1139" s="41">
        <f t="shared" si="120"/>
        <v>1.32788E-2</v>
      </c>
      <c r="I1139" s="41">
        <f t="shared" si="121"/>
        <v>1.6369809555555557</v>
      </c>
      <c r="J1139" s="41">
        <f t="shared" si="122"/>
        <v>5.8931314400000003</v>
      </c>
      <c r="K1139" s="41">
        <f t="shared" si="123"/>
        <v>6164.8511728492285</v>
      </c>
      <c r="L1139" s="41">
        <f t="shared" si="124"/>
        <v>4.5671768660000001E-3</v>
      </c>
      <c r="M1139" s="41">
        <f t="shared" si="125"/>
        <v>4.7777596589580922</v>
      </c>
    </row>
    <row r="1140" spans="2:13">
      <c r="B1140" s="83">
        <f t="shared" si="119"/>
        <v>1135</v>
      </c>
      <c r="C1140" s="44">
        <v>6400</v>
      </c>
      <c r="D1140" s="48">
        <v>13278.800000000001</v>
      </c>
      <c r="E1140" s="48">
        <v>13.2788</v>
      </c>
      <c r="F1140" s="48">
        <v>19.812999921831189</v>
      </c>
      <c r="G1140" s="50">
        <v>443.8</v>
      </c>
      <c r="H1140" s="41">
        <f t="shared" si="120"/>
        <v>1.32788E-2</v>
      </c>
      <c r="I1140" s="41">
        <f t="shared" si="121"/>
        <v>1.6369809555555557</v>
      </c>
      <c r="J1140" s="41">
        <f t="shared" si="122"/>
        <v>5.8931314400000003</v>
      </c>
      <c r="K1140" s="41">
        <f t="shared" si="123"/>
        <v>6170.7443042892282</v>
      </c>
      <c r="L1140" s="41">
        <f t="shared" si="124"/>
        <v>4.5671768660000001E-3</v>
      </c>
      <c r="M1140" s="41">
        <f t="shared" si="125"/>
        <v>4.782326835824092</v>
      </c>
    </row>
    <row r="1141" spans="2:13">
      <c r="B1141" s="83">
        <f t="shared" si="119"/>
        <v>1136</v>
      </c>
      <c r="C1141" s="44">
        <v>6400</v>
      </c>
      <c r="D1141" s="48">
        <v>13278.800000000001</v>
      </c>
      <c r="E1141" s="48">
        <v>13.2788</v>
      </c>
      <c r="F1141" s="48">
        <v>19.812999921831189</v>
      </c>
      <c r="G1141" s="50">
        <v>443.8</v>
      </c>
      <c r="H1141" s="41">
        <f t="shared" si="120"/>
        <v>1.32788E-2</v>
      </c>
      <c r="I1141" s="41">
        <f t="shared" si="121"/>
        <v>1.6369809555555557</v>
      </c>
      <c r="J1141" s="41">
        <f t="shared" si="122"/>
        <v>5.8931314400000003</v>
      </c>
      <c r="K1141" s="41">
        <f t="shared" si="123"/>
        <v>6176.6374357292279</v>
      </c>
      <c r="L1141" s="41">
        <f t="shared" si="124"/>
        <v>4.5671768660000001E-3</v>
      </c>
      <c r="M1141" s="41">
        <f t="shared" si="125"/>
        <v>4.7868940126900918</v>
      </c>
    </row>
    <row r="1142" spans="2:13">
      <c r="B1142" s="83">
        <f t="shared" si="119"/>
        <v>1137</v>
      </c>
      <c r="C1142" s="44">
        <v>6400</v>
      </c>
      <c r="D1142" s="48">
        <v>13278.800000000001</v>
      </c>
      <c r="E1142" s="48">
        <v>13.2788</v>
      </c>
      <c r="F1142" s="48">
        <v>19.812999921831189</v>
      </c>
      <c r="G1142" s="50">
        <v>443.8</v>
      </c>
      <c r="H1142" s="41">
        <f t="shared" si="120"/>
        <v>1.32788E-2</v>
      </c>
      <c r="I1142" s="41">
        <f t="shared" si="121"/>
        <v>1.6369809555555557</v>
      </c>
      <c r="J1142" s="41">
        <f t="shared" si="122"/>
        <v>5.8931314400000003</v>
      </c>
      <c r="K1142" s="41">
        <f t="shared" si="123"/>
        <v>6182.5305671692277</v>
      </c>
      <c r="L1142" s="41">
        <f t="shared" si="124"/>
        <v>4.5671768660000001E-3</v>
      </c>
      <c r="M1142" s="41">
        <f t="shared" si="125"/>
        <v>4.7914611895560917</v>
      </c>
    </row>
    <row r="1143" spans="2:13">
      <c r="B1143" s="83">
        <f t="shared" si="119"/>
        <v>1138</v>
      </c>
      <c r="C1143" s="44">
        <v>6300</v>
      </c>
      <c r="D1143" s="48">
        <v>13055</v>
      </c>
      <c r="E1143" s="48">
        <v>13.055</v>
      </c>
      <c r="F1143" s="48">
        <v>19.788264591092322</v>
      </c>
      <c r="G1143" s="50">
        <v>469.2</v>
      </c>
      <c r="H1143" s="41">
        <f t="shared" si="120"/>
        <v>1.3054999999999999E-2</v>
      </c>
      <c r="I1143" s="41">
        <f t="shared" si="121"/>
        <v>1.7015016666666667</v>
      </c>
      <c r="J1143" s="41">
        <f t="shared" si="122"/>
        <v>6.125405999999999</v>
      </c>
      <c r="K1143" s="41">
        <f t="shared" si="123"/>
        <v>6188.6559731692278</v>
      </c>
      <c r="L1143" s="41">
        <f t="shared" si="124"/>
        <v>4.7471896499999998E-3</v>
      </c>
      <c r="M1143" s="41">
        <f t="shared" si="125"/>
        <v>4.7962083792060914</v>
      </c>
    </row>
    <row r="1144" spans="2:13">
      <c r="B1144" s="83">
        <f t="shared" si="119"/>
        <v>1139</v>
      </c>
      <c r="C1144" s="44">
        <v>6300</v>
      </c>
      <c r="D1144" s="48">
        <v>13055</v>
      </c>
      <c r="E1144" s="48">
        <v>13.055</v>
      </c>
      <c r="F1144" s="48">
        <v>19.788264591092322</v>
      </c>
      <c r="G1144" s="50">
        <v>469.2</v>
      </c>
      <c r="H1144" s="41">
        <f t="shared" si="120"/>
        <v>1.3054999999999999E-2</v>
      </c>
      <c r="I1144" s="41">
        <f t="shared" si="121"/>
        <v>1.7015016666666667</v>
      </c>
      <c r="J1144" s="41">
        <f t="shared" si="122"/>
        <v>6.125405999999999</v>
      </c>
      <c r="K1144" s="41">
        <f t="shared" si="123"/>
        <v>6194.7813791692279</v>
      </c>
      <c r="L1144" s="41">
        <f t="shared" si="124"/>
        <v>4.7471896499999998E-3</v>
      </c>
      <c r="M1144" s="41">
        <f t="shared" si="125"/>
        <v>4.8009555688560912</v>
      </c>
    </row>
    <row r="1145" spans="2:13">
      <c r="B1145" s="83">
        <f t="shared" si="119"/>
        <v>1140</v>
      </c>
      <c r="C1145" s="44">
        <v>6300</v>
      </c>
      <c r="D1145" s="48">
        <v>13055</v>
      </c>
      <c r="E1145" s="48">
        <v>13.055</v>
      </c>
      <c r="F1145" s="48">
        <v>19.788264591092322</v>
      </c>
      <c r="G1145" s="50">
        <v>469.2</v>
      </c>
      <c r="H1145" s="41">
        <f t="shared" si="120"/>
        <v>1.3054999999999999E-2</v>
      </c>
      <c r="I1145" s="41">
        <f t="shared" si="121"/>
        <v>1.7015016666666667</v>
      </c>
      <c r="J1145" s="41">
        <f t="shared" si="122"/>
        <v>6.125405999999999</v>
      </c>
      <c r="K1145" s="41">
        <f t="shared" si="123"/>
        <v>6200.906785169228</v>
      </c>
      <c r="L1145" s="41">
        <f t="shared" si="124"/>
        <v>4.7471896499999998E-3</v>
      </c>
      <c r="M1145" s="41">
        <f t="shared" si="125"/>
        <v>4.805702758506091</v>
      </c>
    </row>
    <row r="1146" spans="2:13">
      <c r="B1146" s="83">
        <f t="shared" si="119"/>
        <v>1141</v>
      </c>
      <c r="C1146" s="44">
        <v>6300</v>
      </c>
      <c r="D1146" s="48">
        <v>13055</v>
      </c>
      <c r="E1146" s="48">
        <v>13.055</v>
      </c>
      <c r="F1146" s="48">
        <v>19.788264591092322</v>
      </c>
      <c r="G1146" s="50">
        <v>457.1</v>
      </c>
      <c r="H1146" s="41">
        <f t="shared" si="120"/>
        <v>1.3054999999999999E-2</v>
      </c>
      <c r="I1146" s="41">
        <f t="shared" si="121"/>
        <v>1.6576223611111114</v>
      </c>
      <c r="J1146" s="41">
        <f t="shared" si="122"/>
        <v>5.9674404999999995</v>
      </c>
      <c r="K1146" s="41">
        <f t="shared" si="123"/>
        <v>6206.8742256692276</v>
      </c>
      <c r="L1146" s="41">
        <f t="shared" si="124"/>
        <v>4.6247663874999997E-3</v>
      </c>
      <c r="M1146" s="41">
        <f t="shared" si="125"/>
        <v>4.8103275248935908</v>
      </c>
    </row>
    <row r="1147" spans="2:13">
      <c r="B1147" s="83">
        <f t="shared" si="119"/>
        <v>1142</v>
      </c>
      <c r="C1147" s="44">
        <v>6300</v>
      </c>
      <c r="D1147" s="48">
        <v>13055</v>
      </c>
      <c r="E1147" s="48">
        <v>13.055</v>
      </c>
      <c r="F1147" s="48">
        <v>19.788264591092322</v>
      </c>
      <c r="G1147" s="50">
        <v>457.1</v>
      </c>
      <c r="H1147" s="41">
        <f t="shared" si="120"/>
        <v>1.3054999999999999E-2</v>
      </c>
      <c r="I1147" s="41">
        <f t="shared" si="121"/>
        <v>1.6576223611111114</v>
      </c>
      <c r="J1147" s="41">
        <f t="shared" si="122"/>
        <v>5.9674404999999995</v>
      </c>
      <c r="K1147" s="41">
        <f t="shared" si="123"/>
        <v>6212.8416661692272</v>
      </c>
      <c r="L1147" s="41">
        <f t="shared" si="124"/>
        <v>4.6247663874999997E-3</v>
      </c>
      <c r="M1147" s="41">
        <f t="shared" si="125"/>
        <v>4.8149522912810907</v>
      </c>
    </row>
    <row r="1148" spans="2:13">
      <c r="B1148" s="83">
        <f t="shared" si="119"/>
        <v>1143</v>
      </c>
      <c r="C1148" s="44">
        <v>6300</v>
      </c>
      <c r="D1148" s="48">
        <v>13055</v>
      </c>
      <c r="E1148" s="48">
        <v>13.055</v>
      </c>
      <c r="F1148" s="48">
        <v>19.788264591092322</v>
      </c>
      <c r="G1148" s="50">
        <v>457.1</v>
      </c>
      <c r="H1148" s="41">
        <f t="shared" si="120"/>
        <v>1.3054999999999999E-2</v>
      </c>
      <c r="I1148" s="41">
        <f t="shared" si="121"/>
        <v>1.6576223611111114</v>
      </c>
      <c r="J1148" s="41">
        <f t="shared" si="122"/>
        <v>5.9674404999999995</v>
      </c>
      <c r="K1148" s="41">
        <f t="shared" si="123"/>
        <v>6218.8091066692268</v>
      </c>
      <c r="L1148" s="41">
        <f t="shared" si="124"/>
        <v>4.6247663874999997E-3</v>
      </c>
      <c r="M1148" s="41">
        <f t="shared" si="125"/>
        <v>4.8195770576685906</v>
      </c>
    </row>
    <row r="1149" spans="2:13">
      <c r="B1149" s="83">
        <f t="shared" si="119"/>
        <v>1144</v>
      </c>
      <c r="C1149" s="44">
        <v>6300</v>
      </c>
      <c r="D1149" s="48">
        <v>13055</v>
      </c>
      <c r="E1149" s="48">
        <v>13.055</v>
      </c>
      <c r="F1149" s="48">
        <v>19.788264591092322</v>
      </c>
      <c r="G1149" s="50">
        <v>504.4</v>
      </c>
      <c r="H1149" s="41">
        <f t="shared" si="120"/>
        <v>1.3054999999999999E-2</v>
      </c>
      <c r="I1149" s="41">
        <f t="shared" si="121"/>
        <v>1.8291505555555556</v>
      </c>
      <c r="J1149" s="41">
        <f t="shared" si="122"/>
        <v>6.584941999999999</v>
      </c>
      <c r="K1149" s="41">
        <f t="shared" si="123"/>
        <v>6225.3940486692272</v>
      </c>
      <c r="L1149" s="41">
        <f t="shared" si="124"/>
        <v>5.1033300499999995E-3</v>
      </c>
      <c r="M1149" s="41">
        <f t="shared" si="125"/>
        <v>4.8246803877185904</v>
      </c>
    </row>
    <row r="1150" spans="2:13">
      <c r="B1150" s="83">
        <f t="shared" si="119"/>
        <v>1145</v>
      </c>
      <c r="C1150" s="44">
        <v>6300</v>
      </c>
      <c r="D1150" s="48">
        <v>13055</v>
      </c>
      <c r="E1150" s="48">
        <v>13.055</v>
      </c>
      <c r="F1150" s="48">
        <v>19.788264591092322</v>
      </c>
      <c r="G1150" s="50">
        <v>504.4</v>
      </c>
      <c r="H1150" s="41">
        <f t="shared" si="120"/>
        <v>1.3054999999999999E-2</v>
      </c>
      <c r="I1150" s="41">
        <f t="shared" si="121"/>
        <v>1.8291505555555556</v>
      </c>
      <c r="J1150" s="41">
        <f t="shared" si="122"/>
        <v>6.584941999999999</v>
      </c>
      <c r="K1150" s="41">
        <f t="shared" si="123"/>
        <v>6231.9789906692276</v>
      </c>
      <c r="L1150" s="41">
        <f t="shared" si="124"/>
        <v>5.1033300499999995E-3</v>
      </c>
      <c r="M1150" s="41">
        <f t="shared" si="125"/>
        <v>4.8297837177685903</v>
      </c>
    </row>
    <row r="1151" spans="2:13">
      <c r="B1151" s="83">
        <f t="shared" si="119"/>
        <v>1146</v>
      </c>
      <c r="C1151" s="44">
        <v>6300</v>
      </c>
      <c r="D1151" s="48">
        <v>13055</v>
      </c>
      <c r="E1151" s="48">
        <v>13.055</v>
      </c>
      <c r="F1151" s="48">
        <v>19.788264591092322</v>
      </c>
      <c r="G1151" s="50">
        <v>504.4</v>
      </c>
      <c r="H1151" s="41">
        <f t="shared" si="120"/>
        <v>1.3054999999999999E-2</v>
      </c>
      <c r="I1151" s="41">
        <f t="shared" si="121"/>
        <v>1.8291505555555556</v>
      </c>
      <c r="J1151" s="41">
        <f t="shared" si="122"/>
        <v>6.584941999999999</v>
      </c>
      <c r="K1151" s="41">
        <f t="shared" si="123"/>
        <v>6238.5639326692281</v>
      </c>
      <c r="L1151" s="41">
        <f t="shared" si="124"/>
        <v>5.1033300499999995E-3</v>
      </c>
      <c r="M1151" s="41">
        <f t="shared" si="125"/>
        <v>4.8348870478185901</v>
      </c>
    </row>
    <row r="1152" spans="2:13">
      <c r="B1152" s="83">
        <f t="shared" si="119"/>
        <v>1147</v>
      </c>
      <c r="C1152" s="44">
        <v>6300</v>
      </c>
      <c r="D1152" s="48">
        <v>13055</v>
      </c>
      <c r="E1152" s="48">
        <v>13.055</v>
      </c>
      <c r="F1152" s="48">
        <v>19.788264591092322</v>
      </c>
      <c r="G1152" s="50">
        <v>504.4</v>
      </c>
      <c r="H1152" s="41">
        <f t="shared" si="120"/>
        <v>1.3054999999999999E-2</v>
      </c>
      <c r="I1152" s="41">
        <f t="shared" si="121"/>
        <v>1.8291505555555556</v>
      </c>
      <c r="J1152" s="41">
        <f t="shared" si="122"/>
        <v>6.584941999999999</v>
      </c>
      <c r="K1152" s="41">
        <f t="shared" si="123"/>
        <v>6245.1488746692285</v>
      </c>
      <c r="L1152" s="41">
        <f t="shared" si="124"/>
        <v>5.1033300499999995E-3</v>
      </c>
      <c r="M1152" s="41">
        <f t="shared" si="125"/>
        <v>4.83999037786859</v>
      </c>
    </row>
    <row r="1153" spans="2:13">
      <c r="B1153" s="83">
        <f t="shared" si="119"/>
        <v>1148</v>
      </c>
      <c r="C1153" s="44">
        <v>6200</v>
      </c>
      <c r="D1153" s="48">
        <v>13010.240000000002</v>
      </c>
      <c r="E1153" s="48">
        <v>13.010240000000001</v>
      </c>
      <c r="F1153" s="48">
        <v>20.038490388502264</v>
      </c>
      <c r="G1153" s="50">
        <v>504.4</v>
      </c>
      <c r="H1153" s="41">
        <f t="shared" si="120"/>
        <v>1.3010240000000001E-2</v>
      </c>
      <c r="I1153" s="41">
        <f t="shared" si="121"/>
        <v>1.8228791822222223</v>
      </c>
      <c r="J1153" s="41">
        <f t="shared" si="122"/>
        <v>6.562365056</v>
      </c>
      <c r="K1153" s="41">
        <f t="shared" si="123"/>
        <v>6251.7112397252286</v>
      </c>
      <c r="L1153" s="41">
        <f t="shared" si="124"/>
        <v>5.0858329184000003E-3</v>
      </c>
      <c r="M1153" s="41">
        <f t="shared" si="125"/>
        <v>4.8450762107869902</v>
      </c>
    </row>
    <row r="1154" spans="2:13">
      <c r="B1154" s="83">
        <f t="shared" si="119"/>
        <v>1149</v>
      </c>
      <c r="C1154" s="44">
        <v>6200</v>
      </c>
      <c r="D1154" s="48">
        <v>13010.240000000002</v>
      </c>
      <c r="E1154" s="48">
        <v>13.010240000000001</v>
      </c>
      <c r="F1154" s="48">
        <v>20.038490388502264</v>
      </c>
      <c r="G1154" s="50">
        <v>504.4</v>
      </c>
      <c r="H1154" s="41">
        <f t="shared" si="120"/>
        <v>1.3010240000000001E-2</v>
      </c>
      <c r="I1154" s="41">
        <f t="shared" si="121"/>
        <v>1.8228791822222223</v>
      </c>
      <c r="J1154" s="41">
        <f t="shared" si="122"/>
        <v>6.562365056</v>
      </c>
      <c r="K1154" s="41">
        <f t="shared" si="123"/>
        <v>6258.2736047812286</v>
      </c>
      <c r="L1154" s="41">
        <f t="shared" si="124"/>
        <v>5.0858329184000003E-3</v>
      </c>
      <c r="M1154" s="41">
        <f t="shared" si="125"/>
        <v>4.8501620437053905</v>
      </c>
    </row>
    <row r="1155" spans="2:13">
      <c r="B1155" s="83">
        <f t="shared" si="119"/>
        <v>1150</v>
      </c>
      <c r="C1155" s="44">
        <v>6200</v>
      </c>
      <c r="D1155" s="48">
        <v>13010.240000000002</v>
      </c>
      <c r="E1155" s="48">
        <v>13.010240000000001</v>
      </c>
      <c r="F1155" s="48">
        <v>20.038490388502264</v>
      </c>
      <c r="G1155" s="50">
        <v>504.4</v>
      </c>
      <c r="H1155" s="41">
        <f t="shared" si="120"/>
        <v>1.3010240000000001E-2</v>
      </c>
      <c r="I1155" s="41">
        <f t="shared" si="121"/>
        <v>1.8228791822222223</v>
      </c>
      <c r="J1155" s="41">
        <f t="shared" si="122"/>
        <v>6.562365056</v>
      </c>
      <c r="K1155" s="41">
        <f t="shared" si="123"/>
        <v>6264.8359698372287</v>
      </c>
      <c r="L1155" s="41">
        <f t="shared" si="124"/>
        <v>5.0858329184000003E-3</v>
      </c>
      <c r="M1155" s="41">
        <f t="shared" si="125"/>
        <v>4.8552478766237908</v>
      </c>
    </row>
    <row r="1156" spans="2:13">
      <c r="B1156" s="83">
        <f t="shared" si="119"/>
        <v>1151</v>
      </c>
      <c r="C1156" s="44">
        <v>6200</v>
      </c>
      <c r="D1156" s="48">
        <v>13010.240000000002</v>
      </c>
      <c r="E1156" s="48">
        <v>13.010240000000001</v>
      </c>
      <c r="F1156" s="48">
        <v>20.038490388502264</v>
      </c>
      <c r="G1156" s="50">
        <v>504.4</v>
      </c>
      <c r="H1156" s="41">
        <f t="shared" si="120"/>
        <v>1.3010240000000001E-2</v>
      </c>
      <c r="I1156" s="41">
        <f t="shared" si="121"/>
        <v>1.8228791822222223</v>
      </c>
      <c r="J1156" s="41">
        <f t="shared" si="122"/>
        <v>6.562365056</v>
      </c>
      <c r="K1156" s="41">
        <f t="shared" si="123"/>
        <v>6271.3983348932288</v>
      </c>
      <c r="L1156" s="41">
        <f t="shared" si="124"/>
        <v>5.0858329184000003E-3</v>
      </c>
      <c r="M1156" s="41">
        <f t="shared" si="125"/>
        <v>4.860333709542191</v>
      </c>
    </row>
    <row r="1157" spans="2:13">
      <c r="B1157" s="83">
        <f t="shared" si="119"/>
        <v>1152</v>
      </c>
      <c r="C1157" s="44">
        <v>6200</v>
      </c>
      <c r="D1157" s="48">
        <v>13010.240000000002</v>
      </c>
      <c r="E1157" s="48">
        <v>13.010240000000001</v>
      </c>
      <c r="F1157" s="48">
        <v>20.038490388502264</v>
      </c>
      <c r="G1157" s="50">
        <v>504.4</v>
      </c>
      <c r="H1157" s="41">
        <f t="shared" si="120"/>
        <v>1.3010240000000001E-2</v>
      </c>
      <c r="I1157" s="41">
        <f t="shared" si="121"/>
        <v>1.8228791822222223</v>
      </c>
      <c r="J1157" s="41">
        <f t="shared" si="122"/>
        <v>6.562365056</v>
      </c>
      <c r="K1157" s="41">
        <f t="shared" si="123"/>
        <v>6277.9606999492289</v>
      </c>
      <c r="L1157" s="41">
        <f t="shared" si="124"/>
        <v>5.0858329184000003E-3</v>
      </c>
      <c r="M1157" s="41">
        <f t="shared" si="125"/>
        <v>4.8654195424605913</v>
      </c>
    </row>
    <row r="1158" spans="2:13">
      <c r="B1158" s="83">
        <f t="shared" si="119"/>
        <v>1153</v>
      </c>
      <c r="C1158" s="44">
        <v>6100</v>
      </c>
      <c r="D1158" s="48">
        <v>12958.02</v>
      </c>
      <c r="E1158" s="48">
        <v>12.958020000000001</v>
      </c>
      <c r="F1158" s="48">
        <v>20.285241990330903</v>
      </c>
      <c r="G1158" s="50">
        <v>504.4</v>
      </c>
      <c r="H1158" s="41">
        <f t="shared" si="120"/>
        <v>1.2958020000000001E-2</v>
      </c>
      <c r="I1158" s="41">
        <f t="shared" si="121"/>
        <v>1.8155625800000001</v>
      </c>
      <c r="J1158" s="41">
        <f t="shared" si="122"/>
        <v>6.5360252880000003</v>
      </c>
      <c r="K1158" s="41">
        <f t="shared" si="123"/>
        <v>6284.4967252372289</v>
      </c>
      <c r="L1158" s="41">
        <f t="shared" si="124"/>
        <v>5.0654195982000006E-3</v>
      </c>
      <c r="M1158" s="41">
        <f t="shared" si="125"/>
        <v>4.8704849620587911</v>
      </c>
    </row>
    <row r="1159" spans="2:13">
      <c r="B1159" s="83">
        <f t="shared" ref="B1159:B1222" si="126">B1158+1</f>
        <v>1154</v>
      </c>
      <c r="C1159" s="44">
        <v>6100</v>
      </c>
      <c r="D1159" s="48">
        <v>12958.02</v>
      </c>
      <c r="E1159" s="48">
        <v>12.958020000000001</v>
      </c>
      <c r="F1159" s="48">
        <v>20.285241990330903</v>
      </c>
      <c r="G1159" s="50">
        <v>504.4</v>
      </c>
      <c r="H1159" s="41">
        <f t="shared" ref="H1159:H1222" si="127">E1159/1000</f>
        <v>1.2958020000000001E-2</v>
      </c>
      <c r="I1159" s="41">
        <f t="shared" ref="I1159:I1222" si="128">E1159*G1159/3600</f>
        <v>1.8155625800000001</v>
      </c>
      <c r="J1159" s="41">
        <f t="shared" ref="J1159:J1222" si="129">H1159*G1159</f>
        <v>6.5360252880000003</v>
      </c>
      <c r="K1159" s="41">
        <f t="shared" ref="K1159:K1222" si="130">K1158+J1159</f>
        <v>6291.0327505252289</v>
      </c>
      <c r="L1159" s="41">
        <f t="shared" ref="L1159:L1222" si="131">J1159/1000*0.775</f>
        <v>5.0654195982000006E-3</v>
      </c>
      <c r="M1159" s="41">
        <f t="shared" ref="M1159:M1222" si="132">M1158+L1159</f>
        <v>4.875550381656991</v>
      </c>
    </row>
    <row r="1160" spans="2:13">
      <c r="B1160" s="83">
        <f t="shared" si="126"/>
        <v>1155</v>
      </c>
      <c r="C1160" s="44">
        <v>6100</v>
      </c>
      <c r="D1160" s="48">
        <v>12958.02</v>
      </c>
      <c r="E1160" s="48">
        <v>12.958020000000001</v>
      </c>
      <c r="F1160" s="48">
        <v>20.285241990330903</v>
      </c>
      <c r="G1160" s="50">
        <v>504.4</v>
      </c>
      <c r="H1160" s="41">
        <f t="shared" si="127"/>
        <v>1.2958020000000001E-2</v>
      </c>
      <c r="I1160" s="41">
        <f t="shared" si="128"/>
        <v>1.8155625800000001</v>
      </c>
      <c r="J1160" s="41">
        <f t="shared" si="129"/>
        <v>6.5360252880000003</v>
      </c>
      <c r="K1160" s="41">
        <f t="shared" si="130"/>
        <v>6297.568775813229</v>
      </c>
      <c r="L1160" s="41">
        <f t="shared" si="131"/>
        <v>5.0654195982000006E-3</v>
      </c>
      <c r="M1160" s="41">
        <f t="shared" si="132"/>
        <v>4.8806158012551908</v>
      </c>
    </row>
    <row r="1161" spans="2:13">
      <c r="B1161" s="83">
        <f t="shared" si="126"/>
        <v>1156</v>
      </c>
      <c r="C1161" s="44">
        <v>6100</v>
      </c>
      <c r="D1161" s="48">
        <v>12958.02</v>
      </c>
      <c r="E1161" s="48">
        <v>12.958020000000001</v>
      </c>
      <c r="F1161" s="48">
        <v>20.285241990330903</v>
      </c>
      <c r="G1161" s="50">
        <v>504.4</v>
      </c>
      <c r="H1161" s="41">
        <f t="shared" si="127"/>
        <v>1.2958020000000001E-2</v>
      </c>
      <c r="I1161" s="41">
        <f t="shared" si="128"/>
        <v>1.8155625800000001</v>
      </c>
      <c r="J1161" s="41">
        <f t="shared" si="129"/>
        <v>6.5360252880000003</v>
      </c>
      <c r="K1161" s="41">
        <f t="shared" si="130"/>
        <v>6304.104801101229</v>
      </c>
      <c r="L1161" s="41">
        <f t="shared" si="131"/>
        <v>5.0654195982000006E-3</v>
      </c>
      <c r="M1161" s="41">
        <f t="shared" si="132"/>
        <v>4.8856812208533906</v>
      </c>
    </row>
    <row r="1162" spans="2:13">
      <c r="B1162" s="83">
        <f t="shared" si="126"/>
        <v>1157</v>
      </c>
      <c r="C1162" s="44">
        <v>6100</v>
      </c>
      <c r="D1162" s="48">
        <v>12958.02</v>
      </c>
      <c r="E1162" s="48">
        <v>12.958020000000001</v>
      </c>
      <c r="F1162" s="48">
        <v>20.285241990330903</v>
      </c>
      <c r="G1162" s="50">
        <v>504.4</v>
      </c>
      <c r="H1162" s="41">
        <f t="shared" si="127"/>
        <v>1.2958020000000001E-2</v>
      </c>
      <c r="I1162" s="41">
        <f t="shared" si="128"/>
        <v>1.8155625800000001</v>
      </c>
      <c r="J1162" s="41">
        <f t="shared" si="129"/>
        <v>6.5360252880000003</v>
      </c>
      <c r="K1162" s="41">
        <f t="shared" si="130"/>
        <v>6310.640826389229</v>
      </c>
      <c r="L1162" s="41">
        <f t="shared" si="131"/>
        <v>5.0654195982000006E-3</v>
      </c>
      <c r="M1162" s="41">
        <f t="shared" si="132"/>
        <v>4.8907466404515905</v>
      </c>
    </row>
    <row r="1163" spans="2:13">
      <c r="B1163" s="83">
        <f t="shared" si="126"/>
        <v>1158</v>
      </c>
      <c r="C1163" s="44">
        <v>6000</v>
      </c>
      <c r="D1163" s="48">
        <v>12920.72</v>
      </c>
      <c r="E1163" s="48">
        <v>12.920719999999999</v>
      </c>
      <c r="F1163" s="48">
        <v>20.563964563063138</v>
      </c>
      <c r="G1163" s="50">
        <v>504.4</v>
      </c>
      <c r="H1163" s="41">
        <f t="shared" si="127"/>
        <v>1.292072E-2</v>
      </c>
      <c r="I1163" s="41">
        <f t="shared" si="128"/>
        <v>1.8103364355555556</v>
      </c>
      <c r="J1163" s="41">
        <f t="shared" si="129"/>
        <v>6.5172111679999993</v>
      </c>
      <c r="K1163" s="41">
        <f t="shared" si="130"/>
        <v>6317.1580375572294</v>
      </c>
      <c r="L1163" s="41">
        <f t="shared" si="131"/>
        <v>5.0508386551999995E-3</v>
      </c>
      <c r="M1163" s="41">
        <f t="shared" si="132"/>
        <v>4.8957974791067906</v>
      </c>
    </row>
    <row r="1164" spans="2:13">
      <c r="B1164" s="83">
        <f t="shared" si="126"/>
        <v>1159</v>
      </c>
      <c r="C1164" s="44">
        <v>6000</v>
      </c>
      <c r="D1164" s="48">
        <v>12920.72</v>
      </c>
      <c r="E1164" s="48">
        <v>12.920719999999999</v>
      </c>
      <c r="F1164" s="48">
        <v>20.563964563063138</v>
      </c>
      <c r="G1164" s="50">
        <v>504.4</v>
      </c>
      <c r="H1164" s="41">
        <f t="shared" si="127"/>
        <v>1.292072E-2</v>
      </c>
      <c r="I1164" s="41">
        <f t="shared" si="128"/>
        <v>1.8103364355555556</v>
      </c>
      <c r="J1164" s="41">
        <f t="shared" si="129"/>
        <v>6.5172111679999993</v>
      </c>
      <c r="K1164" s="41">
        <f t="shared" si="130"/>
        <v>6323.6752487252297</v>
      </c>
      <c r="L1164" s="41">
        <f t="shared" si="131"/>
        <v>5.0508386551999995E-3</v>
      </c>
      <c r="M1164" s="41">
        <f t="shared" si="132"/>
        <v>4.9008483177619908</v>
      </c>
    </row>
    <row r="1165" spans="2:13">
      <c r="B1165" s="83">
        <f t="shared" si="126"/>
        <v>1160</v>
      </c>
      <c r="C1165" s="44">
        <v>6000</v>
      </c>
      <c r="D1165" s="48">
        <v>12920.72</v>
      </c>
      <c r="E1165" s="48">
        <v>12.920719999999999</v>
      </c>
      <c r="F1165" s="48">
        <v>20.563964563063138</v>
      </c>
      <c r="G1165" s="50">
        <v>504.4</v>
      </c>
      <c r="H1165" s="41">
        <f t="shared" si="127"/>
        <v>1.292072E-2</v>
      </c>
      <c r="I1165" s="41">
        <f t="shared" si="128"/>
        <v>1.8103364355555556</v>
      </c>
      <c r="J1165" s="41">
        <f t="shared" si="129"/>
        <v>6.5172111679999993</v>
      </c>
      <c r="K1165" s="41">
        <f t="shared" si="130"/>
        <v>6330.1924598932301</v>
      </c>
      <c r="L1165" s="41">
        <f t="shared" si="131"/>
        <v>5.0508386551999995E-3</v>
      </c>
      <c r="M1165" s="41">
        <f t="shared" si="132"/>
        <v>4.905899156417191</v>
      </c>
    </row>
    <row r="1166" spans="2:13">
      <c r="B1166" s="83">
        <f t="shared" si="126"/>
        <v>1161</v>
      </c>
      <c r="C1166" s="44">
        <v>6000</v>
      </c>
      <c r="D1166" s="48">
        <v>12920.72</v>
      </c>
      <c r="E1166" s="48">
        <v>12.920719999999999</v>
      </c>
      <c r="F1166" s="48">
        <v>20.563964563063138</v>
      </c>
      <c r="G1166" s="50">
        <v>504.4</v>
      </c>
      <c r="H1166" s="41">
        <f t="shared" si="127"/>
        <v>1.292072E-2</v>
      </c>
      <c r="I1166" s="41">
        <f t="shared" si="128"/>
        <v>1.8103364355555556</v>
      </c>
      <c r="J1166" s="41">
        <f t="shared" si="129"/>
        <v>6.5172111679999993</v>
      </c>
      <c r="K1166" s="41">
        <f t="shared" si="130"/>
        <v>6336.7096710612304</v>
      </c>
      <c r="L1166" s="41">
        <f t="shared" si="131"/>
        <v>5.0508386551999995E-3</v>
      </c>
      <c r="M1166" s="41">
        <f t="shared" si="132"/>
        <v>4.9109499950723912</v>
      </c>
    </row>
    <row r="1167" spans="2:13">
      <c r="B1167" s="83">
        <f t="shared" si="126"/>
        <v>1162</v>
      </c>
      <c r="C1167" s="44">
        <v>6000</v>
      </c>
      <c r="D1167" s="48">
        <v>12920.72</v>
      </c>
      <c r="E1167" s="48">
        <v>12.920719999999999</v>
      </c>
      <c r="F1167" s="48">
        <v>20.563964563063138</v>
      </c>
      <c r="G1167" s="50">
        <v>504.4</v>
      </c>
      <c r="H1167" s="41">
        <f t="shared" si="127"/>
        <v>1.292072E-2</v>
      </c>
      <c r="I1167" s="41">
        <f t="shared" si="128"/>
        <v>1.8103364355555556</v>
      </c>
      <c r="J1167" s="41">
        <f t="shared" si="129"/>
        <v>6.5172111679999993</v>
      </c>
      <c r="K1167" s="41">
        <f t="shared" si="130"/>
        <v>6343.2268822292308</v>
      </c>
      <c r="L1167" s="41">
        <f t="shared" si="131"/>
        <v>5.0508386551999995E-3</v>
      </c>
      <c r="M1167" s="41">
        <f t="shared" si="132"/>
        <v>4.9160008337275913</v>
      </c>
    </row>
    <row r="1168" spans="2:13">
      <c r="B1168" s="83">
        <f t="shared" si="126"/>
        <v>1163</v>
      </c>
      <c r="C1168" s="44">
        <v>5900</v>
      </c>
      <c r="D1168" s="48">
        <v>12861.039999999999</v>
      </c>
      <c r="E1168" s="48">
        <v>12.861039999999999</v>
      </c>
      <c r="F1168" s="48">
        <v>20.815912772568705</v>
      </c>
      <c r="G1168" s="50">
        <v>504.4</v>
      </c>
      <c r="H1168" s="41">
        <f t="shared" si="127"/>
        <v>1.2861039999999999E-2</v>
      </c>
      <c r="I1168" s="41">
        <f t="shared" si="128"/>
        <v>1.8019746044444442</v>
      </c>
      <c r="J1168" s="41">
        <f t="shared" si="129"/>
        <v>6.4871085759999989</v>
      </c>
      <c r="K1168" s="41">
        <f t="shared" si="130"/>
        <v>6349.7139908052304</v>
      </c>
      <c r="L1168" s="41">
        <f t="shared" si="131"/>
        <v>5.0275091463999992E-3</v>
      </c>
      <c r="M1168" s="41">
        <f t="shared" si="132"/>
        <v>4.9210283428739912</v>
      </c>
    </row>
    <row r="1169" spans="2:13">
      <c r="B1169" s="83">
        <f t="shared" si="126"/>
        <v>1164</v>
      </c>
      <c r="C1169" s="44">
        <v>5900</v>
      </c>
      <c r="D1169" s="48">
        <v>12861.039999999999</v>
      </c>
      <c r="E1169" s="48">
        <v>12.861039999999999</v>
      </c>
      <c r="F1169" s="48">
        <v>20.815912772568705</v>
      </c>
      <c r="G1169" s="50">
        <v>504.4</v>
      </c>
      <c r="H1169" s="41">
        <f t="shared" si="127"/>
        <v>1.2861039999999999E-2</v>
      </c>
      <c r="I1169" s="41">
        <f t="shared" si="128"/>
        <v>1.8019746044444442</v>
      </c>
      <c r="J1169" s="41">
        <f t="shared" si="129"/>
        <v>6.4871085759999989</v>
      </c>
      <c r="K1169" s="41">
        <f t="shared" si="130"/>
        <v>6356.2010993812301</v>
      </c>
      <c r="L1169" s="41">
        <f t="shared" si="131"/>
        <v>5.0275091463999992E-3</v>
      </c>
      <c r="M1169" s="41">
        <f t="shared" si="132"/>
        <v>4.926055852020391</v>
      </c>
    </row>
    <row r="1170" spans="2:13">
      <c r="B1170" s="83">
        <f t="shared" si="126"/>
        <v>1165</v>
      </c>
      <c r="C1170" s="44">
        <v>5900</v>
      </c>
      <c r="D1170" s="48">
        <v>12861.039999999999</v>
      </c>
      <c r="E1170" s="48">
        <v>12.861039999999999</v>
      </c>
      <c r="F1170" s="48">
        <v>20.815912772568705</v>
      </c>
      <c r="G1170" s="50">
        <v>504.4</v>
      </c>
      <c r="H1170" s="41">
        <f t="shared" si="127"/>
        <v>1.2861039999999999E-2</v>
      </c>
      <c r="I1170" s="41">
        <f t="shared" si="128"/>
        <v>1.8019746044444442</v>
      </c>
      <c r="J1170" s="41">
        <f t="shared" si="129"/>
        <v>6.4871085759999989</v>
      </c>
      <c r="K1170" s="41">
        <f t="shared" si="130"/>
        <v>6362.6882079572297</v>
      </c>
      <c r="L1170" s="41">
        <f t="shared" si="131"/>
        <v>5.0275091463999992E-3</v>
      </c>
      <c r="M1170" s="41">
        <f t="shared" si="132"/>
        <v>4.9310833611667908</v>
      </c>
    </row>
    <row r="1171" spans="2:13">
      <c r="B1171" s="83">
        <f t="shared" si="126"/>
        <v>1166</v>
      </c>
      <c r="C1171" s="44">
        <v>5900</v>
      </c>
      <c r="D1171" s="48">
        <v>12861.039999999999</v>
      </c>
      <c r="E1171" s="48">
        <v>12.861039999999999</v>
      </c>
      <c r="F1171" s="48">
        <v>20.815912772568705</v>
      </c>
      <c r="G1171" s="50">
        <v>504.4</v>
      </c>
      <c r="H1171" s="41">
        <f t="shared" si="127"/>
        <v>1.2861039999999999E-2</v>
      </c>
      <c r="I1171" s="41">
        <f t="shared" si="128"/>
        <v>1.8019746044444442</v>
      </c>
      <c r="J1171" s="41">
        <f t="shared" si="129"/>
        <v>6.4871085759999989</v>
      </c>
      <c r="K1171" s="41">
        <f t="shared" si="130"/>
        <v>6369.1753165332293</v>
      </c>
      <c r="L1171" s="41">
        <f t="shared" si="131"/>
        <v>5.0275091463999992E-3</v>
      </c>
      <c r="M1171" s="41">
        <f t="shared" si="132"/>
        <v>4.9361108703131906</v>
      </c>
    </row>
    <row r="1172" spans="2:13">
      <c r="B1172" s="83">
        <f t="shared" si="126"/>
        <v>1167</v>
      </c>
      <c r="C1172" s="44">
        <v>5900</v>
      </c>
      <c r="D1172" s="48">
        <v>12861.039999999999</v>
      </c>
      <c r="E1172" s="48">
        <v>12.861039999999999</v>
      </c>
      <c r="F1172" s="48">
        <v>20.815912772568705</v>
      </c>
      <c r="G1172" s="50">
        <v>504.4</v>
      </c>
      <c r="H1172" s="41">
        <f t="shared" si="127"/>
        <v>1.2861039999999999E-2</v>
      </c>
      <c r="I1172" s="41">
        <f t="shared" si="128"/>
        <v>1.8019746044444442</v>
      </c>
      <c r="J1172" s="41">
        <f t="shared" si="129"/>
        <v>6.4871085759999989</v>
      </c>
      <c r="K1172" s="41">
        <f t="shared" si="130"/>
        <v>6375.6624251092289</v>
      </c>
      <c r="L1172" s="41">
        <f t="shared" si="131"/>
        <v>5.0275091463999992E-3</v>
      </c>
      <c r="M1172" s="41">
        <f t="shared" si="132"/>
        <v>4.9411383794595904</v>
      </c>
    </row>
    <row r="1173" spans="2:13">
      <c r="B1173" s="83">
        <f t="shared" si="126"/>
        <v>1168</v>
      </c>
      <c r="C1173" s="44">
        <v>5900</v>
      </c>
      <c r="D1173" s="48">
        <v>12861.039999999999</v>
      </c>
      <c r="E1173" s="48">
        <v>12.861039999999999</v>
      </c>
      <c r="F1173" s="48">
        <v>20.815912772568705</v>
      </c>
      <c r="G1173" s="50">
        <v>504.4</v>
      </c>
      <c r="H1173" s="41">
        <f t="shared" si="127"/>
        <v>1.2861039999999999E-2</v>
      </c>
      <c r="I1173" s="41">
        <f t="shared" si="128"/>
        <v>1.8019746044444442</v>
      </c>
      <c r="J1173" s="41">
        <f t="shared" si="129"/>
        <v>6.4871085759999989</v>
      </c>
      <c r="K1173" s="41">
        <f t="shared" si="130"/>
        <v>6382.1495336852286</v>
      </c>
      <c r="L1173" s="41">
        <f t="shared" si="131"/>
        <v>5.0275091463999992E-3</v>
      </c>
      <c r="M1173" s="41">
        <f t="shared" si="132"/>
        <v>4.9461658886059903</v>
      </c>
    </row>
    <row r="1174" spans="2:13">
      <c r="B1174" s="83">
        <f t="shared" si="126"/>
        <v>1169</v>
      </c>
      <c r="C1174" s="44">
        <v>5900</v>
      </c>
      <c r="D1174" s="48">
        <v>12861.039999999999</v>
      </c>
      <c r="E1174" s="48">
        <v>12.861039999999999</v>
      </c>
      <c r="F1174" s="48">
        <v>20.815912772568705</v>
      </c>
      <c r="G1174" s="50">
        <v>504.4</v>
      </c>
      <c r="H1174" s="41">
        <f t="shared" si="127"/>
        <v>1.2861039999999999E-2</v>
      </c>
      <c r="I1174" s="41">
        <f t="shared" si="128"/>
        <v>1.8019746044444442</v>
      </c>
      <c r="J1174" s="41">
        <f t="shared" si="129"/>
        <v>6.4871085759999989</v>
      </c>
      <c r="K1174" s="41">
        <f t="shared" si="130"/>
        <v>6388.6366422612282</v>
      </c>
      <c r="L1174" s="41">
        <f t="shared" si="131"/>
        <v>5.0275091463999992E-3</v>
      </c>
      <c r="M1174" s="41">
        <f t="shared" si="132"/>
        <v>4.9511933977523901</v>
      </c>
    </row>
    <row r="1175" spans="2:13">
      <c r="B1175" s="83">
        <f t="shared" si="126"/>
        <v>1170</v>
      </c>
      <c r="C1175" s="44">
        <v>5800</v>
      </c>
      <c r="D1175" s="48">
        <v>12816.28</v>
      </c>
      <c r="E1175" s="48">
        <v>12.816280000000001</v>
      </c>
      <c r="F1175" s="48">
        <v>21.101113593618585</v>
      </c>
      <c r="G1175" s="50">
        <v>504.4</v>
      </c>
      <c r="H1175" s="41">
        <f t="shared" si="127"/>
        <v>1.2816280000000001E-2</v>
      </c>
      <c r="I1175" s="41">
        <f t="shared" si="128"/>
        <v>1.7957032311111112</v>
      </c>
      <c r="J1175" s="41">
        <f t="shared" si="129"/>
        <v>6.4645316319999999</v>
      </c>
      <c r="K1175" s="41">
        <f t="shared" si="130"/>
        <v>6395.1011738932284</v>
      </c>
      <c r="L1175" s="41">
        <f t="shared" si="131"/>
        <v>5.0100120148000001E-3</v>
      </c>
      <c r="M1175" s="41">
        <f t="shared" si="132"/>
        <v>4.9562034097671903</v>
      </c>
    </row>
    <row r="1176" spans="2:13">
      <c r="B1176" s="83">
        <f t="shared" si="126"/>
        <v>1171</v>
      </c>
      <c r="C1176" s="44">
        <v>5800</v>
      </c>
      <c r="D1176" s="48">
        <v>12816.28</v>
      </c>
      <c r="E1176" s="48">
        <v>12.816280000000001</v>
      </c>
      <c r="F1176" s="48">
        <v>21.101113593618585</v>
      </c>
      <c r="G1176" s="50">
        <v>504.4</v>
      </c>
      <c r="H1176" s="41">
        <f t="shared" si="127"/>
        <v>1.2816280000000001E-2</v>
      </c>
      <c r="I1176" s="41">
        <f t="shared" si="128"/>
        <v>1.7957032311111112</v>
      </c>
      <c r="J1176" s="41">
        <f t="shared" si="129"/>
        <v>6.4645316319999999</v>
      </c>
      <c r="K1176" s="41">
        <f t="shared" si="130"/>
        <v>6401.5657055252286</v>
      </c>
      <c r="L1176" s="41">
        <f t="shared" si="131"/>
        <v>5.0100120148000001E-3</v>
      </c>
      <c r="M1176" s="41">
        <f t="shared" si="132"/>
        <v>4.9612134217819905</v>
      </c>
    </row>
    <row r="1177" spans="2:13">
      <c r="B1177" s="83">
        <f t="shared" si="126"/>
        <v>1172</v>
      </c>
      <c r="C1177" s="44">
        <v>5800</v>
      </c>
      <c r="D1177" s="48">
        <v>12816.28</v>
      </c>
      <c r="E1177" s="48">
        <v>12.816280000000001</v>
      </c>
      <c r="F1177" s="48">
        <v>21.101113593618585</v>
      </c>
      <c r="G1177" s="50">
        <v>504.4</v>
      </c>
      <c r="H1177" s="41">
        <f t="shared" si="127"/>
        <v>1.2816280000000001E-2</v>
      </c>
      <c r="I1177" s="41">
        <f t="shared" si="128"/>
        <v>1.7957032311111112</v>
      </c>
      <c r="J1177" s="41">
        <f t="shared" si="129"/>
        <v>6.4645316319999999</v>
      </c>
      <c r="K1177" s="41">
        <f t="shared" si="130"/>
        <v>6408.0302371572288</v>
      </c>
      <c r="L1177" s="41">
        <f t="shared" si="131"/>
        <v>5.0100120148000001E-3</v>
      </c>
      <c r="M1177" s="41">
        <f t="shared" si="132"/>
        <v>4.9662234337967908</v>
      </c>
    </row>
    <row r="1178" spans="2:13">
      <c r="B1178" s="83">
        <f t="shared" si="126"/>
        <v>1173</v>
      </c>
      <c r="C1178" s="44">
        <v>5800</v>
      </c>
      <c r="D1178" s="48">
        <v>12816.28</v>
      </c>
      <c r="E1178" s="48">
        <v>12.816280000000001</v>
      </c>
      <c r="F1178" s="48">
        <v>21.101113593618585</v>
      </c>
      <c r="G1178" s="50">
        <v>504.4</v>
      </c>
      <c r="H1178" s="41">
        <f t="shared" si="127"/>
        <v>1.2816280000000001E-2</v>
      </c>
      <c r="I1178" s="41">
        <f t="shared" si="128"/>
        <v>1.7957032311111112</v>
      </c>
      <c r="J1178" s="41">
        <f t="shared" si="129"/>
        <v>6.4645316319999999</v>
      </c>
      <c r="K1178" s="41">
        <f t="shared" si="130"/>
        <v>6414.4947687892291</v>
      </c>
      <c r="L1178" s="41">
        <f t="shared" si="131"/>
        <v>5.0100120148000001E-3</v>
      </c>
      <c r="M1178" s="41">
        <f t="shared" si="132"/>
        <v>4.971233445811591</v>
      </c>
    </row>
    <row r="1179" spans="2:13">
      <c r="B1179" s="83">
        <f t="shared" si="126"/>
        <v>1174</v>
      </c>
      <c r="C1179" s="44">
        <v>5700</v>
      </c>
      <c r="D1179" s="48">
        <v>12764.06</v>
      </c>
      <c r="E1179" s="48">
        <v>12.764059999999999</v>
      </c>
      <c r="F1179" s="48">
        <v>21.383823609700396</v>
      </c>
      <c r="G1179" s="50">
        <v>504.4</v>
      </c>
      <c r="H1179" s="41">
        <f t="shared" si="127"/>
        <v>1.2764059999999999E-2</v>
      </c>
      <c r="I1179" s="41">
        <f t="shared" si="128"/>
        <v>1.7883866288888888</v>
      </c>
      <c r="J1179" s="41">
        <f t="shared" si="129"/>
        <v>6.4381918639999993</v>
      </c>
      <c r="K1179" s="41">
        <f t="shared" si="130"/>
        <v>6420.9329606532292</v>
      </c>
      <c r="L1179" s="41">
        <f t="shared" si="131"/>
        <v>4.9895986945999995E-3</v>
      </c>
      <c r="M1179" s="41">
        <f t="shared" si="132"/>
        <v>4.9762230445061908</v>
      </c>
    </row>
    <row r="1180" spans="2:13">
      <c r="B1180" s="83">
        <f t="shared" si="126"/>
        <v>1175</v>
      </c>
      <c r="C1180" s="44">
        <v>5700</v>
      </c>
      <c r="D1180" s="48">
        <v>12764.06</v>
      </c>
      <c r="E1180" s="48">
        <v>12.764059999999999</v>
      </c>
      <c r="F1180" s="48">
        <v>21.383823609700396</v>
      </c>
      <c r="G1180" s="50">
        <v>504.4</v>
      </c>
      <c r="H1180" s="41">
        <f t="shared" si="127"/>
        <v>1.2764059999999999E-2</v>
      </c>
      <c r="I1180" s="41">
        <f t="shared" si="128"/>
        <v>1.7883866288888888</v>
      </c>
      <c r="J1180" s="41">
        <f t="shared" si="129"/>
        <v>6.4381918639999993</v>
      </c>
      <c r="K1180" s="41">
        <f t="shared" si="130"/>
        <v>6427.3711525172293</v>
      </c>
      <c r="L1180" s="41">
        <f t="shared" si="131"/>
        <v>4.9895986945999995E-3</v>
      </c>
      <c r="M1180" s="41">
        <f t="shared" si="132"/>
        <v>4.9812126432007906</v>
      </c>
    </row>
    <row r="1181" spans="2:13">
      <c r="B1181" s="83">
        <f t="shared" si="126"/>
        <v>1176</v>
      </c>
      <c r="C1181" s="44">
        <v>5700</v>
      </c>
      <c r="D1181" s="48">
        <v>12764.06</v>
      </c>
      <c r="E1181" s="48">
        <v>12.764059999999999</v>
      </c>
      <c r="F1181" s="48">
        <v>21.383823609700396</v>
      </c>
      <c r="G1181" s="50">
        <v>504.4</v>
      </c>
      <c r="H1181" s="41">
        <f t="shared" si="127"/>
        <v>1.2764059999999999E-2</v>
      </c>
      <c r="I1181" s="41">
        <f t="shared" si="128"/>
        <v>1.7883866288888888</v>
      </c>
      <c r="J1181" s="41">
        <f t="shared" si="129"/>
        <v>6.4381918639999993</v>
      </c>
      <c r="K1181" s="41">
        <f t="shared" si="130"/>
        <v>6433.8093443812295</v>
      </c>
      <c r="L1181" s="41">
        <f t="shared" si="131"/>
        <v>4.9895986945999995E-3</v>
      </c>
      <c r="M1181" s="41">
        <f t="shared" si="132"/>
        <v>4.9862022418953904</v>
      </c>
    </row>
    <row r="1182" spans="2:13">
      <c r="B1182" s="83">
        <f t="shared" si="126"/>
        <v>1177</v>
      </c>
      <c r="C1182" s="44">
        <v>5700</v>
      </c>
      <c r="D1182" s="48">
        <v>12764.06</v>
      </c>
      <c r="E1182" s="48">
        <v>12.764059999999999</v>
      </c>
      <c r="F1182" s="48">
        <v>21.383823609700396</v>
      </c>
      <c r="G1182" s="50">
        <v>504.4</v>
      </c>
      <c r="H1182" s="41">
        <f t="shared" si="127"/>
        <v>1.2764059999999999E-2</v>
      </c>
      <c r="I1182" s="41">
        <f t="shared" si="128"/>
        <v>1.7883866288888888</v>
      </c>
      <c r="J1182" s="41">
        <f t="shared" si="129"/>
        <v>6.4381918639999993</v>
      </c>
      <c r="K1182" s="41">
        <f t="shared" si="130"/>
        <v>6440.2475362452296</v>
      </c>
      <c r="L1182" s="41">
        <f t="shared" si="131"/>
        <v>4.9895986945999995E-3</v>
      </c>
      <c r="M1182" s="41">
        <f t="shared" si="132"/>
        <v>4.9911918405899902</v>
      </c>
    </row>
    <row r="1183" spans="2:13">
      <c r="B1183" s="83">
        <f t="shared" si="126"/>
        <v>1178</v>
      </c>
      <c r="C1183" s="44">
        <v>5700</v>
      </c>
      <c r="D1183" s="48">
        <v>12764.06</v>
      </c>
      <c r="E1183" s="48">
        <v>12.764059999999999</v>
      </c>
      <c r="F1183" s="48">
        <v>21.383823609700396</v>
      </c>
      <c r="G1183" s="50">
        <v>504.4</v>
      </c>
      <c r="H1183" s="41">
        <f t="shared" si="127"/>
        <v>1.2764059999999999E-2</v>
      </c>
      <c r="I1183" s="41">
        <f t="shared" si="128"/>
        <v>1.7883866288888888</v>
      </c>
      <c r="J1183" s="41">
        <f t="shared" si="129"/>
        <v>6.4381918639999993</v>
      </c>
      <c r="K1183" s="41">
        <f t="shared" si="130"/>
        <v>6446.6857281092298</v>
      </c>
      <c r="L1183" s="41">
        <f t="shared" si="131"/>
        <v>4.9895986945999995E-3</v>
      </c>
      <c r="M1183" s="41">
        <f t="shared" si="132"/>
        <v>4.99618143928459</v>
      </c>
    </row>
    <row r="1184" spans="2:13">
      <c r="B1184" s="83">
        <f t="shared" si="126"/>
        <v>1179</v>
      </c>
      <c r="C1184" s="44">
        <v>5700</v>
      </c>
      <c r="D1184" s="48">
        <v>12764.06</v>
      </c>
      <c r="E1184" s="48">
        <v>12.764059999999999</v>
      </c>
      <c r="F1184" s="48">
        <v>21.383823609700396</v>
      </c>
      <c r="G1184" s="50">
        <v>504.4</v>
      </c>
      <c r="H1184" s="41">
        <f t="shared" si="127"/>
        <v>1.2764059999999999E-2</v>
      </c>
      <c r="I1184" s="41">
        <f t="shared" si="128"/>
        <v>1.7883866288888888</v>
      </c>
      <c r="J1184" s="41">
        <f t="shared" si="129"/>
        <v>6.4381918639999993</v>
      </c>
      <c r="K1184" s="41">
        <f t="shared" si="130"/>
        <v>6453.1239199732299</v>
      </c>
      <c r="L1184" s="41">
        <f t="shared" si="131"/>
        <v>4.9895986945999995E-3</v>
      </c>
      <c r="M1184" s="41">
        <f t="shared" si="132"/>
        <v>5.0011710379791898</v>
      </c>
    </row>
    <row r="1185" spans="2:13">
      <c r="B1185" s="83">
        <f t="shared" si="126"/>
        <v>1180</v>
      </c>
      <c r="C1185" s="44">
        <v>5600</v>
      </c>
      <c r="D1185" s="48">
        <v>12719.300000000001</v>
      </c>
      <c r="E1185" s="48">
        <v>12.7193</v>
      </c>
      <c r="F1185" s="48">
        <v>21.68935143930798</v>
      </c>
      <c r="G1185" s="50">
        <v>504.4</v>
      </c>
      <c r="H1185" s="41">
        <f t="shared" si="127"/>
        <v>1.2719300000000001E-2</v>
      </c>
      <c r="I1185" s="41">
        <f t="shared" si="128"/>
        <v>1.7821152555555555</v>
      </c>
      <c r="J1185" s="41">
        <f t="shared" si="129"/>
        <v>6.4156149200000003</v>
      </c>
      <c r="K1185" s="41">
        <f t="shared" si="130"/>
        <v>6459.5395348932298</v>
      </c>
      <c r="L1185" s="41">
        <f t="shared" si="131"/>
        <v>4.9721015630000004E-3</v>
      </c>
      <c r="M1185" s="41">
        <f t="shared" si="132"/>
        <v>5.00614313954219</v>
      </c>
    </row>
    <row r="1186" spans="2:13">
      <c r="B1186" s="82">
        <f t="shared" si="126"/>
        <v>1181</v>
      </c>
      <c r="C1186" s="44">
        <v>5600</v>
      </c>
      <c r="D1186" s="48">
        <v>12719.300000000001</v>
      </c>
      <c r="E1186" s="48">
        <v>12.7193</v>
      </c>
      <c r="F1186" s="48">
        <v>21.68935143930798</v>
      </c>
      <c r="G1186" s="50">
        <v>504.4</v>
      </c>
      <c r="H1186" s="41">
        <f t="shared" si="127"/>
        <v>1.2719300000000001E-2</v>
      </c>
      <c r="I1186" s="41">
        <f t="shared" si="128"/>
        <v>1.7821152555555555</v>
      </c>
      <c r="J1186" s="41">
        <f t="shared" si="129"/>
        <v>6.4156149200000003</v>
      </c>
      <c r="K1186" s="41">
        <f t="shared" si="130"/>
        <v>6465.9551498132296</v>
      </c>
      <c r="L1186" s="41">
        <f t="shared" si="131"/>
        <v>4.9721015630000004E-3</v>
      </c>
      <c r="M1186" s="41">
        <f t="shared" si="132"/>
        <v>5.0111152411051902</v>
      </c>
    </row>
    <row r="1187" spans="2:13">
      <c r="B1187" s="82">
        <f t="shared" si="126"/>
        <v>1182</v>
      </c>
      <c r="C1187" s="44">
        <v>5600</v>
      </c>
      <c r="D1187" s="48">
        <v>12719.300000000001</v>
      </c>
      <c r="E1187" s="48">
        <v>12.7193</v>
      </c>
      <c r="F1187" s="48">
        <v>21.68935143930798</v>
      </c>
      <c r="G1187" s="50">
        <v>504.4</v>
      </c>
      <c r="H1187" s="41">
        <f t="shared" si="127"/>
        <v>1.2719300000000001E-2</v>
      </c>
      <c r="I1187" s="41">
        <f t="shared" si="128"/>
        <v>1.7821152555555555</v>
      </c>
      <c r="J1187" s="41">
        <f t="shared" si="129"/>
        <v>6.4156149200000003</v>
      </c>
      <c r="K1187" s="41">
        <f t="shared" si="130"/>
        <v>6472.3707647332294</v>
      </c>
      <c r="L1187" s="41">
        <f t="shared" si="131"/>
        <v>4.9721015630000004E-3</v>
      </c>
      <c r="M1187" s="41">
        <f t="shared" si="132"/>
        <v>5.0160873426681905</v>
      </c>
    </row>
    <row r="1188" spans="2:13">
      <c r="B1188" s="82">
        <f t="shared" si="126"/>
        <v>1183</v>
      </c>
      <c r="C1188" s="44">
        <v>5600</v>
      </c>
      <c r="D1188" s="48">
        <v>12719.300000000001</v>
      </c>
      <c r="E1188" s="48">
        <v>12.7193</v>
      </c>
      <c r="F1188" s="48">
        <v>21.68935143930798</v>
      </c>
      <c r="G1188" s="50">
        <v>504.4</v>
      </c>
      <c r="H1188" s="41">
        <f t="shared" si="127"/>
        <v>1.2719300000000001E-2</v>
      </c>
      <c r="I1188" s="41">
        <f t="shared" si="128"/>
        <v>1.7821152555555555</v>
      </c>
      <c r="J1188" s="41">
        <f t="shared" si="129"/>
        <v>6.4156149200000003</v>
      </c>
      <c r="K1188" s="41">
        <f t="shared" si="130"/>
        <v>6478.7863796532292</v>
      </c>
      <c r="L1188" s="41">
        <f t="shared" si="131"/>
        <v>4.9721015630000004E-3</v>
      </c>
      <c r="M1188" s="41">
        <f t="shared" si="132"/>
        <v>5.0210594442311907</v>
      </c>
    </row>
    <row r="1189" spans="2:13">
      <c r="B1189" s="82">
        <f t="shared" si="126"/>
        <v>1184</v>
      </c>
      <c r="C1189" s="44">
        <v>5600</v>
      </c>
      <c r="D1189" s="48">
        <v>12719.300000000001</v>
      </c>
      <c r="E1189" s="48">
        <v>12.7193</v>
      </c>
      <c r="F1189" s="48">
        <v>21.68935143930798</v>
      </c>
      <c r="G1189" s="50">
        <v>504.4</v>
      </c>
      <c r="H1189" s="41">
        <f t="shared" si="127"/>
        <v>1.2719300000000001E-2</v>
      </c>
      <c r="I1189" s="41">
        <f t="shared" si="128"/>
        <v>1.7821152555555555</v>
      </c>
      <c r="J1189" s="41">
        <f t="shared" si="129"/>
        <v>6.4156149200000003</v>
      </c>
      <c r="K1189" s="41">
        <f t="shared" si="130"/>
        <v>6485.2019945732291</v>
      </c>
      <c r="L1189" s="41">
        <f t="shared" si="131"/>
        <v>4.9721015630000004E-3</v>
      </c>
      <c r="M1189" s="41">
        <f t="shared" si="132"/>
        <v>5.0260315457941909</v>
      </c>
    </row>
    <row r="1190" spans="2:13">
      <c r="B1190" s="82">
        <f t="shared" si="126"/>
        <v>1185</v>
      </c>
      <c r="C1190" s="44">
        <v>5600</v>
      </c>
      <c r="D1190" s="48">
        <v>12719.300000000001</v>
      </c>
      <c r="E1190" s="48">
        <v>12.7193</v>
      </c>
      <c r="F1190" s="48">
        <v>21.68935143930798</v>
      </c>
      <c r="G1190" s="50">
        <v>504.4</v>
      </c>
      <c r="H1190" s="41">
        <f t="shared" si="127"/>
        <v>1.2719300000000001E-2</v>
      </c>
      <c r="I1190" s="41">
        <f t="shared" si="128"/>
        <v>1.7821152555555555</v>
      </c>
      <c r="J1190" s="41">
        <f t="shared" si="129"/>
        <v>6.4156149200000003</v>
      </c>
      <c r="K1190" s="41">
        <f t="shared" si="130"/>
        <v>6491.6176094932289</v>
      </c>
      <c r="L1190" s="41">
        <f t="shared" si="131"/>
        <v>4.9721015630000004E-3</v>
      </c>
      <c r="M1190" s="41">
        <f t="shared" si="132"/>
        <v>5.0310036473571911</v>
      </c>
    </row>
    <row r="1191" spans="2:13">
      <c r="B1191" s="82">
        <f t="shared" si="126"/>
        <v>1186</v>
      </c>
      <c r="C1191" s="44">
        <v>5500</v>
      </c>
      <c r="D1191" s="48">
        <v>12637.240000000002</v>
      </c>
      <c r="E1191" s="48">
        <v>12.637240000000002</v>
      </c>
      <c r="F1191" s="48">
        <v>21.941227778603171</v>
      </c>
      <c r="G1191" s="50">
        <v>504.4</v>
      </c>
      <c r="H1191" s="41">
        <f t="shared" si="127"/>
        <v>1.2637240000000003E-2</v>
      </c>
      <c r="I1191" s="41">
        <f t="shared" si="128"/>
        <v>1.7706177377777779</v>
      </c>
      <c r="J1191" s="41">
        <f t="shared" si="129"/>
        <v>6.3742238560000013</v>
      </c>
      <c r="K1191" s="41">
        <f t="shared" si="130"/>
        <v>6497.9918333492287</v>
      </c>
      <c r="L1191" s="41">
        <f t="shared" si="131"/>
        <v>4.940023488400001E-3</v>
      </c>
      <c r="M1191" s="41">
        <f t="shared" si="132"/>
        <v>5.0359436708455911</v>
      </c>
    </row>
    <row r="1192" spans="2:13">
      <c r="B1192" s="82">
        <f t="shared" si="126"/>
        <v>1187</v>
      </c>
      <c r="C1192" s="44">
        <v>5500</v>
      </c>
      <c r="D1192" s="48">
        <v>12637.240000000002</v>
      </c>
      <c r="E1192" s="48">
        <v>12.637240000000002</v>
      </c>
      <c r="F1192" s="48">
        <v>21.941227778603171</v>
      </c>
      <c r="G1192" s="50">
        <v>504.4</v>
      </c>
      <c r="H1192" s="41">
        <f t="shared" si="127"/>
        <v>1.2637240000000003E-2</v>
      </c>
      <c r="I1192" s="41">
        <f t="shared" si="128"/>
        <v>1.7706177377777779</v>
      </c>
      <c r="J1192" s="41">
        <f t="shared" si="129"/>
        <v>6.3742238560000013</v>
      </c>
      <c r="K1192" s="41">
        <f t="shared" si="130"/>
        <v>6504.3660572052286</v>
      </c>
      <c r="L1192" s="41">
        <f t="shared" si="131"/>
        <v>4.940023488400001E-3</v>
      </c>
      <c r="M1192" s="41">
        <f t="shared" si="132"/>
        <v>5.0408836943339912</v>
      </c>
    </row>
    <row r="1193" spans="2:13">
      <c r="B1193" s="82">
        <f t="shared" si="126"/>
        <v>1188</v>
      </c>
      <c r="C1193" s="44">
        <v>5500</v>
      </c>
      <c r="D1193" s="48">
        <v>12637.240000000002</v>
      </c>
      <c r="E1193" s="48">
        <v>12.637240000000002</v>
      </c>
      <c r="F1193" s="48">
        <v>21.941227778603171</v>
      </c>
      <c r="G1193" s="50">
        <v>504.4</v>
      </c>
      <c r="H1193" s="41">
        <f t="shared" si="127"/>
        <v>1.2637240000000003E-2</v>
      </c>
      <c r="I1193" s="41">
        <f t="shared" si="128"/>
        <v>1.7706177377777779</v>
      </c>
      <c r="J1193" s="41">
        <f t="shared" si="129"/>
        <v>6.3742238560000013</v>
      </c>
      <c r="K1193" s="41">
        <f t="shared" si="130"/>
        <v>6510.7402810612284</v>
      </c>
      <c r="L1193" s="41">
        <f t="shared" si="131"/>
        <v>4.940023488400001E-3</v>
      </c>
      <c r="M1193" s="41">
        <f t="shared" si="132"/>
        <v>5.0458237178223913</v>
      </c>
    </row>
    <row r="1194" spans="2:13">
      <c r="B1194" s="82">
        <f t="shared" si="126"/>
        <v>1189</v>
      </c>
      <c r="C1194" s="44">
        <v>5500</v>
      </c>
      <c r="D1194" s="48">
        <v>12637.240000000002</v>
      </c>
      <c r="E1194" s="48">
        <v>12.637240000000002</v>
      </c>
      <c r="F1194" s="48">
        <v>21.941227778603171</v>
      </c>
      <c r="G1194" s="50">
        <v>504.4</v>
      </c>
      <c r="H1194" s="41">
        <f t="shared" si="127"/>
        <v>1.2637240000000003E-2</v>
      </c>
      <c r="I1194" s="41">
        <f t="shared" si="128"/>
        <v>1.7706177377777779</v>
      </c>
      <c r="J1194" s="41">
        <f t="shared" si="129"/>
        <v>6.3742238560000013</v>
      </c>
      <c r="K1194" s="41">
        <f t="shared" si="130"/>
        <v>6517.1145049172283</v>
      </c>
      <c r="L1194" s="41">
        <f t="shared" si="131"/>
        <v>4.940023488400001E-3</v>
      </c>
      <c r="M1194" s="41">
        <f t="shared" si="132"/>
        <v>5.0507637413107913</v>
      </c>
    </row>
    <row r="1195" spans="2:13">
      <c r="B1195" s="82">
        <f t="shared" si="126"/>
        <v>1190</v>
      </c>
      <c r="C1195" s="44">
        <v>5500</v>
      </c>
      <c r="D1195" s="48">
        <v>12637.240000000002</v>
      </c>
      <c r="E1195" s="48">
        <v>12.637240000000002</v>
      </c>
      <c r="F1195" s="48">
        <v>21.941227778603171</v>
      </c>
      <c r="G1195" s="50">
        <v>504.4</v>
      </c>
      <c r="H1195" s="41">
        <f t="shared" si="127"/>
        <v>1.2637240000000003E-2</v>
      </c>
      <c r="I1195" s="41">
        <f t="shared" si="128"/>
        <v>1.7706177377777779</v>
      </c>
      <c r="J1195" s="41">
        <f t="shared" si="129"/>
        <v>6.3742238560000013</v>
      </c>
      <c r="K1195" s="41">
        <f t="shared" si="130"/>
        <v>6523.4887287732281</v>
      </c>
      <c r="L1195" s="41">
        <f t="shared" si="131"/>
        <v>4.940023488400001E-3</v>
      </c>
      <c r="M1195" s="41">
        <f t="shared" si="132"/>
        <v>5.0557037647991914</v>
      </c>
    </row>
    <row r="1196" spans="2:13">
      <c r="B1196" s="82">
        <f t="shared" si="126"/>
        <v>1191</v>
      </c>
      <c r="C1196" s="44">
        <v>5400</v>
      </c>
      <c r="D1196" s="48">
        <v>12368.679999999998</v>
      </c>
      <c r="E1196" s="48">
        <v>12.368679999999998</v>
      </c>
      <c r="F1196" s="48">
        <v>21.87262846135404</v>
      </c>
      <c r="G1196" s="50">
        <v>504.4</v>
      </c>
      <c r="H1196" s="41">
        <f t="shared" si="127"/>
        <v>1.2368679999999998E-2</v>
      </c>
      <c r="I1196" s="41">
        <f t="shared" si="128"/>
        <v>1.7329894977777773</v>
      </c>
      <c r="J1196" s="41">
        <f t="shared" si="129"/>
        <v>6.2387621919999985</v>
      </c>
      <c r="K1196" s="41">
        <f t="shared" si="130"/>
        <v>6529.7274909652278</v>
      </c>
      <c r="L1196" s="41">
        <f t="shared" si="131"/>
        <v>4.8350406987999993E-3</v>
      </c>
      <c r="M1196" s="41">
        <f t="shared" si="132"/>
        <v>5.0605388054979912</v>
      </c>
    </row>
    <row r="1197" spans="2:13">
      <c r="B1197" s="82">
        <f t="shared" si="126"/>
        <v>1192</v>
      </c>
      <c r="C1197" s="44">
        <v>5400</v>
      </c>
      <c r="D1197" s="48">
        <v>12368.679999999998</v>
      </c>
      <c r="E1197" s="48">
        <v>12.368679999999998</v>
      </c>
      <c r="F1197" s="48">
        <v>21.87262846135404</v>
      </c>
      <c r="G1197" s="50">
        <v>504.4</v>
      </c>
      <c r="H1197" s="41">
        <f t="shared" si="127"/>
        <v>1.2368679999999998E-2</v>
      </c>
      <c r="I1197" s="41">
        <f t="shared" si="128"/>
        <v>1.7329894977777773</v>
      </c>
      <c r="J1197" s="41">
        <f t="shared" si="129"/>
        <v>6.2387621919999985</v>
      </c>
      <c r="K1197" s="41">
        <f t="shared" si="130"/>
        <v>6535.9662531572276</v>
      </c>
      <c r="L1197" s="41">
        <f t="shared" si="131"/>
        <v>4.8350406987999993E-3</v>
      </c>
      <c r="M1197" s="41">
        <f t="shared" si="132"/>
        <v>5.065373846196791</v>
      </c>
    </row>
    <row r="1198" spans="2:13">
      <c r="B1198" s="82">
        <f t="shared" si="126"/>
        <v>1193</v>
      </c>
      <c r="C1198" s="44">
        <v>5400</v>
      </c>
      <c r="D1198" s="48">
        <v>12368.679999999998</v>
      </c>
      <c r="E1198" s="48">
        <v>12.368679999999998</v>
      </c>
      <c r="F1198" s="48">
        <v>21.87262846135404</v>
      </c>
      <c r="G1198" s="50">
        <v>504.4</v>
      </c>
      <c r="H1198" s="41">
        <f t="shared" si="127"/>
        <v>1.2368679999999998E-2</v>
      </c>
      <c r="I1198" s="41">
        <f t="shared" si="128"/>
        <v>1.7329894977777773</v>
      </c>
      <c r="J1198" s="41">
        <f t="shared" si="129"/>
        <v>6.2387621919999985</v>
      </c>
      <c r="K1198" s="41">
        <f t="shared" si="130"/>
        <v>6542.2050153492273</v>
      </c>
      <c r="L1198" s="41">
        <f t="shared" si="131"/>
        <v>4.8350406987999993E-3</v>
      </c>
      <c r="M1198" s="41">
        <f t="shared" si="132"/>
        <v>5.0702088868955908</v>
      </c>
    </row>
    <row r="1199" spans="2:13">
      <c r="B1199" s="82">
        <f t="shared" si="126"/>
        <v>1194</v>
      </c>
      <c r="C1199" s="44">
        <v>5400</v>
      </c>
      <c r="D1199" s="48">
        <v>12368.679999999998</v>
      </c>
      <c r="E1199" s="48">
        <v>12.368679999999998</v>
      </c>
      <c r="F1199" s="48">
        <v>21.87262846135404</v>
      </c>
      <c r="G1199" s="50">
        <v>504.4</v>
      </c>
      <c r="H1199" s="41">
        <f t="shared" si="127"/>
        <v>1.2368679999999998E-2</v>
      </c>
      <c r="I1199" s="41">
        <f t="shared" si="128"/>
        <v>1.7329894977777773</v>
      </c>
      <c r="J1199" s="41">
        <f t="shared" si="129"/>
        <v>6.2387621919999985</v>
      </c>
      <c r="K1199" s="41">
        <f t="shared" si="130"/>
        <v>6548.4437775412271</v>
      </c>
      <c r="L1199" s="41">
        <f t="shared" si="131"/>
        <v>4.8350406987999993E-3</v>
      </c>
      <c r="M1199" s="41">
        <f t="shared" si="132"/>
        <v>5.0750439275943906</v>
      </c>
    </row>
    <row r="1200" spans="2:13">
      <c r="B1200" s="82">
        <f t="shared" si="126"/>
        <v>1195</v>
      </c>
      <c r="C1200" s="44">
        <v>5400</v>
      </c>
      <c r="D1200" s="48">
        <v>12368.679999999998</v>
      </c>
      <c r="E1200" s="48">
        <v>12.368679999999998</v>
      </c>
      <c r="F1200" s="48">
        <v>21.87262846135404</v>
      </c>
      <c r="G1200" s="50">
        <v>504.4</v>
      </c>
      <c r="H1200" s="41">
        <f t="shared" si="127"/>
        <v>1.2368679999999998E-2</v>
      </c>
      <c r="I1200" s="41">
        <f t="shared" si="128"/>
        <v>1.7329894977777773</v>
      </c>
      <c r="J1200" s="41">
        <f t="shared" si="129"/>
        <v>6.2387621919999985</v>
      </c>
      <c r="K1200" s="41">
        <f t="shared" si="130"/>
        <v>6554.6825397332268</v>
      </c>
      <c r="L1200" s="41">
        <f t="shared" si="131"/>
        <v>4.8350406987999993E-3</v>
      </c>
      <c r="M1200" s="41">
        <f t="shared" si="132"/>
        <v>5.0798789682931904</v>
      </c>
    </row>
    <row r="1201" spans="2:13">
      <c r="B1201" s="83">
        <f t="shared" si="126"/>
        <v>1196</v>
      </c>
      <c r="C1201" s="44">
        <v>5300</v>
      </c>
      <c r="D1201" s="48">
        <v>12122.5</v>
      </c>
      <c r="E1201" s="48">
        <v>12.1225</v>
      </c>
      <c r="F1201" s="48">
        <v>21.841763746771711</v>
      </c>
      <c r="G1201" s="50">
        <v>504.4</v>
      </c>
      <c r="H1201" s="41">
        <f t="shared" si="127"/>
        <v>1.2122500000000001E-2</v>
      </c>
      <c r="I1201" s="41">
        <f t="shared" si="128"/>
        <v>1.6984969444444444</v>
      </c>
      <c r="J1201" s="41">
        <f t="shared" si="129"/>
        <v>6.1145890000000005</v>
      </c>
      <c r="K1201" s="41">
        <f t="shared" si="130"/>
        <v>6560.7971287332266</v>
      </c>
      <c r="L1201" s="41">
        <f t="shared" si="131"/>
        <v>4.7388064750000002E-3</v>
      </c>
      <c r="M1201" s="41">
        <f t="shared" si="132"/>
        <v>5.0846177747681907</v>
      </c>
    </row>
    <row r="1202" spans="2:13">
      <c r="B1202" s="83">
        <f t="shared" si="126"/>
        <v>1197</v>
      </c>
      <c r="C1202" s="44">
        <v>5300</v>
      </c>
      <c r="D1202" s="48">
        <v>12122.5</v>
      </c>
      <c r="E1202" s="48">
        <v>12.1225</v>
      </c>
      <c r="F1202" s="48">
        <v>21.841763746771711</v>
      </c>
      <c r="G1202" s="50">
        <v>504.4</v>
      </c>
      <c r="H1202" s="41">
        <f t="shared" si="127"/>
        <v>1.2122500000000001E-2</v>
      </c>
      <c r="I1202" s="41">
        <f t="shared" si="128"/>
        <v>1.6984969444444444</v>
      </c>
      <c r="J1202" s="41">
        <f t="shared" si="129"/>
        <v>6.1145890000000005</v>
      </c>
      <c r="K1202" s="41">
        <f t="shared" si="130"/>
        <v>6566.9117177332264</v>
      </c>
      <c r="L1202" s="41">
        <f t="shared" si="131"/>
        <v>4.7388064750000002E-3</v>
      </c>
      <c r="M1202" s="41">
        <f t="shared" si="132"/>
        <v>5.0893565812431909</v>
      </c>
    </row>
    <row r="1203" spans="2:13">
      <c r="B1203" s="83">
        <f t="shared" si="126"/>
        <v>1198</v>
      </c>
      <c r="C1203" s="44">
        <v>5300</v>
      </c>
      <c r="D1203" s="48">
        <v>12122.5</v>
      </c>
      <c r="E1203" s="48">
        <v>12.1225</v>
      </c>
      <c r="F1203" s="48">
        <v>21.841763746771711</v>
      </c>
      <c r="G1203" s="50">
        <v>457.1</v>
      </c>
      <c r="H1203" s="41">
        <f t="shared" si="127"/>
        <v>1.2122500000000001E-2</v>
      </c>
      <c r="I1203" s="41">
        <f t="shared" si="128"/>
        <v>1.5392207638888891</v>
      </c>
      <c r="J1203" s="41">
        <f t="shared" si="129"/>
        <v>5.5411947500000007</v>
      </c>
      <c r="K1203" s="41">
        <f t="shared" si="130"/>
        <v>6572.4529124832261</v>
      </c>
      <c r="L1203" s="41">
        <f t="shared" si="131"/>
        <v>4.2944259312500009E-3</v>
      </c>
      <c r="M1203" s="41">
        <f t="shared" si="132"/>
        <v>5.093651007174441</v>
      </c>
    </row>
    <row r="1204" spans="2:13">
      <c r="B1204" s="83">
        <f t="shared" si="126"/>
        <v>1199</v>
      </c>
      <c r="C1204" s="44">
        <v>5300</v>
      </c>
      <c r="D1204" s="48">
        <v>12122.5</v>
      </c>
      <c r="E1204" s="48">
        <v>12.1225</v>
      </c>
      <c r="F1204" s="48">
        <v>21.841763746771711</v>
      </c>
      <c r="G1204" s="50">
        <v>457.1</v>
      </c>
      <c r="H1204" s="41">
        <f t="shared" si="127"/>
        <v>1.2122500000000001E-2</v>
      </c>
      <c r="I1204" s="41">
        <f t="shared" si="128"/>
        <v>1.5392207638888891</v>
      </c>
      <c r="J1204" s="41">
        <f t="shared" si="129"/>
        <v>5.5411947500000007</v>
      </c>
      <c r="K1204" s="41">
        <f t="shared" si="130"/>
        <v>6577.9941072332258</v>
      </c>
      <c r="L1204" s="41">
        <f t="shared" si="131"/>
        <v>4.2944259312500009E-3</v>
      </c>
      <c r="M1204" s="41">
        <f t="shared" si="132"/>
        <v>5.097945433105691</v>
      </c>
    </row>
    <row r="1205" spans="2:13">
      <c r="B1205" s="83">
        <f t="shared" si="126"/>
        <v>1200</v>
      </c>
      <c r="C1205" s="44">
        <v>5300</v>
      </c>
      <c r="D1205" s="48">
        <v>12122.5</v>
      </c>
      <c r="E1205" s="48">
        <v>12.1225</v>
      </c>
      <c r="F1205" s="48">
        <v>21.841763746771711</v>
      </c>
      <c r="G1205" s="50">
        <v>457.1</v>
      </c>
      <c r="H1205" s="41">
        <f t="shared" si="127"/>
        <v>1.2122500000000001E-2</v>
      </c>
      <c r="I1205" s="41">
        <f t="shared" si="128"/>
        <v>1.5392207638888891</v>
      </c>
      <c r="J1205" s="41">
        <f t="shared" si="129"/>
        <v>5.5411947500000007</v>
      </c>
      <c r="K1205" s="41">
        <f t="shared" si="130"/>
        <v>6583.5353019832255</v>
      </c>
      <c r="L1205" s="41">
        <f t="shared" si="131"/>
        <v>4.2944259312500009E-3</v>
      </c>
      <c r="M1205" s="41">
        <f t="shared" si="132"/>
        <v>5.1022398590369411</v>
      </c>
    </row>
    <row r="1206" spans="2:13">
      <c r="B1206" s="83">
        <f t="shared" si="126"/>
        <v>1201</v>
      </c>
      <c r="C1206" s="44">
        <v>5300</v>
      </c>
      <c r="D1206" s="48">
        <v>12122.5</v>
      </c>
      <c r="E1206" s="48">
        <v>12.1225</v>
      </c>
      <c r="F1206" s="48">
        <v>21.841763746771711</v>
      </c>
      <c r="G1206" s="50">
        <v>469.2</v>
      </c>
      <c r="H1206" s="41">
        <f t="shared" si="127"/>
        <v>1.2122500000000001E-2</v>
      </c>
      <c r="I1206" s="41">
        <f t="shared" si="128"/>
        <v>1.5799658333333335</v>
      </c>
      <c r="J1206" s="41">
        <f t="shared" si="129"/>
        <v>5.6878770000000003</v>
      </c>
      <c r="K1206" s="41">
        <f t="shared" si="130"/>
        <v>6589.2231789832258</v>
      </c>
      <c r="L1206" s="41">
        <f t="shared" si="131"/>
        <v>4.4081046749999998E-3</v>
      </c>
      <c r="M1206" s="41">
        <f t="shared" si="132"/>
        <v>5.1066479637119411</v>
      </c>
    </row>
    <row r="1207" spans="2:13">
      <c r="B1207" s="83">
        <f t="shared" si="126"/>
        <v>1202</v>
      </c>
      <c r="C1207" s="44">
        <v>5200</v>
      </c>
      <c r="D1207" s="48">
        <v>11876.32</v>
      </c>
      <c r="E1207" s="48">
        <v>11.87632</v>
      </c>
      <c r="F1207" s="48">
        <v>21.809711927782367</v>
      </c>
      <c r="G1207" s="50">
        <v>469.2</v>
      </c>
      <c r="H1207" s="41">
        <f t="shared" si="127"/>
        <v>1.1876319999999999E-2</v>
      </c>
      <c r="I1207" s="41">
        <f t="shared" si="128"/>
        <v>1.5478803733333333</v>
      </c>
      <c r="J1207" s="41">
        <f t="shared" si="129"/>
        <v>5.5723693439999993</v>
      </c>
      <c r="K1207" s="41">
        <f t="shared" si="130"/>
        <v>6594.7955483272262</v>
      </c>
      <c r="L1207" s="41">
        <f t="shared" si="131"/>
        <v>4.3185862415999997E-3</v>
      </c>
      <c r="M1207" s="41">
        <f t="shared" si="132"/>
        <v>5.1109665499535408</v>
      </c>
    </row>
    <row r="1208" spans="2:13">
      <c r="B1208" s="83">
        <f t="shared" si="126"/>
        <v>1203</v>
      </c>
      <c r="C1208" s="44">
        <v>5200</v>
      </c>
      <c r="D1208" s="48">
        <v>11876.32</v>
      </c>
      <c r="E1208" s="48">
        <v>11.87632</v>
      </c>
      <c r="F1208" s="48">
        <v>21.809711927782367</v>
      </c>
      <c r="G1208" s="50">
        <v>469.2</v>
      </c>
      <c r="H1208" s="41">
        <f t="shared" si="127"/>
        <v>1.1876319999999999E-2</v>
      </c>
      <c r="I1208" s="41">
        <f t="shared" si="128"/>
        <v>1.5478803733333333</v>
      </c>
      <c r="J1208" s="41">
        <f t="shared" si="129"/>
        <v>5.5723693439999993</v>
      </c>
      <c r="K1208" s="41">
        <f t="shared" si="130"/>
        <v>6600.3679176712267</v>
      </c>
      <c r="L1208" s="41">
        <f t="shared" si="131"/>
        <v>4.3185862415999997E-3</v>
      </c>
      <c r="M1208" s="41">
        <f t="shared" si="132"/>
        <v>5.1152851361951406</v>
      </c>
    </row>
    <row r="1209" spans="2:13">
      <c r="B1209" s="83">
        <f t="shared" si="126"/>
        <v>1204</v>
      </c>
      <c r="C1209" s="44">
        <v>5200</v>
      </c>
      <c r="D1209" s="48">
        <v>11876.32</v>
      </c>
      <c r="E1209" s="48">
        <v>11.87632</v>
      </c>
      <c r="F1209" s="48">
        <v>21.809711927782367</v>
      </c>
      <c r="G1209" s="50">
        <v>469.2</v>
      </c>
      <c r="H1209" s="41">
        <f t="shared" si="127"/>
        <v>1.1876319999999999E-2</v>
      </c>
      <c r="I1209" s="41">
        <f t="shared" si="128"/>
        <v>1.5478803733333333</v>
      </c>
      <c r="J1209" s="41">
        <f t="shared" si="129"/>
        <v>5.5723693439999993</v>
      </c>
      <c r="K1209" s="41">
        <f t="shared" si="130"/>
        <v>6605.9402870152271</v>
      </c>
      <c r="L1209" s="41">
        <f t="shared" si="131"/>
        <v>4.3185862415999997E-3</v>
      </c>
      <c r="M1209" s="41">
        <f t="shared" si="132"/>
        <v>5.1196037224367403</v>
      </c>
    </row>
    <row r="1210" spans="2:13">
      <c r="B1210" s="83">
        <f t="shared" si="126"/>
        <v>1205</v>
      </c>
      <c r="C1210" s="44">
        <v>5200</v>
      </c>
      <c r="D1210" s="48">
        <v>11876.32</v>
      </c>
      <c r="E1210" s="48">
        <v>11.87632</v>
      </c>
      <c r="F1210" s="48">
        <v>21.809711927782367</v>
      </c>
      <c r="G1210" s="50">
        <v>414.1</v>
      </c>
      <c r="H1210" s="41">
        <f t="shared" si="127"/>
        <v>1.1876319999999999E-2</v>
      </c>
      <c r="I1210" s="41">
        <f t="shared" si="128"/>
        <v>1.3661066977777778</v>
      </c>
      <c r="J1210" s="41">
        <f t="shared" si="129"/>
        <v>4.9179841120000001</v>
      </c>
      <c r="K1210" s="41">
        <f t="shared" si="130"/>
        <v>6610.8582711272275</v>
      </c>
      <c r="L1210" s="41">
        <f t="shared" si="131"/>
        <v>3.8114376868000001E-3</v>
      </c>
      <c r="M1210" s="41">
        <f t="shared" si="132"/>
        <v>5.1234151601235407</v>
      </c>
    </row>
    <row r="1211" spans="2:13">
      <c r="B1211" s="83">
        <f t="shared" si="126"/>
        <v>1206</v>
      </c>
      <c r="C1211" s="44">
        <v>5200</v>
      </c>
      <c r="D1211" s="48">
        <v>11876.32</v>
      </c>
      <c r="E1211" s="48">
        <v>11.87632</v>
      </c>
      <c r="F1211" s="48">
        <v>21.809711927782367</v>
      </c>
      <c r="G1211" s="50">
        <v>414.1</v>
      </c>
      <c r="H1211" s="41">
        <f t="shared" si="127"/>
        <v>1.1876319999999999E-2</v>
      </c>
      <c r="I1211" s="41">
        <f t="shared" si="128"/>
        <v>1.3661066977777778</v>
      </c>
      <c r="J1211" s="41">
        <f t="shared" si="129"/>
        <v>4.9179841120000001</v>
      </c>
      <c r="K1211" s="41">
        <f t="shared" si="130"/>
        <v>6615.7762552392278</v>
      </c>
      <c r="L1211" s="41">
        <f t="shared" si="131"/>
        <v>3.8114376868000001E-3</v>
      </c>
      <c r="M1211" s="41">
        <f t="shared" si="132"/>
        <v>5.1272265978103411</v>
      </c>
    </row>
    <row r="1212" spans="2:13">
      <c r="B1212" s="83">
        <f t="shared" si="126"/>
        <v>1207</v>
      </c>
      <c r="C1212" s="44">
        <v>5100</v>
      </c>
      <c r="D1212" s="48">
        <v>11630.14</v>
      </c>
      <c r="E1212" s="48">
        <v>11.630139999999999</v>
      </c>
      <c r="F1212" s="48">
        <v>21.776403174715004</v>
      </c>
      <c r="G1212" s="50">
        <v>443.8</v>
      </c>
      <c r="H1212" s="41">
        <f t="shared" si="127"/>
        <v>1.1630139999999999E-2</v>
      </c>
      <c r="I1212" s="41">
        <f t="shared" si="128"/>
        <v>1.4337378144444444</v>
      </c>
      <c r="J1212" s="41">
        <f t="shared" si="129"/>
        <v>5.1614561319999996</v>
      </c>
      <c r="K1212" s="41">
        <f t="shared" si="130"/>
        <v>6620.937711371228</v>
      </c>
      <c r="L1212" s="41">
        <f t="shared" si="131"/>
        <v>4.0001285022999997E-3</v>
      </c>
      <c r="M1212" s="41">
        <f t="shared" si="132"/>
        <v>5.131226726312641</v>
      </c>
    </row>
    <row r="1213" spans="2:13">
      <c r="B1213" s="83">
        <f t="shared" si="126"/>
        <v>1208</v>
      </c>
      <c r="C1213" s="44">
        <v>5100</v>
      </c>
      <c r="D1213" s="48">
        <v>11630.14</v>
      </c>
      <c r="E1213" s="48">
        <v>11.630139999999999</v>
      </c>
      <c r="F1213" s="48">
        <v>21.776403174715004</v>
      </c>
      <c r="G1213" s="50">
        <v>443.8</v>
      </c>
      <c r="H1213" s="41">
        <f t="shared" si="127"/>
        <v>1.1630139999999999E-2</v>
      </c>
      <c r="I1213" s="41">
        <f t="shared" si="128"/>
        <v>1.4337378144444444</v>
      </c>
      <c r="J1213" s="41">
        <f t="shared" si="129"/>
        <v>5.1614561319999996</v>
      </c>
      <c r="K1213" s="41">
        <f t="shared" si="130"/>
        <v>6626.0991675032283</v>
      </c>
      <c r="L1213" s="41">
        <f t="shared" si="131"/>
        <v>4.0001285022999997E-3</v>
      </c>
      <c r="M1213" s="41">
        <f t="shared" si="132"/>
        <v>5.1352268548149409</v>
      </c>
    </row>
    <row r="1214" spans="2:13">
      <c r="B1214" s="83">
        <f t="shared" si="126"/>
        <v>1209</v>
      </c>
      <c r="C1214" s="44">
        <v>5100</v>
      </c>
      <c r="D1214" s="48">
        <v>11630.14</v>
      </c>
      <c r="E1214" s="48">
        <v>11.630139999999999</v>
      </c>
      <c r="F1214" s="48">
        <v>21.776403174715004</v>
      </c>
      <c r="G1214" s="50">
        <v>443.8</v>
      </c>
      <c r="H1214" s="41">
        <f t="shared" si="127"/>
        <v>1.1630139999999999E-2</v>
      </c>
      <c r="I1214" s="41">
        <f t="shared" si="128"/>
        <v>1.4337378144444444</v>
      </c>
      <c r="J1214" s="41">
        <f t="shared" si="129"/>
        <v>5.1614561319999996</v>
      </c>
      <c r="K1214" s="41">
        <f t="shared" si="130"/>
        <v>6631.2606236352285</v>
      </c>
      <c r="L1214" s="41">
        <f t="shared" si="131"/>
        <v>4.0001285022999997E-3</v>
      </c>
      <c r="M1214" s="41">
        <f t="shared" si="132"/>
        <v>5.1392269833172408</v>
      </c>
    </row>
    <row r="1215" spans="2:13">
      <c r="B1215" s="83">
        <f t="shared" si="126"/>
        <v>1210</v>
      </c>
      <c r="C1215" s="44">
        <v>5200</v>
      </c>
      <c r="D1215" s="48">
        <v>11876.32</v>
      </c>
      <c r="E1215" s="48">
        <v>11.87632</v>
      </c>
      <c r="F1215" s="48">
        <v>21.809711927782367</v>
      </c>
      <c r="G1215" s="50">
        <v>443.8</v>
      </c>
      <c r="H1215" s="41">
        <f t="shared" si="127"/>
        <v>1.1876319999999999E-2</v>
      </c>
      <c r="I1215" s="41">
        <f t="shared" si="128"/>
        <v>1.4640863377777777</v>
      </c>
      <c r="J1215" s="41">
        <f t="shared" si="129"/>
        <v>5.2707108159999994</v>
      </c>
      <c r="K1215" s="41">
        <f t="shared" si="130"/>
        <v>6636.5313344512288</v>
      </c>
      <c r="L1215" s="41">
        <f t="shared" si="131"/>
        <v>4.084800882399999E-3</v>
      </c>
      <c r="M1215" s="41">
        <f t="shared" si="132"/>
        <v>5.143311784199641</v>
      </c>
    </row>
    <row r="1216" spans="2:13">
      <c r="B1216" s="83">
        <f t="shared" si="126"/>
        <v>1211</v>
      </c>
      <c r="C1216" s="44">
        <v>5300</v>
      </c>
      <c r="D1216" s="48">
        <v>12122.5</v>
      </c>
      <c r="E1216" s="48">
        <v>12.1225</v>
      </c>
      <c r="F1216" s="48">
        <v>21.841763746771711</v>
      </c>
      <c r="G1216" s="50">
        <v>443.8</v>
      </c>
      <c r="H1216" s="41">
        <f t="shared" si="127"/>
        <v>1.2122500000000001E-2</v>
      </c>
      <c r="I1216" s="41">
        <f t="shared" si="128"/>
        <v>1.4944348611111111</v>
      </c>
      <c r="J1216" s="41">
        <f t="shared" si="129"/>
        <v>5.3799655000000008</v>
      </c>
      <c r="K1216" s="41">
        <f t="shared" si="130"/>
        <v>6641.911299951229</v>
      </c>
      <c r="L1216" s="41">
        <f t="shared" si="131"/>
        <v>4.1694732625000008E-3</v>
      </c>
      <c r="M1216" s="41">
        <f t="shared" si="132"/>
        <v>5.1474812574621414</v>
      </c>
    </row>
    <row r="1217" spans="2:13">
      <c r="B1217" s="83">
        <f t="shared" si="126"/>
        <v>1212</v>
      </c>
      <c r="C1217" s="44">
        <v>5400</v>
      </c>
      <c r="D1217" s="48">
        <v>12368.679999999998</v>
      </c>
      <c r="E1217" s="48">
        <v>12.368679999999998</v>
      </c>
      <c r="F1217" s="48">
        <v>21.87262846135404</v>
      </c>
      <c r="G1217" s="50">
        <v>443.8</v>
      </c>
      <c r="H1217" s="41">
        <f t="shared" si="127"/>
        <v>1.2368679999999998E-2</v>
      </c>
      <c r="I1217" s="41">
        <f t="shared" si="128"/>
        <v>1.5247833844444441</v>
      </c>
      <c r="J1217" s="41">
        <f t="shared" si="129"/>
        <v>5.4892201839999997</v>
      </c>
      <c r="K1217" s="41">
        <f t="shared" si="130"/>
        <v>6647.4005201352293</v>
      </c>
      <c r="L1217" s="41">
        <f t="shared" si="131"/>
        <v>4.2541456426000001E-3</v>
      </c>
      <c r="M1217" s="41">
        <f t="shared" si="132"/>
        <v>5.1517354031047411</v>
      </c>
    </row>
    <row r="1218" spans="2:13">
      <c r="B1218" s="83">
        <f t="shared" si="126"/>
        <v>1213</v>
      </c>
      <c r="C1218" s="44">
        <v>5400</v>
      </c>
      <c r="D1218" s="48">
        <v>12368.679999999998</v>
      </c>
      <c r="E1218" s="48">
        <v>12.368679999999998</v>
      </c>
      <c r="F1218" s="48">
        <v>21.87262846135404</v>
      </c>
      <c r="G1218" s="50">
        <v>443.8</v>
      </c>
      <c r="H1218" s="41">
        <f t="shared" si="127"/>
        <v>1.2368679999999998E-2</v>
      </c>
      <c r="I1218" s="41">
        <f t="shared" si="128"/>
        <v>1.5247833844444441</v>
      </c>
      <c r="J1218" s="41">
        <f t="shared" si="129"/>
        <v>5.4892201839999997</v>
      </c>
      <c r="K1218" s="41">
        <f t="shared" si="130"/>
        <v>6652.8897403192295</v>
      </c>
      <c r="L1218" s="41">
        <f t="shared" si="131"/>
        <v>4.2541456426000001E-3</v>
      </c>
      <c r="M1218" s="41">
        <f t="shared" si="132"/>
        <v>5.1559895487473408</v>
      </c>
    </row>
    <row r="1219" spans="2:13">
      <c r="B1219" s="83">
        <f t="shared" si="126"/>
        <v>1214</v>
      </c>
      <c r="C1219" s="44">
        <v>5400</v>
      </c>
      <c r="D1219" s="48">
        <v>12368.679999999998</v>
      </c>
      <c r="E1219" s="48">
        <v>12.368679999999998</v>
      </c>
      <c r="F1219" s="48">
        <v>21.87262846135404</v>
      </c>
      <c r="G1219" s="50">
        <v>443.8</v>
      </c>
      <c r="H1219" s="41">
        <f t="shared" si="127"/>
        <v>1.2368679999999998E-2</v>
      </c>
      <c r="I1219" s="41">
        <f t="shared" si="128"/>
        <v>1.5247833844444441</v>
      </c>
      <c r="J1219" s="41">
        <f t="shared" si="129"/>
        <v>5.4892201839999997</v>
      </c>
      <c r="K1219" s="41">
        <f t="shared" si="130"/>
        <v>6658.3789605032298</v>
      </c>
      <c r="L1219" s="41">
        <f t="shared" si="131"/>
        <v>4.2541456426000001E-3</v>
      </c>
      <c r="M1219" s="41">
        <f t="shared" si="132"/>
        <v>5.1602436943899406</v>
      </c>
    </row>
    <row r="1220" spans="2:13">
      <c r="B1220" s="83">
        <f t="shared" si="126"/>
        <v>1215</v>
      </c>
      <c r="C1220" s="44">
        <v>5400</v>
      </c>
      <c r="D1220" s="48">
        <v>12368.679999999998</v>
      </c>
      <c r="E1220" s="48">
        <v>12.368679999999998</v>
      </c>
      <c r="F1220" s="48">
        <v>21.87262846135404</v>
      </c>
      <c r="G1220" s="50">
        <v>443.8</v>
      </c>
      <c r="H1220" s="41">
        <f t="shared" si="127"/>
        <v>1.2368679999999998E-2</v>
      </c>
      <c r="I1220" s="41">
        <f t="shared" si="128"/>
        <v>1.5247833844444441</v>
      </c>
      <c r="J1220" s="41">
        <f t="shared" si="129"/>
        <v>5.4892201839999997</v>
      </c>
      <c r="K1220" s="41">
        <f t="shared" si="130"/>
        <v>6663.8681806872301</v>
      </c>
      <c r="L1220" s="41">
        <f t="shared" si="131"/>
        <v>4.2541456426000001E-3</v>
      </c>
      <c r="M1220" s="41">
        <f t="shared" si="132"/>
        <v>5.1644978400325403</v>
      </c>
    </row>
    <row r="1221" spans="2:13">
      <c r="B1221" s="83">
        <f t="shared" si="126"/>
        <v>1216</v>
      </c>
      <c r="C1221" s="44">
        <v>5500</v>
      </c>
      <c r="D1221" s="48">
        <v>12637.240000000002</v>
      </c>
      <c r="E1221" s="48">
        <v>12.637240000000002</v>
      </c>
      <c r="F1221" s="48">
        <v>21.941227778603171</v>
      </c>
      <c r="G1221" s="50">
        <v>443.8</v>
      </c>
      <c r="H1221" s="41">
        <f t="shared" si="127"/>
        <v>1.2637240000000003E-2</v>
      </c>
      <c r="I1221" s="41">
        <f t="shared" si="128"/>
        <v>1.5578908644444447</v>
      </c>
      <c r="J1221" s="41">
        <f t="shared" si="129"/>
        <v>5.608407112000001</v>
      </c>
      <c r="K1221" s="41">
        <f t="shared" si="130"/>
        <v>6669.4765877992304</v>
      </c>
      <c r="L1221" s="41">
        <f t="shared" si="131"/>
        <v>4.3465155118000004E-3</v>
      </c>
      <c r="M1221" s="41">
        <f t="shared" si="132"/>
        <v>5.1688443555443406</v>
      </c>
    </row>
    <row r="1222" spans="2:13">
      <c r="B1222" s="83">
        <f t="shared" si="126"/>
        <v>1217</v>
      </c>
      <c r="C1222" s="44">
        <v>5600</v>
      </c>
      <c r="D1222" s="48">
        <v>12719.300000000001</v>
      </c>
      <c r="E1222" s="48">
        <v>12.7193</v>
      </c>
      <c r="F1222" s="48">
        <v>21.68935143930798</v>
      </c>
      <c r="G1222" s="50">
        <v>443.8</v>
      </c>
      <c r="H1222" s="41">
        <f t="shared" si="127"/>
        <v>1.2719300000000001E-2</v>
      </c>
      <c r="I1222" s="41">
        <f t="shared" si="128"/>
        <v>1.5680070388888889</v>
      </c>
      <c r="J1222" s="41">
        <f t="shared" si="129"/>
        <v>5.6448253400000006</v>
      </c>
      <c r="K1222" s="41">
        <f t="shared" si="130"/>
        <v>6675.1214131392308</v>
      </c>
      <c r="L1222" s="41">
        <f t="shared" si="131"/>
        <v>4.3747396385000002E-3</v>
      </c>
      <c r="M1222" s="41">
        <f t="shared" si="132"/>
        <v>5.1732190951828407</v>
      </c>
    </row>
    <row r="1223" spans="2:13">
      <c r="B1223" s="83">
        <f t="shared" ref="B1223:B1286" si="133">B1222+1</f>
        <v>1218</v>
      </c>
      <c r="C1223" s="44">
        <v>5700</v>
      </c>
      <c r="D1223" s="48">
        <v>12764.06</v>
      </c>
      <c r="E1223" s="48">
        <v>12.764059999999999</v>
      </c>
      <c r="F1223" s="48">
        <v>21.383823609700396</v>
      </c>
      <c r="G1223" s="50">
        <v>443.8</v>
      </c>
      <c r="H1223" s="41">
        <f t="shared" ref="H1223:H1286" si="134">E1223/1000</f>
        <v>1.2764059999999999E-2</v>
      </c>
      <c r="I1223" s="41">
        <f t="shared" ref="I1223:I1286" si="135">E1223*G1223/3600</f>
        <v>1.5735249522222221</v>
      </c>
      <c r="J1223" s="41">
        <f t="shared" ref="J1223:J1286" si="136">H1223*G1223</f>
        <v>5.6646898279999993</v>
      </c>
      <c r="K1223" s="41">
        <f t="shared" ref="K1223:K1286" si="137">K1222+J1223</f>
        <v>6680.7861029672304</v>
      </c>
      <c r="L1223" s="41">
        <f t="shared" ref="L1223:L1286" si="138">J1223/1000*0.775</f>
        <v>4.3901346166999996E-3</v>
      </c>
      <c r="M1223" s="41">
        <f t="shared" ref="M1223:M1286" si="139">M1222+L1223</f>
        <v>5.1776092297995406</v>
      </c>
    </row>
    <row r="1224" spans="2:13">
      <c r="B1224" s="83">
        <f t="shared" si="133"/>
        <v>1219</v>
      </c>
      <c r="C1224" s="44">
        <v>5800</v>
      </c>
      <c r="D1224" s="48">
        <v>12816.28</v>
      </c>
      <c r="E1224" s="48">
        <v>12.816280000000001</v>
      </c>
      <c r="F1224" s="48">
        <v>21.101113593618585</v>
      </c>
      <c r="G1224" s="50">
        <v>443.8</v>
      </c>
      <c r="H1224" s="41">
        <f t="shared" si="134"/>
        <v>1.2816280000000001E-2</v>
      </c>
      <c r="I1224" s="41">
        <f t="shared" si="135"/>
        <v>1.5799625177777779</v>
      </c>
      <c r="J1224" s="41">
        <f t="shared" si="136"/>
        <v>5.6878650640000004</v>
      </c>
      <c r="K1224" s="41">
        <f t="shared" si="137"/>
        <v>6686.4739680312305</v>
      </c>
      <c r="L1224" s="41">
        <f t="shared" si="138"/>
        <v>4.4080954246E-3</v>
      </c>
      <c r="M1224" s="41">
        <f t="shared" si="139"/>
        <v>5.182017325224141</v>
      </c>
    </row>
    <row r="1225" spans="2:13">
      <c r="B1225" s="83">
        <f t="shared" si="133"/>
        <v>1220</v>
      </c>
      <c r="C1225" s="44">
        <v>5800</v>
      </c>
      <c r="D1225" s="48">
        <v>12816.28</v>
      </c>
      <c r="E1225" s="48">
        <v>12.816280000000001</v>
      </c>
      <c r="F1225" s="48">
        <v>21.101113593618585</v>
      </c>
      <c r="G1225" s="50">
        <v>443.8</v>
      </c>
      <c r="H1225" s="41">
        <f t="shared" si="134"/>
        <v>1.2816280000000001E-2</v>
      </c>
      <c r="I1225" s="41">
        <f t="shared" si="135"/>
        <v>1.5799625177777779</v>
      </c>
      <c r="J1225" s="41">
        <f t="shared" si="136"/>
        <v>5.6878650640000004</v>
      </c>
      <c r="K1225" s="41">
        <f t="shared" si="137"/>
        <v>6692.1618330952306</v>
      </c>
      <c r="L1225" s="41">
        <f t="shared" si="138"/>
        <v>4.4080954246E-3</v>
      </c>
      <c r="M1225" s="41">
        <f t="shared" si="139"/>
        <v>5.1864254206487415</v>
      </c>
    </row>
    <row r="1226" spans="2:13">
      <c r="B1226" s="83">
        <f t="shared" si="133"/>
        <v>1221</v>
      </c>
      <c r="C1226" s="44">
        <v>5900</v>
      </c>
      <c r="D1226" s="48">
        <v>12861.039999999999</v>
      </c>
      <c r="E1226" s="48">
        <v>12.861039999999999</v>
      </c>
      <c r="F1226" s="48">
        <v>20.815912772568705</v>
      </c>
      <c r="G1226" s="50">
        <v>443.8</v>
      </c>
      <c r="H1226" s="41">
        <f t="shared" si="134"/>
        <v>1.2861039999999999E-2</v>
      </c>
      <c r="I1226" s="41">
        <f t="shared" si="135"/>
        <v>1.585480431111111</v>
      </c>
      <c r="J1226" s="41">
        <f t="shared" si="136"/>
        <v>5.707729552</v>
      </c>
      <c r="K1226" s="41">
        <f t="shared" si="137"/>
        <v>6697.8695626472309</v>
      </c>
      <c r="L1226" s="41">
        <f t="shared" si="138"/>
        <v>4.4234904028000004E-3</v>
      </c>
      <c r="M1226" s="41">
        <f t="shared" si="139"/>
        <v>5.1908489110515417</v>
      </c>
    </row>
    <row r="1227" spans="2:13">
      <c r="B1227" s="83">
        <f t="shared" si="133"/>
        <v>1222</v>
      </c>
      <c r="C1227" s="44">
        <v>5900</v>
      </c>
      <c r="D1227" s="48">
        <v>12861.039999999999</v>
      </c>
      <c r="E1227" s="48">
        <v>12.861039999999999</v>
      </c>
      <c r="F1227" s="48">
        <v>20.815912772568705</v>
      </c>
      <c r="G1227" s="50">
        <v>443.8</v>
      </c>
      <c r="H1227" s="41">
        <f t="shared" si="134"/>
        <v>1.2861039999999999E-2</v>
      </c>
      <c r="I1227" s="41">
        <f t="shared" si="135"/>
        <v>1.585480431111111</v>
      </c>
      <c r="J1227" s="41">
        <f t="shared" si="136"/>
        <v>5.707729552</v>
      </c>
      <c r="K1227" s="41">
        <f t="shared" si="137"/>
        <v>6703.5772921992311</v>
      </c>
      <c r="L1227" s="41">
        <f t="shared" si="138"/>
        <v>4.4234904028000004E-3</v>
      </c>
      <c r="M1227" s="41">
        <f t="shared" si="139"/>
        <v>5.1952724014543419</v>
      </c>
    </row>
    <row r="1228" spans="2:13">
      <c r="B1228" s="83">
        <f t="shared" si="133"/>
        <v>1223</v>
      </c>
      <c r="C1228" s="44">
        <v>6000</v>
      </c>
      <c r="D1228" s="48">
        <v>12920.72</v>
      </c>
      <c r="E1228" s="48">
        <v>12.920719999999999</v>
      </c>
      <c r="F1228" s="48">
        <v>20.563964563063138</v>
      </c>
      <c r="G1228" s="50">
        <v>443.8</v>
      </c>
      <c r="H1228" s="41">
        <f t="shared" si="134"/>
        <v>1.292072E-2</v>
      </c>
      <c r="I1228" s="41">
        <f t="shared" si="135"/>
        <v>1.5928376488888889</v>
      </c>
      <c r="J1228" s="41">
        <f t="shared" si="136"/>
        <v>5.7342155359999998</v>
      </c>
      <c r="K1228" s="41">
        <f t="shared" si="137"/>
        <v>6709.3115077352313</v>
      </c>
      <c r="L1228" s="41">
        <f t="shared" si="138"/>
        <v>4.4440170403999999E-3</v>
      </c>
      <c r="M1228" s="41">
        <f t="shared" si="139"/>
        <v>5.1997164184947415</v>
      </c>
    </row>
    <row r="1229" spans="2:13">
      <c r="B1229" s="83">
        <f t="shared" si="133"/>
        <v>1224</v>
      </c>
      <c r="C1229" s="44">
        <v>6000</v>
      </c>
      <c r="D1229" s="48">
        <v>12920.72</v>
      </c>
      <c r="E1229" s="48">
        <v>12.920719999999999</v>
      </c>
      <c r="F1229" s="48">
        <v>20.563964563063138</v>
      </c>
      <c r="G1229" s="50">
        <v>443.8</v>
      </c>
      <c r="H1229" s="41">
        <f t="shared" si="134"/>
        <v>1.292072E-2</v>
      </c>
      <c r="I1229" s="41">
        <f t="shared" si="135"/>
        <v>1.5928376488888889</v>
      </c>
      <c r="J1229" s="41">
        <f t="shared" si="136"/>
        <v>5.7342155359999998</v>
      </c>
      <c r="K1229" s="41">
        <f t="shared" si="137"/>
        <v>6715.0457232712315</v>
      </c>
      <c r="L1229" s="41">
        <f t="shared" si="138"/>
        <v>4.4440170403999999E-3</v>
      </c>
      <c r="M1229" s="41">
        <f t="shared" si="139"/>
        <v>5.2041604355351412</v>
      </c>
    </row>
    <row r="1230" spans="2:13">
      <c r="B1230" s="83">
        <f t="shared" si="133"/>
        <v>1225</v>
      </c>
      <c r="C1230" s="44">
        <v>6100</v>
      </c>
      <c r="D1230" s="48">
        <v>12958.02</v>
      </c>
      <c r="E1230" s="48">
        <v>12.958020000000001</v>
      </c>
      <c r="F1230" s="48">
        <v>20.285241990330903</v>
      </c>
      <c r="G1230" s="50">
        <v>443.8</v>
      </c>
      <c r="H1230" s="41">
        <f t="shared" si="134"/>
        <v>1.2958020000000001E-2</v>
      </c>
      <c r="I1230" s="41">
        <f t="shared" si="135"/>
        <v>1.5974359100000002</v>
      </c>
      <c r="J1230" s="41">
        <f t="shared" si="136"/>
        <v>5.7507692760000007</v>
      </c>
      <c r="K1230" s="41">
        <f t="shared" si="137"/>
        <v>6720.7964925472315</v>
      </c>
      <c r="L1230" s="41">
        <f t="shared" si="138"/>
        <v>4.4568461889000011E-3</v>
      </c>
      <c r="M1230" s="41">
        <f t="shared" si="139"/>
        <v>5.2086172817240408</v>
      </c>
    </row>
    <row r="1231" spans="2:13">
      <c r="B1231" s="83">
        <f t="shared" si="133"/>
        <v>1226</v>
      </c>
      <c r="C1231" s="44">
        <v>6100</v>
      </c>
      <c r="D1231" s="48">
        <v>12958.02</v>
      </c>
      <c r="E1231" s="48">
        <v>12.958020000000001</v>
      </c>
      <c r="F1231" s="48">
        <v>20.285241990330903</v>
      </c>
      <c r="G1231" s="50">
        <v>443.8</v>
      </c>
      <c r="H1231" s="41">
        <f t="shared" si="134"/>
        <v>1.2958020000000001E-2</v>
      </c>
      <c r="I1231" s="41">
        <f t="shared" si="135"/>
        <v>1.5974359100000002</v>
      </c>
      <c r="J1231" s="41">
        <f t="shared" si="136"/>
        <v>5.7507692760000007</v>
      </c>
      <c r="K1231" s="41">
        <f t="shared" si="137"/>
        <v>6726.5472618232316</v>
      </c>
      <c r="L1231" s="41">
        <f t="shared" si="138"/>
        <v>4.4568461889000011E-3</v>
      </c>
      <c r="M1231" s="41">
        <f t="shared" si="139"/>
        <v>5.2130741279129404</v>
      </c>
    </row>
    <row r="1232" spans="2:13">
      <c r="B1232" s="83">
        <f t="shared" si="133"/>
        <v>1227</v>
      </c>
      <c r="C1232" s="44">
        <v>6200</v>
      </c>
      <c r="D1232" s="48">
        <v>13010.240000000002</v>
      </c>
      <c r="E1232" s="48">
        <v>13.010240000000001</v>
      </c>
      <c r="F1232" s="48">
        <v>20.038490388502264</v>
      </c>
      <c r="G1232" s="50">
        <v>443.8</v>
      </c>
      <c r="H1232" s="41">
        <f t="shared" si="134"/>
        <v>1.3010240000000001E-2</v>
      </c>
      <c r="I1232" s="41">
        <f t="shared" si="135"/>
        <v>1.6038734755555559</v>
      </c>
      <c r="J1232" s="41">
        <f t="shared" si="136"/>
        <v>5.7739445120000008</v>
      </c>
      <c r="K1232" s="41">
        <f t="shared" si="137"/>
        <v>6732.3212063352312</v>
      </c>
      <c r="L1232" s="41">
        <f t="shared" si="138"/>
        <v>4.4748069968000006E-3</v>
      </c>
      <c r="M1232" s="41">
        <f t="shared" si="139"/>
        <v>5.2175489349097406</v>
      </c>
    </row>
    <row r="1233" spans="2:13">
      <c r="B1233" s="83">
        <f t="shared" si="133"/>
        <v>1228</v>
      </c>
      <c r="C1233" s="44">
        <v>6200</v>
      </c>
      <c r="D1233" s="48">
        <v>13010.240000000002</v>
      </c>
      <c r="E1233" s="48">
        <v>13.010240000000001</v>
      </c>
      <c r="F1233" s="48">
        <v>20.038490388502264</v>
      </c>
      <c r="G1233" s="50">
        <v>443.8</v>
      </c>
      <c r="H1233" s="41">
        <f t="shared" si="134"/>
        <v>1.3010240000000001E-2</v>
      </c>
      <c r="I1233" s="41">
        <f t="shared" si="135"/>
        <v>1.6038734755555559</v>
      </c>
      <c r="J1233" s="41">
        <f t="shared" si="136"/>
        <v>5.7739445120000008</v>
      </c>
      <c r="K1233" s="41">
        <f t="shared" si="137"/>
        <v>6738.0951508472308</v>
      </c>
      <c r="L1233" s="41">
        <f t="shared" si="138"/>
        <v>4.4748069968000006E-3</v>
      </c>
      <c r="M1233" s="41">
        <f t="shared" si="139"/>
        <v>5.2220237419065407</v>
      </c>
    </row>
    <row r="1234" spans="2:13">
      <c r="B1234" s="83">
        <f t="shared" si="133"/>
        <v>1229</v>
      </c>
      <c r="C1234" s="44">
        <v>6300</v>
      </c>
      <c r="D1234" s="48">
        <v>13055</v>
      </c>
      <c r="E1234" s="48">
        <v>13.055</v>
      </c>
      <c r="F1234" s="48">
        <v>19.788264591092322</v>
      </c>
      <c r="G1234" s="50">
        <v>443.8</v>
      </c>
      <c r="H1234" s="41">
        <f t="shared" si="134"/>
        <v>1.3054999999999999E-2</v>
      </c>
      <c r="I1234" s="41">
        <f t="shared" si="135"/>
        <v>1.6093913888888889</v>
      </c>
      <c r="J1234" s="41">
        <f t="shared" si="136"/>
        <v>5.7938089999999995</v>
      </c>
      <c r="K1234" s="41">
        <f t="shared" si="137"/>
        <v>6743.8889598472306</v>
      </c>
      <c r="L1234" s="41">
        <f t="shared" si="138"/>
        <v>4.4902019750000001E-3</v>
      </c>
      <c r="M1234" s="41">
        <f t="shared" si="139"/>
        <v>5.2265139438815407</v>
      </c>
    </row>
    <row r="1235" spans="2:13">
      <c r="B1235" s="83">
        <f t="shared" si="133"/>
        <v>1230</v>
      </c>
      <c r="C1235" s="44">
        <v>6300</v>
      </c>
      <c r="D1235" s="48">
        <v>13055</v>
      </c>
      <c r="E1235" s="48">
        <v>13.055</v>
      </c>
      <c r="F1235" s="48">
        <v>19.788264591092322</v>
      </c>
      <c r="G1235" s="50">
        <v>443.8</v>
      </c>
      <c r="H1235" s="41">
        <f t="shared" si="134"/>
        <v>1.3054999999999999E-2</v>
      </c>
      <c r="I1235" s="41">
        <f t="shared" si="135"/>
        <v>1.6093913888888889</v>
      </c>
      <c r="J1235" s="41">
        <f t="shared" si="136"/>
        <v>5.7938089999999995</v>
      </c>
      <c r="K1235" s="41">
        <f t="shared" si="137"/>
        <v>6749.6827688472304</v>
      </c>
      <c r="L1235" s="41">
        <f t="shared" si="138"/>
        <v>4.4902019750000001E-3</v>
      </c>
      <c r="M1235" s="41">
        <f t="shared" si="139"/>
        <v>5.2310041458565406</v>
      </c>
    </row>
    <row r="1236" spans="2:13">
      <c r="B1236" s="83">
        <f t="shared" si="133"/>
        <v>1231</v>
      </c>
      <c r="C1236" s="44">
        <v>6300</v>
      </c>
      <c r="D1236" s="48">
        <v>13055</v>
      </c>
      <c r="E1236" s="48">
        <v>13.055</v>
      </c>
      <c r="F1236" s="48">
        <v>19.788264591092322</v>
      </c>
      <c r="G1236" s="50">
        <v>443.8</v>
      </c>
      <c r="H1236" s="41">
        <f t="shared" si="134"/>
        <v>1.3054999999999999E-2</v>
      </c>
      <c r="I1236" s="41">
        <f t="shared" si="135"/>
        <v>1.6093913888888889</v>
      </c>
      <c r="J1236" s="41">
        <f t="shared" si="136"/>
        <v>5.7938089999999995</v>
      </c>
      <c r="K1236" s="41">
        <f t="shared" si="137"/>
        <v>6755.4765778472301</v>
      </c>
      <c r="L1236" s="41">
        <f t="shared" si="138"/>
        <v>4.4902019750000001E-3</v>
      </c>
      <c r="M1236" s="41">
        <f t="shared" si="139"/>
        <v>5.2354943478315406</v>
      </c>
    </row>
    <row r="1237" spans="2:13">
      <c r="B1237" s="83">
        <f t="shared" si="133"/>
        <v>1232</v>
      </c>
      <c r="C1237" s="44">
        <v>6300</v>
      </c>
      <c r="D1237" s="48">
        <v>13055</v>
      </c>
      <c r="E1237" s="48">
        <v>13.055</v>
      </c>
      <c r="F1237" s="48">
        <v>19.788264591092322</v>
      </c>
      <c r="G1237" s="50">
        <v>443.8</v>
      </c>
      <c r="H1237" s="41">
        <f t="shared" si="134"/>
        <v>1.3054999999999999E-2</v>
      </c>
      <c r="I1237" s="41">
        <f t="shared" si="135"/>
        <v>1.6093913888888889</v>
      </c>
      <c r="J1237" s="41">
        <f t="shared" si="136"/>
        <v>5.7938089999999995</v>
      </c>
      <c r="K1237" s="41">
        <f t="shared" si="137"/>
        <v>6761.2703868472299</v>
      </c>
      <c r="L1237" s="41">
        <f t="shared" si="138"/>
        <v>4.4902019750000001E-3</v>
      </c>
      <c r="M1237" s="41">
        <f t="shared" si="139"/>
        <v>5.2399845498065405</v>
      </c>
    </row>
    <row r="1238" spans="2:13">
      <c r="B1238" s="82">
        <f t="shared" si="133"/>
        <v>1233</v>
      </c>
      <c r="C1238" s="44">
        <v>6300</v>
      </c>
      <c r="D1238" s="48">
        <v>13055</v>
      </c>
      <c r="E1238" s="48">
        <v>13.055</v>
      </c>
      <c r="F1238" s="48">
        <v>19.788264591092322</v>
      </c>
      <c r="G1238" s="50">
        <v>443.8</v>
      </c>
      <c r="H1238" s="41">
        <f t="shared" si="134"/>
        <v>1.3054999999999999E-2</v>
      </c>
      <c r="I1238" s="41">
        <f t="shared" si="135"/>
        <v>1.6093913888888889</v>
      </c>
      <c r="J1238" s="41">
        <f t="shared" si="136"/>
        <v>5.7938089999999995</v>
      </c>
      <c r="K1238" s="41">
        <f t="shared" si="137"/>
        <v>6767.0641958472297</v>
      </c>
      <c r="L1238" s="41">
        <f t="shared" si="138"/>
        <v>4.4902019750000001E-3</v>
      </c>
      <c r="M1238" s="41">
        <f t="shared" si="139"/>
        <v>5.2444747517815404</v>
      </c>
    </row>
    <row r="1239" spans="2:13">
      <c r="B1239" s="82">
        <f t="shared" si="133"/>
        <v>1234</v>
      </c>
      <c r="C1239" s="44">
        <v>4900</v>
      </c>
      <c r="D1239" s="48">
        <v>11167.62</v>
      </c>
      <c r="E1239" s="48">
        <v>11.167620000000001</v>
      </c>
      <c r="F1239" s="48">
        <v>21.763860313125459</v>
      </c>
      <c r="G1239" s="50">
        <v>443.8</v>
      </c>
      <c r="H1239" s="41">
        <f t="shared" si="134"/>
        <v>1.1167620000000001E-2</v>
      </c>
      <c r="I1239" s="41">
        <f t="shared" si="135"/>
        <v>1.3767193766666668</v>
      </c>
      <c r="J1239" s="41">
        <f t="shared" si="136"/>
        <v>4.9561897560000006</v>
      </c>
      <c r="K1239" s="41">
        <f t="shared" si="137"/>
        <v>6772.0203856032294</v>
      </c>
      <c r="L1239" s="41">
        <f t="shared" si="138"/>
        <v>3.8410470609000001E-3</v>
      </c>
      <c r="M1239" s="41">
        <f t="shared" si="139"/>
        <v>5.24831579884244</v>
      </c>
    </row>
    <row r="1240" spans="2:13">
      <c r="B1240" s="82">
        <f t="shared" si="133"/>
        <v>1235</v>
      </c>
      <c r="C1240" s="44">
        <v>4900</v>
      </c>
      <c r="D1240" s="48">
        <v>11167.62</v>
      </c>
      <c r="E1240" s="48">
        <v>11.167620000000001</v>
      </c>
      <c r="F1240" s="48">
        <v>21.763860313125459</v>
      </c>
      <c r="G1240" s="50">
        <v>443.8</v>
      </c>
      <c r="H1240" s="41">
        <f t="shared" si="134"/>
        <v>1.1167620000000001E-2</v>
      </c>
      <c r="I1240" s="41">
        <f t="shared" si="135"/>
        <v>1.3767193766666668</v>
      </c>
      <c r="J1240" s="41">
        <f t="shared" si="136"/>
        <v>4.9561897560000006</v>
      </c>
      <c r="K1240" s="41">
        <f t="shared" si="137"/>
        <v>6776.9765753592292</v>
      </c>
      <c r="L1240" s="41">
        <f t="shared" si="138"/>
        <v>3.8410470609000001E-3</v>
      </c>
      <c r="M1240" s="41">
        <f t="shared" si="139"/>
        <v>5.2521568459033396</v>
      </c>
    </row>
    <row r="1241" spans="2:13">
      <c r="B1241" s="82">
        <f t="shared" si="133"/>
        <v>1236</v>
      </c>
      <c r="C1241" s="44">
        <v>4900</v>
      </c>
      <c r="D1241" s="48">
        <v>11167.62</v>
      </c>
      <c r="E1241" s="48">
        <v>11.167620000000001</v>
      </c>
      <c r="F1241" s="48">
        <v>21.763860313125459</v>
      </c>
      <c r="G1241" s="50">
        <v>443.8</v>
      </c>
      <c r="H1241" s="41">
        <f t="shared" si="134"/>
        <v>1.1167620000000001E-2</v>
      </c>
      <c r="I1241" s="41">
        <f t="shared" si="135"/>
        <v>1.3767193766666668</v>
      </c>
      <c r="J1241" s="41">
        <f t="shared" si="136"/>
        <v>4.9561897560000006</v>
      </c>
      <c r="K1241" s="41">
        <f t="shared" si="137"/>
        <v>6781.9327651152289</v>
      </c>
      <c r="L1241" s="41">
        <f t="shared" si="138"/>
        <v>3.8410470609000001E-3</v>
      </c>
      <c r="M1241" s="41">
        <f t="shared" si="139"/>
        <v>5.2559978929642392</v>
      </c>
    </row>
    <row r="1242" spans="2:13">
      <c r="B1242" s="82">
        <f t="shared" si="133"/>
        <v>1237</v>
      </c>
      <c r="C1242" s="44">
        <v>4900</v>
      </c>
      <c r="D1242" s="48">
        <v>11167.62</v>
      </c>
      <c r="E1242" s="48">
        <v>11.167620000000001</v>
      </c>
      <c r="F1242" s="48">
        <v>21.763860313125459</v>
      </c>
      <c r="G1242" s="50">
        <v>443.8</v>
      </c>
      <c r="H1242" s="41">
        <f t="shared" si="134"/>
        <v>1.1167620000000001E-2</v>
      </c>
      <c r="I1242" s="41">
        <f t="shared" si="135"/>
        <v>1.3767193766666668</v>
      </c>
      <c r="J1242" s="41">
        <f t="shared" si="136"/>
        <v>4.9561897560000006</v>
      </c>
      <c r="K1242" s="41">
        <f t="shared" si="137"/>
        <v>6786.8889548712286</v>
      </c>
      <c r="L1242" s="41">
        <f t="shared" si="138"/>
        <v>3.8410470609000001E-3</v>
      </c>
      <c r="M1242" s="41">
        <f t="shared" si="139"/>
        <v>5.2598389400251389</v>
      </c>
    </row>
    <row r="1243" spans="2:13">
      <c r="B1243" s="82">
        <f t="shared" si="133"/>
        <v>1238</v>
      </c>
      <c r="C1243" s="44">
        <v>4900</v>
      </c>
      <c r="D1243" s="48">
        <v>11167.62</v>
      </c>
      <c r="E1243" s="48">
        <v>11.167620000000001</v>
      </c>
      <c r="F1243" s="48">
        <v>21.763860313125459</v>
      </c>
      <c r="G1243" s="50">
        <v>443.8</v>
      </c>
      <c r="H1243" s="41">
        <f t="shared" si="134"/>
        <v>1.1167620000000001E-2</v>
      </c>
      <c r="I1243" s="41">
        <f t="shared" si="135"/>
        <v>1.3767193766666668</v>
      </c>
      <c r="J1243" s="41">
        <f t="shared" si="136"/>
        <v>4.9561897560000006</v>
      </c>
      <c r="K1243" s="41">
        <f t="shared" si="137"/>
        <v>6791.8451446272284</v>
      </c>
      <c r="L1243" s="41">
        <f t="shared" si="138"/>
        <v>3.8410470609000001E-3</v>
      </c>
      <c r="M1243" s="41">
        <f t="shared" si="139"/>
        <v>5.2636799870860385</v>
      </c>
    </row>
    <row r="1244" spans="2:13">
      <c r="B1244" s="82">
        <f t="shared" si="133"/>
        <v>1239</v>
      </c>
      <c r="C1244" s="44">
        <v>4900</v>
      </c>
      <c r="D1244" s="48">
        <v>11167.62</v>
      </c>
      <c r="E1244" s="48">
        <v>11.167620000000001</v>
      </c>
      <c r="F1244" s="48">
        <v>21.763860313125459</v>
      </c>
      <c r="G1244" s="50">
        <v>443.8</v>
      </c>
      <c r="H1244" s="41">
        <f t="shared" si="134"/>
        <v>1.1167620000000001E-2</v>
      </c>
      <c r="I1244" s="41">
        <f t="shared" si="135"/>
        <v>1.3767193766666668</v>
      </c>
      <c r="J1244" s="41">
        <f t="shared" si="136"/>
        <v>4.9561897560000006</v>
      </c>
      <c r="K1244" s="41">
        <f t="shared" si="137"/>
        <v>6796.8013343832281</v>
      </c>
      <c r="L1244" s="41">
        <f t="shared" si="138"/>
        <v>3.8410470609000001E-3</v>
      </c>
      <c r="M1244" s="41">
        <f t="shared" si="139"/>
        <v>5.2675210341469381</v>
      </c>
    </row>
    <row r="1245" spans="2:13">
      <c r="B1245" s="82">
        <f t="shared" si="133"/>
        <v>1240</v>
      </c>
      <c r="C1245" s="44">
        <v>4900</v>
      </c>
      <c r="D1245" s="48">
        <v>11167.62</v>
      </c>
      <c r="E1245" s="48">
        <v>11.167620000000001</v>
      </c>
      <c r="F1245" s="48">
        <v>21.763860313125459</v>
      </c>
      <c r="G1245" s="50">
        <v>443.8</v>
      </c>
      <c r="H1245" s="41">
        <f t="shared" si="134"/>
        <v>1.1167620000000001E-2</v>
      </c>
      <c r="I1245" s="41">
        <f t="shared" si="135"/>
        <v>1.3767193766666668</v>
      </c>
      <c r="J1245" s="41">
        <f t="shared" si="136"/>
        <v>4.9561897560000006</v>
      </c>
      <c r="K1245" s="41">
        <f t="shared" si="137"/>
        <v>6801.7575241392278</v>
      </c>
      <c r="L1245" s="41">
        <f t="shared" si="138"/>
        <v>3.8410470609000001E-3</v>
      </c>
      <c r="M1245" s="41">
        <f t="shared" si="139"/>
        <v>5.2713620812078377</v>
      </c>
    </row>
    <row r="1246" spans="2:13">
      <c r="B1246" s="83">
        <f t="shared" si="133"/>
        <v>1241</v>
      </c>
      <c r="C1246" s="44">
        <v>4800</v>
      </c>
      <c r="D1246" s="48">
        <v>10951.28</v>
      </c>
      <c r="E1246" s="48">
        <v>10.951280000000001</v>
      </c>
      <c r="F1246" s="48">
        <v>21.786879314792646</v>
      </c>
      <c r="G1246" s="50">
        <v>443.8</v>
      </c>
      <c r="H1246" s="41">
        <f t="shared" si="134"/>
        <v>1.0951280000000001E-2</v>
      </c>
      <c r="I1246" s="41">
        <f t="shared" si="135"/>
        <v>1.3500494622222223</v>
      </c>
      <c r="J1246" s="41">
        <f t="shared" si="136"/>
        <v>4.8601780640000003</v>
      </c>
      <c r="K1246" s="41">
        <f t="shared" si="137"/>
        <v>6806.617702203228</v>
      </c>
      <c r="L1246" s="41">
        <f t="shared" si="138"/>
        <v>3.7666379996000002E-3</v>
      </c>
      <c r="M1246" s="41">
        <f t="shared" si="139"/>
        <v>5.2751287192074381</v>
      </c>
    </row>
    <row r="1247" spans="2:13">
      <c r="B1247" s="83">
        <f t="shared" si="133"/>
        <v>1242</v>
      </c>
      <c r="C1247" s="44">
        <v>4800</v>
      </c>
      <c r="D1247" s="48">
        <v>10951.28</v>
      </c>
      <c r="E1247" s="48">
        <v>10.951280000000001</v>
      </c>
      <c r="F1247" s="48">
        <v>21.786879314792646</v>
      </c>
      <c r="G1247" s="50">
        <v>443.8</v>
      </c>
      <c r="H1247" s="41">
        <f t="shared" si="134"/>
        <v>1.0951280000000001E-2</v>
      </c>
      <c r="I1247" s="41">
        <f t="shared" si="135"/>
        <v>1.3500494622222223</v>
      </c>
      <c r="J1247" s="41">
        <f t="shared" si="136"/>
        <v>4.8601780640000003</v>
      </c>
      <c r="K1247" s="41">
        <f t="shared" si="137"/>
        <v>6811.4778802672281</v>
      </c>
      <c r="L1247" s="41">
        <f t="shared" si="138"/>
        <v>3.7666379996000002E-3</v>
      </c>
      <c r="M1247" s="41">
        <f t="shared" si="139"/>
        <v>5.2788953572070385</v>
      </c>
    </row>
    <row r="1248" spans="2:13">
      <c r="B1248" s="83">
        <f t="shared" si="133"/>
        <v>1243</v>
      </c>
      <c r="C1248" s="44">
        <v>4800</v>
      </c>
      <c r="D1248" s="48">
        <v>10951.28</v>
      </c>
      <c r="E1248" s="48">
        <v>10.951280000000001</v>
      </c>
      <c r="F1248" s="48">
        <v>21.786879314792646</v>
      </c>
      <c r="G1248" s="50">
        <v>443.8</v>
      </c>
      <c r="H1248" s="41">
        <f t="shared" si="134"/>
        <v>1.0951280000000001E-2</v>
      </c>
      <c r="I1248" s="41">
        <f t="shared" si="135"/>
        <v>1.3500494622222223</v>
      </c>
      <c r="J1248" s="41">
        <f t="shared" si="136"/>
        <v>4.8601780640000003</v>
      </c>
      <c r="K1248" s="41">
        <f t="shared" si="137"/>
        <v>6816.3380583312282</v>
      </c>
      <c r="L1248" s="41">
        <f t="shared" si="138"/>
        <v>3.7666379996000002E-3</v>
      </c>
      <c r="M1248" s="41">
        <f t="shared" si="139"/>
        <v>5.2826619952066389</v>
      </c>
    </row>
    <row r="1249" spans="2:13">
      <c r="B1249" s="83">
        <f t="shared" si="133"/>
        <v>1244</v>
      </c>
      <c r="C1249" s="44">
        <v>4800</v>
      </c>
      <c r="D1249" s="48">
        <v>10951.28</v>
      </c>
      <c r="E1249" s="48">
        <v>10.951280000000001</v>
      </c>
      <c r="F1249" s="48">
        <v>21.786879314792646</v>
      </c>
      <c r="G1249" s="50">
        <v>443.8</v>
      </c>
      <c r="H1249" s="41">
        <f t="shared" si="134"/>
        <v>1.0951280000000001E-2</v>
      </c>
      <c r="I1249" s="41">
        <f t="shared" si="135"/>
        <v>1.3500494622222223</v>
      </c>
      <c r="J1249" s="41">
        <f t="shared" si="136"/>
        <v>4.8601780640000003</v>
      </c>
      <c r="K1249" s="41">
        <f t="shared" si="137"/>
        <v>6821.1982363952284</v>
      </c>
      <c r="L1249" s="41">
        <f t="shared" si="138"/>
        <v>3.7666379996000002E-3</v>
      </c>
      <c r="M1249" s="41">
        <f t="shared" si="139"/>
        <v>5.2864286332062393</v>
      </c>
    </row>
    <row r="1250" spans="2:13">
      <c r="B1250" s="83">
        <f t="shared" si="133"/>
        <v>1245</v>
      </c>
      <c r="C1250" s="44">
        <v>4800</v>
      </c>
      <c r="D1250" s="48">
        <v>10951.28</v>
      </c>
      <c r="E1250" s="48">
        <v>10.951280000000001</v>
      </c>
      <c r="F1250" s="48">
        <v>21.786879314792646</v>
      </c>
      <c r="G1250" s="50">
        <v>443.8</v>
      </c>
      <c r="H1250" s="41">
        <f t="shared" si="134"/>
        <v>1.0951280000000001E-2</v>
      </c>
      <c r="I1250" s="41">
        <f t="shared" si="135"/>
        <v>1.3500494622222223</v>
      </c>
      <c r="J1250" s="41">
        <f t="shared" si="136"/>
        <v>4.8601780640000003</v>
      </c>
      <c r="K1250" s="41">
        <f t="shared" si="137"/>
        <v>6826.0584144592285</v>
      </c>
      <c r="L1250" s="41">
        <f t="shared" si="138"/>
        <v>3.7666379996000002E-3</v>
      </c>
      <c r="M1250" s="41">
        <f t="shared" si="139"/>
        <v>5.2901952712058398</v>
      </c>
    </row>
    <row r="1251" spans="2:13">
      <c r="B1251" s="83">
        <f t="shared" si="133"/>
        <v>1246</v>
      </c>
      <c r="C1251" s="44">
        <v>4800</v>
      </c>
      <c r="D1251" s="48">
        <v>10951.28</v>
      </c>
      <c r="E1251" s="48">
        <v>10.951280000000001</v>
      </c>
      <c r="F1251" s="48">
        <v>21.786879314792646</v>
      </c>
      <c r="G1251" s="50">
        <v>443.8</v>
      </c>
      <c r="H1251" s="41">
        <f t="shared" si="134"/>
        <v>1.0951280000000001E-2</v>
      </c>
      <c r="I1251" s="41">
        <f t="shared" si="135"/>
        <v>1.3500494622222223</v>
      </c>
      <c r="J1251" s="41">
        <f t="shared" si="136"/>
        <v>4.8601780640000003</v>
      </c>
      <c r="K1251" s="41">
        <f t="shared" si="137"/>
        <v>6830.9185925232287</v>
      </c>
      <c r="L1251" s="41">
        <f t="shared" si="138"/>
        <v>3.7666379996000002E-3</v>
      </c>
      <c r="M1251" s="41">
        <f t="shared" si="139"/>
        <v>5.2939619092054402</v>
      </c>
    </row>
    <row r="1252" spans="2:13">
      <c r="B1252" s="83">
        <f t="shared" si="133"/>
        <v>1247</v>
      </c>
      <c r="C1252" s="44">
        <v>4800</v>
      </c>
      <c r="D1252" s="48">
        <v>10951.28</v>
      </c>
      <c r="E1252" s="48">
        <v>10.951280000000001</v>
      </c>
      <c r="F1252" s="48">
        <v>21.786879314792646</v>
      </c>
      <c r="G1252" s="50">
        <v>443.8</v>
      </c>
      <c r="H1252" s="41">
        <f t="shared" si="134"/>
        <v>1.0951280000000001E-2</v>
      </c>
      <c r="I1252" s="41">
        <f t="shared" si="135"/>
        <v>1.3500494622222223</v>
      </c>
      <c r="J1252" s="41">
        <f t="shared" si="136"/>
        <v>4.8601780640000003</v>
      </c>
      <c r="K1252" s="41">
        <f t="shared" si="137"/>
        <v>6835.7787705872288</v>
      </c>
      <c r="L1252" s="41">
        <f t="shared" si="138"/>
        <v>3.7666379996000002E-3</v>
      </c>
      <c r="M1252" s="41">
        <f t="shared" si="139"/>
        <v>5.2977285472050406</v>
      </c>
    </row>
    <row r="1253" spans="2:13">
      <c r="B1253" s="83">
        <f t="shared" si="133"/>
        <v>1248</v>
      </c>
      <c r="C1253" s="44">
        <v>4800</v>
      </c>
      <c r="D1253" s="48">
        <v>10951.28</v>
      </c>
      <c r="E1253" s="48">
        <v>10.951280000000001</v>
      </c>
      <c r="F1253" s="48">
        <v>21.786879314792646</v>
      </c>
      <c r="G1253" s="50">
        <v>443.8</v>
      </c>
      <c r="H1253" s="41">
        <f t="shared" si="134"/>
        <v>1.0951280000000001E-2</v>
      </c>
      <c r="I1253" s="41">
        <f t="shared" si="135"/>
        <v>1.3500494622222223</v>
      </c>
      <c r="J1253" s="41">
        <f t="shared" si="136"/>
        <v>4.8601780640000003</v>
      </c>
      <c r="K1253" s="41">
        <f t="shared" si="137"/>
        <v>6840.6389486512289</v>
      </c>
      <c r="L1253" s="41">
        <f t="shared" si="138"/>
        <v>3.7666379996000002E-3</v>
      </c>
      <c r="M1253" s="41">
        <f t="shared" si="139"/>
        <v>5.301495185204641</v>
      </c>
    </row>
    <row r="1254" spans="2:13">
      <c r="B1254" s="83">
        <f t="shared" si="133"/>
        <v>1249</v>
      </c>
      <c r="C1254" s="44">
        <v>4800</v>
      </c>
      <c r="D1254" s="48">
        <v>10951.28</v>
      </c>
      <c r="E1254" s="48">
        <v>10.951280000000001</v>
      </c>
      <c r="F1254" s="48">
        <v>21.786879314792646</v>
      </c>
      <c r="G1254" s="50">
        <v>443.8</v>
      </c>
      <c r="H1254" s="41">
        <f t="shared" si="134"/>
        <v>1.0951280000000001E-2</v>
      </c>
      <c r="I1254" s="41">
        <f t="shared" si="135"/>
        <v>1.3500494622222223</v>
      </c>
      <c r="J1254" s="41">
        <f t="shared" si="136"/>
        <v>4.8601780640000003</v>
      </c>
      <c r="K1254" s="41">
        <f t="shared" si="137"/>
        <v>6845.4991267152291</v>
      </c>
      <c r="L1254" s="41">
        <f t="shared" si="138"/>
        <v>3.7666379996000002E-3</v>
      </c>
      <c r="M1254" s="41">
        <f t="shared" si="139"/>
        <v>5.3052618232042414</v>
      </c>
    </row>
    <row r="1255" spans="2:13">
      <c r="B1255" s="83">
        <f t="shared" si="133"/>
        <v>1250</v>
      </c>
      <c r="C1255" s="44">
        <v>4700</v>
      </c>
      <c r="D1255" s="48">
        <v>10734.94</v>
      </c>
      <c r="E1255" s="48">
        <v>10.73494</v>
      </c>
      <c r="F1255" s="48">
        <v>21.810877848445674</v>
      </c>
      <c r="G1255" s="50">
        <v>443.8</v>
      </c>
      <c r="H1255" s="41">
        <f t="shared" si="134"/>
        <v>1.073494E-2</v>
      </c>
      <c r="I1255" s="41">
        <f t="shared" si="135"/>
        <v>1.3233795477777777</v>
      </c>
      <c r="J1255" s="41">
        <f t="shared" si="136"/>
        <v>4.764166372</v>
      </c>
      <c r="K1255" s="41">
        <f t="shared" si="137"/>
        <v>6850.2632930872287</v>
      </c>
      <c r="L1255" s="41">
        <f t="shared" si="138"/>
        <v>3.6922289382999999E-3</v>
      </c>
      <c r="M1255" s="41">
        <f t="shared" si="139"/>
        <v>5.3089540521425418</v>
      </c>
    </row>
    <row r="1256" spans="2:13">
      <c r="B1256" s="83">
        <f t="shared" si="133"/>
        <v>1251</v>
      </c>
      <c r="C1256" s="44">
        <v>4700</v>
      </c>
      <c r="D1256" s="48">
        <v>10734.94</v>
      </c>
      <c r="E1256" s="48">
        <v>10.73494</v>
      </c>
      <c r="F1256" s="48">
        <v>21.810877848445674</v>
      </c>
      <c r="G1256" s="50">
        <v>443.8</v>
      </c>
      <c r="H1256" s="41">
        <f t="shared" si="134"/>
        <v>1.073494E-2</v>
      </c>
      <c r="I1256" s="41">
        <f t="shared" si="135"/>
        <v>1.3233795477777777</v>
      </c>
      <c r="J1256" s="41">
        <f t="shared" si="136"/>
        <v>4.764166372</v>
      </c>
      <c r="K1256" s="41">
        <f t="shared" si="137"/>
        <v>6855.0274594592283</v>
      </c>
      <c r="L1256" s="41">
        <f t="shared" si="138"/>
        <v>3.6922289382999999E-3</v>
      </c>
      <c r="M1256" s="41">
        <f t="shared" si="139"/>
        <v>5.3126462810808421</v>
      </c>
    </row>
    <row r="1257" spans="2:13">
      <c r="B1257" s="83">
        <f t="shared" si="133"/>
        <v>1252</v>
      </c>
      <c r="C1257" s="44">
        <v>6000</v>
      </c>
      <c r="D1257" s="48">
        <v>12920.72</v>
      </c>
      <c r="E1257" s="48">
        <v>12.920719999999999</v>
      </c>
      <c r="F1257" s="48">
        <v>20.563964563063138</v>
      </c>
      <c r="G1257" s="50">
        <v>443.8</v>
      </c>
      <c r="H1257" s="41">
        <f t="shared" si="134"/>
        <v>1.292072E-2</v>
      </c>
      <c r="I1257" s="41">
        <f t="shared" si="135"/>
        <v>1.5928376488888889</v>
      </c>
      <c r="J1257" s="41">
        <f t="shared" si="136"/>
        <v>5.7342155359999998</v>
      </c>
      <c r="K1257" s="41">
        <f t="shared" si="137"/>
        <v>6860.7616749952285</v>
      </c>
      <c r="L1257" s="41">
        <f t="shared" si="138"/>
        <v>4.4440170403999999E-3</v>
      </c>
      <c r="M1257" s="41">
        <f t="shared" si="139"/>
        <v>5.3170902981212418</v>
      </c>
    </row>
    <row r="1258" spans="2:13">
      <c r="B1258" s="83">
        <f t="shared" si="133"/>
        <v>1253</v>
      </c>
      <c r="C1258" s="44">
        <v>6000</v>
      </c>
      <c r="D1258" s="48">
        <v>12920.72</v>
      </c>
      <c r="E1258" s="48">
        <v>12.920719999999999</v>
      </c>
      <c r="F1258" s="48">
        <v>20.563964563063138</v>
      </c>
      <c r="G1258" s="50">
        <v>443.8</v>
      </c>
      <c r="H1258" s="41">
        <f t="shared" si="134"/>
        <v>1.292072E-2</v>
      </c>
      <c r="I1258" s="41">
        <f t="shared" si="135"/>
        <v>1.5928376488888889</v>
      </c>
      <c r="J1258" s="41">
        <f t="shared" si="136"/>
        <v>5.7342155359999998</v>
      </c>
      <c r="K1258" s="41">
        <f t="shared" si="137"/>
        <v>6866.4958905312287</v>
      </c>
      <c r="L1258" s="41">
        <f t="shared" si="138"/>
        <v>4.4440170403999999E-3</v>
      </c>
      <c r="M1258" s="41">
        <f t="shared" si="139"/>
        <v>5.3215343151616414</v>
      </c>
    </row>
    <row r="1259" spans="2:13">
      <c r="B1259" s="83">
        <f t="shared" si="133"/>
        <v>1254</v>
      </c>
      <c r="C1259" s="44">
        <v>6000</v>
      </c>
      <c r="D1259" s="48">
        <v>12920.72</v>
      </c>
      <c r="E1259" s="48">
        <v>12.920719999999999</v>
      </c>
      <c r="F1259" s="48">
        <v>20.563964563063138</v>
      </c>
      <c r="G1259" s="50">
        <v>443.8</v>
      </c>
      <c r="H1259" s="41">
        <f t="shared" si="134"/>
        <v>1.292072E-2</v>
      </c>
      <c r="I1259" s="41">
        <f t="shared" si="135"/>
        <v>1.5928376488888889</v>
      </c>
      <c r="J1259" s="41">
        <f t="shared" si="136"/>
        <v>5.7342155359999998</v>
      </c>
      <c r="K1259" s="41">
        <f t="shared" si="137"/>
        <v>6872.2301060672289</v>
      </c>
      <c r="L1259" s="41">
        <f t="shared" si="138"/>
        <v>4.4440170403999999E-3</v>
      </c>
      <c r="M1259" s="41">
        <f t="shared" si="139"/>
        <v>5.3259783322020411</v>
      </c>
    </row>
    <row r="1260" spans="2:13">
      <c r="B1260" s="83">
        <f t="shared" si="133"/>
        <v>1255</v>
      </c>
      <c r="C1260" s="44">
        <v>5900</v>
      </c>
      <c r="D1260" s="48">
        <v>12861.039999999999</v>
      </c>
      <c r="E1260" s="48">
        <v>12.861039999999999</v>
      </c>
      <c r="F1260" s="48">
        <v>20.815912772568705</v>
      </c>
      <c r="G1260" s="50">
        <v>443.8</v>
      </c>
      <c r="H1260" s="41">
        <f t="shared" si="134"/>
        <v>1.2861039999999999E-2</v>
      </c>
      <c r="I1260" s="41">
        <f t="shared" si="135"/>
        <v>1.585480431111111</v>
      </c>
      <c r="J1260" s="41">
        <f t="shared" si="136"/>
        <v>5.707729552</v>
      </c>
      <c r="K1260" s="41">
        <f t="shared" si="137"/>
        <v>6877.9378356192292</v>
      </c>
      <c r="L1260" s="41">
        <f t="shared" si="138"/>
        <v>4.4234904028000004E-3</v>
      </c>
      <c r="M1260" s="41">
        <f t="shared" si="139"/>
        <v>5.3304018226048413</v>
      </c>
    </row>
    <row r="1261" spans="2:13">
      <c r="B1261" s="83">
        <f t="shared" si="133"/>
        <v>1256</v>
      </c>
      <c r="C1261" s="44">
        <v>5900</v>
      </c>
      <c r="D1261" s="48">
        <v>12861.039999999999</v>
      </c>
      <c r="E1261" s="48">
        <v>12.861039999999999</v>
      </c>
      <c r="F1261" s="48">
        <v>20.815912772568705</v>
      </c>
      <c r="G1261" s="50">
        <v>443.8</v>
      </c>
      <c r="H1261" s="41">
        <f t="shared" si="134"/>
        <v>1.2861039999999999E-2</v>
      </c>
      <c r="I1261" s="41">
        <f t="shared" si="135"/>
        <v>1.585480431111111</v>
      </c>
      <c r="J1261" s="41">
        <f t="shared" si="136"/>
        <v>5.707729552</v>
      </c>
      <c r="K1261" s="41">
        <f t="shared" si="137"/>
        <v>6883.6455651712295</v>
      </c>
      <c r="L1261" s="41">
        <f t="shared" si="138"/>
        <v>4.4234904028000004E-3</v>
      </c>
      <c r="M1261" s="41">
        <f t="shared" si="139"/>
        <v>5.3348253130076415</v>
      </c>
    </row>
    <row r="1262" spans="2:13">
      <c r="B1262" s="83">
        <f t="shared" si="133"/>
        <v>1257</v>
      </c>
      <c r="C1262" s="44">
        <v>5800</v>
      </c>
      <c r="D1262" s="48">
        <v>12816.28</v>
      </c>
      <c r="E1262" s="48">
        <v>12.816280000000001</v>
      </c>
      <c r="F1262" s="48">
        <v>21.101113593618585</v>
      </c>
      <c r="G1262" s="50">
        <v>443.8</v>
      </c>
      <c r="H1262" s="41">
        <f t="shared" si="134"/>
        <v>1.2816280000000001E-2</v>
      </c>
      <c r="I1262" s="41">
        <f t="shared" si="135"/>
        <v>1.5799625177777779</v>
      </c>
      <c r="J1262" s="41">
        <f t="shared" si="136"/>
        <v>5.6878650640000004</v>
      </c>
      <c r="K1262" s="41">
        <f t="shared" si="137"/>
        <v>6889.3334302352296</v>
      </c>
      <c r="L1262" s="41">
        <f t="shared" si="138"/>
        <v>4.4080954246E-3</v>
      </c>
      <c r="M1262" s="41">
        <f t="shared" si="139"/>
        <v>5.3392334084322419</v>
      </c>
    </row>
    <row r="1263" spans="2:13">
      <c r="B1263" s="83">
        <f t="shared" si="133"/>
        <v>1258</v>
      </c>
      <c r="C1263" s="44">
        <v>5700</v>
      </c>
      <c r="D1263" s="48">
        <v>12764.06</v>
      </c>
      <c r="E1263" s="48">
        <v>12.764059999999999</v>
      </c>
      <c r="F1263" s="48">
        <v>21.383823609700396</v>
      </c>
      <c r="G1263" s="50">
        <v>443.8</v>
      </c>
      <c r="H1263" s="41">
        <f t="shared" si="134"/>
        <v>1.2764059999999999E-2</v>
      </c>
      <c r="I1263" s="41">
        <f t="shared" si="135"/>
        <v>1.5735249522222221</v>
      </c>
      <c r="J1263" s="41">
        <f t="shared" si="136"/>
        <v>5.6646898279999993</v>
      </c>
      <c r="K1263" s="41">
        <f t="shared" si="137"/>
        <v>6894.9981200632292</v>
      </c>
      <c r="L1263" s="41">
        <f t="shared" si="138"/>
        <v>4.3901346166999996E-3</v>
      </c>
      <c r="M1263" s="41">
        <f t="shared" si="139"/>
        <v>5.3436235430489418</v>
      </c>
    </row>
    <row r="1264" spans="2:13">
      <c r="B1264" s="83">
        <f t="shared" si="133"/>
        <v>1259</v>
      </c>
      <c r="C1264" s="44">
        <v>5600</v>
      </c>
      <c r="D1264" s="48">
        <v>12719.300000000001</v>
      </c>
      <c r="E1264" s="48">
        <v>12.7193</v>
      </c>
      <c r="F1264" s="48">
        <v>21.68935143930798</v>
      </c>
      <c r="G1264" s="50">
        <v>443.8</v>
      </c>
      <c r="H1264" s="41">
        <f t="shared" si="134"/>
        <v>1.2719300000000001E-2</v>
      </c>
      <c r="I1264" s="41">
        <f t="shared" si="135"/>
        <v>1.5680070388888889</v>
      </c>
      <c r="J1264" s="41">
        <f t="shared" si="136"/>
        <v>5.6448253400000006</v>
      </c>
      <c r="K1264" s="41">
        <f t="shared" si="137"/>
        <v>6900.6429454032295</v>
      </c>
      <c r="L1264" s="41">
        <f t="shared" si="138"/>
        <v>4.3747396385000002E-3</v>
      </c>
      <c r="M1264" s="41">
        <f t="shared" si="139"/>
        <v>5.3479982826874419</v>
      </c>
    </row>
    <row r="1265" spans="2:13">
      <c r="B1265" s="83">
        <f t="shared" si="133"/>
        <v>1260</v>
      </c>
      <c r="C1265" s="44">
        <v>5600</v>
      </c>
      <c r="D1265" s="48">
        <v>12719.300000000001</v>
      </c>
      <c r="E1265" s="48">
        <v>12.7193</v>
      </c>
      <c r="F1265" s="48">
        <v>21.68935143930798</v>
      </c>
      <c r="G1265" s="50">
        <v>443.8</v>
      </c>
      <c r="H1265" s="41">
        <f t="shared" si="134"/>
        <v>1.2719300000000001E-2</v>
      </c>
      <c r="I1265" s="41">
        <f t="shared" si="135"/>
        <v>1.5680070388888889</v>
      </c>
      <c r="J1265" s="41">
        <f t="shared" si="136"/>
        <v>5.6448253400000006</v>
      </c>
      <c r="K1265" s="41">
        <f t="shared" si="137"/>
        <v>6906.2877707432299</v>
      </c>
      <c r="L1265" s="41">
        <f t="shared" si="138"/>
        <v>4.3747396385000002E-3</v>
      </c>
      <c r="M1265" s="41">
        <f t="shared" si="139"/>
        <v>5.352373022325942</v>
      </c>
    </row>
    <row r="1266" spans="2:13">
      <c r="B1266" s="83">
        <f t="shared" si="133"/>
        <v>1261</v>
      </c>
      <c r="C1266" s="44">
        <v>5500</v>
      </c>
      <c r="D1266" s="48">
        <v>12637.240000000002</v>
      </c>
      <c r="E1266" s="48">
        <v>12.637240000000002</v>
      </c>
      <c r="F1266" s="48">
        <v>21.941227778603171</v>
      </c>
      <c r="G1266" s="50">
        <v>443.8</v>
      </c>
      <c r="H1266" s="41">
        <f t="shared" si="134"/>
        <v>1.2637240000000003E-2</v>
      </c>
      <c r="I1266" s="41">
        <f t="shared" si="135"/>
        <v>1.5578908644444447</v>
      </c>
      <c r="J1266" s="41">
        <f t="shared" si="136"/>
        <v>5.608407112000001</v>
      </c>
      <c r="K1266" s="41">
        <f t="shared" si="137"/>
        <v>6911.8961778552302</v>
      </c>
      <c r="L1266" s="41">
        <f t="shared" si="138"/>
        <v>4.3465155118000004E-3</v>
      </c>
      <c r="M1266" s="41">
        <f t="shared" si="139"/>
        <v>5.3567195378377424</v>
      </c>
    </row>
    <row r="1267" spans="2:13">
      <c r="B1267" s="83">
        <f t="shared" si="133"/>
        <v>1262</v>
      </c>
      <c r="C1267" s="44">
        <v>5400</v>
      </c>
      <c r="D1267" s="48">
        <v>12368.679999999998</v>
      </c>
      <c r="E1267" s="48">
        <v>12.368679999999998</v>
      </c>
      <c r="F1267" s="48">
        <v>21.87262846135404</v>
      </c>
      <c r="G1267" s="50">
        <v>443.8</v>
      </c>
      <c r="H1267" s="41">
        <f t="shared" si="134"/>
        <v>1.2368679999999998E-2</v>
      </c>
      <c r="I1267" s="41">
        <f t="shared" si="135"/>
        <v>1.5247833844444441</v>
      </c>
      <c r="J1267" s="41">
        <f t="shared" si="136"/>
        <v>5.4892201839999997</v>
      </c>
      <c r="K1267" s="41">
        <f t="shared" si="137"/>
        <v>6917.3853980392305</v>
      </c>
      <c r="L1267" s="41">
        <f t="shared" si="138"/>
        <v>4.2541456426000001E-3</v>
      </c>
      <c r="M1267" s="41">
        <f t="shared" si="139"/>
        <v>5.3609736834803421</v>
      </c>
    </row>
    <row r="1268" spans="2:13">
      <c r="B1268" s="83">
        <f t="shared" si="133"/>
        <v>1263</v>
      </c>
      <c r="C1268" s="44">
        <v>5400</v>
      </c>
      <c r="D1268" s="48">
        <v>12368.679999999998</v>
      </c>
      <c r="E1268" s="48">
        <v>12.368679999999998</v>
      </c>
      <c r="F1268" s="48">
        <v>21.87262846135404</v>
      </c>
      <c r="G1268" s="50">
        <v>443.8</v>
      </c>
      <c r="H1268" s="41">
        <f t="shared" si="134"/>
        <v>1.2368679999999998E-2</v>
      </c>
      <c r="I1268" s="41">
        <f t="shared" si="135"/>
        <v>1.5247833844444441</v>
      </c>
      <c r="J1268" s="41">
        <f t="shared" si="136"/>
        <v>5.4892201839999997</v>
      </c>
      <c r="K1268" s="41">
        <f t="shared" si="137"/>
        <v>6922.8746182232308</v>
      </c>
      <c r="L1268" s="41">
        <f t="shared" si="138"/>
        <v>4.2541456426000001E-3</v>
      </c>
      <c r="M1268" s="41">
        <f t="shared" si="139"/>
        <v>5.3652278291229418</v>
      </c>
    </row>
    <row r="1269" spans="2:13">
      <c r="B1269" s="83">
        <f t="shared" si="133"/>
        <v>1264</v>
      </c>
      <c r="C1269" s="44">
        <v>5300</v>
      </c>
      <c r="D1269" s="48">
        <v>12368.679999999998</v>
      </c>
      <c r="E1269" s="48">
        <v>12.368679999999998</v>
      </c>
      <c r="F1269" s="48">
        <v>22.285319564398456</v>
      </c>
      <c r="G1269" s="50">
        <v>443.8</v>
      </c>
      <c r="H1269" s="41">
        <f t="shared" si="134"/>
        <v>1.2368679999999998E-2</v>
      </c>
      <c r="I1269" s="41">
        <f t="shared" si="135"/>
        <v>1.5247833844444441</v>
      </c>
      <c r="J1269" s="41">
        <f t="shared" si="136"/>
        <v>5.4892201839999997</v>
      </c>
      <c r="K1269" s="41">
        <f t="shared" si="137"/>
        <v>6928.363838407231</v>
      </c>
      <c r="L1269" s="41">
        <f t="shared" si="138"/>
        <v>4.2541456426000001E-3</v>
      </c>
      <c r="M1269" s="41">
        <f t="shared" si="139"/>
        <v>5.3694819747655416</v>
      </c>
    </row>
    <row r="1270" spans="2:13">
      <c r="B1270" s="83">
        <f t="shared" si="133"/>
        <v>1265</v>
      </c>
      <c r="C1270" s="44">
        <v>5200</v>
      </c>
      <c r="D1270" s="48">
        <v>12368.679999999998</v>
      </c>
      <c r="E1270" s="48">
        <v>12.368679999999998</v>
      </c>
      <c r="F1270" s="48">
        <v>22.713883402175355</v>
      </c>
      <c r="G1270" s="50">
        <v>443.8</v>
      </c>
      <c r="H1270" s="41">
        <f t="shared" si="134"/>
        <v>1.2368679999999998E-2</v>
      </c>
      <c r="I1270" s="41">
        <f t="shared" si="135"/>
        <v>1.5247833844444441</v>
      </c>
      <c r="J1270" s="41">
        <f t="shared" si="136"/>
        <v>5.4892201839999997</v>
      </c>
      <c r="K1270" s="41">
        <f t="shared" si="137"/>
        <v>6933.8530585912313</v>
      </c>
      <c r="L1270" s="41">
        <f t="shared" si="138"/>
        <v>4.2541456426000001E-3</v>
      </c>
      <c r="M1270" s="41">
        <f t="shared" si="139"/>
        <v>5.3737361204081413</v>
      </c>
    </row>
    <row r="1271" spans="2:13">
      <c r="B1271" s="83">
        <f t="shared" si="133"/>
        <v>1266</v>
      </c>
      <c r="C1271" s="44">
        <v>5200</v>
      </c>
      <c r="D1271" s="48">
        <v>12368.679999999998</v>
      </c>
      <c r="E1271" s="48">
        <v>12.368679999999998</v>
      </c>
      <c r="F1271" s="48">
        <v>22.713883402175355</v>
      </c>
      <c r="G1271" s="50">
        <v>470.5</v>
      </c>
      <c r="H1271" s="41">
        <f t="shared" si="134"/>
        <v>1.2368679999999998E-2</v>
      </c>
      <c r="I1271" s="41">
        <f t="shared" si="135"/>
        <v>1.6165177611111108</v>
      </c>
      <c r="J1271" s="41">
        <f t="shared" si="136"/>
        <v>5.8194639399999994</v>
      </c>
      <c r="K1271" s="41">
        <f t="shared" si="137"/>
        <v>6939.6725225312312</v>
      </c>
      <c r="L1271" s="41">
        <f t="shared" si="138"/>
        <v>4.5100845534999994E-3</v>
      </c>
      <c r="M1271" s="41">
        <f t="shared" si="139"/>
        <v>5.3782462049616413</v>
      </c>
    </row>
    <row r="1272" spans="2:13">
      <c r="B1272" s="83">
        <f t="shared" si="133"/>
        <v>1267</v>
      </c>
      <c r="C1272" s="44">
        <v>5100</v>
      </c>
      <c r="D1272" s="48">
        <v>12368.679999999998</v>
      </c>
      <c r="E1272" s="48">
        <v>12.368679999999998</v>
      </c>
      <c r="F1272" s="48">
        <v>23.159253664963103</v>
      </c>
      <c r="G1272" s="50">
        <v>443.8</v>
      </c>
      <c r="H1272" s="41">
        <f t="shared" si="134"/>
        <v>1.2368679999999998E-2</v>
      </c>
      <c r="I1272" s="41">
        <f t="shared" si="135"/>
        <v>1.5247833844444441</v>
      </c>
      <c r="J1272" s="41">
        <f t="shared" si="136"/>
        <v>5.4892201839999997</v>
      </c>
      <c r="K1272" s="41">
        <f t="shared" si="137"/>
        <v>6945.1617427152314</v>
      </c>
      <c r="L1272" s="41">
        <f t="shared" si="138"/>
        <v>4.2541456426000001E-3</v>
      </c>
      <c r="M1272" s="41">
        <f t="shared" si="139"/>
        <v>5.382500350604241</v>
      </c>
    </row>
    <row r="1273" spans="2:13">
      <c r="B1273" s="83">
        <f t="shared" si="133"/>
        <v>1268</v>
      </c>
      <c r="C1273" s="44">
        <v>5000</v>
      </c>
      <c r="D1273" s="48">
        <v>12368.679999999998</v>
      </c>
      <c r="E1273" s="48">
        <v>12.368679999999998</v>
      </c>
      <c r="F1273" s="48">
        <v>23.622438738262368</v>
      </c>
      <c r="G1273" s="50">
        <v>443.8</v>
      </c>
      <c r="H1273" s="41">
        <f t="shared" si="134"/>
        <v>1.2368679999999998E-2</v>
      </c>
      <c r="I1273" s="41">
        <f t="shared" si="135"/>
        <v>1.5247833844444441</v>
      </c>
      <c r="J1273" s="41">
        <f t="shared" si="136"/>
        <v>5.4892201839999997</v>
      </c>
      <c r="K1273" s="41">
        <f t="shared" si="137"/>
        <v>6950.6509628992317</v>
      </c>
      <c r="L1273" s="41">
        <f t="shared" si="138"/>
        <v>4.2541456426000001E-3</v>
      </c>
      <c r="M1273" s="41">
        <f t="shared" si="139"/>
        <v>5.3867544962468408</v>
      </c>
    </row>
    <row r="1274" spans="2:13">
      <c r="B1274" s="83">
        <f t="shared" si="133"/>
        <v>1269</v>
      </c>
      <c r="C1274" s="44">
        <v>6400</v>
      </c>
      <c r="D1274" s="48">
        <v>13278.800000000001</v>
      </c>
      <c r="E1274" s="48">
        <v>13.2788</v>
      </c>
      <c r="F1274" s="48">
        <v>19.812999921831189</v>
      </c>
      <c r="G1274" s="50">
        <v>443.8</v>
      </c>
      <c r="H1274" s="41">
        <f t="shared" si="134"/>
        <v>1.32788E-2</v>
      </c>
      <c r="I1274" s="41">
        <f t="shared" si="135"/>
        <v>1.6369809555555557</v>
      </c>
      <c r="J1274" s="41">
        <f t="shared" si="136"/>
        <v>5.8931314400000003</v>
      </c>
      <c r="K1274" s="41">
        <f t="shared" si="137"/>
        <v>6956.5440943392314</v>
      </c>
      <c r="L1274" s="41">
        <f t="shared" si="138"/>
        <v>4.5671768660000001E-3</v>
      </c>
      <c r="M1274" s="41">
        <f t="shared" si="139"/>
        <v>5.3913216731128406</v>
      </c>
    </row>
    <row r="1275" spans="2:13">
      <c r="B1275" s="83">
        <f t="shared" si="133"/>
        <v>1270</v>
      </c>
      <c r="C1275" s="44">
        <v>6300</v>
      </c>
      <c r="D1275" s="48">
        <v>13055</v>
      </c>
      <c r="E1275" s="48">
        <v>13.055</v>
      </c>
      <c r="F1275" s="48">
        <v>19.788264591092322</v>
      </c>
      <c r="G1275" s="50">
        <v>443.8</v>
      </c>
      <c r="H1275" s="41">
        <f t="shared" si="134"/>
        <v>1.3054999999999999E-2</v>
      </c>
      <c r="I1275" s="41">
        <f t="shared" si="135"/>
        <v>1.6093913888888889</v>
      </c>
      <c r="J1275" s="41">
        <f t="shared" si="136"/>
        <v>5.7938089999999995</v>
      </c>
      <c r="K1275" s="41">
        <f t="shared" si="137"/>
        <v>6962.3379033392312</v>
      </c>
      <c r="L1275" s="41">
        <f t="shared" si="138"/>
        <v>4.4902019750000001E-3</v>
      </c>
      <c r="M1275" s="41">
        <f t="shared" si="139"/>
        <v>5.3958118750878405</v>
      </c>
    </row>
    <row r="1276" spans="2:13">
      <c r="B1276" s="83">
        <f t="shared" si="133"/>
        <v>1271</v>
      </c>
      <c r="C1276" s="44">
        <v>6200</v>
      </c>
      <c r="D1276" s="48">
        <v>13010.240000000002</v>
      </c>
      <c r="E1276" s="48">
        <v>13.010240000000001</v>
      </c>
      <c r="F1276" s="48">
        <v>20.038490388502264</v>
      </c>
      <c r="G1276" s="50">
        <v>443.8</v>
      </c>
      <c r="H1276" s="41">
        <f t="shared" si="134"/>
        <v>1.3010240000000001E-2</v>
      </c>
      <c r="I1276" s="41">
        <f t="shared" si="135"/>
        <v>1.6038734755555559</v>
      </c>
      <c r="J1276" s="41">
        <f t="shared" si="136"/>
        <v>5.7739445120000008</v>
      </c>
      <c r="K1276" s="41">
        <f t="shared" si="137"/>
        <v>6968.1118478512308</v>
      </c>
      <c r="L1276" s="41">
        <f t="shared" si="138"/>
        <v>4.4748069968000006E-3</v>
      </c>
      <c r="M1276" s="41">
        <f t="shared" si="139"/>
        <v>5.4002866820846407</v>
      </c>
    </row>
    <row r="1277" spans="2:13">
      <c r="B1277" s="83">
        <f t="shared" si="133"/>
        <v>1272</v>
      </c>
      <c r="C1277" s="44">
        <v>6100</v>
      </c>
      <c r="D1277" s="48">
        <v>12958.02</v>
      </c>
      <c r="E1277" s="48">
        <v>12.958020000000001</v>
      </c>
      <c r="F1277" s="48">
        <v>20.285241990330903</v>
      </c>
      <c r="G1277" s="50">
        <v>443.8</v>
      </c>
      <c r="H1277" s="41">
        <f t="shared" si="134"/>
        <v>1.2958020000000001E-2</v>
      </c>
      <c r="I1277" s="41">
        <f t="shared" si="135"/>
        <v>1.5974359100000002</v>
      </c>
      <c r="J1277" s="41">
        <f t="shared" si="136"/>
        <v>5.7507692760000007</v>
      </c>
      <c r="K1277" s="41">
        <f t="shared" si="137"/>
        <v>6973.8626171272308</v>
      </c>
      <c r="L1277" s="41">
        <f t="shared" si="138"/>
        <v>4.4568461889000011E-3</v>
      </c>
      <c r="M1277" s="41">
        <f t="shared" si="139"/>
        <v>5.4047435282735403</v>
      </c>
    </row>
    <row r="1278" spans="2:13">
      <c r="B1278" s="83">
        <f t="shared" si="133"/>
        <v>1273</v>
      </c>
      <c r="C1278" s="44">
        <v>5900</v>
      </c>
      <c r="D1278" s="48">
        <v>12861.039999999999</v>
      </c>
      <c r="E1278" s="48">
        <v>12.861039999999999</v>
      </c>
      <c r="F1278" s="48">
        <v>20.815912772568705</v>
      </c>
      <c r="G1278" s="50">
        <v>443.8</v>
      </c>
      <c r="H1278" s="41">
        <f t="shared" si="134"/>
        <v>1.2861039999999999E-2</v>
      </c>
      <c r="I1278" s="41">
        <f t="shared" si="135"/>
        <v>1.585480431111111</v>
      </c>
      <c r="J1278" s="41">
        <f t="shared" si="136"/>
        <v>5.707729552</v>
      </c>
      <c r="K1278" s="41">
        <f t="shared" si="137"/>
        <v>6979.5703466792311</v>
      </c>
      <c r="L1278" s="41">
        <f t="shared" si="138"/>
        <v>4.4234904028000004E-3</v>
      </c>
      <c r="M1278" s="41">
        <f t="shared" si="139"/>
        <v>5.4091670186763405</v>
      </c>
    </row>
    <row r="1279" spans="2:13">
      <c r="B1279" s="83">
        <f t="shared" si="133"/>
        <v>1274</v>
      </c>
      <c r="C1279" s="44">
        <v>5700</v>
      </c>
      <c r="D1279" s="48">
        <v>12764.06</v>
      </c>
      <c r="E1279" s="48">
        <v>12.764059999999999</v>
      </c>
      <c r="F1279" s="48">
        <v>21.383823609700396</v>
      </c>
      <c r="G1279" s="50">
        <v>477</v>
      </c>
      <c r="H1279" s="41">
        <f t="shared" si="134"/>
        <v>1.2764059999999999E-2</v>
      </c>
      <c r="I1279" s="41">
        <f t="shared" si="135"/>
        <v>1.6912379499999997</v>
      </c>
      <c r="J1279" s="41">
        <f t="shared" si="136"/>
        <v>6.0884566199999997</v>
      </c>
      <c r="K1279" s="41">
        <f t="shared" si="137"/>
        <v>6985.6588032992313</v>
      </c>
      <c r="L1279" s="41">
        <f t="shared" si="138"/>
        <v>4.7185538805000005E-3</v>
      </c>
      <c r="M1279" s="41">
        <f t="shared" si="139"/>
        <v>5.4138855725568407</v>
      </c>
    </row>
    <row r="1280" spans="2:13">
      <c r="B1280" s="83">
        <f t="shared" si="133"/>
        <v>1275</v>
      </c>
      <c r="C1280" s="44">
        <v>5500</v>
      </c>
      <c r="D1280" s="48">
        <v>12637.240000000002</v>
      </c>
      <c r="E1280" s="48">
        <v>12.637240000000002</v>
      </c>
      <c r="F1280" s="48">
        <v>21.941227778603171</v>
      </c>
      <c r="G1280" s="50">
        <v>477</v>
      </c>
      <c r="H1280" s="41">
        <f t="shared" si="134"/>
        <v>1.2637240000000003E-2</v>
      </c>
      <c r="I1280" s="41">
        <f t="shared" si="135"/>
        <v>1.6744343000000004</v>
      </c>
      <c r="J1280" s="41">
        <f t="shared" si="136"/>
        <v>6.0279634800000013</v>
      </c>
      <c r="K1280" s="41">
        <f t="shared" si="137"/>
        <v>6991.6867667792312</v>
      </c>
      <c r="L1280" s="41">
        <f t="shared" si="138"/>
        <v>4.6716716970000016E-3</v>
      </c>
      <c r="M1280" s="41">
        <f t="shared" si="139"/>
        <v>5.418557244253841</v>
      </c>
    </row>
    <row r="1281" spans="2:13">
      <c r="B1281" s="83">
        <f t="shared" si="133"/>
        <v>1276</v>
      </c>
      <c r="C1281" s="44">
        <v>5400</v>
      </c>
      <c r="D1281" s="48">
        <v>12368.679999999998</v>
      </c>
      <c r="E1281" s="48">
        <v>12.368679999999998</v>
      </c>
      <c r="F1281" s="48">
        <v>21.87262846135404</v>
      </c>
      <c r="G1281" s="50">
        <v>469.1</v>
      </c>
      <c r="H1281" s="41">
        <f t="shared" si="134"/>
        <v>1.2368679999999998E-2</v>
      </c>
      <c r="I1281" s="41">
        <f t="shared" si="135"/>
        <v>1.6117077188888886</v>
      </c>
      <c r="J1281" s="41">
        <f t="shared" si="136"/>
        <v>5.8021477879999992</v>
      </c>
      <c r="K1281" s="41">
        <f t="shared" si="137"/>
        <v>6997.4889145672314</v>
      </c>
      <c r="L1281" s="41">
        <f t="shared" si="138"/>
        <v>4.4966645356999992E-3</v>
      </c>
      <c r="M1281" s="41">
        <f t="shared" si="139"/>
        <v>5.4230539087895409</v>
      </c>
    </row>
    <row r="1282" spans="2:13">
      <c r="B1282" s="83">
        <f t="shared" si="133"/>
        <v>1277</v>
      </c>
      <c r="C1282" s="44">
        <v>5300</v>
      </c>
      <c r="D1282" s="48">
        <v>12122.5</v>
      </c>
      <c r="E1282" s="48">
        <v>12.1225</v>
      </c>
      <c r="F1282" s="48">
        <v>21.841763746771711</v>
      </c>
      <c r="G1282" s="50">
        <v>469.1</v>
      </c>
      <c r="H1282" s="41">
        <f t="shared" si="134"/>
        <v>1.2122500000000001E-2</v>
      </c>
      <c r="I1282" s="41">
        <f t="shared" si="135"/>
        <v>1.5796290972222224</v>
      </c>
      <c r="J1282" s="41">
        <f t="shared" si="136"/>
        <v>5.6866647500000012</v>
      </c>
      <c r="K1282" s="41">
        <f t="shared" si="137"/>
        <v>7003.1755793172315</v>
      </c>
      <c r="L1282" s="41">
        <f t="shared" si="138"/>
        <v>4.4071651812500013E-3</v>
      </c>
      <c r="M1282" s="41">
        <f t="shared" si="139"/>
        <v>5.4274610739707905</v>
      </c>
    </row>
    <row r="1283" spans="2:13">
      <c r="B1283" s="83">
        <f t="shared" si="133"/>
        <v>1278</v>
      </c>
      <c r="C1283" s="44">
        <v>5100</v>
      </c>
      <c r="D1283" s="48">
        <v>11630.14</v>
      </c>
      <c r="E1283" s="48">
        <v>11.630139999999999</v>
      </c>
      <c r="F1283" s="48">
        <v>21.776403174715004</v>
      </c>
      <c r="G1283" s="50">
        <v>469.1</v>
      </c>
      <c r="H1283" s="41">
        <f t="shared" si="134"/>
        <v>1.1630139999999999E-2</v>
      </c>
      <c r="I1283" s="41">
        <f t="shared" si="135"/>
        <v>1.5154718538888889</v>
      </c>
      <c r="J1283" s="41">
        <f t="shared" si="136"/>
        <v>5.4556986739999997</v>
      </c>
      <c r="K1283" s="41">
        <f t="shared" si="137"/>
        <v>7008.6312779912314</v>
      </c>
      <c r="L1283" s="41">
        <f t="shared" si="138"/>
        <v>4.2281664723500005E-3</v>
      </c>
      <c r="M1283" s="41">
        <f t="shared" si="139"/>
        <v>5.4316892404431405</v>
      </c>
    </row>
    <row r="1284" spans="2:13">
      <c r="B1284" s="83">
        <f t="shared" si="133"/>
        <v>1279</v>
      </c>
      <c r="C1284" s="44">
        <v>5000</v>
      </c>
      <c r="D1284" s="48">
        <v>11383.96</v>
      </c>
      <c r="E1284" s="48">
        <v>11.383959999999998</v>
      </c>
      <c r="F1284" s="48">
        <v>21.741762071524953</v>
      </c>
      <c r="G1284" s="50">
        <v>469.1</v>
      </c>
      <c r="H1284" s="41">
        <f t="shared" si="134"/>
        <v>1.1383959999999999E-2</v>
      </c>
      <c r="I1284" s="41">
        <f t="shared" si="135"/>
        <v>1.4833932322222223</v>
      </c>
      <c r="J1284" s="41">
        <f t="shared" si="136"/>
        <v>5.3402156359999999</v>
      </c>
      <c r="K1284" s="41">
        <f t="shared" si="137"/>
        <v>7013.9714936272312</v>
      </c>
      <c r="L1284" s="41">
        <f t="shared" si="138"/>
        <v>4.1386671179E-3</v>
      </c>
      <c r="M1284" s="41">
        <f t="shared" si="139"/>
        <v>5.4358279075610403</v>
      </c>
    </row>
    <row r="1285" spans="2:13">
      <c r="B1285" s="83">
        <f t="shared" si="133"/>
        <v>1280</v>
      </c>
      <c r="C1285" s="44">
        <v>4900</v>
      </c>
      <c r="D1285" s="48">
        <v>11167.62</v>
      </c>
      <c r="E1285" s="48">
        <v>11.167620000000001</v>
      </c>
      <c r="F1285" s="48">
        <v>21.763860313125459</v>
      </c>
      <c r="G1285" s="50">
        <v>469.1</v>
      </c>
      <c r="H1285" s="41">
        <f t="shared" si="134"/>
        <v>1.1167620000000001E-2</v>
      </c>
      <c r="I1285" s="41">
        <f t="shared" si="135"/>
        <v>1.4552029283333336</v>
      </c>
      <c r="J1285" s="41">
        <f t="shared" si="136"/>
        <v>5.2387305420000008</v>
      </c>
      <c r="K1285" s="41">
        <f t="shared" si="137"/>
        <v>7019.210224169231</v>
      </c>
      <c r="L1285" s="41">
        <f t="shared" si="138"/>
        <v>4.0600161700500006E-3</v>
      </c>
      <c r="M1285" s="41">
        <f t="shared" si="139"/>
        <v>5.4398879237310904</v>
      </c>
    </row>
    <row r="1286" spans="2:13">
      <c r="B1286" s="83">
        <f t="shared" si="133"/>
        <v>1281</v>
      </c>
      <c r="C1286" s="44">
        <v>4800</v>
      </c>
      <c r="D1286" s="48">
        <v>10951.28</v>
      </c>
      <c r="E1286" s="48">
        <v>10.951280000000001</v>
      </c>
      <c r="F1286" s="48">
        <v>21.786879314792646</v>
      </c>
      <c r="G1286" s="50">
        <v>469.1</v>
      </c>
      <c r="H1286" s="41">
        <f t="shared" si="134"/>
        <v>1.0951280000000001E-2</v>
      </c>
      <c r="I1286" s="41">
        <f t="shared" si="135"/>
        <v>1.4270126244444445</v>
      </c>
      <c r="J1286" s="41">
        <f t="shared" si="136"/>
        <v>5.1372454480000007</v>
      </c>
      <c r="K1286" s="41">
        <f t="shared" si="137"/>
        <v>7024.3474696172307</v>
      </c>
      <c r="L1286" s="41">
        <f t="shared" si="138"/>
        <v>3.9813652222000003E-3</v>
      </c>
      <c r="M1286" s="41">
        <f t="shared" si="139"/>
        <v>5.44386928895329</v>
      </c>
    </row>
    <row r="1287" spans="2:13">
      <c r="B1287" s="83">
        <f t="shared" ref="B1287:B1350" si="140">B1286+1</f>
        <v>1282</v>
      </c>
      <c r="C1287" s="44">
        <v>4700</v>
      </c>
      <c r="D1287" s="48">
        <v>10734.94</v>
      </c>
      <c r="E1287" s="48">
        <v>10.73494</v>
      </c>
      <c r="F1287" s="48">
        <v>21.810877848445674</v>
      </c>
      <c r="G1287" s="50">
        <v>469.1</v>
      </c>
      <c r="H1287" s="41">
        <f t="shared" ref="H1287:H1350" si="141">E1287/1000</f>
        <v>1.073494E-2</v>
      </c>
      <c r="I1287" s="41">
        <f t="shared" ref="I1287:I1350" si="142">E1287*G1287/3600</f>
        <v>1.3988223205555557</v>
      </c>
      <c r="J1287" s="41">
        <f t="shared" ref="J1287:J1350" si="143">H1287*G1287</f>
        <v>5.0357603540000007</v>
      </c>
      <c r="K1287" s="41">
        <f t="shared" ref="K1287:K1350" si="144">K1286+J1287</f>
        <v>7029.3832299712303</v>
      </c>
      <c r="L1287" s="41">
        <f t="shared" ref="L1287:L1350" si="145">J1287/1000*0.775</f>
        <v>3.9027142743500005E-3</v>
      </c>
      <c r="M1287" s="41">
        <f t="shared" ref="M1287:M1350" si="146">M1286+L1287</f>
        <v>5.44777200322764</v>
      </c>
    </row>
    <row r="1288" spans="2:13">
      <c r="B1288" s="83">
        <f t="shared" si="140"/>
        <v>1283</v>
      </c>
      <c r="C1288" s="44">
        <v>4500</v>
      </c>
      <c r="D1288" s="48">
        <v>10302.26</v>
      </c>
      <c r="E1288" s="48">
        <v>10.30226</v>
      </c>
      <c r="F1288" s="48">
        <v>21.862074720238795</v>
      </c>
      <c r="G1288" s="50">
        <v>469.1</v>
      </c>
      <c r="H1288" s="41">
        <f t="shared" si="141"/>
        <v>1.0302260000000001E-2</v>
      </c>
      <c r="I1288" s="41">
        <f t="shared" si="142"/>
        <v>1.3424417127777779</v>
      </c>
      <c r="J1288" s="41">
        <f t="shared" si="143"/>
        <v>4.8327901660000006</v>
      </c>
      <c r="K1288" s="41">
        <f t="shared" si="144"/>
        <v>7034.2160201372308</v>
      </c>
      <c r="L1288" s="41">
        <f t="shared" si="145"/>
        <v>3.7454123786500003E-3</v>
      </c>
      <c r="M1288" s="41">
        <f t="shared" si="146"/>
        <v>5.4515174156062898</v>
      </c>
    </row>
    <row r="1289" spans="2:13">
      <c r="B1289" s="83">
        <f t="shared" si="140"/>
        <v>1284</v>
      </c>
      <c r="C1289" s="44">
        <v>4400</v>
      </c>
      <c r="D1289" s="48">
        <v>9862.1200000000008</v>
      </c>
      <c r="E1289" s="48">
        <v>9.8621200000000009</v>
      </c>
      <c r="F1289" s="48">
        <v>21.403706554983312</v>
      </c>
      <c r="G1289" s="50">
        <v>469.1</v>
      </c>
      <c r="H1289" s="41">
        <f t="shared" si="141"/>
        <v>9.8621200000000003E-3</v>
      </c>
      <c r="I1289" s="41">
        <f t="shared" si="142"/>
        <v>1.2850890255555558</v>
      </c>
      <c r="J1289" s="41">
        <f t="shared" si="143"/>
        <v>4.6263204920000005</v>
      </c>
      <c r="K1289" s="41">
        <f t="shared" si="144"/>
        <v>7038.8423406292304</v>
      </c>
      <c r="L1289" s="41">
        <f t="shared" si="145"/>
        <v>3.5853983813000003E-3</v>
      </c>
      <c r="M1289" s="41">
        <f t="shared" si="146"/>
        <v>5.4551028139875894</v>
      </c>
    </row>
    <row r="1290" spans="2:13">
      <c r="B1290" s="83">
        <f t="shared" si="140"/>
        <v>1285</v>
      </c>
      <c r="C1290" s="44">
        <v>4200</v>
      </c>
      <c r="D1290" s="48">
        <v>8981.84</v>
      </c>
      <c r="E1290" s="48">
        <v>8.98184</v>
      </c>
      <c r="F1290" s="48">
        <v>20.421489058007275</v>
      </c>
      <c r="G1290" s="50">
        <v>504.4</v>
      </c>
      <c r="H1290" s="41">
        <f t="shared" si="141"/>
        <v>8.9818399999999996E-3</v>
      </c>
      <c r="I1290" s="41">
        <f t="shared" si="142"/>
        <v>1.2584555822222223</v>
      </c>
      <c r="J1290" s="41">
        <f t="shared" si="143"/>
        <v>4.5304400959999995</v>
      </c>
      <c r="K1290" s="41">
        <f t="shared" si="144"/>
        <v>7043.3727807252308</v>
      </c>
      <c r="L1290" s="41">
        <f t="shared" si="145"/>
        <v>3.5110910744000001E-3</v>
      </c>
      <c r="M1290" s="41">
        <f t="shared" si="146"/>
        <v>5.4586139050619895</v>
      </c>
    </row>
    <row r="1291" spans="2:13">
      <c r="B1291" s="83">
        <f t="shared" si="140"/>
        <v>1286</v>
      </c>
      <c r="C1291" s="44">
        <v>4000</v>
      </c>
      <c r="D1291" s="48">
        <v>8101.5599999999995</v>
      </c>
      <c r="E1291" s="48">
        <v>8.1015599999999992</v>
      </c>
      <c r="F1291" s="48">
        <v>19.341049811333633</v>
      </c>
      <c r="G1291" s="50">
        <v>504.4</v>
      </c>
      <c r="H1291" s="41">
        <f t="shared" si="141"/>
        <v>8.101559999999999E-3</v>
      </c>
      <c r="I1291" s="41">
        <f t="shared" si="142"/>
        <v>1.1351185733333331</v>
      </c>
      <c r="J1291" s="41">
        <f t="shared" si="143"/>
        <v>4.086426863999999</v>
      </c>
      <c r="K1291" s="41">
        <f t="shared" si="144"/>
        <v>7047.4592075892306</v>
      </c>
      <c r="L1291" s="41">
        <f t="shared" si="145"/>
        <v>3.1669808195999992E-3</v>
      </c>
      <c r="M1291" s="41">
        <f t="shared" si="146"/>
        <v>5.4617808858815895</v>
      </c>
    </row>
    <row r="1292" spans="2:13">
      <c r="B1292" s="83">
        <f t="shared" si="140"/>
        <v>1287</v>
      </c>
      <c r="C1292" s="44">
        <v>3700</v>
      </c>
      <c r="D1292" s="48">
        <v>7348.0999999999995</v>
      </c>
      <c r="E1292" s="48">
        <v>7.3480999999999996</v>
      </c>
      <c r="F1292" s="48">
        <v>18.964644929733339</v>
      </c>
      <c r="G1292" s="50">
        <v>504.4</v>
      </c>
      <c r="H1292" s="41">
        <f t="shared" si="141"/>
        <v>7.3480999999999998E-3</v>
      </c>
      <c r="I1292" s="41">
        <f t="shared" si="142"/>
        <v>1.0295504555555555</v>
      </c>
      <c r="J1292" s="41">
        <f t="shared" si="143"/>
        <v>3.7063816399999996</v>
      </c>
      <c r="K1292" s="41">
        <f t="shared" si="144"/>
        <v>7051.1655892292301</v>
      </c>
      <c r="L1292" s="41">
        <f t="shared" si="145"/>
        <v>2.8724457709999999E-3</v>
      </c>
      <c r="M1292" s="41">
        <f t="shared" si="146"/>
        <v>5.4646533316525892</v>
      </c>
    </row>
    <row r="1293" spans="2:13">
      <c r="B1293" s="83">
        <f t="shared" si="140"/>
        <v>1288</v>
      </c>
      <c r="C1293" s="44">
        <v>3400</v>
      </c>
      <c r="D1293" s="48">
        <v>6684.1600000000008</v>
      </c>
      <c r="E1293" s="48">
        <v>6.6841600000000003</v>
      </c>
      <c r="F1293" s="48">
        <v>18.773243019125704</v>
      </c>
      <c r="G1293" s="50">
        <v>470.5</v>
      </c>
      <c r="H1293" s="41">
        <f t="shared" si="141"/>
        <v>6.6841600000000006E-3</v>
      </c>
      <c r="I1293" s="41">
        <f t="shared" si="142"/>
        <v>0.87358257777777781</v>
      </c>
      <c r="J1293" s="41">
        <f t="shared" si="143"/>
        <v>3.1448972800000004</v>
      </c>
      <c r="K1293" s="41">
        <f t="shared" si="144"/>
        <v>7054.31048650923</v>
      </c>
      <c r="L1293" s="41">
        <f t="shared" si="145"/>
        <v>2.4372953920000005E-3</v>
      </c>
      <c r="M1293" s="41">
        <f t="shared" si="146"/>
        <v>5.4670906270445894</v>
      </c>
    </row>
    <row r="1294" spans="2:13">
      <c r="B1294" s="83">
        <f t="shared" si="140"/>
        <v>1289</v>
      </c>
      <c r="C1294" s="44">
        <v>3200</v>
      </c>
      <c r="D1294" s="48">
        <v>5990.3799999999992</v>
      </c>
      <c r="E1294" s="48">
        <v>5.9903799999999991</v>
      </c>
      <c r="F1294" s="48">
        <v>17.87622352497802</v>
      </c>
      <c r="G1294" s="50">
        <v>470.5</v>
      </c>
      <c r="H1294" s="41">
        <f t="shared" si="141"/>
        <v>5.9903799999999991E-3</v>
      </c>
      <c r="I1294" s="41">
        <f t="shared" si="142"/>
        <v>0.78290938611111094</v>
      </c>
      <c r="J1294" s="41">
        <f t="shared" si="143"/>
        <v>2.8184737899999996</v>
      </c>
      <c r="K1294" s="41">
        <f t="shared" si="144"/>
        <v>7057.1289602992301</v>
      </c>
      <c r="L1294" s="41">
        <f t="shared" si="145"/>
        <v>2.1843171872499996E-3</v>
      </c>
      <c r="M1294" s="41">
        <f t="shared" si="146"/>
        <v>5.4692749442318398</v>
      </c>
    </row>
    <row r="1295" spans="2:13">
      <c r="B1295" s="83">
        <f t="shared" si="140"/>
        <v>1290</v>
      </c>
      <c r="C1295" s="44">
        <v>3200</v>
      </c>
      <c r="D1295" s="48">
        <v>5990.3799999999992</v>
      </c>
      <c r="E1295" s="48">
        <v>5.9903799999999991</v>
      </c>
      <c r="F1295" s="48">
        <v>17.87622352497802</v>
      </c>
      <c r="G1295" s="50">
        <v>470.5</v>
      </c>
      <c r="H1295" s="41">
        <f t="shared" si="141"/>
        <v>5.9903799999999991E-3</v>
      </c>
      <c r="I1295" s="41">
        <f t="shared" si="142"/>
        <v>0.78290938611111094</v>
      </c>
      <c r="J1295" s="41">
        <f t="shared" si="143"/>
        <v>2.8184737899999996</v>
      </c>
      <c r="K1295" s="41">
        <f t="shared" si="144"/>
        <v>7059.9474340892302</v>
      </c>
      <c r="L1295" s="41">
        <f t="shared" si="145"/>
        <v>2.1843171872499996E-3</v>
      </c>
      <c r="M1295" s="41">
        <f t="shared" si="146"/>
        <v>5.4714592614190902</v>
      </c>
    </row>
    <row r="1296" spans="2:13">
      <c r="B1296" s="83">
        <f t="shared" si="140"/>
        <v>1291</v>
      </c>
      <c r="C1296" s="44">
        <v>3200</v>
      </c>
      <c r="D1296" s="48">
        <v>5990.3799999999992</v>
      </c>
      <c r="E1296" s="48">
        <v>5.9903799999999991</v>
      </c>
      <c r="F1296" s="48">
        <v>17.87622352497802</v>
      </c>
      <c r="G1296" s="50">
        <v>470.5</v>
      </c>
      <c r="H1296" s="41">
        <f t="shared" si="141"/>
        <v>5.9903799999999991E-3</v>
      </c>
      <c r="I1296" s="41">
        <f t="shared" si="142"/>
        <v>0.78290938611111094</v>
      </c>
      <c r="J1296" s="41">
        <f t="shared" si="143"/>
        <v>2.8184737899999996</v>
      </c>
      <c r="K1296" s="41">
        <f t="shared" si="144"/>
        <v>7062.7659078792303</v>
      </c>
      <c r="L1296" s="41">
        <f t="shared" si="145"/>
        <v>2.1843171872499996E-3</v>
      </c>
      <c r="M1296" s="41">
        <f t="shared" si="146"/>
        <v>5.4736435786063407</v>
      </c>
    </row>
    <row r="1297" spans="2:13">
      <c r="B1297" s="83">
        <f t="shared" si="140"/>
        <v>1292</v>
      </c>
      <c r="C1297" s="44">
        <v>3200</v>
      </c>
      <c r="D1297" s="48">
        <v>5990.3799999999992</v>
      </c>
      <c r="E1297" s="48">
        <v>5.9903799999999991</v>
      </c>
      <c r="F1297" s="48">
        <v>17.87622352497802</v>
      </c>
      <c r="G1297" s="50">
        <v>470.5</v>
      </c>
      <c r="H1297" s="41">
        <f t="shared" si="141"/>
        <v>5.9903799999999991E-3</v>
      </c>
      <c r="I1297" s="41">
        <f t="shared" si="142"/>
        <v>0.78290938611111094</v>
      </c>
      <c r="J1297" s="41">
        <f t="shared" si="143"/>
        <v>2.8184737899999996</v>
      </c>
      <c r="K1297" s="41">
        <f t="shared" si="144"/>
        <v>7065.5843816692304</v>
      </c>
      <c r="L1297" s="41">
        <f t="shared" si="145"/>
        <v>2.1843171872499996E-3</v>
      </c>
      <c r="M1297" s="41">
        <f t="shared" si="146"/>
        <v>5.4758278957935911</v>
      </c>
    </row>
    <row r="1298" spans="2:13">
      <c r="B1298" s="83">
        <f t="shared" si="140"/>
        <v>1293</v>
      </c>
      <c r="C1298" s="44">
        <v>3200</v>
      </c>
      <c r="D1298" s="48">
        <v>5990.3799999999992</v>
      </c>
      <c r="E1298" s="48">
        <v>5.9903799999999991</v>
      </c>
      <c r="F1298" s="48">
        <v>17.87622352497802</v>
      </c>
      <c r="G1298" s="50">
        <v>470.5</v>
      </c>
      <c r="H1298" s="41">
        <f t="shared" si="141"/>
        <v>5.9903799999999991E-3</v>
      </c>
      <c r="I1298" s="41">
        <f t="shared" si="142"/>
        <v>0.78290938611111094</v>
      </c>
      <c r="J1298" s="41">
        <f t="shared" si="143"/>
        <v>2.8184737899999996</v>
      </c>
      <c r="K1298" s="41">
        <f t="shared" si="144"/>
        <v>7068.4028554592305</v>
      </c>
      <c r="L1298" s="41">
        <f t="shared" si="145"/>
        <v>2.1843171872499996E-3</v>
      </c>
      <c r="M1298" s="41">
        <f t="shared" si="146"/>
        <v>5.4780122129808415</v>
      </c>
    </row>
    <row r="1299" spans="2:13">
      <c r="B1299" s="83">
        <f t="shared" si="140"/>
        <v>1294</v>
      </c>
      <c r="C1299" s="44">
        <v>3200</v>
      </c>
      <c r="D1299" s="48">
        <v>5990.3799999999992</v>
      </c>
      <c r="E1299" s="48">
        <v>5.9903799999999991</v>
      </c>
      <c r="F1299" s="48">
        <v>17.87622352497802</v>
      </c>
      <c r="G1299" s="50">
        <v>470.5</v>
      </c>
      <c r="H1299" s="41">
        <f t="shared" si="141"/>
        <v>5.9903799999999991E-3</v>
      </c>
      <c r="I1299" s="41">
        <f t="shared" si="142"/>
        <v>0.78290938611111094</v>
      </c>
      <c r="J1299" s="41">
        <f t="shared" si="143"/>
        <v>2.8184737899999996</v>
      </c>
      <c r="K1299" s="41">
        <f t="shared" si="144"/>
        <v>7071.2213292492306</v>
      </c>
      <c r="L1299" s="41">
        <f t="shared" si="145"/>
        <v>2.1843171872499996E-3</v>
      </c>
      <c r="M1299" s="41">
        <f t="shared" si="146"/>
        <v>5.4801965301680919</v>
      </c>
    </row>
    <row r="1300" spans="2:13">
      <c r="B1300" s="83">
        <f t="shared" si="140"/>
        <v>1295</v>
      </c>
      <c r="C1300" s="44">
        <v>3200</v>
      </c>
      <c r="D1300" s="48">
        <v>5990.3799999999992</v>
      </c>
      <c r="E1300" s="48">
        <v>5.9903799999999991</v>
      </c>
      <c r="F1300" s="48">
        <v>17.87622352497802</v>
      </c>
      <c r="G1300" s="50">
        <v>470.5</v>
      </c>
      <c r="H1300" s="41">
        <f t="shared" si="141"/>
        <v>5.9903799999999991E-3</v>
      </c>
      <c r="I1300" s="41">
        <f t="shared" si="142"/>
        <v>0.78290938611111094</v>
      </c>
      <c r="J1300" s="41">
        <f t="shared" si="143"/>
        <v>2.8184737899999996</v>
      </c>
      <c r="K1300" s="41">
        <f t="shared" si="144"/>
        <v>7074.0398030392307</v>
      </c>
      <c r="L1300" s="41">
        <f t="shared" si="145"/>
        <v>2.1843171872499996E-3</v>
      </c>
      <c r="M1300" s="41">
        <f t="shared" si="146"/>
        <v>5.4823808473553424</v>
      </c>
    </row>
    <row r="1301" spans="2:13">
      <c r="B1301" s="83">
        <f t="shared" si="140"/>
        <v>1296</v>
      </c>
      <c r="C1301" s="44">
        <v>3200</v>
      </c>
      <c r="D1301" s="48">
        <v>5990.3799999999992</v>
      </c>
      <c r="E1301" s="48">
        <v>5.9903799999999991</v>
      </c>
      <c r="F1301" s="48">
        <v>17.87622352497802</v>
      </c>
      <c r="G1301" s="50">
        <v>470.5</v>
      </c>
      <c r="H1301" s="41">
        <f t="shared" si="141"/>
        <v>5.9903799999999991E-3</v>
      </c>
      <c r="I1301" s="41">
        <f t="shared" si="142"/>
        <v>0.78290938611111094</v>
      </c>
      <c r="J1301" s="41">
        <f t="shared" si="143"/>
        <v>2.8184737899999996</v>
      </c>
      <c r="K1301" s="41">
        <f t="shared" si="144"/>
        <v>7076.8582768292308</v>
      </c>
      <c r="L1301" s="41">
        <f t="shared" si="145"/>
        <v>2.1843171872499996E-3</v>
      </c>
      <c r="M1301" s="41">
        <f t="shared" si="146"/>
        <v>5.4845651645425928</v>
      </c>
    </row>
    <row r="1302" spans="2:13">
      <c r="B1302" s="83">
        <f t="shared" si="140"/>
        <v>1297</v>
      </c>
      <c r="C1302" s="44">
        <v>3200</v>
      </c>
      <c r="D1302" s="48">
        <v>5990.3799999999992</v>
      </c>
      <c r="E1302" s="48">
        <v>5.9903799999999991</v>
      </c>
      <c r="F1302" s="48">
        <v>17.87622352497802</v>
      </c>
      <c r="G1302" s="50">
        <v>443.8</v>
      </c>
      <c r="H1302" s="41">
        <f t="shared" si="141"/>
        <v>5.9903799999999991E-3</v>
      </c>
      <c r="I1302" s="41">
        <f t="shared" si="142"/>
        <v>0.73848073444444429</v>
      </c>
      <c r="J1302" s="41">
        <f t="shared" si="143"/>
        <v>2.6585306439999998</v>
      </c>
      <c r="K1302" s="41">
        <f t="shared" si="144"/>
        <v>7079.516807473231</v>
      </c>
      <c r="L1302" s="41">
        <f t="shared" si="145"/>
        <v>2.0603612490999999E-3</v>
      </c>
      <c r="M1302" s="41">
        <f t="shared" si="146"/>
        <v>5.4866255257916929</v>
      </c>
    </row>
    <row r="1303" spans="2:13">
      <c r="B1303" s="83">
        <f t="shared" si="140"/>
        <v>1298</v>
      </c>
      <c r="C1303" s="44">
        <v>3200</v>
      </c>
      <c r="D1303" s="48">
        <v>5990.3799999999992</v>
      </c>
      <c r="E1303" s="48">
        <v>5.9903799999999991</v>
      </c>
      <c r="F1303" s="48">
        <v>17.87622352497802</v>
      </c>
      <c r="G1303" s="50">
        <v>443.8</v>
      </c>
      <c r="H1303" s="41">
        <f t="shared" si="141"/>
        <v>5.9903799999999991E-3</v>
      </c>
      <c r="I1303" s="41">
        <f t="shared" si="142"/>
        <v>0.73848073444444429</v>
      </c>
      <c r="J1303" s="41">
        <f t="shared" si="143"/>
        <v>2.6585306439999998</v>
      </c>
      <c r="K1303" s="41">
        <f t="shared" si="144"/>
        <v>7082.1753381172311</v>
      </c>
      <c r="L1303" s="41">
        <f t="shared" si="145"/>
        <v>2.0603612490999999E-3</v>
      </c>
      <c r="M1303" s="41">
        <f t="shared" si="146"/>
        <v>5.4886858870407931</v>
      </c>
    </row>
    <row r="1304" spans="2:13">
      <c r="B1304" s="83">
        <f t="shared" si="140"/>
        <v>1299</v>
      </c>
      <c r="C1304" s="44">
        <v>3200</v>
      </c>
      <c r="D1304" s="48">
        <v>5990.3799999999992</v>
      </c>
      <c r="E1304" s="48">
        <v>5.9903799999999991</v>
      </c>
      <c r="F1304" s="48">
        <v>17.87622352497802</v>
      </c>
      <c r="G1304" s="50">
        <v>443.8</v>
      </c>
      <c r="H1304" s="41">
        <f t="shared" si="141"/>
        <v>5.9903799999999991E-3</v>
      </c>
      <c r="I1304" s="41">
        <f t="shared" si="142"/>
        <v>0.73848073444444429</v>
      </c>
      <c r="J1304" s="41">
        <f t="shared" si="143"/>
        <v>2.6585306439999998</v>
      </c>
      <c r="K1304" s="41">
        <f t="shared" si="144"/>
        <v>7084.8338687612313</v>
      </c>
      <c r="L1304" s="41">
        <f t="shared" si="145"/>
        <v>2.0603612490999999E-3</v>
      </c>
      <c r="M1304" s="41">
        <f t="shared" si="146"/>
        <v>5.4907462482898932</v>
      </c>
    </row>
    <row r="1305" spans="2:13">
      <c r="B1305" s="83">
        <f t="shared" si="140"/>
        <v>1300</v>
      </c>
      <c r="C1305" s="44">
        <v>3200</v>
      </c>
      <c r="D1305" s="48">
        <v>5990.3799999999992</v>
      </c>
      <c r="E1305" s="48">
        <v>5.9903799999999991</v>
      </c>
      <c r="F1305" s="48">
        <v>17.87622352497802</v>
      </c>
      <c r="G1305" s="50">
        <v>443.8</v>
      </c>
      <c r="H1305" s="41">
        <f t="shared" si="141"/>
        <v>5.9903799999999991E-3</v>
      </c>
      <c r="I1305" s="41">
        <f t="shared" si="142"/>
        <v>0.73848073444444429</v>
      </c>
      <c r="J1305" s="41">
        <f t="shared" si="143"/>
        <v>2.6585306439999998</v>
      </c>
      <c r="K1305" s="41">
        <f t="shared" si="144"/>
        <v>7087.4923994052315</v>
      </c>
      <c r="L1305" s="41">
        <f t="shared" si="145"/>
        <v>2.0603612490999999E-3</v>
      </c>
      <c r="M1305" s="41">
        <f t="shared" si="146"/>
        <v>5.4928066095389934</v>
      </c>
    </row>
    <row r="1306" spans="2:13">
      <c r="B1306" s="83">
        <f t="shared" si="140"/>
        <v>1301</v>
      </c>
      <c r="C1306" s="44">
        <v>3200</v>
      </c>
      <c r="D1306" s="48">
        <v>5990.3799999999992</v>
      </c>
      <c r="E1306" s="48">
        <v>5.9903799999999991</v>
      </c>
      <c r="F1306" s="48">
        <v>17.87622352497802</v>
      </c>
      <c r="G1306" s="50">
        <v>443.8</v>
      </c>
      <c r="H1306" s="41">
        <f t="shared" si="141"/>
        <v>5.9903799999999991E-3</v>
      </c>
      <c r="I1306" s="41">
        <f t="shared" si="142"/>
        <v>0.73848073444444429</v>
      </c>
      <c r="J1306" s="41">
        <f t="shared" si="143"/>
        <v>2.6585306439999998</v>
      </c>
      <c r="K1306" s="41">
        <f t="shared" si="144"/>
        <v>7090.1509300492316</v>
      </c>
      <c r="L1306" s="41">
        <f t="shared" si="145"/>
        <v>2.0603612490999999E-3</v>
      </c>
      <c r="M1306" s="41">
        <f t="shared" si="146"/>
        <v>5.4948669707880935</v>
      </c>
    </row>
    <row r="1307" spans="2:13">
      <c r="B1307" s="83">
        <f t="shared" si="140"/>
        <v>1302</v>
      </c>
      <c r="C1307" s="44">
        <v>3200</v>
      </c>
      <c r="D1307" s="48">
        <v>5990.3799999999992</v>
      </c>
      <c r="E1307" s="48">
        <v>5.9903799999999991</v>
      </c>
      <c r="F1307" s="48">
        <v>17.87622352497802</v>
      </c>
      <c r="G1307" s="50">
        <v>443.8</v>
      </c>
      <c r="H1307" s="41">
        <f t="shared" si="141"/>
        <v>5.9903799999999991E-3</v>
      </c>
      <c r="I1307" s="41">
        <f t="shared" si="142"/>
        <v>0.73848073444444429</v>
      </c>
      <c r="J1307" s="41">
        <f t="shared" si="143"/>
        <v>2.6585306439999998</v>
      </c>
      <c r="K1307" s="41">
        <f t="shared" si="144"/>
        <v>7092.8094606932318</v>
      </c>
      <c r="L1307" s="41">
        <f t="shared" si="145"/>
        <v>2.0603612490999999E-3</v>
      </c>
      <c r="M1307" s="41">
        <f t="shared" si="146"/>
        <v>5.4969273320371936</v>
      </c>
    </row>
    <row r="1308" spans="2:13">
      <c r="B1308" s="83">
        <f t="shared" si="140"/>
        <v>1303</v>
      </c>
      <c r="C1308" s="44">
        <v>3200</v>
      </c>
      <c r="D1308" s="48">
        <v>5990.3799999999992</v>
      </c>
      <c r="E1308" s="48">
        <v>5.9903799999999991</v>
      </c>
      <c r="F1308" s="48">
        <v>17.87622352497802</v>
      </c>
      <c r="G1308" s="50">
        <v>443.8</v>
      </c>
      <c r="H1308" s="41">
        <f t="shared" si="141"/>
        <v>5.9903799999999991E-3</v>
      </c>
      <c r="I1308" s="41">
        <f t="shared" si="142"/>
        <v>0.73848073444444429</v>
      </c>
      <c r="J1308" s="41">
        <f t="shared" si="143"/>
        <v>2.6585306439999998</v>
      </c>
      <c r="K1308" s="41">
        <f t="shared" si="144"/>
        <v>7095.467991337232</v>
      </c>
      <c r="L1308" s="41">
        <f t="shared" si="145"/>
        <v>2.0603612490999999E-3</v>
      </c>
      <c r="M1308" s="41">
        <f t="shared" si="146"/>
        <v>5.4989876932862938</v>
      </c>
    </row>
    <row r="1309" spans="2:13">
      <c r="B1309" s="83">
        <f t="shared" si="140"/>
        <v>1304</v>
      </c>
      <c r="C1309" s="44">
        <v>3200</v>
      </c>
      <c r="D1309" s="48">
        <v>5990.3799999999992</v>
      </c>
      <c r="E1309" s="48">
        <v>5.9903799999999991</v>
      </c>
      <c r="F1309" s="48">
        <v>17.87622352497802</v>
      </c>
      <c r="G1309" s="50">
        <v>443.8</v>
      </c>
      <c r="H1309" s="41">
        <f t="shared" si="141"/>
        <v>5.9903799999999991E-3</v>
      </c>
      <c r="I1309" s="41">
        <f t="shared" si="142"/>
        <v>0.73848073444444429</v>
      </c>
      <c r="J1309" s="41">
        <f t="shared" si="143"/>
        <v>2.6585306439999998</v>
      </c>
      <c r="K1309" s="41">
        <f t="shared" si="144"/>
        <v>7098.1265219812321</v>
      </c>
      <c r="L1309" s="41">
        <f t="shared" si="145"/>
        <v>2.0603612490999999E-3</v>
      </c>
      <c r="M1309" s="41">
        <f t="shared" si="146"/>
        <v>5.5010480545353939</v>
      </c>
    </row>
    <row r="1310" spans="2:13">
      <c r="B1310" s="83">
        <f t="shared" si="140"/>
        <v>1305</v>
      </c>
      <c r="C1310" s="44">
        <v>3200</v>
      </c>
      <c r="D1310" s="48">
        <v>5990.3799999999992</v>
      </c>
      <c r="E1310" s="48">
        <v>5.9903799999999991</v>
      </c>
      <c r="F1310" s="48">
        <v>17.87622352497802</v>
      </c>
      <c r="G1310" s="50">
        <v>443.8</v>
      </c>
      <c r="H1310" s="41">
        <f t="shared" si="141"/>
        <v>5.9903799999999991E-3</v>
      </c>
      <c r="I1310" s="41">
        <f t="shared" si="142"/>
        <v>0.73848073444444429</v>
      </c>
      <c r="J1310" s="41">
        <f t="shared" si="143"/>
        <v>2.6585306439999998</v>
      </c>
      <c r="K1310" s="41">
        <f t="shared" si="144"/>
        <v>7100.7850526252323</v>
      </c>
      <c r="L1310" s="41">
        <f t="shared" si="145"/>
        <v>2.0603612490999999E-3</v>
      </c>
      <c r="M1310" s="41">
        <f t="shared" si="146"/>
        <v>5.5031084157844941</v>
      </c>
    </row>
    <row r="1311" spans="2:13">
      <c r="B1311" s="83">
        <f t="shared" si="140"/>
        <v>1306</v>
      </c>
      <c r="C1311" s="44">
        <v>3200</v>
      </c>
      <c r="D1311" s="48">
        <v>5990.3799999999992</v>
      </c>
      <c r="E1311" s="48">
        <v>5.9903799999999991</v>
      </c>
      <c r="F1311" s="48">
        <v>17.87622352497802</v>
      </c>
      <c r="G1311" s="50">
        <v>443.8</v>
      </c>
      <c r="H1311" s="41">
        <f t="shared" si="141"/>
        <v>5.9903799999999991E-3</v>
      </c>
      <c r="I1311" s="41">
        <f t="shared" si="142"/>
        <v>0.73848073444444429</v>
      </c>
      <c r="J1311" s="41">
        <f t="shared" si="143"/>
        <v>2.6585306439999998</v>
      </c>
      <c r="K1311" s="41">
        <f t="shared" si="144"/>
        <v>7103.4435832692325</v>
      </c>
      <c r="L1311" s="41">
        <f t="shared" si="145"/>
        <v>2.0603612490999999E-3</v>
      </c>
      <c r="M1311" s="41">
        <f t="shared" si="146"/>
        <v>5.5051687770335942</v>
      </c>
    </row>
    <row r="1312" spans="2:13">
      <c r="B1312" s="83">
        <f t="shared" si="140"/>
        <v>1307</v>
      </c>
      <c r="C1312" s="44">
        <v>3200</v>
      </c>
      <c r="D1312" s="48">
        <v>5990.3799999999992</v>
      </c>
      <c r="E1312" s="48">
        <v>5.9903799999999991</v>
      </c>
      <c r="F1312" s="48">
        <v>17.87622352497802</v>
      </c>
      <c r="G1312" s="50">
        <v>443.8</v>
      </c>
      <c r="H1312" s="41">
        <f t="shared" si="141"/>
        <v>5.9903799999999991E-3</v>
      </c>
      <c r="I1312" s="41">
        <f t="shared" si="142"/>
        <v>0.73848073444444429</v>
      </c>
      <c r="J1312" s="41">
        <f t="shared" si="143"/>
        <v>2.6585306439999998</v>
      </c>
      <c r="K1312" s="41">
        <f t="shared" si="144"/>
        <v>7106.1021139132326</v>
      </c>
      <c r="L1312" s="41">
        <f t="shared" si="145"/>
        <v>2.0603612490999999E-3</v>
      </c>
      <c r="M1312" s="41">
        <f t="shared" si="146"/>
        <v>5.5072291382826943</v>
      </c>
    </row>
    <row r="1313" spans="2:13">
      <c r="B1313" s="83">
        <f t="shared" si="140"/>
        <v>1308</v>
      </c>
      <c r="C1313" s="44">
        <v>3200</v>
      </c>
      <c r="D1313" s="48">
        <v>5990.3799999999992</v>
      </c>
      <c r="E1313" s="48">
        <v>5.9903799999999991</v>
      </c>
      <c r="F1313" s="48">
        <v>17.87622352497802</v>
      </c>
      <c r="G1313" s="50">
        <v>443.8</v>
      </c>
      <c r="H1313" s="41">
        <f t="shared" si="141"/>
        <v>5.9903799999999991E-3</v>
      </c>
      <c r="I1313" s="41">
        <f t="shared" si="142"/>
        <v>0.73848073444444429</v>
      </c>
      <c r="J1313" s="41">
        <f t="shared" si="143"/>
        <v>2.6585306439999998</v>
      </c>
      <c r="K1313" s="41">
        <f t="shared" si="144"/>
        <v>7108.7606445572328</v>
      </c>
      <c r="L1313" s="41">
        <f t="shared" si="145"/>
        <v>2.0603612490999999E-3</v>
      </c>
      <c r="M1313" s="41">
        <f t="shared" si="146"/>
        <v>5.5092894995317945</v>
      </c>
    </row>
    <row r="1314" spans="2:13">
      <c r="B1314" s="83">
        <f t="shared" si="140"/>
        <v>1309</v>
      </c>
      <c r="C1314" s="44">
        <v>3200</v>
      </c>
      <c r="D1314" s="48">
        <v>5990.3799999999992</v>
      </c>
      <c r="E1314" s="48">
        <v>5.9903799999999991</v>
      </c>
      <c r="F1314" s="48">
        <v>17.87622352497802</v>
      </c>
      <c r="G1314" s="50">
        <v>469.7</v>
      </c>
      <c r="H1314" s="41">
        <f t="shared" si="141"/>
        <v>5.9903799999999991E-3</v>
      </c>
      <c r="I1314" s="41">
        <f t="shared" si="142"/>
        <v>0.78157819055555544</v>
      </c>
      <c r="J1314" s="41">
        <f t="shared" si="143"/>
        <v>2.8136814859999997</v>
      </c>
      <c r="K1314" s="41">
        <f t="shared" si="144"/>
        <v>7111.5743260432328</v>
      </c>
      <c r="L1314" s="41">
        <f t="shared" si="145"/>
        <v>2.1806031516499996E-3</v>
      </c>
      <c r="M1314" s="41">
        <f t="shared" si="146"/>
        <v>5.5114701026834441</v>
      </c>
    </row>
    <row r="1315" spans="2:13">
      <c r="B1315" s="83">
        <f t="shared" si="140"/>
        <v>1310</v>
      </c>
      <c r="C1315" s="44">
        <v>3200</v>
      </c>
      <c r="D1315" s="48">
        <v>5990.3799999999992</v>
      </c>
      <c r="E1315" s="48">
        <v>5.9903799999999991</v>
      </c>
      <c r="F1315" s="48">
        <v>17.87622352497802</v>
      </c>
      <c r="G1315" s="50">
        <v>469.7</v>
      </c>
      <c r="H1315" s="41">
        <f t="shared" si="141"/>
        <v>5.9903799999999991E-3</v>
      </c>
      <c r="I1315" s="41">
        <f t="shared" si="142"/>
        <v>0.78157819055555544</v>
      </c>
      <c r="J1315" s="41">
        <f t="shared" si="143"/>
        <v>2.8136814859999997</v>
      </c>
      <c r="K1315" s="41">
        <f t="shared" si="144"/>
        <v>7114.3880075292327</v>
      </c>
      <c r="L1315" s="41">
        <f t="shared" si="145"/>
        <v>2.1806031516499996E-3</v>
      </c>
      <c r="M1315" s="41">
        <f t="shared" si="146"/>
        <v>5.5136507058350936</v>
      </c>
    </row>
    <row r="1316" spans="2:13">
      <c r="B1316" s="83">
        <f t="shared" si="140"/>
        <v>1311</v>
      </c>
      <c r="C1316" s="44">
        <v>3200</v>
      </c>
      <c r="D1316" s="48">
        <v>5990.3799999999992</v>
      </c>
      <c r="E1316" s="48">
        <v>5.9903799999999991</v>
      </c>
      <c r="F1316" s="48">
        <v>17.87622352497802</v>
      </c>
      <c r="G1316" s="50">
        <v>469.1</v>
      </c>
      <c r="H1316" s="41">
        <f t="shared" si="141"/>
        <v>5.9903799999999991E-3</v>
      </c>
      <c r="I1316" s="41">
        <f t="shared" si="142"/>
        <v>0.78057979388888876</v>
      </c>
      <c r="J1316" s="41">
        <f t="shared" si="143"/>
        <v>2.8100872579999998</v>
      </c>
      <c r="K1316" s="41">
        <f t="shared" si="144"/>
        <v>7117.1980947872325</v>
      </c>
      <c r="L1316" s="41">
        <f t="shared" si="145"/>
        <v>2.17781762495E-3</v>
      </c>
      <c r="M1316" s="41">
        <f t="shared" si="146"/>
        <v>5.5158285234600433</v>
      </c>
    </row>
    <row r="1317" spans="2:13">
      <c r="B1317" s="83">
        <f t="shared" si="140"/>
        <v>1312</v>
      </c>
      <c r="C1317" s="44">
        <v>3200</v>
      </c>
      <c r="D1317" s="48">
        <v>5990.3799999999992</v>
      </c>
      <c r="E1317" s="48">
        <v>5.9903799999999991</v>
      </c>
      <c r="F1317" s="48">
        <v>17.87622352497802</v>
      </c>
      <c r="G1317" s="50">
        <v>469.1</v>
      </c>
      <c r="H1317" s="41">
        <f t="shared" si="141"/>
        <v>5.9903799999999991E-3</v>
      </c>
      <c r="I1317" s="41">
        <f t="shared" si="142"/>
        <v>0.78057979388888876</v>
      </c>
      <c r="J1317" s="41">
        <f t="shared" si="143"/>
        <v>2.8100872579999998</v>
      </c>
      <c r="K1317" s="41">
        <f t="shared" si="144"/>
        <v>7120.0081820452324</v>
      </c>
      <c r="L1317" s="41">
        <f t="shared" si="145"/>
        <v>2.17781762495E-3</v>
      </c>
      <c r="M1317" s="41">
        <f t="shared" si="146"/>
        <v>5.5180063410849929</v>
      </c>
    </row>
    <row r="1318" spans="2:13">
      <c r="B1318" s="83">
        <f t="shared" si="140"/>
        <v>1313</v>
      </c>
      <c r="C1318" s="44">
        <v>3200</v>
      </c>
      <c r="D1318" s="48">
        <v>5990.3799999999992</v>
      </c>
      <c r="E1318" s="48">
        <v>5.9903799999999991</v>
      </c>
      <c r="F1318" s="48">
        <v>17.87622352497802</v>
      </c>
      <c r="G1318" s="50">
        <v>469.1</v>
      </c>
      <c r="H1318" s="41">
        <f t="shared" si="141"/>
        <v>5.9903799999999991E-3</v>
      </c>
      <c r="I1318" s="41">
        <f t="shared" si="142"/>
        <v>0.78057979388888876</v>
      </c>
      <c r="J1318" s="41">
        <f t="shared" si="143"/>
        <v>2.8100872579999998</v>
      </c>
      <c r="K1318" s="41">
        <f t="shared" si="144"/>
        <v>7122.8182693032322</v>
      </c>
      <c r="L1318" s="41">
        <f t="shared" si="145"/>
        <v>2.17781762495E-3</v>
      </c>
      <c r="M1318" s="41">
        <f t="shared" si="146"/>
        <v>5.5201841587099425</v>
      </c>
    </row>
    <row r="1319" spans="2:13">
      <c r="B1319" s="83">
        <f t="shared" si="140"/>
        <v>1314</v>
      </c>
      <c r="C1319" s="44">
        <v>3200</v>
      </c>
      <c r="D1319" s="48">
        <v>5990.3799999999992</v>
      </c>
      <c r="E1319" s="48">
        <v>5.9903799999999991</v>
      </c>
      <c r="F1319" s="48">
        <v>17.87622352497802</v>
      </c>
      <c r="G1319" s="50">
        <v>469.1</v>
      </c>
      <c r="H1319" s="41">
        <f t="shared" si="141"/>
        <v>5.9903799999999991E-3</v>
      </c>
      <c r="I1319" s="41">
        <f t="shared" si="142"/>
        <v>0.78057979388888876</v>
      </c>
      <c r="J1319" s="41">
        <f t="shared" si="143"/>
        <v>2.8100872579999998</v>
      </c>
      <c r="K1319" s="41">
        <f t="shared" si="144"/>
        <v>7125.6283565612321</v>
      </c>
      <c r="L1319" s="41">
        <f t="shared" si="145"/>
        <v>2.17781762495E-3</v>
      </c>
      <c r="M1319" s="41">
        <f t="shared" si="146"/>
        <v>5.5223619763348921</v>
      </c>
    </row>
    <row r="1320" spans="2:13">
      <c r="B1320" s="83">
        <f t="shared" si="140"/>
        <v>1315</v>
      </c>
      <c r="C1320" s="44">
        <v>3200</v>
      </c>
      <c r="D1320" s="48">
        <v>5990.3799999999992</v>
      </c>
      <c r="E1320" s="48">
        <v>5.9903799999999991</v>
      </c>
      <c r="F1320" s="48">
        <v>17.87622352497802</v>
      </c>
      <c r="G1320" s="50">
        <v>469.1</v>
      </c>
      <c r="H1320" s="41">
        <f t="shared" si="141"/>
        <v>5.9903799999999991E-3</v>
      </c>
      <c r="I1320" s="41">
        <f t="shared" si="142"/>
        <v>0.78057979388888876</v>
      </c>
      <c r="J1320" s="41">
        <f t="shared" si="143"/>
        <v>2.8100872579999998</v>
      </c>
      <c r="K1320" s="41">
        <f t="shared" si="144"/>
        <v>7128.4384438192319</v>
      </c>
      <c r="L1320" s="41">
        <f t="shared" si="145"/>
        <v>2.17781762495E-3</v>
      </c>
      <c r="M1320" s="41">
        <f t="shared" si="146"/>
        <v>5.5245397939598417</v>
      </c>
    </row>
    <row r="1321" spans="2:13">
      <c r="B1321" s="83">
        <f t="shared" si="140"/>
        <v>1316</v>
      </c>
      <c r="C1321" s="44">
        <v>3200</v>
      </c>
      <c r="D1321" s="48">
        <v>5990.3799999999992</v>
      </c>
      <c r="E1321" s="48">
        <v>5.9903799999999991</v>
      </c>
      <c r="F1321" s="48">
        <v>17.87622352497802</v>
      </c>
      <c r="G1321" s="50">
        <v>469.1</v>
      </c>
      <c r="H1321" s="41">
        <f t="shared" si="141"/>
        <v>5.9903799999999991E-3</v>
      </c>
      <c r="I1321" s="41">
        <f t="shared" si="142"/>
        <v>0.78057979388888876</v>
      </c>
      <c r="J1321" s="41">
        <f t="shared" si="143"/>
        <v>2.8100872579999998</v>
      </c>
      <c r="K1321" s="41">
        <f t="shared" si="144"/>
        <v>7131.2485310772317</v>
      </c>
      <c r="L1321" s="41">
        <f t="shared" si="145"/>
        <v>2.17781762495E-3</v>
      </c>
      <c r="M1321" s="41">
        <f t="shared" si="146"/>
        <v>5.5267176115847914</v>
      </c>
    </row>
    <row r="1322" spans="2:13">
      <c r="B1322" s="83">
        <f t="shared" si="140"/>
        <v>1317</v>
      </c>
      <c r="C1322" s="44">
        <v>3200</v>
      </c>
      <c r="D1322" s="48">
        <v>5990.3799999999992</v>
      </c>
      <c r="E1322" s="48">
        <v>5.9903799999999991</v>
      </c>
      <c r="F1322" s="48">
        <v>17.87622352497802</v>
      </c>
      <c r="G1322" s="50">
        <v>469.1</v>
      </c>
      <c r="H1322" s="41">
        <f t="shared" si="141"/>
        <v>5.9903799999999991E-3</v>
      </c>
      <c r="I1322" s="41">
        <f t="shared" si="142"/>
        <v>0.78057979388888876</v>
      </c>
      <c r="J1322" s="41">
        <f t="shared" si="143"/>
        <v>2.8100872579999998</v>
      </c>
      <c r="K1322" s="41">
        <f t="shared" si="144"/>
        <v>7134.0586183352316</v>
      </c>
      <c r="L1322" s="41">
        <f t="shared" si="145"/>
        <v>2.17781762495E-3</v>
      </c>
      <c r="M1322" s="41">
        <f t="shared" si="146"/>
        <v>5.528895429209741</v>
      </c>
    </row>
    <row r="1323" spans="2:13">
      <c r="B1323" s="83">
        <f t="shared" si="140"/>
        <v>1318</v>
      </c>
      <c r="C1323" s="44">
        <v>3200</v>
      </c>
      <c r="D1323" s="48">
        <v>5990.3799999999992</v>
      </c>
      <c r="E1323" s="48">
        <v>5.9903799999999991</v>
      </c>
      <c r="F1323" s="48">
        <v>17.87622352497802</v>
      </c>
      <c r="G1323" s="50">
        <v>469.1</v>
      </c>
      <c r="H1323" s="41">
        <f t="shared" si="141"/>
        <v>5.9903799999999991E-3</v>
      </c>
      <c r="I1323" s="41">
        <f t="shared" si="142"/>
        <v>0.78057979388888876</v>
      </c>
      <c r="J1323" s="41">
        <f t="shared" si="143"/>
        <v>2.8100872579999998</v>
      </c>
      <c r="K1323" s="41">
        <f t="shared" si="144"/>
        <v>7136.8687055932314</v>
      </c>
      <c r="L1323" s="41">
        <f t="shared" si="145"/>
        <v>2.17781762495E-3</v>
      </c>
      <c r="M1323" s="41">
        <f t="shared" si="146"/>
        <v>5.5310732468346906</v>
      </c>
    </row>
    <row r="1324" spans="2:13">
      <c r="B1324" s="83">
        <f t="shared" si="140"/>
        <v>1319</v>
      </c>
      <c r="C1324" s="44">
        <v>3200</v>
      </c>
      <c r="D1324" s="48">
        <v>5990.3799999999992</v>
      </c>
      <c r="E1324" s="48">
        <v>5.9903799999999991</v>
      </c>
      <c r="F1324" s="48">
        <v>17.87622352497802</v>
      </c>
      <c r="G1324" s="50">
        <v>469.1</v>
      </c>
      <c r="H1324" s="41">
        <f t="shared" si="141"/>
        <v>5.9903799999999991E-3</v>
      </c>
      <c r="I1324" s="41">
        <f t="shared" si="142"/>
        <v>0.78057979388888876</v>
      </c>
      <c r="J1324" s="41">
        <f t="shared" si="143"/>
        <v>2.8100872579999998</v>
      </c>
      <c r="K1324" s="41">
        <f t="shared" si="144"/>
        <v>7139.6787928512313</v>
      </c>
      <c r="L1324" s="41">
        <f t="shared" si="145"/>
        <v>2.17781762495E-3</v>
      </c>
      <c r="M1324" s="41">
        <f t="shared" si="146"/>
        <v>5.5332510644596402</v>
      </c>
    </row>
    <row r="1325" spans="2:13">
      <c r="B1325" s="83">
        <f t="shared" si="140"/>
        <v>1320</v>
      </c>
      <c r="C1325" s="44">
        <v>3200</v>
      </c>
      <c r="D1325" s="48">
        <v>5990.3799999999992</v>
      </c>
      <c r="E1325" s="48">
        <v>5.9903799999999991</v>
      </c>
      <c r="F1325" s="48">
        <v>17.87622352497802</v>
      </c>
      <c r="G1325" s="50">
        <v>469.1</v>
      </c>
      <c r="H1325" s="41">
        <f t="shared" si="141"/>
        <v>5.9903799999999991E-3</v>
      </c>
      <c r="I1325" s="41">
        <f t="shared" si="142"/>
        <v>0.78057979388888876</v>
      </c>
      <c r="J1325" s="41">
        <f t="shared" si="143"/>
        <v>2.8100872579999998</v>
      </c>
      <c r="K1325" s="41">
        <f t="shared" si="144"/>
        <v>7142.4888801092311</v>
      </c>
      <c r="L1325" s="41">
        <f t="shared" si="145"/>
        <v>2.17781762495E-3</v>
      </c>
      <c r="M1325" s="41">
        <f t="shared" si="146"/>
        <v>5.5354288820845898</v>
      </c>
    </row>
    <row r="1326" spans="2:13">
      <c r="B1326" s="83">
        <f t="shared" si="140"/>
        <v>1321</v>
      </c>
      <c r="C1326" s="44">
        <v>3200</v>
      </c>
      <c r="D1326" s="48">
        <v>5990.3799999999992</v>
      </c>
      <c r="E1326" s="48">
        <v>5.9903799999999991</v>
      </c>
      <c r="F1326" s="48">
        <v>17.87622352497802</v>
      </c>
      <c r="G1326" s="50">
        <v>469.1</v>
      </c>
      <c r="H1326" s="41">
        <f t="shared" si="141"/>
        <v>5.9903799999999991E-3</v>
      </c>
      <c r="I1326" s="41">
        <f t="shared" si="142"/>
        <v>0.78057979388888876</v>
      </c>
      <c r="J1326" s="41">
        <f t="shared" si="143"/>
        <v>2.8100872579999998</v>
      </c>
      <c r="K1326" s="41">
        <f t="shared" si="144"/>
        <v>7145.2989673672309</v>
      </c>
      <c r="L1326" s="41">
        <f t="shared" si="145"/>
        <v>2.17781762495E-3</v>
      </c>
      <c r="M1326" s="41">
        <f t="shared" si="146"/>
        <v>5.5376066997095394</v>
      </c>
    </row>
    <row r="1327" spans="2:13">
      <c r="B1327" s="83">
        <f t="shared" si="140"/>
        <v>1322</v>
      </c>
      <c r="C1327" s="44">
        <v>3200</v>
      </c>
      <c r="D1327" s="48">
        <v>5990.3799999999992</v>
      </c>
      <c r="E1327" s="48">
        <v>5.9903799999999991</v>
      </c>
      <c r="F1327" s="48">
        <v>17.87622352497802</v>
      </c>
      <c r="G1327" s="50">
        <v>504.5</v>
      </c>
      <c r="H1327" s="41">
        <f t="shared" si="141"/>
        <v>5.9903799999999991E-3</v>
      </c>
      <c r="I1327" s="41">
        <f t="shared" si="142"/>
        <v>0.83948519722222215</v>
      </c>
      <c r="J1327" s="41">
        <f t="shared" si="143"/>
        <v>3.0221467099999995</v>
      </c>
      <c r="K1327" s="41">
        <f t="shared" si="144"/>
        <v>7148.321114077231</v>
      </c>
      <c r="L1327" s="41">
        <f t="shared" si="145"/>
        <v>2.3421637002499999E-3</v>
      </c>
      <c r="M1327" s="41">
        <f t="shared" si="146"/>
        <v>5.5399488634097898</v>
      </c>
    </row>
    <row r="1328" spans="2:13">
      <c r="B1328" s="83">
        <f t="shared" si="140"/>
        <v>1323</v>
      </c>
      <c r="C1328" s="44">
        <v>3200</v>
      </c>
      <c r="D1328" s="48">
        <v>5990.3799999999992</v>
      </c>
      <c r="E1328" s="48">
        <v>5.9903799999999991</v>
      </c>
      <c r="F1328" s="48">
        <v>17.87622352497802</v>
      </c>
      <c r="G1328" s="50">
        <v>504.5</v>
      </c>
      <c r="H1328" s="41">
        <f t="shared" si="141"/>
        <v>5.9903799999999991E-3</v>
      </c>
      <c r="I1328" s="41">
        <f t="shared" si="142"/>
        <v>0.83948519722222215</v>
      </c>
      <c r="J1328" s="41">
        <f t="shared" si="143"/>
        <v>3.0221467099999995</v>
      </c>
      <c r="K1328" s="41">
        <f t="shared" si="144"/>
        <v>7151.343260787231</v>
      </c>
      <c r="L1328" s="41">
        <f t="shared" si="145"/>
        <v>2.3421637002499999E-3</v>
      </c>
      <c r="M1328" s="41">
        <f t="shared" si="146"/>
        <v>5.5422910271100401</v>
      </c>
    </row>
    <row r="1329" spans="2:13">
      <c r="B1329" s="83">
        <f t="shared" si="140"/>
        <v>1324</v>
      </c>
      <c r="C1329" s="44">
        <v>3200</v>
      </c>
      <c r="D1329" s="48">
        <v>5990.3799999999992</v>
      </c>
      <c r="E1329" s="48">
        <v>5.9903799999999991</v>
      </c>
      <c r="F1329" s="48">
        <v>17.87622352497802</v>
      </c>
      <c r="G1329" s="50">
        <v>504.5</v>
      </c>
      <c r="H1329" s="41">
        <f t="shared" si="141"/>
        <v>5.9903799999999991E-3</v>
      </c>
      <c r="I1329" s="41">
        <f t="shared" si="142"/>
        <v>0.83948519722222215</v>
      </c>
      <c r="J1329" s="41">
        <f t="shared" si="143"/>
        <v>3.0221467099999995</v>
      </c>
      <c r="K1329" s="41">
        <f t="shared" si="144"/>
        <v>7154.365407497231</v>
      </c>
      <c r="L1329" s="41">
        <f t="shared" si="145"/>
        <v>2.3421637002499999E-3</v>
      </c>
      <c r="M1329" s="41">
        <f t="shared" si="146"/>
        <v>5.5446331908102904</v>
      </c>
    </row>
    <row r="1330" spans="2:13">
      <c r="B1330" s="83">
        <f t="shared" si="140"/>
        <v>1325</v>
      </c>
      <c r="C1330" s="44">
        <v>3200</v>
      </c>
      <c r="D1330" s="48">
        <v>5990.3799999999992</v>
      </c>
      <c r="E1330" s="48">
        <v>5.9903799999999991</v>
      </c>
      <c r="F1330" s="48">
        <v>17.87622352497802</v>
      </c>
      <c r="G1330" s="50">
        <v>504.5</v>
      </c>
      <c r="H1330" s="41">
        <f t="shared" si="141"/>
        <v>5.9903799999999991E-3</v>
      </c>
      <c r="I1330" s="41">
        <f t="shared" si="142"/>
        <v>0.83948519722222215</v>
      </c>
      <c r="J1330" s="41">
        <f t="shared" si="143"/>
        <v>3.0221467099999995</v>
      </c>
      <c r="K1330" s="41">
        <f t="shared" si="144"/>
        <v>7157.387554207231</v>
      </c>
      <c r="L1330" s="41">
        <f t="shared" si="145"/>
        <v>2.3421637002499999E-3</v>
      </c>
      <c r="M1330" s="41">
        <f t="shared" si="146"/>
        <v>5.5469753545105407</v>
      </c>
    </row>
    <row r="1331" spans="2:13">
      <c r="B1331" s="83">
        <f t="shared" si="140"/>
        <v>1326</v>
      </c>
      <c r="C1331" s="44">
        <v>3200</v>
      </c>
      <c r="D1331" s="48">
        <v>5990.3799999999992</v>
      </c>
      <c r="E1331" s="48">
        <v>5.9903799999999991</v>
      </c>
      <c r="F1331" s="48">
        <v>17.87622352497802</v>
      </c>
      <c r="G1331" s="50">
        <v>504.5</v>
      </c>
      <c r="H1331" s="41">
        <f t="shared" si="141"/>
        <v>5.9903799999999991E-3</v>
      </c>
      <c r="I1331" s="41">
        <f t="shared" si="142"/>
        <v>0.83948519722222215</v>
      </c>
      <c r="J1331" s="41">
        <f t="shared" si="143"/>
        <v>3.0221467099999995</v>
      </c>
      <c r="K1331" s="41">
        <f t="shared" si="144"/>
        <v>7160.409700917231</v>
      </c>
      <c r="L1331" s="41">
        <f t="shared" si="145"/>
        <v>2.3421637002499999E-3</v>
      </c>
      <c r="M1331" s="41">
        <f t="shared" si="146"/>
        <v>5.549317518210791</v>
      </c>
    </row>
    <row r="1332" spans="2:13">
      <c r="B1332" s="83">
        <f t="shared" si="140"/>
        <v>1327</v>
      </c>
      <c r="C1332" s="44">
        <v>3200</v>
      </c>
      <c r="D1332" s="48">
        <v>5990.3799999999992</v>
      </c>
      <c r="E1332" s="48">
        <v>5.9903799999999991</v>
      </c>
      <c r="F1332" s="48">
        <v>17.87622352497802</v>
      </c>
      <c r="G1332" s="50">
        <v>504.5</v>
      </c>
      <c r="H1332" s="41">
        <f t="shared" si="141"/>
        <v>5.9903799999999991E-3</v>
      </c>
      <c r="I1332" s="41">
        <f t="shared" si="142"/>
        <v>0.83948519722222215</v>
      </c>
      <c r="J1332" s="41">
        <f t="shared" si="143"/>
        <v>3.0221467099999995</v>
      </c>
      <c r="K1332" s="41">
        <f t="shared" si="144"/>
        <v>7163.431847627231</v>
      </c>
      <c r="L1332" s="41">
        <f t="shared" si="145"/>
        <v>2.3421637002499999E-3</v>
      </c>
      <c r="M1332" s="41">
        <f t="shared" si="146"/>
        <v>5.5516596819110413</v>
      </c>
    </row>
    <row r="1333" spans="2:13">
      <c r="B1333" s="83">
        <f t="shared" si="140"/>
        <v>1328</v>
      </c>
      <c r="C1333" s="44">
        <v>3200</v>
      </c>
      <c r="D1333" s="48">
        <v>5990.3799999999992</v>
      </c>
      <c r="E1333" s="48">
        <v>5.9903799999999991</v>
      </c>
      <c r="F1333" s="48">
        <v>17.87622352497802</v>
      </c>
      <c r="G1333" s="50">
        <v>504.5</v>
      </c>
      <c r="H1333" s="41">
        <f t="shared" si="141"/>
        <v>5.9903799999999991E-3</v>
      </c>
      <c r="I1333" s="41">
        <f t="shared" si="142"/>
        <v>0.83948519722222215</v>
      </c>
      <c r="J1333" s="41">
        <f t="shared" si="143"/>
        <v>3.0221467099999995</v>
      </c>
      <c r="K1333" s="41">
        <f t="shared" si="144"/>
        <v>7166.4539943372311</v>
      </c>
      <c r="L1333" s="41">
        <f t="shared" si="145"/>
        <v>2.3421637002499999E-3</v>
      </c>
      <c r="M1333" s="41">
        <f t="shared" si="146"/>
        <v>5.5540018456112916</v>
      </c>
    </row>
    <row r="1334" spans="2:13">
      <c r="B1334" s="83">
        <f t="shared" si="140"/>
        <v>1329</v>
      </c>
      <c r="C1334" s="44">
        <v>3200</v>
      </c>
      <c r="D1334" s="48">
        <v>5990.3799999999992</v>
      </c>
      <c r="E1334" s="48">
        <v>5.9903799999999991</v>
      </c>
      <c r="F1334" s="48">
        <v>17.87622352497802</v>
      </c>
      <c r="G1334" s="50">
        <v>504.5</v>
      </c>
      <c r="H1334" s="41">
        <f t="shared" si="141"/>
        <v>5.9903799999999991E-3</v>
      </c>
      <c r="I1334" s="41">
        <f t="shared" si="142"/>
        <v>0.83948519722222215</v>
      </c>
      <c r="J1334" s="41">
        <f t="shared" si="143"/>
        <v>3.0221467099999995</v>
      </c>
      <c r="K1334" s="41">
        <f t="shared" si="144"/>
        <v>7169.4761410472311</v>
      </c>
      <c r="L1334" s="41">
        <f t="shared" si="145"/>
        <v>2.3421637002499999E-3</v>
      </c>
      <c r="M1334" s="41">
        <f t="shared" si="146"/>
        <v>5.5563440093115419</v>
      </c>
    </row>
    <row r="1335" spans="2:13">
      <c r="B1335" s="83">
        <f t="shared" si="140"/>
        <v>1330</v>
      </c>
      <c r="C1335" s="44">
        <v>3200</v>
      </c>
      <c r="D1335" s="48">
        <v>5990.3799999999992</v>
      </c>
      <c r="E1335" s="48">
        <v>5.9903799999999991</v>
      </c>
      <c r="F1335" s="48">
        <v>17.87622352497802</v>
      </c>
      <c r="G1335" s="50">
        <v>585.70000000000005</v>
      </c>
      <c r="H1335" s="41">
        <f t="shared" si="141"/>
        <v>5.9903799999999991E-3</v>
      </c>
      <c r="I1335" s="41">
        <f t="shared" si="142"/>
        <v>0.97460154611111105</v>
      </c>
      <c r="J1335" s="41">
        <f t="shared" si="143"/>
        <v>3.5085655659999997</v>
      </c>
      <c r="K1335" s="41">
        <f t="shared" si="144"/>
        <v>7172.9847066132306</v>
      </c>
      <c r="L1335" s="41">
        <f t="shared" si="145"/>
        <v>2.7191383136499999E-3</v>
      </c>
      <c r="M1335" s="41">
        <f t="shared" si="146"/>
        <v>5.5590631476251922</v>
      </c>
    </row>
    <row r="1336" spans="2:13">
      <c r="B1336" s="83">
        <f t="shared" si="140"/>
        <v>1331</v>
      </c>
      <c r="C1336" s="44">
        <v>3200</v>
      </c>
      <c r="D1336" s="48">
        <v>5990.3799999999992</v>
      </c>
      <c r="E1336" s="48">
        <v>5.9903799999999991</v>
      </c>
      <c r="F1336" s="48">
        <v>17.87622352497802</v>
      </c>
      <c r="G1336" s="50">
        <v>585.70000000000005</v>
      </c>
      <c r="H1336" s="41">
        <f t="shared" si="141"/>
        <v>5.9903799999999991E-3</v>
      </c>
      <c r="I1336" s="41">
        <f t="shared" si="142"/>
        <v>0.97460154611111105</v>
      </c>
      <c r="J1336" s="41">
        <f t="shared" si="143"/>
        <v>3.5085655659999997</v>
      </c>
      <c r="K1336" s="41">
        <f t="shared" si="144"/>
        <v>7176.4932721792302</v>
      </c>
      <c r="L1336" s="41">
        <f t="shared" si="145"/>
        <v>2.7191383136499999E-3</v>
      </c>
      <c r="M1336" s="41">
        <f t="shared" si="146"/>
        <v>5.5617822859388424</v>
      </c>
    </row>
    <row r="1337" spans="2:13">
      <c r="B1337" s="83">
        <f t="shared" si="140"/>
        <v>1332</v>
      </c>
      <c r="C1337" s="44">
        <v>3200</v>
      </c>
      <c r="D1337" s="48">
        <v>5990.3799999999992</v>
      </c>
      <c r="E1337" s="48">
        <v>5.9903799999999991</v>
      </c>
      <c r="F1337" s="48">
        <v>17.87622352497802</v>
      </c>
      <c r="G1337" s="50">
        <v>585.70000000000005</v>
      </c>
      <c r="H1337" s="41">
        <f t="shared" si="141"/>
        <v>5.9903799999999991E-3</v>
      </c>
      <c r="I1337" s="41">
        <f t="shared" si="142"/>
        <v>0.97460154611111105</v>
      </c>
      <c r="J1337" s="41">
        <f t="shared" si="143"/>
        <v>3.5085655659999997</v>
      </c>
      <c r="K1337" s="41">
        <f t="shared" si="144"/>
        <v>7180.0018377452297</v>
      </c>
      <c r="L1337" s="41">
        <f t="shared" si="145"/>
        <v>2.7191383136499999E-3</v>
      </c>
      <c r="M1337" s="41">
        <f t="shared" si="146"/>
        <v>5.5645014242524926</v>
      </c>
    </row>
    <row r="1338" spans="2:13">
      <c r="B1338" s="83">
        <f t="shared" si="140"/>
        <v>1333</v>
      </c>
      <c r="C1338" s="44">
        <v>3200</v>
      </c>
      <c r="D1338" s="48">
        <v>5990.3799999999992</v>
      </c>
      <c r="E1338" s="48">
        <v>5.9903799999999991</v>
      </c>
      <c r="F1338" s="48">
        <v>17.87622352497802</v>
      </c>
      <c r="G1338" s="50">
        <v>585.70000000000005</v>
      </c>
      <c r="H1338" s="41">
        <f t="shared" si="141"/>
        <v>5.9903799999999991E-3</v>
      </c>
      <c r="I1338" s="41">
        <f t="shared" si="142"/>
        <v>0.97460154611111105</v>
      </c>
      <c r="J1338" s="41">
        <f t="shared" si="143"/>
        <v>3.5085655659999997</v>
      </c>
      <c r="K1338" s="41">
        <f t="shared" si="144"/>
        <v>7183.5104033112293</v>
      </c>
      <c r="L1338" s="41">
        <f t="shared" si="145"/>
        <v>2.7191383136499999E-3</v>
      </c>
      <c r="M1338" s="41">
        <f t="shared" si="146"/>
        <v>5.5672205625661428</v>
      </c>
    </row>
    <row r="1339" spans="2:13">
      <c r="B1339" s="83">
        <f t="shared" si="140"/>
        <v>1334</v>
      </c>
      <c r="C1339" s="44">
        <v>3200</v>
      </c>
      <c r="D1339" s="48">
        <v>5990.3799999999992</v>
      </c>
      <c r="E1339" s="48">
        <v>5.9903799999999991</v>
      </c>
      <c r="F1339" s="48">
        <v>17.87622352497802</v>
      </c>
      <c r="G1339" s="50">
        <v>585.70000000000005</v>
      </c>
      <c r="H1339" s="41">
        <f t="shared" si="141"/>
        <v>5.9903799999999991E-3</v>
      </c>
      <c r="I1339" s="41">
        <f t="shared" si="142"/>
        <v>0.97460154611111105</v>
      </c>
      <c r="J1339" s="41">
        <f t="shared" si="143"/>
        <v>3.5085655659999997</v>
      </c>
      <c r="K1339" s="41">
        <f t="shared" si="144"/>
        <v>7187.0189688772289</v>
      </c>
      <c r="L1339" s="41">
        <f t="shared" si="145"/>
        <v>2.7191383136499999E-3</v>
      </c>
      <c r="M1339" s="41">
        <f t="shared" si="146"/>
        <v>5.5699397008797931</v>
      </c>
    </row>
    <row r="1340" spans="2:13">
      <c r="B1340" s="83">
        <f t="shared" si="140"/>
        <v>1335</v>
      </c>
      <c r="C1340" s="44">
        <v>3200</v>
      </c>
      <c r="D1340" s="48">
        <v>5990.3799999999992</v>
      </c>
      <c r="E1340" s="48">
        <v>5.9903799999999991</v>
      </c>
      <c r="F1340" s="48">
        <v>17.87622352497802</v>
      </c>
      <c r="G1340" s="50">
        <v>585.70000000000005</v>
      </c>
      <c r="H1340" s="41">
        <f t="shared" si="141"/>
        <v>5.9903799999999991E-3</v>
      </c>
      <c r="I1340" s="41">
        <f t="shared" si="142"/>
        <v>0.97460154611111105</v>
      </c>
      <c r="J1340" s="41">
        <f t="shared" si="143"/>
        <v>3.5085655659999997</v>
      </c>
      <c r="K1340" s="41">
        <f t="shared" si="144"/>
        <v>7190.5275344432284</v>
      </c>
      <c r="L1340" s="41">
        <f t="shared" si="145"/>
        <v>2.7191383136499999E-3</v>
      </c>
      <c r="M1340" s="41">
        <f t="shared" si="146"/>
        <v>5.5726588391934433</v>
      </c>
    </row>
    <row r="1341" spans="2:13">
      <c r="B1341" s="83">
        <f t="shared" si="140"/>
        <v>1336</v>
      </c>
      <c r="C1341" s="44">
        <v>3200</v>
      </c>
      <c r="D1341" s="48">
        <v>5990.3799999999992</v>
      </c>
      <c r="E1341" s="48">
        <v>5.9903799999999991</v>
      </c>
      <c r="F1341" s="48">
        <v>17.87622352497802</v>
      </c>
      <c r="G1341" s="50">
        <v>585.70000000000005</v>
      </c>
      <c r="H1341" s="41">
        <f t="shared" si="141"/>
        <v>5.9903799999999991E-3</v>
      </c>
      <c r="I1341" s="41">
        <f t="shared" si="142"/>
        <v>0.97460154611111105</v>
      </c>
      <c r="J1341" s="41">
        <f t="shared" si="143"/>
        <v>3.5085655659999997</v>
      </c>
      <c r="K1341" s="41">
        <f t="shared" si="144"/>
        <v>7194.036100009228</v>
      </c>
      <c r="L1341" s="41">
        <f t="shared" si="145"/>
        <v>2.7191383136499999E-3</v>
      </c>
      <c r="M1341" s="41">
        <f t="shared" si="146"/>
        <v>5.5753779775070935</v>
      </c>
    </row>
    <row r="1342" spans="2:13">
      <c r="B1342" s="83">
        <f t="shared" si="140"/>
        <v>1337</v>
      </c>
      <c r="C1342" s="44">
        <v>3200</v>
      </c>
      <c r="D1342" s="48">
        <v>5990.3799999999992</v>
      </c>
      <c r="E1342" s="48">
        <v>5.9903799999999991</v>
      </c>
      <c r="F1342" s="48">
        <v>17.87622352497802</v>
      </c>
      <c r="G1342" s="50">
        <v>585.70000000000005</v>
      </c>
      <c r="H1342" s="41">
        <f t="shared" si="141"/>
        <v>5.9903799999999991E-3</v>
      </c>
      <c r="I1342" s="41">
        <f t="shared" si="142"/>
        <v>0.97460154611111105</v>
      </c>
      <c r="J1342" s="41">
        <f t="shared" si="143"/>
        <v>3.5085655659999997</v>
      </c>
      <c r="K1342" s="41">
        <f t="shared" si="144"/>
        <v>7197.5446655752276</v>
      </c>
      <c r="L1342" s="41">
        <f t="shared" si="145"/>
        <v>2.7191383136499999E-3</v>
      </c>
      <c r="M1342" s="41">
        <f t="shared" si="146"/>
        <v>5.5780971158207437</v>
      </c>
    </row>
    <row r="1343" spans="2:13">
      <c r="B1343" s="83">
        <f t="shared" si="140"/>
        <v>1338</v>
      </c>
      <c r="C1343" s="44">
        <v>3200</v>
      </c>
      <c r="D1343" s="48">
        <v>5990.3799999999992</v>
      </c>
      <c r="E1343" s="48">
        <v>5.9903799999999991</v>
      </c>
      <c r="F1343" s="48">
        <v>17.87622352497802</v>
      </c>
      <c r="G1343" s="50">
        <v>585.70000000000005</v>
      </c>
      <c r="H1343" s="41">
        <f t="shared" si="141"/>
        <v>5.9903799999999991E-3</v>
      </c>
      <c r="I1343" s="41">
        <f t="shared" si="142"/>
        <v>0.97460154611111105</v>
      </c>
      <c r="J1343" s="41">
        <f t="shared" si="143"/>
        <v>3.5085655659999997</v>
      </c>
      <c r="K1343" s="41">
        <f t="shared" si="144"/>
        <v>7201.0532311412271</v>
      </c>
      <c r="L1343" s="41">
        <f t="shared" si="145"/>
        <v>2.7191383136499999E-3</v>
      </c>
      <c r="M1343" s="41">
        <f t="shared" si="146"/>
        <v>5.580816254134394</v>
      </c>
    </row>
    <row r="1344" spans="2:13">
      <c r="B1344" s="83">
        <f t="shared" si="140"/>
        <v>1339</v>
      </c>
      <c r="C1344" s="44">
        <v>3200</v>
      </c>
      <c r="D1344" s="48">
        <v>5990.3799999999992</v>
      </c>
      <c r="E1344" s="48">
        <v>5.9903799999999991</v>
      </c>
      <c r="F1344" s="48">
        <v>17.87622352497802</v>
      </c>
      <c r="G1344" s="50">
        <v>585.70000000000005</v>
      </c>
      <c r="H1344" s="41">
        <f t="shared" si="141"/>
        <v>5.9903799999999991E-3</v>
      </c>
      <c r="I1344" s="41">
        <f t="shared" si="142"/>
        <v>0.97460154611111105</v>
      </c>
      <c r="J1344" s="41">
        <f t="shared" si="143"/>
        <v>3.5085655659999997</v>
      </c>
      <c r="K1344" s="41">
        <f t="shared" si="144"/>
        <v>7204.5617967072267</v>
      </c>
      <c r="L1344" s="41">
        <f t="shared" si="145"/>
        <v>2.7191383136499999E-3</v>
      </c>
      <c r="M1344" s="41">
        <f t="shared" si="146"/>
        <v>5.5835353924480442</v>
      </c>
    </row>
    <row r="1345" spans="2:13">
      <c r="B1345" s="83">
        <f t="shared" si="140"/>
        <v>1340</v>
      </c>
      <c r="C1345" s="44">
        <v>3200</v>
      </c>
      <c r="D1345" s="48">
        <v>5990.3799999999992</v>
      </c>
      <c r="E1345" s="48">
        <v>5.9903799999999991</v>
      </c>
      <c r="F1345" s="48">
        <v>17.87622352497802</v>
      </c>
      <c r="G1345" s="50">
        <v>585.70000000000005</v>
      </c>
      <c r="H1345" s="41">
        <f t="shared" si="141"/>
        <v>5.9903799999999991E-3</v>
      </c>
      <c r="I1345" s="41">
        <f t="shared" si="142"/>
        <v>0.97460154611111105</v>
      </c>
      <c r="J1345" s="41">
        <f t="shared" si="143"/>
        <v>3.5085655659999997</v>
      </c>
      <c r="K1345" s="41">
        <f t="shared" si="144"/>
        <v>7208.0703622732262</v>
      </c>
      <c r="L1345" s="41">
        <f t="shared" si="145"/>
        <v>2.7191383136499999E-3</v>
      </c>
      <c r="M1345" s="41">
        <f t="shared" si="146"/>
        <v>5.5862545307616944</v>
      </c>
    </row>
    <row r="1346" spans="2:13">
      <c r="B1346" s="83">
        <f t="shared" si="140"/>
        <v>1341</v>
      </c>
      <c r="C1346" s="44">
        <v>3400</v>
      </c>
      <c r="D1346" s="48">
        <v>6684.1600000000008</v>
      </c>
      <c r="E1346" s="48">
        <v>6.6841600000000003</v>
      </c>
      <c r="F1346" s="48">
        <v>18.773243019125704</v>
      </c>
      <c r="G1346" s="50">
        <v>585.70000000000005</v>
      </c>
      <c r="H1346" s="41">
        <f t="shared" si="141"/>
        <v>6.6841600000000006E-3</v>
      </c>
      <c r="I1346" s="41">
        <f t="shared" si="142"/>
        <v>1.087475697777778</v>
      </c>
      <c r="J1346" s="41">
        <f t="shared" si="143"/>
        <v>3.9149125120000008</v>
      </c>
      <c r="K1346" s="41">
        <f t="shared" si="144"/>
        <v>7211.9852747852265</v>
      </c>
      <c r="L1346" s="41">
        <f t="shared" si="145"/>
        <v>3.0340571968000009E-3</v>
      </c>
      <c r="M1346" s="41">
        <f t="shared" si="146"/>
        <v>5.5892885879584941</v>
      </c>
    </row>
    <row r="1347" spans="2:13">
      <c r="B1347" s="83">
        <f t="shared" si="140"/>
        <v>1342</v>
      </c>
      <c r="C1347" s="44">
        <v>3600</v>
      </c>
      <c r="D1347" s="48">
        <v>7191.4400000000005</v>
      </c>
      <c r="E1347" s="48">
        <v>7.1914400000000009</v>
      </c>
      <c r="F1347" s="48">
        <v>19.075887065812999</v>
      </c>
      <c r="G1347" s="50">
        <v>585.70000000000005</v>
      </c>
      <c r="H1347" s="41">
        <f t="shared" si="141"/>
        <v>7.1914400000000012E-3</v>
      </c>
      <c r="I1347" s="41">
        <f t="shared" si="142"/>
        <v>1.1700073355555558</v>
      </c>
      <c r="J1347" s="41">
        <f t="shared" si="143"/>
        <v>4.2120264080000007</v>
      </c>
      <c r="K1347" s="41">
        <f t="shared" si="144"/>
        <v>7216.1973011932268</v>
      </c>
      <c r="L1347" s="41">
        <f t="shared" si="145"/>
        <v>3.2643204662000007E-3</v>
      </c>
      <c r="M1347" s="41">
        <f t="shared" si="146"/>
        <v>5.5925529084246941</v>
      </c>
    </row>
    <row r="1348" spans="2:13">
      <c r="B1348" s="83">
        <f t="shared" si="140"/>
        <v>1343</v>
      </c>
      <c r="C1348" s="44">
        <v>3800</v>
      </c>
      <c r="D1348" s="48">
        <v>7512.22</v>
      </c>
      <c r="E1348" s="48">
        <v>7.5122200000000001</v>
      </c>
      <c r="F1348" s="48">
        <v>18.878004419902073</v>
      </c>
      <c r="G1348" s="50">
        <v>585.70000000000005</v>
      </c>
      <c r="H1348" s="41">
        <f t="shared" si="141"/>
        <v>7.51222E-3</v>
      </c>
      <c r="I1348" s="41">
        <f t="shared" si="142"/>
        <v>1.2221964594444445</v>
      </c>
      <c r="J1348" s="41">
        <f t="shared" si="143"/>
        <v>4.3999072540000004</v>
      </c>
      <c r="K1348" s="41">
        <f t="shared" si="144"/>
        <v>7220.5972084472269</v>
      </c>
      <c r="L1348" s="41">
        <f t="shared" si="145"/>
        <v>3.4099281218500006E-3</v>
      </c>
      <c r="M1348" s="41">
        <f t="shared" si="146"/>
        <v>5.5959628365465441</v>
      </c>
    </row>
    <row r="1349" spans="2:13">
      <c r="B1349" s="83">
        <f t="shared" si="140"/>
        <v>1344</v>
      </c>
      <c r="C1349" s="44">
        <v>4000</v>
      </c>
      <c r="D1349" s="48">
        <v>8101.5599999999995</v>
      </c>
      <c r="E1349" s="48">
        <v>8.1015599999999992</v>
      </c>
      <c r="F1349" s="48">
        <v>19.341049811333633</v>
      </c>
      <c r="G1349" s="50">
        <v>585.70000000000005</v>
      </c>
      <c r="H1349" s="41">
        <f t="shared" si="141"/>
        <v>8.101559999999999E-3</v>
      </c>
      <c r="I1349" s="41">
        <f t="shared" si="142"/>
        <v>1.3180788033333333</v>
      </c>
      <c r="J1349" s="41">
        <f t="shared" si="143"/>
        <v>4.7450836919999997</v>
      </c>
      <c r="K1349" s="41">
        <f t="shared" si="144"/>
        <v>7225.3422921392266</v>
      </c>
      <c r="L1349" s="41">
        <f t="shared" si="145"/>
        <v>3.6774398612999999E-3</v>
      </c>
      <c r="M1349" s="41">
        <f t="shared" si="146"/>
        <v>5.5996402764078441</v>
      </c>
    </row>
    <row r="1350" spans="2:13">
      <c r="B1350" s="83">
        <f t="shared" si="140"/>
        <v>1345</v>
      </c>
      <c r="C1350" s="44">
        <v>4100</v>
      </c>
      <c r="D1350" s="48">
        <v>8541.6999999999989</v>
      </c>
      <c r="E1350" s="48">
        <v>8.5416999999999987</v>
      </c>
      <c r="F1350" s="48">
        <v>19.894445523044521</v>
      </c>
      <c r="G1350" s="50">
        <v>585.70000000000005</v>
      </c>
      <c r="H1350" s="41">
        <f t="shared" si="141"/>
        <v>8.5416999999999993E-3</v>
      </c>
      <c r="I1350" s="41">
        <f t="shared" si="142"/>
        <v>1.3896871361111109</v>
      </c>
      <c r="J1350" s="41">
        <f t="shared" si="143"/>
        <v>5.0028736900000004</v>
      </c>
      <c r="K1350" s="41">
        <f t="shared" si="144"/>
        <v>7230.345165829227</v>
      </c>
      <c r="L1350" s="41">
        <f t="shared" si="145"/>
        <v>3.8772271097500003E-3</v>
      </c>
      <c r="M1350" s="41">
        <f t="shared" si="146"/>
        <v>5.6035175035175939</v>
      </c>
    </row>
    <row r="1351" spans="2:13">
      <c r="B1351" s="83">
        <f t="shared" ref="B1351:B1414" si="147">B1350+1</f>
        <v>1346</v>
      </c>
      <c r="C1351" s="44">
        <v>4200</v>
      </c>
      <c r="D1351" s="48">
        <v>8981.84</v>
      </c>
      <c r="E1351" s="48">
        <v>8.98184</v>
      </c>
      <c r="F1351" s="48">
        <v>20.421489058007275</v>
      </c>
      <c r="G1351" s="50">
        <v>585.70000000000005</v>
      </c>
      <c r="H1351" s="41">
        <f t="shared" ref="H1351:H1414" si="148">E1351/1000</f>
        <v>8.9818399999999996E-3</v>
      </c>
      <c r="I1351" s="41">
        <f t="shared" ref="I1351:I1414" si="149">E1351*G1351/3600</f>
        <v>1.4612954688888891</v>
      </c>
      <c r="J1351" s="41">
        <f t="shared" ref="J1351:J1414" si="150">H1351*G1351</f>
        <v>5.2606636880000002</v>
      </c>
      <c r="K1351" s="41">
        <f t="shared" ref="K1351:K1414" si="151">K1350+J1351</f>
        <v>7235.605829517227</v>
      </c>
      <c r="L1351" s="41">
        <f t="shared" ref="L1351:L1414" si="152">J1351/1000*0.775</f>
        <v>4.0770143582000004E-3</v>
      </c>
      <c r="M1351" s="41">
        <f t="shared" ref="M1351:M1414" si="153">M1350+L1351</f>
        <v>5.6075945178757935</v>
      </c>
    </row>
    <row r="1352" spans="2:13">
      <c r="B1352" s="83">
        <f t="shared" si="147"/>
        <v>1347</v>
      </c>
      <c r="C1352" s="44">
        <v>4400</v>
      </c>
      <c r="D1352" s="48">
        <v>9862.1200000000008</v>
      </c>
      <c r="E1352" s="48">
        <v>9.8621200000000009</v>
      </c>
      <c r="F1352" s="48">
        <v>21.403706554983312</v>
      </c>
      <c r="G1352" s="50">
        <v>585.70000000000005</v>
      </c>
      <c r="H1352" s="41">
        <f t="shared" si="148"/>
        <v>9.8621200000000003E-3</v>
      </c>
      <c r="I1352" s="41">
        <f t="shared" si="149"/>
        <v>1.6045121344444446</v>
      </c>
      <c r="J1352" s="41">
        <f t="shared" si="150"/>
        <v>5.7762436840000007</v>
      </c>
      <c r="K1352" s="41">
        <f t="shared" si="151"/>
        <v>7241.3820732012273</v>
      </c>
      <c r="L1352" s="41">
        <f t="shared" si="152"/>
        <v>4.4765888551000013E-3</v>
      </c>
      <c r="M1352" s="41">
        <f t="shared" si="153"/>
        <v>5.6120711067308937</v>
      </c>
    </row>
    <row r="1353" spans="2:13">
      <c r="B1353" s="83">
        <f t="shared" si="147"/>
        <v>1348</v>
      </c>
      <c r="C1353" s="44">
        <v>4600</v>
      </c>
      <c r="D1353" s="48">
        <v>10518.6</v>
      </c>
      <c r="E1353" s="48">
        <v>10.518600000000001</v>
      </c>
      <c r="F1353" s="48">
        <v>21.835919796605353</v>
      </c>
      <c r="G1353" s="50">
        <v>585.70000000000005</v>
      </c>
      <c r="H1353" s="41">
        <f t="shared" si="148"/>
        <v>1.0518600000000001E-2</v>
      </c>
      <c r="I1353" s="41">
        <f t="shared" si="149"/>
        <v>1.7113177833333335</v>
      </c>
      <c r="J1353" s="41">
        <f t="shared" si="150"/>
        <v>6.160744020000001</v>
      </c>
      <c r="K1353" s="41">
        <f t="shared" si="151"/>
        <v>7247.5428172212269</v>
      </c>
      <c r="L1353" s="41">
        <f t="shared" si="152"/>
        <v>4.7745766155000008E-3</v>
      </c>
      <c r="M1353" s="41">
        <f t="shared" si="153"/>
        <v>5.6168456833463933</v>
      </c>
    </row>
    <row r="1354" spans="2:13">
      <c r="B1354" s="83">
        <f t="shared" si="147"/>
        <v>1349</v>
      </c>
      <c r="C1354" s="44">
        <v>4700</v>
      </c>
      <c r="D1354" s="48">
        <v>10734.94</v>
      </c>
      <c r="E1354" s="48">
        <v>10.73494</v>
      </c>
      <c r="F1354" s="48">
        <v>21.810877848445674</v>
      </c>
      <c r="G1354" s="50">
        <v>585.70000000000005</v>
      </c>
      <c r="H1354" s="41">
        <f t="shared" si="148"/>
        <v>1.073494E-2</v>
      </c>
      <c r="I1354" s="41">
        <f t="shared" si="149"/>
        <v>1.7465150994444447</v>
      </c>
      <c r="J1354" s="41">
        <f t="shared" si="150"/>
        <v>6.2874543580000006</v>
      </c>
      <c r="K1354" s="41">
        <f t="shared" si="151"/>
        <v>7253.830271579227</v>
      </c>
      <c r="L1354" s="41">
        <f t="shared" si="152"/>
        <v>4.8727771274500011E-3</v>
      </c>
      <c r="M1354" s="41">
        <f t="shared" si="153"/>
        <v>5.6217184604738435</v>
      </c>
    </row>
    <row r="1355" spans="2:13">
      <c r="B1355" s="83">
        <f t="shared" si="147"/>
        <v>1350</v>
      </c>
      <c r="C1355" s="44">
        <v>4900</v>
      </c>
      <c r="D1355" s="48">
        <v>11167.62</v>
      </c>
      <c r="E1355" s="48">
        <v>11.167620000000001</v>
      </c>
      <c r="F1355" s="48">
        <v>21.763860313125459</v>
      </c>
      <c r="G1355" s="50">
        <v>585.70000000000005</v>
      </c>
      <c r="H1355" s="41">
        <f t="shared" si="148"/>
        <v>1.1167620000000001E-2</v>
      </c>
      <c r="I1355" s="41">
        <f t="shared" si="149"/>
        <v>1.8169097316666671</v>
      </c>
      <c r="J1355" s="41">
        <f t="shared" si="150"/>
        <v>6.5408750340000017</v>
      </c>
      <c r="K1355" s="41">
        <f t="shared" si="151"/>
        <v>7260.3711466132272</v>
      </c>
      <c r="L1355" s="41">
        <f t="shared" si="152"/>
        <v>5.0691781513500008E-3</v>
      </c>
      <c r="M1355" s="41">
        <f t="shared" si="153"/>
        <v>5.6267876386251938</v>
      </c>
    </row>
    <row r="1356" spans="2:13">
      <c r="B1356" s="83">
        <f t="shared" si="147"/>
        <v>1351</v>
      </c>
      <c r="C1356" s="44">
        <v>5000</v>
      </c>
      <c r="D1356" s="48">
        <v>11383.96</v>
      </c>
      <c r="E1356" s="48">
        <v>11.383959999999998</v>
      </c>
      <c r="F1356" s="48">
        <v>21.741762071524953</v>
      </c>
      <c r="G1356" s="50">
        <v>525.1</v>
      </c>
      <c r="H1356" s="41">
        <f t="shared" si="148"/>
        <v>1.1383959999999999E-2</v>
      </c>
      <c r="I1356" s="41">
        <f t="shared" si="149"/>
        <v>1.6604770544444443</v>
      </c>
      <c r="J1356" s="41">
        <f t="shared" si="150"/>
        <v>5.9777173959999992</v>
      </c>
      <c r="K1356" s="41">
        <f t="shared" si="151"/>
        <v>7266.3488640092273</v>
      </c>
      <c r="L1356" s="41">
        <f t="shared" si="152"/>
        <v>4.6327309818999995E-3</v>
      </c>
      <c r="M1356" s="41">
        <f t="shared" si="153"/>
        <v>5.6314203696070937</v>
      </c>
    </row>
    <row r="1357" spans="2:13">
      <c r="B1357" s="83">
        <f t="shared" si="147"/>
        <v>1352</v>
      </c>
      <c r="C1357" s="44">
        <v>5000</v>
      </c>
      <c r="D1357" s="48">
        <v>11383.96</v>
      </c>
      <c r="E1357" s="48">
        <v>11.383959999999998</v>
      </c>
      <c r="F1357" s="48">
        <v>21.741762071524953</v>
      </c>
      <c r="G1357" s="50">
        <v>525.1</v>
      </c>
      <c r="H1357" s="41">
        <f t="shared" si="148"/>
        <v>1.1383959999999999E-2</v>
      </c>
      <c r="I1357" s="41">
        <f t="shared" si="149"/>
        <v>1.6604770544444443</v>
      </c>
      <c r="J1357" s="41">
        <f t="shared" si="150"/>
        <v>5.9777173959999992</v>
      </c>
      <c r="K1357" s="41">
        <f t="shared" si="151"/>
        <v>7272.3265814052274</v>
      </c>
      <c r="L1357" s="41">
        <f t="shared" si="152"/>
        <v>4.6327309818999995E-3</v>
      </c>
      <c r="M1357" s="41">
        <f t="shared" si="153"/>
        <v>5.6360531005889936</v>
      </c>
    </row>
    <row r="1358" spans="2:13">
      <c r="B1358" s="83">
        <f t="shared" si="147"/>
        <v>1353</v>
      </c>
      <c r="C1358" s="44">
        <v>5100</v>
      </c>
      <c r="D1358" s="48">
        <v>11630.14</v>
      </c>
      <c r="E1358" s="48">
        <v>11.630139999999999</v>
      </c>
      <c r="F1358" s="48">
        <v>21.776403174715004</v>
      </c>
      <c r="G1358" s="50">
        <v>450.8</v>
      </c>
      <c r="H1358" s="41">
        <f t="shared" si="148"/>
        <v>1.1630139999999999E-2</v>
      </c>
      <c r="I1358" s="41">
        <f t="shared" si="149"/>
        <v>1.4563519755555556</v>
      </c>
      <c r="J1358" s="41">
        <f t="shared" si="150"/>
        <v>5.2428671119999999</v>
      </c>
      <c r="K1358" s="41">
        <f t="shared" si="151"/>
        <v>7277.5694485172271</v>
      </c>
      <c r="L1358" s="41">
        <f t="shared" si="152"/>
        <v>4.0632220117999994E-3</v>
      </c>
      <c r="M1358" s="41">
        <f t="shared" si="153"/>
        <v>5.640116322600794</v>
      </c>
    </row>
    <row r="1359" spans="2:13">
      <c r="B1359" s="83">
        <f t="shared" si="147"/>
        <v>1354</v>
      </c>
      <c r="C1359" s="44">
        <v>4700</v>
      </c>
      <c r="D1359" s="48">
        <v>10734.94</v>
      </c>
      <c r="E1359" s="48">
        <v>10.73494</v>
      </c>
      <c r="F1359" s="48">
        <v>21.810877848445674</v>
      </c>
      <c r="G1359" s="50">
        <v>450.8</v>
      </c>
      <c r="H1359" s="41">
        <f t="shared" si="148"/>
        <v>1.073494E-2</v>
      </c>
      <c r="I1359" s="41">
        <f t="shared" si="149"/>
        <v>1.3442530422222221</v>
      </c>
      <c r="J1359" s="41">
        <f t="shared" si="150"/>
        <v>4.8393109519999999</v>
      </c>
      <c r="K1359" s="41">
        <f t="shared" si="151"/>
        <v>7282.4087594692273</v>
      </c>
      <c r="L1359" s="41">
        <f t="shared" si="152"/>
        <v>3.7504659877999999E-3</v>
      </c>
      <c r="M1359" s="41">
        <f t="shared" si="153"/>
        <v>5.6438667885885936</v>
      </c>
    </row>
    <row r="1360" spans="2:13">
      <c r="B1360" s="83">
        <f t="shared" si="147"/>
        <v>1355</v>
      </c>
      <c r="C1360" s="44">
        <v>4600</v>
      </c>
      <c r="D1360" s="48">
        <v>10518.6</v>
      </c>
      <c r="E1360" s="48">
        <v>10.518600000000001</v>
      </c>
      <c r="F1360" s="48">
        <v>21.835919796605353</v>
      </c>
      <c r="G1360" s="50">
        <v>450.8</v>
      </c>
      <c r="H1360" s="41">
        <f t="shared" si="148"/>
        <v>1.0518600000000001E-2</v>
      </c>
      <c r="I1360" s="41">
        <f t="shared" si="149"/>
        <v>1.3171624666666668</v>
      </c>
      <c r="J1360" s="41">
        <f t="shared" si="150"/>
        <v>4.7417848800000009</v>
      </c>
      <c r="K1360" s="41">
        <f t="shared" si="151"/>
        <v>7287.1505443492269</v>
      </c>
      <c r="L1360" s="41">
        <f t="shared" si="152"/>
        <v>3.6748832820000005E-3</v>
      </c>
      <c r="M1360" s="41">
        <f t="shared" si="153"/>
        <v>5.6475416718705933</v>
      </c>
    </row>
    <row r="1361" spans="2:13">
      <c r="B1361" s="83">
        <f t="shared" si="147"/>
        <v>1356</v>
      </c>
      <c r="C1361" s="44">
        <v>4200</v>
      </c>
      <c r="D1361" s="48">
        <v>8981.84</v>
      </c>
      <c r="E1361" s="48">
        <v>8.98184</v>
      </c>
      <c r="F1361" s="48">
        <v>20.421489058007275</v>
      </c>
      <c r="G1361" s="50">
        <v>450.8</v>
      </c>
      <c r="H1361" s="41">
        <f t="shared" si="148"/>
        <v>8.9818399999999996E-3</v>
      </c>
      <c r="I1361" s="41">
        <f t="shared" si="149"/>
        <v>1.1247259644444445</v>
      </c>
      <c r="J1361" s="41">
        <f t="shared" si="150"/>
        <v>4.0490134719999995</v>
      </c>
      <c r="K1361" s="41">
        <f t="shared" si="151"/>
        <v>7291.1995578212272</v>
      </c>
      <c r="L1361" s="41">
        <f t="shared" si="152"/>
        <v>3.1379854407999996E-3</v>
      </c>
      <c r="M1361" s="41">
        <f t="shared" si="153"/>
        <v>5.6506796573113931</v>
      </c>
    </row>
    <row r="1362" spans="2:13">
      <c r="B1362" s="83">
        <f t="shared" si="147"/>
        <v>1357</v>
      </c>
      <c r="C1362" s="44">
        <v>3800</v>
      </c>
      <c r="D1362" s="48">
        <v>7512.22</v>
      </c>
      <c r="E1362" s="48">
        <v>7.5122200000000001</v>
      </c>
      <c r="F1362" s="48">
        <v>18.878004419902073</v>
      </c>
      <c r="G1362" s="50">
        <v>450.8</v>
      </c>
      <c r="H1362" s="41">
        <f t="shared" si="148"/>
        <v>7.51222E-3</v>
      </c>
      <c r="I1362" s="41">
        <f t="shared" si="149"/>
        <v>0.94069688222222225</v>
      </c>
      <c r="J1362" s="41">
        <f t="shared" si="150"/>
        <v>3.3865087759999999</v>
      </c>
      <c r="K1362" s="41">
        <f t="shared" si="151"/>
        <v>7294.5860665972268</v>
      </c>
      <c r="L1362" s="41">
        <f t="shared" si="152"/>
        <v>2.6245443013999999E-3</v>
      </c>
      <c r="M1362" s="41">
        <f t="shared" si="153"/>
        <v>5.6533042016127935</v>
      </c>
    </row>
    <row r="1363" spans="2:13">
      <c r="B1363" s="83">
        <f t="shared" si="147"/>
        <v>1358</v>
      </c>
      <c r="C1363" s="44">
        <v>3400</v>
      </c>
      <c r="D1363" s="48">
        <v>6684.1600000000008</v>
      </c>
      <c r="E1363" s="48">
        <v>6.6841600000000003</v>
      </c>
      <c r="F1363" s="48">
        <v>18.773243019125704</v>
      </c>
      <c r="G1363" s="50">
        <v>450.8</v>
      </c>
      <c r="H1363" s="41">
        <f t="shared" si="148"/>
        <v>6.6841600000000006E-3</v>
      </c>
      <c r="I1363" s="41">
        <f t="shared" si="149"/>
        <v>0.83700536888888888</v>
      </c>
      <c r="J1363" s="41">
        <f t="shared" si="150"/>
        <v>3.0132193280000004</v>
      </c>
      <c r="K1363" s="41">
        <f t="shared" si="151"/>
        <v>7297.5992859252265</v>
      </c>
      <c r="L1363" s="41">
        <f t="shared" si="152"/>
        <v>2.3352449792000004E-3</v>
      </c>
      <c r="M1363" s="41">
        <f t="shared" si="153"/>
        <v>5.6556394465919935</v>
      </c>
    </row>
    <row r="1364" spans="2:13">
      <c r="B1364" s="83">
        <f t="shared" si="147"/>
        <v>1359</v>
      </c>
      <c r="C1364" s="44">
        <v>3500</v>
      </c>
      <c r="D1364" s="48">
        <v>6878.1200000000008</v>
      </c>
      <c r="E1364" s="48">
        <v>6.8781200000000009</v>
      </c>
      <c r="F1364" s="48">
        <v>18.766059380215328</v>
      </c>
      <c r="G1364" s="50">
        <v>450.8</v>
      </c>
      <c r="H1364" s="41">
        <f t="shared" si="148"/>
        <v>6.8781200000000006E-3</v>
      </c>
      <c r="I1364" s="41">
        <f t="shared" si="149"/>
        <v>0.86129347111111121</v>
      </c>
      <c r="J1364" s="41">
        <f t="shared" si="150"/>
        <v>3.1006564960000005</v>
      </c>
      <c r="K1364" s="41">
        <f t="shared" si="151"/>
        <v>7300.6999424212263</v>
      </c>
      <c r="L1364" s="41">
        <f t="shared" si="152"/>
        <v>2.4030087844000006E-3</v>
      </c>
      <c r="M1364" s="41">
        <f t="shared" si="153"/>
        <v>5.6580424553763935</v>
      </c>
    </row>
    <row r="1365" spans="2:13">
      <c r="B1365" s="83">
        <f t="shared" si="147"/>
        <v>1360</v>
      </c>
      <c r="C1365" s="44">
        <v>3600</v>
      </c>
      <c r="D1365" s="48">
        <v>7191.4400000000005</v>
      </c>
      <c r="E1365" s="48">
        <v>7.1914400000000009</v>
      </c>
      <c r="F1365" s="48">
        <v>19.075887065812999</v>
      </c>
      <c r="G1365" s="50">
        <v>426.9</v>
      </c>
      <c r="H1365" s="41">
        <f t="shared" si="148"/>
        <v>7.1914400000000012E-3</v>
      </c>
      <c r="I1365" s="41">
        <f t="shared" si="149"/>
        <v>0.85278492666666672</v>
      </c>
      <c r="J1365" s="41">
        <f t="shared" si="150"/>
        <v>3.0700257360000003</v>
      </c>
      <c r="K1365" s="41">
        <f t="shared" si="151"/>
        <v>7303.7699681572267</v>
      </c>
      <c r="L1365" s="41">
        <f t="shared" si="152"/>
        <v>2.3792699454000003E-3</v>
      </c>
      <c r="M1365" s="41">
        <f t="shared" si="153"/>
        <v>5.6604217253217932</v>
      </c>
    </row>
    <row r="1366" spans="2:13">
      <c r="B1366" s="83">
        <f t="shared" si="147"/>
        <v>1361</v>
      </c>
      <c r="C1366" s="44">
        <v>3800</v>
      </c>
      <c r="D1366" s="48">
        <v>7512.22</v>
      </c>
      <c r="E1366" s="48">
        <v>7.5122200000000001</v>
      </c>
      <c r="F1366" s="48">
        <v>18.878004419902073</v>
      </c>
      <c r="G1366" s="50">
        <v>426.9</v>
      </c>
      <c r="H1366" s="41">
        <f t="shared" si="148"/>
        <v>7.51222E-3</v>
      </c>
      <c r="I1366" s="41">
        <f t="shared" si="149"/>
        <v>0.89082408833333326</v>
      </c>
      <c r="J1366" s="41">
        <f t="shared" si="150"/>
        <v>3.2069667179999999</v>
      </c>
      <c r="K1366" s="41">
        <f t="shared" si="151"/>
        <v>7306.976934875227</v>
      </c>
      <c r="L1366" s="41">
        <f t="shared" si="152"/>
        <v>2.48539920645E-3</v>
      </c>
      <c r="M1366" s="41">
        <f t="shared" si="153"/>
        <v>5.6629071245282434</v>
      </c>
    </row>
    <row r="1367" spans="2:13">
      <c r="B1367" s="83">
        <f t="shared" si="147"/>
        <v>1362</v>
      </c>
      <c r="C1367" s="44">
        <v>3900</v>
      </c>
      <c r="D1367" s="48">
        <v>7668.8799999999992</v>
      </c>
      <c r="E1367" s="48">
        <v>7.6688799999999988</v>
      </c>
      <c r="F1367" s="48">
        <v>18.777540922747292</v>
      </c>
      <c r="G1367" s="50">
        <v>426.9</v>
      </c>
      <c r="H1367" s="41">
        <f t="shared" si="148"/>
        <v>7.6688799999999986E-3</v>
      </c>
      <c r="I1367" s="41">
        <f t="shared" si="149"/>
        <v>0.90940135333333316</v>
      </c>
      <c r="J1367" s="41">
        <f t="shared" si="150"/>
        <v>3.2738448719999993</v>
      </c>
      <c r="K1367" s="41">
        <f t="shared" si="151"/>
        <v>7310.2507797472272</v>
      </c>
      <c r="L1367" s="41">
        <f t="shared" si="152"/>
        <v>2.5372297757999995E-3</v>
      </c>
      <c r="M1367" s="41">
        <f t="shared" si="153"/>
        <v>5.6654443543040438</v>
      </c>
    </row>
    <row r="1368" spans="2:13">
      <c r="B1368" s="83">
        <f t="shared" si="147"/>
        <v>1363</v>
      </c>
      <c r="C1368" s="44">
        <v>4100</v>
      </c>
      <c r="D1368" s="48">
        <v>8541.6999999999989</v>
      </c>
      <c r="E1368" s="48">
        <v>8.5416999999999987</v>
      </c>
      <c r="F1368" s="48">
        <v>19.894445523044521</v>
      </c>
      <c r="G1368" s="50">
        <v>426.9</v>
      </c>
      <c r="H1368" s="41">
        <f t="shared" si="148"/>
        <v>8.5416999999999993E-3</v>
      </c>
      <c r="I1368" s="41">
        <f t="shared" si="149"/>
        <v>1.0129032583333331</v>
      </c>
      <c r="J1368" s="41">
        <f t="shared" si="150"/>
        <v>3.6464517299999994</v>
      </c>
      <c r="K1368" s="41">
        <f t="shared" si="151"/>
        <v>7313.8972314772273</v>
      </c>
      <c r="L1368" s="41">
        <f t="shared" si="152"/>
        <v>2.8260000907499995E-3</v>
      </c>
      <c r="M1368" s="41">
        <f t="shared" si="153"/>
        <v>5.6682703543947941</v>
      </c>
    </row>
    <row r="1369" spans="2:13">
      <c r="B1369" s="83">
        <f t="shared" si="147"/>
        <v>1364</v>
      </c>
      <c r="C1369" s="44">
        <v>4300</v>
      </c>
      <c r="D1369" s="48">
        <v>9421.9800000000014</v>
      </c>
      <c r="E1369" s="48">
        <v>9.4219800000000014</v>
      </c>
      <c r="F1369" s="48">
        <v>20.924018940181064</v>
      </c>
      <c r="G1369" s="50">
        <v>426.9</v>
      </c>
      <c r="H1369" s="41">
        <f t="shared" si="148"/>
        <v>9.4219800000000017E-3</v>
      </c>
      <c r="I1369" s="41">
        <f t="shared" si="149"/>
        <v>1.117289795</v>
      </c>
      <c r="J1369" s="41">
        <f t="shared" si="150"/>
        <v>4.0222432620000008</v>
      </c>
      <c r="K1369" s="41">
        <f t="shared" si="151"/>
        <v>7317.9194747392276</v>
      </c>
      <c r="L1369" s="41">
        <f t="shared" si="152"/>
        <v>3.1172385280500005E-3</v>
      </c>
      <c r="M1369" s="41">
        <f t="shared" si="153"/>
        <v>5.6713875929228443</v>
      </c>
    </row>
    <row r="1370" spans="2:13">
      <c r="B1370" s="83">
        <f t="shared" si="147"/>
        <v>1365</v>
      </c>
      <c r="C1370" s="44">
        <v>4500</v>
      </c>
      <c r="D1370" s="48">
        <v>10302.26</v>
      </c>
      <c r="E1370" s="48">
        <v>10.30226</v>
      </c>
      <c r="F1370" s="48">
        <v>21.862074720238795</v>
      </c>
      <c r="G1370" s="50">
        <v>426.9</v>
      </c>
      <c r="H1370" s="41">
        <f t="shared" si="148"/>
        <v>1.0302260000000001E-2</v>
      </c>
      <c r="I1370" s="41">
        <f t="shared" si="149"/>
        <v>1.2216763316666668</v>
      </c>
      <c r="J1370" s="41">
        <f t="shared" si="150"/>
        <v>4.398034794</v>
      </c>
      <c r="K1370" s="41">
        <f t="shared" si="151"/>
        <v>7322.3175095332272</v>
      </c>
      <c r="L1370" s="41">
        <f t="shared" si="152"/>
        <v>3.4084769653499997E-3</v>
      </c>
      <c r="M1370" s="41">
        <f t="shared" si="153"/>
        <v>5.6747960698881945</v>
      </c>
    </row>
    <row r="1371" spans="2:13">
      <c r="B1371" s="83">
        <f t="shared" si="147"/>
        <v>1366</v>
      </c>
      <c r="C1371" s="44">
        <v>4600</v>
      </c>
      <c r="D1371" s="48">
        <v>10518.6</v>
      </c>
      <c r="E1371" s="48">
        <v>10.518600000000001</v>
      </c>
      <c r="F1371" s="48">
        <v>21.835919796605353</v>
      </c>
      <c r="G1371" s="50">
        <v>426.9</v>
      </c>
      <c r="H1371" s="41">
        <f t="shared" si="148"/>
        <v>1.0518600000000001E-2</v>
      </c>
      <c r="I1371" s="41">
        <f t="shared" si="149"/>
        <v>1.2473306499999999</v>
      </c>
      <c r="J1371" s="41">
        <f t="shared" si="150"/>
        <v>4.4903903400000003</v>
      </c>
      <c r="K1371" s="41">
        <f t="shared" si="151"/>
        <v>7326.8078998732271</v>
      </c>
      <c r="L1371" s="41">
        <f t="shared" si="152"/>
        <v>3.4800525134999999E-3</v>
      </c>
      <c r="M1371" s="41">
        <f t="shared" si="153"/>
        <v>5.6782761224016944</v>
      </c>
    </row>
    <row r="1372" spans="2:13">
      <c r="B1372" s="83">
        <f t="shared" si="147"/>
        <v>1367</v>
      </c>
      <c r="C1372" s="44">
        <v>4800</v>
      </c>
      <c r="D1372" s="48">
        <v>9459.2800000000007</v>
      </c>
      <c r="E1372" s="48">
        <v>9.4592800000000015</v>
      </c>
      <c r="F1372" s="48">
        <v>18.8186396261288</v>
      </c>
      <c r="G1372" s="50">
        <v>426.9</v>
      </c>
      <c r="H1372" s="41">
        <f t="shared" si="148"/>
        <v>9.4592800000000022E-3</v>
      </c>
      <c r="I1372" s="41">
        <f t="shared" si="149"/>
        <v>1.1217129533333334</v>
      </c>
      <c r="J1372" s="41">
        <f t="shared" si="150"/>
        <v>4.0381666320000011</v>
      </c>
      <c r="K1372" s="41">
        <f t="shared" si="151"/>
        <v>7330.8460665052271</v>
      </c>
      <c r="L1372" s="41">
        <f t="shared" si="152"/>
        <v>3.129579139800001E-3</v>
      </c>
      <c r="M1372" s="41">
        <f t="shared" si="153"/>
        <v>5.681405701541494</v>
      </c>
    </row>
    <row r="1373" spans="2:13">
      <c r="B1373" s="83">
        <f t="shared" si="147"/>
        <v>1368</v>
      </c>
      <c r="C1373" s="44">
        <v>4900</v>
      </c>
      <c r="D1373" s="48">
        <v>11167.62</v>
      </c>
      <c r="E1373" s="48">
        <v>11.167620000000001</v>
      </c>
      <c r="F1373" s="48">
        <v>21.763860313125459</v>
      </c>
      <c r="G1373" s="50">
        <v>426.9</v>
      </c>
      <c r="H1373" s="41">
        <f t="shared" si="148"/>
        <v>1.1167620000000001E-2</v>
      </c>
      <c r="I1373" s="41">
        <f t="shared" si="149"/>
        <v>1.324293605</v>
      </c>
      <c r="J1373" s="41">
        <f t="shared" si="150"/>
        <v>4.7674569780000002</v>
      </c>
      <c r="K1373" s="41">
        <f t="shared" si="151"/>
        <v>7335.6135234832273</v>
      </c>
      <c r="L1373" s="41">
        <f t="shared" si="152"/>
        <v>3.6947791579500003E-3</v>
      </c>
      <c r="M1373" s="41">
        <f t="shared" si="153"/>
        <v>5.6851004806994441</v>
      </c>
    </row>
    <row r="1374" spans="2:13">
      <c r="B1374" s="83">
        <f t="shared" si="147"/>
        <v>1369</v>
      </c>
      <c r="C1374" s="44">
        <v>5000</v>
      </c>
      <c r="D1374" s="48">
        <v>11383.96</v>
      </c>
      <c r="E1374" s="48">
        <v>11.383959999999998</v>
      </c>
      <c r="F1374" s="48">
        <v>21.741762071524953</v>
      </c>
      <c r="G1374" s="50">
        <v>426.9</v>
      </c>
      <c r="H1374" s="41">
        <f t="shared" si="148"/>
        <v>1.1383959999999999E-2</v>
      </c>
      <c r="I1374" s="41">
        <f t="shared" si="149"/>
        <v>1.3499479233333331</v>
      </c>
      <c r="J1374" s="41">
        <f t="shared" si="150"/>
        <v>4.8598125239999987</v>
      </c>
      <c r="K1374" s="41">
        <f t="shared" si="151"/>
        <v>7340.4733360072269</v>
      </c>
      <c r="L1374" s="41">
        <f t="shared" si="152"/>
        <v>3.7663547060999992E-3</v>
      </c>
      <c r="M1374" s="41">
        <f t="shared" si="153"/>
        <v>5.6888668354055438</v>
      </c>
    </row>
    <row r="1375" spans="2:13">
      <c r="B1375" s="83">
        <f t="shared" si="147"/>
        <v>1370</v>
      </c>
      <c r="C1375" s="44">
        <v>5100</v>
      </c>
      <c r="D1375" s="48">
        <v>11630.14</v>
      </c>
      <c r="E1375" s="48">
        <v>11.630139999999999</v>
      </c>
      <c r="F1375" s="48">
        <v>21.776403174715004</v>
      </c>
      <c r="G1375" s="50">
        <v>426.9</v>
      </c>
      <c r="H1375" s="41">
        <f t="shared" si="148"/>
        <v>1.1630139999999999E-2</v>
      </c>
      <c r="I1375" s="41">
        <f t="shared" si="149"/>
        <v>1.379140768333333</v>
      </c>
      <c r="J1375" s="41">
        <f t="shared" si="150"/>
        <v>4.9649067659999995</v>
      </c>
      <c r="K1375" s="41">
        <f t="shared" si="151"/>
        <v>7345.4382427732271</v>
      </c>
      <c r="L1375" s="41">
        <f t="shared" si="152"/>
        <v>3.8478027436499996E-3</v>
      </c>
      <c r="M1375" s="41">
        <f t="shared" si="153"/>
        <v>5.6927146381491935</v>
      </c>
    </row>
    <row r="1376" spans="2:13">
      <c r="B1376" s="83">
        <f t="shared" si="147"/>
        <v>1371</v>
      </c>
      <c r="C1376" s="44">
        <v>5200</v>
      </c>
      <c r="D1376" s="48">
        <v>11876.32</v>
      </c>
      <c r="E1376" s="48">
        <v>11.87632</v>
      </c>
      <c r="F1376" s="48">
        <v>21.809711927782367</v>
      </c>
      <c r="G1376" s="50">
        <v>426.9</v>
      </c>
      <c r="H1376" s="41">
        <f t="shared" si="148"/>
        <v>1.1876319999999999E-2</v>
      </c>
      <c r="I1376" s="41">
        <f t="shared" si="149"/>
        <v>1.4083336133333331</v>
      </c>
      <c r="J1376" s="41">
        <f t="shared" si="150"/>
        <v>5.0700010079999993</v>
      </c>
      <c r="K1376" s="41">
        <f t="shared" si="151"/>
        <v>7350.5082437812271</v>
      </c>
      <c r="L1376" s="41">
        <f t="shared" si="152"/>
        <v>3.9292507811999992E-3</v>
      </c>
      <c r="M1376" s="41">
        <f t="shared" si="153"/>
        <v>5.6966438889303932</v>
      </c>
    </row>
    <row r="1377" spans="2:13">
      <c r="B1377" s="83">
        <f t="shared" si="147"/>
        <v>1372</v>
      </c>
      <c r="C1377" s="44">
        <v>5300</v>
      </c>
      <c r="D1377" s="48">
        <v>12122.5</v>
      </c>
      <c r="E1377" s="48">
        <v>12.1225</v>
      </c>
      <c r="F1377" s="48">
        <v>21.841763746771711</v>
      </c>
      <c r="G1377" s="50">
        <v>426.9</v>
      </c>
      <c r="H1377" s="41">
        <f t="shared" si="148"/>
        <v>1.2122500000000001E-2</v>
      </c>
      <c r="I1377" s="41">
        <f t="shared" si="149"/>
        <v>1.4375264583333334</v>
      </c>
      <c r="J1377" s="41">
        <f t="shared" si="150"/>
        <v>5.17509525</v>
      </c>
      <c r="K1377" s="41">
        <f t="shared" si="151"/>
        <v>7355.6833390312268</v>
      </c>
      <c r="L1377" s="41">
        <f t="shared" si="152"/>
        <v>4.0106988187500001E-3</v>
      </c>
      <c r="M1377" s="41">
        <f t="shared" si="153"/>
        <v>5.7006545877491428</v>
      </c>
    </row>
    <row r="1378" spans="2:13">
      <c r="B1378" s="83">
        <f t="shared" si="147"/>
        <v>1373</v>
      </c>
      <c r="C1378" s="44">
        <v>5400</v>
      </c>
      <c r="D1378" s="48">
        <v>12368.679999999998</v>
      </c>
      <c r="E1378" s="48">
        <v>12.368679999999998</v>
      </c>
      <c r="F1378" s="48">
        <v>21.87262846135404</v>
      </c>
      <c r="G1378" s="50">
        <v>426.9</v>
      </c>
      <c r="H1378" s="41">
        <f t="shared" si="148"/>
        <v>1.2368679999999998E-2</v>
      </c>
      <c r="I1378" s="41">
        <f t="shared" si="149"/>
        <v>1.466719303333333</v>
      </c>
      <c r="J1378" s="41">
        <f t="shared" si="150"/>
        <v>5.280189491999999</v>
      </c>
      <c r="K1378" s="41">
        <f t="shared" si="151"/>
        <v>7360.9635285232271</v>
      </c>
      <c r="L1378" s="41">
        <f t="shared" si="152"/>
        <v>4.0921468562999993E-3</v>
      </c>
      <c r="M1378" s="41">
        <f t="shared" si="153"/>
        <v>5.7047467346054432</v>
      </c>
    </row>
    <row r="1379" spans="2:13">
      <c r="B1379" s="83">
        <f t="shared" si="147"/>
        <v>1374</v>
      </c>
      <c r="C1379" s="44">
        <v>5500</v>
      </c>
      <c r="D1379" s="48">
        <v>12637.240000000002</v>
      </c>
      <c r="E1379" s="48">
        <v>12.637240000000002</v>
      </c>
      <c r="F1379" s="48">
        <v>21.941227778603171</v>
      </c>
      <c r="G1379" s="50">
        <v>492.1</v>
      </c>
      <c r="H1379" s="41">
        <f t="shared" si="148"/>
        <v>1.2637240000000003E-2</v>
      </c>
      <c r="I1379" s="41">
        <f t="shared" si="149"/>
        <v>1.7274405011111114</v>
      </c>
      <c r="J1379" s="41">
        <f t="shared" si="150"/>
        <v>6.2187858040000012</v>
      </c>
      <c r="K1379" s="41">
        <f t="shared" si="151"/>
        <v>7367.1823143272268</v>
      </c>
      <c r="L1379" s="41">
        <f t="shared" si="152"/>
        <v>4.8195589981000009E-3</v>
      </c>
      <c r="M1379" s="41">
        <f t="shared" si="153"/>
        <v>5.709566293603543</v>
      </c>
    </row>
    <row r="1380" spans="2:13">
      <c r="B1380" s="83">
        <f t="shared" si="147"/>
        <v>1375</v>
      </c>
      <c r="C1380" s="44">
        <v>5600</v>
      </c>
      <c r="D1380" s="48">
        <v>12719.300000000001</v>
      </c>
      <c r="E1380" s="48">
        <v>12.7193</v>
      </c>
      <c r="F1380" s="48">
        <v>21.68935143930798</v>
      </c>
      <c r="G1380" s="50">
        <v>492.1</v>
      </c>
      <c r="H1380" s="41">
        <f t="shared" si="148"/>
        <v>1.2719300000000001E-2</v>
      </c>
      <c r="I1380" s="41">
        <f t="shared" si="149"/>
        <v>1.7386576472222224</v>
      </c>
      <c r="J1380" s="41">
        <f t="shared" si="150"/>
        <v>6.2591675300000009</v>
      </c>
      <c r="K1380" s="41">
        <f t="shared" si="151"/>
        <v>7373.4414818572268</v>
      </c>
      <c r="L1380" s="41">
        <f t="shared" si="152"/>
        <v>4.8508548357500004E-3</v>
      </c>
      <c r="M1380" s="41">
        <f t="shared" si="153"/>
        <v>5.7144171484392929</v>
      </c>
    </row>
    <row r="1381" spans="2:13">
      <c r="B1381" s="83">
        <f t="shared" si="147"/>
        <v>1376</v>
      </c>
      <c r="C1381" s="44">
        <v>5800</v>
      </c>
      <c r="D1381" s="48">
        <v>12816.28</v>
      </c>
      <c r="E1381" s="48">
        <v>12.816280000000001</v>
      </c>
      <c r="F1381" s="48">
        <v>21.101113593618585</v>
      </c>
      <c r="G1381" s="50">
        <v>492.1</v>
      </c>
      <c r="H1381" s="41">
        <f t="shared" si="148"/>
        <v>1.2816280000000001E-2</v>
      </c>
      <c r="I1381" s="41">
        <f t="shared" si="149"/>
        <v>1.7519142744444447</v>
      </c>
      <c r="J1381" s="41">
        <f t="shared" si="150"/>
        <v>6.3068913880000004</v>
      </c>
      <c r="K1381" s="41">
        <f t="shared" si="151"/>
        <v>7379.7483732452265</v>
      </c>
      <c r="L1381" s="41">
        <f t="shared" si="152"/>
        <v>4.8878408257000006E-3</v>
      </c>
      <c r="M1381" s="41">
        <f t="shared" si="153"/>
        <v>5.7193049892649928</v>
      </c>
    </row>
    <row r="1382" spans="2:13">
      <c r="B1382" s="83">
        <f t="shared" si="147"/>
        <v>1377</v>
      </c>
      <c r="C1382" s="44">
        <v>5900</v>
      </c>
      <c r="D1382" s="48">
        <v>12861.039999999999</v>
      </c>
      <c r="E1382" s="48">
        <v>12.861039999999999</v>
      </c>
      <c r="F1382" s="48">
        <v>20.815912772568705</v>
      </c>
      <c r="G1382" s="50">
        <v>492.1</v>
      </c>
      <c r="H1382" s="41">
        <f t="shared" si="148"/>
        <v>1.2861039999999999E-2</v>
      </c>
      <c r="I1382" s="41">
        <f t="shared" si="149"/>
        <v>1.7580327177777779</v>
      </c>
      <c r="J1382" s="41">
        <f t="shared" si="150"/>
        <v>6.3289177839999997</v>
      </c>
      <c r="K1382" s="41">
        <f t="shared" si="151"/>
        <v>7386.0772910292262</v>
      </c>
      <c r="L1382" s="41">
        <f t="shared" si="152"/>
        <v>4.9049112825999995E-3</v>
      </c>
      <c r="M1382" s="41">
        <f t="shared" si="153"/>
        <v>5.724209900547593</v>
      </c>
    </row>
    <row r="1383" spans="2:13">
      <c r="B1383" s="83">
        <f t="shared" si="147"/>
        <v>1378</v>
      </c>
      <c r="C1383" s="44">
        <v>6000</v>
      </c>
      <c r="D1383" s="48">
        <v>12920.72</v>
      </c>
      <c r="E1383" s="48">
        <v>12.920719999999999</v>
      </c>
      <c r="F1383" s="48">
        <v>20.563964563063138</v>
      </c>
      <c r="G1383" s="50">
        <v>492.1</v>
      </c>
      <c r="H1383" s="41">
        <f t="shared" si="148"/>
        <v>1.292072E-2</v>
      </c>
      <c r="I1383" s="41">
        <f t="shared" si="149"/>
        <v>1.7661906422222222</v>
      </c>
      <c r="J1383" s="41">
        <f t="shared" si="150"/>
        <v>6.3582863120000006</v>
      </c>
      <c r="K1383" s="41">
        <f t="shared" si="151"/>
        <v>7392.4355773412262</v>
      </c>
      <c r="L1383" s="41">
        <f t="shared" si="152"/>
        <v>4.9276718918000008E-3</v>
      </c>
      <c r="M1383" s="41">
        <f t="shared" si="153"/>
        <v>5.7291375724393934</v>
      </c>
    </row>
    <row r="1384" spans="2:13">
      <c r="B1384" s="83">
        <f t="shared" si="147"/>
        <v>1379</v>
      </c>
      <c r="C1384" s="44">
        <v>6100</v>
      </c>
      <c r="D1384" s="48">
        <v>12958.02</v>
      </c>
      <c r="E1384" s="48">
        <v>12.958020000000001</v>
      </c>
      <c r="F1384" s="48">
        <v>20.285241990330903</v>
      </c>
      <c r="G1384" s="50">
        <v>492.1</v>
      </c>
      <c r="H1384" s="41">
        <f t="shared" si="148"/>
        <v>1.2958020000000001E-2</v>
      </c>
      <c r="I1384" s="41">
        <f t="shared" si="149"/>
        <v>1.7712893450000002</v>
      </c>
      <c r="J1384" s="41">
        <f t="shared" si="150"/>
        <v>6.3766416420000009</v>
      </c>
      <c r="K1384" s="41">
        <f t="shared" si="151"/>
        <v>7398.8122189832266</v>
      </c>
      <c r="L1384" s="41">
        <f t="shared" si="152"/>
        <v>4.9418972725500006E-3</v>
      </c>
      <c r="M1384" s="41">
        <f t="shared" si="153"/>
        <v>5.7340794697119435</v>
      </c>
    </row>
    <row r="1385" spans="2:13">
      <c r="B1385" s="83">
        <f t="shared" si="147"/>
        <v>1380</v>
      </c>
      <c r="C1385" s="44">
        <v>4700</v>
      </c>
      <c r="D1385" s="48">
        <v>10734.94</v>
      </c>
      <c r="E1385" s="48">
        <v>10.73494</v>
      </c>
      <c r="F1385" s="48">
        <v>21.810877848445674</v>
      </c>
      <c r="G1385" s="50">
        <v>492.1</v>
      </c>
      <c r="H1385" s="41">
        <f t="shared" si="148"/>
        <v>1.073494E-2</v>
      </c>
      <c r="I1385" s="41">
        <f t="shared" si="149"/>
        <v>1.4674066594444444</v>
      </c>
      <c r="J1385" s="41">
        <f t="shared" si="150"/>
        <v>5.2826639740000001</v>
      </c>
      <c r="K1385" s="41">
        <f t="shared" si="151"/>
        <v>7404.0948829572262</v>
      </c>
      <c r="L1385" s="41">
        <f t="shared" si="152"/>
        <v>4.0940645798500002E-3</v>
      </c>
      <c r="M1385" s="41">
        <f t="shared" si="153"/>
        <v>5.7381735342917937</v>
      </c>
    </row>
    <row r="1386" spans="2:13">
      <c r="B1386" s="83">
        <f t="shared" si="147"/>
        <v>1381</v>
      </c>
      <c r="C1386" s="44">
        <v>4800</v>
      </c>
      <c r="D1386" s="48">
        <v>10951.28</v>
      </c>
      <c r="E1386" s="48">
        <v>10.951280000000001</v>
      </c>
      <c r="F1386" s="48">
        <v>21.786879314792646</v>
      </c>
      <c r="G1386" s="50">
        <v>492.1</v>
      </c>
      <c r="H1386" s="41">
        <f t="shared" si="148"/>
        <v>1.0951280000000001E-2</v>
      </c>
      <c r="I1386" s="41">
        <f t="shared" si="149"/>
        <v>1.4969791355555557</v>
      </c>
      <c r="J1386" s="41">
        <f t="shared" si="150"/>
        <v>5.3891248880000004</v>
      </c>
      <c r="K1386" s="41">
        <f t="shared" si="151"/>
        <v>7409.4840078452262</v>
      </c>
      <c r="L1386" s="41">
        <f t="shared" si="152"/>
        <v>4.1765717882000005E-3</v>
      </c>
      <c r="M1386" s="41">
        <f t="shared" si="153"/>
        <v>5.7423501060799937</v>
      </c>
    </row>
    <row r="1387" spans="2:13">
      <c r="B1387" s="83">
        <f t="shared" si="147"/>
        <v>1382</v>
      </c>
      <c r="C1387" s="44">
        <v>4800</v>
      </c>
      <c r="D1387" s="48">
        <v>10951.28</v>
      </c>
      <c r="E1387" s="48">
        <v>10.951280000000001</v>
      </c>
      <c r="F1387" s="48">
        <v>21.786879314792646</v>
      </c>
      <c r="G1387" s="50">
        <v>492.1</v>
      </c>
      <c r="H1387" s="41">
        <f t="shared" si="148"/>
        <v>1.0951280000000001E-2</v>
      </c>
      <c r="I1387" s="41">
        <f t="shared" si="149"/>
        <v>1.4969791355555557</v>
      </c>
      <c r="J1387" s="41">
        <f t="shared" si="150"/>
        <v>5.3891248880000004</v>
      </c>
      <c r="K1387" s="41">
        <f t="shared" si="151"/>
        <v>7414.8731327332262</v>
      </c>
      <c r="L1387" s="41">
        <f t="shared" si="152"/>
        <v>4.1765717882000005E-3</v>
      </c>
      <c r="M1387" s="41">
        <f t="shared" si="153"/>
        <v>5.7465266778681938</v>
      </c>
    </row>
    <row r="1388" spans="2:13">
      <c r="B1388" s="83">
        <f t="shared" si="147"/>
        <v>1383</v>
      </c>
      <c r="C1388" s="44">
        <v>4900</v>
      </c>
      <c r="D1388" s="48">
        <v>11167.62</v>
      </c>
      <c r="E1388" s="48">
        <v>11.167620000000001</v>
      </c>
      <c r="F1388" s="48">
        <v>21.763860313125459</v>
      </c>
      <c r="G1388" s="50">
        <v>504.4</v>
      </c>
      <c r="H1388" s="41">
        <f t="shared" si="148"/>
        <v>1.1167620000000001E-2</v>
      </c>
      <c r="I1388" s="41">
        <f t="shared" si="149"/>
        <v>1.5647076466666667</v>
      </c>
      <c r="J1388" s="41">
        <f t="shared" si="150"/>
        <v>5.6329475280000008</v>
      </c>
      <c r="K1388" s="41">
        <f t="shared" si="151"/>
        <v>7420.5060802612261</v>
      </c>
      <c r="L1388" s="41">
        <f t="shared" si="152"/>
        <v>4.3655343342000009E-3</v>
      </c>
      <c r="M1388" s="41">
        <f t="shared" si="153"/>
        <v>5.7508922122023938</v>
      </c>
    </row>
    <row r="1389" spans="2:13">
      <c r="B1389" s="83">
        <f t="shared" si="147"/>
        <v>1384</v>
      </c>
      <c r="C1389" s="44">
        <v>5000</v>
      </c>
      <c r="D1389" s="48">
        <v>11383.96</v>
      </c>
      <c r="E1389" s="48">
        <v>11.383959999999998</v>
      </c>
      <c r="F1389" s="48">
        <v>21.741762071524953</v>
      </c>
      <c r="G1389" s="50">
        <v>504.4</v>
      </c>
      <c r="H1389" s="41">
        <f t="shared" si="148"/>
        <v>1.1383959999999999E-2</v>
      </c>
      <c r="I1389" s="41">
        <f t="shared" si="149"/>
        <v>1.595019284444444</v>
      </c>
      <c r="J1389" s="41">
        <f t="shared" si="150"/>
        <v>5.7420694239999994</v>
      </c>
      <c r="K1389" s="41">
        <f t="shared" si="151"/>
        <v>7426.2481496852261</v>
      </c>
      <c r="L1389" s="41">
        <f t="shared" si="152"/>
        <v>4.4501038035999994E-3</v>
      </c>
      <c r="M1389" s="41">
        <f t="shared" si="153"/>
        <v>5.7553423160059936</v>
      </c>
    </row>
    <row r="1390" spans="2:13">
      <c r="B1390" s="83">
        <f t="shared" si="147"/>
        <v>1385</v>
      </c>
      <c r="C1390" s="44">
        <v>5100</v>
      </c>
      <c r="D1390" s="48">
        <v>11630.14</v>
      </c>
      <c r="E1390" s="48">
        <v>11.630139999999999</v>
      </c>
      <c r="F1390" s="48">
        <v>21.776403174715004</v>
      </c>
      <c r="G1390" s="50">
        <v>504.4</v>
      </c>
      <c r="H1390" s="41">
        <f t="shared" si="148"/>
        <v>1.1630139999999999E-2</v>
      </c>
      <c r="I1390" s="41">
        <f t="shared" si="149"/>
        <v>1.6295118377777777</v>
      </c>
      <c r="J1390" s="41">
        <f t="shared" si="150"/>
        <v>5.8662426159999992</v>
      </c>
      <c r="K1390" s="41">
        <f t="shared" si="151"/>
        <v>7432.114392301226</v>
      </c>
      <c r="L1390" s="41">
        <f t="shared" si="152"/>
        <v>4.5463380273999994E-3</v>
      </c>
      <c r="M1390" s="41">
        <f t="shared" si="153"/>
        <v>5.7598886540333938</v>
      </c>
    </row>
    <row r="1391" spans="2:13">
      <c r="B1391" s="83">
        <f t="shared" si="147"/>
        <v>1386</v>
      </c>
      <c r="C1391" s="44">
        <v>5200</v>
      </c>
      <c r="D1391" s="48">
        <v>11876.32</v>
      </c>
      <c r="E1391" s="48">
        <v>11.87632</v>
      </c>
      <c r="F1391" s="48">
        <v>21.809711927782367</v>
      </c>
      <c r="G1391" s="50">
        <v>504.4</v>
      </c>
      <c r="H1391" s="41">
        <f t="shared" si="148"/>
        <v>1.1876319999999999E-2</v>
      </c>
      <c r="I1391" s="41">
        <f t="shared" si="149"/>
        <v>1.6640043911111111</v>
      </c>
      <c r="J1391" s="41">
        <f t="shared" si="150"/>
        <v>5.990415807999999</v>
      </c>
      <c r="K1391" s="41">
        <f t="shared" si="151"/>
        <v>7438.1048081092258</v>
      </c>
      <c r="L1391" s="41">
        <f t="shared" si="152"/>
        <v>4.6425722511999994E-3</v>
      </c>
      <c r="M1391" s="41">
        <f t="shared" si="153"/>
        <v>5.7645312262845936</v>
      </c>
    </row>
    <row r="1392" spans="2:13">
      <c r="B1392" s="83">
        <f t="shared" si="147"/>
        <v>1387</v>
      </c>
      <c r="C1392" s="44">
        <v>5300</v>
      </c>
      <c r="D1392" s="48">
        <v>12122.5</v>
      </c>
      <c r="E1392" s="48">
        <v>12.1225</v>
      </c>
      <c r="F1392" s="48">
        <v>21.841763746771711</v>
      </c>
      <c r="G1392" s="50">
        <v>494.4</v>
      </c>
      <c r="H1392" s="41">
        <f t="shared" si="148"/>
        <v>1.2122500000000001E-2</v>
      </c>
      <c r="I1392" s="41">
        <f t="shared" si="149"/>
        <v>1.6648233333333333</v>
      </c>
      <c r="J1392" s="41">
        <f t="shared" si="150"/>
        <v>5.9933640000000006</v>
      </c>
      <c r="K1392" s="41">
        <f t="shared" si="151"/>
        <v>7444.0981721092257</v>
      </c>
      <c r="L1392" s="41">
        <f t="shared" si="152"/>
        <v>4.6448571000000001E-3</v>
      </c>
      <c r="M1392" s="41">
        <f t="shared" si="153"/>
        <v>5.7691760833845933</v>
      </c>
    </row>
    <row r="1393" spans="2:13">
      <c r="B1393" s="83">
        <f t="shared" si="147"/>
        <v>1388</v>
      </c>
      <c r="C1393" s="44">
        <v>5300</v>
      </c>
      <c r="D1393" s="48">
        <v>12122.5</v>
      </c>
      <c r="E1393" s="48">
        <v>12.1225</v>
      </c>
      <c r="F1393" s="48">
        <v>21.841763746771711</v>
      </c>
      <c r="G1393" s="50">
        <v>494.4</v>
      </c>
      <c r="H1393" s="41">
        <f t="shared" si="148"/>
        <v>1.2122500000000001E-2</v>
      </c>
      <c r="I1393" s="41">
        <f t="shared" si="149"/>
        <v>1.6648233333333333</v>
      </c>
      <c r="J1393" s="41">
        <f t="shared" si="150"/>
        <v>5.9933640000000006</v>
      </c>
      <c r="K1393" s="41">
        <f t="shared" si="151"/>
        <v>7450.0915361092257</v>
      </c>
      <c r="L1393" s="41">
        <f t="shared" si="152"/>
        <v>4.6448571000000001E-3</v>
      </c>
      <c r="M1393" s="41">
        <f t="shared" si="153"/>
        <v>5.773820940484593</v>
      </c>
    </row>
    <row r="1394" spans="2:13">
      <c r="B1394" s="83">
        <f t="shared" si="147"/>
        <v>1389</v>
      </c>
      <c r="C1394" s="44">
        <v>5300</v>
      </c>
      <c r="D1394" s="48">
        <v>12122.5</v>
      </c>
      <c r="E1394" s="48">
        <v>12.1225</v>
      </c>
      <c r="F1394" s="48">
        <v>21.841763746771711</v>
      </c>
      <c r="G1394" s="50">
        <v>494.4</v>
      </c>
      <c r="H1394" s="41">
        <f t="shared" si="148"/>
        <v>1.2122500000000001E-2</v>
      </c>
      <c r="I1394" s="41">
        <f t="shared" si="149"/>
        <v>1.6648233333333333</v>
      </c>
      <c r="J1394" s="41">
        <f t="shared" si="150"/>
        <v>5.9933640000000006</v>
      </c>
      <c r="K1394" s="41">
        <f t="shared" si="151"/>
        <v>7456.0849001092256</v>
      </c>
      <c r="L1394" s="41">
        <f t="shared" si="152"/>
        <v>4.6448571000000001E-3</v>
      </c>
      <c r="M1394" s="41">
        <f t="shared" si="153"/>
        <v>5.7784657975845928</v>
      </c>
    </row>
    <row r="1395" spans="2:13">
      <c r="B1395" s="83">
        <f t="shared" si="147"/>
        <v>1390</v>
      </c>
      <c r="C1395" s="44">
        <v>5500</v>
      </c>
      <c r="D1395" s="48">
        <v>12637.240000000002</v>
      </c>
      <c r="E1395" s="48">
        <v>12.637240000000002</v>
      </c>
      <c r="F1395" s="48">
        <v>21.941227778603171</v>
      </c>
      <c r="G1395" s="50">
        <v>494.4</v>
      </c>
      <c r="H1395" s="41">
        <f t="shared" si="148"/>
        <v>1.2637240000000003E-2</v>
      </c>
      <c r="I1395" s="41">
        <f t="shared" si="149"/>
        <v>1.7355142933333334</v>
      </c>
      <c r="J1395" s="41">
        <f t="shared" si="150"/>
        <v>6.2478514560000011</v>
      </c>
      <c r="K1395" s="41">
        <f t="shared" si="151"/>
        <v>7462.3327515652254</v>
      </c>
      <c r="L1395" s="41">
        <f t="shared" si="152"/>
        <v>4.8420848784000011E-3</v>
      </c>
      <c r="M1395" s="41">
        <f t="shared" si="153"/>
        <v>5.7833078824629931</v>
      </c>
    </row>
    <row r="1396" spans="2:13">
      <c r="B1396" s="83">
        <f t="shared" si="147"/>
        <v>1391</v>
      </c>
      <c r="C1396" s="44">
        <v>5700</v>
      </c>
      <c r="D1396" s="48">
        <v>12764.06</v>
      </c>
      <c r="E1396" s="48">
        <v>12.764059999999999</v>
      </c>
      <c r="F1396" s="48">
        <v>21.383823609700396</v>
      </c>
      <c r="G1396" s="50">
        <v>494.4</v>
      </c>
      <c r="H1396" s="41">
        <f t="shared" si="148"/>
        <v>1.2764059999999999E-2</v>
      </c>
      <c r="I1396" s="41">
        <f t="shared" si="149"/>
        <v>1.7529309066666663</v>
      </c>
      <c r="J1396" s="41">
        <f t="shared" si="150"/>
        <v>6.310551263999999</v>
      </c>
      <c r="K1396" s="41">
        <f t="shared" si="151"/>
        <v>7468.6433028292258</v>
      </c>
      <c r="L1396" s="41">
        <f t="shared" si="152"/>
        <v>4.8906772295999991E-3</v>
      </c>
      <c r="M1396" s="41">
        <f t="shared" si="153"/>
        <v>5.7881985596925931</v>
      </c>
    </row>
    <row r="1397" spans="2:13">
      <c r="B1397" s="83">
        <f t="shared" si="147"/>
        <v>1392</v>
      </c>
      <c r="C1397" s="44">
        <v>5800</v>
      </c>
      <c r="D1397" s="48">
        <v>12816.28</v>
      </c>
      <c r="E1397" s="48">
        <v>12.816280000000001</v>
      </c>
      <c r="F1397" s="48">
        <v>21.101113593618585</v>
      </c>
      <c r="G1397" s="50">
        <v>494.4</v>
      </c>
      <c r="H1397" s="41">
        <f t="shared" si="148"/>
        <v>1.2816280000000001E-2</v>
      </c>
      <c r="I1397" s="41">
        <f t="shared" si="149"/>
        <v>1.7601024533333334</v>
      </c>
      <c r="J1397" s="41">
        <f t="shared" si="150"/>
        <v>6.3363688320000007</v>
      </c>
      <c r="K1397" s="41">
        <f t="shared" si="151"/>
        <v>7474.9796716612254</v>
      </c>
      <c r="L1397" s="41">
        <f t="shared" si="152"/>
        <v>4.9106858448000005E-3</v>
      </c>
      <c r="M1397" s="41">
        <f t="shared" si="153"/>
        <v>5.7931092455373934</v>
      </c>
    </row>
    <row r="1398" spans="2:13">
      <c r="B1398" s="83">
        <f t="shared" si="147"/>
        <v>1393</v>
      </c>
      <c r="C1398" s="44">
        <v>5900</v>
      </c>
      <c r="D1398" s="48">
        <v>12861.039999999999</v>
      </c>
      <c r="E1398" s="48">
        <v>12.861039999999999</v>
      </c>
      <c r="F1398" s="48">
        <v>20.815912772568705</v>
      </c>
      <c r="G1398" s="50">
        <v>494.4</v>
      </c>
      <c r="H1398" s="41">
        <f t="shared" si="148"/>
        <v>1.2861039999999999E-2</v>
      </c>
      <c r="I1398" s="41">
        <f t="shared" si="149"/>
        <v>1.766249493333333</v>
      </c>
      <c r="J1398" s="41">
        <f t="shared" si="150"/>
        <v>6.3584981759999994</v>
      </c>
      <c r="K1398" s="41">
        <f t="shared" si="151"/>
        <v>7481.338169837225</v>
      </c>
      <c r="L1398" s="41">
        <f t="shared" si="152"/>
        <v>4.9278360863999997E-3</v>
      </c>
      <c r="M1398" s="41">
        <f t="shared" si="153"/>
        <v>5.7980370816237929</v>
      </c>
    </row>
    <row r="1399" spans="2:13">
      <c r="B1399" s="83">
        <f t="shared" si="147"/>
        <v>1394</v>
      </c>
      <c r="C1399" s="44">
        <v>6000</v>
      </c>
      <c r="D1399" s="48">
        <v>12920.72</v>
      </c>
      <c r="E1399" s="48">
        <v>12.920719999999999</v>
      </c>
      <c r="F1399" s="48">
        <v>20.563964563063138</v>
      </c>
      <c r="G1399" s="50">
        <v>494.4</v>
      </c>
      <c r="H1399" s="41">
        <f t="shared" si="148"/>
        <v>1.292072E-2</v>
      </c>
      <c r="I1399" s="41">
        <f t="shared" si="149"/>
        <v>1.7744455466666664</v>
      </c>
      <c r="J1399" s="41">
        <f t="shared" si="150"/>
        <v>6.3880039679999996</v>
      </c>
      <c r="K1399" s="41">
        <f t="shared" si="151"/>
        <v>7487.7261738052248</v>
      </c>
      <c r="L1399" s="41">
        <f t="shared" si="152"/>
        <v>4.9507030751999997E-3</v>
      </c>
      <c r="M1399" s="41">
        <f t="shared" si="153"/>
        <v>5.8029877846989928</v>
      </c>
    </row>
    <row r="1400" spans="2:13">
      <c r="B1400" s="83">
        <f t="shared" si="147"/>
        <v>1395</v>
      </c>
      <c r="C1400" s="44">
        <v>6200</v>
      </c>
      <c r="D1400" s="48">
        <v>13010.240000000002</v>
      </c>
      <c r="E1400" s="48">
        <v>13.010240000000001</v>
      </c>
      <c r="F1400" s="48">
        <v>20.038490388502264</v>
      </c>
      <c r="G1400" s="50">
        <v>494.4</v>
      </c>
      <c r="H1400" s="41">
        <f t="shared" si="148"/>
        <v>1.3010240000000001E-2</v>
      </c>
      <c r="I1400" s="41">
        <f t="shared" si="149"/>
        <v>1.7867396266666669</v>
      </c>
      <c r="J1400" s="41">
        <f t="shared" si="150"/>
        <v>6.4322626559999998</v>
      </c>
      <c r="K1400" s="41">
        <f t="shared" si="151"/>
        <v>7494.1584364612245</v>
      </c>
      <c r="L1400" s="41">
        <f t="shared" si="152"/>
        <v>4.9850035584000007E-3</v>
      </c>
      <c r="M1400" s="41">
        <f t="shared" si="153"/>
        <v>5.807972788257393</v>
      </c>
    </row>
    <row r="1401" spans="2:13">
      <c r="B1401" s="83">
        <f t="shared" si="147"/>
        <v>1396</v>
      </c>
      <c r="C1401" s="44">
        <v>6300</v>
      </c>
      <c r="D1401" s="48">
        <v>13055</v>
      </c>
      <c r="E1401" s="48">
        <v>13.055</v>
      </c>
      <c r="F1401" s="48">
        <v>19.788264591092322</v>
      </c>
      <c r="G1401" s="50">
        <v>494.4</v>
      </c>
      <c r="H1401" s="41">
        <f t="shared" si="148"/>
        <v>1.3054999999999999E-2</v>
      </c>
      <c r="I1401" s="41">
        <f t="shared" si="149"/>
        <v>1.7928866666666665</v>
      </c>
      <c r="J1401" s="41">
        <f t="shared" si="150"/>
        <v>6.4543919999999995</v>
      </c>
      <c r="K1401" s="41">
        <f t="shared" si="151"/>
        <v>7500.6128284612241</v>
      </c>
      <c r="L1401" s="41">
        <f t="shared" si="152"/>
        <v>5.0021537999999999E-3</v>
      </c>
      <c r="M1401" s="41">
        <f t="shared" si="153"/>
        <v>5.8129749420573926</v>
      </c>
    </row>
    <row r="1402" spans="2:13">
      <c r="B1402" s="83">
        <f t="shared" si="147"/>
        <v>1397</v>
      </c>
      <c r="C1402" s="44">
        <v>6400</v>
      </c>
      <c r="D1402" s="48">
        <v>13278.800000000001</v>
      </c>
      <c r="E1402" s="48">
        <v>13.2788</v>
      </c>
      <c r="F1402" s="48">
        <v>19.812999921831189</v>
      </c>
      <c r="G1402" s="50">
        <v>494.4</v>
      </c>
      <c r="H1402" s="41">
        <f t="shared" si="148"/>
        <v>1.32788E-2</v>
      </c>
      <c r="I1402" s="41">
        <f t="shared" si="149"/>
        <v>1.8236218666666666</v>
      </c>
      <c r="J1402" s="41">
        <f t="shared" si="150"/>
        <v>6.5650387199999996</v>
      </c>
      <c r="K1402" s="41">
        <f t="shared" si="151"/>
        <v>7507.1778671812244</v>
      </c>
      <c r="L1402" s="41">
        <f t="shared" si="152"/>
        <v>5.0879050079999993E-3</v>
      </c>
      <c r="M1402" s="41">
        <f t="shared" si="153"/>
        <v>5.8180628470653923</v>
      </c>
    </row>
    <row r="1403" spans="2:13">
      <c r="B1403" s="83">
        <f t="shared" si="147"/>
        <v>1398</v>
      </c>
      <c r="C1403" s="44">
        <v>6500</v>
      </c>
      <c r="D1403" s="48">
        <v>13428</v>
      </c>
      <c r="E1403" s="48">
        <v>13.428000000000001</v>
      </c>
      <c r="F1403" s="48">
        <v>19.727377623119729</v>
      </c>
      <c r="G1403" s="50">
        <v>494.4</v>
      </c>
      <c r="H1403" s="41">
        <f t="shared" si="148"/>
        <v>1.3428000000000001E-2</v>
      </c>
      <c r="I1403" s="41">
        <f t="shared" si="149"/>
        <v>1.844112</v>
      </c>
      <c r="J1403" s="41">
        <f t="shared" si="150"/>
        <v>6.6388031999999999</v>
      </c>
      <c r="K1403" s="41">
        <f t="shared" si="151"/>
        <v>7513.8166703812249</v>
      </c>
      <c r="L1403" s="41">
        <f t="shared" si="152"/>
        <v>5.1450724799999995E-3</v>
      </c>
      <c r="M1403" s="41">
        <f t="shared" si="153"/>
        <v>5.8232079195453927</v>
      </c>
    </row>
    <row r="1404" spans="2:13">
      <c r="B1404" s="83">
        <f t="shared" si="147"/>
        <v>1399</v>
      </c>
      <c r="C1404" s="44">
        <v>5200</v>
      </c>
      <c r="D1404" s="48">
        <v>11876.32</v>
      </c>
      <c r="E1404" s="48">
        <v>11.87632</v>
      </c>
      <c r="F1404" s="48">
        <v>21.809711927782367</v>
      </c>
      <c r="G1404" s="50">
        <v>494.4</v>
      </c>
      <c r="H1404" s="41">
        <f t="shared" si="148"/>
        <v>1.1876319999999999E-2</v>
      </c>
      <c r="I1404" s="41">
        <f t="shared" si="149"/>
        <v>1.6310146133333332</v>
      </c>
      <c r="J1404" s="41">
        <f t="shared" si="150"/>
        <v>5.8716526079999998</v>
      </c>
      <c r="K1404" s="41">
        <f t="shared" si="151"/>
        <v>7519.6883229892246</v>
      </c>
      <c r="L1404" s="41">
        <f t="shared" si="152"/>
        <v>4.5505307712000002E-3</v>
      </c>
      <c r="M1404" s="41">
        <f t="shared" si="153"/>
        <v>5.8277584503165931</v>
      </c>
    </row>
    <row r="1405" spans="2:13">
      <c r="B1405" s="83">
        <f t="shared" si="147"/>
        <v>1400</v>
      </c>
      <c r="C1405" s="44">
        <v>5200</v>
      </c>
      <c r="D1405" s="48">
        <v>11876.32</v>
      </c>
      <c r="E1405" s="48">
        <v>11.87632</v>
      </c>
      <c r="F1405" s="48">
        <v>21.809711927782367</v>
      </c>
      <c r="G1405" s="50">
        <v>494.4</v>
      </c>
      <c r="H1405" s="41">
        <f t="shared" si="148"/>
        <v>1.1876319999999999E-2</v>
      </c>
      <c r="I1405" s="41">
        <f t="shared" si="149"/>
        <v>1.6310146133333332</v>
      </c>
      <c r="J1405" s="41">
        <f t="shared" si="150"/>
        <v>5.8716526079999998</v>
      </c>
      <c r="K1405" s="41">
        <f t="shared" si="151"/>
        <v>7525.5599755972244</v>
      </c>
      <c r="L1405" s="41">
        <f t="shared" si="152"/>
        <v>4.5505307712000002E-3</v>
      </c>
      <c r="M1405" s="41">
        <f t="shared" si="153"/>
        <v>5.8323089810877935</v>
      </c>
    </row>
    <row r="1406" spans="2:13">
      <c r="B1406" s="83">
        <f t="shared" si="147"/>
        <v>1401</v>
      </c>
      <c r="C1406" s="44">
        <v>5300</v>
      </c>
      <c r="D1406" s="48">
        <v>12122.5</v>
      </c>
      <c r="E1406" s="48">
        <v>12.1225</v>
      </c>
      <c r="F1406" s="48">
        <v>21.841763746771711</v>
      </c>
      <c r="G1406" s="50">
        <v>494.4</v>
      </c>
      <c r="H1406" s="41">
        <f t="shared" si="148"/>
        <v>1.2122500000000001E-2</v>
      </c>
      <c r="I1406" s="41">
        <f t="shared" si="149"/>
        <v>1.6648233333333333</v>
      </c>
      <c r="J1406" s="41">
        <f t="shared" si="150"/>
        <v>5.9933640000000006</v>
      </c>
      <c r="K1406" s="41">
        <f t="shared" si="151"/>
        <v>7531.5533395972243</v>
      </c>
      <c r="L1406" s="41">
        <f t="shared" si="152"/>
        <v>4.6448571000000001E-3</v>
      </c>
      <c r="M1406" s="41">
        <f t="shared" si="153"/>
        <v>5.8369538381877932</v>
      </c>
    </row>
    <row r="1407" spans="2:13">
      <c r="B1407" s="83">
        <f t="shared" si="147"/>
        <v>1402</v>
      </c>
      <c r="C1407" s="44">
        <v>5300</v>
      </c>
      <c r="D1407" s="48">
        <v>12122.5</v>
      </c>
      <c r="E1407" s="48">
        <v>12.1225</v>
      </c>
      <c r="F1407" s="48">
        <v>21.841763746771711</v>
      </c>
      <c r="G1407" s="50">
        <v>494.4</v>
      </c>
      <c r="H1407" s="41">
        <f t="shared" si="148"/>
        <v>1.2122500000000001E-2</v>
      </c>
      <c r="I1407" s="41">
        <f t="shared" si="149"/>
        <v>1.6648233333333333</v>
      </c>
      <c r="J1407" s="41">
        <f t="shared" si="150"/>
        <v>5.9933640000000006</v>
      </c>
      <c r="K1407" s="41">
        <f t="shared" si="151"/>
        <v>7537.5467035972242</v>
      </c>
      <c r="L1407" s="41">
        <f t="shared" si="152"/>
        <v>4.6448571000000001E-3</v>
      </c>
      <c r="M1407" s="41">
        <f t="shared" si="153"/>
        <v>5.841598695287793</v>
      </c>
    </row>
    <row r="1408" spans="2:13">
      <c r="B1408" s="83">
        <f t="shared" si="147"/>
        <v>1403</v>
      </c>
      <c r="C1408" s="44">
        <v>5400</v>
      </c>
      <c r="D1408" s="48">
        <v>12368.679999999998</v>
      </c>
      <c r="E1408" s="48">
        <v>12.368679999999998</v>
      </c>
      <c r="F1408" s="48">
        <v>21.87262846135404</v>
      </c>
      <c r="G1408" s="50">
        <v>494.4</v>
      </c>
      <c r="H1408" s="41">
        <f t="shared" si="148"/>
        <v>1.2368679999999998E-2</v>
      </c>
      <c r="I1408" s="41">
        <f t="shared" si="149"/>
        <v>1.698632053333333</v>
      </c>
      <c r="J1408" s="41">
        <f t="shared" si="150"/>
        <v>6.1150753919999987</v>
      </c>
      <c r="K1408" s="41">
        <f t="shared" si="151"/>
        <v>7543.6617789892243</v>
      </c>
      <c r="L1408" s="41">
        <f t="shared" si="152"/>
        <v>4.7391834287999991E-3</v>
      </c>
      <c r="M1408" s="41">
        <f t="shared" si="153"/>
        <v>5.8463378787165929</v>
      </c>
    </row>
    <row r="1409" spans="2:13">
      <c r="B1409" s="83">
        <f t="shared" si="147"/>
        <v>1404</v>
      </c>
      <c r="C1409" s="44">
        <v>5500</v>
      </c>
      <c r="D1409" s="48">
        <v>12637.240000000002</v>
      </c>
      <c r="E1409" s="48">
        <v>12.637240000000002</v>
      </c>
      <c r="F1409" s="48">
        <v>21.941227778603171</v>
      </c>
      <c r="G1409" s="50">
        <v>494.4</v>
      </c>
      <c r="H1409" s="41">
        <f t="shared" si="148"/>
        <v>1.2637240000000003E-2</v>
      </c>
      <c r="I1409" s="41">
        <f t="shared" si="149"/>
        <v>1.7355142933333334</v>
      </c>
      <c r="J1409" s="41">
        <f t="shared" si="150"/>
        <v>6.2478514560000011</v>
      </c>
      <c r="K1409" s="41">
        <f t="shared" si="151"/>
        <v>7549.9096304452241</v>
      </c>
      <c r="L1409" s="41">
        <f t="shared" si="152"/>
        <v>4.8420848784000011E-3</v>
      </c>
      <c r="M1409" s="41">
        <f t="shared" si="153"/>
        <v>5.8511799635949933</v>
      </c>
    </row>
    <row r="1410" spans="2:13">
      <c r="B1410" s="83">
        <f t="shared" si="147"/>
        <v>1405</v>
      </c>
      <c r="C1410" s="44">
        <v>5600</v>
      </c>
      <c r="D1410" s="48">
        <v>12719.300000000001</v>
      </c>
      <c r="E1410" s="48">
        <v>12.7193</v>
      </c>
      <c r="F1410" s="48">
        <v>21.68935143930798</v>
      </c>
      <c r="G1410" s="50">
        <v>494.4</v>
      </c>
      <c r="H1410" s="41">
        <f t="shared" si="148"/>
        <v>1.2719300000000001E-2</v>
      </c>
      <c r="I1410" s="41">
        <f t="shared" si="149"/>
        <v>1.7467838666666666</v>
      </c>
      <c r="J1410" s="41">
        <f t="shared" si="150"/>
        <v>6.2884219200000002</v>
      </c>
      <c r="K1410" s="41">
        <f t="shared" si="151"/>
        <v>7556.1980523652237</v>
      </c>
      <c r="L1410" s="41">
        <f t="shared" si="152"/>
        <v>4.8735269880000008E-3</v>
      </c>
      <c r="M1410" s="41">
        <f t="shared" si="153"/>
        <v>5.8560534905829931</v>
      </c>
    </row>
    <row r="1411" spans="2:13">
      <c r="B1411" s="83">
        <f t="shared" si="147"/>
        <v>1406</v>
      </c>
      <c r="C1411" s="44">
        <v>5700</v>
      </c>
      <c r="D1411" s="48">
        <v>12764.06</v>
      </c>
      <c r="E1411" s="48">
        <v>12.764059999999999</v>
      </c>
      <c r="F1411" s="48">
        <v>21.383823609700396</v>
      </c>
      <c r="G1411" s="50">
        <v>494.4</v>
      </c>
      <c r="H1411" s="41">
        <f t="shared" si="148"/>
        <v>1.2764059999999999E-2</v>
      </c>
      <c r="I1411" s="41">
        <f t="shared" si="149"/>
        <v>1.7529309066666663</v>
      </c>
      <c r="J1411" s="41">
        <f t="shared" si="150"/>
        <v>6.310551263999999</v>
      </c>
      <c r="K1411" s="41">
        <f t="shared" si="151"/>
        <v>7562.5086036292241</v>
      </c>
      <c r="L1411" s="41">
        <f t="shared" si="152"/>
        <v>4.8906772295999991E-3</v>
      </c>
      <c r="M1411" s="41">
        <f t="shared" si="153"/>
        <v>5.8609441678125931</v>
      </c>
    </row>
    <row r="1412" spans="2:13">
      <c r="B1412" s="83">
        <f t="shared" si="147"/>
        <v>1407</v>
      </c>
      <c r="C1412" s="44">
        <v>5800</v>
      </c>
      <c r="D1412" s="48">
        <v>12816.28</v>
      </c>
      <c r="E1412" s="48">
        <v>12.816280000000001</v>
      </c>
      <c r="F1412" s="48">
        <v>21.101113593618585</v>
      </c>
      <c r="G1412" s="50">
        <v>494.4</v>
      </c>
      <c r="H1412" s="41">
        <f t="shared" si="148"/>
        <v>1.2816280000000001E-2</v>
      </c>
      <c r="I1412" s="41">
        <f t="shared" si="149"/>
        <v>1.7601024533333334</v>
      </c>
      <c r="J1412" s="41">
        <f t="shared" si="150"/>
        <v>6.3363688320000007</v>
      </c>
      <c r="K1412" s="41">
        <f t="shared" si="151"/>
        <v>7568.8449724612237</v>
      </c>
      <c r="L1412" s="41">
        <f t="shared" si="152"/>
        <v>4.9106858448000005E-3</v>
      </c>
      <c r="M1412" s="41">
        <f t="shared" si="153"/>
        <v>5.8658548536573933</v>
      </c>
    </row>
    <row r="1413" spans="2:13">
      <c r="B1413" s="83">
        <f t="shared" si="147"/>
        <v>1408</v>
      </c>
      <c r="C1413" s="44">
        <v>5800</v>
      </c>
      <c r="D1413" s="48">
        <v>12816.28</v>
      </c>
      <c r="E1413" s="48">
        <v>12.816280000000001</v>
      </c>
      <c r="F1413" s="48">
        <v>21.101113593618585</v>
      </c>
      <c r="G1413" s="50">
        <v>494.4</v>
      </c>
      <c r="H1413" s="41">
        <f t="shared" si="148"/>
        <v>1.2816280000000001E-2</v>
      </c>
      <c r="I1413" s="41">
        <f t="shared" si="149"/>
        <v>1.7601024533333334</v>
      </c>
      <c r="J1413" s="41">
        <f t="shared" si="150"/>
        <v>6.3363688320000007</v>
      </c>
      <c r="K1413" s="41">
        <f t="shared" si="151"/>
        <v>7575.1813412932233</v>
      </c>
      <c r="L1413" s="41">
        <f t="shared" si="152"/>
        <v>4.9106858448000005E-3</v>
      </c>
      <c r="M1413" s="41">
        <f t="shared" si="153"/>
        <v>5.8707655395021936</v>
      </c>
    </row>
    <row r="1414" spans="2:13">
      <c r="B1414" s="83">
        <f t="shared" si="147"/>
        <v>1409</v>
      </c>
      <c r="C1414" s="44">
        <v>5800</v>
      </c>
      <c r="D1414" s="48">
        <v>12816.28</v>
      </c>
      <c r="E1414" s="48">
        <v>12.816280000000001</v>
      </c>
      <c r="F1414" s="48">
        <v>21.101113593618585</v>
      </c>
      <c r="G1414" s="50">
        <v>494.4</v>
      </c>
      <c r="H1414" s="41">
        <f t="shared" si="148"/>
        <v>1.2816280000000001E-2</v>
      </c>
      <c r="I1414" s="41">
        <f t="shared" si="149"/>
        <v>1.7601024533333334</v>
      </c>
      <c r="J1414" s="41">
        <f t="shared" si="150"/>
        <v>6.3363688320000007</v>
      </c>
      <c r="K1414" s="41">
        <f t="shared" si="151"/>
        <v>7581.5177101252229</v>
      </c>
      <c r="L1414" s="41">
        <f t="shared" si="152"/>
        <v>4.9106858448000005E-3</v>
      </c>
      <c r="M1414" s="41">
        <f t="shared" si="153"/>
        <v>5.8756762253469939</v>
      </c>
    </row>
    <row r="1415" spans="2:13">
      <c r="B1415" s="83">
        <f t="shared" ref="B1415:B1478" si="154">B1414+1</f>
        <v>1410</v>
      </c>
      <c r="C1415" s="44">
        <v>5900</v>
      </c>
      <c r="D1415" s="48">
        <v>12861.039999999999</v>
      </c>
      <c r="E1415" s="48">
        <v>12.861039999999999</v>
      </c>
      <c r="F1415" s="48">
        <v>20.815912772568705</v>
      </c>
      <c r="G1415" s="50">
        <v>494.4</v>
      </c>
      <c r="H1415" s="41">
        <f t="shared" ref="H1415:H1478" si="155">E1415/1000</f>
        <v>1.2861039999999999E-2</v>
      </c>
      <c r="I1415" s="41">
        <f t="shared" ref="I1415:I1478" si="156">E1415*G1415/3600</f>
        <v>1.766249493333333</v>
      </c>
      <c r="J1415" s="41">
        <f t="shared" ref="J1415:J1478" si="157">H1415*G1415</f>
        <v>6.3584981759999994</v>
      </c>
      <c r="K1415" s="41">
        <f t="shared" ref="K1415:K1478" si="158">K1414+J1415</f>
        <v>7587.8762083012225</v>
      </c>
      <c r="L1415" s="41">
        <f t="shared" ref="L1415:L1478" si="159">J1415/1000*0.775</f>
        <v>4.9278360863999997E-3</v>
      </c>
      <c r="M1415" s="41">
        <f t="shared" ref="M1415:M1478" si="160">M1414+L1415</f>
        <v>5.8806040614333934</v>
      </c>
    </row>
    <row r="1416" spans="2:13">
      <c r="B1416" s="83">
        <f t="shared" si="154"/>
        <v>1411</v>
      </c>
      <c r="C1416" s="44">
        <v>5900</v>
      </c>
      <c r="D1416" s="48">
        <v>12861.039999999999</v>
      </c>
      <c r="E1416" s="48">
        <v>12.861039999999999</v>
      </c>
      <c r="F1416" s="48">
        <v>20.815912772568705</v>
      </c>
      <c r="G1416" s="50">
        <v>494.4</v>
      </c>
      <c r="H1416" s="41">
        <f t="shared" si="155"/>
        <v>1.2861039999999999E-2</v>
      </c>
      <c r="I1416" s="41">
        <f t="shared" si="156"/>
        <v>1.766249493333333</v>
      </c>
      <c r="J1416" s="41">
        <f t="shared" si="157"/>
        <v>6.3584981759999994</v>
      </c>
      <c r="K1416" s="41">
        <f t="shared" si="158"/>
        <v>7594.2347064772221</v>
      </c>
      <c r="L1416" s="41">
        <f t="shared" si="159"/>
        <v>4.9278360863999997E-3</v>
      </c>
      <c r="M1416" s="41">
        <f t="shared" si="160"/>
        <v>5.885531897519793</v>
      </c>
    </row>
    <row r="1417" spans="2:13">
      <c r="B1417" s="83">
        <f t="shared" si="154"/>
        <v>1412</v>
      </c>
      <c r="C1417" s="44">
        <v>6000</v>
      </c>
      <c r="D1417" s="48">
        <v>12920.72</v>
      </c>
      <c r="E1417" s="48">
        <v>12.920719999999999</v>
      </c>
      <c r="F1417" s="48">
        <v>20.563964563063138</v>
      </c>
      <c r="G1417" s="50">
        <v>494.4</v>
      </c>
      <c r="H1417" s="41">
        <f t="shared" si="155"/>
        <v>1.292072E-2</v>
      </c>
      <c r="I1417" s="41">
        <f t="shared" si="156"/>
        <v>1.7744455466666664</v>
      </c>
      <c r="J1417" s="41">
        <f t="shared" si="157"/>
        <v>6.3880039679999996</v>
      </c>
      <c r="K1417" s="41">
        <f t="shared" si="158"/>
        <v>7600.6227104452219</v>
      </c>
      <c r="L1417" s="41">
        <f t="shared" si="159"/>
        <v>4.9507030751999997E-3</v>
      </c>
      <c r="M1417" s="41">
        <f t="shared" si="160"/>
        <v>5.8904826005949928</v>
      </c>
    </row>
    <row r="1418" spans="2:13">
      <c r="B1418" s="83">
        <f t="shared" si="154"/>
        <v>1413</v>
      </c>
      <c r="C1418" s="44">
        <v>6100</v>
      </c>
      <c r="D1418" s="48">
        <v>12958.02</v>
      </c>
      <c r="E1418" s="48">
        <v>12.958020000000001</v>
      </c>
      <c r="F1418" s="48">
        <v>20.285241990330903</v>
      </c>
      <c r="G1418" s="50">
        <v>494.4</v>
      </c>
      <c r="H1418" s="41">
        <f t="shared" si="155"/>
        <v>1.2958020000000001E-2</v>
      </c>
      <c r="I1418" s="41">
        <f t="shared" si="156"/>
        <v>1.7795680800000002</v>
      </c>
      <c r="J1418" s="41">
        <f t="shared" si="157"/>
        <v>6.4064450879999999</v>
      </c>
      <c r="K1418" s="41">
        <f t="shared" si="158"/>
        <v>7607.0291555332215</v>
      </c>
      <c r="L1418" s="41">
        <f t="shared" si="159"/>
        <v>4.9649949432000002E-3</v>
      </c>
      <c r="M1418" s="41">
        <f t="shared" si="160"/>
        <v>5.8954475955381929</v>
      </c>
    </row>
    <row r="1419" spans="2:13">
      <c r="B1419" s="83">
        <f t="shared" si="154"/>
        <v>1414</v>
      </c>
      <c r="C1419" s="44">
        <v>6200</v>
      </c>
      <c r="D1419" s="48">
        <v>13010.240000000002</v>
      </c>
      <c r="E1419" s="48">
        <v>13.010240000000001</v>
      </c>
      <c r="F1419" s="48">
        <v>20.038490388502264</v>
      </c>
      <c r="G1419" s="50">
        <v>494.4</v>
      </c>
      <c r="H1419" s="41">
        <f t="shared" si="155"/>
        <v>1.3010240000000001E-2</v>
      </c>
      <c r="I1419" s="41">
        <f t="shared" si="156"/>
        <v>1.7867396266666669</v>
      </c>
      <c r="J1419" s="41">
        <f t="shared" si="157"/>
        <v>6.4322626559999998</v>
      </c>
      <c r="K1419" s="41">
        <f t="shared" si="158"/>
        <v>7613.4614181892211</v>
      </c>
      <c r="L1419" s="41">
        <f t="shared" si="159"/>
        <v>4.9850035584000007E-3</v>
      </c>
      <c r="M1419" s="41">
        <f t="shared" si="160"/>
        <v>5.9004325990965931</v>
      </c>
    </row>
    <row r="1420" spans="2:13">
      <c r="B1420" s="83">
        <f t="shared" si="154"/>
        <v>1415</v>
      </c>
      <c r="C1420" s="44">
        <v>6300</v>
      </c>
      <c r="D1420" s="48">
        <v>13055</v>
      </c>
      <c r="E1420" s="48">
        <v>13.055</v>
      </c>
      <c r="F1420" s="48">
        <v>19.788264591092322</v>
      </c>
      <c r="G1420" s="50">
        <v>494.4</v>
      </c>
      <c r="H1420" s="41">
        <f t="shared" si="155"/>
        <v>1.3054999999999999E-2</v>
      </c>
      <c r="I1420" s="41">
        <f t="shared" si="156"/>
        <v>1.7928866666666665</v>
      </c>
      <c r="J1420" s="41">
        <f t="shared" si="157"/>
        <v>6.4543919999999995</v>
      </c>
      <c r="K1420" s="41">
        <f t="shared" si="158"/>
        <v>7619.9158101892208</v>
      </c>
      <c r="L1420" s="41">
        <f t="shared" si="159"/>
        <v>5.0021537999999999E-3</v>
      </c>
      <c r="M1420" s="41">
        <f t="shared" si="160"/>
        <v>5.9054347528965927</v>
      </c>
    </row>
    <row r="1421" spans="2:13">
      <c r="B1421" s="83">
        <f t="shared" si="154"/>
        <v>1416</v>
      </c>
      <c r="C1421" s="44">
        <v>6300</v>
      </c>
      <c r="D1421" s="48">
        <v>13055</v>
      </c>
      <c r="E1421" s="48">
        <v>13.055</v>
      </c>
      <c r="F1421" s="48">
        <v>19.788264591092322</v>
      </c>
      <c r="G1421" s="50">
        <v>494.4</v>
      </c>
      <c r="H1421" s="41">
        <f t="shared" si="155"/>
        <v>1.3054999999999999E-2</v>
      </c>
      <c r="I1421" s="41">
        <f t="shared" si="156"/>
        <v>1.7928866666666665</v>
      </c>
      <c r="J1421" s="41">
        <f t="shared" si="157"/>
        <v>6.4543919999999995</v>
      </c>
      <c r="K1421" s="41">
        <f t="shared" si="158"/>
        <v>7626.3702021892204</v>
      </c>
      <c r="L1421" s="41">
        <f t="shared" si="159"/>
        <v>5.0021537999999999E-3</v>
      </c>
      <c r="M1421" s="41">
        <f t="shared" si="160"/>
        <v>5.9104369066965923</v>
      </c>
    </row>
    <row r="1422" spans="2:13">
      <c r="B1422" s="83">
        <f t="shared" si="154"/>
        <v>1417</v>
      </c>
      <c r="C1422" s="44">
        <v>6400</v>
      </c>
      <c r="D1422" s="48">
        <v>13278.800000000001</v>
      </c>
      <c r="E1422" s="48">
        <v>13.2788</v>
      </c>
      <c r="F1422" s="48">
        <v>19.812999921831189</v>
      </c>
      <c r="G1422" s="50">
        <v>494.4</v>
      </c>
      <c r="H1422" s="41">
        <f t="shared" si="155"/>
        <v>1.32788E-2</v>
      </c>
      <c r="I1422" s="41">
        <f t="shared" si="156"/>
        <v>1.8236218666666666</v>
      </c>
      <c r="J1422" s="41">
        <f t="shared" si="157"/>
        <v>6.5650387199999996</v>
      </c>
      <c r="K1422" s="41">
        <f t="shared" si="158"/>
        <v>7632.9352409092207</v>
      </c>
      <c r="L1422" s="41">
        <f t="shared" si="159"/>
        <v>5.0879050079999993E-3</v>
      </c>
      <c r="M1422" s="41">
        <f t="shared" si="160"/>
        <v>5.915524811704592</v>
      </c>
    </row>
    <row r="1423" spans="2:13">
      <c r="B1423" s="83">
        <f t="shared" si="154"/>
        <v>1418</v>
      </c>
      <c r="C1423" s="44">
        <v>6500</v>
      </c>
      <c r="D1423" s="48">
        <v>13428</v>
      </c>
      <c r="E1423" s="48">
        <v>13.428000000000001</v>
      </c>
      <c r="F1423" s="48">
        <v>19.727377623119729</v>
      </c>
      <c r="G1423" s="50">
        <v>494.4</v>
      </c>
      <c r="H1423" s="41">
        <f t="shared" si="155"/>
        <v>1.3428000000000001E-2</v>
      </c>
      <c r="I1423" s="41">
        <f t="shared" si="156"/>
        <v>1.844112</v>
      </c>
      <c r="J1423" s="41">
        <f t="shared" si="157"/>
        <v>6.6388031999999999</v>
      </c>
      <c r="K1423" s="41">
        <f t="shared" si="158"/>
        <v>7639.5740441092212</v>
      </c>
      <c r="L1423" s="41">
        <f t="shared" si="159"/>
        <v>5.1450724799999995E-3</v>
      </c>
      <c r="M1423" s="41">
        <f t="shared" si="160"/>
        <v>5.9206698841845924</v>
      </c>
    </row>
    <row r="1424" spans="2:13">
      <c r="B1424" s="83">
        <f t="shared" si="154"/>
        <v>1419</v>
      </c>
      <c r="C1424" s="44">
        <v>6500</v>
      </c>
      <c r="D1424" s="48">
        <v>13428</v>
      </c>
      <c r="E1424" s="48">
        <v>13.428000000000001</v>
      </c>
      <c r="F1424" s="48">
        <v>19.727377623119729</v>
      </c>
      <c r="G1424" s="50">
        <v>494.4</v>
      </c>
      <c r="H1424" s="41">
        <f t="shared" si="155"/>
        <v>1.3428000000000001E-2</v>
      </c>
      <c r="I1424" s="41">
        <f t="shared" si="156"/>
        <v>1.844112</v>
      </c>
      <c r="J1424" s="41">
        <f t="shared" si="157"/>
        <v>6.6388031999999999</v>
      </c>
      <c r="K1424" s="41">
        <f t="shared" si="158"/>
        <v>7646.2128473092216</v>
      </c>
      <c r="L1424" s="41">
        <f t="shared" si="159"/>
        <v>5.1450724799999995E-3</v>
      </c>
      <c r="M1424" s="41">
        <f t="shared" si="160"/>
        <v>5.9258149566645928</v>
      </c>
    </row>
    <row r="1425" spans="2:13">
      <c r="B1425" s="83">
        <f t="shared" si="154"/>
        <v>1420</v>
      </c>
      <c r="C1425" s="44">
        <v>6500</v>
      </c>
      <c r="D1425" s="48">
        <v>13428</v>
      </c>
      <c r="E1425" s="48">
        <v>13.428000000000001</v>
      </c>
      <c r="F1425" s="48">
        <v>19.727377623119729</v>
      </c>
      <c r="G1425" s="50">
        <v>494.4</v>
      </c>
      <c r="H1425" s="41">
        <f t="shared" si="155"/>
        <v>1.3428000000000001E-2</v>
      </c>
      <c r="I1425" s="41">
        <f t="shared" si="156"/>
        <v>1.844112</v>
      </c>
      <c r="J1425" s="41">
        <f t="shared" si="157"/>
        <v>6.6388031999999999</v>
      </c>
      <c r="K1425" s="41">
        <f t="shared" si="158"/>
        <v>7652.8516505092221</v>
      </c>
      <c r="L1425" s="41">
        <f t="shared" si="159"/>
        <v>5.1450724799999995E-3</v>
      </c>
      <c r="M1425" s="41">
        <f t="shared" si="160"/>
        <v>5.9309600291445932</v>
      </c>
    </row>
    <row r="1426" spans="2:13">
      <c r="B1426" s="83">
        <f t="shared" si="154"/>
        <v>1421</v>
      </c>
      <c r="C1426" s="44">
        <v>6500</v>
      </c>
      <c r="D1426" s="48">
        <v>13428</v>
      </c>
      <c r="E1426" s="48">
        <v>13.428000000000001</v>
      </c>
      <c r="F1426" s="48">
        <v>19.727377623119729</v>
      </c>
      <c r="G1426" s="50">
        <v>494.4</v>
      </c>
      <c r="H1426" s="41">
        <f t="shared" si="155"/>
        <v>1.3428000000000001E-2</v>
      </c>
      <c r="I1426" s="41">
        <f t="shared" si="156"/>
        <v>1.844112</v>
      </c>
      <c r="J1426" s="41">
        <f t="shared" si="157"/>
        <v>6.6388031999999999</v>
      </c>
      <c r="K1426" s="41">
        <f t="shared" si="158"/>
        <v>7659.4904537092225</v>
      </c>
      <c r="L1426" s="41">
        <f t="shared" si="159"/>
        <v>5.1450724799999995E-3</v>
      </c>
      <c r="M1426" s="41">
        <f t="shared" si="160"/>
        <v>5.9361051016245936</v>
      </c>
    </row>
    <row r="1427" spans="2:13">
      <c r="B1427" s="83">
        <f t="shared" si="154"/>
        <v>1422</v>
      </c>
      <c r="C1427" s="44">
        <v>6500</v>
      </c>
      <c r="D1427" s="48">
        <v>13428</v>
      </c>
      <c r="E1427" s="48">
        <v>13.428000000000001</v>
      </c>
      <c r="F1427" s="48">
        <v>19.727377623119729</v>
      </c>
      <c r="G1427" s="50">
        <v>494.4</v>
      </c>
      <c r="H1427" s="41">
        <f t="shared" si="155"/>
        <v>1.3428000000000001E-2</v>
      </c>
      <c r="I1427" s="41">
        <f t="shared" si="156"/>
        <v>1.844112</v>
      </c>
      <c r="J1427" s="41">
        <f t="shared" si="157"/>
        <v>6.6388031999999999</v>
      </c>
      <c r="K1427" s="41">
        <f t="shared" si="158"/>
        <v>7666.1292569092229</v>
      </c>
      <c r="L1427" s="41">
        <f t="shared" si="159"/>
        <v>5.1450724799999995E-3</v>
      </c>
      <c r="M1427" s="41">
        <f t="shared" si="160"/>
        <v>5.941250174104594</v>
      </c>
    </row>
    <row r="1428" spans="2:13">
      <c r="B1428" s="83">
        <f t="shared" si="154"/>
        <v>1423</v>
      </c>
      <c r="C1428" s="44">
        <v>6500</v>
      </c>
      <c r="D1428" s="48">
        <v>13428</v>
      </c>
      <c r="E1428" s="48">
        <v>13.428000000000001</v>
      </c>
      <c r="F1428" s="48">
        <v>19.727377623119729</v>
      </c>
      <c r="G1428" s="50">
        <v>494.4</v>
      </c>
      <c r="H1428" s="41">
        <f t="shared" si="155"/>
        <v>1.3428000000000001E-2</v>
      </c>
      <c r="I1428" s="41">
        <f t="shared" si="156"/>
        <v>1.844112</v>
      </c>
      <c r="J1428" s="41">
        <f t="shared" si="157"/>
        <v>6.6388031999999999</v>
      </c>
      <c r="K1428" s="41">
        <f t="shared" si="158"/>
        <v>7672.7680601092234</v>
      </c>
      <c r="L1428" s="41">
        <f t="shared" si="159"/>
        <v>5.1450724799999995E-3</v>
      </c>
      <c r="M1428" s="41">
        <f t="shared" si="160"/>
        <v>5.9463952465845944</v>
      </c>
    </row>
    <row r="1429" spans="2:13">
      <c r="B1429" s="83">
        <f t="shared" si="154"/>
        <v>1424</v>
      </c>
      <c r="C1429" s="44">
        <v>6500</v>
      </c>
      <c r="D1429" s="48">
        <v>13428</v>
      </c>
      <c r="E1429" s="48">
        <v>13.428000000000001</v>
      </c>
      <c r="F1429" s="48">
        <v>19.727377623119729</v>
      </c>
      <c r="G1429" s="50">
        <v>494.4</v>
      </c>
      <c r="H1429" s="41">
        <f t="shared" si="155"/>
        <v>1.3428000000000001E-2</v>
      </c>
      <c r="I1429" s="41">
        <f t="shared" si="156"/>
        <v>1.844112</v>
      </c>
      <c r="J1429" s="41">
        <f t="shared" si="157"/>
        <v>6.6388031999999999</v>
      </c>
      <c r="K1429" s="41">
        <f t="shared" si="158"/>
        <v>7679.4068633092238</v>
      </c>
      <c r="L1429" s="41">
        <f t="shared" si="159"/>
        <v>5.1450724799999995E-3</v>
      </c>
      <c r="M1429" s="41">
        <f t="shared" si="160"/>
        <v>5.9515403190645948</v>
      </c>
    </row>
    <row r="1430" spans="2:13">
      <c r="B1430" s="83">
        <f t="shared" si="154"/>
        <v>1425</v>
      </c>
      <c r="C1430" s="44">
        <v>6500</v>
      </c>
      <c r="D1430" s="48">
        <v>13428</v>
      </c>
      <c r="E1430" s="48">
        <v>13.428000000000001</v>
      </c>
      <c r="F1430" s="48">
        <v>19.727377623119729</v>
      </c>
      <c r="G1430" s="50">
        <v>494.4</v>
      </c>
      <c r="H1430" s="41">
        <f t="shared" si="155"/>
        <v>1.3428000000000001E-2</v>
      </c>
      <c r="I1430" s="41">
        <f t="shared" si="156"/>
        <v>1.844112</v>
      </c>
      <c r="J1430" s="41">
        <f t="shared" si="157"/>
        <v>6.6388031999999999</v>
      </c>
      <c r="K1430" s="41">
        <f t="shared" si="158"/>
        <v>7686.0456665092242</v>
      </c>
      <c r="L1430" s="41">
        <f t="shared" si="159"/>
        <v>5.1450724799999995E-3</v>
      </c>
      <c r="M1430" s="41">
        <f t="shared" si="160"/>
        <v>5.9566853915445952</v>
      </c>
    </row>
    <row r="1431" spans="2:13">
      <c r="B1431" s="83">
        <f t="shared" si="154"/>
        <v>1426</v>
      </c>
      <c r="C1431" s="44">
        <v>6500</v>
      </c>
      <c r="D1431" s="48">
        <v>13428</v>
      </c>
      <c r="E1431" s="48">
        <v>13.428000000000001</v>
      </c>
      <c r="F1431" s="48">
        <v>19.727377623119729</v>
      </c>
      <c r="G1431" s="50">
        <v>494.4</v>
      </c>
      <c r="H1431" s="41">
        <f t="shared" si="155"/>
        <v>1.3428000000000001E-2</v>
      </c>
      <c r="I1431" s="41">
        <f t="shared" si="156"/>
        <v>1.844112</v>
      </c>
      <c r="J1431" s="41">
        <f t="shared" si="157"/>
        <v>6.6388031999999999</v>
      </c>
      <c r="K1431" s="41">
        <f t="shared" si="158"/>
        <v>7692.6844697092247</v>
      </c>
      <c r="L1431" s="41">
        <f t="shared" si="159"/>
        <v>5.1450724799999995E-3</v>
      </c>
      <c r="M1431" s="41">
        <f t="shared" si="160"/>
        <v>5.9618304640245956</v>
      </c>
    </row>
    <row r="1432" spans="2:13">
      <c r="B1432" s="83">
        <f t="shared" si="154"/>
        <v>1427</v>
      </c>
      <c r="C1432" s="44">
        <v>6500</v>
      </c>
      <c r="D1432" s="48">
        <v>13428</v>
      </c>
      <c r="E1432" s="48">
        <v>13.428000000000001</v>
      </c>
      <c r="F1432" s="48">
        <v>19.727377623119729</v>
      </c>
      <c r="G1432" s="50">
        <v>494.4</v>
      </c>
      <c r="H1432" s="41">
        <f t="shared" si="155"/>
        <v>1.3428000000000001E-2</v>
      </c>
      <c r="I1432" s="41">
        <f t="shared" si="156"/>
        <v>1.844112</v>
      </c>
      <c r="J1432" s="41">
        <f t="shared" si="157"/>
        <v>6.6388031999999999</v>
      </c>
      <c r="K1432" s="41">
        <f t="shared" si="158"/>
        <v>7699.3232729092251</v>
      </c>
      <c r="L1432" s="41">
        <f t="shared" si="159"/>
        <v>5.1450724799999995E-3</v>
      </c>
      <c r="M1432" s="41">
        <f t="shared" si="160"/>
        <v>5.966975536504596</v>
      </c>
    </row>
    <row r="1433" spans="2:13">
      <c r="B1433" s="83">
        <f t="shared" si="154"/>
        <v>1428</v>
      </c>
      <c r="C1433" s="44">
        <v>6500</v>
      </c>
      <c r="D1433" s="48">
        <v>13428</v>
      </c>
      <c r="E1433" s="48">
        <v>13.428000000000001</v>
      </c>
      <c r="F1433" s="48">
        <v>19.727377623119729</v>
      </c>
      <c r="G1433" s="50">
        <v>494.4</v>
      </c>
      <c r="H1433" s="41">
        <f t="shared" si="155"/>
        <v>1.3428000000000001E-2</v>
      </c>
      <c r="I1433" s="41">
        <f t="shared" si="156"/>
        <v>1.844112</v>
      </c>
      <c r="J1433" s="41">
        <f t="shared" si="157"/>
        <v>6.6388031999999999</v>
      </c>
      <c r="K1433" s="41">
        <f t="shared" si="158"/>
        <v>7705.9620761092256</v>
      </c>
      <c r="L1433" s="41">
        <f t="shared" si="159"/>
        <v>5.1450724799999995E-3</v>
      </c>
      <c r="M1433" s="41">
        <f t="shared" si="160"/>
        <v>5.9721206089845964</v>
      </c>
    </row>
    <row r="1434" spans="2:13">
      <c r="B1434" s="83">
        <f t="shared" si="154"/>
        <v>1429</v>
      </c>
      <c r="C1434" s="44">
        <v>6500</v>
      </c>
      <c r="D1434" s="48">
        <v>13428</v>
      </c>
      <c r="E1434" s="48">
        <v>13.428000000000001</v>
      </c>
      <c r="F1434" s="48">
        <v>19.727377623119729</v>
      </c>
      <c r="G1434" s="50">
        <v>494.4</v>
      </c>
      <c r="H1434" s="41">
        <f t="shared" si="155"/>
        <v>1.3428000000000001E-2</v>
      </c>
      <c r="I1434" s="41">
        <f t="shared" si="156"/>
        <v>1.844112</v>
      </c>
      <c r="J1434" s="41">
        <f t="shared" si="157"/>
        <v>6.6388031999999999</v>
      </c>
      <c r="K1434" s="41">
        <f t="shared" si="158"/>
        <v>7712.600879309226</v>
      </c>
      <c r="L1434" s="41">
        <f t="shared" si="159"/>
        <v>5.1450724799999995E-3</v>
      </c>
      <c r="M1434" s="41">
        <f t="shared" si="160"/>
        <v>5.9772656814645968</v>
      </c>
    </row>
    <row r="1435" spans="2:13">
      <c r="B1435" s="83">
        <f t="shared" si="154"/>
        <v>1430</v>
      </c>
      <c r="C1435" s="44">
        <v>6500</v>
      </c>
      <c r="D1435" s="48">
        <v>13428</v>
      </c>
      <c r="E1435" s="48">
        <v>13.428000000000001</v>
      </c>
      <c r="F1435" s="48">
        <v>19.727377623119729</v>
      </c>
      <c r="G1435" s="50">
        <v>494.4</v>
      </c>
      <c r="H1435" s="41">
        <f t="shared" si="155"/>
        <v>1.3428000000000001E-2</v>
      </c>
      <c r="I1435" s="41">
        <f t="shared" si="156"/>
        <v>1.844112</v>
      </c>
      <c r="J1435" s="41">
        <f t="shared" si="157"/>
        <v>6.6388031999999999</v>
      </c>
      <c r="K1435" s="41">
        <f t="shared" si="158"/>
        <v>7719.2396825092264</v>
      </c>
      <c r="L1435" s="41">
        <f t="shared" si="159"/>
        <v>5.1450724799999995E-3</v>
      </c>
      <c r="M1435" s="41">
        <f t="shared" si="160"/>
        <v>5.9824107539445972</v>
      </c>
    </row>
    <row r="1436" spans="2:13">
      <c r="B1436" s="83">
        <f t="shared" si="154"/>
        <v>1431</v>
      </c>
      <c r="C1436" s="44">
        <v>6500</v>
      </c>
      <c r="D1436" s="48">
        <v>13428</v>
      </c>
      <c r="E1436" s="48">
        <v>13.428000000000001</v>
      </c>
      <c r="F1436" s="48">
        <v>19.727377623119729</v>
      </c>
      <c r="G1436" s="50">
        <v>494.4</v>
      </c>
      <c r="H1436" s="41">
        <f t="shared" si="155"/>
        <v>1.3428000000000001E-2</v>
      </c>
      <c r="I1436" s="41">
        <f t="shared" si="156"/>
        <v>1.844112</v>
      </c>
      <c r="J1436" s="41">
        <f t="shared" si="157"/>
        <v>6.6388031999999999</v>
      </c>
      <c r="K1436" s="41">
        <f t="shared" si="158"/>
        <v>7725.8784857092269</v>
      </c>
      <c r="L1436" s="41">
        <f t="shared" si="159"/>
        <v>5.1450724799999995E-3</v>
      </c>
      <c r="M1436" s="41">
        <f t="shared" si="160"/>
        <v>5.9875558264245976</v>
      </c>
    </row>
    <row r="1437" spans="2:13">
      <c r="B1437" s="83">
        <f t="shared" si="154"/>
        <v>1432</v>
      </c>
      <c r="C1437" s="44">
        <v>6500</v>
      </c>
      <c r="D1437" s="48">
        <v>13428</v>
      </c>
      <c r="E1437" s="48">
        <v>13.428000000000001</v>
      </c>
      <c r="F1437" s="48">
        <v>19.727377623119729</v>
      </c>
      <c r="G1437" s="50">
        <v>494.4</v>
      </c>
      <c r="H1437" s="41">
        <f t="shared" si="155"/>
        <v>1.3428000000000001E-2</v>
      </c>
      <c r="I1437" s="41">
        <f t="shared" si="156"/>
        <v>1.844112</v>
      </c>
      <c r="J1437" s="41">
        <f t="shared" si="157"/>
        <v>6.6388031999999999</v>
      </c>
      <c r="K1437" s="41">
        <f t="shared" si="158"/>
        <v>7732.5172889092273</v>
      </c>
      <c r="L1437" s="41">
        <f t="shared" si="159"/>
        <v>5.1450724799999995E-3</v>
      </c>
      <c r="M1437" s="41">
        <f t="shared" si="160"/>
        <v>5.992700898904598</v>
      </c>
    </row>
    <row r="1438" spans="2:13">
      <c r="B1438" s="83">
        <f t="shared" si="154"/>
        <v>1433</v>
      </c>
      <c r="C1438" s="44">
        <v>6500</v>
      </c>
      <c r="D1438" s="48">
        <v>13428</v>
      </c>
      <c r="E1438" s="48">
        <v>13.428000000000001</v>
      </c>
      <c r="F1438" s="48">
        <v>19.727377623119729</v>
      </c>
      <c r="G1438" s="50">
        <v>494.4</v>
      </c>
      <c r="H1438" s="41">
        <f t="shared" si="155"/>
        <v>1.3428000000000001E-2</v>
      </c>
      <c r="I1438" s="41">
        <f t="shared" si="156"/>
        <v>1.844112</v>
      </c>
      <c r="J1438" s="41">
        <f t="shared" si="157"/>
        <v>6.6388031999999999</v>
      </c>
      <c r="K1438" s="41">
        <f t="shared" si="158"/>
        <v>7739.1560921092278</v>
      </c>
      <c r="L1438" s="41">
        <f t="shared" si="159"/>
        <v>5.1450724799999995E-3</v>
      </c>
      <c r="M1438" s="41">
        <f t="shared" si="160"/>
        <v>5.9978459713845984</v>
      </c>
    </row>
    <row r="1439" spans="2:13">
      <c r="B1439" s="83">
        <f t="shared" si="154"/>
        <v>1434</v>
      </c>
      <c r="C1439" s="44">
        <v>6500</v>
      </c>
      <c r="D1439" s="48">
        <v>13428</v>
      </c>
      <c r="E1439" s="48">
        <v>13.428000000000001</v>
      </c>
      <c r="F1439" s="48">
        <v>19.727377623119729</v>
      </c>
      <c r="G1439" s="50">
        <v>504.47</v>
      </c>
      <c r="H1439" s="41">
        <f t="shared" si="155"/>
        <v>1.3428000000000001E-2</v>
      </c>
      <c r="I1439" s="41">
        <f t="shared" si="156"/>
        <v>1.8816731000000002</v>
      </c>
      <c r="J1439" s="41">
        <f t="shared" si="157"/>
        <v>6.7740231600000005</v>
      </c>
      <c r="K1439" s="41">
        <f t="shared" si="158"/>
        <v>7745.9301152692278</v>
      </c>
      <c r="L1439" s="41">
        <f t="shared" si="159"/>
        <v>5.2498679490000011E-3</v>
      </c>
      <c r="M1439" s="41">
        <f t="shared" si="160"/>
        <v>6.0030958393335982</v>
      </c>
    </row>
    <row r="1440" spans="2:13">
      <c r="B1440" s="83">
        <f t="shared" si="154"/>
        <v>1435</v>
      </c>
      <c r="C1440" s="44">
        <v>6500</v>
      </c>
      <c r="D1440" s="48">
        <v>13428</v>
      </c>
      <c r="E1440" s="48">
        <v>13.428000000000001</v>
      </c>
      <c r="F1440" s="48">
        <v>19.727377623119729</v>
      </c>
      <c r="G1440" s="50">
        <v>504.47</v>
      </c>
      <c r="H1440" s="41">
        <f t="shared" si="155"/>
        <v>1.3428000000000001E-2</v>
      </c>
      <c r="I1440" s="41">
        <f t="shared" si="156"/>
        <v>1.8816731000000002</v>
      </c>
      <c r="J1440" s="41">
        <f t="shared" si="157"/>
        <v>6.7740231600000005</v>
      </c>
      <c r="K1440" s="41">
        <f t="shared" si="158"/>
        <v>7752.7041384292279</v>
      </c>
      <c r="L1440" s="41">
        <f t="shared" si="159"/>
        <v>5.2498679490000011E-3</v>
      </c>
      <c r="M1440" s="41">
        <f t="shared" si="160"/>
        <v>6.0083457072825981</v>
      </c>
    </row>
    <row r="1441" spans="2:13">
      <c r="B1441" s="83">
        <f t="shared" si="154"/>
        <v>1436</v>
      </c>
      <c r="C1441" s="44">
        <v>6500</v>
      </c>
      <c r="D1441" s="48">
        <v>13428</v>
      </c>
      <c r="E1441" s="48">
        <v>13.428000000000001</v>
      </c>
      <c r="F1441" s="48">
        <v>19.727377623119729</v>
      </c>
      <c r="G1441" s="50">
        <v>504.47</v>
      </c>
      <c r="H1441" s="41">
        <f t="shared" si="155"/>
        <v>1.3428000000000001E-2</v>
      </c>
      <c r="I1441" s="41">
        <f t="shared" si="156"/>
        <v>1.8816731000000002</v>
      </c>
      <c r="J1441" s="41">
        <f t="shared" si="157"/>
        <v>6.7740231600000005</v>
      </c>
      <c r="K1441" s="41">
        <f t="shared" si="158"/>
        <v>7759.478161589228</v>
      </c>
      <c r="L1441" s="41">
        <f t="shared" si="159"/>
        <v>5.2498679490000011E-3</v>
      </c>
      <c r="M1441" s="41">
        <f t="shared" si="160"/>
        <v>6.0135955752315979</v>
      </c>
    </row>
    <row r="1442" spans="2:13">
      <c r="B1442" s="83">
        <f t="shared" si="154"/>
        <v>1437</v>
      </c>
      <c r="C1442" s="44">
        <v>6500</v>
      </c>
      <c r="D1442" s="48">
        <v>13428</v>
      </c>
      <c r="E1442" s="48">
        <v>13.428000000000001</v>
      </c>
      <c r="F1442" s="48">
        <v>19.727377623119729</v>
      </c>
      <c r="G1442" s="50">
        <v>470.5</v>
      </c>
      <c r="H1442" s="41">
        <f t="shared" si="155"/>
        <v>1.3428000000000001E-2</v>
      </c>
      <c r="I1442" s="41">
        <f t="shared" si="156"/>
        <v>1.7549650000000001</v>
      </c>
      <c r="J1442" s="41">
        <f t="shared" si="157"/>
        <v>6.3178740000000007</v>
      </c>
      <c r="K1442" s="41">
        <f t="shared" si="158"/>
        <v>7765.7960355892283</v>
      </c>
      <c r="L1442" s="41">
        <f t="shared" si="159"/>
        <v>4.89635235E-3</v>
      </c>
      <c r="M1442" s="41">
        <f t="shared" si="160"/>
        <v>6.0184919275815982</v>
      </c>
    </row>
    <row r="1443" spans="2:13">
      <c r="B1443" s="83">
        <f t="shared" si="154"/>
        <v>1438</v>
      </c>
      <c r="C1443" s="44">
        <v>6500</v>
      </c>
      <c r="D1443" s="48">
        <v>13428</v>
      </c>
      <c r="E1443" s="48">
        <v>13.428000000000001</v>
      </c>
      <c r="F1443" s="48">
        <v>19.727377623119729</v>
      </c>
      <c r="G1443" s="50">
        <v>470.5</v>
      </c>
      <c r="H1443" s="41">
        <f t="shared" si="155"/>
        <v>1.3428000000000001E-2</v>
      </c>
      <c r="I1443" s="41">
        <f t="shared" si="156"/>
        <v>1.7549650000000001</v>
      </c>
      <c r="J1443" s="41">
        <f t="shared" si="157"/>
        <v>6.3178740000000007</v>
      </c>
      <c r="K1443" s="41">
        <f t="shared" si="158"/>
        <v>7772.1139095892286</v>
      </c>
      <c r="L1443" s="41">
        <f t="shared" si="159"/>
        <v>4.89635235E-3</v>
      </c>
      <c r="M1443" s="41">
        <f t="shared" si="160"/>
        <v>6.0233882799315985</v>
      </c>
    </row>
    <row r="1444" spans="2:13">
      <c r="B1444" s="83">
        <f t="shared" si="154"/>
        <v>1439</v>
      </c>
      <c r="C1444" s="44">
        <v>6500</v>
      </c>
      <c r="D1444" s="48">
        <v>13428</v>
      </c>
      <c r="E1444" s="48">
        <v>13.428000000000001</v>
      </c>
      <c r="F1444" s="48">
        <v>19.727377623119729</v>
      </c>
      <c r="G1444" s="50">
        <v>470.5</v>
      </c>
      <c r="H1444" s="41">
        <f t="shared" si="155"/>
        <v>1.3428000000000001E-2</v>
      </c>
      <c r="I1444" s="41">
        <f t="shared" si="156"/>
        <v>1.7549650000000001</v>
      </c>
      <c r="J1444" s="41">
        <f t="shared" si="157"/>
        <v>6.3178740000000007</v>
      </c>
      <c r="K1444" s="41">
        <f t="shared" si="158"/>
        <v>7778.4317835892289</v>
      </c>
      <c r="L1444" s="41">
        <f t="shared" si="159"/>
        <v>4.89635235E-3</v>
      </c>
      <c r="M1444" s="41">
        <f t="shared" si="160"/>
        <v>6.0282846322815988</v>
      </c>
    </row>
    <row r="1445" spans="2:13">
      <c r="B1445" s="83">
        <f t="shared" si="154"/>
        <v>1440</v>
      </c>
      <c r="C1445" s="44">
        <v>6500</v>
      </c>
      <c r="D1445" s="48">
        <v>13428</v>
      </c>
      <c r="E1445" s="48">
        <v>13.428000000000001</v>
      </c>
      <c r="F1445" s="48">
        <v>19.727377623119729</v>
      </c>
      <c r="G1445" s="50">
        <v>470.5</v>
      </c>
      <c r="H1445" s="41">
        <f t="shared" si="155"/>
        <v>1.3428000000000001E-2</v>
      </c>
      <c r="I1445" s="41">
        <f t="shared" si="156"/>
        <v>1.7549650000000001</v>
      </c>
      <c r="J1445" s="41">
        <f t="shared" si="157"/>
        <v>6.3178740000000007</v>
      </c>
      <c r="K1445" s="41">
        <f t="shared" si="158"/>
        <v>7784.7496575892292</v>
      </c>
      <c r="L1445" s="41">
        <f t="shared" si="159"/>
        <v>4.89635235E-3</v>
      </c>
      <c r="M1445" s="41">
        <f t="shared" si="160"/>
        <v>6.0331809846315991</v>
      </c>
    </row>
    <row r="1446" spans="2:13">
      <c r="B1446" s="83">
        <f t="shared" si="154"/>
        <v>1441</v>
      </c>
      <c r="C1446" s="44">
        <v>6500</v>
      </c>
      <c r="D1446" s="48">
        <v>13428</v>
      </c>
      <c r="E1446" s="48">
        <v>13.428000000000001</v>
      </c>
      <c r="F1446" s="48">
        <v>19.727377623119729</v>
      </c>
      <c r="G1446" s="50">
        <v>470.5</v>
      </c>
      <c r="H1446" s="41">
        <f t="shared" si="155"/>
        <v>1.3428000000000001E-2</v>
      </c>
      <c r="I1446" s="41">
        <f t="shared" si="156"/>
        <v>1.7549650000000001</v>
      </c>
      <c r="J1446" s="41">
        <f t="shared" si="157"/>
        <v>6.3178740000000007</v>
      </c>
      <c r="K1446" s="41">
        <f t="shared" si="158"/>
        <v>7791.0675315892295</v>
      </c>
      <c r="L1446" s="41">
        <f t="shared" si="159"/>
        <v>4.89635235E-3</v>
      </c>
      <c r="M1446" s="41">
        <f t="shared" si="160"/>
        <v>6.0380773369815994</v>
      </c>
    </row>
    <row r="1447" spans="2:13">
      <c r="B1447" s="83">
        <f t="shared" si="154"/>
        <v>1442</v>
      </c>
      <c r="C1447" s="44">
        <v>6500</v>
      </c>
      <c r="D1447" s="48">
        <v>13428</v>
      </c>
      <c r="E1447" s="48">
        <v>13.428000000000001</v>
      </c>
      <c r="F1447" s="48">
        <v>19.727377623119729</v>
      </c>
      <c r="G1447" s="50">
        <v>470.5</v>
      </c>
      <c r="H1447" s="41">
        <f t="shared" si="155"/>
        <v>1.3428000000000001E-2</v>
      </c>
      <c r="I1447" s="41">
        <f t="shared" si="156"/>
        <v>1.7549650000000001</v>
      </c>
      <c r="J1447" s="41">
        <f t="shared" si="157"/>
        <v>6.3178740000000007</v>
      </c>
      <c r="K1447" s="41">
        <f t="shared" si="158"/>
        <v>7797.3854055892298</v>
      </c>
      <c r="L1447" s="41">
        <f t="shared" si="159"/>
        <v>4.89635235E-3</v>
      </c>
      <c r="M1447" s="41">
        <f t="shared" si="160"/>
        <v>6.0429736893315997</v>
      </c>
    </row>
    <row r="1448" spans="2:13">
      <c r="B1448" s="83">
        <f t="shared" si="154"/>
        <v>1443</v>
      </c>
      <c r="C1448" s="44">
        <v>6500</v>
      </c>
      <c r="D1448" s="48">
        <v>13428</v>
      </c>
      <c r="E1448" s="48">
        <v>13.428000000000001</v>
      </c>
      <c r="F1448" s="48">
        <v>19.727377623119729</v>
      </c>
      <c r="G1448" s="50">
        <v>470.5</v>
      </c>
      <c r="H1448" s="41">
        <f t="shared" si="155"/>
        <v>1.3428000000000001E-2</v>
      </c>
      <c r="I1448" s="41">
        <f t="shared" si="156"/>
        <v>1.7549650000000001</v>
      </c>
      <c r="J1448" s="41">
        <f t="shared" si="157"/>
        <v>6.3178740000000007</v>
      </c>
      <c r="K1448" s="41">
        <f t="shared" si="158"/>
        <v>7803.7032795892301</v>
      </c>
      <c r="L1448" s="41">
        <f t="shared" si="159"/>
        <v>4.89635235E-3</v>
      </c>
      <c r="M1448" s="41">
        <f t="shared" si="160"/>
        <v>6.0478700416816</v>
      </c>
    </row>
    <row r="1449" spans="2:13">
      <c r="B1449" s="83">
        <f t="shared" si="154"/>
        <v>1444</v>
      </c>
      <c r="C1449" s="44">
        <v>6500</v>
      </c>
      <c r="D1449" s="48">
        <v>13428</v>
      </c>
      <c r="E1449" s="48">
        <v>13.428000000000001</v>
      </c>
      <c r="F1449" s="48">
        <v>19.727377623119729</v>
      </c>
      <c r="G1449" s="50">
        <v>470.5</v>
      </c>
      <c r="H1449" s="41">
        <f t="shared" si="155"/>
        <v>1.3428000000000001E-2</v>
      </c>
      <c r="I1449" s="41">
        <f t="shared" si="156"/>
        <v>1.7549650000000001</v>
      </c>
      <c r="J1449" s="41">
        <f t="shared" si="157"/>
        <v>6.3178740000000007</v>
      </c>
      <c r="K1449" s="41">
        <f t="shared" si="158"/>
        <v>7810.0211535892304</v>
      </c>
      <c r="L1449" s="41">
        <f t="shared" si="159"/>
        <v>4.89635235E-3</v>
      </c>
      <c r="M1449" s="41">
        <f t="shared" si="160"/>
        <v>6.0527663940316003</v>
      </c>
    </row>
    <row r="1450" spans="2:13">
      <c r="B1450" s="83">
        <f t="shared" si="154"/>
        <v>1445</v>
      </c>
      <c r="C1450" s="44">
        <v>6500</v>
      </c>
      <c r="D1450" s="48">
        <v>13428</v>
      </c>
      <c r="E1450" s="48">
        <v>13.428000000000001</v>
      </c>
      <c r="F1450" s="48">
        <v>19.727377623119729</v>
      </c>
      <c r="G1450" s="50">
        <v>470.5</v>
      </c>
      <c r="H1450" s="41">
        <f t="shared" si="155"/>
        <v>1.3428000000000001E-2</v>
      </c>
      <c r="I1450" s="41">
        <f t="shared" si="156"/>
        <v>1.7549650000000001</v>
      </c>
      <c r="J1450" s="41">
        <f t="shared" si="157"/>
        <v>6.3178740000000007</v>
      </c>
      <c r="K1450" s="41">
        <f t="shared" si="158"/>
        <v>7816.3390275892307</v>
      </c>
      <c r="L1450" s="41">
        <f t="shared" si="159"/>
        <v>4.89635235E-3</v>
      </c>
      <c r="M1450" s="41">
        <f t="shared" si="160"/>
        <v>6.0576627463816006</v>
      </c>
    </row>
    <row r="1451" spans="2:13">
      <c r="B1451" s="83">
        <f t="shared" si="154"/>
        <v>1446</v>
      </c>
      <c r="C1451" s="44">
        <v>6500</v>
      </c>
      <c r="D1451" s="48">
        <v>13428</v>
      </c>
      <c r="E1451" s="48">
        <v>13.428000000000001</v>
      </c>
      <c r="F1451" s="48">
        <v>19.727377623119729</v>
      </c>
      <c r="G1451" s="50">
        <v>470.5</v>
      </c>
      <c r="H1451" s="41">
        <f t="shared" si="155"/>
        <v>1.3428000000000001E-2</v>
      </c>
      <c r="I1451" s="41">
        <f t="shared" si="156"/>
        <v>1.7549650000000001</v>
      </c>
      <c r="J1451" s="41">
        <f t="shared" si="157"/>
        <v>6.3178740000000007</v>
      </c>
      <c r="K1451" s="41">
        <f t="shared" si="158"/>
        <v>7822.656901589231</v>
      </c>
      <c r="L1451" s="41">
        <f t="shared" si="159"/>
        <v>4.89635235E-3</v>
      </c>
      <c r="M1451" s="41">
        <f t="shared" si="160"/>
        <v>6.0625590987316009</v>
      </c>
    </row>
    <row r="1452" spans="2:13">
      <c r="B1452" s="83">
        <f t="shared" si="154"/>
        <v>1447</v>
      </c>
      <c r="C1452" s="44">
        <v>6500</v>
      </c>
      <c r="D1452" s="48">
        <v>13428</v>
      </c>
      <c r="E1452" s="48">
        <v>13.428000000000001</v>
      </c>
      <c r="F1452" s="48">
        <v>19.727377623119729</v>
      </c>
      <c r="G1452" s="50">
        <v>443.8</v>
      </c>
      <c r="H1452" s="41">
        <f t="shared" si="155"/>
        <v>1.3428000000000001E-2</v>
      </c>
      <c r="I1452" s="41">
        <f t="shared" si="156"/>
        <v>1.6553740000000001</v>
      </c>
      <c r="J1452" s="41">
        <f t="shared" si="157"/>
        <v>5.9593464000000003</v>
      </c>
      <c r="K1452" s="41">
        <f t="shared" si="158"/>
        <v>7828.6162479892309</v>
      </c>
      <c r="L1452" s="41">
        <f t="shared" si="159"/>
        <v>4.6184934600000003E-3</v>
      </c>
      <c r="M1452" s="41">
        <f t="shared" si="160"/>
        <v>6.0671775921916007</v>
      </c>
    </row>
    <row r="1453" spans="2:13">
      <c r="B1453" s="83">
        <f t="shared" si="154"/>
        <v>1448</v>
      </c>
      <c r="C1453" s="44">
        <v>6500</v>
      </c>
      <c r="D1453" s="48">
        <v>13428</v>
      </c>
      <c r="E1453" s="48">
        <v>13.428000000000001</v>
      </c>
      <c r="F1453" s="48">
        <v>19.727377623119729</v>
      </c>
      <c r="G1453" s="50">
        <v>443.8</v>
      </c>
      <c r="H1453" s="41">
        <f t="shared" si="155"/>
        <v>1.3428000000000001E-2</v>
      </c>
      <c r="I1453" s="41">
        <f t="shared" si="156"/>
        <v>1.6553740000000001</v>
      </c>
      <c r="J1453" s="41">
        <f t="shared" si="157"/>
        <v>5.9593464000000003</v>
      </c>
      <c r="K1453" s="41">
        <f t="shared" si="158"/>
        <v>7834.5755943892309</v>
      </c>
      <c r="L1453" s="41">
        <f t="shared" si="159"/>
        <v>4.6184934600000003E-3</v>
      </c>
      <c r="M1453" s="41">
        <f t="shared" si="160"/>
        <v>6.0717960856516004</v>
      </c>
    </row>
    <row r="1454" spans="2:13">
      <c r="B1454" s="83">
        <f t="shared" si="154"/>
        <v>1449</v>
      </c>
      <c r="C1454" s="44">
        <v>6500</v>
      </c>
      <c r="D1454" s="48">
        <v>13428</v>
      </c>
      <c r="E1454" s="48">
        <v>13.428000000000001</v>
      </c>
      <c r="F1454" s="48">
        <v>19.727377623119729</v>
      </c>
      <c r="G1454" s="50">
        <v>443.8</v>
      </c>
      <c r="H1454" s="41">
        <f t="shared" si="155"/>
        <v>1.3428000000000001E-2</v>
      </c>
      <c r="I1454" s="41">
        <f t="shared" si="156"/>
        <v>1.6553740000000001</v>
      </c>
      <c r="J1454" s="41">
        <f t="shared" si="157"/>
        <v>5.9593464000000003</v>
      </c>
      <c r="K1454" s="41">
        <f t="shared" si="158"/>
        <v>7840.5349407892309</v>
      </c>
      <c r="L1454" s="41">
        <f t="shared" si="159"/>
        <v>4.6184934600000003E-3</v>
      </c>
      <c r="M1454" s="41">
        <f t="shared" si="160"/>
        <v>6.0764145791116002</v>
      </c>
    </row>
    <row r="1455" spans="2:13">
      <c r="B1455" s="83">
        <f t="shared" si="154"/>
        <v>1450</v>
      </c>
      <c r="C1455" s="44">
        <v>6500</v>
      </c>
      <c r="D1455" s="48">
        <v>13428</v>
      </c>
      <c r="E1455" s="48">
        <v>13.428000000000001</v>
      </c>
      <c r="F1455" s="48">
        <v>19.727377623119729</v>
      </c>
      <c r="G1455" s="50">
        <v>443.8</v>
      </c>
      <c r="H1455" s="41">
        <f t="shared" si="155"/>
        <v>1.3428000000000001E-2</v>
      </c>
      <c r="I1455" s="41">
        <f t="shared" si="156"/>
        <v>1.6553740000000001</v>
      </c>
      <c r="J1455" s="41">
        <f t="shared" si="157"/>
        <v>5.9593464000000003</v>
      </c>
      <c r="K1455" s="41">
        <f t="shared" si="158"/>
        <v>7846.4942871892308</v>
      </c>
      <c r="L1455" s="41">
        <f t="shared" si="159"/>
        <v>4.6184934600000003E-3</v>
      </c>
      <c r="M1455" s="41">
        <f t="shared" si="160"/>
        <v>6.0810330725716</v>
      </c>
    </row>
    <row r="1456" spans="2:13">
      <c r="B1456" s="83">
        <f t="shared" si="154"/>
        <v>1451</v>
      </c>
      <c r="C1456" s="44">
        <v>6500</v>
      </c>
      <c r="D1456" s="48">
        <v>13428</v>
      </c>
      <c r="E1456" s="48">
        <v>13.428000000000001</v>
      </c>
      <c r="F1456" s="48">
        <v>19.727377623119729</v>
      </c>
      <c r="G1456" s="50">
        <v>443.8</v>
      </c>
      <c r="H1456" s="41">
        <f t="shared" si="155"/>
        <v>1.3428000000000001E-2</v>
      </c>
      <c r="I1456" s="41">
        <f t="shared" si="156"/>
        <v>1.6553740000000001</v>
      </c>
      <c r="J1456" s="41">
        <f t="shared" si="157"/>
        <v>5.9593464000000003</v>
      </c>
      <c r="K1456" s="41">
        <f t="shared" si="158"/>
        <v>7852.4536335892308</v>
      </c>
      <c r="L1456" s="41">
        <f t="shared" si="159"/>
        <v>4.6184934600000003E-3</v>
      </c>
      <c r="M1456" s="41">
        <f t="shared" si="160"/>
        <v>6.0856515660315997</v>
      </c>
    </row>
    <row r="1457" spans="2:13">
      <c r="B1457" s="83">
        <f t="shared" si="154"/>
        <v>1452</v>
      </c>
      <c r="C1457" s="44">
        <v>6500</v>
      </c>
      <c r="D1457" s="48">
        <v>13428</v>
      </c>
      <c r="E1457" s="48">
        <v>13.428000000000001</v>
      </c>
      <c r="F1457" s="48">
        <v>19.727377623119729</v>
      </c>
      <c r="G1457" s="50">
        <v>443.8</v>
      </c>
      <c r="H1457" s="41">
        <f t="shared" si="155"/>
        <v>1.3428000000000001E-2</v>
      </c>
      <c r="I1457" s="41">
        <f t="shared" si="156"/>
        <v>1.6553740000000001</v>
      </c>
      <c r="J1457" s="41">
        <f t="shared" si="157"/>
        <v>5.9593464000000003</v>
      </c>
      <c r="K1457" s="41">
        <f t="shared" si="158"/>
        <v>7858.4129799892307</v>
      </c>
      <c r="L1457" s="41">
        <f t="shared" si="159"/>
        <v>4.6184934600000003E-3</v>
      </c>
      <c r="M1457" s="41">
        <f t="shared" si="160"/>
        <v>6.0902700594915995</v>
      </c>
    </row>
    <row r="1458" spans="2:13">
      <c r="B1458" s="83">
        <f t="shared" si="154"/>
        <v>1453</v>
      </c>
      <c r="C1458" s="44">
        <v>6500</v>
      </c>
      <c r="D1458" s="48">
        <v>13428</v>
      </c>
      <c r="E1458" s="48">
        <v>13.428000000000001</v>
      </c>
      <c r="F1458" s="48">
        <v>19.727377623119729</v>
      </c>
      <c r="G1458" s="50">
        <v>443.8</v>
      </c>
      <c r="H1458" s="41">
        <f t="shared" si="155"/>
        <v>1.3428000000000001E-2</v>
      </c>
      <c r="I1458" s="41">
        <f t="shared" si="156"/>
        <v>1.6553740000000001</v>
      </c>
      <c r="J1458" s="41">
        <f t="shared" si="157"/>
        <v>5.9593464000000003</v>
      </c>
      <c r="K1458" s="41">
        <f t="shared" si="158"/>
        <v>7864.3723263892307</v>
      </c>
      <c r="L1458" s="41">
        <f t="shared" si="159"/>
        <v>4.6184934600000003E-3</v>
      </c>
      <c r="M1458" s="41">
        <f t="shared" si="160"/>
        <v>6.0948885529515993</v>
      </c>
    </row>
    <row r="1459" spans="2:13">
      <c r="B1459" s="83">
        <f t="shared" si="154"/>
        <v>1454</v>
      </c>
      <c r="C1459" s="44">
        <v>6500</v>
      </c>
      <c r="D1459" s="48">
        <v>13428</v>
      </c>
      <c r="E1459" s="48">
        <v>13.428000000000001</v>
      </c>
      <c r="F1459" s="48">
        <v>19.727377623119729</v>
      </c>
      <c r="G1459" s="50">
        <v>443.8</v>
      </c>
      <c r="H1459" s="41">
        <f t="shared" si="155"/>
        <v>1.3428000000000001E-2</v>
      </c>
      <c r="I1459" s="41">
        <f t="shared" si="156"/>
        <v>1.6553740000000001</v>
      </c>
      <c r="J1459" s="41">
        <f t="shared" si="157"/>
        <v>5.9593464000000003</v>
      </c>
      <c r="K1459" s="41">
        <f t="shared" si="158"/>
        <v>7870.3316727892307</v>
      </c>
      <c r="L1459" s="41">
        <f t="shared" si="159"/>
        <v>4.6184934600000003E-3</v>
      </c>
      <c r="M1459" s="41">
        <f t="shared" si="160"/>
        <v>6.099507046411599</v>
      </c>
    </row>
    <row r="1460" spans="2:13">
      <c r="B1460" s="83">
        <f t="shared" si="154"/>
        <v>1455</v>
      </c>
      <c r="C1460" s="44">
        <v>6500</v>
      </c>
      <c r="D1460" s="48">
        <v>13428</v>
      </c>
      <c r="E1460" s="48">
        <v>13.428000000000001</v>
      </c>
      <c r="F1460" s="48">
        <v>19.727377623119729</v>
      </c>
      <c r="G1460" s="50">
        <v>443.8</v>
      </c>
      <c r="H1460" s="41">
        <f t="shared" si="155"/>
        <v>1.3428000000000001E-2</v>
      </c>
      <c r="I1460" s="41">
        <f t="shared" si="156"/>
        <v>1.6553740000000001</v>
      </c>
      <c r="J1460" s="41">
        <f t="shared" si="157"/>
        <v>5.9593464000000003</v>
      </c>
      <c r="K1460" s="41">
        <f t="shared" si="158"/>
        <v>7876.2910191892306</v>
      </c>
      <c r="L1460" s="41">
        <f t="shared" si="159"/>
        <v>4.6184934600000003E-3</v>
      </c>
      <c r="M1460" s="41">
        <f t="shared" si="160"/>
        <v>6.1041255398715988</v>
      </c>
    </row>
    <row r="1461" spans="2:13">
      <c r="B1461" s="83">
        <f t="shared" si="154"/>
        <v>1456</v>
      </c>
      <c r="C1461" s="44">
        <v>6500</v>
      </c>
      <c r="D1461" s="48">
        <v>13428</v>
      </c>
      <c r="E1461" s="48">
        <v>13.428000000000001</v>
      </c>
      <c r="F1461" s="48">
        <v>19.727377623119729</v>
      </c>
      <c r="G1461" s="50">
        <v>443.8</v>
      </c>
      <c r="H1461" s="41">
        <f t="shared" si="155"/>
        <v>1.3428000000000001E-2</v>
      </c>
      <c r="I1461" s="41">
        <f t="shared" si="156"/>
        <v>1.6553740000000001</v>
      </c>
      <c r="J1461" s="41">
        <f t="shared" si="157"/>
        <v>5.9593464000000003</v>
      </c>
      <c r="K1461" s="41">
        <f t="shared" si="158"/>
        <v>7882.2503655892306</v>
      </c>
      <c r="L1461" s="41">
        <f t="shared" si="159"/>
        <v>4.6184934600000003E-3</v>
      </c>
      <c r="M1461" s="41">
        <f t="shared" si="160"/>
        <v>6.1087440333315985</v>
      </c>
    </row>
    <row r="1462" spans="2:13">
      <c r="B1462" s="83">
        <f t="shared" si="154"/>
        <v>1457</v>
      </c>
      <c r="C1462" s="44">
        <v>6500</v>
      </c>
      <c r="D1462" s="48">
        <v>13428</v>
      </c>
      <c r="E1462" s="48">
        <v>13.428000000000001</v>
      </c>
      <c r="F1462" s="48">
        <v>19.727377623119729</v>
      </c>
      <c r="G1462" s="50">
        <v>443.8</v>
      </c>
      <c r="H1462" s="41">
        <f t="shared" si="155"/>
        <v>1.3428000000000001E-2</v>
      </c>
      <c r="I1462" s="41">
        <f t="shared" si="156"/>
        <v>1.6553740000000001</v>
      </c>
      <c r="J1462" s="41">
        <f t="shared" si="157"/>
        <v>5.9593464000000003</v>
      </c>
      <c r="K1462" s="41">
        <f t="shared" si="158"/>
        <v>7888.2097119892305</v>
      </c>
      <c r="L1462" s="41">
        <f t="shared" si="159"/>
        <v>4.6184934600000003E-3</v>
      </c>
      <c r="M1462" s="41">
        <f t="shared" si="160"/>
        <v>6.1133625267915983</v>
      </c>
    </row>
    <row r="1463" spans="2:13">
      <c r="B1463" s="83">
        <f t="shared" si="154"/>
        <v>1458</v>
      </c>
      <c r="C1463" s="44">
        <v>6500</v>
      </c>
      <c r="D1463" s="48">
        <v>13428</v>
      </c>
      <c r="E1463" s="48">
        <v>13.428000000000001</v>
      </c>
      <c r="F1463" s="48">
        <v>19.727377623119729</v>
      </c>
      <c r="G1463" s="50">
        <v>443.8</v>
      </c>
      <c r="H1463" s="41">
        <f t="shared" si="155"/>
        <v>1.3428000000000001E-2</v>
      </c>
      <c r="I1463" s="41">
        <f t="shared" si="156"/>
        <v>1.6553740000000001</v>
      </c>
      <c r="J1463" s="41">
        <f t="shared" si="157"/>
        <v>5.9593464000000003</v>
      </c>
      <c r="K1463" s="41">
        <f t="shared" si="158"/>
        <v>7894.1690583892305</v>
      </c>
      <c r="L1463" s="41">
        <f t="shared" si="159"/>
        <v>4.6184934600000003E-3</v>
      </c>
      <c r="M1463" s="41">
        <f t="shared" si="160"/>
        <v>6.1179810202515981</v>
      </c>
    </row>
    <row r="1464" spans="2:13">
      <c r="B1464" s="83">
        <f t="shared" si="154"/>
        <v>1459</v>
      </c>
      <c r="C1464" s="44">
        <v>6500</v>
      </c>
      <c r="D1464" s="48">
        <v>13428</v>
      </c>
      <c r="E1464" s="48">
        <v>13.428000000000001</v>
      </c>
      <c r="F1464" s="48">
        <v>19.727377623119729</v>
      </c>
      <c r="G1464" s="50">
        <v>414.1</v>
      </c>
      <c r="H1464" s="41">
        <f t="shared" si="155"/>
        <v>1.3428000000000001E-2</v>
      </c>
      <c r="I1464" s="41">
        <f t="shared" si="156"/>
        <v>1.5445930000000001</v>
      </c>
      <c r="J1464" s="41">
        <f t="shared" si="157"/>
        <v>5.560534800000001</v>
      </c>
      <c r="K1464" s="41">
        <f t="shared" si="158"/>
        <v>7899.7295931892304</v>
      </c>
      <c r="L1464" s="41">
        <f t="shared" si="159"/>
        <v>4.3094144700000009E-3</v>
      </c>
      <c r="M1464" s="41">
        <f t="shared" si="160"/>
        <v>6.1222904347215978</v>
      </c>
    </row>
    <row r="1465" spans="2:13">
      <c r="B1465" s="83">
        <f t="shared" si="154"/>
        <v>1460</v>
      </c>
      <c r="C1465" s="44">
        <v>6500</v>
      </c>
      <c r="D1465" s="48">
        <v>13428</v>
      </c>
      <c r="E1465" s="48">
        <v>13.428000000000001</v>
      </c>
      <c r="F1465" s="48">
        <v>19.727377623119729</v>
      </c>
      <c r="G1465" s="50">
        <v>414.1</v>
      </c>
      <c r="H1465" s="41">
        <f t="shared" si="155"/>
        <v>1.3428000000000001E-2</v>
      </c>
      <c r="I1465" s="41">
        <f t="shared" si="156"/>
        <v>1.5445930000000001</v>
      </c>
      <c r="J1465" s="41">
        <f t="shared" si="157"/>
        <v>5.560534800000001</v>
      </c>
      <c r="K1465" s="41">
        <f t="shared" si="158"/>
        <v>7905.2901279892303</v>
      </c>
      <c r="L1465" s="41">
        <f t="shared" si="159"/>
        <v>4.3094144700000009E-3</v>
      </c>
      <c r="M1465" s="41">
        <f t="shared" si="160"/>
        <v>6.1265998491915976</v>
      </c>
    </row>
    <row r="1466" spans="2:13">
      <c r="B1466" s="83">
        <f t="shared" si="154"/>
        <v>1461</v>
      </c>
      <c r="C1466" s="44">
        <v>6500</v>
      </c>
      <c r="D1466" s="48">
        <v>13428</v>
      </c>
      <c r="E1466" s="48">
        <v>13.428000000000001</v>
      </c>
      <c r="F1466" s="48">
        <v>19.727377623119729</v>
      </c>
      <c r="G1466" s="50">
        <v>414.1</v>
      </c>
      <c r="H1466" s="41">
        <f t="shared" si="155"/>
        <v>1.3428000000000001E-2</v>
      </c>
      <c r="I1466" s="41">
        <f t="shared" si="156"/>
        <v>1.5445930000000001</v>
      </c>
      <c r="J1466" s="41">
        <f t="shared" si="157"/>
        <v>5.560534800000001</v>
      </c>
      <c r="K1466" s="41">
        <f t="shared" si="158"/>
        <v>7910.8506627892302</v>
      </c>
      <c r="L1466" s="41">
        <f t="shared" si="159"/>
        <v>4.3094144700000009E-3</v>
      </c>
      <c r="M1466" s="41">
        <f t="shared" si="160"/>
        <v>6.1309092636615974</v>
      </c>
    </row>
    <row r="1467" spans="2:13">
      <c r="B1467" s="83">
        <f t="shared" si="154"/>
        <v>1462</v>
      </c>
      <c r="C1467" s="44">
        <v>6500</v>
      </c>
      <c r="D1467" s="48">
        <v>13428</v>
      </c>
      <c r="E1467" s="48">
        <v>13.428000000000001</v>
      </c>
      <c r="F1467" s="48">
        <v>19.727377623119729</v>
      </c>
      <c r="G1467" s="50">
        <v>469.1</v>
      </c>
      <c r="H1467" s="41">
        <f t="shared" si="155"/>
        <v>1.3428000000000001E-2</v>
      </c>
      <c r="I1467" s="41">
        <f t="shared" si="156"/>
        <v>1.749743</v>
      </c>
      <c r="J1467" s="41">
        <f t="shared" si="157"/>
        <v>6.2990748000000005</v>
      </c>
      <c r="K1467" s="41">
        <f t="shared" si="158"/>
        <v>7917.1497375892304</v>
      </c>
      <c r="L1467" s="41">
        <f t="shared" si="159"/>
        <v>4.8817829700000008E-3</v>
      </c>
      <c r="M1467" s="41">
        <f t="shared" si="160"/>
        <v>6.1357910466315975</v>
      </c>
    </row>
    <row r="1468" spans="2:13">
      <c r="B1468" s="83">
        <f t="shared" si="154"/>
        <v>1463</v>
      </c>
      <c r="C1468" s="44">
        <v>6500</v>
      </c>
      <c r="D1468" s="48">
        <v>13428</v>
      </c>
      <c r="E1468" s="48">
        <v>13.428000000000001</v>
      </c>
      <c r="F1468" s="48">
        <v>19.727377623119729</v>
      </c>
      <c r="G1468" s="50">
        <v>469.1</v>
      </c>
      <c r="H1468" s="41">
        <f t="shared" si="155"/>
        <v>1.3428000000000001E-2</v>
      </c>
      <c r="I1468" s="41">
        <f t="shared" si="156"/>
        <v>1.749743</v>
      </c>
      <c r="J1468" s="41">
        <f t="shared" si="157"/>
        <v>6.2990748000000005</v>
      </c>
      <c r="K1468" s="41">
        <f t="shared" si="158"/>
        <v>7923.4488123892306</v>
      </c>
      <c r="L1468" s="41">
        <f t="shared" si="159"/>
        <v>4.8817829700000008E-3</v>
      </c>
      <c r="M1468" s="41">
        <f t="shared" si="160"/>
        <v>6.1406728296015975</v>
      </c>
    </row>
    <row r="1469" spans="2:13">
      <c r="B1469" s="83">
        <f t="shared" si="154"/>
        <v>1464</v>
      </c>
      <c r="C1469" s="44">
        <v>6500</v>
      </c>
      <c r="D1469" s="48">
        <v>13428</v>
      </c>
      <c r="E1469" s="48">
        <v>13.428000000000001</v>
      </c>
      <c r="F1469" s="48">
        <v>19.727377623119729</v>
      </c>
      <c r="G1469" s="50">
        <v>469.1</v>
      </c>
      <c r="H1469" s="41">
        <f t="shared" si="155"/>
        <v>1.3428000000000001E-2</v>
      </c>
      <c r="I1469" s="41">
        <f t="shared" si="156"/>
        <v>1.749743</v>
      </c>
      <c r="J1469" s="41">
        <f t="shared" si="157"/>
        <v>6.2990748000000005</v>
      </c>
      <c r="K1469" s="41">
        <f t="shared" si="158"/>
        <v>7929.7478871892308</v>
      </c>
      <c r="L1469" s="41">
        <f t="shared" si="159"/>
        <v>4.8817829700000008E-3</v>
      </c>
      <c r="M1469" s="41">
        <f t="shared" si="160"/>
        <v>6.1455546125715976</v>
      </c>
    </row>
    <row r="1470" spans="2:13">
      <c r="B1470" s="83">
        <f t="shared" si="154"/>
        <v>1465</v>
      </c>
      <c r="C1470" s="44">
        <v>6500</v>
      </c>
      <c r="D1470" s="48">
        <v>13428</v>
      </c>
      <c r="E1470" s="48">
        <v>13.428000000000001</v>
      </c>
      <c r="F1470" s="48">
        <v>19.727377623119729</v>
      </c>
      <c r="G1470" s="50">
        <v>469.1</v>
      </c>
      <c r="H1470" s="41">
        <f t="shared" si="155"/>
        <v>1.3428000000000001E-2</v>
      </c>
      <c r="I1470" s="41">
        <f t="shared" si="156"/>
        <v>1.749743</v>
      </c>
      <c r="J1470" s="41">
        <f t="shared" si="157"/>
        <v>6.2990748000000005</v>
      </c>
      <c r="K1470" s="41">
        <f t="shared" si="158"/>
        <v>7936.046961989231</v>
      </c>
      <c r="L1470" s="41">
        <f t="shared" si="159"/>
        <v>4.8817829700000008E-3</v>
      </c>
      <c r="M1470" s="41">
        <f t="shared" si="160"/>
        <v>6.1504363955415977</v>
      </c>
    </row>
    <row r="1471" spans="2:13">
      <c r="B1471" s="83">
        <f t="shared" si="154"/>
        <v>1466</v>
      </c>
      <c r="C1471" s="44">
        <v>6500</v>
      </c>
      <c r="D1471" s="48">
        <v>13428</v>
      </c>
      <c r="E1471" s="48">
        <v>13.428000000000001</v>
      </c>
      <c r="F1471" s="48">
        <v>19.727377623119729</v>
      </c>
      <c r="G1471" s="50">
        <v>469.1</v>
      </c>
      <c r="H1471" s="41">
        <f t="shared" si="155"/>
        <v>1.3428000000000001E-2</v>
      </c>
      <c r="I1471" s="41">
        <f t="shared" si="156"/>
        <v>1.749743</v>
      </c>
      <c r="J1471" s="41">
        <f t="shared" si="157"/>
        <v>6.2990748000000005</v>
      </c>
      <c r="K1471" s="41">
        <f t="shared" si="158"/>
        <v>7942.3460367892312</v>
      </c>
      <c r="L1471" s="41">
        <f t="shared" si="159"/>
        <v>4.8817829700000008E-3</v>
      </c>
      <c r="M1471" s="41">
        <f t="shared" si="160"/>
        <v>6.1553181785115978</v>
      </c>
    </row>
    <row r="1472" spans="2:13">
      <c r="B1472" s="83">
        <f t="shared" si="154"/>
        <v>1467</v>
      </c>
      <c r="C1472" s="44">
        <v>6500</v>
      </c>
      <c r="D1472" s="48">
        <v>13428</v>
      </c>
      <c r="E1472" s="48">
        <v>13.428000000000001</v>
      </c>
      <c r="F1472" s="48">
        <v>19.727377623119729</v>
      </c>
      <c r="G1472" s="50">
        <v>469.1</v>
      </c>
      <c r="H1472" s="41">
        <f t="shared" si="155"/>
        <v>1.3428000000000001E-2</v>
      </c>
      <c r="I1472" s="41">
        <f t="shared" si="156"/>
        <v>1.749743</v>
      </c>
      <c r="J1472" s="41">
        <f t="shared" si="157"/>
        <v>6.2990748000000005</v>
      </c>
      <c r="K1472" s="41">
        <f t="shared" si="158"/>
        <v>7948.6451115892314</v>
      </c>
      <c r="L1472" s="41">
        <f t="shared" si="159"/>
        <v>4.8817829700000008E-3</v>
      </c>
      <c r="M1472" s="41">
        <f t="shared" si="160"/>
        <v>6.1601999614815979</v>
      </c>
    </row>
    <row r="1473" spans="2:13">
      <c r="B1473" s="83">
        <f t="shared" si="154"/>
        <v>1468</v>
      </c>
      <c r="C1473" s="44">
        <v>6500</v>
      </c>
      <c r="D1473" s="48">
        <v>13428</v>
      </c>
      <c r="E1473" s="48">
        <v>13.428000000000001</v>
      </c>
      <c r="F1473" s="48">
        <v>19.727377623119729</v>
      </c>
      <c r="G1473" s="50">
        <v>469.1</v>
      </c>
      <c r="H1473" s="41">
        <f t="shared" si="155"/>
        <v>1.3428000000000001E-2</v>
      </c>
      <c r="I1473" s="41">
        <f t="shared" si="156"/>
        <v>1.749743</v>
      </c>
      <c r="J1473" s="41">
        <f t="shared" si="157"/>
        <v>6.2990748000000005</v>
      </c>
      <c r="K1473" s="41">
        <f t="shared" si="158"/>
        <v>7954.9441863892316</v>
      </c>
      <c r="L1473" s="41">
        <f t="shared" si="159"/>
        <v>4.8817829700000008E-3</v>
      </c>
      <c r="M1473" s="41">
        <f t="shared" si="160"/>
        <v>6.165081744451598</v>
      </c>
    </row>
    <row r="1474" spans="2:13">
      <c r="B1474" s="83">
        <f t="shared" si="154"/>
        <v>1469</v>
      </c>
      <c r="C1474" s="44">
        <v>6500</v>
      </c>
      <c r="D1474" s="48">
        <v>13428</v>
      </c>
      <c r="E1474" s="48">
        <v>13.428000000000001</v>
      </c>
      <c r="F1474" s="48">
        <v>19.727377623119729</v>
      </c>
      <c r="G1474" s="50">
        <v>469.1</v>
      </c>
      <c r="H1474" s="41">
        <f t="shared" si="155"/>
        <v>1.3428000000000001E-2</v>
      </c>
      <c r="I1474" s="41">
        <f t="shared" si="156"/>
        <v>1.749743</v>
      </c>
      <c r="J1474" s="41">
        <f t="shared" si="157"/>
        <v>6.2990748000000005</v>
      </c>
      <c r="K1474" s="41">
        <f t="shared" si="158"/>
        <v>7961.2432611892318</v>
      </c>
      <c r="L1474" s="41">
        <f t="shared" si="159"/>
        <v>4.8817829700000008E-3</v>
      </c>
      <c r="M1474" s="41">
        <f t="shared" si="160"/>
        <v>6.169963527421598</v>
      </c>
    </row>
    <row r="1475" spans="2:13">
      <c r="B1475" s="83">
        <f t="shared" si="154"/>
        <v>1470</v>
      </c>
      <c r="C1475" s="44">
        <v>6500</v>
      </c>
      <c r="D1475" s="48">
        <v>13428</v>
      </c>
      <c r="E1475" s="48">
        <v>13.428000000000001</v>
      </c>
      <c r="F1475" s="48">
        <v>19.727377623119729</v>
      </c>
      <c r="G1475" s="50">
        <v>469.1</v>
      </c>
      <c r="H1475" s="41">
        <f t="shared" si="155"/>
        <v>1.3428000000000001E-2</v>
      </c>
      <c r="I1475" s="41">
        <f t="shared" si="156"/>
        <v>1.749743</v>
      </c>
      <c r="J1475" s="41">
        <f t="shared" si="157"/>
        <v>6.2990748000000005</v>
      </c>
      <c r="K1475" s="41">
        <f t="shared" si="158"/>
        <v>7967.542335989232</v>
      </c>
      <c r="L1475" s="41">
        <f t="shared" si="159"/>
        <v>4.8817829700000008E-3</v>
      </c>
      <c r="M1475" s="41">
        <f t="shared" si="160"/>
        <v>6.1748453103915981</v>
      </c>
    </row>
    <row r="1476" spans="2:13">
      <c r="B1476" s="83">
        <f t="shared" si="154"/>
        <v>1471</v>
      </c>
      <c r="C1476" s="44">
        <v>6500</v>
      </c>
      <c r="D1476" s="48">
        <v>13428</v>
      </c>
      <c r="E1476" s="48">
        <v>13.428000000000001</v>
      </c>
      <c r="F1476" s="48">
        <v>19.727377623119729</v>
      </c>
      <c r="G1476" s="50">
        <v>469.1</v>
      </c>
      <c r="H1476" s="41">
        <f t="shared" si="155"/>
        <v>1.3428000000000001E-2</v>
      </c>
      <c r="I1476" s="41">
        <f t="shared" si="156"/>
        <v>1.749743</v>
      </c>
      <c r="J1476" s="41">
        <f t="shared" si="157"/>
        <v>6.2990748000000005</v>
      </c>
      <c r="K1476" s="41">
        <f t="shared" si="158"/>
        <v>7973.8414107892322</v>
      </c>
      <c r="L1476" s="41">
        <f t="shared" si="159"/>
        <v>4.8817829700000008E-3</v>
      </c>
      <c r="M1476" s="41">
        <f t="shared" si="160"/>
        <v>6.1797270933615982</v>
      </c>
    </row>
    <row r="1477" spans="2:13">
      <c r="B1477" s="83">
        <f t="shared" si="154"/>
        <v>1472</v>
      </c>
      <c r="C1477" s="44">
        <v>6400</v>
      </c>
      <c r="D1477" s="48">
        <v>13278.800000000001</v>
      </c>
      <c r="E1477" s="48">
        <v>13.2788</v>
      </c>
      <c r="F1477" s="48">
        <v>19.812999921831189</v>
      </c>
      <c r="G1477" s="50">
        <v>469.1</v>
      </c>
      <c r="H1477" s="41">
        <f t="shared" si="155"/>
        <v>1.32788E-2</v>
      </c>
      <c r="I1477" s="41">
        <f t="shared" si="156"/>
        <v>1.7303014111111112</v>
      </c>
      <c r="J1477" s="41">
        <f t="shared" si="157"/>
        <v>6.2290850800000008</v>
      </c>
      <c r="K1477" s="41">
        <f t="shared" si="158"/>
        <v>7980.0704958692322</v>
      </c>
      <c r="L1477" s="41">
        <f t="shared" si="159"/>
        <v>4.827540937000001E-3</v>
      </c>
      <c r="M1477" s="41">
        <f t="shared" si="160"/>
        <v>6.184554634298598</v>
      </c>
    </row>
    <row r="1478" spans="2:13">
      <c r="B1478" s="83">
        <f t="shared" si="154"/>
        <v>1473</v>
      </c>
      <c r="C1478" s="44">
        <v>6300</v>
      </c>
      <c r="D1478" s="48">
        <v>13055</v>
      </c>
      <c r="E1478" s="48">
        <v>13.055</v>
      </c>
      <c r="F1478" s="48">
        <v>19.788264591092322</v>
      </c>
      <c r="G1478" s="50">
        <v>469.1</v>
      </c>
      <c r="H1478" s="41">
        <f t="shared" si="155"/>
        <v>1.3054999999999999E-2</v>
      </c>
      <c r="I1478" s="41">
        <f t="shared" si="156"/>
        <v>1.7011390277777778</v>
      </c>
      <c r="J1478" s="41">
        <f t="shared" si="157"/>
        <v>6.1241004999999999</v>
      </c>
      <c r="K1478" s="41">
        <f t="shared" si="158"/>
        <v>7986.1945963692324</v>
      </c>
      <c r="L1478" s="41">
        <f t="shared" si="159"/>
        <v>4.7461778875000004E-3</v>
      </c>
      <c r="M1478" s="41">
        <f t="shared" si="160"/>
        <v>6.1893008121860982</v>
      </c>
    </row>
    <row r="1479" spans="2:13">
      <c r="B1479" s="83">
        <f t="shared" ref="B1479:B1542" si="161">B1478+1</f>
        <v>1474</v>
      </c>
      <c r="C1479" s="44">
        <v>6300</v>
      </c>
      <c r="D1479" s="48">
        <v>13055</v>
      </c>
      <c r="E1479" s="48">
        <v>13.055</v>
      </c>
      <c r="F1479" s="48">
        <v>19.788264591092322</v>
      </c>
      <c r="G1479" s="50">
        <v>457.16</v>
      </c>
      <c r="H1479" s="41">
        <f t="shared" ref="H1479:H1542" si="162">E1479/1000</f>
        <v>1.3054999999999999E-2</v>
      </c>
      <c r="I1479" s="41">
        <f t="shared" ref="I1479:I1542" si="163">E1479*G1479/3600</f>
        <v>1.6578399444444443</v>
      </c>
      <c r="J1479" s="41">
        <f t="shared" ref="J1479:J1542" si="164">H1479*G1479</f>
        <v>5.9682237999999996</v>
      </c>
      <c r="K1479" s="41">
        <f t="shared" ref="K1479:K1542" si="165">K1478+J1479</f>
        <v>7992.162820169232</v>
      </c>
      <c r="L1479" s="41">
        <f t="shared" ref="L1479:L1542" si="166">J1479/1000*0.775</f>
        <v>4.6253734449999999E-3</v>
      </c>
      <c r="M1479" s="41">
        <f t="shared" ref="M1479:M1542" si="167">M1478+L1479</f>
        <v>6.1939261856310983</v>
      </c>
    </row>
    <row r="1480" spans="2:13">
      <c r="B1480" s="83">
        <f t="shared" si="161"/>
        <v>1475</v>
      </c>
      <c r="C1480" s="44">
        <v>6200</v>
      </c>
      <c r="D1480" s="48">
        <v>13010.240000000002</v>
      </c>
      <c r="E1480" s="48">
        <v>13.010240000000001</v>
      </c>
      <c r="F1480" s="48">
        <v>20.038490388502264</v>
      </c>
      <c r="G1480" s="50">
        <v>457.16</v>
      </c>
      <c r="H1480" s="41">
        <f t="shared" si="162"/>
        <v>1.3010240000000001E-2</v>
      </c>
      <c r="I1480" s="41">
        <f t="shared" si="163"/>
        <v>1.6521559217777781</v>
      </c>
      <c r="J1480" s="41">
        <f t="shared" si="164"/>
        <v>5.9477613184000004</v>
      </c>
      <c r="K1480" s="41">
        <f t="shared" si="165"/>
        <v>7998.1105814876319</v>
      </c>
      <c r="L1480" s="41">
        <f t="shared" si="166"/>
        <v>4.6095150217599998E-3</v>
      </c>
      <c r="M1480" s="41">
        <f t="shared" si="167"/>
        <v>6.1985357006528581</v>
      </c>
    </row>
    <row r="1481" spans="2:13">
      <c r="B1481" s="83">
        <f t="shared" si="161"/>
        <v>1476</v>
      </c>
      <c r="C1481" s="44">
        <v>6200</v>
      </c>
      <c r="D1481" s="48">
        <v>13010.240000000002</v>
      </c>
      <c r="E1481" s="48">
        <v>13.010240000000001</v>
      </c>
      <c r="F1481" s="48">
        <v>20.038490388502264</v>
      </c>
      <c r="G1481" s="50">
        <v>457.16</v>
      </c>
      <c r="H1481" s="41">
        <f t="shared" si="162"/>
        <v>1.3010240000000001E-2</v>
      </c>
      <c r="I1481" s="41">
        <f t="shared" si="163"/>
        <v>1.6521559217777781</v>
      </c>
      <c r="J1481" s="41">
        <f t="shared" si="164"/>
        <v>5.9477613184000004</v>
      </c>
      <c r="K1481" s="41">
        <f t="shared" si="165"/>
        <v>8004.0583428060318</v>
      </c>
      <c r="L1481" s="41">
        <f t="shared" si="166"/>
        <v>4.6095150217599998E-3</v>
      </c>
      <c r="M1481" s="41">
        <f t="shared" si="167"/>
        <v>6.2031452156746179</v>
      </c>
    </row>
    <row r="1482" spans="2:13">
      <c r="B1482" s="83">
        <f t="shared" si="161"/>
        <v>1477</v>
      </c>
      <c r="C1482" s="44">
        <v>6100</v>
      </c>
      <c r="D1482" s="48">
        <v>12958.02</v>
      </c>
      <c r="E1482" s="48">
        <v>12.958020000000001</v>
      </c>
      <c r="F1482" s="48">
        <v>20.285241990330903</v>
      </c>
      <c r="G1482" s="50">
        <v>457.16</v>
      </c>
      <c r="H1482" s="41">
        <f t="shared" si="162"/>
        <v>1.2958020000000001E-2</v>
      </c>
      <c r="I1482" s="41">
        <f t="shared" si="163"/>
        <v>1.6455245620000003</v>
      </c>
      <c r="J1482" s="41">
        <f t="shared" si="164"/>
        <v>5.9238884232000002</v>
      </c>
      <c r="K1482" s="41">
        <f t="shared" si="165"/>
        <v>8009.9822312292317</v>
      </c>
      <c r="L1482" s="41">
        <f t="shared" si="166"/>
        <v>4.5910135279799997E-3</v>
      </c>
      <c r="M1482" s="41">
        <f t="shared" si="167"/>
        <v>6.2077362292025979</v>
      </c>
    </row>
    <row r="1483" spans="2:13">
      <c r="B1483" s="83">
        <f t="shared" si="161"/>
        <v>1478</v>
      </c>
      <c r="C1483" s="44">
        <v>6100</v>
      </c>
      <c r="D1483" s="48">
        <v>12958.02</v>
      </c>
      <c r="E1483" s="48">
        <v>12.958020000000001</v>
      </c>
      <c r="F1483" s="48">
        <v>20.285241990330903</v>
      </c>
      <c r="G1483" s="50">
        <v>457.16</v>
      </c>
      <c r="H1483" s="41">
        <f t="shared" si="162"/>
        <v>1.2958020000000001E-2</v>
      </c>
      <c r="I1483" s="41">
        <f t="shared" si="163"/>
        <v>1.6455245620000003</v>
      </c>
      <c r="J1483" s="41">
        <f t="shared" si="164"/>
        <v>5.9238884232000002</v>
      </c>
      <c r="K1483" s="41">
        <f t="shared" si="165"/>
        <v>8015.9061196524317</v>
      </c>
      <c r="L1483" s="41">
        <f t="shared" si="166"/>
        <v>4.5910135279799997E-3</v>
      </c>
      <c r="M1483" s="41">
        <f t="shared" si="167"/>
        <v>6.212327242730578</v>
      </c>
    </row>
    <row r="1484" spans="2:13">
      <c r="B1484" s="83">
        <f t="shared" si="161"/>
        <v>1479</v>
      </c>
      <c r="C1484" s="44">
        <v>5900</v>
      </c>
      <c r="D1484" s="48">
        <v>12861.039999999999</v>
      </c>
      <c r="E1484" s="48">
        <v>12.861039999999999</v>
      </c>
      <c r="F1484" s="48">
        <v>20.815912772568705</v>
      </c>
      <c r="G1484" s="50">
        <v>457.16</v>
      </c>
      <c r="H1484" s="41">
        <f t="shared" si="162"/>
        <v>1.2861039999999999E-2</v>
      </c>
      <c r="I1484" s="41">
        <f t="shared" si="163"/>
        <v>1.6332091795555557</v>
      </c>
      <c r="J1484" s="41">
        <f t="shared" si="164"/>
        <v>5.8795530463999999</v>
      </c>
      <c r="K1484" s="41">
        <f t="shared" si="165"/>
        <v>8021.7856726988321</v>
      </c>
      <c r="L1484" s="41">
        <f t="shared" si="166"/>
        <v>4.5566536109600004E-3</v>
      </c>
      <c r="M1484" s="41">
        <f t="shared" si="167"/>
        <v>6.216883896341538</v>
      </c>
    </row>
    <row r="1485" spans="2:13">
      <c r="B1485" s="83">
        <f t="shared" si="161"/>
        <v>1480</v>
      </c>
      <c r="C1485" s="44">
        <v>5900</v>
      </c>
      <c r="D1485" s="48">
        <v>12861.039999999999</v>
      </c>
      <c r="E1485" s="48">
        <v>12.861039999999999</v>
      </c>
      <c r="F1485" s="48">
        <v>20.815912772568705</v>
      </c>
      <c r="G1485" s="50">
        <v>457.16</v>
      </c>
      <c r="H1485" s="41">
        <f t="shared" si="162"/>
        <v>1.2861039999999999E-2</v>
      </c>
      <c r="I1485" s="41">
        <f t="shared" si="163"/>
        <v>1.6332091795555557</v>
      </c>
      <c r="J1485" s="41">
        <f t="shared" si="164"/>
        <v>5.8795530463999999</v>
      </c>
      <c r="K1485" s="41">
        <f t="shared" si="165"/>
        <v>8027.6652257452324</v>
      </c>
      <c r="L1485" s="41">
        <f t="shared" si="166"/>
        <v>4.5566536109600004E-3</v>
      </c>
      <c r="M1485" s="41">
        <f t="shared" si="167"/>
        <v>6.2214405499524981</v>
      </c>
    </row>
    <row r="1486" spans="2:13">
      <c r="B1486" s="83">
        <f t="shared" si="161"/>
        <v>1481</v>
      </c>
      <c r="C1486" s="44">
        <v>5800</v>
      </c>
      <c r="D1486" s="48">
        <v>12816.28</v>
      </c>
      <c r="E1486" s="48">
        <v>12.816280000000001</v>
      </c>
      <c r="F1486" s="48">
        <v>21.101113593618585</v>
      </c>
      <c r="G1486" s="50">
        <v>504.5</v>
      </c>
      <c r="H1486" s="41">
        <f t="shared" si="162"/>
        <v>1.2816280000000001E-2</v>
      </c>
      <c r="I1486" s="41">
        <f t="shared" si="163"/>
        <v>1.7960592388888892</v>
      </c>
      <c r="J1486" s="41">
        <f t="shared" si="164"/>
        <v>6.4658132600000009</v>
      </c>
      <c r="K1486" s="41">
        <f t="shared" si="165"/>
        <v>8034.1310390052322</v>
      </c>
      <c r="L1486" s="41">
        <f t="shared" si="166"/>
        <v>5.0110052765000006E-3</v>
      </c>
      <c r="M1486" s="41">
        <f t="shared" si="167"/>
        <v>6.2264515552289978</v>
      </c>
    </row>
    <row r="1487" spans="2:13">
      <c r="B1487" s="83">
        <f t="shared" si="161"/>
        <v>1482</v>
      </c>
      <c r="C1487" s="44">
        <v>5800</v>
      </c>
      <c r="D1487" s="48">
        <v>12816.28</v>
      </c>
      <c r="E1487" s="48">
        <v>12.816280000000001</v>
      </c>
      <c r="F1487" s="48">
        <v>21.101113593618585</v>
      </c>
      <c r="G1487" s="50">
        <v>504.5</v>
      </c>
      <c r="H1487" s="41">
        <f t="shared" si="162"/>
        <v>1.2816280000000001E-2</v>
      </c>
      <c r="I1487" s="41">
        <f t="shared" si="163"/>
        <v>1.7960592388888892</v>
      </c>
      <c r="J1487" s="41">
        <f t="shared" si="164"/>
        <v>6.4658132600000009</v>
      </c>
      <c r="K1487" s="41">
        <f t="shared" si="165"/>
        <v>8040.596852265232</v>
      </c>
      <c r="L1487" s="41">
        <f t="shared" si="166"/>
        <v>5.0110052765000006E-3</v>
      </c>
      <c r="M1487" s="41">
        <f t="shared" si="167"/>
        <v>6.2314625605054976</v>
      </c>
    </row>
    <row r="1488" spans="2:13">
      <c r="B1488" s="83">
        <f t="shared" si="161"/>
        <v>1483</v>
      </c>
      <c r="C1488" s="44">
        <v>5800</v>
      </c>
      <c r="D1488" s="48">
        <v>12816.28</v>
      </c>
      <c r="E1488" s="48">
        <v>12.816280000000001</v>
      </c>
      <c r="F1488" s="48">
        <v>21.101113593618585</v>
      </c>
      <c r="G1488" s="50">
        <v>504.5</v>
      </c>
      <c r="H1488" s="41">
        <f t="shared" si="162"/>
        <v>1.2816280000000001E-2</v>
      </c>
      <c r="I1488" s="41">
        <f t="shared" si="163"/>
        <v>1.7960592388888892</v>
      </c>
      <c r="J1488" s="41">
        <f t="shared" si="164"/>
        <v>6.4658132600000009</v>
      </c>
      <c r="K1488" s="41">
        <f t="shared" si="165"/>
        <v>8047.0626655252318</v>
      </c>
      <c r="L1488" s="41">
        <f t="shared" si="166"/>
        <v>5.0110052765000006E-3</v>
      </c>
      <c r="M1488" s="41">
        <f t="shared" si="167"/>
        <v>6.2364735657819974</v>
      </c>
    </row>
    <row r="1489" spans="2:13">
      <c r="B1489" s="83">
        <f t="shared" si="161"/>
        <v>1484</v>
      </c>
      <c r="C1489" s="44">
        <v>5800</v>
      </c>
      <c r="D1489" s="48">
        <v>12816.28</v>
      </c>
      <c r="E1489" s="48">
        <v>12.816280000000001</v>
      </c>
      <c r="F1489" s="48">
        <v>21.101113593618585</v>
      </c>
      <c r="G1489" s="50">
        <v>504.5</v>
      </c>
      <c r="H1489" s="41">
        <f t="shared" si="162"/>
        <v>1.2816280000000001E-2</v>
      </c>
      <c r="I1489" s="41">
        <f t="shared" si="163"/>
        <v>1.7960592388888892</v>
      </c>
      <c r="J1489" s="41">
        <f t="shared" si="164"/>
        <v>6.4658132600000009</v>
      </c>
      <c r="K1489" s="41">
        <f t="shared" si="165"/>
        <v>8053.5284787852315</v>
      </c>
      <c r="L1489" s="41">
        <f t="shared" si="166"/>
        <v>5.0110052765000006E-3</v>
      </c>
      <c r="M1489" s="41">
        <f t="shared" si="167"/>
        <v>6.2414845710584972</v>
      </c>
    </row>
    <row r="1490" spans="2:13">
      <c r="B1490" s="83">
        <f t="shared" si="161"/>
        <v>1485</v>
      </c>
      <c r="C1490" s="44">
        <v>5800</v>
      </c>
      <c r="D1490" s="48">
        <v>12816.28</v>
      </c>
      <c r="E1490" s="48">
        <v>12.816280000000001</v>
      </c>
      <c r="F1490" s="48">
        <v>21.101113593618585</v>
      </c>
      <c r="G1490" s="50">
        <v>504.5</v>
      </c>
      <c r="H1490" s="41">
        <f t="shared" si="162"/>
        <v>1.2816280000000001E-2</v>
      </c>
      <c r="I1490" s="41">
        <f t="shared" si="163"/>
        <v>1.7960592388888892</v>
      </c>
      <c r="J1490" s="41">
        <f t="shared" si="164"/>
        <v>6.4658132600000009</v>
      </c>
      <c r="K1490" s="41">
        <f t="shared" si="165"/>
        <v>8059.9942920452313</v>
      </c>
      <c r="L1490" s="41">
        <f t="shared" si="166"/>
        <v>5.0110052765000006E-3</v>
      </c>
      <c r="M1490" s="41">
        <f t="shared" si="167"/>
        <v>6.246495576334997</v>
      </c>
    </row>
    <row r="1491" spans="2:13">
      <c r="B1491" s="83">
        <f t="shared" si="161"/>
        <v>1486</v>
      </c>
      <c r="C1491" s="44">
        <v>5800</v>
      </c>
      <c r="D1491" s="48">
        <v>12816.28</v>
      </c>
      <c r="E1491" s="48">
        <v>12.816280000000001</v>
      </c>
      <c r="F1491" s="48">
        <v>21.101113593618585</v>
      </c>
      <c r="G1491" s="50">
        <v>504.5</v>
      </c>
      <c r="H1491" s="41">
        <f t="shared" si="162"/>
        <v>1.2816280000000001E-2</v>
      </c>
      <c r="I1491" s="41">
        <f t="shared" si="163"/>
        <v>1.7960592388888892</v>
      </c>
      <c r="J1491" s="41">
        <f t="shared" si="164"/>
        <v>6.4658132600000009</v>
      </c>
      <c r="K1491" s="41">
        <f t="shared" si="165"/>
        <v>8066.4601053052311</v>
      </c>
      <c r="L1491" s="41">
        <f t="shared" si="166"/>
        <v>5.0110052765000006E-3</v>
      </c>
      <c r="M1491" s="41">
        <f t="shared" si="167"/>
        <v>6.2515065816114967</v>
      </c>
    </row>
    <row r="1492" spans="2:13">
      <c r="B1492" s="83">
        <f t="shared" si="161"/>
        <v>1487</v>
      </c>
      <c r="C1492" s="44">
        <v>5800</v>
      </c>
      <c r="D1492" s="48">
        <v>12816.28</v>
      </c>
      <c r="E1492" s="48">
        <v>12.816280000000001</v>
      </c>
      <c r="F1492" s="48">
        <v>21.101113593618585</v>
      </c>
      <c r="G1492" s="50">
        <v>504.5</v>
      </c>
      <c r="H1492" s="41">
        <f t="shared" si="162"/>
        <v>1.2816280000000001E-2</v>
      </c>
      <c r="I1492" s="41">
        <f t="shared" si="163"/>
        <v>1.7960592388888892</v>
      </c>
      <c r="J1492" s="41">
        <f t="shared" si="164"/>
        <v>6.4658132600000009</v>
      </c>
      <c r="K1492" s="41">
        <f t="shared" si="165"/>
        <v>8072.9259185652309</v>
      </c>
      <c r="L1492" s="41">
        <f t="shared" si="166"/>
        <v>5.0110052765000006E-3</v>
      </c>
      <c r="M1492" s="41">
        <f t="shared" si="167"/>
        <v>6.2565175868879965</v>
      </c>
    </row>
    <row r="1493" spans="2:13">
      <c r="B1493" s="83">
        <f t="shared" si="161"/>
        <v>1488</v>
      </c>
      <c r="C1493" s="44">
        <v>5800</v>
      </c>
      <c r="D1493" s="48">
        <v>12816.28</v>
      </c>
      <c r="E1493" s="48">
        <v>12.816280000000001</v>
      </c>
      <c r="F1493" s="48">
        <v>21.101113593618585</v>
      </c>
      <c r="G1493" s="50">
        <v>504.5</v>
      </c>
      <c r="H1493" s="41">
        <f t="shared" si="162"/>
        <v>1.2816280000000001E-2</v>
      </c>
      <c r="I1493" s="41">
        <f t="shared" si="163"/>
        <v>1.7960592388888892</v>
      </c>
      <c r="J1493" s="41">
        <f t="shared" si="164"/>
        <v>6.4658132600000009</v>
      </c>
      <c r="K1493" s="41">
        <f t="shared" si="165"/>
        <v>8079.3917318252306</v>
      </c>
      <c r="L1493" s="41">
        <f t="shared" si="166"/>
        <v>5.0110052765000006E-3</v>
      </c>
      <c r="M1493" s="41">
        <f t="shared" si="167"/>
        <v>6.2615285921644963</v>
      </c>
    </row>
    <row r="1494" spans="2:13">
      <c r="B1494" s="83">
        <f t="shared" si="161"/>
        <v>1489</v>
      </c>
      <c r="C1494" s="44">
        <v>5800</v>
      </c>
      <c r="D1494" s="48">
        <v>12816.28</v>
      </c>
      <c r="E1494" s="48">
        <v>12.816280000000001</v>
      </c>
      <c r="F1494" s="48">
        <v>21.101113593618585</v>
      </c>
      <c r="G1494" s="50">
        <v>504.5</v>
      </c>
      <c r="H1494" s="41">
        <f t="shared" si="162"/>
        <v>1.2816280000000001E-2</v>
      </c>
      <c r="I1494" s="41">
        <f t="shared" si="163"/>
        <v>1.7960592388888892</v>
      </c>
      <c r="J1494" s="41">
        <f t="shared" si="164"/>
        <v>6.4658132600000009</v>
      </c>
      <c r="K1494" s="41">
        <f t="shared" si="165"/>
        <v>8085.8575450852304</v>
      </c>
      <c r="L1494" s="41">
        <f t="shared" si="166"/>
        <v>5.0110052765000006E-3</v>
      </c>
      <c r="M1494" s="41">
        <f t="shared" si="167"/>
        <v>6.2665395974409961</v>
      </c>
    </row>
    <row r="1495" spans="2:13">
      <c r="B1495" s="83">
        <f t="shared" si="161"/>
        <v>1490</v>
      </c>
      <c r="C1495" s="44">
        <v>5800</v>
      </c>
      <c r="D1495" s="48">
        <v>12816.28</v>
      </c>
      <c r="E1495" s="48">
        <v>12.816280000000001</v>
      </c>
      <c r="F1495" s="48">
        <v>21.101113593618585</v>
      </c>
      <c r="G1495" s="50">
        <v>504.5</v>
      </c>
      <c r="H1495" s="41">
        <f t="shared" si="162"/>
        <v>1.2816280000000001E-2</v>
      </c>
      <c r="I1495" s="41">
        <f t="shared" si="163"/>
        <v>1.7960592388888892</v>
      </c>
      <c r="J1495" s="41">
        <f t="shared" si="164"/>
        <v>6.4658132600000009</v>
      </c>
      <c r="K1495" s="41">
        <f t="shared" si="165"/>
        <v>8092.3233583452302</v>
      </c>
      <c r="L1495" s="41">
        <f t="shared" si="166"/>
        <v>5.0110052765000006E-3</v>
      </c>
      <c r="M1495" s="41">
        <f t="shared" si="167"/>
        <v>6.2715506027174959</v>
      </c>
    </row>
    <row r="1496" spans="2:13">
      <c r="B1496" s="83">
        <f t="shared" si="161"/>
        <v>1491</v>
      </c>
      <c r="C1496" s="44">
        <v>5800</v>
      </c>
      <c r="D1496" s="48">
        <v>12816.28</v>
      </c>
      <c r="E1496" s="48">
        <v>12.816280000000001</v>
      </c>
      <c r="F1496" s="48">
        <v>21.101113593618585</v>
      </c>
      <c r="G1496" s="50">
        <v>504.5</v>
      </c>
      <c r="H1496" s="41">
        <f t="shared" si="162"/>
        <v>1.2816280000000001E-2</v>
      </c>
      <c r="I1496" s="41">
        <f t="shared" si="163"/>
        <v>1.7960592388888892</v>
      </c>
      <c r="J1496" s="41">
        <f t="shared" si="164"/>
        <v>6.4658132600000009</v>
      </c>
      <c r="K1496" s="41">
        <f t="shared" si="165"/>
        <v>8098.78917160523</v>
      </c>
      <c r="L1496" s="41">
        <f t="shared" si="166"/>
        <v>5.0110052765000006E-3</v>
      </c>
      <c r="M1496" s="41">
        <f t="shared" si="167"/>
        <v>6.2765616079939957</v>
      </c>
    </row>
    <row r="1497" spans="2:13">
      <c r="B1497" s="83">
        <f t="shared" si="161"/>
        <v>1492</v>
      </c>
      <c r="C1497" s="44">
        <v>5800</v>
      </c>
      <c r="D1497" s="48">
        <v>12816.28</v>
      </c>
      <c r="E1497" s="48">
        <v>12.816280000000001</v>
      </c>
      <c r="F1497" s="48">
        <v>21.101113593618585</v>
      </c>
      <c r="G1497" s="50">
        <v>504.5</v>
      </c>
      <c r="H1497" s="41">
        <f t="shared" si="162"/>
        <v>1.2816280000000001E-2</v>
      </c>
      <c r="I1497" s="41">
        <f t="shared" si="163"/>
        <v>1.7960592388888892</v>
      </c>
      <c r="J1497" s="41">
        <f t="shared" si="164"/>
        <v>6.4658132600000009</v>
      </c>
      <c r="K1497" s="41">
        <f t="shared" si="165"/>
        <v>8105.2549848652297</v>
      </c>
      <c r="L1497" s="41">
        <f t="shared" si="166"/>
        <v>5.0110052765000006E-3</v>
      </c>
      <c r="M1497" s="41">
        <f t="shared" si="167"/>
        <v>6.2815726132704954</v>
      </c>
    </row>
    <row r="1498" spans="2:13">
      <c r="B1498" s="83">
        <f t="shared" si="161"/>
        <v>1493</v>
      </c>
      <c r="C1498" s="44">
        <v>5800</v>
      </c>
      <c r="D1498" s="48">
        <v>12816.28</v>
      </c>
      <c r="E1498" s="48">
        <v>12.816280000000001</v>
      </c>
      <c r="F1498" s="48">
        <v>21.101113593618585</v>
      </c>
      <c r="G1498" s="50">
        <v>504.5</v>
      </c>
      <c r="H1498" s="41">
        <f t="shared" si="162"/>
        <v>1.2816280000000001E-2</v>
      </c>
      <c r="I1498" s="41">
        <f t="shared" si="163"/>
        <v>1.7960592388888892</v>
      </c>
      <c r="J1498" s="41">
        <f t="shared" si="164"/>
        <v>6.4658132600000009</v>
      </c>
      <c r="K1498" s="41">
        <f t="shared" si="165"/>
        <v>8111.7207981252295</v>
      </c>
      <c r="L1498" s="41">
        <f t="shared" si="166"/>
        <v>5.0110052765000006E-3</v>
      </c>
      <c r="M1498" s="41">
        <f t="shared" si="167"/>
        <v>6.2865836185469952</v>
      </c>
    </row>
    <row r="1499" spans="2:13">
      <c r="B1499" s="83">
        <f t="shared" si="161"/>
        <v>1494</v>
      </c>
      <c r="C1499" s="44">
        <v>5800</v>
      </c>
      <c r="D1499" s="48">
        <v>12816.28</v>
      </c>
      <c r="E1499" s="48">
        <v>12.816280000000001</v>
      </c>
      <c r="F1499" s="48">
        <v>21.101113593618585</v>
      </c>
      <c r="G1499" s="50">
        <v>535.1</v>
      </c>
      <c r="H1499" s="41">
        <f t="shared" si="162"/>
        <v>1.2816280000000001E-2</v>
      </c>
      <c r="I1499" s="41">
        <f t="shared" si="163"/>
        <v>1.9049976188888889</v>
      </c>
      <c r="J1499" s="41">
        <f t="shared" si="164"/>
        <v>6.8579914280000009</v>
      </c>
      <c r="K1499" s="41">
        <f t="shared" si="165"/>
        <v>8118.5787895532294</v>
      </c>
      <c r="L1499" s="41">
        <f t="shared" si="166"/>
        <v>5.3149433567000011E-3</v>
      </c>
      <c r="M1499" s="41">
        <f t="shared" si="167"/>
        <v>6.2918985619036949</v>
      </c>
    </row>
    <row r="1500" spans="2:13">
      <c r="B1500" s="83">
        <f t="shared" si="161"/>
        <v>1495</v>
      </c>
      <c r="C1500" s="44">
        <v>5800</v>
      </c>
      <c r="D1500" s="48">
        <v>12816.28</v>
      </c>
      <c r="E1500" s="48">
        <v>12.816280000000001</v>
      </c>
      <c r="F1500" s="48">
        <v>21.101113593618585</v>
      </c>
      <c r="G1500" s="50">
        <v>535.1</v>
      </c>
      <c r="H1500" s="41">
        <f t="shared" si="162"/>
        <v>1.2816280000000001E-2</v>
      </c>
      <c r="I1500" s="41">
        <f t="shared" si="163"/>
        <v>1.9049976188888889</v>
      </c>
      <c r="J1500" s="41">
        <f t="shared" si="164"/>
        <v>6.8579914280000009</v>
      </c>
      <c r="K1500" s="41">
        <f t="shared" si="165"/>
        <v>8125.4367809812293</v>
      </c>
      <c r="L1500" s="41">
        <f t="shared" si="166"/>
        <v>5.3149433567000011E-3</v>
      </c>
      <c r="M1500" s="41">
        <f t="shared" si="167"/>
        <v>6.2972135052603946</v>
      </c>
    </row>
    <row r="1501" spans="2:13">
      <c r="B1501" s="83">
        <f t="shared" si="161"/>
        <v>1496</v>
      </c>
      <c r="C1501" s="44">
        <v>5800</v>
      </c>
      <c r="D1501" s="48">
        <v>12816.28</v>
      </c>
      <c r="E1501" s="48">
        <v>12.816280000000001</v>
      </c>
      <c r="F1501" s="48">
        <v>21.101113593618585</v>
      </c>
      <c r="G1501" s="50">
        <v>535.1</v>
      </c>
      <c r="H1501" s="41">
        <f t="shared" si="162"/>
        <v>1.2816280000000001E-2</v>
      </c>
      <c r="I1501" s="41">
        <f t="shared" si="163"/>
        <v>1.9049976188888889</v>
      </c>
      <c r="J1501" s="41">
        <f t="shared" si="164"/>
        <v>6.8579914280000009</v>
      </c>
      <c r="K1501" s="41">
        <f t="shared" si="165"/>
        <v>8132.2947724092292</v>
      </c>
      <c r="L1501" s="41">
        <f t="shared" si="166"/>
        <v>5.3149433567000011E-3</v>
      </c>
      <c r="M1501" s="41">
        <f t="shared" si="167"/>
        <v>6.3025284486170943</v>
      </c>
    </row>
    <row r="1502" spans="2:13">
      <c r="B1502" s="83">
        <f t="shared" si="161"/>
        <v>1497</v>
      </c>
      <c r="C1502" s="44">
        <v>5800</v>
      </c>
      <c r="D1502" s="48">
        <v>12816.28</v>
      </c>
      <c r="E1502" s="48">
        <v>12.816280000000001</v>
      </c>
      <c r="F1502" s="48">
        <v>21.101113593618585</v>
      </c>
      <c r="G1502" s="50">
        <v>535.1</v>
      </c>
      <c r="H1502" s="41">
        <f t="shared" si="162"/>
        <v>1.2816280000000001E-2</v>
      </c>
      <c r="I1502" s="41">
        <f t="shared" si="163"/>
        <v>1.9049976188888889</v>
      </c>
      <c r="J1502" s="41">
        <f t="shared" si="164"/>
        <v>6.8579914280000009</v>
      </c>
      <c r="K1502" s="41">
        <f t="shared" si="165"/>
        <v>8139.152763837229</v>
      </c>
      <c r="L1502" s="41">
        <f t="shared" si="166"/>
        <v>5.3149433567000011E-3</v>
      </c>
      <c r="M1502" s="41">
        <f t="shared" si="167"/>
        <v>6.307843391973794</v>
      </c>
    </row>
    <row r="1503" spans="2:13">
      <c r="B1503" s="83">
        <f t="shared" si="161"/>
        <v>1498</v>
      </c>
      <c r="C1503" s="44">
        <v>5800</v>
      </c>
      <c r="D1503" s="48">
        <v>12816.28</v>
      </c>
      <c r="E1503" s="48">
        <v>12.816280000000001</v>
      </c>
      <c r="F1503" s="48">
        <v>21.101113593618585</v>
      </c>
      <c r="G1503" s="50">
        <v>535.1</v>
      </c>
      <c r="H1503" s="41">
        <f t="shared" si="162"/>
        <v>1.2816280000000001E-2</v>
      </c>
      <c r="I1503" s="41">
        <f t="shared" si="163"/>
        <v>1.9049976188888889</v>
      </c>
      <c r="J1503" s="41">
        <f t="shared" si="164"/>
        <v>6.8579914280000009</v>
      </c>
      <c r="K1503" s="41">
        <f t="shared" si="165"/>
        <v>8146.0107552652289</v>
      </c>
      <c r="L1503" s="41">
        <f t="shared" si="166"/>
        <v>5.3149433567000011E-3</v>
      </c>
      <c r="M1503" s="41">
        <f t="shared" si="167"/>
        <v>6.3131583353304936</v>
      </c>
    </row>
    <row r="1504" spans="2:13">
      <c r="B1504" s="83">
        <f t="shared" si="161"/>
        <v>1499</v>
      </c>
      <c r="C1504" s="44">
        <v>5800</v>
      </c>
      <c r="D1504" s="48">
        <v>12816.28</v>
      </c>
      <c r="E1504" s="48">
        <v>12.816280000000001</v>
      </c>
      <c r="F1504" s="48">
        <v>21.101113593618585</v>
      </c>
      <c r="G1504" s="50">
        <v>535.1</v>
      </c>
      <c r="H1504" s="41">
        <f t="shared" si="162"/>
        <v>1.2816280000000001E-2</v>
      </c>
      <c r="I1504" s="41">
        <f t="shared" si="163"/>
        <v>1.9049976188888889</v>
      </c>
      <c r="J1504" s="41">
        <f t="shared" si="164"/>
        <v>6.8579914280000009</v>
      </c>
      <c r="K1504" s="41">
        <f t="shared" si="165"/>
        <v>8152.8687466932288</v>
      </c>
      <c r="L1504" s="41">
        <f t="shared" si="166"/>
        <v>5.3149433567000011E-3</v>
      </c>
      <c r="M1504" s="41">
        <f t="shared" si="167"/>
        <v>6.3184732786871933</v>
      </c>
    </row>
    <row r="1505" spans="2:13">
      <c r="B1505" s="83">
        <f t="shared" si="161"/>
        <v>1500</v>
      </c>
      <c r="C1505" s="44">
        <v>5800</v>
      </c>
      <c r="D1505" s="48">
        <v>12816.28</v>
      </c>
      <c r="E1505" s="48">
        <v>12.816280000000001</v>
      </c>
      <c r="F1505" s="48">
        <v>21.101113593618585</v>
      </c>
      <c r="G1505" s="50">
        <v>450.79</v>
      </c>
      <c r="H1505" s="41">
        <f t="shared" si="162"/>
        <v>1.2816280000000001E-2</v>
      </c>
      <c r="I1505" s="41">
        <f t="shared" si="163"/>
        <v>1.6048474614444448</v>
      </c>
      <c r="J1505" s="41">
        <f t="shared" si="164"/>
        <v>5.7774508612000011</v>
      </c>
      <c r="K1505" s="41">
        <f t="shared" si="165"/>
        <v>8158.6461975544289</v>
      </c>
      <c r="L1505" s="41">
        <f t="shared" si="166"/>
        <v>4.4775244174300012E-3</v>
      </c>
      <c r="M1505" s="41">
        <f t="shared" si="167"/>
        <v>6.3229508031046233</v>
      </c>
    </row>
    <row r="1506" spans="2:13">
      <c r="B1506" s="83">
        <f t="shared" si="161"/>
        <v>1501</v>
      </c>
      <c r="C1506" s="44">
        <v>5800</v>
      </c>
      <c r="D1506" s="48">
        <v>12816.28</v>
      </c>
      <c r="E1506" s="48">
        <v>12.816280000000001</v>
      </c>
      <c r="F1506" s="48">
        <v>21.101113593618585</v>
      </c>
      <c r="G1506" s="50">
        <v>450.79</v>
      </c>
      <c r="H1506" s="41">
        <f t="shared" si="162"/>
        <v>1.2816280000000001E-2</v>
      </c>
      <c r="I1506" s="41">
        <f t="shared" si="163"/>
        <v>1.6048474614444448</v>
      </c>
      <c r="J1506" s="41">
        <f t="shared" si="164"/>
        <v>5.7774508612000011</v>
      </c>
      <c r="K1506" s="41">
        <f t="shared" si="165"/>
        <v>8164.423648415629</v>
      </c>
      <c r="L1506" s="41">
        <f t="shared" si="166"/>
        <v>4.4775244174300012E-3</v>
      </c>
      <c r="M1506" s="41">
        <f t="shared" si="167"/>
        <v>6.3274283275220533</v>
      </c>
    </row>
    <row r="1507" spans="2:13">
      <c r="B1507" s="83">
        <f t="shared" si="161"/>
        <v>1502</v>
      </c>
      <c r="C1507" s="44">
        <v>5800</v>
      </c>
      <c r="D1507" s="48">
        <v>12816.28</v>
      </c>
      <c r="E1507" s="48">
        <v>12.816280000000001</v>
      </c>
      <c r="F1507" s="48">
        <v>21.101113593618585</v>
      </c>
      <c r="G1507" s="50">
        <v>450.79</v>
      </c>
      <c r="H1507" s="41">
        <f t="shared" si="162"/>
        <v>1.2816280000000001E-2</v>
      </c>
      <c r="I1507" s="41">
        <f t="shared" si="163"/>
        <v>1.6048474614444448</v>
      </c>
      <c r="J1507" s="41">
        <f t="shared" si="164"/>
        <v>5.7774508612000011</v>
      </c>
      <c r="K1507" s="41">
        <f t="shared" si="165"/>
        <v>8170.2010992768292</v>
      </c>
      <c r="L1507" s="41">
        <f t="shared" si="166"/>
        <v>4.4775244174300012E-3</v>
      </c>
      <c r="M1507" s="41">
        <f t="shared" si="167"/>
        <v>6.3319058519394833</v>
      </c>
    </row>
    <row r="1508" spans="2:13">
      <c r="B1508" s="83">
        <f t="shared" si="161"/>
        <v>1503</v>
      </c>
      <c r="C1508" s="44">
        <v>5800</v>
      </c>
      <c r="D1508" s="48">
        <v>12816.28</v>
      </c>
      <c r="E1508" s="48">
        <v>12.816280000000001</v>
      </c>
      <c r="F1508" s="48">
        <v>21.101113593618585</v>
      </c>
      <c r="G1508" s="50">
        <v>450.79</v>
      </c>
      <c r="H1508" s="41">
        <f t="shared" si="162"/>
        <v>1.2816280000000001E-2</v>
      </c>
      <c r="I1508" s="41">
        <f t="shared" si="163"/>
        <v>1.6048474614444448</v>
      </c>
      <c r="J1508" s="41">
        <f t="shared" si="164"/>
        <v>5.7774508612000011</v>
      </c>
      <c r="K1508" s="41">
        <f t="shared" si="165"/>
        <v>8175.9785501380293</v>
      </c>
      <c r="L1508" s="41">
        <f t="shared" si="166"/>
        <v>4.4775244174300012E-3</v>
      </c>
      <c r="M1508" s="41">
        <f t="shared" si="167"/>
        <v>6.3363833763569133</v>
      </c>
    </row>
    <row r="1509" spans="2:13">
      <c r="B1509" s="83">
        <f t="shared" si="161"/>
        <v>1504</v>
      </c>
      <c r="C1509" s="44">
        <v>5800</v>
      </c>
      <c r="D1509" s="48">
        <v>12816.28</v>
      </c>
      <c r="E1509" s="48">
        <v>12.816280000000001</v>
      </c>
      <c r="F1509" s="48">
        <v>21.101113593618585</v>
      </c>
      <c r="G1509" s="50">
        <v>450.79</v>
      </c>
      <c r="H1509" s="41">
        <f t="shared" si="162"/>
        <v>1.2816280000000001E-2</v>
      </c>
      <c r="I1509" s="41">
        <f t="shared" si="163"/>
        <v>1.6048474614444448</v>
      </c>
      <c r="J1509" s="41">
        <f t="shared" si="164"/>
        <v>5.7774508612000011</v>
      </c>
      <c r="K1509" s="41">
        <f t="shared" si="165"/>
        <v>8181.7560009992294</v>
      </c>
      <c r="L1509" s="41">
        <f t="shared" si="166"/>
        <v>4.4775244174300012E-3</v>
      </c>
      <c r="M1509" s="41">
        <f t="shared" si="167"/>
        <v>6.3408609007743433</v>
      </c>
    </row>
    <row r="1510" spans="2:13">
      <c r="B1510" s="83">
        <f t="shared" si="161"/>
        <v>1505</v>
      </c>
      <c r="C1510" s="44">
        <v>5800</v>
      </c>
      <c r="D1510" s="48">
        <v>12816.28</v>
      </c>
      <c r="E1510" s="48">
        <v>12.816280000000001</v>
      </c>
      <c r="F1510" s="48">
        <v>21.101113593618585</v>
      </c>
      <c r="G1510" s="50">
        <v>450.79</v>
      </c>
      <c r="H1510" s="41">
        <f t="shared" si="162"/>
        <v>1.2816280000000001E-2</v>
      </c>
      <c r="I1510" s="41">
        <f t="shared" si="163"/>
        <v>1.6048474614444448</v>
      </c>
      <c r="J1510" s="41">
        <f t="shared" si="164"/>
        <v>5.7774508612000011</v>
      </c>
      <c r="K1510" s="41">
        <f t="shared" si="165"/>
        <v>8187.5334518604295</v>
      </c>
      <c r="L1510" s="41">
        <f t="shared" si="166"/>
        <v>4.4775244174300012E-3</v>
      </c>
      <c r="M1510" s="41">
        <f t="shared" si="167"/>
        <v>6.3453384251917733</v>
      </c>
    </row>
    <row r="1511" spans="2:13">
      <c r="B1511" s="83">
        <f t="shared" si="161"/>
        <v>1506</v>
      </c>
      <c r="C1511" s="44">
        <v>5800</v>
      </c>
      <c r="D1511" s="48">
        <v>12816.28</v>
      </c>
      <c r="E1511" s="48">
        <v>12.816280000000001</v>
      </c>
      <c r="F1511" s="48">
        <v>21.101113593618585</v>
      </c>
      <c r="G1511" s="50">
        <v>450.79</v>
      </c>
      <c r="H1511" s="41">
        <f t="shared" si="162"/>
        <v>1.2816280000000001E-2</v>
      </c>
      <c r="I1511" s="41">
        <f t="shared" si="163"/>
        <v>1.6048474614444448</v>
      </c>
      <c r="J1511" s="41">
        <f t="shared" si="164"/>
        <v>5.7774508612000011</v>
      </c>
      <c r="K1511" s="41">
        <f t="shared" si="165"/>
        <v>8193.3109027216287</v>
      </c>
      <c r="L1511" s="41">
        <f t="shared" si="166"/>
        <v>4.4775244174300012E-3</v>
      </c>
      <c r="M1511" s="41">
        <f t="shared" si="167"/>
        <v>6.3498159496092033</v>
      </c>
    </row>
    <row r="1512" spans="2:13">
      <c r="B1512" s="83">
        <f t="shared" si="161"/>
        <v>1507</v>
      </c>
      <c r="C1512" s="44">
        <v>5800</v>
      </c>
      <c r="D1512" s="48">
        <v>12816.28</v>
      </c>
      <c r="E1512" s="48">
        <v>12.816280000000001</v>
      </c>
      <c r="F1512" s="48">
        <v>21.101113593618585</v>
      </c>
      <c r="G1512" s="50">
        <v>426.9</v>
      </c>
      <c r="H1512" s="41">
        <f t="shared" si="162"/>
        <v>1.2816280000000001E-2</v>
      </c>
      <c r="I1512" s="41">
        <f t="shared" si="163"/>
        <v>1.5197972033333333</v>
      </c>
      <c r="J1512" s="41">
        <f t="shared" si="164"/>
        <v>5.4712699320000002</v>
      </c>
      <c r="K1512" s="41">
        <f t="shared" si="165"/>
        <v>8198.7821726536295</v>
      </c>
      <c r="L1512" s="41">
        <f t="shared" si="166"/>
        <v>4.2402341973000008E-3</v>
      </c>
      <c r="M1512" s="41">
        <f t="shared" si="167"/>
        <v>6.3540561838065033</v>
      </c>
    </row>
    <row r="1513" spans="2:13">
      <c r="B1513" s="83">
        <f t="shared" si="161"/>
        <v>1508</v>
      </c>
      <c r="C1513" s="44">
        <v>5800</v>
      </c>
      <c r="D1513" s="48">
        <v>12816.28</v>
      </c>
      <c r="E1513" s="48">
        <v>12.816280000000001</v>
      </c>
      <c r="F1513" s="48">
        <v>21.101113593618585</v>
      </c>
      <c r="G1513" s="50">
        <v>426.9</v>
      </c>
      <c r="H1513" s="41">
        <f t="shared" si="162"/>
        <v>1.2816280000000001E-2</v>
      </c>
      <c r="I1513" s="41">
        <f t="shared" si="163"/>
        <v>1.5197972033333333</v>
      </c>
      <c r="J1513" s="41">
        <f t="shared" si="164"/>
        <v>5.4712699320000002</v>
      </c>
      <c r="K1513" s="41">
        <f t="shared" si="165"/>
        <v>8204.2534425856302</v>
      </c>
      <c r="L1513" s="41">
        <f t="shared" si="166"/>
        <v>4.2402341973000008E-3</v>
      </c>
      <c r="M1513" s="41">
        <f t="shared" si="167"/>
        <v>6.3582964180038033</v>
      </c>
    </row>
    <row r="1514" spans="2:13">
      <c r="B1514" s="83">
        <f t="shared" si="161"/>
        <v>1509</v>
      </c>
      <c r="C1514" s="44">
        <v>5800</v>
      </c>
      <c r="D1514" s="48">
        <v>12816.28</v>
      </c>
      <c r="E1514" s="48">
        <v>12.816280000000001</v>
      </c>
      <c r="F1514" s="48">
        <v>21.101113593618585</v>
      </c>
      <c r="G1514" s="50">
        <v>426.9</v>
      </c>
      <c r="H1514" s="41">
        <f t="shared" si="162"/>
        <v>1.2816280000000001E-2</v>
      </c>
      <c r="I1514" s="41">
        <f t="shared" si="163"/>
        <v>1.5197972033333333</v>
      </c>
      <c r="J1514" s="41">
        <f t="shared" si="164"/>
        <v>5.4712699320000002</v>
      </c>
      <c r="K1514" s="41">
        <f t="shared" si="165"/>
        <v>8209.7247125176309</v>
      </c>
      <c r="L1514" s="41">
        <f t="shared" si="166"/>
        <v>4.2402341973000008E-3</v>
      </c>
      <c r="M1514" s="41">
        <f t="shared" si="167"/>
        <v>6.3625366522011033</v>
      </c>
    </row>
    <row r="1515" spans="2:13">
      <c r="B1515" s="83">
        <f t="shared" si="161"/>
        <v>1510</v>
      </c>
      <c r="C1515" s="44">
        <v>5800</v>
      </c>
      <c r="D1515" s="48">
        <v>12816.28</v>
      </c>
      <c r="E1515" s="48">
        <v>12.816280000000001</v>
      </c>
      <c r="F1515" s="48">
        <v>21.101113593618585</v>
      </c>
      <c r="G1515" s="50">
        <v>426.9</v>
      </c>
      <c r="H1515" s="41">
        <f t="shared" si="162"/>
        <v>1.2816280000000001E-2</v>
      </c>
      <c r="I1515" s="41">
        <f t="shared" si="163"/>
        <v>1.5197972033333333</v>
      </c>
      <c r="J1515" s="41">
        <f t="shared" si="164"/>
        <v>5.4712699320000002</v>
      </c>
      <c r="K1515" s="41">
        <f t="shared" si="165"/>
        <v>8215.1959824496316</v>
      </c>
      <c r="L1515" s="41">
        <f t="shared" si="166"/>
        <v>4.2402341973000008E-3</v>
      </c>
      <c r="M1515" s="41">
        <f t="shared" si="167"/>
        <v>6.3667768863984033</v>
      </c>
    </row>
    <row r="1516" spans="2:13">
      <c r="B1516" s="83">
        <f t="shared" si="161"/>
        <v>1511</v>
      </c>
      <c r="C1516" s="44">
        <v>5800</v>
      </c>
      <c r="D1516" s="48">
        <v>12816.28</v>
      </c>
      <c r="E1516" s="48">
        <v>12.816280000000001</v>
      </c>
      <c r="F1516" s="48">
        <v>21.101113593618585</v>
      </c>
      <c r="G1516" s="50">
        <v>426.9</v>
      </c>
      <c r="H1516" s="41">
        <f t="shared" si="162"/>
        <v>1.2816280000000001E-2</v>
      </c>
      <c r="I1516" s="41">
        <f t="shared" si="163"/>
        <v>1.5197972033333333</v>
      </c>
      <c r="J1516" s="41">
        <f t="shared" si="164"/>
        <v>5.4712699320000002</v>
      </c>
      <c r="K1516" s="41">
        <f t="shared" si="165"/>
        <v>8220.6672523816324</v>
      </c>
      <c r="L1516" s="41">
        <f t="shared" si="166"/>
        <v>4.2402341973000008E-3</v>
      </c>
      <c r="M1516" s="41">
        <f t="shared" si="167"/>
        <v>6.3710171205957034</v>
      </c>
    </row>
    <row r="1517" spans="2:13">
      <c r="B1517" s="83">
        <f t="shared" si="161"/>
        <v>1512</v>
      </c>
      <c r="C1517" s="44">
        <v>5800</v>
      </c>
      <c r="D1517" s="48">
        <v>12816.28</v>
      </c>
      <c r="E1517" s="48">
        <v>12.816280000000001</v>
      </c>
      <c r="F1517" s="48">
        <v>21.101113593618585</v>
      </c>
      <c r="G1517" s="50">
        <v>426.9</v>
      </c>
      <c r="H1517" s="41">
        <f t="shared" si="162"/>
        <v>1.2816280000000001E-2</v>
      </c>
      <c r="I1517" s="41">
        <f t="shared" si="163"/>
        <v>1.5197972033333333</v>
      </c>
      <c r="J1517" s="41">
        <f t="shared" si="164"/>
        <v>5.4712699320000002</v>
      </c>
      <c r="K1517" s="41">
        <f t="shared" si="165"/>
        <v>8226.1385223136331</v>
      </c>
      <c r="L1517" s="41">
        <f t="shared" si="166"/>
        <v>4.2402341973000008E-3</v>
      </c>
      <c r="M1517" s="41">
        <f t="shared" si="167"/>
        <v>6.3752573547930034</v>
      </c>
    </row>
    <row r="1518" spans="2:13">
      <c r="B1518" s="83">
        <f t="shared" si="161"/>
        <v>1513</v>
      </c>
      <c r="C1518" s="44">
        <v>5800</v>
      </c>
      <c r="D1518" s="48">
        <v>12816.28</v>
      </c>
      <c r="E1518" s="48">
        <v>12.816280000000001</v>
      </c>
      <c r="F1518" s="48">
        <v>21.101113593618585</v>
      </c>
      <c r="G1518" s="50">
        <v>426.9</v>
      </c>
      <c r="H1518" s="41">
        <f t="shared" si="162"/>
        <v>1.2816280000000001E-2</v>
      </c>
      <c r="I1518" s="41">
        <f t="shared" si="163"/>
        <v>1.5197972033333333</v>
      </c>
      <c r="J1518" s="41">
        <f t="shared" si="164"/>
        <v>5.4712699320000002</v>
      </c>
      <c r="K1518" s="41">
        <f t="shared" si="165"/>
        <v>8231.6097922456338</v>
      </c>
      <c r="L1518" s="41">
        <f t="shared" si="166"/>
        <v>4.2402341973000008E-3</v>
      </c>
      <c r="M1518" s="41">
        <f t="shared" si="167"/>
        <v>6.3794975889903034</v>
      </c>
    </row>
    <row r="1519" spans="2:13">
      <c r="B1519" s="83">
        <f t="shared" si="161"/>
        <v>1514</v>
      </c>
      <c r="C1519" s="44">
        <v>5800</v>
      </c>
      <c r="D1519" s="48">
        <v>12816.28</v>
      </c>
      <c r="E1519" s="48">
        <v>12.816280000000001</v>
      </c>
      <c r="F1519" s="48">
        <v>21.101113593618585</v>
      </c>
      <c r="G1519" s="50">
        <v>426.9</v>
      </c>
      <c r="H1519" s="41">
        <f t="shared" si="162"/>
        <v>1.2816280000000001E-2</v>
      </c>
      <c r="I1519" s="41">
        <f t="shared" si="163"/>
        <v>1.5197972033333333</v>
      </c>
      <c r="J1519" s="41">
        <f t="shared" si="164"/>
        <v>5.4712699320000002</v>
      </c>
      <c r="K1519" s="41">
        <f t="shared" si="165"/>
        <v>8237.0810621776345</v>
      </c>
      <c r="L1519" s="41">
        <f t="shared" si="166"/>
        <v>4.2402341973000008E-3</v>
      </c>
      <c r="M1519" s="41">
        <f t="shared" si="167"/>
        <v>6.3837378231876034</v>
      </c>
    </row>
    <row r="1520" spans="2:13">
      <c r="B1520" s="83">
        <f t="shared" si="161"/>
        <v>1515</v>
      </c>
      <c r="C1520" s="44">
        <v>5800</v>
      </c>
      <c r="D1520" s="48">
        <v>12816.28</v>
      </c>
      <c r="E1520" s="48">
        <v>12.816280000000001</v>
      </c>
      <c r="F1520" s="48">
        <v>21.101113593618585</v>
      </c>
      <c r="G1520" s="50">
        <v>426.9</v>
      </c>
      <c r="H1520" s="41">
        <f t="shared" si="162"/>
        <v>1.2816280000000001E-2</v>
      </c>
      <c r="I1520" s="41">
        <f t="shared" si="163"/>
        <v>1.5197972033333333</v>
      </c>
      <c r="J1520" s="41">
        <f t="shared" si="164"/>
        <v>5.4712699320000002</v>
      </c>
      <c r="K1520" s="41">
        <f t="shared" si="165"/>
        <v>8242.5523321096352</v>
      </c>
      <c r="L1520" s="41">
        <f t="shared" si="166"/>
        <v>4.2402341973000008E-3</v>
      </c>
      <c r="M1520" s="41">
        <f t="shared" si="167"/>
        <v>6.3879780573849034</v>
      </c>
    </row>
    <row r="1521" spans="2:13">
      <c r="B1521" s="83">
        <f t="shared" si="161"/>
        <v>1516</v>
      </c>
      <c r="C1521" s="44">
        <v>5800</v>
      </c>
      <c r="D1521" s="48">
        <v>12816.28</v>
      </c>
      <c r="E1521" s="48">
        <v>12.816280000000001</v>
      </c>
      <c r="F1521" s="48">
        <v>21.101113593618585</v>
      </c>
      <c r="G1521" s="50">
        <v>426.9</v>
      </c>
      <c r="H1521" s="41">
        <f t="shared" si="162"/>
        <v>1.2816280000000001E-2</v>
      </c>
      <c r="I1521" s="41">
        <f t="shared" si="163"/>
        <v>1.5197972033333333</v>
      </c>
      <c r="J1521" s="41">
        <f t="shared" si="164"/>
        <v>5.4712699320000002</v>
      </c>
      <c r="K1521" s="41">
        <f t="shared" si="165"/>
        <v>8248.023602041636</v>
      </c>
      <c r="L1521" s="41">
        <f t="shared" si="166"/>
        <v>4.2402341973000008E-3</v>
      </c>
      <c r="M1521" s="41">
        <f t="shared" si="167"/>
        <v>6.3922182915822034</v>
      </c>
    </row>
    <row r="1522" spans="2:13">
      <c r="B1522" s="83">
        <f t="shared" si="161"/>
        <v>1517</v>
      </c>
      <c r="C1522" s="44">
        <v>5800</v>
      </c>
      <c r="D1522" s="48">
        <v>12816.28</v>
      </c>
      <c r="E1522" s="48">
        <v>12.816280000000001</v>
      </c>
      <c r="F1522" s="48">
        <v>21.101113593618585</v>
      </c>
      <c r="G1522" s="50">
        <v>426.9</v>
      </c>
      <c r="H1522" s="41">
        <f t="shared" si="162"/>
        <v>1.2816280000000001E-2</v>
      </c>
      <c r="I1522" s="41">
        <f t="shared" si="163"/>
        <v>1.5197972033333333</v>
      </c>
      <c r="J1522" s="41">
        <f t="shared" si="164"/>
        <v>5.4712699320000002</v>
      </c>
      <c r="K1522" s="41">
        <f t="shared" si="165"/>
        <v>8253.4948719736367</v>
      </c>
      <c r="L1522" s="41">
        <f t="shared" si="166"/>
        <v>4.2402341973000008E-3</v>
      </c>
      <c r="M1522" s="41">
        <f t="shared" si="167"/>
        <v>6.3964585257795035</v>
      </c>
    </row>
    <row r="1523" spans="2:13">
      <c r="B1523" s="83">
        <f t="shared" si="161"/>
        <v>1518</v>
      </c>
      <c r="C1523" s="44">
        <v>5800</v>
      </c>
      <c r="D1523" s="48">
        <v>12816.28</v>
      </c>
      <c r="E1523" s="48">
        <v>12.816280000000001</v>
      </c>
      <c r="F1523" s="48">
        <v>21.101113593618585</v>
      </c>
      <c r="G1523" s="50">
        <v>426.9</v>
      </c>
      <c r="H1523" s="41">
        <f t="shared" si="162"/>
        <v>1.2816280000000001E-2</v>
      </c>
      <c r="I1523" s="41">
        <f t="shared" si="163"/>
        <v>1.5197972033333333</v>
      </c>
      <c r="J1523" s="41">
        <f t="shared" si="164"/>
        <v>5.4712699320000002</v>
      </c>
      <c r="K1523" s="41">
        <f t="shared" si="165"/>
        <v>8258.9661419056374</v>
      </c>
      <c r="L1523" s="41">
        <f t="shared" si="166"/>
        <v>4.2402341973000008E-3</v>
      </c>
      <c r="M1523" s="41">
        <f t="shared" si="167"/>
        <v>6.4006987599768035</v>
      </c>
    </row>
    <row r="1524" spans="2:13">
      <c r="B1524" s="83">
        <f t="shared" si="161"/>
        <v>1519</v>
      </c>
      <c r="C1524" s="44">
        <v>5800</v>
      </c>
      <c r="D1524" s="48">
        <v>12816.28</v>
      </c>
      <c r="E1524" s="48">
        <v>12.816280000000001</v>
      </c>
      <c r="F1524" s="48">
        <v>21.101113593618585</v>
      </c>
      <c r="G1524" s="50">
        <v>426.9</v>
      </c>
      <c r="H1524" s="41">
        <f t="shared" si="162"/>
        <v>1.2816280000000001E-2</v>
      </c>
      <c r="I1524" s="41">
        <f t="shared" si="163"/>
        <v>1.5197972033333333</v>
      </c>
      <c r="J1524" s="41">
        <f t="shared" si="164"/>
        <v>5.4712699320000002</v>
      </c>
      <c r="K1524" s="41">
        <f t="shared" si="165"/>
        <v>8264.4374118376381</v>
      </c>
      <c r="L1524" s="41">
        <f t="shared" si="166"/>
        <v>4.2402341973000008E-3</v>
      </c>
      <c r="M1524" s="41">
        <f t="shared" si="167"/>
        <v>6.4049389941741035</v>
      </c>
    </row>
    <row r="1525" spans="2:13">
      <c r="B1525" s="83">
        <f t="shared" si="161"/>
        <v>1520</v>
      </c>
      <c r="C1525" s="44">
        <v>5800</v>
      </c>
      <c r="D1525" s="48">
        <v>12816.28</v>
      </c>
      <c r="E1525" s="48">
        <v>12.816280000000001</v>
      </c>
      <c r="F1525" s="48">
        <v>21.101113593618585</v>
      </c>
      <c r="G1525" s="50">
        <v>426.9</v>
      </c>
      <c r="H1525" s="41">
        <f t="shared" si="162"/>
        <v>1.2816280000000001E-2</v>
      </c>
      <c r="I1525" s="41">
        <f t="shared" si="163"/>
        <v>1.5197972033333333</v>
      </c>
      <c r="J1525" s="41">
        <f t="shared" si="164"/>
        <v>5.4712699320000002</v>
      </c>
      <c r="K1525" s="41">
        <f t="shared" si="165"/>
        <v>8269.9086817696389</v>
      </c>
      <c r="L1525" s="41">
        <f t="shared" si="166"/>
        <v>4.2402341973000008E-3</v>
      </c>
      <c r="M1525" s="41">
        <f t="shared" si="167"/>
        <v>6.4091792283714035</v>
      </c>
    </row>
    <row r="1526" spans="2:13">
      <c r="B1526" s="83">
        <f t="shared" si="161"/>
        <v>1521</v>
      </c>
      <c r="C1526" s="44">
        <v>5800</v>
      </c>
      <c r="D1526" s="48">
        <v>12816.28</v>
      </c>
      <c r="E1526" s="48">
        <v>12.816280000000001</v>
      </c>
      <c r="F1526" s="48">
        <v>21.101113593618585</v>
      </c>
      <c r="G1526" s="50">
        <v>426.9</v>
      </c>
      <c r="H1526" s="41">
        <f t="shared" si="162"/>
        <v>1.2816280000000001E-2</v>
      </c>
      <c r="I1526" s="41">
        <f t="shared" si="163"/>
        <v>1.5197972033333333</v>
      </c>
      <c r="J1526" s="41">
        <f t="shared" si="164"/>
        <v>5.4712699320000002</v>
      </c>
      <c r="K1526" s="41">
        <f t="shared" si="165"/>
        <v>8275.3799517016396</v>
      </c>
      <c r="L1526" s="41">
        <f t="shared" si="166"/>
        <v>4.2402341973000008E-3</v>
      </c>
      <c r="M1526" s="41">
        <f t="shared" si="167"/>
        <v>6.4134194625687035</v>
      </c>
    </row>
    <row r="1527" spans="2:13">
      <c r="B1527" s="83">
        <f t="shared" si="161"/>
        <v>1522</v>
      </c>
      <c r="C1527" s="44">
        <v>5800</v>
      </c>
      <c r="D1527" s="48">
        <v>12816.28</v>
      </c>
      <c r="E1527" s="48">
        <v>12.816280000000001</v>
      </c>
      <c r="F1527" s="48">
        <v>21.101113593618585</v>
      </c>
      <c r="G1527" s="50">
        <v>426.9</v>
      </c>
      <c r="H1527" s="41">
        <f t="shared" si="162"/>
        <v>1.2816280000000001E-2</v>
      </c>
      <c r="I1527" s="41">
        <f t="shared" si="163"/>
        <v>1.5197972033333333</v>
      </c>
      <c r="J1527" s="41">
        <f t="shared" si="164"/>
        <v>5.4712699320000002</v>
      </c>
      <c r="K1527" s="41">
        <f t="shared" si="165"/>
        <v>8280.8512216336403</v>
      </c>
      <c r="L1527" s="41">
        <f t="shared" si="166"/>
        <v>4.2402341973000008E-3</v>
      </c>
      <c r="M1527" s="41">
        <f t="shared" si="167"/>
        <v>6.4176596967660036</v>
      </c>
    </row>
    <row r="1528" spans="2:13">
      <c r="B1528" s="83">
        <f t="shared" si="161"/>
        <v>1523</v>
      </c>
      <c r="C1528" s="44">
        <v>5800</v>
      </c>
      <c r="D1528" s="48">
        <v>12816.28</v>
      </c>
      <c r="E1528" s="48">
        <v>12.816280000000001</v>
      </c>
      <c r="F1528" s="48">
        <v>21.101113593618585</v>
      </c>
      <c r="G1528" s="50">
        <v>426.9</v>
      </c>
      <c r="H1528" s="41">
        <f t="shared" si="162"/>
        <v>1.2816280000000001E-2</v>
      </c>
      <c r="I1528" s="41">
        <f t="shared" si="163"/>
        <v>1.5197972033333333</v>
      </c>
      <c r="J1528" s="41">
        <f t="shared" si="164"/>
        <v>5.4712699320000002</v>
      </c>
      <c r="K1528" s="41">
        <f t="shared" si="165"/>
        <v>8286.322491565641</v>
      </c>
      <c r="L1528" s="41">
        <f t="shared" si="166"/>
        <v>4.2402341973000008E-3</v>
      </c>
      <c r="M1528" s="41">
        <f t="shared" si="167"/>
        <v>6.4218999309633036</v>
      </c>
    </row>
    <row r="1529" spans="2:13">
      <c r="B1529" s="83">
        <f t="shared" si="161"/>
        <v>1524</v>
      </c>
      <c r="C1529" s="44">
        <v>5800</v>
      </c>
      <c r="D1529" s="48">
        <v>12816.28</v>
      </c>
      <c r="E1529" s="48">
        <v>12.816280000000001</v>
      </c>
      <c r="F1529" s="48">
        <v>21.101113593618585</v>
      </c>
      <c r="G1529" s="50">
        <v>504.47</v>
      </c>
      <c r="H1529" s="41">
        <f t="shared" si="162"/>
        <v>1.2816280000000001E-2</v>
      </c>
      <c r="I1529" s="41">
        <f t="shared" si="163"/>
        <v>1.7959524365555557</v>
      </c>
      <c r="J1529" s="41">
        <f t="shared" si="164"/>
        <v>6.465428771600001</v>
      </c>
      <c r="K1529" s="41">
        <f t="shared" si="165"/>
        <v>8292.7879203372413</v>
      </c>
      <c r="L1529" s="41">
        <f t="shared" si="166"/>
        <v>5.0107072979900004E-3</v>
      </c>
      <c r="M1529" s="41">
        <f t="shared" si="167"/>
        <v>6.4269106382612939</v>
      </c>
    </row>
    <row r="1530" spans="2:13">
      <c r="B1530" s="83">
        <f t="shared" si="161"/>
        <v>1525</v>
      </c>
      <c r="C1530" s="44">
        <v>5800</v>
      </c>
      <c r="D1530" s="48">
        <v>12816.28</v>
      </c>
      <c r="E1530" s="48">
        <v>12.816280000000001</v>
      </c>
      <c r="F1530" s="48">
        <v>21.101113593618585</v>
      </c>
      <c r="G1530" s="50">
        <v>504.47</v>
      </c>
      <c r="H1530" s="41">
        <f t="shared" si="162"/>
        <v>1.2816280000000001E-2</v>
      </c>
      <c r="I1530" s="41">
        <f t="shared" si="163"/>
        <v>1.7959524365555557</v>
      </c>
      <c r="J1530" s="41">
        <f t="shared" si="164"/>
        <v>6.465428771600001</v>
      </c>
      <c r="K1530" s="41">
        <f t="shared" si="165"/>
        <v>8299.2533491088416</v>
      </c>
      <c r="L1530" s="41">
        <f t="shared" si="166"/>
        <v>5.0107072979900004E-3</v>
      </c>
      <c r="M1530" s="41">
        <f t="shared" si="167"/>
        <v>6.4319213455592843</v>
      </c>
    </row>
    <row r="1531" spans="2:13">
      <c r="B1531" s="83">
        <f t="shared" si="161"/>
        <v>1526</v>
      </c>
      <c r="C1531" s="44">
        <v>5800</v>
      </c>
      <c r="D1531" s="48">
        <v>12816.28</v>
      </c>
      <c r="E1531" s="48">
        <v>12.816280000000001</v>
      </c>
      <c r="F1531" s="48">
        <v>21.101113593618585</v>
      </c>
      <c r="G1531" s="50">
        <v>504.47</v>
      </c>
      <c r="H1531" s="41">
        <f t="shared" si="162"/>
        <v>1.2816280000000001E-2</v>
      </c>
      <c r="I1531" s="41">
        <f t="shared" si="163"/>
        <v>1.7959524365555557</v>
      </c>
      <c r="J1531" s="41">
        <f t="shared" si="164"/>
        <v>6.465428771600001</v>
      </c>
      <c r="K1531" s="41">
        <f t="shared" si="165"/>
        <v>8305.7187778804418</v>
      </c>
      <c r="L1531" s="41">
        <f t="shared" si="166"/>
        <v>5.0107072979900004E-3</v>
      </c>
      <c r="M1531" s="41">
        <f t="shared" si="167"/>
        <v>6.4369320528572747</v>
      </c>
    </row>
    <row r="1532" spans="2:13">
      <c r="B1532" s="83">
        <f t="shared" si="161"/>
        <v>1527</v>
      </c>
      <c r="C1532" s="44">
        <v>5800</v>
      </c>
      <c r="D1532" s="48">
        <v>12816.28</v>
      </c>
      <c r="E1532" s="48">
        <v>12.816280000000001</v>
      </c>
      <c r="F1532" s="48">
        <v>21.101113593618585</v>
      </c>
      <c r="G1532" s="50">
        <v>504.47</v>
      </c>
      <c r="H1532" s="41">
        <f t="shared" si="162"/>
        <v>1.2816280000000001E-2</v>
      </c>
      <c r="I1532" s="41">
        <f t="shared" si="163"/>
        <v>1.7959524365555557</v>
      </c>
      <c r="J1532" s="41">
        <f t="shared" si="164"/>
        <v>6.465428771600001</v>
      </c>
      <c r="K1532" s="41">
        <f t="shared" si="165"/>
        <v>8312.1842066520421</v>
      </c>
      <c r="L1532" s="41">
        <f t="shared" si="166"/>
        <v>5.0107072979900004E-3</v>
      </c>
      <c r="M1532" s="41">
        <f t="shared" si="167"/>
        <v>6.441942760155265</v>
      </c>
    </row>
    <row r="1533" spans="2:13">
      <c r="B1533" s="83">
        <f t="shared" si="161"/>
        <v>1528</v>
      </c>
      <c r="C1533" s="44">
        <v>5800</v>
      </c>
      <c r="D1533" s="48">
        <v>12816.28</v>
      </c>
      <c r="E1533" s="48">
        <v>12.816280000000001</v>
      </c>
      <c r="F1533" s="48">
        <v>21.101113593618585</v>
      </c>
      <c r="G1533" s="50">
        <v>457.1</v>
      </c>
      <c r="H1533" s="41">
        <f t="shared" si="162"/>
        <v>1.2816280000000001E-2</v>
      </c>
      <c r="I1533" s="41">
        <f t="shared" si="163"/>
        <v>1.6273115522222223</v>
      </c>
      <c r="J1533" s="41">
        <f t="shared" si="164"/>
        <v>5.8583215880000008</v>
      </c>
      <c r="K1533" s="41">
        <f t="shared" si="165"/>
        <v>8318.0425282400429</v>
      </c>
      <c r="L1533" s="41">
        <f t="shared" si="166"/>
        <v>4.5401992307000007E-3</v>
      </c>
      <c r="M1533" s="41">
        <f t="shared" si="167"/>
        <v>6.4464829593859649</v>
      </c>
    </row>
    <row r="1534" spans="2:13">
      <c r="B1534" s="83">
        <f t="shared" si="161"/>
        <v>1529</v>
      </c>
      <c r="C1534" s="44">
        <v>5800</v>
      </c>
      <c r="D1534" s="48">
        <v>12816.28</v>
      </c>
      <c r="E1534" s="48">
        <v>12.816280000000001</v>
      </c>
      <c r="F1534" s="48">
        <v>21.101113593618585</v>
      </c>
      <c r="G1534" s="50">
        <v>457.1</v>
      </c>
      <c r="H1534" s="41">
        <f t="shared" si="162"/>
        <v>1.2816280000000001E-2</v>
      </c>
      <c r="I1534" s="41">
        <f t="shared" si="163"/>
        <v>1.6273115522222223</v>
      </c>
      <c r="J1534" s="41">
        <f t="shared" si="164"/>
        <v>5.8583215880000008</v>
      </c>
      <c r="K1534" s="41">
        <f t="shared" si="165"/>
        <v>8323.9008498280436</v>
      </c>
      <c r="L1534" s="41">
        <f t="shared" si="166"/>
        <v>4.5401992307000007E-3</v>
      </c>
      <c r="M1534" s="41">
        <f t="shared" si="167"/>
        <v>6.4510231586166649</v>
      </c>
    </row>
    <row r="1535" spans="2:13">
      <c r="B1535" s="82">
        <f t="shared" si="161"/>
        <v>1530</v>
      </c>
      <c r="C1535" s="44">
        <v>5800</v>
      </c>
      <c r="D1535" s="48">
        <v>12816.28</v>
      </c>
      <c r="E1535" s="48">
        <v>12.816280000000001</v>
      </c>
      <c r="F1535" s="48">
        <v>21.101113593618585</v>
      </c>
      <c r="G1535" s="50">
        <v>457.1</v>
      </c>
      <c r="H1535" s="41">
        <f t="shared" si="162"/>
        <v>1.2816280000000001E-2</v>
      </c>
      <c r="I1535" s="41">
        <f t="shared" si="163"/>
        <v>1.6273115522222223</v>
      </c>
      <c r="J1535" s="41">
        <f t="shared" si="164"/>
        <v>5.8583215880000008</v>
      </c>
      <c r="K1535" s="41">
        <f t="shared" si="165"/>
        <v>8329.7591714160444</v>
      </c>
      <c r="L1535" s="41">
        <f t="shared" si="166"/>
        <v>4.5401992307000007E-3</v>
      </c>
      <c r="M1535" s="41">
        <f t="shared" si="167"/>
        <v>6.4555633578473648</v>
      </c>
    </row>
    <row r="1536" spans="2:13">
      <c r="B1536" s="82">
        <f t="shared" si="161"/>
        <v>1531</v>
      </c>
      <c r="C1536" s="44">
        <v>5800</v>
      </c>
      <c r="D1536" s="48">
        <v>12816.28</v>
      </c>
      <c r="E1536" s="48">
        <v>12.816280000000001</v>
      </c>
      <c r="F1536" s="48">
        <v>21.101113593618585</v>
      </c>
      <c r="G1536" s="50">
        <v>457.1</v>
      </c>
      <c r="H1536" s="41">
        <f t="shared" si="162"/>
        <v>1.2816280000000001E-2</v>
      </c>
      <c r="I1536" s="41">
        <f t="shared" si="163"/>
        <v>1.6273115522222223</v>
      </c>
      <c r="J1536" s="41">
        <f t="shared" si="164"/>
        <v>5.8583215880000008</v>
      </c>
      <c r="K1536" s="41">
        <f t="shared" si="165"/>
        <v>8335.6174930040452</v>
      </c>
      <c r="L1536" s="41">
        <f t="shared" si="166"/>
        <v>4.5401992307000007E-3</v>
      </c>
      <c r="M1536" s="41">
        <f t="shared" si="167"/>
        <v>6.4601035570780647</v>
      </c>
    </row>
    <row r="1537" spans="2:13">
      <c r="B1537" s="82">
        <f t="shared" si="161"/>
        <v>1532</v>
      </c>
      <c r="C1537" s="44">
        <v>5800</v>
      </c>
      <c r="D1537" s="48">
        <v>12816.28</v>
      </c>
      <c r="E1537" s="48">
        <v>12.816280000000001</v>
      </c>
      <c r="F1537" s="48">
        <v>21.101113593618585</v>
      </c>
      <c r="G1537" s="50">
        <v>457.1</v>
      </c>
      <c r="H1537" s="41">
        <f t="shared" si="162"/>
        <v>1.2816280000000001E-2</v>
      </c>
      <c r="I1537" s="41">
        <f t="shared" si="163"/>
        <v>1.6273115522222223</v>
      </c>
      <c r="J1537" s="41">
        <f t="shared" si="164"/>
        <v>5.8583215880000008</v>
      </c>
      <c r="K1537" s="41">
        <f t="shared" si="165"/>
        <v>8341.4758145920459</v>
      </c>
      <c r="L1537" s="41">
        <f t="shared" si="166"/>
        <v>4.5401992307000007E-3</v>
      </c>
      <c r="M1537" s="41">
        <f t="shared" si="167"/>
        <v>6.4646437563087646</v>
      </c>
    </row>
    <row r="1538" spans="2:13">
      <c r="B1538" s="82">
        <f t="shared" si="161"/>
        <v>1533</v>
      </c>
      <c r="C1538" s="44">
        <v>5800</v>
      </c>
      <c r="D1538" s="48">
        <v>12816.28</v>
      </c>
      <c r="E1538" s="48">
        <v>12.816280000000001</v>
      </c>
      <c r="F1538" s="48">
        <v>21.101113593618585</v>
      </c>
      <c r="G1538" s="50">
        <v>457.1</v>
      </c>
      <c r="H1538" s="41">
        <f t="shared" si="162"/>
        <v>1.2816280000000001E-2</v>
      </c>
      <c r="I1538" s="41">
        <f t="shared" si="163"/>
        <v>1.6273115522222223</v>
      </c>
      <c r="J1538" s="41">
        <f t="shared" si="164"/>
        <v>5.8583215880000008</v>
      </c>
      <c r="K1538" s="41">
        <f t="shared" si="165"/>
        <v>8347.3341361800467</v>
      </c>
      <c r="L1538" s="41">
        <f t="shared" si="166"/>
        <v>4.5401992307000007E-3</v>
      </c>
      <c r="M1538" s="41">
        <f t="shared" si="167"/>
        <v>6.4691839555394646</v>
      </c>
    </row>
    <row r="1539" spans="2:13">
      <c r="B1539" s="82">
        <f t="shared" si="161"/>
        <v>1534</v>
      </c>
      <c r="C1539" s="44">
        <v>5800</v>
      </c>
      <c r="D1539" s="48">
        <v>12816.28</v>
      </c>
      <c r="E1539" s="48">
        <v>12.816280000000001</v>
      </c>
      <c r="F1539" s="48">
        <v>21.101113593618585</v>
      </c>
      <c r="G1539" s="50">
        <v>457.1</v>
      </c>
      <c r="H1539" s="41">
        <f t="shared" si="162"/>
        <v>1.2816280000000001E-2</v>
      </c>
      <c r="I1539" s="41">
        <f t="shared" si="163"/>
        <v>1.6273115522222223</v>
      </c>
      <c r="J1539" s="41">
        <f t="shared" si="164"/>
        <v>5.8583215880000008</v>
      </c>
      <c r="K1539" s="41">
        <f t="shared" si="165"/>
        <v>8353.1924577680475</v>
      </c>
      <c r="L1539" s="41">
        <f t="shared" si="166"/>
        <v>4.5401992307000007E-3</v>
      </c>
      <c r="M1539" s="41">
        <f t="shared" si="167"/>
        <v>6.4737241547701645</v>
      </c>
    </row>
    <row r="1540" spans="2:13">
      <c r="B1540" s="82">
        <f t="shared" si="161"/>
        <v>1535</v>
      </c>
      <c r="C1540" s="44">
        <v>5800</v>
      </c>
      <c r="D1540" s="48">
        <v>12816.28</v>
      </c>
      <c r="E1540" s="48">
        <v>12.816280000000001</v>
      </c>
      <c r="F1540" s="48">
        <v>21.101113593618585</v>
      </c>
      <c r="G1540" s="50">
        <v>457.1</v>
      </c>
      <c r="H1540" s="41">
        <f t="shared" si="162"/>
        <v>1.2816280000000001E-2</v>
      </c>
      <c r="I1540" s="41">
        <f t="shared" si="163"/>
        <v>1.6273115522222223</v>
      </c>
      <c r="J1540" s="41">
        <f t="shared" si="164"/>
        <v>5.8583215880000008</v>
      </c>
      <c r="K1540" s="41">
        <f t="shared" si="165"/>
        <v>8359.0507793560482</v>
      </c>
      <c r="L1540" s="41">
        <f t="shared" si="166"/>
        <v>4.5401992307000007E-3</v>
      </c>
      <c r="M1540" s="41">
        <f t="shared" si="167"/>
        <v>6.4782643540008644</v>
      </c>
    </row>
    <row r="1541" spans="2:13">
      <c r="B1541" s="82">
        <f t="shared" si="161"/>
        <v>1536</v>
      </c>
      <c r="C1541" s="44">
        <v>5800</v>
      </c>
      <c r="D1541" s="48">
        <v>12816.28</v>
      </c>
      <c r="E1541" s="48">
        <v>12.816280000000001</v>
      </c>
      <c r="F1541" s="48">
        <v>21.101113593618585</v>
      </c>
      <c r="G1541" s="50">
        <v>457.1</v>
      </c>
      <c r="H1541" s="41">
        <f t="shared" si="162"/>
        <v>1.2816280000000001E-2</v>
      </c>
      <c r="I1541" s="41">
        <f t="shared" si="163"/>
        <v>1.6273115522222223</v>
      </c>
      <c r="J1541" s="41">
        <f t="shared" si="164"/>
        <v>5.8583215880000008</v>
      </c>
      <c r="K1541" s="41">
        <f t="shared" si="165"/>
        <v>8364.909100944049</v>
      </c>
      <c r="L1541" s="41">
        <f t="shared" si="166"/>
        <v>4.5401992307000007E-3</v>
      </c>
      <c r="M1541" s="41">
        <f t="shared" si="167"/>
        <v>6.4828045532315643</v>
      </c>
    </row>
    <row r="1542" spans="2:13">
      <c r="B1542" s="82">
        <f t="shared" si="161"/>
        <v>1537</v>
      </c>
      <c r="C1542" s="44">
        <v>5800</v>
      </c>
      <c r="D1542" s="48">
        <v>12816.28</v>
      </c>
      <c r="E1542" s="48">
        <v>12.816280000000001</v>
      </c>
      <c r="F1542" s="48">
        <v>21.101113593618585</v>
      </c>
      <c r="G1542" s="50">
        <v>457.1</v>
      </c>
      <c r="H1542" s="41">
        <f t="shared" si="162"/>
        <v>1.2816280000000001E-2</v>
      </c>
      <c r="I1542" s="41">
        <f t="shared" si="163"/>
        <v>1.6273115522222223</v>
      </c>
      <c r="J1542" s="41">
        <f t="shared" si="164"/>
        <v>5.8583215880000008</v>
      </c>
      <c r="K1542" s="41">
        <f t="shared" si="165"/>
        <v>8370.7674225320497</v>
      </c>
      <c r="L1542" s="41">
        <f t="shared" si="166"/>
        <v>4.5401992307000007E-3</v>
      </c>
      <c r="M1542" s="41">
        <f t="shared" si="167"/>
        <v>6.4873447524622643</v>
      </c>
    </row>
    <row r="1543" spans="2:13">
      <c r="B1543" s="83">
        <f t="shared" ref="B1543:B1606" si="168">B1542+1</f>
        <v>1538</v>
      </c>
      <c r="C1543" s="44">
        <v>5800</v>
      </c>
      <c r="D1543" s="48">
        <v>12816.28</v>
      </c>
      <c r="E1543" s="48">
        <v>12.816280000000001</v>
      </c>
      <c r="F1543" s="48">
        <v>21.101113593618585</v>
      </c>
      <c r="G1543" s="50">
        <v>414.1</v>
      </c>
      <c r="H1543" s="41">
        <f t="shared" ref="H1543:H1606" si="169">E1543/1000</f>
        <v>1.2816280000000001E-2</v>
      </c>
      <c r="I1543" s="41">
        <f t="shared" ref="I1543:I1606" si="170">E1543*G1543/3600</f>
        <v>1.474228207777778</v>
      </c>
      <c r="J1543" s="41">
        <f t="shared" ref="J1543:J1606" si="171">H1543*G1543</f>
        <v>5.3072215480000011</v>
      </c>
      <c r="K1543" s="41">
        <f t="shared" ref="K1543:K1606" si="172">K1542+J1543</f>
        <v>8376.0746440800503</v>
      </c>
      <c r="L1543" s="41">
        <f t="shared" ref="L1543:L1606" si="173">J1543/1000*0.775</f>
        <v>4.1130966997000012E-3</v>
      </c>
      <c r="M1543" s="41">
        <f t="shared" ref="M1543:M1606" si="174">M1542+L1543</f>
        <v>6.4914578491619643</v>
      </c>
    </row>
    <row r="1544" spans="2:13">
      <c r="B1544" s="83">
        <f t="shared" si="168"/>
        <v>1539</v>
      </c>
      <c r="C1544" s="44">
        <v>5800</v>
      </c>
      <c r="D1544" s="48">
        <v>12816.28</v>
      </c>
      <c r="E1544" s="48">
        <v>12.816280000000001</v>
      </c>
      <c r="F1544" s="48">
        <v>21.101113593618585</v>
      </c>
      <c r="G1544" s="50">
        <v>443.8</v>
      </c>
      <c r="H1544" s="41">
        <f t="shared" si="169"/>
        <v>1.2816280000000001E-2</v>
      </c>
      <c r="I1544" s="41">
        <f t="shared" si="170"/>
        <v>1.5799625177777779</v>
      </c>
      <c r="J1544" s="41">
        <f t="shared" si="171"/>
        <v>5.6878650640000004</v>
      </c>
      <c r="K1544" s="41">
        <f t="shared" si="172"/>
        <v>8381.7625091440495</v>
      </c>
      <c r="L1544" s="41">
        <f t="shared" si="173"/>
        <v>4.4080954246E-3</v>
      </c>
      <c r="M1544" s="41">
        <f t="shared" si="174"/>
        <v>6.4958659445865647</v>
      </c>
    </row>
    <row r="1545" spans="2:13">
      <c r="B1545" s="83">
        <f t="shared" si="168"/>
        <v>1540</v>
      </c>
      <c r="C1545" s="44">
        <v>5800</v>
      </c>
      <c r="D1545" s="48">
        <v>12816.28</v>
      </c>
      <c r="E1545" s="48">
        <v>12.816280000000001</v>
      </c>
      <c r="F1545" s="48">
        <v>21.101113593618585</v>
      </c>
      <c r="G1545" s="50">
        <v>443.8</v>
      </c>
      <c r="H1545" s="41">
        <f t="shared" si="169"/>
        <v>1.2816280000000001E-2</v>
      </c>
      <c r="I1545" s="41">
        <f t="shared" si="170"/>
        <v>1.5799625177777779</v>
      </c>
      <c r="J1545" s="41">
        <f t="shared" si="171"/>
        <v>5.6878650640000004</v>
      </c>
      <c r="K1545" s="41">
        <f t="shared" si="172"/>
        <v>8387.4503742080487</v>
      </c>
      <c r="L1545" s="41">
        <f t="shared" si="173"/>
        <v>4.4080954246E-3</v>
      </c>
      <c r="M1545" s="41">
        <f t="shared" si="174"/>
        <v>6.5002740400111652</v>
      </c>
    </row>
    <row r="1546" spans="2:13">
      <c r="B1546" s="83">
        <f t="shared" si="168"/>
        <v>1541</v>
      </c>
      <c r="C1546" s="44">
        <v>5800</v>
      </c>
      <c r="D1546" s="48">
        <v>12816.28</v>
      </c>
      <c r="E1546" s="48">
        <v>12.816280000000001</v>
      </c>
      <c r="F1546" s="48">
        <v>21.101113593618585</v>
      </c>
      <c r="G1546" s="50">
        <v>443.8</v>
      </c>
      <c r="H1546" s="41">
        <f t="shared" si="169"/>
        <v>1.2816280000000001E-2</v>
      </c>
      <c r="I1546" s="41">
        <f t="shared" si="170"/>
        <v>1.5799625177777779</v>
      </c>
      <c r="J1546" s="41">
        <f t="shared" si="171"/>
        <v>5.6878650640000004</v>
      </c>
      <c r="K1546" s="41">
        <f t="shared" si="172"/>
        <v>8393.1382392720479</v>
      </c>
      <c r="L1546" s="41">
        <f t="shared" si="173"/>
        <v>4.4080954246E-3</v>
      </c>
      <c r="M1546" s="41">
        <f t="shared" si="174"/>
        <v>6.5046821354357656</v>
      </c>
    </row>
    <row r="1547" spans="2:13">
      <c r="B1547" s="83">
        <f t="shared" si="168"/>
        <v>1542</v>
      </c>
      <c r="C1547" s="44">
        <v>5800</v>
      </c>
      <c r="D1547" s="48">
        <v>12816.28</v>
      </c>
      <c r="E1547" s="48">
        <v>12.816280000000001</v>
      </c>
      <c r="F1547" s="48">
        <v>21.101113593618585</v>
      </c>
      <c r="G1547" s="50">
        <v>443.8</v>
      </c>
      <c r="H1547" s="41">
        <f t="shared" si="169"/>
        <v>1.2816280000000001E-2</v>
      </c>
      <c r="I1547" s="41">
        <f t="shared" si="170"/>
        <v>1.5799625177777779</v>
      </c>
      <c r="J1547" s="41">
        <f t="shared" si="171"/>
        <v>5.6878650640000004</v>
      </c>
      <c r="K1547" s="41">
        <f t="shared" si="172"/>
        <v>8398.8261043360471</v>
      </c>
      <c r="L1547" s="41">
        <f t="shared" si="173"/>
        <v>4.4080954246E-3</v>
      </c>
      <c r="M1547" s="41">
        <f t="shared" si="174"/>
        <v>6.509090230860366</v>
      </c>
    </row>
    <row r="1548" spans="2:13">
      <c r="B1548" s="83">
        <f t="shared" si="168"/>
        <v>1543</v>
      </c>
      <c r="C1548" s="44">
        <v>5800</v>
      </c>
      <c r="D1548" s="48">
        <v>12816.28</v>
      </c>
      <c r="E1548" s="48">
        <v>12.816280000000001</v>
      </c>
      <c r="F1548" s="48">
        <v>21.101113593618585</v>
      </c>
      <c r="G1548" s="50">
        <v>443.8</v>
      </c>
      <c r="H1548" s="41">
        <f t="shared" si="169"/>
        <v>1.2816280000000001E-2</v>
      </c>
      <c r="I1548" s="41">
        <f t="shared" si="170"/>
        <v>1.5799625177777779</v>
      </c>
      <c r="J1548" s="41">
        <f t="shared" si="171"/>
        <v>5.6878650640000004</v>
      </c>
      <c r="K1548" s="41">
        <f t="shared" si="172"/>
        <v>8404.5139694000463</v>
      </c>
      <c r="L1548" s="41">
        <f t="shared" si="173"/>
        <v>4.4080954246E-3</v>
      </c>
      <c r="M1548" s="41">
        <f t="shared" si="174"/>
        <v>6.5134983262849664</v>
      </c>
    </row>
    <row r="1549" spans="2:13">
      <c r="B1549" s="83">
        <f t="shared" si="168"/>
        <v>1544</v>
      </c>
      <c r="C1549" s="44">
        <v>5800</v>
      </c>
      <c r="D1549" s="48">
        <v>12816.28</v>
      </c>
      <c r="E1549" s="48">
        <v>12.816280000000001</v>
      </c>
      <c r="F1549" s="48">
        <v>21.101113593618585</v>
      </c>
      <c r="G1549" s="50">
        <v>443.8</v>
      </c>
      <c r="H1549" s="41">
        <f t="shared" si="169"/>
        <v>1.2816280000000001E-2</v>
      </c>
      <c r="I1549" s="41">
        <f t="shared" si="170"/>
        <v>1.5799625177777779</v>
      </c>
      <c r="J1549" s="41">
        <f t="shared" si="171"/>
        <v>5.6878650640000004</v>
      </c>
      <c r="K1549" s="41">
        <f t="shared" si="172"/>
        <v>8410.2018344640455</v>
      </c>
      <c r="L1549" s="41">
        <f t="shared" si="173"/>
        <v>4.4080954246E-3</v>
      </c>
      <c r="M1549" s="41">
        <f t="shared" si="174"/>
        <v>6.5179064217095668</v>
      </c>
    </row>
    <row r="1550" spans="2:13">
      <c r="B1550" s="83">
        <f t="shared" si="168"/>
        <v>1545</v>
      </c>
      <c r="C1550" s="44">
        <v>5800</v>
      </c>
      <c r="D1550" s="48">
        <v>12816.28</v>
      </c>
      <c r="E1550" s="48">
        <v>12.816280000000001</v>
      </c>
      <c r="F1550" s="48">
        <v>21.101113593618585</v>
      </c>
      <c r="G1550" s="50">
        <v>443.8</v>
      </c>
      <c r="H1550" s="41">
        <f t="shared" si="169"/>
        <v>1.2816280000000001E-2</v>
      </c>
      <c r="I1550" s="41">
        <f t="shared" si="170"/>
        <v>1.5799625177777779</v>
      </c>
      <c r="J1550" s="41">
        <f t="shared" si="171"/>
        <v>5.6878650640000004</v>
      </c>
      <c r="K1550" s="41">
        <f t="shared" si="172"/>
        <v>8415.8896995280447</v>
      </c>
      <c r="L1550" s="41">
        <f t="shared" si="173"/>
        <v>4.4080954246E-3</v>
      </c>
      <c r="M1550" s="41">
        <f t="shared" si="174"/>
        <v>6.5223145171341672</v>
      </c>
    </row>
    <row r="1551" spans="2:13">
      <c r="B1551" s="83">
        <f t="shared" si="168"/>
        <v>1546</v>
      </c>
      <c r="C1551" s="44">
        <v>5800</v>
      </c>
      <c r="D1551" s="48">
        <v>12816.28</v>
      </c>
      <c r="E1551" s="48">
        <v>12.816280000000001</v>
      </c>
      <c r="F1551" s="48">
        <v>21.101113593618585</v>
      </c>
      <c r="G1551" s="50">
        <v>477</v>
      </c>
      <c r="H1551" s="41">
        <f t="shared" si="169"/>
        <v>1.2816280000000001E-2</v>
      </c>
      <c r="I1551" s="41">
        <f t="shared" si="170"/>
        <v>1.6981571</v>
      </c>
      <c r="J1551" s="41">
        <f t="shared" si="171"/>
        <v>6.1133655600000001</v>
      </c>
      <c r="K1551" s="41">
        <f t="shared" si="172"/>
        <v>8422.0030650880453</v>
      </c>
      <c r="L1551" s="41">
        <f t="shared" si="173"/>
        <v>4.7378583090000002E-3</v>
      </c>
      <c r="M1551" s="41">
        <f t="shared" si="174"/>
        <v>6.5270523754431675</v>
      </c>
    </row>
    <row r="1552" spans="2:13">
      <c r="B1552" s="83">
        <f t="shared" si="168"/>
        <v>1547</v>
      </c>
      <c r="C1552" s="44">
        <v>5800</v>
      </c>
      <c r="D1552" s="48">
        <v>12816.28</v>
      </c>
      <c r="E1552" s="48">
        <v>12.816280000000001</v>
      </c>
      <c r="F1552" s="48">
        <v>21.101113593618585</v>
      </c>
      <c r="G1552" s="50">
        <v>477</v>
      </c>
      <c r="H1552" s="41">
        <f t="shared" si="169"/>
        <v>1.2816280000000001E-2</v>
      </c>
      <c r="I1552" s="41">
        <f t="shared" si="170"/>
        <v>1.6981571</v>
      </c>
      <c r="J1552" s="41">
        <f t="shared" si="171"/>
        <v>6.1133655600000001</v>
      </c>
      <c r="K1552" s="41">
        <f t="shared" si="172"/>
        <v>8428.1164306480459</v>
      </c>
      <c r="L1552" s="41">
        <f t="shared" si="173"/>
        <v>4.7378583090000002E-3</v>
      </c>
      <c r="M1552" s="41">
        <f t="shared" si="174"/>
        <v>6.5317902337521678</v>
      </c>
    </row>
    <row r="1553" spans="2:13">
      <c r="B1553" s="83">
        <f t="shared" si="168"/>
        <v>1548</v>
      </c>
      <c r="C1553" s="44">
        <v>5800</v>
      </c>
      <c r="D1553" s="48">
        <v>12816.28</v>
      </c>
      <c r="E1553" s="48">
        <v>12.816280000000001</v>
      </c>
      <c r="F1553" s="48">
        <v>21.101113593618585</v>
      </c>
      <c r="G1553" s="50">
        <v>477</v>
      </c>
      <c r="H1553" s="41">
        <f t="shared" si="169"/>
        <v>1.2816280000000001E-2</v>
      </c>
      <c r="I1553" s="41">
        <f t="shared" si="170"/>
        <v>1.6981571</v>
      </c>
      <c r="J1553" s="41">
        <f t="shared" si="171"/>
        <v>6.1133655600000001</v>
      </c>
      <c r="K1553" s="41">
        <f t="shared" si="172"/>
        <v>8434.2297962080465</v>
      </c>
      <c r="L1553" s="41">
        <f t="shared" si="173"/>
        <v>4.7378583090000002E-3</v>
      </c>
      <c r="M1553" s="41">
        <f t="shared" si="174"/>
        <v>6.5365280920611681</v>
      </c>
    </row>
    <row r="1554" spans="2:13">
      <c r="B1554" s="83">
        <f t="shared" si="168"/>
        <v>1549</v>
      </c>
      <c r="C1554" s="44">
        <v>5800</v>
      </c>
      <c r="D1554" s="48">
        <v>12816.28</v>
      </c>
      <c r="E1554" s="48">
        <v>12.816280000000001</v>
      </c>
      <c r="F1554" s="48">
        <v>21.101113593618585</v>
      </c>
      <c r="G1554" s="50">
        <v>469</v>
      </c>
      <c r="H1554" s="41">
        <f t="shared" si="169"/>
        <v>1.2816280000000001E-2</v>
      </c>
      <c r="I1554" s="41">
        <f t="shared" si="170"/>
        <v>1.6696764777777777</v>
      </c>
      <c r="J1554" s="41">
        <f t="shared" si="171"/>
        <v>6.0108353200000009</v>
      </c>
      <c r="K1554" s="41">
        <f t="shared" si="172"/>
        <v>8440.2406315280459</v>
      </c>
      <c r="L1554" s="41">
        <f t="shared" si="173"/>
        <v>4.6583973730000014E-3</v>
      </c>
      <c r="M1554" s="41">
        <f t="shared" si="174"/>
        <v>6.5411864894341685</v>
      </c>
    </row>
    <row r="1555" spans="2:13">
      <c r="B1555" s="83">
        <f t="shared" si="168"/>
        <v>1550</v>
      </c>
      <c r="C1555" s="44">
        <v>5800</v>
      </c>
      <c r="D1555" s="48">
        <v>12816.28</v>
      </c>
      <c r="E1555" s="48">
        <v>12.816280000000001</v>
      </c>
      <c r="F1555" s="48">
        <v>21.101113593618585</v>
      </c>
      <c r="G1555" s="50">
        <v>469</v>
      </c>
      <c r="H1555" s="41">
        <f t="shared" si="169"/>
        <v>1.2816280000000001E-2</v>
      </c>
      <c r="I1555" s="41">
        <f t="shared" si="170"/>
        <v>1.6696764777777777</v>
      </c>
      <c r="J1555" s="41">
        <f t="shared" si="171"/>
        <v>6.0108353200000009</v>
      </c>
      <c r="K1555" s="41">
        <f t="shared" si="172"/>
        <v>8446.2514668480453</v>
      </c>
      <c r="L1555" s="41">
        <f t="shared" si="173"/>
        <v>4.6583973730000014E-3</v>
      </c>
      <c r="M1555" s="41">
        <f t="shared" si="174"/>
        <v>6.5458448868071688</v>
      </c>
    </row>
    <row r="1556" spans="2:13">
      <c r="B1556" s="83">
        <f t="shared" si="168"/>
        <v>1551</v>
      </c>
      <c r="C1556" s="44">
        <v>5800</v>
      </c>
      <c r="D1556" s="48">
        <v>12816.28</v>
      </c>
      <c r="E1556" s="48">
        <v>12.816280000000001</v>
      </c>
      <c r="F1556" s="48">
        <v>21.101113593618585</v>
      </c>
      <c r="G1556" s="50">
        <v>469</v>
      </c>
      <c r="H1556" s="41">
        <f t="shared" si="169"/>
        <v>1.2816280000000001E-2</v>
      </c>
      <c r="I1556" s="41">
        <f t="shared" si="170"/>
        <v>1.6696764777777777</v>
      </c>
      <c r="J1556" s="41">
        <f t="shared" si="171"/>
        <v>6.0108353200000009</v>
      </c>
      <c r="K1556" s="41">
        <f t="shared" si="172"/>
        <v>8452.2623021680447</v>
      </c>
      <c r="L1556" s="41">
        <f t="shared" si="173"/>
        <v>4.6583973730000014E-3</v>
      </c>
      <c r="M1556" s="41">
        <f t="shared" si="174"/>
        <v>6.5505032841801691</v>
      </c>
    </row>
    <row r="1557" spans="2:13">
      <c r="B1557" s="83">
        <f t="shared" si="168"/>
        <v>1552</v>
      </c>
      <c r="C1557" s="44">
        <v>5800</v>
      </c>
      <c r="D1557" s="48">
        <v>12816.28</v>
      </c>
      <c r="E1557" s="48">
        <v>12.816280000000001</v>
      </c>
      <c r="F1557" s="48">
        <v>21.101113593618585</v>
      </c>
      <c r="G1557" s="50">
        <v>469</v>
      </c>
      <c r="H1557" s="41">
        <f t="shared" si="169"/>
        <v>1.2816280000000001E-2</v>
      </c>
      <c r="I1557" s="41">
        <f t="shared" si="170"/>
        <v>1.6696764777777777</v>
      </c>
      <c r="J1557" s="41">
        <f t="shared" si="171"/>
        <v>6.0108353200000009</v>
      </c>
      <c r="K1557" s="41">
        <f t="shared" si="172"/>
        <v>8458.2731374880441</v>
      </c>
      <c r="L1557" s="41">
        <f t="shared" si="173"/>
        <v>4.6583973730000014E-3</v>
      </c>
      <c r="M1557" s="41">
        <f t="shared" si="174"/>
        <v>6.5551616815531695</v>
      </c>
    </row>
    <row r="1558" spans="2:13">
      <c r="B1558" s="83">
        <f t="shared" si="168"/>
        <v>1553</v>
      </c>
      <c r="C1558" s="44">
        <v>5800</v>
      </c>
      <c r="D1558" s="48">
        <v>12816.28</v>
      </c>
      <c r="E1558" s="48">
        <v>12.816280000000001</v>
      </c>
      <c r="F1558" s="48">
        <v>21.101113593618585</v>
      </c>
      <c r="G1558" s="50">
        <v>469</v>
      </c>
      <c r="H1558" s="41">
        <f t="shared" si="169"/>
        <v>1.2816280000000001E-2</v>
      </c>
      <c r="I1558" s="41">
        <f t="shared" si="170"/>
        <v>1.6696764777777777</v>
      </c>
      <c r="J1558" s="41">
        <f t="shared" si="171"/>
        <v>6.0108353200000009</v>
      </c>
      <c r="K1558" s="41">
        <f t="shared" si="172"/>
        <v>8464.2839728080435</v>
      </c>
      <c r="L1558" s="41">
        <f t="shared" si="173"/>
        <v>4.6583973730000014E-3</v>
      </c>
      <c r="M1558" s="41">
        <f t="shared" si="174"/>
        <v>6.5598200789261698</v>
      </c>
    </row>
    <row r="1559" spans="2:13">
      <c r="B1559" s="83">
        <f t="shared" si="168"/>
        <v>1554</v>
      </c>
      <c r="C1559" s="44">
        <v>5800</v>
      </c>
      <c r="D1559" s="48">
        <v>12816.28</v>
      </c>
      <c r="E1559" s="48">
        <v>12.816280000000001</v>
      </c>
      <c r="F1559" s="48">
        <v>21.101113593618585</v>
      </c>
      <c r="G1559" s="50">
        <v>469</v>
      </c>
      <c r="H1559" s="41">
        <f t="shared" si="169"/>
        <v>1.2816280000000001E-2</v>
      </c>
      <c r="I1559" s="41">
        <f t="shared" si="170"/>
        <v>1.6696764777777777</v>
      </c>
      <c r="J1559" s="41">
        <f t="shared" si="171"/>
        <v>6.0108353200000009</v>
      </c>
      <c r="K1559" s="41">
        <f t="shared" si="172"/>
        <v>8470.2948081280429</v>
      </c>
      <c r="L1559" s="41">
        <f t="shared" si="173"/>
        <v>4.6583973730000014E-3</v>
      </c>
      <c r="M1559" s="41">
        <f t="shared" si="174"/>
        <v>6.5644784762991701</v>
      </c>
    </row>
    <row r="1560" spans="2:13">
      <c r="B1560" s="83">
        <f t="shared" si="168"/>
        <v>1555</v>
      </c>
      <c r="C1560" s="44">
        <v>5800</v>
      </c>
      <c r="D1560" s="48">
        <v>12816.28</v>
      </c>
      <c r="E1560" s="48">
        <v>12.816280000000001</v>
      </c>
      <c r="F1560" s="48">
        <v>21.101113593618585</v>
      </c>
      <c r="G1560" s="50">
        <v>469</v>
      </c>
      <c r="H1560" s="41">
        <f t="shared" si="169"/>
        <v>1.2816280000000001E-2</v>
      </c>
      <c r="I1560" s="41">
        <f t="shared" si="170"/>
        <v>1.6696764777777777</v>
      </c>
      <c r="J1560" s="41">
        <f t="shared" si="171"/>
        <v>6.0108353200000009</v>
      </c>
      <c r="K1560" s="41">
        <f t="shared" si="172"/>
        <v>8476.3056434480422</v>
      </c>
      <c r="L1560" s="41">
        <f t="shared" si="173"/>
        <v>4.6583973730000014E-3</v>
      </c>
      <c r="M1560" s="41">
        <f t="shared" si="174"/>
        <v>6.5691368736721705</v>
      </c>
    </row>
    <row r="1561" spans="2:13">
      <c r="B1561" s="83">
        <f t="shared" si="168"/>
        <v>1556</v>
      </c>
      <c r="C1561" s="44">
        <v>5800</v>
      </c>
      <c r="D1561" s="48">
        <v>12816.28</v>
      </c>
      <c r="E1561" s="48">
        <v>12.816280000000001</v>
      </c>
      <c r="F1561" s="48">
        <v>21.101113593618585</v>
      </c>
      <c r="G1561" s="50">
        <v>457.1</v>
      </c>
      <c r="H1561" s="41">
        <f t="shared" si="169"/>
        <v>1.2816280000000001E-2</v>
      </c>
      <c r="I1561" s="41">
        <f t="shared" si="170"/>
        <v>1.6273115522222223</v>
      </c>
      <c r="J1561" s="41">
        <f t="shared" si="171"/>
        <v>5.8583215880000008</v>
      </c>
      <c r="K1561" s="41">
        <f t="shared" si="172"/>
        <v>8482.163965036043</v>
      </c>
      <c r="L1561" s="41">
        <f t="shared" si="173"/>
        <v>4.5401992307000007E-3</v>
      </c>
      <c r="M1561" s="41">
        <f t="shared" si="174"/>
        <v>6.5736770729028704</v>
      </c>
    </row>
    <row r="1562" spans="2:13">
      <c r="B1562" s="83">
        <f t="shared" si="168"/>
        <v>1557</v>
      </c>
      <c r="C1562" s="44">
        <v>5800</v>
      </c>
      <c r="D1562" s="48">
        <v>12816.28</v>
      </c>
      <c r="E1562" s="48">
        <v>12.816280000000001</v>
      </c>
      <c r="F1562" s="48">
        <v>21.101113593618585</v>
      </c>
      <c r="G1562" s="50">
        <v>457.1</v>
      </c>
      <c r="H1562" s="41">
        <f t="shared" si="169"/>
        <v>1.2816280000000001E-2</v>
      </c>
      <c r="I1562" s="41">
        <f t="shared" si="170"/>
        <v>1.6273115522222223</v>
      </c>
      <c r="J1562" s="41">
        <f t="shared" si="171"/>
        <v>5.8583215880000008</v>
      </c>
      <c r="K1562" s="41">
        <f t="shared" si="172"/>
        <v>8488.0222866240438</v>
      </c>
      <c r="L1562" s="41">
        <f t="shared" si="173"/>
        <v>4.5401992307000007E-3</v>
      </c>
      <c r="M1562" s="41">
        <f t="shared" si="174"/>
        <v>6.5782172721335703</v>
      </c>
    </row>
    <row r="1563" spans="2:13">
      <c r="B1563" s="83">
        <f t="shared" si="168"/>
        <v>1558</v>
      </c>
      <c r="C1563" s="44">
        <v>5800</v>
      </c>
      <c r="D1563" s="48">
        <v>12816.28</v>
      </c>
      <c r="E1563" s="48">
        <v>12.816280000000001</v>
      </c>
      <c r="F1563" s="48">
        <v>21.101113593618585</v>
      </c>
      <c r="G1563" s="50">
        <v>457.1</v>
      </c>
      <c r="H1563" s="41">
        <f t="shared" si="169"/>
        <v>1.2816280000000001E-2</v>
      </c>
      <c r="I1563" s="41">
        <f t="shared" si="170"/>
        <v>1.6273115522222223</v>
      </c>
      <c r="J1563" s="41">
        <f t="shared" si="171"/>
        <v>5.8583215880000008</v>
      </c>
      <c r="K1563" s="41">
        <f t="shared" si="172"/>
        <v>8493.8806082120445</v>
      </c>
      <c r="L1563" s="41">
        <f t="shared" si="173"/>
        <v>4.5401992307000007E-3</v>
      </c>
      <c r="M1563" s="41">
        <f t="shared" si="174"/>
        <v>6.5827574713642703</v>
      </c>
    </row>
    <row r="1564" spans="2:13">
      <c r="B1564" s="83">
        <f t="shared" si="168"/>
        <v>1559</v>
      </c>
      <c r="C1564" s="44">
        <v>5800</v>
      </c>
      <c r="D1564" s="48">
        <v>12816.28</v>
      </c>
      <c r="E1564" s="48">
        <v>12.816280000000001</v>
      </c>
      <c r="F1564" s="48">
        <v>21.101113593618585</v>
      </c>
      <c r="G1564" s="50">
        <v>504.4</v>
      </c>
      <c r="H1564" s="41">
        <f t="shared" si="169"/>
        <v>1.2816280000000001E-2</v>
      </c>
      <c r="I1564" s="41">
        <f t="shared" si="170"/>
        <v>1.7957032311111112</v>
      </c>
      <c r="J1564" s="41">
        <f t="shared" si="171"/>
        <v>6.4645316319999999</v>
      </c>
      <c r="K1564" s="41">
        <f t="shared" si="172"/>
        <v>8500.3451398440448</v>
      </c>
      <c r="L1564" s="41">
        <f t="shared" si="173"/>
        <v>5.0100120148000001E-3</v>
      </c>
      <c r="M1564" s="41">
        <f t="shared" si="174"/>
        <v>6.5877674833790705</v>
      </c>
    </row>
    <row r="1565" spans="2:13">
      <c r="B1565" s="83">
        <f t="shared" si="168"/>
        <v>1560</v>
      </c>
      <c r="C1565" s="44">
        <v>5800</v>
      </c>
      <c r="D1565" s="48">
        <v>12816.28</v>
      </c>
      <c r="E1565" s="48">
        <v>12.816280000000001</v>
      </c>
      <c r="F1565" s="48">
        <v>21.101113593618585</v>
      </c>
      <c r="G1565" s="50">
        <v>504.4</v>
      </c>
      <c r="H1565" s="41">
        <f t="shared" si="169"/>
        <v>1.2816280000000001E-2</v>
      </c>
      <c r="I1565" s="41">
        <f t="shared" si="170"/>
        <v>1.7957032311111112</v>
      </c>
      <c r="J1565" s="41">
        <f t="shared" si="171"/>
        <v>6.4645316319999999</v>
      </c>
      <c r="K1565" s="41">
        <f t="shared" si="172"/>
        <v>8506.809671476045</v>
      </c>
      <c r="L1565" s="41">
        <f t="shared" si="173"/>
        <v>5.0100120148000001E-3</v>
      </c>
      <c r="M1565" s="41">
        <f t="shared" si="174"/>
        <v>6.5927774953938707</v>
      </c>
    </row>
    <row r="1566" spans="2:13">
      <c r="B1566" s="83">
        <f t="shared" si="168"/>
        <v>1561</v>
      </c>
      <c r="C1566" s="44">
        <v>5800</v>
      </c>
      <c r="D1566" s="48">
        <v>12816.28</v>
      </c>
      <c r="E1566" s="48">
        <v>12.816280000000001</v>
      </c>
      <c r="F1566" s="48">
        <v>21.101113593618585</v>
      </c>
      <c r="G1566" s="50">
        <v>492.1</v>
      </c>
      <c r="H1566" s="41">
        <f t="shared" si="169"/>
        <v>1.2816280000000001E-2</v>
      </c>
      <c r="I1566" s="41">
        <f t="shared" si="170"/>
        <v>1.7519142744444447</v>
      </c>
      <c r="J1566" s="41">
        <f t="shared" si="171"/>
        <v>6.3068913880000004</v>
      </c>
      <c r="K1566" s="41">
        <f t="shared" si="172"/>
        <v>8513.1165628640447</v>
      </c>
      <c r="L1566" s="41">
        <f t="shared" si="173"/>
        <v>4.8878408257000006E-3</v>
      </c>
      <c r="M1566" s="41">
        <f t="shared" si="174"/>
        <v>6.5976653362195705</v>
      </c>
    </row>
    <row r="1567" spans="2:13">
      <c r="B1567" s="83">
        <f t="shared" si="168"/>
        <v>1562</v>
      </c>
      <c r="C1567" s="44">
        <v>5800</v>
      </c>
      <c r="D1567" s="48">
        <v>12816.28</v>
      </c>
      <c r="E1567" s="48">
        <v>12.816280000000001</v>
      </c>
      <c r="F1567" s="48">
        <v>21.101113593618585</v>
      </c>
      <c r="G1567" s="50">
        <v>470.5</v>
      </c>
      <c r="H1567" s="41">
        <f t="shared" si="169"/>
        <v>1.2816280000000001E-2</v>
      </c>
      <c r="I1567" s="41">
        <f t="shared" si="170"/>
        <v>1.6750165944444446</v>
      </c>
      <c r="J1567" s="41">
        <f t="shared" si="171"/>
        <v>6.0300597400000004</v>
      </c>
      <c r="K1567" s="41">
        <f t="shared" si="172"/>
        <v>8519.1466226040448</v>
      </c>
      <c r="L1567" s="41">
        <f t="shared" si="173"/>
        <v>4.6732962985000003E-3</v>
      </c>
      <c r="M1567" s="41">
        <f t="shared" si="174"/>
        <v>6.6023386325180704</v>
      </c>
    </row>
    <row r="1568" spans="2:13">
      <c r="B1568" s="83">
        <f t="shared" si="168"/>
        <v>1563</v>
      </c>
      <c r="C1568" s="44">
        <v>5800</v>
      </c>
      <c r="D1568" s="48">
        <v>12816.28</v>
      </c>
      <c r="E1568" s="48">
        <v>12.816280000000001</v>
      </c>
      <c r="F1568" s="48">
        <v>21.101113593618585</v>
      </c>
      <c r="G1568" s="50">
        <v>470.5</v>
      </c>
      <c r="H1568" s="41">
        <f t="shared" si="169"/>
        <v>1.2816280000000001E-2</v>
      </c>
      <c r="I1568" s="41">
        <f t="shared" si="170"/>
        <v>1.6750165944444446</v>
      </c>
      <c r="J1568" s="41">
        <f t="shared" si="171"/>
        <v>6.0300597400000004</v>
      </c>
      <c r="K1568" s="41">
        <f t="shared" si="172"/>
        <v>8525.1766823440448</v>
      </c>
      <c r="L1568" s="41">
        <f t="shared" si="173"/>
        <v>4.6732962985000003E-3</v>
      </c>
      <c r="M1568" s="41">
        <f t="shared" si="174"/>
        <v>6.6070119288165703</v>
      </c>
    </row>
    <row r="1569" spans="2:13">
      <c r="B1569" s="83">
        <f t="shared" si="168"/>
        <v>1564</v>
      </c>
      <c r="C1569" s="44">
        <v>5800</v>
      </c>
      <c r="D1569" s="48">
        <v>12816.28</v>
      </c>
      <c r="E1569" s="48">
        <v>12.816280000000001</v>
      </c>
      <c r="F1569" s="48">
        <v>21.101113593618585</v>
      </c>
      <c r="G1569" s="50">
        <v>470.5</v>
      </c>
      <c r="H1569" s="41">
        <f t="shared" si="169"/>
        <v>1.2816280000000001E-2</v>
      </c>
      <c r="I1569" s="41">
        <f t="shared" si="170"/>
        <v>1.6750165944444446</v>
      </c>
      <c r="J1569" s="41">
        <f t="shared" si="171"/>
        <v>6.0300597400000004</v>
      </c>
      <c r="K1569" s="41">
        <f t="shared" si="172"/>
        <v>8531.2067420840449</v>
      </c>
      <c r="L1569" s="41">
        <f t="shared" si="173"/>
        <v>4.6732962985000003E-3</v>
      </c>
      <c r="M1569" s="41">
        <f t="shared" si="174"/>
        <v>6.6116852251150702</v>
      </c>
    </row>
    <row r="1570" spans="2:13">
      <c r="B1570" s="83">
        <f t="shared" si="168"/>
        <v>1565</v>
      </c>
      <c r="C1570" s="44">
        <v>5800</v>
      </c>
      <c r="D1570" s="48">
        <v>12816.28</v>
      </c>
      <c r="E1570" s="48">
        <v>12.816280000000001</v>
      </c>
      <c r="F1570" s="48">
        <v>21.101113593618585</v>
      </c>
      <c r="G1570" s="50">
        <v>470.5</v>
      </c>
      <c r="H1570" s="41">
        <f t="shared" si="169"/>
        <v>1.2816280000000001E-2</v>
      </c>
      <c r="I1570" s="41">
        <f t="shared" si="170"/>
        <v>1.6750165944444446</v>
      </c>
      <c r="J1570" s="41">
        <f t="shared" si="171"/>
        <v>6.0300597400000004</v>
      </c>
      <c r="K1570" s="41">
        <f t="shared" si="172"/>
        <v>8537.236801824045</v>
      </c>
      <c r="L1570" s="41">
        <f t="shared" si="173"/>
        <v>4.6732962985000003E-3</v>
      </c>
      <c r="M1570" s="41">
        <f t="shared" si="174"/>
        <v>6.6163585214135701</v>
      </c>
    </row>
    <row r="1571" spans="2:13">
      <c r="B1571" s="83">
        <f t="shared" si="168"/>
        <v>1566</v>
      </c>
      <c r="C1571" s="44">
        <v>5800</v>
      </c>
      <c r="D1571" s="48">
        <v>12816.28</v>
      </c>
      <c r="E1571" s="48">
        <v>12.816280000000001</v>
      </c>
      <c r="F1571" s="48">
        <v>21.101113593618585</v>
      </c>
      <c r="G1571" s="50">
        <v>470.5</v>
      </c>
      <c r="H1571" s="41">
        <f t="shared" si="169"/>
        <v>1.2816280000000001E-2</v>
      </c>
      <c r="I1571" s="41">
        <f t="shared" si="170"/>
        <v>1.6750165944444446</v>
      </c>
      <c r="J1571" s="41">
        <f t="shared" si="171"/>
        <v>6.0300597400000004</v>
      </c>
      <c r="K1571" s="41">
        <f t="shared" si="172"/>
        <v>8543.266861564045</v>
      </c>
      <c r="L1571" s="41">
        <f t="shared" si="173"/>
        <v>4.6732962985000003E-3</v>
      </c>
      <c r="M1571" s="41">
        <f t="shared" si="174"/>
        <v>6.6210318177120699</v>
      </c>
    </row>
    <row r="1572" spans="2:13">
      <c r="B1572" s="82">
        <f t="shared" si="168"/>
        <v>1567</v>
      </c>
      <c r="C1572" s="44">
        <v>5800</v>
      </c>
      <c r="D1572" s="48">
        <v>12816.28</v>
      </c>
      <c r="E1572" s="48">
        <v>12.816280000000001</v>
      </c>
      <c r="F1572" s="48">
        <v>21.101113593618585</v>
      </c>
      <c r="G1572" s="50">
        <v>470.5</v>
      </c>
      <c r="H1572" s="41">
        <f t="shared" si="169"/>
        <v>1.2816280000000001E-2</v>
      </c>
      <c r="I1572" s="41">
        <f t="shared" si="170"/>
        <v>1.6750165944444446</v>
      </c>
      <c r="J1572" s="41">
        <f t="shared" si="171"/>
        <v>6.0300597400000004</v>
      </c>
      <c r="K1572" s="41">
        <f t="shared" si="172"/>
        <v>8549.2969213040451</v>
      </c>
      <c r="L1572" s="41">
        <f t="shared" si="173"/>
        <v>4.6732962985000003E-3</v>
      </c>
      <c r="M1572" s="41">
        <f t="shared" si="174"/>
        <v>6.6257051140105698</v>
      </c>
    </row>
    <row r="1573" spans="2:13">
      <c r="B1573" s="82">
        <f t="shared" si="168"/>
        <v>1568</v>
      </c>
      <c r="C1573" s="44">
        <v>5800</v>
      </c>
      <c r="D1573" s="48">
        <v>12816.28</v>
      </c>
      <c r="E1573" s="48">
        <v>12.816280000000001</v>
      </c>
      <c r="F1573" s="48">
        <v>21.101113593618585</v>
      </c>
      <c r="G1573" s="50">
        <v>470.5</v>
      </c>
      <c r="H1573" s="41">
        <f t="shared" si="169"/>
        <v>1.2816280000000001E-2</v>
      </c>
      <c r="I1573" s="41">
        <f t="shared" si="170"/>
        <v>1.6750165944444446</v>
      </c>
      <c r="J1573" s="41">
        <f t="shared" si="171"/>
        <v>6.0300597400000004</v>
      </c>
      <c r="K1573" s="41">
        <f t="shared" si="172"/>
        <v>8555.3269810440452</v>
      </c>
      <c r="L1573" s="41">
        <f t="shared" si="173"/>
        <v>4.6732962985000003E-3</v>
      </c>
      <c r="M1573" s="41">
        <f t="shared" si="174"/>
        <v>6.6303784103090697</v>
      </c>
    </row>
    <row r="1574" spans="2:13">
      <c r="B1574" s="82">
        <f t="shared" si="168"/>
        <v>1569</v>
      </c>
      <c r="C1574" s="44">
        <v>5800</v>
      </c>
      <c r="D1574" s="48">
        <v>12816.28</v>
      </c>
      <c r="E1574" s="48">
        <v>12.816280000000001</v>
      </c>
      <c r="F1574" s="48">
        <v>21.101113593618585</v>
      </c>
      <c r="G1574" s="50">
        <v>470.5</v>
      </c>
      <c r="H1574" s="41">
        <f t="shared" si="169"/>
        <v>1.2816280000000001E-2</v>
      </c>
      <c r="I1574" s="41">
        <f t="shared" si="170"/>
        <v>1.6750165944444446</v>
      </c>
      <c r="J1574" s="41">
        <f t="shared" si="171"/>
        <v>6.0300597400000004</v>
      </c>
      <c r="K1574" s="41">
        <f t="shared" si="172"/>
        <v>8561.3570407840452</v>
      </c>
      <c r="L1574" s="41">
        <f t="shared" si="173"/>
        <v>4.6732962985000003E-3</v>
      </c>
      <c r="M1574" s="41">
        <f t="shared" si="174"/>
        <v>6.6350517066075696</v>
      </c>
    </row>
    <row r="1575" spans="2:13">
      <c r="B1575" s="82">
        <f t="shared" si="168"/>
        <v>1570</v>
      </c>
      <c r="C1575" s="44">
        <v>5800</v>
      </c>
      <c r="D1575" s="48">
        <v>12816.28</v>
      </c>
      <c r="E1575" s="48">
        <v>12.816280000000001</v>
      </c>
      <c r="F1575" s="48">
        <v>21.101113593618585</v>
      </c>
      <c r="G1575" s="50">
        <v>443.88</v>
      </c>
      <c r="H1575" s="41">
        <f t="shared" si="169"/>
        <v>1.2816280000000001E-2</v>
      </c>
      <c r="I1575" s="41">
        <f t="shared" si="170"/>
        <v>1.5802473239999999</v>
      </c>
      <c r="J1575" s="41">
        <f t="shared" si="171"/>
        <v>5.6888903664000008</v>
      </c>
      <c r="K1575" s="41">
        <f t="shared" si="172"/>
        <v>8567.0459311504455</v>
      </c>
      <c r="L1575" s="41">
        <f t="shared" si="173"/>
        <v>4.408890033960001E-3</v>
      </c>
      <c r="M1575" s="41">
        <f t="shared" si="174"/>
        <v>6.6394605966415297</v>
      </c>
    </row>
    <row r="1576" spans="2:13">
      <c r="B1576" s="82">
        <f t="shared" si="168"/>
        <v>1571</v>
      </c>
      <c r="C1576" s="44">
        <v>5800</v>
      </c>
      <c r="D1576" s="48">
        <v>12816.28</v>
      </c>
      <c r="E1576" s="48">
        <v>12.816280000000001</v>
      </c>
      <c r="F1576" s="48">
        <v>21.101113593618585</v>
      </c>
      <c r="G1576" s="50">
        <v>443.88</v>
      </c>
      <c r="H1576" s="41">
        <f t="shared" si="169"/>
        <v>1.2816280000000001E-2</v>
      </c>
      <c r="I1576" s="41">
        <f t="shared" si="170"/>
        <v>1.5802473239999999</v>
      </c>
      <c r="J1576" s="41">
        <f t="shared" si="171"/>
        <v>5.6888903664000008</v>
      </c>
      <c r="K1576" s="41">
        <f t="shared" si="172"/>
        <v>8572.7348215168458</v>
      </c>
      <c r="L1576" s="41">
        <f t="shared" si="173"/>
        <v>4.408890033960001E-3</v>
      </c>
      <c r="M1576" s="41">
        <f t="shared" si="174"/>
        <v>6.6438694866754897</v>
      </c>
    </row>
    <row r="1577" spans="2:13">
      <c r="B1577" s="82">
        <f t="shared" si="168"/>
        <v>1572</v>
      </c>
      <c r="C1577" s="44">
        <v>5800</v>
      </c>
      <c r="D1577" s="48">
        <v>12816.28</v>
      </c>
      <c r="E1577" s="48">
        <v>12.816280000000001</v>
      </c>
      <c r="F1577" s="48">
        <v>21.101113593618585</v>
      </c>
      <c r="G1577" s="50">
        <v>443.88</v>
      </c>
      <c r="H1577" s="41">
        <f t="shared" si="169"/>
        <v>1.2816280000000001E-2</v>
      </c>
      <c r="I1577" s="41">
        <f t="shared" si="170"/>
        <v>1.5802473239999999</v>
      </c>
      <c r="J1577" s="41">
        <f t="shared" si="171"/>
        <v>5.6888903664000008</v>
      </c>
      <c r="K1577" s="41">
        <f t="shared" si="172"/>
        <v>8578.4237118832461</v>
      </c>
      <c r="L1577" s="41">
        <f t="shared" si="173"/>
        <v>4.408890033960001E-3</v>
      </c>
      <c r="M1577" s="41">
        <f t="shared" si="174"/>
        <v>6.6482783767094498</v>
      </c>
    </row>
    <row r="1578" spans="2:13">
      <c r="B1578" s="82">
        <f t="shared" si="168"/>
        <v>1573</v>
      </c>
      <c r="C1578" s="44">
        <v>5800</v>
      </c>
      <c r="D1578" s="48">
        <v>12816.28</v>
      </c>
      <c r="E1578" s="48">
        <v>12.816280000000001</v>
      </c>
      <c r="F1578" s="48">
        <v>21.101113593618585</v>
      </c>
      <c r="G1578" s="50">
        <v>443.88</v>
      </c>
      <c r="H1578" s="41">
        <f t="shared" si="169"/>
        <v>1.2816280000000001E-2</v>
      </c>
      <c r="I1578" s="41">
        <f t="shared" si="170"/>
        <v>1.5802473239999999</v>
      </c>
      <c r="J1578" s="41">
        <f t="shared" si="171"/>
        <v>5.6888903664000008</v>
      </c>
      <c r="K1578" s="41">
        <f t="shared" si="172"/>
        <v>8584.1126022496464</v>
      </c>
      <c r="L1578" s="41">
        <f t="shared" si="173"/>
        <v>4.408890033960001E-3</v>
      </c>
      <c r="M1578" s="41">
        <f t="shared" si="174"/>
        <v>6.6526872667434098</v>
      </c>
    </row>
    <row r="1579" spans="2:13">
      <c r="B1579" s="82">
        <f t="shared" si="168"/>
        <v>1574</v>
      </c>
      <c r="C1579" s="44">
        <v>5800</v>
      </c>
      <c r="D1579" s="48">
        <v>12816.28</v>
      </c>
      <c r="E1579" s="48">
        <v>12.816280000000001</v>
      </c>
      <c r="F1579" s="48">
        <v>21.101113593618585</v>
      </c>
      <c r="G1579" s="50">
        <v>443.88</v>
      </c>
      <c r="H1579" s="41">
        <f t="shared" si="169"/>
        <v>1.2816280000000001E-2</v>
      </c>
      <c r="I1579" s="41">
        <f t="shared" si="170"/>
        <v>1.5802473239999999</v>
      </c>
      <c r="J1579" s="41">
        <f t="shared" si="171"/>
        <v>5.6888903664000008</v>
      </c>
      <c r="K1579" s="41">
        <f t="shared" si="172"/>
        <v>8589.8014926160467</v>
      </c>
      <c r="L1579" s="41">
        <f t="shared" si="173"/>
        <v>4.408890033960001E-3</v>
      </c>
      <c r="M1579" s="41">
        <f t="shared" si="174"/>
        <v>6.6570961567773699</v>
      </c>
    </row>
    <row r="1580" spans="2:13">
      <c r="B1580" s="82">
        <f t="shared" si="168"/>
        <v>1575</v>
      </c>
      <c r="C1580" s="44">
        <v>5800</v>
      </c>
      <c r="D1580" s="48">
        <v>12816.28</v>
      </c>
      <c r="E1580" s="48">
        <v>12.816280000000001</v>
      </c>
      <c r="F1580" s="48">
        <v>21.101113593618585</v>
      </c>
      <c r="G1580" s="50">
        <v>443.88</v>
      </c>
      <c r="H1580" s="41">
        <f t="shared" si="169"/>
        <v>1.2816280000000001E-2</v>
      </c>
      <c r="I1580" s="41">
        <f t="shared" si="170"/>
        <v>1.5802473239999999</v>
      </c>
      <c r="J1580" s="41">
        <f t="shared" si="171"/>
        <v>5.6888903664000008</v>
      </c>
      <c r="K1580" s="41">
        <f t="shared" si="172"/>
        <v>8595.490382982447</v>
      </c>
      <c r="L1580" s="41">
        <f t="shared" si="173"/>
        <v>4.408890033960001E-3</v>
      </c>
      <c r="M1580" s="41">
        <f t="shared" si="174"/>
        <v>6.6615050468113299</v>
      </c>
    </row>
    <row r="1581" spans="2:13">
      <c r="B1581" s="82">
        <f t="shared" si="168"/>
        <v>1576</v>
      </c>
      <c r="C1581" s="44">
        <v>5800</v>
      </c>
      <c r="D1581" s="48">
        <v>12816.28</v>
      </c>
      <c r="E1581" s="48">
        <v>12.816280000000001</v>
      </c>
      <c r="F1581" s="48">
        <v>21.101113593618585</v>
      </c>
      <c r="G1581" s="50">
        <v>443.88</v>
      </c>
      <c r="H1581" s="41">
        <f t="shared" si="169"/>
        <v>1.2816280000000001E-2</v>
      </c>
      <c r="I1581" s="41">
        <f t="shared" si="170"/>
        <v>1.5802473239999999</v>
      </c>
      <c r="J1581" s="41">
        <f t="shared" si="171"/>
        <v>5.6888903664000008</v>
      </c>
      <c r="K1581" s="41">
        <f t="shared" si="172"/>
        <v>8601.1792733488473</v>
      </c>
      <c r="L1581" s="41">
        <f t="shared" si="173"/>
        <v>4.408890033960001E-3</v>
      </c>
      <c r="M1581" s="41">
        <f t="shared" si="174"/>
        <v>6.66591393684529</v>
      </c>
    </row>
    <row r="1582" spans="2:13">
      <c r="B1582" s="82">
        <f t="shared" si="168"/>
        <v>1577</v>
      </c>
      <c r="C1582" s="44">
        <v>5800</v>
      </c>
      <c r="D1582" s="48">
        <v>12816.28</v>
      </c>
      <c r="E1582" s="48">
        <v>12.816280000000001</v>
      </c>
      <c r="F1582" s="48">
        <v>21.101113593618585</v>
      </c>
      <c r="G1582" s="50">
        <v>443.88</v>
      </c>
      <c r="H1582" s="41">
        <f t="shared" si="169"/>
        <v>1.2816280000000001E-2</v>
      </c>
      <c r="I1582" s="41">
        <f t="shared" si="170"/>
        <v>1.5802473239999999</v>
      </c>
      <c r="J1582" s="41">
        <f t="shared" si="171"/>
        <v>5.6888903664000008</v>
      </c>
      <c r="K1582" s="41">
        <f t="shared" si="172"/>
        <v>8606.8681637152476</v>
      </c>
      <c r="L1582" s="41">
        <f t="shared" si="173"/>
        <v>4.408890033960001E-3</v>
      </c>
      <c r="M1582" s="41">
        <f t="shared" si="174"/>
        <v>6.67032282687925</v>
      </c>
    </row>
    <row r="1583" spans="2:13">
      <c r="B1583" s="82">
        <f t="shared" si="168"/>
        <v>1578</v>
      </c>
      <c r="C1583" s="44">
        <v>5800</v>
      </c>
      <c r="D1583" s="48">
        <v>12816.28</v>
      </c>
      <c r="E1583" s="48">
        <v>12.816280000000001</v>
      </c>
      <c r="F1583" s="48">
        <v>21.101113593618585</v>
      </c>
      <c r="G1583" s="50">
        <v>443.88</v>
      </c>
      <c r="H1583" s="41">
        <f t="shared" si="169"/>
        <v>1.2816280000000001E-2</v>
      </c>
      <c r="I1583" s="41">
        <f t="shared" si="170"/>
        <v>1.5802473239999999</v>
      </c>
      <c r="J1583" s="41">
        <f t="shared" si="171"/>
        <v>5.6888903664000008</v>
      </c>
      <c r="K1583" s="41">
        <f t="shared" si="172"/>
        <v>8612.5570540816479</v>
      </c>
      <c r="L1583" s="41">
        <f t="shared" si="173"/>
        <v>4.408890033960001E-3</v>
      </c>
      <c r="M1583" s="41">
        <f t="shared" si="174"/>
        <v>6.6747317169132101</v>
      </c>
    </row>
    <row r="1584" spans="2:13">
      <c r="B1584" s="82">
        <f t="shared" si="168"/>
        <v>1579</v>
      </c>
      <c r="C1584" s="44">
        <v>5800</v>
      </c>
      <c r="D1584" s="48">
        <v>12816.28</v>
      </c>
      <c r="E1584" s="48">
        <v>12.816280000000001</v>
      </c>
      <c r="F1584" s="48">
        <v>21.101113593618585</v>
      </c>
      <c r="G1584" s="50">
        <v>443.88</v>
      </c>
      <c r="H1584" s="41">
        <f t="shared" si="169"/>
        <v>1.2816280000000001E-2</v>
      </c>
      <c r="I1584" s="41">
        <f t="shared" si="170"/>
        <v>1.5802473239999999</v>
      </c>
      <c r="J1584" s="41">
        <f t="shared" si="171"/>
        <v>5.6888903664000008</v>
      </c>
      <c r="K1584" s="41">
        <f t="shared" si="172"/>
        <v>8618.2459444480482</v>
      </c>
      <c r="L1584" s="41">
        <f t="shared" si="173"/>
        <v>4.408890033960001E-3</v>
      </c>
      <c r="M1584" s="41">
        <f t="shared" si="174"/>
        <v>6.6791406069471702</v>
      </c>
    </row>
    <row r="1585" spans="2:13">
      <c r="B1585" s="82">
        <f t="shared" si="168"/>
        <v>1580</v>
      </c>
      <c r="C1585" s="44">
        <v>5800</v>
      </c>
      <c r="D1585" s="48">
        <v>12816.28</v>
      </c>
      <c r="E1585" s="48">
        <v>12.816280000000001</v>
      </c>
      <c r="F1585" s="48">
        <v>21.101113593618585</v>
      </c>
      <c r="G1585" s="50">
        <v>443.88</v>
      </c>
      <c r="H1585" s="41">
        <f t="shared" si="169"/>
        <v>1.2816280000000001E-2</v>
      </c>
      <c r="I1585" s="41">
        <f t="shared" si="170"/>
        <v>1.5802473239999999</v>
      </c>
      <c r="J1585" s="41">
        <f t="shared" si="171"/>
        <v>5.6888903664000008</v>
      </c>
      <c r="K1585" s="41">
        <f t="shared" si="172"/>
        <v>8623.9348348144485</v>
      </c>
      <c r="L1585" s="41">
        <f t="shared" si="173"/>
        <v>4.408890033960001E-3</v>
      </c>
      <c r="M1585" s="41">
        <f t="shared" si="174"/>
        <v>6.6835494969811302</v>
      </c>
    </row>
    <row r="1586" spans="2:13">
      <c r="B1586" s="82">
        <f t="shared" si="168"/>
        <v>1581</v>
      </c>
      <c r="C1586" s="44">
        <v>5800</v>
      </c>
      <c r="D1586" s="48">
        <v>12816.28</v>
      </c>
      <c r="E1586" s="48">
        <v>12.816280000000001</v>
      </c>
      <c r="F1586" s="48">
        <v>21.101113593618585</v>
      </c>
      <c r="G1586" s="50">
        <v>443.88</v>
      </c>
      <c r="H1586" s="41">
        <f t="shared" si="169"/>
        <v>1.2816280000000001E-2</v>
      </c>
      <c r="I1586" s="41">
        <f t="shared" si="170"/>
        <v>1.5802473239999999</v>
      </c>
      <c r="J1586" s="41">
        <f t="shared" si="171"/>
        <v>5.6888903664000008</v>
      </c>
      <c r="K1586" s="41">
        <f t="shared" si="172"/>
        <v>8629.6237251808489</v>
      </c>
      <c r="L1586" s="41">
        <f t="shared" si="173"/>
        <v>4.408890033960001E-3</v>
      </c>
      <c r="M1586" s="41">
        <f t="shared" si="174"/>
        <v>6.6879583870150903</v>
      </c>
    </row>
    <row r="1587" spans="2:13">
      <c r="B1587" s="82">
        <f t="shared" si="168"/>
        <v>1582</v>
      </c>
      <c r="C1587" s="44">
        <v>5800</v>
      </c>
      <c r="D1587" s="48">
        <v>12816.28</v>
      </c>
      <c r="E1587" s="48">
        <v>12.816280000000001</v>
      </c>
      <c r="F1587" s="48">
        <v>21.101113593618585</v>
      </c>
      <c r="G1587" s="50">
        <v>414.1</v>
      </c>
      <c r="H1587" s="41">
        <f t="shared" si="169"/>
        <v>1.2816280000000001E-2</v>
      </c>
      <c r="I1587" s="41">
        <f t="shared" si="170"/>
        <v>1.474228207777778</v>
      </c>
      <c r="J1587" s="41">
        <f t="shared" si="171"/>
        <v>5.3072215480000011</v>
      </c>
      <c r="K1587" s="41">
        <f t="shared" si="172"/>
        <v>8634.9309467288494</v>
      </c>
      <c r="L1587" s="41">
        <f t="shared" si="173"/>
        <v>4.1130966997000012E-3</v>
      </c>
      <c r="M1587" s="41">
        <f t="shared" si="174"/>
        <v>6.6920714837147903</v>
      </c>
    </row>
    <row r="1588" spans="2:13">
      <c r="B1588" s="82">
        <f t="shared" si="168"/>
        <v>1583</v>
      </c>
      <c r="C1588" s="44">
        <v>5800</v>
      </c>
      <c r="D1588" s="48">
        <v>12816.28</v>
      </c>
      <c r="E1588" s="48">
        <v>12.816280000000001</v>
      </c>
      <c r="F1588" s="48">
        <v>21.101113593618585</v>
      </c>
      <c r="G1588" s="50">
        <v>414.1</v>
      </c>
      <c r="H1588" s="41">
        <f t="shared" si="169"/>
        <v>1.2816280000000001E-2</v>
      </c>
      <c r="I1588" s="41">
        <f t="shared" si="170"/>
        <v>1.474228207777778</v>
      </c>
      <c r="J1588" s="41">
        <f t="shared" si="171"/>
        <v>5.3072215480000011</v>
      </c>
      <c r="K1588" s="41">
        <f t="shared" si="172"/>
        <v>8640.23816827685</v>
      </c>
      <c r="L1588" s="41">
        <f t="shared" si="173"/>
        <v>4.1130966997000012E-3</v>
      </c>
      <c r="M1588" s="41">
        <f t="shared" si="174"/>
        <v>6.6961845804144904</v>
      </c>
    </row>
    <row r="1589" spans="2:13">
      <c r="B1589" s="82">
        <f t="shared" si="168"/>
        <v>1584</v>
      </c>
      <c r="C1589" s="44">
        <v>5800</v>
      </c>
      <c r="D1589" s="48">
        <v>12816.28</v>
      </c>
      <c r="E1589" s="48">
        <v>12.816280000000001</v>
      </c>
      <c r="F1589" s="48">
        <v>21.101113593618585</v>
      </c>
      <c r="G1589" s="50">
        <v>414.1</v>
      </c>
      <c r="H1589" s="41">
        <f t="shared" si="169"/>
        <v>1.2816280000000001E-2</v>
      </c>
      <c r="I1589" s="41">
        <f t="shared" si="170"/>
        <v>1.474228207777778</v>
      </c>
      <c r="J1589" s="41">
        <f t="shared" si="171"/>
        <v>5.3072215480000011</v>
      </c>
      <c r="K1589" s="41">
        <f t="shared" si="172"/>
        <v>8645.5453898248506</v>
      </c>
      <c r="L1589" s="41">
        <f t="shared" si="173"/>
        <v>4.1130966997000012E-3</v>
      </c>
      <c r="M1589" s="41">
        <f t="shared" si="174"/>
        <v>6.7002976771141904</v>
      </c>
    </row>
    <row r="1590" spans="2:13">
      <c r="B1590" s="82">
        <f t="shared" si="168"/>
        <v>1585</v>
      </c>
      <c r="C1590" s="44">
        <v>5800</v>
      </c>
      <c r="D1590" s="48">
        <v>12816.28</v>
      </c>
      <c r="E1590" s="48">
        <v>12.816280000000001</v>
      </c>
      <c r="F1590" s="48">
        <v>21.101113593618585</v>
      </c>
      <c r="G1590" s="50">
        <v>414.1</v>
      </c>
      <c r="H1590" s="41">
        <f t="shared" si="169"/>
        <v>1.2816280000000001E-2</v>
      </c>
      <c r="I1590" s="41">
        <f t="shared" si="170"/>
        <v>1.474228207777778</v>
      </c>
      <c r="J1590" s="41">
        <f t="shared" si="171"/>
        <v>5.3072215480000011</v>
      </c>
      <c r="K1590" s="41">
        <f t="shared" si="172"/>
        <v>8650.8526113728512</v>
      </c>
      <c r="L1590" s="41">
        <f t="shared" si="173"/>
        <v>4.1130966997000012E-3</v>
      </c>
      <c r="M1590" s="41">
        <f t="shared" si="174"/>
        <v>6.7044107738138905</v>
      </c>
    </row>
    <row r="1591" spans="2:13">
      <c r="B1591" s="82">
        <f t="shared" si="168"/>
        <v>1586</v>
      </c>
      <c r="C1591" s="44">
        <v>5800</v>
      </c>
      <c r="D1591" s="48">
        <v>12816.28</v>
      </c>
      <c r="E1591" s="48">
        <v>12.816280000000001</v>
      </c>
      <c r="F1591" s="48">
        <v>21.101113593618585</v>
      </c>
      <c r="G1591" s="50">
        <v>469.1</v>
      </c>
      <c r="H1591" s="41">
        <f t="shared" si="169"/>
        <v>1.2816280000000001E-2</v>
      </c>
      <c r="I1591" s="41">
        <f t="shared" si="170"/>
        <v>1.6700324855555557</v>
      </c>
      <c r="J1591" s="41">
        <f t="shared" si="171"/>
        <v>6.012116948000001</v>
      </c>
      <c r="K1591" s="41">
        <f t="shared" si="172"/>
        <v>8656.864728320852</v>
      </c>
      <c r="L1591" s="41">
        <f t="shared" si="173"/>
        <v>4.6593906347000011E-3</v>
      </c>
      <c r="M1591" s="41">
        <f t="shared" si="174"/>
        <v>6.7090701644485904</v>
      </c>
    </row>
    <row r="1592" spans="2:13">
      <c r="B1592" s="82">
        <f t="shared" si="168"/>
        <v>1587</v>
      </c>
      <c r="C1592" s="44">
        <v>5800</v>
      </c>
      <c r="D1592" s="48">
        <v>12816.28</v>
      </c>
      <c r="E1592" s="48">
        <v>12.816280000000001</v>
      </c>
      <c r="F1592" s="48">
        <v>21.101113593618585</v>
      </c>
      <c r="G1592" s="50">
        <v>469.1</v>
      </c>
      <c r="H1592" s="41">
        <f t="shared" si="169"/>
        <v>1.2816280000000001E-2</v>
      </c>
      <c r="I1592" s="41">
        <f t="shared" si="170"/>
        <v>1.6700324855555557</v>
      </c>
      <c r="J1592" s="41">
        <f t="shared" si="171"/>
        <v>6.012116948000001</v>
      </c>
      <c r="K1592" s="41">
        <f t="shared" si="172"/>
        <v>8662.8768452688528</v>
      </c>
      <c r="L1592" s="41">
        <f t="shared" si="173"/>
        <v>4.6593906347000011E-3</v>
      </c>
      <c r="M1592" s="41">
        <f t="shared" si="174"/>
        <v>6.7137295550832903</v>
      </c>
    </row>
    <row r="1593" spans="2:13">
      <c r="B1593" s="82">
        <f t="shared" si="168"/>
        <v>1588</v>
      </c>
      <c r="C1593" s="44">
        <v>5800</v>
      </c>
      <c r="D1593" s="48">
        <v>12816.28</v>
      </c>
      <c r="E1593" s="48">
        <v>12.816280000000001</v>
      </c>
      <c r="F1593" s="48">
        <v>21.101113593618585</v>
      </c>
      <c r="G1593" s="50">
        <v>469.1</v>
      </c>
      <c r="H1593" s="41">
        <f t="shared" si="169"/>
        <v>1.2816280000000001E-2</v>
      </c>
      <c r="I1593" s="41">
        <f t="shared" si="170"/>
        <v>1.6700324855555557</v>
      </c>
      <c r="J1593" s="41">
        <f t="shared" si="171"/>
        <v>6.012116948000001</v>
      </c>
      <c r="K1593" s="41">
        <f t="shared" si="172"/>
        <v>8668.8889622168535</v>
      </c>
      <c r="L1593" s="41">
        <f t="shared" si="173"/>
        <v>4.6593906347000011E-3</v>
      </c>
      <c r="M1593" s="41">
        <f t="shared" si="174"/>
        <v>6.7183889457179902</v>
      </c>
    </row>
    <row r="1594" spans="2:13">
      <c r="B1594" s="82">
        <f t="shared" si="168"/>
        <v>1589</v>
      </c>
      <c r="C1594" s="44">
        <v>5800</v>
      </c>
      <c r="D1594" s="48">
        <v>12816.28</v>
      </c>
      <c r="E1594" s="48">
        <v>12.816280000000001</v>
      </c>
      <c r="F1594" s="48">
        <v>21.101113593618585</v>
      </c>
      <c r="G1594" s="50">
        <v>469.1</v>
      </c>
      <c r="H1594" s="41">
        <f t="shared" si="169"/>
        <v>1.2816280000000001E-2</v>
      </c>
      <c r="I1594" s="41">
        <f t="shared" si="170"/>
        <v>1.6700324855555557</v>
      </c>
      <c r="J1594" s="41">
        <f t="shared" si="171"/>
        <v>6.012116948000001</v>
      </c>
      <c r="K1594" s="41">
        <f t="shared" si="172"/>
        <v>8674.9010791648543</v>
      </c>
      <c r="L1594" s="41">
        <f t="shared" si="173"/>
        <v>4.6593906347000011E-3</v>
      </c>
      <c r="M1594" s="41">
        <f t="shared" si="174"/>
        <v>6.7230483363526901</v>
      </c>
    </row>
    <row r="1595" spans="2:13">
      <c r="B1595" s="82">
        <f t="shared" si="168"/>
        <v>1590</v>
      </c>
      <c r="C1595" s="44">
        <v>5800</v>
      </c>
      <c r="D1595" s="48">
        <v>12816.28</v>
      </c>
      <c r="E1595" s="48">
        <v>12.816280000000001</v>
      </c>
      <c r="F1595" s="48">
        <v>21.101113593618585</v>
      </c>
      <c r="G1595" s="50">
        <v>469.1</v>
      </c>
      <c r="H1595" s="41">
        <f t="shared" si="169"/>
        <v>1.2816280000000001E-2</v>
      </c>
      <c r="I1595" s="41">
        <f t="shared" si="170"/>
        <v>1.6700324855555557</v>
      </c>
      <c r="J1595" s="41">
        <f t="shared" si="171"/>
        <v>6.012116948000001</v>
      </c>
      <c r="K1595" s="41">
        <f t="shared" si="172"/>
        <v>8680.9131961128551</v>
      </c>
      <c r="L1595" s="41">
        <f t="shared" si="173"/>
        <v>4.6593906347000011E-3</v>
      </c>
      <c r="M1595" s="41">
        <f t="shared" si="174"/>
        <v>6.7277077269873899</v>
      </c>
    </row>
    <row r="1596" spans="2:13">
      <c r="B1596" s="82">
        <f t="shared" si="168"/>
        <v>1591</v>
      </c>
      <c r="C1596" s="44">
        <v>5800</v>
      </c>
      <c r="D1596" s="48">
        <v>12816.28</v>
      </c>
      <c r="E1596" s="48">
        <v>12.816280000000001</v>
      </c>
      <c r="F1596" s="48">
        <v>21.101113593618585</v>
      </c>
      <c r="G1596" s="50">
        <v>469.1</v>
      </c>
      <c r="H1596" s="41">
        <f t="shared" si="169"/>
        <v>1.2816280000000001E-2</v>
      </c>
      <c r="I1596" s="41">
        <f t="shared" si="170"/>
        <v>1.6700324855555557</v>
      </c>
      <c r="J1596" s="41">
        <f t="shared" si="171"/>
        <v>6.012116948000001</v>
      </c>
      <c r="K1596" s="41">
        <f t="shared" si="172"/>
        <v>8686.9253130608558</v>
      </c>
      <c r="L1596" s="41">
        <f t="shared" si="173"/>
        <v>4.6593906347000011E-3</v>
      </c>
      <c r="M1596" s="41">
        <f t="shared" si="174"/>
        <v>6.7323671176220898</v>
      </c>
    </row>
    <row r="1597" spans="2:13">
      <c r="B1597" s="82">
        <f t="shared" si="168"/>
        <v>1592</v>
      </c>
      <c r="C1597" s="44">
        <v>5800</v>
      </c>
      <c r="D1597" s="48">
        <v>12816.28</v>
      </c>
      <c r="E1597" s="48">
        <v>12.816280000000001</v>
      </c>
      <c r="F1597" s="48">
        <v>21.101113593618585</v>
      </c>
      <c r="G1597" s="50">
        <v>469.1</v>
      </c>
      <c r="H1597" s="41">
        <f t="shared" si="169"/>
        <v>1.2816280000000001E-2</v>
      </c>
      <c r="I1597" s="41">
        <f t="shared" si="170"/>
        <v>1.6700324855555557</v>
      </c>
      <c r="J1597" s="41">
        <f t="shared" si="171"/>
        <v>6.012116948000001</v>
      </c>
      <c r="K1597" s="41">
        <f t="shared" si="172"/>
        <v>8692.9374300088566</v>
      </c>
      <c r="L1597" s="41">
        <f t="shared" si="173"/>
        <v>4.6593906347000011E-3</v>
      </c>
      <c r="M1597" s="41">
        <f t="shared" si="174"/>
        <v>6.7370265082567897</v>
      </c>
    </row>
    <row r="1598" spans="2:13">
      <c r="B1598" s="82">
        <f t="shared" si="168"/>
        <v>1593</v>
      </c>
      <c r="C1598" s="44">
        <v>5800</v>
      </c>
      <c r="D1598" s="48">
        <v>12816.28</v>
      </c>
      <c r="E1598" s="48">
        <v>12.816280000000001</v>
      </c>
      <c r="F1598" s="48">
        <v>21.101113593618585</v>
      </c>
      <c r="G1598" s="50">
        <v>469.1</v>
      </c>
      <c r="H1598" s="41">
        <f t="shared" si="169"/>
        <v>1.2816280000000001E-2</v>
      </c>
      <c r="I1598" s="41">
        <f t="shared" si="170"/>
        <v>1.6700324855555557</v>
      </c>
      <c r="J1598" s="41">
        <f t="shared" si="171"/>
        <v>6.012116948000001</v>
      </c>
      <c r="K1598" s="41">
        <f t="shared" si="172"/>
        <v>8698.9495469568574</v>
      </c>
      <c r="L1598" s="41">
        <f t="shared" si="173"/>
        <v>4.6593906347000011E-3</v>
      </c>
      <c r="M1598" s="41">
        <f t="shared" si="174"/>
        <v>6.7416858988914896</v>
      </c>
    </row>
    <row r="1599" spans="2:13">
      <c r="B1599" s="82">
        <f t="shared" si="168"/>
        <v>1594</v>
      </c>
      <c r="C1599" s="44">
        <v>5800</v>
      </c>
      <c r="D1599" s="48">
        <v>12816.28</v>
      </c>
      <c r="E1599" s="48">
        <v>12.816280000000001</v>
      </c>
      <c r="F1599" s="48">
        <v>21.101113593618585</v>
      </c>
      <c r="G1599" s="50">
        <v>426.7</v>
      </c>
      <c r="H1599" s="41">
        <f t="shared" si="169"/>
        <v>1.2816280000000001E-2</v>
      </c>
      <c r="I1599" s="41">
        <f t="shared" si="170"/>
        <v>1.5190851877777778</v>
      </c>
      <c r="J1599" s="41">
        <f t="shared" si="171"/>
        <v>5.468706676</v>
      </c>
      <c r="K1599" s="41">
        <f t="shared" si="172"/>
        <v>8704.4182536328572</v>
      </c>
      <c r="L1599" s="41">
        <f t="shared" si="173"/>
        <v>4.2382476739000006E-3</v>
      </c>
      <c r="M1599" s="41">
        <f t="shared" si="174"/>
        <v>6.7459241465653896</v>
      </c>
    </row>
    <row r="1600" spans="2:13">
      <c r="B1600" s="82">
        <f t="shared" si="168"/>
        <v>1595</v>
      </c>
      <c r="C1600" s="44">
        <v>5800</v>
      </c>
      <c r="D1600" s="48">
        <v>12816.28</v>
      </c>
      <c r="E1600" s="48">
        <v>12.816280000000001</v>
      </c>
      <c r="F1600" s="48">
        <v>21.101113593618585</v>
      </c>
      <c r="G1600" s="50">
        <v>426.7</v>
      </c>
      <c r="H1600" s="41">
        <f t="shared" si="169"/>
        <v>1.2816280000000001E-2</v>
      </c>
      <c r="I1600" s="41">
        <f t="shared" si="170"/>
        <v>1.5190851877777778</v>
      </c>
      <c r="J1600" s="41">
        <f t="shared" si="171"/>
        <v>5.468706676</v>
      </c>
      <c r="K1600" s="41">
        <f t="shared" si="172"/>
        <v>8709.8869603088569</v>
      </c>
      <c r="L1600" s="41">
        <f t="shared" si="173"/>
        <v>4.2382476739000006E-3</v>
      </c>
      <c r="M1600" s="41">
        <f t="shared" si="174"/>
        <v>6.7501623942392897</v>
      </c>
    </row>
    <row r="1601" spans="2:13">
      <c r="B1601" s="82">
        <f t="shared" si="168"/>
        <v>1596</v>
      </c>
      <c r="C1601" s="44">
        <v>5800</v>
      </c>
      <c r="D1601" s="48">
        <v>12816.28</v>
      </c>
      <c r="E1601" s="48">
        <v>12.816280000000001</v>
      </c>
      <c r="F1601" s="48">
        <v>21.101113593618585</v>
      </c>
      <c r="G1601" s="50">
        <v>426.7</v>
      </c>
      <c r="H1601" s="41">
        <f t="shared" si="169"/>
        <v>1.2816280000000001E-2</v>
      </c>
      <c r="I1601" s="41">
        <f t="shared" si="170"/>
        <v>1.5190851877777778</v>
      </c>
      <c r="J1601" s="41">
        <f t="shared" si="171"/>
        <v>5.468706676</v>
      </c>
      <c r="K1601" s="41">
        <f t="shared" si="172"/>
        <v>8715.3556669848567</v>
      </c>
      <c r="L1601" s="41">
        <f t="shared" si="173"/>
        <v>4.2382476739000006E-3</v>
      </c>
      <c r="M1601" s="41">
        <f t="shared" si="174"/>
        <v>6.7544006419131897</v>
      </c>
    </row>
    <row r="1602" spans="2:13">
      <c r="B1602" s="82">
        <f t="shared" si="168"/>
        <v>1597</v>
      </c>
      <c r="C1602" s="44">
        <v>5800</v>
      </c>
      <c r="D1602" s="48">
        <v>12816.28</v>
      </c>
      <c r="E1602" s="48">
        <v>12.816280000000001</v>
      </c>
      <c r="F1602" s="48">
        <v>21.101113593618585</v>
      </c>
      <c r="G1602" s="50">
        <v>426.7</v>
      </c>
      <c r="H1602" s="41">
        <f t="shared" si="169"/>
        <v>1.2816280000000001E-2</v>
      </c>
      <c r="I1602" s="41">
        <f t="shared" si="170"/>
        <v>1.5190851877777778</v>
      </c>
      <c r="J1602" s="41">
        <f t="shared" si="171"/>
        <v>5.468706676</v>
      </c>
      <c r="K1602" s="41">
        <f t="shared" si="172"/>
        <v>8720.8243736608565</v>
      </c>
      <c r="L1602" s="41">
        <f t="shared" si="173"/>
        <v>4.2382476739000006E-3</v>
      </c>
      <c r="M1602" s="41">
        <f t="shared" si="174"/>
        <v>6.7586388895870897</v>
      </c>
    </row>
    <row r="1603" spans="2:13">
      <c r="B1603" s="82">
        <f t="shared" si="168"/>
        <v>1598</v>
      </c>
      <c r="C1603" s="44">
        <v>5800</v>
      </c>
      <c r="D1603" s="48">
        <v>12816.28</v>
      </c>
      <c r="E1603" s="48">
        <v>12.816280000000001</v>
      </c>
      <c r="F1603" s="48">
        <v>21.101113593618585</v>
      </c>
      <c r="G1603" s="50">
        <v>426.7</v>
      </c>
      <c r="H1603" s="41">
        <f t="shared" si="169"/>
        <v>1.2816280000000001E-2</v>
      </c>
      <c r="I1603" s="41">
        <f t="shared" si="170"/>
        <v>1.5190851877777778</v>
      </c>
      <c r="J1603" s="41">
        <f t="shared" si="171"/>
        <v>5.468706676</v>
      </c>
      <c r="K1603" s="41">
        <f t="shared" si="172"/>
        <v>8726.2930803368563</v>
      </c>
      <c r="L1603" s="41">
        <f t="shared" si="173"/>
        <v>4.2382476739000006E-3</v>
      </c>
      <c r="M1603" s="41">
        <f t="shared" si="174"/>
        <v>6.7628771372609897</v>
      </c>
    </row>
    <row r="1604" spans="2:13">
      <c r="B1604" s="82">
        <f t="shared" si="168"/>
        <v>1599</v>
      </c>
      <c r="C1604" s="44">
        <v>5800</v>
      </c>
      <c r="D1604" s="48">
        <v>12816.28</v>
      </c>
      <c r="E1604" s="48">
        <v>12.816280000000001</v>
      </c>
      <c r="F1604" s="48">
        <v>21.101113593618585</v>
      </c>
      <c r="G1604" s="50">
        <v>426.7</v>
      </c>
      <c r="H1604" s="41">
        <f t="shared" si="169"/>
        <v>1.2816280000000001E-2</v>
      </c>
      <c r="I1604" s="41">
        <f t="shared" si="170"/>
        <v>1.5190851877777778</v>
      </c>
      <c r="J1604" s="41">
        <f t="shared" si="171"/>
        <v>5.468706676</v>
      </c>
      <c r="K1604" s="41">
        <f t="shared" si="172"/>
        <v>8731.7617870128561</v>
      </c>
      <c r="L1604" s="41">
        <f t="shared" si="173"/>
        <v>4.2382476739000006E-3</v>
      </c>
      <c r="M1604" s="41">
        <f t="shared" si="174"/>
        <v>6.7671153849348897</v>
      </c>
    </row>
    <row r="1605" spans="2:13">
      <c r="B1605" s="82">
        <f t="shared" si="168"/>
        <v>1600</v>
      </c>
      <c r="C1605" s="44">
        <v>5800</v>
      </c>
      <c r="D1605" s="48">
        <v>12816.28</v>
      </c>
      <c r="E1605" s="48">
        <v>12.816280000000001</v>
      </c>
      <c r="F1605" s="48">
        <v>21.101113593618585</v>
      </c>
      <c r="G1605" s="50">
        <v>426.7</v>
      </c>
      <c r="H1605" s="41">
        <f t="shared" si="169"/>
        <v>1.2816280000000001E-2</v>
      </c>
      <c r="I1605" s="41">
        <f t="shared" si="170"/>
        <v>1.5190851877777778</v>
      </c>
      <c r="J1605" s="41">
        <f t="shared" si="171"/>
        <v>5.468706676</v>
      </c>
      <c r="K1605" s="41">
        <f t="shared" si="172"/>
        <v>8737.2304936888559</v>
      </c>
      <c r="L1605" s="41">
        <f t="shared" si="173"/>
        <v>4.2382476739000006E-3</v>
      </c>
      <c r="M1605" s="41">
        <f t="shared" si="174"/>
        <v>6.7713536326087898</v>
      </c>
    </row>
    <row r="1606" spans="2:13">
      <c r="B1606" s="82">
        <f t="shared" si="168"/>
        <v>1601</v>
      </c>
      <c r="C1606" s="44">
        <v>5800</v>
      </c>
      <c r="D1606" s="48">
        <v>12816.28</v>
      </c>
      <c r="E1606" s="48">
        <v>12.816280000000001</v>
      </c>
      <c r="F1606" s="48">
        <v>21.101113593618585</v>
      </c>
      <c r="G1606" s="50">
        <v>426.7</v>
      </c>
      <c r="H1606" s="41">
        <f t="shared" si="169"/>
        <v>1.2816280000000001E-2</v>
      </c>
      <c r="I1606" s="41">
        <f t="shared" si="170"/>
        <v>1.5190851877777778</v>
      </c>
      <c r="J1606" s="41">
        <f t="shared" si="171"/>
        <v>5.468706676</v>
      </c>
      <c r="K1606" s="41">
        <f t="shared" si="172"/>
        <v>8742.6992003648556</v>
      </c>
      <c r="L1606" s="41">
        <f t="shared" si="173"/>
        <v>4.2382476739000006E-3</v>
      </c>
      <c r="M1606" s="41">
        <f t="shared" si="174"/>
        <v>6.7755918802826898</v>
      </c>
    </row>
    <row r="1607" spans="2:13">
      <c r="B1607" s="82">
        <f t="shared" ref="B1607:B1670" si="175">B1606+1</f>
        <v>1602</v>
      </c>
      <c r="C1607" s="44">
        <v>5800</v>
      </c>
      <c r="D1607" s="48">
        <v>12816.28</v>
      </c>
      <c r="E1607" s="48">
        <v>12.816280000000001</v>
      </c>
      <c r="F1607" s="48">
        <v>21.101113593618585</v>
      </c>
      <c r="G1607" s="50">
        <v>426.7</v>
      </c>
      <c r="H1607" s="41">
        <f t="shared" ref="H1607:H1670" si="176">E1607/1000</f>
        <v>1.2816280000000001E-2</v>
      </c>
      <c r="I1607" s="41">
        <f t="shared" ref="I1607:I1670" si="177">E1607*G1607/3600</f>
        <v>1.5190851877777778</v>
      </c>
      <c r="J1607" s="41">
        <f t="shared" ref="J1607:J1670" si="178">H1607*G1607</f>
        <v>5.468706676</v>
      </c>
      <c r="K1607" s="41">
        <f t="shared" ref="K1607:K1670" si="179">K1606+J1607</f>
        <v>8748.1679070408554</v>
      </c>
      <c r="L1607" s="41">
        <f t="shared" ref="L1607:L1670" si="180">J1607/1000*0.775</f>
        <v>4.2382476739000006E-3</v>
      </c>
      <c r="M1607" s="41">
        <f t="shared" ref="M1607:M1670" si="181">M1606+L1607</f>
        <v>6.7798301279565898</v>
      </c>
    </row>
    <row r="1608" spans="2:13">
      <c r="B1608" s="82">
        <f t="shared" si="175"/>
        <v>1603</v>
      </c>
      <c r="C1608" s="44">
        <v>5800</v>
      </c>
      <c r="D1608" s="48">
        <v>12816.28</v>
      </c>
      <c r="E1608" s="48">
        <v>12.816280000000001</v>
      </c>
      <c r="F1608" s="48">
        <v>21.101113593618585</v>
      </c>
      <c r="G1608" s="50">
        <v>426.7</v>
      </c>
      <c r="H1608" s="41">
        <f t="shared" si="176"/>
        <v>1.2816280000000001E-2</v>
      </c>
      <c r="I1608" s="41">
        <f t="shared" si="177"/>
        <v>1.5190851877777778</v>
      </c>
      <c r="J1608" s="41">
        <f t="shared" si="178"/>
        <v>5.468706676</v>
      </c>
      <c r="K1608" s="41">
        <f t="shared" si="179"/>
        <v>8753.6366137168552</v>
      </c>
      <c r="L1608" s="41">
        <f t="shared" si="180"/>
        <v>4.2382476739000006E-3</v>
      </c>
      <c r="M1608" s="41">
        <f t="shared" si="181"/>
        <v>6.7840683756304898</v>
      </c>
    </row>
    <row r="1609" spans="2:13">
      <c r="B1609" s="82">
        <f t="shared" si="175"/>
        <v>1604</v>
      </c>
      <c r="C1609" s="44">
        <v>5800</v>
      </c>
      <c r="D1609" s="48">
        <v>12816.28</v>
      </c>
      <c r="E1609" s="48">
        <v>12.816280000000001</v>
      </c>
      <c r="F1609" s="48">
        <v>21.101113593618585</v>
      </c>
      <c r="G1609" s="50">
        <v>426.7</v>
      </c>
      <c r="H1609" s="41">
        <f t="shared" si="176"/>
        <v>1.2816280000000001E-2</v>
      </c>
      <c r="I1609" s="41">
        <f t="shared" si="177"/>
        <v>1.5190851877777778</v>
      </c>
      <c r="J1609" s="41">
        <f t="shared" si="178"/>
        <v>5.468706676</v>
      </c>
      <c r="K1609" s="41">
        <f t="shared" si="179"/>
        <v>8759.105320392855</v>
      </c>
      <c r="L1609" s="41">
        <f t="shared" si="180"/>
        <v>4.2382476739000006E-3</v>
      </c>
      <c r="M1609" s="41">
        <f t="shared" si="181"/>
        <v>6.7883066233043898</v>
      </c>
    </row>
    <row r="1610" spans="2:13">
      <c r="B1610" s="82">
        <f t="shared" si="175"/>
        <v>1605</v>
      </c>
      <c r="C1610" s="44">
        <v>5800</v>
      </c>
      <c r="D1610" s="48">
        <v>12816.28</v>
      </c>
      <c r="E1610" s="48">
        <v>12.816280000000001</v>
      </c>
      <c r="F1610" s="48">
        <v>21.101113593618585</v>
      </c>
      <c r="G1610" s="50">
        <v>426.7</v>
      </c>
      <c r="H1610" s="41">
        <f t="shared" si="176"/>
        <v>1.2816280000000001E-2</v>
      </c>
      <c r="I1610" s="41">
        <f t="shared" si="177"/>
        <v>1.5190851877777778</v>
      </c>
      <c r="J1610" s="41">
        <f t="shared" si="178"/>
        <v>5.468706676</v>
      </c>
      <c r="K1610" s="41">
        <f t="shared" si="179"/>
        <v>8764.5740270688548</v>
      </c>
      <c r="L1610" s="41">
        <f t="shared" si="180"/>
        <v>4.2382476739000006E-3</v>
      </c>
      <c r="M1610" s="41">
        <f t="shared" si="181"/>
        <v>6.7925448709782899</v>
      </c>
    </row>
    <row r="1611" spans="2:13">
      <c r="B1611" s="82">
        <f t="shared" si="175"/>
        <v>1606</v>
      </c>
      <c r="C1611" s="44">
        <v>5800</v>
      </c>
      <c r="D1611" s="48">
        <v>12816.28</v>
      </c>
      <c r="E1611" s="48">
        <v>12.816280000000001</v>
      </c>
      <c r="F1611" s="48">
        <v>21.101113593618585</v>
      </c>
      <c r="G1611" s="50">
        <v>426.7</v>
      </c>
      <c r="H1611" s="41">
        <f t="shared" si="176"/>
        <v>1.2816280000000001E-2</v>
      </c>
      <c r="I1611" s="41">
        <f t="shared" si="177"/>
        <v>1.5190851877777778</v>
      </c>
      <c r="J1611" s="41">
        <f t="shared" si="178"/>
        <v>5.468706676</v>
      </c>
      <c r="K1611" s="41">
        <f t="shared" si="179"/>
        <v>8770.0427337448546</v>
      </c>
      <c r="L1611" s="41">
        <f t="shared" si="180"/>
        <v>4.2382476739000006E-3</v>
      </c>
      <c r="M1611" s="41">
        <f t="shared" si="181"/>
        <v>6.7967831186521899</v>
      </c>
    </row>
    <row r="1612" spans="2:13">
      <c r="B1612" s="82">
        <f t="shared" si="175"/>
        <v>1607</v>
      </c>
      <c r="C1612" s="44">
        <v>5800</v>
      </c>
      <c r="D1612" s="48">
        <v>12816.28</v>
      </c>
      <c r="E1612" s="48">
        <v>12.816280000000001</v>
      </c>
      <c r="F1612" s="48">
        <v>21.101113593618585</v>
      </c>
      <c r="G1612" s="50">
        <v>426.7</v>
      </c>
      <c r="H1612" s="41">
        <f t="shared" si="176"/>
        <v>1.2816280000000001E-2</v>
      </c>
      <c r="I1612" s="41">
        <f t="shared" si="177"/>
        <v>1.5190851877777778</v>
      </c>
      <c r="J1612" s="41">
        <f t="shared" si="178"/>
        <v>5.468706676</v>
      </c>
      <c r="K1612" s="41">
        <f t="shared" si="179"/>
        <v>8775.5114404208543</v>
      </c>
      <c r="L1612" s="41">
        <f t="shared" si="180"/>
        <v>4.2382476739000006E-3</v>
      </c>
      <c r="M1612" s="41">
        <f t="shared" si="181"/>
        <v>6.8010213663260899</v>
      </c>
    </row>
    <row r="1613" spans="2:13">
      <c r="B1613" s="82">
        <f t="shared" si="175"/>
        <v>1608</v>
      </c>
      <c r="C1613" s="44">
        <v>5800</v>
      </c>
      <c r="D1613" s="48">
        <v>12816.28</v>
      </c>
      <c r="E1613" s="48">
        <v>12.816280000000001</v>
      </c>
      <c r="F1613" s="48">
        <v>21.101113593618585</v>
      </c>
      <c r="G1613" s="50">
        <v>492.1</v>
      </c>
      <c r="H1613" s="41">
        <f t="shared" si="176"/>
        <v>1.2816280000000001E-2</v>
      </c>
      <c r="I1613" s="41">
        <f t="shared" si="177"/>
        <v>1.7519142744444447</v>
      </c>
      <c r="J1613" s="41">
        <f t="shared" si="178"/>
        <v>6.3068913880000004</v>
      </c>
      <c r="K1613" s="41">
        <f t="shared" si="179"/>
        <v>8781.8183318088541</v>
      </c>
      <c r="L1613" s="41">
        <f t="shared" si="180"/>
        <v>4.8878408257000006E-3</v>
      </c>
      <c r="M1613" s="41">
        <f t="shared" si="181"/>
        <v>6.8059092071517897</v>
      </c>
    </row>
    <row r="1614" spans="2:13">
      <c r="B1614" s="82">
        <f t="shared" si="175"/>
        <v>1609</v>
      </c>
      <c r="C1614" s="44">
        <v>5800</v>
      </c>
      <c r="D1614" s="48">
        <v>12816.28</v>
      </c>
      <c r="E1614" s="48">
        <v>12.816280000000001</v>
      </c>
      <c r="F1614" s="48">
        <v>21.101113593618585</v>
      </c>
      <c r="G1614" s="50">
        <v>492.1</v>
      </c>
      <c r="H1614" s="41">
        <f t="shared" si="176"/>
        <v>1.2816280000000001E-2</v>
      </c>
      <c r="I1614" s="41">
        <f t="shared" si="177"/>
        <v>1.7519142744444447</v>
      </c>
      <c r="J1614" s="41">
        <f t="shared" si="178"/>
        <v>6.3068913880000004</v>
      </c>
      <c r="K1614" s="41">
        <f t="shared" si="179"/>
        <v>8788.1252231968538</v>
      </c>
      <c r="L1614" s="41">
        <f t="shared" si="180"/>
        <v>4.8878408257000006E-3</v>
      </c>
      <c r="M1614" s="41">
        <f t="shared" si="181"/>
        <v>6.8107970479774895</v>
      </c>
    </row>
    <row r="1615" spans="2:13">
      <c r="B1615" s="82">
        <f t="shared" si="175"/>
        <v>1610</v>
      </c>
      <c r="C1615" s="44">
        <v>5800</v>
      </c>
      <c r="D1615" s="48">
        <v>12816.28</v>
      </c>
      <c r="E1615" s="48">
        <v>12.816280000000001</v>
      </c>
      <c r="F1615" s="48">
        <v>21.101113593618585</v>
      </c>
      <c r="G1615" s="50">
        <v>492.1</v>
      </c>
      <c r="H1615" s="41">
        <f t="shared" si="176"/>
        <v>1.2816280000000001E-2</v>
      </c>
      <c r="I1615" s="41">
        <f t="shared" si="177"/>
        <v>1.7519142744444447</v>
      </c>
      <c r="J1615" s="41">
        <f t="shared" si="178"/>
        <v>6.3068913880000004</v>
      </c>
      <c r="K1615" s="41">
        <f t="shared" si="179"/>
        <v>8794.4321145848535</v>
      </c>
      <c r="L1615" s="41">
        <f t="shared" si="180"/>
        <v>4.8878408257000006E-3</v>
      </c>
      <c r="M1615" s="41">
        <f t="shared" si="181"/>
        <v>6.8156848888031893</v>
      </c>
    </row>
    <row r="1616" spans="2:13">
      <c r="B1616" s="82">
        <f t="shared" si="175"/>
        <v>1611</v>
      </c>
      <c r="C1616" s="44">
        <v>5800</v>
      </c>
      <c r="D1616" s="48">
        <v>12816.28</v>
      </c>
      <c r="E1616" s="48">
        <v>12.816280000000001</v>
      </c>
      <c r="F1616" s="48">
        <v>21.101113593618585</v>
      </c>
      <c r="G1616" s="50">
        <v>492.1</v>
      </c>
      <c r="H1616" s="41">
        <f t="shared" si="176"/>
        <v>1.2816280000000001E-2</v>
      </c>
      <c r="I1616" s="41">
        <f t="shared" si="177"/>
        <v>1.7519142744444447</v>
      </c>
      <c r="J1616" s="41">
        <f t="shared" si="178"/>
        <v>6.3068913880000004</v>
      </c>
      <c r="K1616" s="41">
        <f t="shared" si="179"/>
        <v>8800.7390059728532</v>
      </c>
      <c r="L1616" s="41">
        <f t="shared" si="180"/>
        <v>4.8878408257000006E-3</v>
      </c>
      <c r="M1616" s="41">
        <f t="shared" si="181"/>
        <v>6.8205727296288892</v>
      </c>
    </row>
    <row r="1617" spans="2:13">
      <c r="B1617" s="82">
        <f t="shared" si="175"/>
        <v>1612</v>
      </c>
      <c r="C1617" s="44">
        <v>5800</v>
      </c>
      <c r="D1617" s="48">
        <v>12816.28</v>
      </c>
      <c r="E1617" s="48">
        <v>12.816280000000001</v>
      </c>
      <c r="F1617" s="48">
        <v>21.101113593618585</v>
      </c>
      <c r="G1617" s="50">
        <v>492.1</v>
      </c>
      <c r="H1617" s="41">
        <f t="shared" si="176"/>
        <v>1.2816280000000001E-2</v>
      </c>
      <c r="I1617" s="41">
        <f t="shared" si="177"/>
        <v>1.7519142744444447</v>
      </c>
      <c r="J1617" s="41">
        <f t="shared" si="178"/>
        <v>6.3068913880000004</v>
      </c>
      <c r="K1617" s="41">
        <f t="shared" si="179"/>
        <v>8807.0458973608529</v>
      </c>
      <c r="L1617" s="41">
        <f t="shared" si="180"/>
        <v>4.8878408257000006E-3</v>
      </c>
      <c r="M1617" s="41">
        <f t="shared" si="181"/>
        <v>6.825460570454589</v>
      </c>
    </row>
    <row r="1618" spans="2:13">
      <c r="B1618" s="82">
        <f t="shared" si="175"/>
        <v>1613</v>
      </c>
      <c r="C1618" s="44">
        <v>5800</v>
      </c>
      <c r="D1618" s="48">
        <v>12816.28</v>
      </c>
      <c r="E1618" s="48">
        <v>12.816280000000001</v>
      </c>
      <c r="F1618" s="48">
        <v>21.101113593618585</v>
      </c>
      <c r="G1618" s="50">
        <v>492.1</v>
      </c>
      <c r="H1618" s="41">
        <f t="shared" si="176"/>
        <v>1.2816280000000001E-2</v>
      </c>
      <c r="I1618" s="41">
        <f t="shared" si="177"/>
        <v>1.7519142744444447</v>
      </c>
      <c r="J1618" s="41">
        <f t="shared" si="178"/>
        <v>6.3068913880000004</v>
      </c>
      <c r="K1618" s="41">
        <f t="shared" si="179"/>
        <v>8813.3527887488526</v>
      </c>
      <c r="L1618" s="41">
        <f t="shared" si="180"/>
        <v>4.8878408257000006E-3</v>
      </c>
      <c r="M1618" s="41">
        <f t="shared" si="181"/>
        <v>6.8303484112802888</v>
      </c>
    </row>
    <row r="1619" spans="2:13">
      <c r="B1619" s="82">
        <f t="shared" si="175"/>
        <v>1614</v>
      </c>
      <c r="C1619" s="44">
        <v>5800</v>
      </c>
      <c r="D1619" s="48">
        <v>12816.28</v>
      </c>
      <c r="E1619" s="48">
        <v>12.816280000000001</v>
      </c>
      <c r="F1619" s="48">
        <v>21.101113593618585</v>
      </c>
      <c r="G1619" s="50">
        <v>492.1</v>
      </c>
      <c r="H1619" s="41">
        <f t="shared" si="176"/>
        <v>1.2816280000000001E-2</v>
      </c>
      <c r="I1619" s="41">
        <f t="shared" si="177"/>
        <v>1.7519142744444447</v>
      </c>
      <c r="J1619" s="41">
        <f t="shared" si="178"/>
        <v>6.3068913880000004</v>
      </c>
      <c r="K1619" s="41">
        <f t="shared" si="179"/>
        <v>8819.6596801368523</v>
      </c>
      <c r="L1619" s="41">
        <f t="shared" si="180"/>
        <v>4.8878408257000006E-3</v>
      </c>
      <c r="M1619" s="41">
        <f t="shared" si="181"/>
        <v>6.8352362521059886</v>
      </c>
    </row>
    <row r="1620" spans="2:13">
      <c r="B1620" s="82">
        <f t="shared" si="175"/>
        <v>1615</v>
      </c>
      <c r="C1620" s="44">
        <v>5800</v>
      </c>
      <c r="D1620" s="48">
        <v>12816.28</v>
      </c>
      <c r="E1620" s="48">
        <v>12.816280000000001</v>
      </c>
      <c r="F1620" s="48">
        <v>21.101113593618585</v>
      </c>
      <c r="G1620" s="50">
        <v>504</v>
      </c>
      <c r="H1620" s="41">
        <f t="shared" si="176"/>
        <v>1.2816280000000001E-2</v>
      </c>
      <c r="I1620" s="41">
        <f t="shared" si="177"/>
        <v>1.7942792000000001</v>
      </c>
      <c r="J1620" s="41">
        <f t="shared" si="178"/>
        <v>6.4594051200000004</v>
      </c>
      <c r="K1620" s="41">
        <f t="shared" si="179"/>
        <v>8826.1190852568525</v>
      </c>
      <c r="L1620" s="41">
        <f t="shared" si="180"/>
        <v>5.0060389680000004E-3</v>
      </c>
      <c r="M1620" s="41">
        <f t="shared" si="181"/>
        <v>6.8402422910739888</v>
      </c>
    </row>
    <row r="1621" spans="2:13">
      <c r="B1621" s="82">
        <f t="shared" si="175"/>
        <v>1616</v>
      </c>
      <c r="C1621" s="44">
        <v>5800</v>
      </c>
      <c r="D1621" s="48">
        <v>12816.28</v>
      </c>
      <c r="E1621" s="48">
        <v>12.816280000000001</v>
      </c>
      <c r="F1621" s="48">
        <v>21.101113593618585</v>
      </c>
      <c r="G1621" s="50">
        <v>504</v>
      </c>
      <c r="H1621" s="41">
        <f t="shared" si="176"/>
        <v>1.2816280000000001E-2</v>
      </c>
      <c r="I1621" s="41">
        <f t="shared" si="177"/>
        <v>1.7942792000000001</v>
      </c>
      <c r="J1621" s="41">
        <f t="shared" si="178"/>
        <v>6.4594051200000004</v>
      </c>
      <c r="K1621" s="41">
        <f t="shared" si="179"/>
        <v>8832.5784903768526</v>
      </c>
      <c r="L1621" s="41">
        <f t="shared" si="180"/>
        <v>5.0060389680000004E-3</v>
      </c>
      <c r="M1621" s="41">
        <f t="shared" si="181"/>
        <v>6.8452483300419891</v>
      </c>
    </row>
    <row r="1622" spans="2:13">
      <c r="B1622" s="82">
        <f t="shared" si="175"/>
        <v>1617</v>
      </c>
      <c r="C1622" s="44">
        <v>5800</v>
      </c>
      <c r="D1622" s="48">
        <v>12816.28</v>
      </c>
      <c r="E1622" s="48">
        <v>12.816280000000001</v>
      </c>
      <c r="F1622" s="48">
        <v>21.101113593618585</v>
      </c>
      <c r="G1622" s="50">
        <v>504</v>
      </c>
      <c r="H1622" s="41">
        <f t="shared" si="176"/>
        <v>1.2816280000000001E-2</v>
      </c>
      <c r="I1622" s="41">
        <f t="shared" si="177"/>
        <v>1.7942792000000001</v>
      </c>
      <c r="J1622" s="41">
        <f t="shared" si="178"/>
        <v>6.4594051200000004</v>
      </c>
      <c r="K1622" s="41">
        <f t="shared" si="179"/>
        <v>8839.0378954968528</v>
      </c>
      <c r="L1622" s="41">
        <f t="shared" si="180"/>
        <v>5.0060389680000004E-3</v>
      </c>
      <c r="M1622" s="41">
        <f t="shared" si="181"/>
        <v>6.8502543690099893</v>
      </c>
    </row>
    <row r="1623" spans="2:13">
      <c r="B1623" s="82">
        <f t="shared" si="175"/>
        <v>1618</v>
      </c>
      <c r="C1623" s="44">
        <v>5800</v>
      </c>
      <c r="D1623" s="48">
        <v>12816.28</v>
      </c>
      <c r="E1623" s="48">
        <v>12.816280000000001</v>
      </c>
      <c r="F1623" s="48">
        <v>21.101113593618585</v>
      </c>
      <c r="G1623" s="50">
        <v>504</v>
      </c>
      <c r="H1623" s="41">
        <f t="shared" si="176"/>
        <v>1.2816280000000001E-2</v>
      </c>
      <c r="I1623" s="41">
        <f t="shared" si="177"/>
        <v>1.7942792000000001</v>
      </c>
      <c r="J1623" s="41">
        <f t="shared" si="178"/>
        <v>6.4594051200000004</v>
      </c>
      <c r="K1623" s="41">
        <f t="shared" si="179"/>
        <v>8845.497300616853</v>
      </c>
      <c r="L1623" s="41">
        <f t="shared" si="180"/>
        <v>5.0060389680000004E-3</v>
      </c>
      <c r="M1623" s="41">
        <f t="shared" si="181"/>
        <v>6.8552604079779895</v>
      </c>
    </row>
    <row r="1624" spans="2:13">
      <c r="B1624" s="82">
        <f t="shared" si="175"/>
        <v>1619</v>
      </c>
      <c r="C1624" s="44">
        <v>5800</v>
      </c>
      <c r="D1624" s="48">
        <v>12816.28</v>
      </c>
      <c r="E1624" s="48">
        <v>12.816280000000001</v>
      </c>
      <c r="F1624" s="48">
        <v>21.101113593618585</v>
      </c>
      <c r="G1624" s="50">
        <v>504</v>
      </c>
      <c r="H1624" s="41">
        <f t="shared" si="176"/>
        <v>1.2816280000000001E-2</v>
      </c>
      <c r="I1624" s="41">
        <f t="shared" si="177"/>
        <v>1.7942792000000001</v>
      </c>
      <c r="J1624" s="41">
        <f t="shared" si="178"/>
        <v>6.4594051200000004</v>
      </c>
      <c r="K1624" s="41">
        <f t="shared" si="179"/>
        <v>8851.9567057368531</v>
      </c>
      <c r="L1624" s="41">
        <f t="shared" si="180"/>
        <v>5.0060389680000004E-3</v>
      </c>
      <c r="M1624" s="41">
        <f t="shared" si="181"/>
        <v>6.8602664469459897</v>
      </c>
    </row>
    <row r="1625" spans="2:13">
      <c r="B1625" s="82">
        <f t="shared" si="175"/>
        <v>1620</v>
      </c>
      <c r="C1625" s="44">
        <v>5800</v>
      </c>
      <c r="D1625" s="48">
        <v>12816.28</v>
      </c>
      <c r="E1625" s="48">
        <v>12.816280000000001</v>
      </c>
      <c r="F1625" s="48">
        <v>21.101113593618585</v>
      </c>
      <c r="G1625" s="50">
        <v>457.1</v>
      </c>
      <c r="H1625" s="41">
        <f t="shared" si="176"/>
        <v>1.2816280000000001E-2</v>
      </c>
      <c r="I1625" s="41">
        <f t="shared" si="177"/>
        <v>1.6273115522222223</v>
      </c>
      <c r="J1625" s="41">
        <f t="shared" si="178"/>
        <v>5.8583215880000008</v>
      </c>
      <c r="K1625" s="41">
        <f t="shared" si="179"/>
        <v>8857.8150273248539</v>
      </c>
      <c r="L1625" s="41">
        <f t="shared" si="180"/>
        <v>4.5401992307000007E-3</v>
      </c>
      <c r="M1625" s="41">
        <f t="shared" si="181"/>
        <v>6.8648066461766897</v>
      </c>
    </row>
    <row r="1626" spans="2:13">
      <c r="B1626" s="82">
        <f t="shared" si="175"/>
        <v>1621</v>
      </c>
      <c r="C1626" s="44">
        <v>5800</v>
      </c>
      <c r="D1626" s="48">
        <v>12816.28</v>
      </c>
      <c r="E1626" s="48">
        <v>12.816280000000001</v>
      </c>
      <c r="F1626" s="48">
        <v>21.101113593618585</v>
      </c>
      <c r="G1626" s="50">
        <v>457.1</v>
      </c>
      <c r="H1626" s="41">
        <f t="shared" si="176"/>
        <v>1.2816280000000001E-2</v>
      </c>
      <c r="I1626" s="41">
        <f t="shared" si="177"/>
        <v>1.6273115522222223</v>
      </c>
      <c r="J1626" s="41">
        <f t="shared" si="178"/>
        <v>5.8583215880000008</v>
      </c>
      <c r="K1626" s="41">
        <f t="shared" si="179"/>
        <v>8863.6733489128546</v>
      </c>
      <c r="L1626" s="41">
        <f t="shared" si="180"/>
        <v>4.5401992307000007E-3</v>
      </c>
      <c r="M1626" s="41">
        <f t="shared" si="181"/>
        <v>6.8693468454073896</v>
      </c>
    </row>
    <row r="1627" spans="2:13">
      <c r="B1627" s="82">
        <f t="shared" si="175"/>
        <v>1622</v>
      </c>
      <c r="C1627" s="44">
        <v>5800</v>
      </c>
      <c r="D1627" s="48">
        <v>12816.28</v>
      </c>
      <c r="E1627" s="48">
        <v>12.816280000000001</v>
      </c>
      <c r="F1627" s="48">
        <v>21.101113593618585</v>
      </c>
      <c r="G1627" s="50">
        <v>457.1</v>
      </c>
      <c r="H1627" s="41">
        <f t="shared" si="176"/>
        <v>1.2816280000000001E-2</v>
      </c>
      <c r="I1627" s="41">
        <f t="shared" si="177"/>
        <v>1.6273115522222223</v>
      </c>
      <c r="J1627" s="41">
        <f t="shared" si="178"/>
        <v>5.8583215880000008</v>
      </c>
      <c r="K1627" s="41">
        <f t="shared" si="179"/>
        <v>8869.5316705008554</v>
      </c>
      <c r="L1627" s="41">
        <f t="shared" si="180"/>
        <v>4.5401992307000007E-3</v>
      </c>
      <c r="M1627" s="41">
        <f t="shared" si="181"/>
        <v>6.8738870446380895</v>
      </c>
    </row>
    <row r="1628" spans="2:13">
      <c r="B1628" s="82">
        <f t="shared" si="175"/>
        <v>1623</v>
      </c>
      <c r="C1628" s="44">
        <v>5800</v>
      </c>
      <c r="D1628" s="48">
        <v>12816.28</v>
      </c>
      <c r="E1628" s="48">
        <v>12.816280000000001</v>
      </c>
      <c r="F1628" s="48">
        <v>21.101113593618585</v>
      </c>
      <c r="G1628" s="50">
        <v>457.1</v>
      </c>
      <c r="H1628" s="41">
        <f t="shared" si="176"/>
        <v>1.2816280000000001E-2</v>
      </c>
      <c r="I1628" s="41">
        <f t="shared" si="177"/>
        <v>1.6273115522222223</v>
      </c>
      <c r="J1628" s="41">
        <f t="shared" si="178"/>
        <v>5.8583215880000008</v>
      </c>
      <c r="K1628" s="41">
        <f t="shared" si="179"/>
        <v>8875.3899920888562</v>
      </c>
      <c r="L1628" s="41">
        <f t="shared" si="180"/>
        <v>4.5401992307000007E-3</v>
      </c>
      <c r="M1628" s="41">
        <f t="shared" si="181"/>
        <v>6.8784272438687895</v>
      </c>
    </row>
    <row r="1629" spans="2:13">
      <c r="B1629" s="82">
        <f t="shared" si="175"/>
        <v>1624</v>
      </c>
      <c r="C1629" s="44">
        <v>5800</v>
      </c>
      <c r="D1629" s="48">
        <v>12816.28</v>
      </c>
      <c r="E1629" s="48">
        <v>12.816280000000001</v>
      </c>
      <c r="F1629" s="48">
        <v>21.101113593618585</v>
      </c>
      <c r="G1629" s="50">
        <v>469.1</v>
      </c>
      <c r="H1629" s="41">
        <f t="shared" si="176"/>
        <v>1.2816280000000001E-2</v>
      </c>
      <c r="I1629" s="41">
        <f t="shared" si="177"/>
        <v>1.6700324855555557</v>
      </c>
      <c r="J1629" s="41">
        <f t="shared" si="178"/>
        <v>6.012116948000001</v>
      </c>
      <c r="K1629" s="41">
        <f t="shared" si="179"/>
        <v>8881.4021090368569</v>
      </c>
      <c r="L1629" s="41">
        <f t="shared" si="180"/>
        <v>4.6593906347000011E-3</v>
      </c>
      <c r="M1629" s="41">
        <f t="shared" si="181"/>
        <v>6.8830866345034893</v>
      </c>
    </row>
    <row r="1630" spans="2:13">
      <c r="B1630" s="82">
        <f t="shared" si="175"/>
        <v>1625</v>
      </c>
      <c r="C1630" s="44">
        <v>5800</v>
      </c>
      <c r="D1630" s="48">
        <v>12816.28</v>
      </c>
      <c r="E1630" s="48">
        <v>12.816280000000001</v>
      </c>
      <c r="F1630" s="48">
        <v>21.101113593618585</v>
      </c>
      <c r="G1630" s="50">
        <v>469.1</v>
      </c>
      <c r="H1630" s="41">
        <f t="shared" si="176"/>
        <v>1.2816280000000001E-2</v>
      </c>
      <c r="I1630" s="41">
        <f t="shared" si="177"/>
        <v>1.6700324855555557</v>
      </c>
      <c r="J1630" s="41">
        <f t="shared" si="178"/>
        <v>6.012116948000001</v>
      </c>
      <c r="K1630" s="41">
        <f t="shared" si="179"/>
        <v>8887.4142259848577</v>
      </c>
      <c r="L1630" s="41">
        <f t="shared" si="180"/>
        <v>4.6593906347000011E-3</v>
      </c>
      <c r="M1630" s="41">
        <f t="shared" si="181"/>
        <v>6.8877460251381892</v>
      </c>
    </row>
    <row r="1631" spans="2:13">
      <c r="B1631" s="82">
        <f t="shared" si="175"/>
        <v>1626</v>
      </c>
      <c r="C1631" s="44">
        <v>5800</v>
      </c>
      <c r="D1631" s="48">
        <v>12816.28</v>
      </c>
      <c r="E1631" s="48">
        <v>12.816280000000001</v>
      </c>
      <c r="F1631" s="48">
        <v>21.101113593618585</v>
      </c>
      <c r="G1631" s="50">
        <v>469.1</v>
      </c>
      <c r="H1631" s="41">
        <f t="shared" si="176"/>
        <v>1.2816280000000001E-2</v>
      </c>
      <c r="I1631" s="41">
        <f t="shared" si="177"/>
        <v>1.6700324855555557</v>
      </c>
      <c r="J1631" s="41">
        <f t="shared" si="178"/>
        <v>6.012116948000001</v>
      </c>
      <c r="K1631" s="41">
        <f t="shared" si="179"/>
        <v>8893.4263429328585</v>
      </c>
      <c r="L1631" s="41">
        <f t="shared" si="180"/>
        <v>4.6593906347000011E-3</v>
      </c>
      <c r="M1631" s="41">
        <f t="shared" si="181"/>
        <v>6.8924054157728891</v>
      </c>
    </row>
    <row r="1632" spans="2:13">
      <c r="B1632" s="82">
        <f t="shared" si="175"/>
        <v>1627</v>
      </c>
      <c r="C1632" s="44">
        <v>5700</v>
      </c>
      <c r="D1632" s="48">
        <v>12764.06</v>
      </c>
      <c r="E1632" s="48">
        <v>12.764059999999999</v>
      </c>
      <c r="F1632" s="48">
        <v>21.383823609700396</v>
      </c>
      <c r="G1632" s="50">
        <v>469.1</v>
      </c>
      <c r="H1632" s="41">
        <f t="shared" si="176"/>
        <v>1.2764059999999999E-2</v>
      </c>
      <c r="I1632" s="41">
        <f t="shared" si="177"/>
        <v>1.6632279294444445</v>
      </c>
      <c r="J1632" s="41">
        <f t="shared" si="178"/>
        <v>5.9876205459999996</v>
      </c>
      <c r="K1632" s="41">
        <f t="shared" si="179"/>
        <v>8899.4139634788589</v>
      </c>
      <c r="L1632" s="41">
        <f t="shared" si="180"/>
        <v>4.6404059231499994E-3</v>
      </c>
      <c r="M1632" s="41">
        <f t="shared" si="181"/>
        <v>6.8970458216960395</v>
      </c>
    </row>
    <row r="1633" spans="2:13">
      <c r="B1633" s="82">
        <f t="shared" si="175"/>
        <v>1628</v>
      </c>
      <c r="C1633" s="44">
        <v>5700</v>
      </c>
      <c r="D1633" s="48">
        <v>12764.06</v>
      </c>
      <c r="E1633" s="48">
        <v>12.764059999999999</v>
      </c>
      <c r="F1633" s="48">
        <v>21.383823609700396</v>
      </c>
      <c r="G1633" s="50">
        <v>469.1</v>
      </c>
      <c r="H1633" s="41">
        <f t="shared" si="176"/>
        <v>1.2764059999999999E-2</v>
      </c>
      <c r="I1633" s="41">
        <f t="shared" si="177"/>
        <v>1.6632279294444445</v>
      </c>
      <c r="J1633" s="41">
        <f t="shared" si="178"/>
        <v>5.9876205459999996</v>
      </c>
      <c r="K1633" s="41">
        <f t="shared" si="179"/>
        <v>8905.4015840248594</v>
      </c>
      <c r="L1633" s="41">
        <f t="shared" si="180"/>
        <v>4.6404059231499994E-3</v>
      </c>
      <c r="M1633" s="41">
        <f t="shared" si="181"/>
        <v>6.9016862276191899</v>
      </c>
    </row>
    <row r="1634" spans="2:13">
      <c r="B1634" s="82">
        <f t="shared" si="175"/>
        <v>1629</v>
      </c>
      <c r="C1634" s="44">
        <v>5600</v>
      </c>
      <c r="D1634" s="48">
        <v>12719.300000000001</v>
      </c>
      <c r="E1634" s="48">
        <v>12.7193</v>
      </c>
      <c r="F1634" s="48">
        <v>21.68935143930798</v>
      </c>
      <c r="G1634" s="50">
        <v>414.1</v>
      </c>
      <c r="H1634" s="41">
        <f t="shared" si="176"/>
        <v>1.2719300000000001E-2</v>
      </c>
      <c r="I1634" s="41">
        <f t="shared" si="177"/>
        <v>1.4630728138888889</v>
      </c>
      <c r="J1634" s="41">
        <f t="shared" si="178"/>
        <v>5.2670621300000011</v>
      </c>
      <c r="K1634" s="41">
        <f t="shared" si="179"/>
        <v>8910.6686461548597</v>
      </c>
      <c r="L1634" s="41">
        <f t="shared" si="180"/>
        <v>4.081973150750001E-3</v>
      </c>
      <c r="M1634" s="41">
        <f t="shared" si="181"/>
        <v>6.9057682007699404</v>
      </c>
    </row>
    <row r="1635" spans="2:13">
      <c r="B1635" s="82">
        <f t="shared" si="175"/>
        <v>1630</v>
      </c>
      <c r="C1635" s="44">
        <v>5600</v>
      </c>
      <c r="D1635" s="48">
        <v>12719.300000000001</v>
      </c>
      <c r="E1635" s="48">
        <v>12.7193</v>
      </c>
      <c r="F1635" s="48">
        <v>21.68935143930798</v>
      </c>
      <c r="G1635" s="50">
        <v>414.1</v>
      </c>
      <c r="H1635" s="41">
        <f t="shared" si="176"/>
        <v>1.2719300000000001E-2</v>
      </c>
      <c r="I1635" s="41">
        <f t="shared" si="177"/>
        <v>1.4630728138888889</v>
      </c>
      <c r="J1635" s="41">
        <f t="shared" si="178"/>
        <v>5.2670621300000011</v>
      </c>
      <c r="K1635" s="41">
        <f t="shared" si="179"/>
        <v>8915.9357082848601</v>
      </c>
      <c r="L1635" s="41">
        <f t="shared" si="180"/>
        <v>4.081973150750001E-3</v>
      </c>
      <c r="M1635" s="41">
        <f t="shared" si="181"/>
        <v>6.9098501739206908</v>
      </c>
    </row>
    <row r="1636" spans="2:13">
      <c r="B1636" s="82">
        <f t="shared" si="175"/>
        <v>1631</v>
      </c>
      <c r="C1636" s="44">
        <v>5500</v>
      </c>
      <c r="D1636" s="48">
        <v>12637.240000000002</v>
      </c>
      <c r="E1636" s="48">
        <v>12.637240000000002</v>
      </c>
      <c r="F1636" s="48">
        <v>21.941227778603171</v>
      </c>
      <c r="G1636" s="50">
        <v>443.8</v>
      </c>
      <c r="H1636" s="41">
        <f t="shared" si="176"/>
        <v>1.2637240000000003E-2</v>
      </c>
      <c r="I1636" s="41">
        <f t="shared" si="177"/>
        <v>1.5578908644444447</v>
      </c>
      <c r="J1636" s="41">
        <f t="shared" si="178"/>
        <v>5.608407112000001</v>
      </c>
      <c r="K1636" s="41">
        <f t="shared" si="179"/>
        <v>8921.5441153968604</v>
      </c>
      <c r="L1636" s="41">
        <f t="shared" si="180"/>
        <v>4.3465155118000004E-3</v>
      </c>
      <c r="M1636" s="41">
        <f t="shared" si="181"/>
        <v>6.9141966894324911</v>
      </c>
    </row>
    <row r="1637" spans="2:13">
      <c r="B1637" s="82">
        <f t="shared" si="175"/>
        <v>1632</v>
      </c>
      <c r="C1637" s="44">
        <v>5500</v>
      </c>
      <c r="D1637" s="48">
        <v>12637.240000000002</v>
      </c>
      <c r="E1637" s="48">
        <v>12.637240000000002</v>
      </c>
      <c r="F1637" s="48">
        <v>21.941227778603171</v>
      </c>
      <c r="G1637" s="50">
        <v>443.8</v>
      </c>
      <c r="H1637" s="41">
        <f t="shared" si="176"/>
        <v>1.2637240000000003E-2</v>
      </c>
      <c r="I1637" s="41">
        <f t="shared" si="177"/>
        <v>1.5578908644444447</v>
      </c>
      <c r="J1637" s="41">
        <f t="shared" si="178"/>
        <v>5.608407112000001</v>
      </c>
      <c r="K1637" s="41">
        <f t="shared" si="179"/>
        <v>8927.1525225088608</v>
      </c>
      <c r="L1637" s="41">
        <f t="shared" si="180"/>
        <v>4.3465155118000004E-3</v>
      </c>
      <c r="M1637" s="41">
        <f t="shared" si="181"/>
        <v>6.9185432049442914</v>
      </c>
    </row>
    <row r="1638" spans="2:13">
      <c r="B1638" s="82">
        <f t="shared" si="175"/>
        <v>1633</v>
      </c>
      <c r="C1638" s="44">
        <v>5400</v>
      </c>
      <c r="D1638" s="48">
        <v>12368.679999999998</v>
      </c>
      <c r="E1638" s="48">
        <v>12.368679999999998</v>
      </c>
      <c r="F1638" s="48">
        <v>21.87262846135404</v>
      </c>
      <c r="G1638" s="50">
        <v>443.8</v>
      </c>
      <c r="H1638" s="41">
        <f t="shared" si="176"/>
        <v>1.2368679999999998E-2</v>
      </c>
      <c r="I1638" s="41">
        <f t="shared" si="177"/>
        <v>1.5247833844444441</v>
      </c>
      <c r="J1638" s="41">
        <f t="shared" si="178"/>
        <v>5.4892201839999997</v>
      </c>
      <c r="K1638" s="41">
        <f t="shared" si="179"/>
        <v>8932.6417426928601</v>
      </c>
      <c r="L1638" s="41">
        <f t="shared" si="180"/>
        <v>4.2541456426000001E-3</v>
      </c>
      <c r="M1638" s="41">
        <f t="shared" si="181"/>
        <v>6.9227973505868912</v>
      </c>
    </row>
    <row r="1639" spans="2:13">
      <c r="B1639" s="82">
        <f t="shared" si="175"/>
        <v>1634</v>
      </c>
      <c r="C1639" s="44">
        <v>5300</v>
      </c>
      <c r="D1639" s="48">
        <v>12122.5</v>
      </c>
      <c r="E1639" s="48">
        <v>12.1225</v>
      </c>
      <c r="F1639" s="48">
        <v>21.841763746771711</v>
      </c>
      <c r="G1639" s="50">
        <v>443.8</v>
      </c>
      <c r="H1639" s="41">
        <f t="shared" si="176"/>
        <v>1.2122500000000001E-2</v>
      </c>
      <c r="I1639" s="41">
        <f t="shared" si="177"/>
        <v>1.4944348611111111</v>
      </c>
      <c r="J1639" s="41">
        <f t="shared" si="178"/>
        <v>5.3799655000000008</v>
      </c>
      <c r="K1639" s="41">
        <f t="shared" si="179"/>
        <v>8938.0217081928604</v>
      </c>
      <c r="L1639" s="41">
        <f t="shared" si="180"/>
        <v>4.1694732625000008E-3</v>
      </c>
      <c r="M1639" s="41">
        <f t="shared" si="181"/>
        <v>6.9269668238493916</v>
      </c>
    </row>
    <row r="1640" spans="2:13">
      <c r="B1640" s="82">
        <f t="shared" si="175"/>
        <v>1635</v>
      </c>
      <c r="C1640" s="44">
        <v>5300</v>
      </c>
      <c r="D1640" s="48">
        <v>12122.5</v>
      </c>
      <c r="E1640" s="48">
        <v>12.1225</v>
      </c>
      <c r="F1640" s="48">
        <v>21.841763746771711</v>
      </c>
      <c r="G1640" s="50">
        <v>443.8</v>
      </c>
      <c r="H1640" s="41">
        <f t="shared" si="176"/>
        <v>1.2122500000000001E-2</v>
      </c>
      <c r="I1640" s="41">
        <f t="shared" si="177"/>
        <v>1.4944348611111111</v>
      </c>
      <c r="J1640" s="41">
        <f t="shared" si="178"/>
        <v>5.3799655000000008</v>
      </c>
      <c r="K1640" s="41">
        <f t="shared" si="179"/>
        <v>8943.4016736928606</v>
      </c>
      <c r="L1640" s="41">
        <f t="shared" si="180"/>
        <v>4.1694732625000008E-3</v>
      </c>
      <c r="M1640" s="41">
        <f t="shared" si="181"/>
        <v>6.9311362971118919</v>
      </c>
    </row>
    <row r="1641" spans="2:13">
      <c r="B1641" s="82">
        <f t="shared" si="175"/>
        <v>1636</v>
      </c>
      <c r="C1641" s="44">
        <v>5200</v>
      </c>
      <c r="D1641" s="48">
        <v>11876.32</v>
      </c>
      <c r="E1641" s="48">
        <v>11.87632</v>
      </c>
      <c r="F1641" s="48">
        <v>21.809711927782367</v>
      </c>
      <c r="G1641" s="50">
        <v>470.5</v>
      </c>
      <c r="H1641" s="41">
        <f t="shared" si="176"/>
        <v>1.1876319999999999E-2</v>
      </c>
      <c r="I1641" s="41">
        <f t="shared" si="177"/>
        <v>1.5521690444444443</v>
      </c>
      <c r="J1641" s="41">
        <f t="shared" si="178"/>
        <v>5.58780856</v>
      </c>
      <c r="K1641" s="41">
        <f t="shared" si="179"/>
        <v>8948.9894822528604</v>
      </c>
      <c r="L1641" s="41">
        <f t="shared" si="180"/>
        <v>4.3305516340000003E-3</v>
      </c>
      <c r="M1641" s="41">
        <f t="shared" si="181"/>
        <v>6.9354668487458921</v>
      </c>
    </row>
    <row r="1642" spans="2:13">
      <c r="B1642" s="82">
        <f t="shared" si="175"/>
        <v>1637</v>
      </c>
      <c r="C1642" s="44">
        <v>5200</v>
      </c>
      <c r="D1642" s="48">
        <v>11876.32</v>
      </c>
      <c r="E1642" s="48">
        <v>11.87632</v>
      </c>
      <c r="F1642" s="48">
        <v>21.809711927782367</v>
      </c>
      <c r="G1642" s="50">
        <v>470.5</v>
      </c>
      <c r="H1642" s="41">
        <f t="shared" si="176"/>
        <v>1.1876319999999999E-2</v>
      </c>
      <c r="I1642" s="41">
        <f t="shared" si="177"/>
        <v>1.5521690444444443</v>
      </c>
      <c r="J1642" s="41">
        <f t="shared" si="178"/>
        <v>5.58780856</v>
      </c>
      <c r="K1642" s="41">
        <f t="shared" si="179"/>
        <v>8954.5772908128602</v>
      </c>
      <c r="L1642" s="41">
        <f t="shared" si="180"/>
        <v>4.3305516340000003E-3</v>
      </c>
      <c r="M1642" s="41">
        <f t="shared" si="181"/>
        <v>6.9397974003798923</v>
      </c>
    </row>
    <row r="1643" spans="2:13">
      <c r="B1643" s="83">
        <f>B1642+1</f>
        <v>1638</v>
      </c>
      <c r="C1643" s="44">
        <v>5100</v>
      </c>
      <c r="D1643" s="48">
        <v>11630.14</v>
      </c>
      <c r="E1643" s="48">
        <v>11.630139999999999</v>
      </c>
      <c r="F1643" s="48">
        <v>21.776403174715004</v>
      </c>
      <c r="G1643" s="50">
        <v>470.5</v>
      </c>
      <c r="H1643" s="41">
        <f t="shared" si="176"/>
        <v>1.1630139999999999E-2</v>
      </c>
      <c r="I1643" s="41">
        <f t="shared" si="177"/>
        <v>1.5199946861111109</v>
      </c>
      <c r="J1643" s="41">
        <f t="shared" si="178"/>
        <v>5.4719808699999994</v>
      </c>
      <c r="K1643" s="41">
        <f t="shared" si="179"/>
        <v>8960.0492716828594</v>
      </c>
      <c r="L1643" s="41">
        <f t="shared" si="180"/>
        <v>4.2407851742499994E-3</v>
      </c>
      <c r="M1643" s="41">
        <f t="shared" si="181"/>
        <v>6.9440381855541427</v>
      </c>
    </row>
    <row r="1644" spans="2:13">
      <c r="B1644" s="83">
        <f t="shared" si="175"/>
        <v>1639</v>
      </c>
      <c r="C1644" s="44">
        <v>5100</v>
      </c>
      <c r="D1644" s="48">
        <v>11630.14</v>
      </c>
      <c r="E1644" s="48">
        <v>11.630139999999999</v>
      </c>
      <c r="F1644" s="48">
        <v>21.776403174715004</v>
      </c>
      <c r="G1644" s="50">
        <v>470.5</v>
      </c>
      <c r="H1644" s="41">
        <f t="shared" si="176"/>
        <v>1.1630139999999999E-2</v>
      </c>
      <c r="I1644" s="41">
        <f t="shared" si="177"/>
        <v>1.5199946861111109</v>
      </c>
      <c r="J1644" s="41">
        <f t="shared" si="178"/>
        <v>5.4719808699999994</v>
      </c>
      <c r="K1644" s="41">
        <f t="shared" si="179"/>
        <v>8965.5212525528586</v>
      </c>
      <c r="L1644" s="41">
        <f t="shared" si="180"/>
        <v>4.2407851742499994E-3</v>
      </c>
      <c r="M1644" s="41">
        <f t="shared" si="181"/>
        <v>6.948278970728393</v>
      </c>
    </row>
    <row r="1645" spans="2:13">
      <c r="B1645" s="83">
        <f t="shared" si="175"/>
        <v>1640</v>
      </c>
      <c r="C1645" s="44">
        <v>6400</v>
      </c>
      <c r="D1645" s="48">
        <v>13278.800000000001</v>
      </c>
      <c r="E1645" s="48">
        <v>13.2788</v>
      </c>
      <c r="F1645" s="48">
        <v>19.812999921831189</v>
      </c>
      <c r="G1645" s="50">
        <v>470.5</v>
      </c>
      <c r="H1645" s="41">
        <f t="shared" si="176"/>
        <v>1.32788E-2</v>
      </c>
      <c r="I1645" s="41">
        <f t="shared" si="177"/>
        <v>1.7354653888888889</v>
      </c>
      <c r="J1645" s="41">
        <f t="shared" si="178"/>
        <v>6.2476754000000003</v>
      </c>
      <c r="K1645" s="41">
        <f t="shared" si="179"/>
        <v>8971.7689279528586</v>
      </c>
      <c r="L1645" s="41">
        <f t="shared" si="180"/>
        <v>4.8419484350000009E-3</v>
      </c>
      <c r="M1645" s="41">
        <f t="shared" si="181"/>
        <v>6.9531209191633927</v>
      </c>
    </row>
    <row r="1646" spans="2:13">
      <c r="B1646" s="83">
        <f t="shared" si="175"/>
        <v>1641</v>
      </c>
      <c r="C1646" s="44">
        <v>6400</v>
      </c>
      <c r="D1646" s="48">
        <v>13278.800000000001</v>
      </c>
      <c r="E1646" s="48">
        <v>13.2788</v>
      </c>
      <c r="F1646" s="48">
        <v>19.812999921831189</v>
      </c>
      <c r="G1646" s="50">
        <v>470.5</v>
      </c>
      <c r="H1646" s="41">
        <f t="shared" si="176"/>
        <v>1.32788E-2</v>
      </c>
      <c r="I1646" s="41">
        <f t="shared" si="177"/>
        <v>1.7354653888888889</v>
      </c>
      <c r="J1646" s="41">
        <f t="shared" si="178"/>
        <v>6.2476754000000003</v>
      </c>
      <c r="K1646" s="41">
        <f t="shared" si="179"/>
        <v>8978.0166033528585</v>
      </c>
      <c r="L1646" s="41">
        <f t="shared" si="180"/>
        <v>4.8419484350000009E-3</v>
      </c>
      <c r="M1646" s="41">
        <f t="shared" si="181"/>
        <v>6.9579628675983924</v>
      </c>
    </row>
    <row r="1647" spans="2:13">
      <c r="B1647" s="83">
        <f t="shared" si="175"/>
        <v>1642</v>
      </c>
      <c r="C1647" s="44">
        <v>6400</v>
      </c>
      <c r="D1647" s="48">
        <v>13278.800000000001</v>
      </c>
      <c r="E1647" s="48">
        <v>13.2788</v>
      </c>
      <c r="F1647" s="48">
        <v>19.812999921831189</v>
      </c>
      <c r="G1647" s="50">
        <v>504.4</v>
      </c>
      <c r="H1647" s="41">
        <f t="shared" si="176"/>
        <v>1.32788E-2</v>
      </c>
      <c r="I1647" s="41">
        <f t="shared" si="177"/>
        <v>1.8605074222222222</v>
      </c>
      <c r="J1647" s="41">
        <f t="shared" si="178"/>
        <v>6.6978267200000001</v>
      </c>
      <c r="K1647" s="41">
        <f t="shared" si="179"/>
        <v>8984.7144300728578</v>
      </c>
      <c r="L1647" s="41">
        <f t="shared" si="180"/>
        <v>5.1908157080000003E-3</v>
      </c>
      <c r="M1647" s="41">
        <f t="shared" si="181"/>
        <v>6.9631536833063921</v>
      </c>
    </row>
    <row r="1648" spans="2:13">
      <c r="B1648" s="83">
        <f t="shared" si="175"/>
        <v>1643</v>
      </c>
      <c r="C1648" s="44">
        <v>6400</v>
      </c>
      <c r="D1648" s="48">
        <v>13278.800000000001</v>
      </c>
      <c r="E1648" s="48">
        <v>13.2788</v>
      </c>
      <c r="F1648" s="48">
        <v>19.812999921831189</v>
      </c>
      <c r="G1648" s="50">
        <v>504.4</v>
      </c>
      <c r="H1648" s="41">
        <f t="shared" si="176"/>
        <v>1.32788E-2</v>
      </c>
      <c r="I1648" s="41">
        <f t="shared" si="177"/>
        <v>1.8605074222222222</v>
      </c>
      <c r="J1648" s="41">
        <f t="shared" si="178"/>
        <v>6.6978267200000001</v>
      </c>
      <c r="K1648" s="41">
        <f t="shared" si="179"/>
        <v>8991.4122567928571</v>
      </c>
      <c r="L1648" s="41">
        <f t="shared" si="180"/>
        <v>5.1908157080000003E-3</v>
      </c>
      <c r="M1648" s="41">
        <f t="shared" si="181"/>
        <v>6.9683444990143917</v>
      </c>
    </row>
    <row r="1649" spans="2:13">
      <c r="B1649" s="83">
        <f t="shared" si="175"/>
        <v>1644</v>
      </c>
      <c r="C1649" s="44">
        <v>6400</v>
      </c>
      <c r="D1649" s="48">
        <v>13278.800000000001</v>
      </c>
      <c r="E1649" s="48">
        <v>13.2788</v>
      </c>
      <c r="F1649" s="48">
        <v>19.812999921831189</v>
      </c>
      <c r="G1649" s="50">
        <v>469.1</v>
      </c>
      <c r="H1649" s="41">
        <f t="shared" si="176"/>
        <v>1.32788E-2</v>
      </c>
      <c r="I1649" s="41">
        <f t="shared" si="177"/>
        <v>1.7303014111111112</v>
      </c>
      <c r="J1649" s="41">
        <f t="shared" si="178"/>
        <v>6.2290850800000008</v>
      </c>
      <c r="K1649" s="41">
        <f t="shared" si="179"/>
        <v>8997.6413418728571</v>
      </c>
      <c r="L1649" s="41">
        <f t="shared" si="180"/>
        <v>4.827540937000001E-3</v>
      </c>
      <c r="M1649" s="41">
        <f t="shared" si="181"/>
        <v>6.9731720399513915</v>
      </c>
    </row>
    <row r="1650" spans="2:13">
      <c r="B1650" s="83">
        <f t="shared" si="175"/>
        <v>1645</v>
      </c>
      <c r="C1650" s="44">
        <v>6200</v>
      </c>
      <c r="D1650" s="48">
        <v>13010.240000000002</v>
      </c>
      <c r="E1650" s="48">
        <v>13.010240000000001</v>
      </c>
      <c r="F1650" s="48">
        <v>20.038490388502264</v>
      </c>
      <c r="G1650" s="50">
        <v>469.1</v>
      </c>
      <c r="H1650" s="41">
        <f t="shared" si="176"/>
        <v>1.3010240000000001E-2</v>
      </c>
      <c r="I1650" s="41">
        <f t="shared" si="177"/>
        <v>1.6953065511111114</v>
      </c>
      <c r="J1650" s="41">
        <f t="shared" si="178"/>
        <v>6.1031035840000012</v>
      </c>
      <c r="K1650" s="41">
        <f t="shared" si="179"/>
        <v>9003.7444454568576</v>
      </c>
      <c r="L1650" s="41">
        <f t="shared" si="180"/>
        <v>4.7299052776000015E-3</v>
      </c>
      <c r="M1650" s="41">
        <f t="shared" si="181"/>
        <v>6.9779019452289912</v>
      </c>
    </row>
    <row r="1651" spans="2:13">
      <c r="B1651" s="83">
        <f t="shared" si="175"/>
        <v>1646</v>
      </c>
      <c r="C1651" s="44">
        <v>6200</v>
      </c>
      <c r="D1651" s="48">
        <v>13010.240000000002</v>
      </c>
      <c r="E1651" s="48">
        <v>13.010240000000001</v>
      </c>
      <c r="F1651" s="48">
        <v>20.038490388502264</v>
      </c>
      <c r="G1651" s="50">
        <v>414.1</v>
      </c>
      <c r="H1651" s="41">
        <f t="shared" si="176"/>
        <v>1.3010240000000001E-2</v>
      </c>
      <c r="I1651" s="41">
        <f t="shared" si="177"/>
        <v>1.4965389955555557</v>
      </c>
      <c r="J1651" s="41">
        <f t="shared" si="178"/>
        <v>5.3875403840000011</v>
      </c>
      <c r="K1651" s="41">
        <f t="shared" si="179"/>
        <v>9009.1319858408569</v>
      </c>
      <c r="L1651" s="41">
        <f t="shared" si="180"/>
        <v>4.1753437976000006E-3</v>
      </c>
      <c r="M1651" s="41">
        <f t="shared" si="181"/>
        <v>6.9820772890265914</v>
      </c>
    </row>
    <row r="1652" spans="2:13">
      <c r="B1652" s="83">
        <f t="shared" si="175"/>
        <v>1647</v>
      </c>
      <c r="C1652" s="44">
        <v>6200</v>
      </c>
      <c r="D1652" s="48">
        <v>13010.240000000002</v>
      </c>
      <c r="E1652" s="48">
        <v>13.010240000000001</v>
      </c>
      <c r="F1652" s="48">
        <v>20.038490388502264</v>
      </c>
      <c r="G1652" s="50">
        <v>443.8</v>
      </c>
      <c r="H1652" s="41">
        <f t="shared" si="176"/>
        <v>1.3010240000000001E-2</v>
      </c>
      <c r="I1652" s="41">
        <f t="shared" si="177"/>
        <v>1.6038734755555559</v>
      </c>
      <c r="J1652" s="41">
        <f t="shared" si="178"/>
        <v>5.7739445120000008</v>
      </c>
      <c r="K1652" s="41">
        <f t="shared" si="179"/>
        <v>9014.9059303528575</v>
      </c>
      <c r="L1652" s="41">
        <f t="shared" si="180"/>
        <v>4.4748069968000006E-3</v>
      </c>
      <c r="M1652" s="41">
        <f t="shared" si="181"/>
        <v>6.9865520960233916</v>
      </c>
    </row>
    <row r="1653" spans="2:13">
      <c r="B1653" s="83">
        <f t="shared" si="175"/>
        <v>1648</v>
      </c>
      <c r="C1653" s="44">
        <v>6200</v>
      </c>
      <c r="D1653" s="48">
        <v>13010.240000000002</v>
      </c>
      <c r="E1653" s="48">
        <v>13.010240000000001</v>
      </c>
      <c r="F1653" s="48">
        <v>20.038490388502264</v>
      </c>
      <c r="G1653" s="50">
        <v>491.62</v>
      </c>
      <c r="H1653" s="41">
        <f t="shared" si="176"/>
        <v>1.3010240000000001E-2</v>
      </c>
      <c r="I1653" s="41">
        <f t="shared" si="177"/>
        <v>1.7766928302222225</v>
      </c>
      <c r="J1653" s="41">
        <f t="shared" si="178"/>
        <v>6.3960941888000002</v>
      </c>
      <c r="K1653" s="41">
        <f t="shared" si="179"/>
        <v>9021.3020245416574</v>
      </c>
      <c r="L1653" s="41">
        <f t="shared" si="180"/>
        <v>4.9569729963200009E-3</v>
      </c>
      <c r="M1653" s="41">
        <f t="shared" si="181"/>
        <v>6.9915090690197115</v>
      </c>
    </row>
    <row r="1654" spans="2:13">
      <c r="B1654" s="83">
        <f t="shared" si="175"/>
        <v>1649</v>
      </c>
      <c r="C1654" s="44">
        <v>6000</v>
      </c>
      <c r="D1654" s="48">
        <v>12920.72</v>
      </c>
      <c r="E1654" s="48">
        <v>12.920719999999999</v>
      </c>
      <c r="F1654" s="48">
        <v>20.563964563063138</v>
      </c>
      <c r="G1654" s="50">
        <v>492.6</v>
      </c>
      <c r="H1654" s="41">
        <f t="shared" si="176"/>
        <v>1.292072E-2</v>
      </c>
      <c r="I1654" s="41">
        <f t="shared" si="177"/>
        <v>1.7679851866666667</v>
      </c>
      <c r="J1654" s="41">
        <f t="shared" si="178"/>
        <v>6.3647466720000008</v>
      </c>
      <c r="K1654" s="41">
        <f t="shared" si="179"/>
        <v>9027.6667712136568</v>
      </c>
      <c r="L1654" s="41">
        <f t="shared" si="180"/>
        <v>4.9326786708000009E-3</v>
      </c>
      <c r="M1654" s="41">
        <f t="shared" si="181"/>
        <v>6.9964417476905112</v>
      </c>
    </row>
    <row r="1655" spans="2:13">
      <c r="B1655" s="83">
        <f t="shared" si="175"/>
        <v>1650</v>
      </c>
      <c r="C1655" s="44">
        <v>6000</v>
      </c>
      <c r="D1655" s="48">
        <v>12920.72</v>
      </c>
      <c r="E1655" s="48">
        <v>12.920719999999999</v>
      </c>
      <c r="F1655" s="48">
        <v>20.563964563063138</v>
      </c>
      <c r="G1655" s="50">
        <v>483</v>
      </c>
      <c r="H1655" s="41">
        <f t="shared" si="176"/>
        <v>1.292072E-2</v>
      </c>
      <c r="I1655" s="41">
        <f t="shared" si="177"/>
        <v>1.7335299333333332</v>
      </c>
      <c r="J1655" s="41">
        <f t="shared" si="178"/>
        <v>6.2407077600000003</v>
      </c>
      <c r="K1655" s="41">
        <f t="shared" si="179"/>
        <v>9033.9074789736569</v>
      </c>
      <c r="L1655" s="41">
        <f t="shared" si="180"/>
        <v>4.8365485140000001E-3</v>
      </c>
      <c r="M1655" s="41">
        <f t="shared" si="181"/>
        <v>7.0012782962045108</v>
      </c>
    </row>
    <row r="1656" spans="2:13">
      <c r="B1656" s="83">
        <f t="shared" si="175"/>
        <v>1651</v>
      </c>
      <c r="C1656" s="44">
        <v>6000</v>
      </c>
      <c r="D1656" s="48">
        <v>12920.72</v>
      </c>
      <c r="E1656" s="48">
        <v>12.920719999999999</v>
      </c>
      <c r="F1656" s="48">
        <v>20.563964563063138</v>
      </c>
      <c r="G1656" s="50">
        <v>483</v>
      </c>
      <c r="H1656" s="41">
        <f t="shared" si="176"/>
        <v>1.292072E-2</v>
      </c>
      <c r="I1656" s="41">
        <f t="shared" si="177"/>
        <v>1.7335299333333332</v>
      </c>
      <c r="J1656" s="41">
        <f t="shared" si="178"/>
        <v>6.2407077600000003</v>
      </c>
      <c r="K1656" s="41">
        <f t="shared" si="179"/>
        <v>9040.148186733657</v>
      </c>
      <c r="L1656" s="41">
        <f t="shared" si="180"/>
        <v>4.8365485140000001E-3</v>
      </c>
      <c r="M1656" s="41">
        <f t="shared" si="181"/>
        <v>7.0061148447185104</v>
      </c>
    </row>
    <row r="1657" spans="2:13">
      <c r="B1657" s="83">
        <f t="shared" si="175"/>
        <v>1652</v>
      </c>
      <c r="C1657" s="44">
        <v>6000</v>
      </c>
      <c r="D1657" s="48">
        <v>12920.72</v>
      </c>
      <c r="E1657" s="48">
        <v>12.920719999999999</v>
      </c>
      <c r="F1657" s="48">
        <v>20.563964563063138</v>
      </c>
      <c r="G1657" s="50">
        <v>483</v>
      </c>
      <c r="H1657" s="41">
        <f t="shared" si="176"/>
        <v>1.292072E-2</v>
      </c>
      <c r="I1657" s="41">
        <f t="shared" si="177"/>
        <v>1.7335299333333332</v>
      </c>
      <c r="J1657" s="41">
        <f t="shared" si="178"/>
        <v>6.2407077600000003</v>
      </c>
      <c r="K1657" s="41">
        <f t="shared" si="179"/>
        <v>9046.3888944936571</v>
      </c>
      <c r="L1657" s="41">
        <f t="shared" si="180"/>
        <v>4.8365485140000001E-3</v>
      </c>
      <c r="M1657" s="41">
        <f t="shared" si="181"/>
        <v>7.01095139323251</v>
      </c>
    </row>
    <row r="1658" spans="2:13">
      <c r="B1658" s="83">
        <f t="shared" si="175"/>
        <v>1653</v>
      </c>
      <c r="C1658" s="44">
        <v>6000</v>
      </c>
      <c r="D1658" s="48">
        <v>12920.72</v>
      </c>
      <c r="E1658" s="48">
        <v>12.920719999999999</v>
      </c>
      <c r="F1658" s="48">
        <v>20.563964563063138</v>
      </c>
      <c r="G1658" s="50">
        <v>483</v>
      </c>
      <c r="H1658" s="41">
        <f t="shared" si="176"/>
        <v>1.292072E-2</v>
      </c>
      <c r="I1658" s="41">
        <f t="shared" si="177"/>
        <v>1.7335299333333332</v>
      </c>
      <c r="J1658" s="41">
        <f t="shared" si="178"/>
        <v>6.2407077600000003</v>
      </c>
      <c r="K1658" s="41">
        <f t="shared" si="179"/>
        <v>9052.6296022536571</v>
      </c>
      <c r="L1658" s="41">
        <f t="shared" si="180"/>
        <v>4.8365485140000001E-3</v>
      </c>
      <c r="M1658" s="41">
        <f t="shared" si="181"/>
        <v>7.0157879417465097</v>
      </c>
    </row>
    <row r="1659" spans="2:13">
      <c r="B1659" s="83">
        <f t="shared" si="175"/>
        <v>1654</v>
      </c>
      <c r="C1659" s="44">
        <v>5900</v>
      </c>
      <c r="D1659" s="48">
        <v>12861.039999999999</v>
      </c>
      <c r="E1659" s="48">
        <v>12.861039999999999</v>
      </c>
      <c r="F1659" s="48">
        <v>20.815912772568705</v>
      </c>
      <c r="G1659" s="50">
        <v>483</v>
      </c>
      <c r="H1659" s="41">
        <f t="shared" si="176"/>
        <v>1.2861039999999999E-2</v>
      </c>
      <c r="I1659" s="41">
        <f t="shared" si="177"/>
        <v>1.7255228666666667</v>
      </c>
      <c r="J1659" s="41">
        <f t="shared" si="178"/>
        <v>6.2118823199999991</v>
      </c>
      <c r="K1659" s="41">
        <f t="shared" si="179"/>
        <v>9058.841484573657</v>
      </c>
      <c r="L1659" s="41">
        <f t="shared" si="180"/>
        <v>4.8142087979999989E-3</v>
      </c>
      <c r="M1659" s="41">
        <f t="shared" si="181"/>
        <v>7.0206021505445095</v>
      </c>
    </row>
    <row r="1660" spans="2:13">
      <c r="B1660" s="83">
        <f t="shared" si="175"/>
        <v>1655</v>
      </c>
      <c r="C1660" s="44">
        <v>5800</v>
      </c>
      <c r="D1660" s="48">
        <v>12816.28</v>
      </c>
      <c r="E1660" s="48">
        <v>12.816280000000001</v>
      </c>
      <c r="F1660" s="48">
        <v>21.101113593618585</v>
      </c>
      <c r="G1660" s="50">
        <v>483</v>
      </c>
      <c r="H1660" s="41">
        <f t="shared" si="176"/>
        <v>1.2816280000000001E-2</v>
      </c>
      <c r="I1660" s="41">
        <f t="shared" si="177"/>
        <v>1.7195175666666667</v>
      </c>
      <c r="J1660" s="41">
        <f t="shared" si="178"/>
        <v>6.1902632400000002</v>
      </c>
      <c r="K1660" s="41">
        <f t="shared" si="179"/>
        <v>9065.0317478136567</v>
      </c>
      <c r="L1660" s="41">
        <f t="shared" si="180"/>
        <v>4.7974540110000009E-3</v>
      </c>
      <c r="M1660" s="41">
        <f t="shared" si="181"/>
        <v>7.0253996045555098</v>
      </c>
    </row>
    <row r="1661" spans="2:13">
      <c r="B1661" s="83">
        <f t="shared" si="175"/>
        <v>1656</v>
      </c>
      <c r="C1661" s="44">
        <v>5800</v>
      </c>
      <c r="D1661" s="48">
        <v>12816.28</v>
      </c>
      <c r="E1661" s="48">
        <v>12.816280000000001</v>
      </c>
      <c r="F1661" s="48">
        <v>21.101113593618585</v>
      </c>
      <c r="G1661" s="50">
        <v>470.5</v>
      </c>
      <c r="H1661" s="41">
        <f t="shared" si="176"/>
        <v>1.2816280000000001E-2</v>
      </c>
      <c r="I1661" s="41">
        <f t="shared" si="177"/>
        <v>1.6750165944444446</v>
      </c>
      <c r="J1661" s="41">
        <f t="shared" si="178"/>
        <v>6.0300597400000004</v>
      </c>
      <c r="K1661" s="41">
        <f t="shared" si="179"/>
        <v>9071.0618075536568</v>
      </c>
      <c r="L1661" s="41">
        <f t="shared" si="180"/>
        <v>4.6732962985000003E-3</v>
      </c>
      <c r="M1661" s="41">
        <f t="shared" si="181"/>
        <v>7.0300729008540097</v>
      </c>
    </row>
    <row r="1662" spans="2:13">
      <c r="B1662" s="83">
        <f t="shared" si="175"/>
        <v>1657</v>
      </c>
      <c r="C1662" s="44">
        <v>5800</v>
      </c>
      <c r="D1662" s="48">
        <v>12816.28</v>
      </c>
      <c r="E1662" s="48">
        <v>12.816280000000001</v>
      </c>
      <c r="F1662" s="48">
        <v>21.101113593618585</v>
      </c>
      <c r="G1662" s="50">
        <v>470.5</v>
      </c>
      <c r="H1662" s="41">
        <f t="shared" si="176"/>
        <v>1.2816280000000001E-2</v>
      </c>
      <c r="I1662" s="41">
        <f t="shared" si="177"/>
        <v>1.6750165944444446</v>
      </c>
      <c r="J1662" s="41">
        <f t="shared" si="178"/>
        <v>6.0300597400000004</v>
      </c>
      <c r="K1662" s="41">
        <f t="shared" si="179"/>
        <v>9077.0918672936568</v>
      </c>
      <c r="L1662" s="41">
        <f t="shared" si="180"/>
        <v>4.6732962985000003E-3</v>
      </c>
      <c r="M1662" s="41">
        <f t="shared" si="181"/>
        <v>7.0347461971525096</v>
      </c>
    </row>
    <row r="1663" spans="2:13">
      <c r="B1663" s="83">
        <f t="shared" si="175"/>
        <v>1658</v>
      </c>
      <c r="C1663" s="44">
        <v>5700</v>
      </c>
      <c r="D1663" s="48">
        <v>12764.06</v>
      </c>
      <c r="E1663" s="48">
        <v>12.764059999999999</v>
      </c>
      <c r="F1663" s="48">
        <v>21.383823609700396</v>
      </c>
      <c r="G1663" s="50">
        <v>470.5</v>
      </c>
      <c r="H1663" s="41">
        <f t="shared" si="176"/>
        <v>1.2764059999999999E-2</v>
      </c>
      <c r="I1663" s="41">
        <f t="shared" si="177"/>
        <v>1.6681917305555554</v>
      </c>
      <c r="J1663" s="41">
        <f t="shared" si="178"/>
        <v>6.0054902299999995</v>
      </c>
      <c r="K1663" s="41">
        <f t="shared" si="179"/>
        <v>9083.0973575236567</v>
      </c>
      <c r="L1663" s="41">
        <f t="shared" si="180"/>
        <v>4.6542549282499995E-3</v>
      </c>
      <c r="M1663" s="41">
        <f t="shared" si="181"/>
        <v>7.0394004520807592</v>
      </c>
    </row>
    <row r="1664" spans="2:13">
      <c r="B1664" s="83">
        <f t="shared" si="175"/>
        <v>1659</v>
      </c>
      <c r="C1664" s="44">
        <v>5700</v>
      </c>
      <c r="D1664" s="48">
        <v>12764.06</v>
      </c>
      <c r="E1664" s="48">
        <v>12.764059999999999</v>
      </c>
      <c r="F1664" s="48">
        <v>21.383823609700396</v>
      </c>
      <c r="G1664" s="50">
        <v>470.5</v>
      </c>
      <c r="H1664" s="41">
        <f t="shared" si="176"/>
        <v>1.2764059999999999E-2</v>
      </c>
      <c r="I1664" s="41">
        <f t="shared" si="177"/>
        <v>1.6681917305555554</v>
      </c>
      <c r="J1664" s="41">
        <f t="shared" si="178"/>
        <v>6.0054902299999995</v>
      </c>
      <c r="K1664" s="41">
        <f t="shared" si="179"/>
        <v>9089.1028477536565</v>
      </c>
      <c r="L1664" s="41">
        <f t="shared" si="180"/>
        <v>4.6542549282499995E-3</v>
      </c>
      <c r="M1664" s="41">
        <f t="shared" si="181"/>
        <v>7.0440547070090087</v>
      </c>
    </row>
    <row r="1665" spans="2:13">
      <c r="B1665" s="83">
        <f t="shared" si="175"/>
        <v>1660</v>
      </c>
      <c r="C1665" s="44">
        <v>5600</v>
      </c>
      <c r="D1665" s="48">
        <v>12719.300000000001</v>
      </c>
      <c r="E1665" s="48">
        <v>12.7193</v>
      </c>
      <c r="F1665" s="48">
        <v>21.68935143930798</v>
      </c>
      <c r="G1665" s="50">
        <v>470.5</v>
      </c>
      <c r="H1665" s="41">
        <f t="shared" si="176"/>
        <v>1.2719300000000001E-2</v>
      </c>
      <c r="I1665" s="41">
        <f t="shared" si="177"/>
        <v>1.6623418472222222</v>
      </c>
      <c r="J1665" s="41">
        <f t="shared" si="178"/>
        <v>5.9844306500000002</v>
      </c>
      <c r="K1665" s="41">
        <f t="shared" si="179"/>
        <v>9095.0872784036565</v>
      </c>
      <c r="L1665" s="41">
        <f t="shared" si="180"/>
        <v>4.6379337537500002E-3</v>
      </c>
      <c r="M1665" s="41">
        <f t="shared" si="181"/>
        <v>7.0486926407627584</v>
      </c>
    </row>
    <row r="1666" spans="2:13">
      <c r="B1666" s="83">
        <f t="shared" si="175"/>
        <v>1661</v>
      </c>
      <c r="C1666" s="44">
        <v>5600</v>
      </c>
      <c r="D1666" s="48">
        <v>12719.300000000001</v>
      </c>
      <c r="E1666" s="48">
        <v>12.7193</v>
      </c>
      <c r="F1666" s="48">
        <v>21.68935143930798</v>
      </c>
      <c r="G1666" s="50">
        <v>470.5</v>
      </c>
      <c r="H1666" s="41">
        <f t="shared" si="176"/>
        <v>1.2719300000000001E-2</v>
      </c>
      <c r="I1666" s="41">
        <f t="shared" si="177"/>
        <v>1.6623418472222222</v>
      </c>
      <c r="J1666" s="41">
        <f t="shared" si="178"/>
        <v>5.9844306500000002</v>
      </c>
      <c r="K1666" s="41">
        <f t="shared" si="179"/>
        <v>9101.0717090536564</v>
      </c>
      <c r="L1666" s="41">
        <f t="shared" si="180"/>
        <v>4.6379337537500002E-3</v>
      </c>
      <c r="M1666" s="41">
        <f t="shared" si="181"/>
        <v>7.053330574516508</v>
      </c>
    </row>
    <row r="1667" spans="2:13">
      <c r="B1667" s="83">
        <f t="shared" si="175"/>
        <v>1662</v>
      </c>
      <c r="C1667" s="44">
        <v>5600</v>
      </c>
      <c r="D1667" s="48">
        <v>12719.300000000001</v>
      </c>
      <c r="E1667" s="48">
        <v>12.7193</v>
      </c>
      <c r="F1667" s="48">
        <v>21.68935143930798</v>
      </c>
      <c r="G1667" s="50">
        <v>470.5</v>
      </c>
      <c r="H1667" s="41">
        <f t="shared" si="176"/>
        <v>1.2719300000000001E-2</v>
      </c>
      <c r="I1667" s="41">
        <f t="shared" si="177"/>
        <v>1.6623418472222222</v>
      </c>
      <c r="J1667" s="41">
        <f t="shared" si="178"/>
        <v>5.9844306500000002</v>
      </c>
      <c r="K1667" s="41">
        <f t="shared" si="179"/>
        <v>9107.0561397036563</v>
      </c>
      <c r="L1667" s="41">
        <f t="shared" si="180"/>
        <v>4.6379337537500002E-3</v>
      </c>
      <c r="M1667" s="41">
        <f t="shared" si="181"/>
        <v>7.0579685082702577</v>
      </c>
    </row>
    <row r="1668" spans="2:13">
      <c r="B1668" s="83">
        <f t="shared" si="175"/>
        <v>1663</v>
      </c>
      <c r="C1668" s="44">
        <v>5500</v>
      </c>
      <c r="D1668" s="48">
        <v>12637.240000000002</v>
      </c>
      <c r="E1668" s="48">
        <v>12.637240000000002</v>
      </c>
      <c r="F1668" s="48">
        <v>21.941227778603171</v>
      </c>
      <c r="G1668" s="50">
        <v>470.5</v>
      </c>
      <c r="H1668" s="41">
        <f t="shared" si="176"/>
        <v>1.2637240000000003E-2</v>
      </c>
      <c r="I1668" s="41">
        <f t="shared" si="177"/>
        <v>1.6516170611111114</v>
      </c>
      <c r="J1668" s="41">
        <f t="shared" si="178"/>
        <v>5.9458214200000015</v>
      </c>
      <c r="K1668" s="41">
        <f t="shared" si="179"/>
        <v>9113.0019611236567</v>
      </c>
      <c r="L1668" s="41">
        <f t="shared" si="180"/>
        <v>4.6080116005000008E-3</v>
      </c>
      <c r="M1668" s="41">
        <f t="shared" si="181"/>
        <v>7.062576519870758</v>
      </c>
    </row>
    <row r="1669" spans="2:13">
      <c r="B1669" s="83">
        <f t="shared" si="175"/>
        <v>1664</v>
      </c>
      <c r="C1669" s="44">
        <v>5500</v>
      </c>
      <c r="D1669" s="48">
        <v>12637.240000000002</v>
      </c>
      <c r="E1669" s="48">
        <v>12.637240000000002</v>
      </c>
      <c r="F1669" s="48">
        <v>21.941227778603171</v>
      </c>
      <c r="G1669" s="50">
        <v>470.5</v>
      </c>
      <c r="H1669" s="41">
        <f t="shared" si="176"/>
        <v>1.2637240000000003E-2</v>
      </c>
      <c r="I1669" s="41">
        <f t="shared" si="177"/>
        <v>1.6516170611111114</v>
      </c>
      <c r="J1669" s="41">
        <f t="shared" si="178"/>
        <v>5.9458214200000015</v>
      </c>
      <c r="K1669" s="41">
        <f t="shared" si="179"/>
        <v>9118.947782543657</v>
      </c>
      <c r="L1669" s="41">
        <f t="shared" si="180"/>
        <v>4.6080116005000008E-3</v>
      </c>
      <c r="M1669" s="41">
        <f t="shared" si="181"/>
        <v>7.0671845314712582</v>
      </c>
    </row>
    <row r="1670" spans="2:13">
      <c r="B1670" s="83">
        <f t="shared" si="175"/>
        <v>1665</v>
      </c>
      <c r="C1670" s="44">
        <v>5400</v>
      </c>
      <c r="D1670" s="48">
        <v>12368.679999999998</v>
      </c>
      <c r="E1670" s="48">
        <v>12.368679999999998</v>
      </c>
      <c r="F1670" s="48">
        <v>21.87262846135404</v>
      </c>
      <c r="G1670" s="50">
        <v>470.5</v>
      </c>
      <c r="H1670" s="41">
        <f t="shared" si="176"/>
        <v>1.2368679999999998E-2</v>
      </c>
      <c r="I1670" s="41">
        <f t="shared" si="177"/>
        <v>1.6165177611111108</v>
      </c>
      <c r="J1670" s="41">
        <f t="shared" si="178"/>
        <v>5.8194639399999994</v>
      </c>
      <c r="K1670" s="41">
        <f t="shared" si="179"/>
        <v>9124.7672464836578</v>
      </c>
      <c r="L1670" s="41">
        <f t="shared" si="180"/>
        <v>4.5100845534999994E-3</v>
      </c>
      <c r="M1670" s="41">
        <f t="shared" si="181"/>
        <v>7.0716946160247582</v>
      </c>
    </row>
    <row r="1671" spans="2:13">
      <c r="B1671" s="83">
        <f t="shared" ref="B1671:B1734" si="182">B1670+1</f>
        <v>1666</v>
      </c>
      <c r="C1671" s="44">
        <v>5400</v>
      </c>
      <c r="D1671" s="48">
        <v>12368.679999999998</v>
      </c>
      <c r="E1671" s="48">
        <v>12.368679999999998</v>
      </c>
      <c r="F1671" s="48">
        <v>21.87262846135404</v>
      </c>
      <c r="G1671" s="50">
        <v>443.8</v>
      </c>
      <c r="H1671" s="41">
        <f t="shared" ref="H1671:H1734" si="183">E1671/1000</f>
        <v>1.2368679999999998E-2</v>
      </c>
      <c r="I1671" s="41">
        <f t="shared" ref="I1671:I1734" si="184">E1671*G1671/3600</f>
        <v>1.5247833844444441</v>
      </c>
      <c r="J1671" s="41">
        <f t="shared" ref="J1671:J1734" si="185">H1671*G1671</f>
        <v>5.4892201839999997</v>
      </c>
      <c r="K1671" s="41">
        <f t="shared" ref="K1671:K1734" si="186">K1670+J1671</f>
        <v>9130.2564666676572</v>
      </c>
      <c r="L1671" s="41">
        <f t="shared" ref="L1671:L1734" si="187">J1671/1000*0.775</f>
        <v>4.2541456426000001E-3</v>
      </c>
      <c r="M1671" s="41">
        <f t="shared" ref="M1671:M1734" si="188">M1670+L1671</f>
        <v>7.075948761667358</v>
      </c>
    </row>
    <row r="1672" spans="2:13">
      <c r="B1672" s="83">
        <f t="shared" si="182"/>
        <v>1667</v>
      </c>
      <c r="C1672" s="44">
        <v>5400</v>
      </c>
      <c r="D1672" s="48">
        <v>12368.679999999998</v>
      </c>
      <c r="E1672" s="48">
        <v>12.368679999999998</v>
      </c>
      <c r="F1672" s="48">
        <v>21.87262846135404</v>
      </c>
      <c r="G1672" s="50">
        <v>443.8</v>
      </c>
      <c r="H1672" s="41">
        <f t="shared" si="183"/>
        <v>1.2368679999999998E-2</v>
      </c>
      <c r="I1672" s="41">
        <f t="shared" si="184"/>
        <v>1.5247833844444441</v>
      </c>
      <c r="J1672" s="41">
        <f t="shared" si="185"/>
        <v>5.4892201839999997</v>
      </c>
      <c r="K1672" s="41">
        <f t="shared" si="186"/>
        <v>9135.7456868516565</v>
      </c>
      <c r="L1672" s="41">
        <f t="shared" si="187"/>
        <v>4.2541456426000001E-3</v>
      </c>
      <c r="M1672" s="41">
        <f t="shared" si="188"/>
        <v>7.0802029073099577</v>
      </c>
    </row>
    <row r="1673" spans="2:13">
      <c r="B1673" s="83">
        <f t="shared" si="182"/>
        <v>1668</v>
      </c>
      <c r="C1673" s="44">
        <v>5300</v>
      </c>
      <c r="D1673" s="48">
        <v>12122.5</v>
      </c>
      <c r="E1673" s="48">
        <v>12.1225</v>
      </c>
      <c r="F1673" s="48">
        <v>21.841763746771711</v>
      </c>
      <c r="G1673" s="50">
        <v>443.8</v>
      </c>
      <c r="H1673" s="41">
        <f t="shared" si="183"/>
        <v>1.2122500000000001E-2</v>
      </c>
      <c r="I1673" s="41">
        <f t="shared" si="184"/>
        <v>1.4944348611111111</v>
      </c>
      <c r="J1673" s="41">
        <f t="shared" si="185"/>
        <v>5.3799655000000008</v>
      </c>
      <c r="K1673" s="41">
        <f t="shared" si="186"/>
        <v>9141.1256523516568</v>
      </c>
      <c r="L1673" s="41">
        <f t="shared" si="187"/>
        <v>4.1694732625000008E-3</v>
      </c>
      <c r="M1673" s="41">
        <f t="shared" si="188"/>
        <v>7.0843723805724581</v>
      </c>
    </row>
    <row r="1674" spans="2:13">
      <c r="B1674" s="83">
        <f t="shared" si="182"/>
        <v>1669</v>
      </c>
      <c r="C1674" s="44">
        <v>5300</v>
      </c>
      <c r="D1674" s="48">
        <v>12122.5</v>
      </c>
      <c r="E1674" s="48">
        <v>12.1225</v>
      </c>
      <c r="F1674" s="48">
        <v>21.841763746771711</v>
      </c>
      <c r="G1674" s="50">
        <v>443.8</v>
      </c>
      <c r="H1674" s="41">
        <f t="shared" si="183"/>
        <v>1.2122500000000001E-2</v>
      </c>
      <c r="I1674" s="41">
        <f t="shared" si="184"/>
        <v>1.4944348611111111</v>
      </c>
      <c r="J1674" s="41">
        <f t="shared" si="185"/>
        <v>5.3799655000000008</v>
      </c>
      <c r="K1674" s="41">
        <f t="shared" si="186"/>
        <v>9146.505617851657</v>
      </c>
      <c r="L1674" s="41">
        <f t="shared" si="187"/>
        <v>4.1694732625000008E-3</v>
      </c>
      <c r="M1674" s="41">
        <f t="shared" si="188"/>
        <v>7.0885418538349585</v>
      </c>
    </row>
    <row r="1675" spans="2:13">
      <c r="B1675" s="83">
        <f t="shared" si="182"/>
        <v>1670</v>
      </c>
      <c r="C1675" s="44">
        <v>5200</v>
      </c>
      <c r="D1675" s="48">
        <v>11876.32</v>
      </c>
      <c r="E1675" s="48">
        <v>11.87632</v>
      </c>
      <c r="F1675" s="48">
        <v>21.809711927782367</v>
      </c>
      <c r="G1675" s="50">
        <v>443.8</v>
      </c>
      <c r="H1675" s="41">
        <f t="shared" si="183"/>
        <v>1.1876319999999999E-2</v>
      </c>
      <c r="I1675" s="41">
        <f t="shared" si="184"/>
        <v>1.4640863377777777</v>
      </c>
      <c r="J1675" s="41">
        <f t="shared" si="185"/>
        <v>5.2707108159999994</v>
      </c>
      <c r="K1675" s="41">
        <f t="shared" si="186"/>
        <v>9151.7763286676563</v>
      </c>
      <c r="L1675" s="41">
        <f t="shared" si="187"/>
        <v>4.084800882399999E-3</v>
      </c>
      <c r="M1675" s="41">
        <f t="shared" si="188"/>
        <v>7.0926266547173586</v>
      </c>
    </row>
    <row r="1676" spans="2:13">
      <c r="B1676" s="83">
        <f t="shared" si="182"/>
        <v>1671</v>
      </c>
      <c r="C1676" s="44">
        <v>5200</v>
      </c>
      <c r="D1676" s="48">
        <v>11876.32</v>
      </c>
      <c r="E1676" s="48">
        <v>11.87632</v>
      </c>
      <c r="F1676" s="48">
        <v>21.809711927782367</v>
      </c>
      <c r="G1676" s="50">
        <v>443.8</v>
      </c>
      <c r="H1676" s="41">
        <f t="shared" si="183"/>
        <v>1.1876319999999999E-2</v>
      </c>
      <c r="I1676" s="41">
        <f t="shared" si="184"/>
        <v>1.4640863377777777</v>
      </c>
      <c r="J1676" s="41">
        <f t="shared" si="185"/>
        <v>5.2707108159999994</v>
      </c>
      <c r="K1676" s="41">
        <f t="shared" si="186"/>
        <v>9157.0470394836557</v>
      </c>
      <c r="L1676" s="41">
        <f t="shared" si="187"/>
        <v>4.084800882399999E-3</v>
      </c>
      <c r="M1676" s="41">
        <f t="shared" si="188"/>
        <v>7.0967114555997588</v>
      </c>
    </row>
    <row r="1677" spans="2:13">
      <c r="B1677" s="83">
        <f t="shared" si="182"/>
        <v>1672</v>
      </c>
      <c r="C1677" s="44">
        <v>5100</v>
      </c>
      <c r="D1677" s="48">
        <v>11630.14</v>
      </c>
      <c r="E1677" s="48">
        <v>11.630139999999999</v>
      </c>
      <c r="F1677" s="48">
        <v>21.776403174715004</v>
      </c>
      <c r="G1677" s="50">
        <v>443.8</v>
      </c>
      <c r="H1677" s="41">
        <f t="shared" si="183"/>
        <v>1.1630139999999999E-2</v>
      </c>
      <c r="I1677" s="41">
        <f t="shared" si="184"/>
        <v>1.4337378144444444</v>
      </c>
      <c r="J1677" s="41">
        <f t="shared" si="185"/>
        <v>5.1614561319999996</v>
      </c>
      <c r="K1677" s="41">
        <f t="shared" si="186"/>
        <v>9162.2084956156559</v>
      </c>
      <c r="L1677" s="41">
        <f t="shared" si="187"/>
        <v>4.0001285022999997E-3</v>
      </c>
      <c r="M1677" s="41">
        <f t="shared" si="188"/>
        <v>7.1007115841020587</v>
      </c>
    </row>
    <row r="1678" spans="2:13">
      <c r="B1678" s="83">
        <f t="shared" si="182"/>
        <v>1673</v>
      </c>
      <c r="C1678" s="44">
        <v>5100</v>
      </c>
      <c r="D1678" s="48">
        <v>11630.14</v>
      </c>
      <c r="E1678" s="48">
        <v>11.630139999999999</v>
      </c>
      <c r="F1678" s="48">
        <v>21.776403174715004</v>
      </c>
      <c r="G1678" s="50">
        <v>414.1</v>
      </c>
      <c r="H1678" s="41">
        <f t="shared" si="183"/>
        <v>1.1630139999999999E-2</v>
      </c>
      <c r="I1678" s="41">
        <f t="shared" si="184"/>
        <v>1.3377891594444442</v>
      </c>
      <c r="J1678" s="41">
        <f t="shared" si="185"/>
        <v>4.8160409739999999</v>
      </c>
      <c r="K1678" s="41">
        <f t="shared" si="186"/>
        <v>9167.0245365896553</v>
      </c>
      <c r="L1678" s="41">
        <f t="shared" si="187"/>
        <v>3.7324317548500002E-3</v>
      </c>
      <c r="M1678" s="41">
        <f t="shared" si="188"/>
        <v>7.1044440158569087</v>
      </c>
    </row>
    <row r="1679" spans="2:13">
      <c r="B1679" s="83">
        <f t="shared" si="182"/>
        <v>1674</v>
      </c>
      <c r="C1679" s="44">
        <v>5100</v>
      </c>
      <c r="D1679" s="48">
        <v>11630.14</v>
      </c>
      <c r="E1679" s="48">
        <v>11.630139999999999</v>
      </c>
      <c r="F1679" s="48">
        <v>21.776403174715004</v>
      </c>
      <c r="G1679" s="50">
        <v>414.1</v>
      </c>
      <c r="H1679" s="41">
        <f t="shared" si="183"/>
        <v>1.1630139999999999E-2</v>
      </c>
      <c r="I1679" s="41">
        <f t="shared" si="184"/>
        <v>1.3377891594444442</v>
      </c>
      <c r="J1679" s="41">
        <f t="shared" si="185"/>
        <v>4.8160409739999999</v>
      </c>
      <c r="K1679" s="41">
        <f t="shared" si="186"/>
        <v>9171.8405775636547</v>
      </c>
      <c r="L1679" s="41">
        <f t="shared" si="187"/>
        <v>3.7324317548500002E-3</v>
      </c>
      <c r="M1679" s="41">
        <f t="shared" si="188"/>
        <v>7.1081764476117586</v>
      </c>
    </row>
    <row r="1680" spans="2:13">
      <c r="B1680" s="83">
        <f t="shared" si="182"/>
        <v>1675</v>
      </c>
      <c r="C1680" s="44">
        <v>5000</v>
      </c>
      <c r="D1680" s="48">
        <v>11383.96</v>
      </c>
      <c r="E1680" s="48">
        <v>11.383959999999998</v>
      </c>
      <c r="F1680" s="48">
        <v>21.741762071524953</v>
      </c>
      <c r="G1680" s="50">
        <v>469.1</v>
      </c>
      <c r="H1680" s="41">
        <f t="shared" si="183"/>
        <v>1.1383959999999999E-2</v>
      </c>
      <c r="I1680" s="41">
        <f t="shared" si="184"/>
        <v>1.4833932322222223</v>
      </c>
      <c r="J1680" s="41">
        <f t="shared" si="185"/>
        <v>5.3402156359999999</v>
      </c>
      <c r="K1680" s="41">
        <f t="shared" si="186"/>
        <v>9177.1807931996555</v>
      </c>
      <c r="L1680" s="41">
        <f t="shared" si="187"/>
        <v>4.1386671179E-3</v>
      </c>
      <c r="M1680" s="41">
        <f t="shared" si="188"/>
        <v>7.1123151147296584</v>
      </c>
    </row>
    <row r="1681" spans="2:13">
      <c r="B1681" s="83">
        <f t="shared" si="182"/>
        <v>1676</v>
      </c>
      <c r="C1681" s="44">
        <v>5000</v>
      </c>
      <c r="D1681" s="48">
        <v>11383.96</v>
      </c>
      <c r="E1681" s="48">
        <v>11.383959999999998</v>
      </c>
      <c r="F1681" s="48">
        <v>21.741762071524953</v>
      </c>
      <c r="G1681" s="50">
        <v>469.1</v>
      </c>
      <c r="H1681" s="41">
        <f t="shared" si="183"/>
        <v>1.1383959999999999E-2</v>
      </c>
      <c r="I1681" s="41">
        <f t="shared" si="184"/>
        <v>1.4833932322222223</v>
      </c>
      <c r="J1681" s="41">
        <f t="shared" si="185"/>
        <v>5.3402156359999999</v>
      </c>
      <c r="K1681" s="41">
        <f t="shared" si="186"/>
        <v>9182.5210088356562</v>
      </c>
      <c r="L1681" s="41">
        <f t="shared" si="187"/>
        <v>4.1386671179E-3</v>
      </c>
      <c r="M1681" s="41">
        <f t="shared" si="188"/>
        <v>7.1164537818475582</v>
      </c>
    </row>
    <row r="1682" spans="2:13">
      <c r="B1682" s="83">
        <f t="shared" si="182"/>
        <v>1677</v>
      </c>
      <c r="C1682" s="44">
        <v>5000</v>
      </c>
      <c r="D1682" s="48">
        <v>11383.96</v>
      </c>
      <c r="E1682" s="48">
        <v>11.383959999999998</v>
      </c>
      <c r="F1682" s="48">
        <v>21.741762071524953</v>
      </c>
      <c r="G1682" s="50">
        <v>469.1</v>
      </c>
      <c r="H1682" s="41">
        <f t="shared" si="183"/>
        <v>1.1383959999999999E-2</v>
      </c>
      <c r="I1682" s="41">
        <f t="shared" si="184"/>
        <v>1.4833932322222223</v>
      </c>
      <c r="J1682" s="41">
        <f t="shared" si="185"/>
        <v>5.3402156359999999</v>
      </c>
      <c r="K1682" s="41">
        <f t="shared" si="186"/>
        <v>9187.8612244716569</v>
      </c>
      <c r="L1682" s="41">
        <f t="shared" si="187"/>
        <v>4.1386671179E-3</v>
      </c>
      <c r="M1682" s="41">
        <f t="shared" si="188"/>
        <v>7.120592448965458</v>
      </c>
    </row>
    <row r="1683" spans="2:13">
      <c r="B1683" s="83">
        <f t="shared" si="182"/>
        <v>1678</v>
      </c>
      <c r="C1683" s="44">
        <v>4900</v>
      </c>
      <c r="D1683" s="48">
        <v>11167.62</v>
      </c>
      <c r="E1683" s="48">
        <v>11.167620000000001</v>
      </c>
      <c r="F1683" s="48">
        <v>21.763860313125459</v>
      </c>
      <c r="G1683" s="50">
        <v>469.1</v>
      </c>
      <c r="H1683" s="41">
        <f t="shared" si="183"/>
        <v>1.1167620000000001E-2</v>
      </c>
      <c r="I1683" s="41">
        <f t="shared" si="184"/>
        <v>1.4552029283333336</v>
      </c>
      <c r="J1683" s="41">
        <f t="shared" si="185"/>
        <v>5.2387305420000008</v>
      </c>
      <c r="K1683" s="41">
        <f t="shared" si="186"/>
        <v>9193.0999550136567</v>
      </c>
      <c r="L1683" s="41">
        <f t="shared" si="187"/>
        <v>4.0600161700500006E-3</v>
      </c>
      <c r="M1683" s="41">
        <f t="shared" si="188"/>
        <v>7.1246524651355081</v>
      </c>
    </row>
    <row r="1684" spans="2:13">
      <c r="B1684" s="83">
        <f t="shared" si="182"/>
        <v>1679</v>
      </c>
      <c r="C1684" s="44">
        <v>6400</v>
      </c>
      <c r="D1684" s="48">
        <v>13278.800000000001</v>
      </c>
      <c r="E1684" s="48">
        <v>13.2788</v>
      </c>
      <c r="F1684" s="48">
        <v>19.812999921831189</v>
      </c>
      <c r="G1684" s="50">
        <v>469.1</v>
      </c>
      <c r="H1684" s="41">
        <f t="shared" si="183"/>
        <v>1.32788E-2</v>
      </c>
      <c r="I1684" s="41">
        <f t="shared" si="184"/>
        <v>1.7303014111111112</v>
      </c>
      <c r="J1684" s="41">
        <f t="shared" si="185"/>
        <v>6.2290850800000008</v>
      </c>
      <c r="K1684" s="41">
        <f t="shared" si="186"/>
        <v>9199.3290400936567</v>
      </c>
      <c r="L1684" s="41">
        <f t="shared" si="187"/>
        <v>4.827540937000001E-3</v>
      </c>
      <c r="M1684" s="41">
        <f t="shared" si="188"/>
        <v>7.1294800060725079</v>
      </c>
    </row>
    <row r="1685" spans="2:13">
      <c r="B1685" s="83">
        <f t="shared" si="182"/>
        <v>1680</v>
      </c>
      <c r="C1685" s="44">
        <v>6300</v>
      </c>
      <c r="D1685" s="48">
        <v>13055</v>
      </c>
      <c r="E1685" s="48">
        <v>13.055</v>
      </c>
      <c r="F1685" s="48">
        <v>19.788264591092322</v>
      </c>
      <c r="G1685" s="50">
        <v>469.1</v>
      </c>
      <c r="H1685" s="41">
        <f t="shared" si="183"/>
        <v>1.3054999999999999E-2</v>
      </c>
      <c r="I1685" s="41">
        <f t="shared" si="184"/>
        <v>1.7011390277777778</v>
      </c>
      <c r="J1685" s="41">
        <f t="shared" si="185"/>
        <v>6.1241004999999999</v>
      </c>
      <c r="K1685" s="41">
        <f t="shared" si="186"/>
        <v>9205.4531405936559</v>
      </c>
      <c r="L1685" s="41">
        <f t="shared" si="187"/>
        <v>4.7461778875000004E-3</v>
      </c>
      <c r="M1685" s="41">
        <f t="shared" si="188"/>
        <v>7.1342261839600081</v>
      </c>
    </row>
    <row r="1686" spans="2:13">
      <c r="B1686" s="83">
        <f t="shared" si="182"/>
        <v>1681</v>
      </c>
      <c r="C1686" s="44">
        <v>6200</v>
      </c>
      <c r="D1686" s="48">
        <v>13010.240000000002</v>
      </c>
      <c r="E1686" s="48">
        <v>13.010240000000001</v>
      </c>
      <c r="F1686" s="48">
        <v>20.038490388502264</v>
      </c>
      <c r="G1686" s="50">
        <v>457.2</v>
      </c>
      <c r="H1686" s="41">
        <f t="shared" si="183"/>
        <v>1.3010240000000001E-2</v>
      </c>
      <c r="I1686" s="41">
        <f t="shared" si="184"/>
        <v>1.6523004800000003</v>
      </c>
      <c r="J1686" s="41">
        <f t="shared" si="185"/>
        <v>5.9482817280000004</v>
      </c>
      <c r="K1686" s="41">
        <f t="shared" si="186"/>
        <v>9211.4014223216564</v>
      </c>
      <c r="L1686" s="41">
        <f t="shared" si="187"/>
        <v>4.6099183392000007E-3</v>
      </c>
      <c r="M1686" s="41">
        <f t="shared" si="188"/>
        <v>7.1388361022992077</v>
      </c>
    </row>
    <row r="1687" spans="2:13">
      <c r="B1687" s="83">
        <f t="shared" si="182"/>
        <v>1682</v>
      </c>
      <c r="C1687" s="44">
        <v>6200</v>
      </c>
      <c r="D1687" s="48">
        <v>13010.240000000002</v>
      </c>
      <c r="E1687" s="48">
        <v>13.010240000000001</v>
      </c>
      <c r="F1687" s="48">
        <v>20.038490388502264</v>
      </c>
      <c r="G1687" s="50">
        <v>457.2</v>
      </c>
      <c r="H1687" s="41">
        <f t="shared" si="183"/>
        <v>1.3010240000000001E-2</v>
      </c>
      <c r="I1687" s="41">
        <f t="shared" si="184"/>
        <v>1.6523004800000003</v>
      </c>
      <c r="J1687" s="41">
        <f t="shared" si="185"/>
        <v>5.9482817280000004</v>
      </c>
      <c r="K1687" s="41">
        <f t="shared" si="186"/>
        <v>9217.3497040496568</v>
      </c>
      <c r="L1687" s="41">
        <f t="shared" si="187"/>
        <v>4.6099183392000007E-3</v>
      </c>
      <c r="M1687" s="41">
        <f t="shared" si="188"/>
        <v>7.1434460206384074</v>
      </c>
    </row>
    <row r="1688" spans="2:13">
      <c r="B1688" s="83">
        <f t="shared" si="182"/>
        <v>1683</v>
      </c>
      <c r="C1688" s="44">
        <v>6100</v>
      </c>
      <c r="D1688" s="48">
        <v>12958.02</v>
      </c>
      <c r="E1688" s="48">
        <v>12.958020000000001</v>
      </c>
      <c r="F1688" s="48">
        <v>20.285241990330903</v>
      </c>
      <c r="G1688" s="50">
        <v>457.2</v>
      </c>
      <c r="H1688" s="41">
        <f t="shared" si="183"/>
        <v>1.2958020000000001E-2</v>
      </c>
      <c r="I1688" s="41">
        <f t="shared" si="184"/>
        <v>1.6456685400000002</v>
      </c>
      <c r="J1688" s="41">
        <f t="shared" si="185"/>
        <v>5.9244067440000006</v>
      </c>
      <c r="K1688" s="41">
        <f t="shared" si="186"/>
        <v>9223.2741107936563</v>
      </c>
      <c r="L1688" s="41">
        <f t="shared" si="187"/>
        <v>4.5914152266000006E-3</v>
      </c>
      <c r="M1688" s="41">
        <f t="shared" si="188"/>
        <v>7.1480374358650076</v>
      </c>
    </row>
    <row r="1689" spans="2:13">
      <c r="B1689" s="83">
        <f t="shared" si="182"/>
        <v>1684</v>
      </c>
      <c r="C1689" s="44">
        <v>6100</v>
      </c>
      <c r="D1689" s="48">
        <v>12958.02</v>
      </c>
      <c r="E1689" s="48">
        <v>12.958020000000001</v>
      </c>
      <c r="F1689" s="48">
        <v>20.285241990330903</v>
      </c>
      <c r="G1689" s="50">
        <v>457.2</v>
      </c>
      <c r="H1689" s="41">
        <f t="shared" si="183"/>
        <v>1.2958020000000001E-2</v>
      </c>
      <c r="I1689" s="41">
        <f t="shared" si="184"/>
        <v>1.6456685400000002</v>
      </c>
      <c r="J1689" s="41">
        <f t="shared" si="185"/>
        <v>5.9244067440000006</v>
      </c>
      <c r="K1689" s="41">
        <f t="shared" si="186"/>
        <v>9229.1985175376558</v>
      </c>
      <c r="L1689" s="41">
        <f t="shared" si="187"/>
        <v>4.5914152266000006E-3</v>
      </c>
      <c r="M1689" s="41">
        <f t="shared" si="188"/>
        <v>7.1526288510916078</v>
      </c>
    </row>
    <row r="1690" spans="2:13">
      <c r="B1690" s="83">
        <f t="shared" si="182"/>
        <v>1685</v>
      </c>
      <c r="C1690" s="44">
        <v>6000</v>
      </c>
      <c r="D1690" s="48">
        <v>12920.72</v>
      </c>
      <c r="E1690" s="48">
        <v>12.920719999999999</v>
      </c>
      <c r="F1690" s="48">
        <v>20.563964563063138</v>
      </c>
      <c r="G1690" s="50">
        <v>457.2</v>
      </c>
      <c r="H1690" s="41">
        <f t="shared" si="183"/>
        <v>1.292072E-2</v>
      </c>
      <c r="I1690" s="41">
        <f t="shared" si="184"/>
        <v>1.6409314399999999</v>
      </c>
      <c r="J1690" s="41">
        <f t="shared" si="185"/>
        <v>5.9073531839999998</v>
      </c>
      <c r="K1690" s="41">
        <f t="shared" si="186"/>
        <v>9235.1058707216562</v>
      </c>
      <c r="L1690" s="41">
        <f t="shared" si="187"/>
        <v>4.5781987175999997E-3</v>
      </c>
      <c r="M1690" s="41">
        <f t="shared" si="188"/>
        <v>7.157207049809208</v>
      </c>
    </row>
    <row r="1691" spans="2:13">
      <c r="B1691" s="83">
        <f t="shared" si="182"/>
        <v>1686</v>
      </c>
      <c r="C1691" s="44">
        <v>5900</v>
      </c>
      <c r="D1691" s="48">
        <v>12861.039999999999</v>
      </c>
      <c r="E1691" s="48">
        <v>12.861039999999999</v>
      </c>
      <c r="F1691" s="48">
        <v>20.815912772568705</v>
      </c>
      <c r="G1691" s="50">
        <v>457.2</v>
      </c>
      <c r="H1691" s="41">
        <f t="shared" si="183"/>
        <v>1.2861039999999999E-2</v>
      </c>
      <c r="I1691" s="41">
        <f t="shared" si="184"/>
        <v>1.6333520799999999</v>
      </c>
      <c r="J1691" s="41">
        <f t="shared" si="185"/>
        <v>5.880067487999999</v>
      </c>
      <c r="K1691" s="41">
        <f t="shared" si="186"/>
        <v>9240.9859382096565</v>
      </c>
      <c r="L1691" s="41">
        <f t="shared" si="187"/>
        <v>4.5570523031999996E-3</v>
      </c>
      <c r="M1691" s="41">
        <f t="shared" si="188"/>
        <v>7.1617641021124081</v>
      </c>
    </row>
    <row r="1692" spans="2:13">
      <c r="B1692" s="83">
        <f t="shared" si="182"/>
        <v>1687</v>
      </c>
      <c r="C1692" s="44">
        <v>5800</v>
      </c>
      <c r="D1692" s="48">
        <v>12816.28</v>
      </c>
      <c r="E1692" s="48">
        <v>12.816280000000001</v>
      </c>
      <c r="F1692" s="48">
        <v>21.101113593618585</v>
      </c>
      <c r="G1692" s="50">
        <v>457.2</v>
      </c>
      <c r="H1692" s="41">
        <f t="shared" si="183"/>
        <v>1.2816280000000001E-2</v>
      </c>
      <c r="I1692" s="41">
        <f t="shared" si="184"/>
        <v>1.6276675600000001</v>
      </c>
      <c r="J1692" s="41">
        <f t="shared" si="185"/>
        <v>5.859603216</v>
      </c>
      <c r="K1692" s="41">
        <f t="shared" si="186"/>
        <v>9246.8455414256568</v>
      </c>
      <c r="L1692" s="41">
        <f t="shared" si="187"/>
        <v>4.5411924923999996E-3</v>
      </c>
      <c r="M1692" s="41">
        <f t="shared" si="188"/>
        <v>7.1663052946048085</v>
      </c>
    </row>
    <row r="1693" spans="2:13">
      <c r="B1693" s="83">
        <f t="shared" si="182"/>
        <v>1688</v>
      </c>
      <c r="C1693" s="44">
        <v>5800</v>
      </c>
      <c r="D1693" s="48">
        <v>12816.28</v>
      </c>
      <c r="E1693" s="48">
        <v>12.816280000000001</v>
      </c>
      <c r="F1693" s="48">
        <v>21.101113593618585</v>
      </c>
      <c r="G1693" s="50">
        <v>457.2</v>
      </c>
      <c r="H1693" s="41">
        <f t="shared" si="183"/>
        <v>1.2816280000000001E-2</v>
      </c>
      <c r="I1693" s="41">
        <f t="shared" si="184"/>
        <v>1.6276675600000001</v>
      </c>
      <c r="J1693" s="41">
        <f t="shared" si="185"/>
        <v>5.859603216</v>
      </c>
      <c r="K1693" s="41">
        <f t="shared" si="186"/>
        <v>9252.7051446416572</v>
      </c>
      <c r="L1693" s="41">
        <f t="shared" si="187"/>
        <v>4.5411924923999996E-3</v>
      </c>
      <c r="M1693" s="41">
        <f t="shared" si="188"/>
        <v>7.1708464870972088</v>
      </c>
    </row>
    <row r="1694" spans="2:13">
      <c r="B1694" s="83">
        <f t="shared" si="182"/>
        <v>1689</v>
      </c>
      <c r="C1694" s="44">
        <v>5700</v>
      </c>
      <c r="D1694" s="48">
        <v>12764.06</v>
      </c>
      <c r="E1694" s="48">
        <v>12.764059999999999</v>
      </c>
      <c r="F1694" s="48">
        <v>21.383823609700396</v>
      </c>
      <c r="G1694" s="50">
        <v>457.2</v>
      </c>
      <c r="H1694" s="41">
        <f t="shared" si="183"/>
        <v>1.2764059999999999E-2</v>
      </c>
      <c r="I1694" s="41">
        <f t="shared" si="184"/>
        <v>1.6210356199999998</v>
      </c>
      <c r="J1694" s="41">
        <f t="shared" si="185"/>
        <v>5.8357282319999992</v>
      </c>
      <c r="K1694" s="41">
        <f t="shared" si="186"/>
        <v>9258.5408728736566</v>
      </c>
      <c r="L1694" s="41">
        <f t="shared" si="187"/>
        <v>4.5226893797999995E-3</v>
      </c>
      <c r="M1694" s="41">
        <f t="shared" si="188"/>
        <v>7.1753691764770089</v>
      </c>
    </row>
    <row r="1695" spans="2:13">
      <c r="B1695" s="83">
        <f t="shared" si="182"/>
        <v>1690</v>
      </c>
      <c r="C1695" s="44">
        <v>5700</v>
      </c>
      <c r="D1695" s="48">
        <v>12764.06</v>
      </c>
      <c r="E1695" s="48">
        <v>12.764059999999999</v>
      </c>
      <c r="F1695" s="48">
        <v>21.383823609700396</v>
      </c>
      <c r="G1695" s="50">
        <v>457.2</v>
      </c>
      <c r="H1695" s="41">
        <f t="shared" si="183"/>
        <v>1.2764059999999999E-2</v>
      </c>
      <c r="I1695" s="41">
        <f t="shared" si="184"/>
        <v>1.6210356199999998</v>
      </c>
      <c r="J1695" s="41">
        <f t="shared" si="185"/>
        <v>5.8357282319999992</v>
      </c>
      <c r="K1695" s="41">
        <f t="shared" si="186"/>
        <v>9264.3766011056559</v>
      </c>
      <c r="L1695" s="41">
        <f t="shared" si="187"/>
        <v>4.5226893797999995E-3</v>
      </c>
      <c r="M1695" s="41">
        <f t="shared" si="188"/>
        <v>7.1798918658568089</v>
      </c>
    </row>
    <row r="1696" spans="2:13">
      <c r="B1696" s="83">
        <f t="shared" si="182"/>
        <v>1691</v>
      </c>
      <c r="C1696" s="44">
        <v>5600</v>
      </c>
      <c r="D1696" s="48">
        <v>12719.300000000001</v>
      </c>
      <c r="E1696" s="48">
        <v>12.7193</v>
      </c>
      <c r="F1696" s="48">
        <v>21.68935143930798</v>
      </c>
      <c r="G1696" s="50">
        <v>457.2</v>
      </c>
      <c r="H1696" s="41">
        <f t="shared" si="183"/>
        <v>1.2719300000000001E-2</v>
      </c>
      <c r="I1696" s="41">
        <f t="shared" si="184"/>
        <v>1.6153511</v>
      </c>
      <c r="J1696" s="41">
        <f t="shared" si="185"/>
        <v>5.8152639600000002</v>
      </c>
      <c r="K1696" s="41">
        <f t="shared" si="186"/>
        <v>9270.1918650656553</v>
      </c>
      <c r="L1696" s="41">
        <f t="shared" si="187"/>
        <v>4.5068295690000003E-3</v>
      </c>
      <c r="M1696" s="41">
        <f t="shared" si="188"/>
        <v>7.1843986954258092</v>
      </c>
    </row>
    <row r="1697" spans="2:13">
      <c r="B1697" s="83">
        <f t="shared" si="182"/>
        <v>1692</v>
      </c>
      <c r="C1697" s="44">
        <v>5600</v>
      </c>
      <c r="D1697" s="48">
        <v>12719.300000000001</v>
      </c>
      <c r="E1697" s="48">
        <v>12.7193</v>
      </c>
      <c r="F1697" s="48">
        <v>21.68935143930798</v>
      </c>
      <c r="G1697" s="50">
        <v>457.2</v>
      </c>
      <c r="H1697" s="41">
        <f t="shared" si="183"/>
        <v>1.2719300000000001E-2</v>
      </c>
      <c r="I1697" s="41">
        <f t="shared" si="184"/>
        <v>1.6153511</v>
      </c>
      <c r="J1697" s="41">
        <f t="shared" si="185"/>
        <v>5.8152639600000002</v>
      </c>
      <c r="K1697" s="41">
        <f t="shared" si="186"/>
        <v>9276.0071290256546</v>
      </c>
      <c r="L1697" s="41">
        <f t="shared" si="187"/>
        <v>4.5068295690000003E-3</v>
      </c>
      <c r="M1697" s="41">
        <f t="shared" si="188"/>
        <v>7.1889055249948095</v>
      </c>
    </row>
    <row r="1698" spans="2:13">
      <c r="B1698" s="83">
        <f t="shared" si="182"/>
        <v>1693</v>
      </c>
      <c r="C1698" s="44">
        <v>5500</v>
      </c>
      <c r="D1698" s="48">
        <v>12637.240000000002</v>
      </c>
      <c r="E1698" s="48">
        <v>12.637240000000002</v>
      </c>
      <c r="F1698" s="48">
        <v>21.941227778603171</v>
      </c>
      <c r="G1698" s="50">
        <v>457.2</v>
      </c>
      <c r="H1698" s="41">
        <f t="shared" si="183"/>
        <v>1.2637240000000003E-2</v>
      </c>
      <c r="I1698" s="41">
        <f t="shared" si="184"/>
        <v>1.6049294800000002</v>
      </c>
      <c r="J1698" s="41">
        <f t="shared" si="185"/>
        <v>5.7777461280000013</v>
      </c>
      <c r="K1698" s="41">
        <f t="shared" si="186"/>
        <v>9281.7848751536549</v>
      </c>
      <c r="L1698" s="41">
        <f t="shared" si="187"/>
        <v>4.477753249200001E-3</v>
      </c>
      <c r="M1698" s="41">
        <f t="shared" si="188"/>
        <v>7.1933832782440099</v>
      </c>
    </row>
    <row r="1699" spans="2:13">
      <c r="B1699" s="83">
        <f t="shared" si="182"/>
        <v>1694</v>
      </c>
      <c r="C1699" s="44">
        <v>5400</v>
      </c>
      <c r="D1699" s="48">
        <v>12368.679999999998</v>
      </c>
      <c r="E1699" s="48">
        <v>12.368679999999998</v>
      </c>
      <c r="F1699" s="48">
        <v>21.87262846135404</v>
      </c>
      <c r="G1699" s="50">
        <v>457.2</v>
      </c>
      <c r="H1699" s="41">
        <f t="shared" si="183"/>
        <v>1.2368679999999998E-2</v>
      </c>
      <c r="I1699" s="41">
        <f t="shared" si="184"/>
        <v>1.5708223599999998</v>
      </c>
      <c r="J1699" s="41">
        <f t="shared" si="185"/>
        <v>5.6549604959999993</v>
      </c>
      <c r="K1699" s="41">
        <f t="shared" si="186"/>
        <v>9287.4398356496549</v>
      </c>
      <c r="L1699" s="41">
        <f t="shared" si="187"/>
        <v>4.3825943843999998E-3</v>
      </c>
      <c r="M1699" s="41">
        <f t="shared" si="188"/>
        <v>7.1977658726284099</v>
      </c>
    </row>
    <row r="1700" spans="2:13">
      <c r="B1700" s="83">
        <f t="shared" si="182"/>
        <v>1695</v>
      </c>
      <c r="C1700" s="44">
        <v>5400</v>
      </c>
      <c r="D1700" s="48">
        <v>12368.679999999998</v>
      </c>
      <c r="E1700" s="48">
        <v>12.368679999999998</v>
      </c>
      <c r="F1700" s="48">
        <v>21.87262846135404</v>
      </c>
      <c r="G1700" s="50">
        <v>457.2</v>
      </c>
      <c r="H1700" s="41">
        <f t="shared" si="183"/>
        <v>1.2368679999999998E-2</v>
      </c>
      <c r="I1700" s="41">
        <f t="shared" si="184"/>
        <v>1.5708223599999998</v>
      </c>
      <c r="J1700" s="41">
        <f t="shared" si="185"/>
        <v>5.6549604959999993</v>
      </c>
      <c r="K1700" s="41">
        <f t="shared" si="186"/>
        <v>9293.094796145655</v>
      </c>
      <c r="L1700" s="41">
        <f t="shared" si="187"/>
        <v>4.3825943843999998E-3</v>
      </c>
      <c r="M1700" s="41">
        <f t="shared" si="188"/>
        <v>7.20214846701281</v>
      </c>
    </row>
    <row r="1701" spans="2:13">
      <c r="B1701" s="83">
        <f t="shared" si="182"/>
        <v>1696</v>
      </c>
      <c r="C1701" s="44">
        <v>5300</v>
      </c>
      <c r="D1701" s="48">
        <v>12122.5</v>
      </c>
      <c r="E1701" s="48">
        <v>12.1225</v>
      </c>
      <c r="F1701" s="48">
        <v>21.841763746771711</v>
      </c>
      <c r="G1701" s="50">
        <v>457.2</v>
      </c>
      <c r="H1701" s="41">
        <f t="shared" si="183"/>
        <v>1.2122500000000001E-2</v>
      </c>
      <c r="I1701" s="41">
        <f t="shared" si="184"/>
        <v>1.5395575000000001</v>
      </c>
      <c r="J1701" s="41">
        <f t="shared" si="185"/>
        <v>5.5424070000000007</v>
      </c>
      <c r="K1701" s="41">
        <f t="shared" si="186"/>
        <v>9298.6372031456558</v>
      </c>
      <c r="L1701" s="41">
        <f t="shared" si="187"/>
        <v>4.2953654250000011E-3</v>
      </c>
      <c r="M1701" s="41">
        <f t="shared" si="188"/>
        <v>7.2064438324378104</v>
      </c>
    </row>
    <row r="1702" spans="2:13">
      <c r="B1702" s="83">
        <f t="shared" si="182"/>
        <v>1697</v>
      </c>
      <c r="C1702" s="44">
        <v>5200</v>
      </c>
      <c r="D1702" s="48">
        <v>11876.32</v>
      </c>
      <c r="E1702" s="48">
        <v>11.87632</v>
      </c>
      <c r="F1702" s="48">
        <v>21.809711927782367</v>
      </c>
      <c r="G1702" s="50">
        <v>457.2</v>
      </c>
      <c r="H1702" s="41">
        <f t="shared" si="183"/>
        <v>1.1876319999999999E-2</v>
      </c>
      <c r="I1702" s="41">
        <f t="shared" si="184"/>
        <v>1.5082926399999999</v>
      </c>
      <c r="J1702" s="41">
        <f t="shared" si="185"/>
        <v>5.4298535039999996</v>
      </c>
      <c r="K1702" s="41">
        <f t="shared" si="186"/>
        <v>9304.0670566496556</v>
      </c>
      <c r="L1702" s="41">
        <f t="shared" si="187"/>
        <v>4.2081364655999999E-3</v>
      </c>
      <c r="M1702" s="41">
        <f t="shared" si="188"/>
        <v>7.2106519689034103</v>
      </c>
    </row>
    <row r="1703" spans="2:13">
      <c r="B1703" s="83">
        <f t="shared" si="182"/>
        <v>1698</v>
      </c>
      <c r="C1703" s="44">
        <v>5200</v>
      </c>
      <c r="D1703" s="48">
        <v>11876.32</v>
      </c>
      <c r="E1703" s="48">
        <v>11.87632</v>
      </c>
      <c r="F1703" s="48">
        <v>21.809711927782367</v>
      </c>
      <c r="G1703" s="50">
        <v>457.2</v>
      </c>
      <c r="H1703" s="41">
        <f t="shared" si="183"/>
        <v>1.1876319999999999E-2</v>
      </c>
      <c r="I1703" s="41">
        <f t="shared" si="184"/>
        <v>1.5082926399999999</v>
      </c>
      <c r="J1703" s="41">
        <f t="shared" si="185"/>
        <v>5.4298535039999996</v>
      </c>
      <c r="K1703" s="41">
        <f t="shared" si="186"/>
        <v>9309.4969101536553</v>
      </c>
      <c r="L1703" s="41">
        <f t="shared" si="187"/>
        <v>4.2081364655999999E-3</v>
      </c>
      <c r="M1703" s="41">
        <f t="shared" si="188"/>
        <v>7.2148601053690102</v>
      </c>
    </row>
    <row r="1704" spans="2:13">
      <c r="B1704" s="83">
        <f t="shared" si="182"/>
        <v>1699</v>
      </c>
      <c r="C1704" s="44">
        <v>5100</v>
      </c>
      <c r="D1704" s="48">
        <v>11630.14</v>
      </c>
      <c r="E1704" s="48">
        <v>11.630139999999999</v>
      </c>
      <c r="F1704" s="48">
        <v>21.776403174715004</v>
      </c>
      <c r="G1704" s="50">
        <v>457.2</v>
      </c>
      <c r="H1704" s="41">
        <f t="shared" si="183"/>
        <v>1.1630139999999999E-2</v>
      </c>
      <c r="I1704" s="41">
        <f t="shared" si="184"/>
        <v>1.4770277799999998</v>
      </c>
      <c r="J1704" s="41">
        <f t="shared" si="185"/>
        <v>5.3173000079999992</v>
      </c>
      <c r="K1704" s="41">
        <f t="shared" si="186"/>
        <v>9314.8142101616559</v>
      </c>
      <c r="L1704" s="41">
        <f t="shared" si="187"/>
        <v>4.1209075061999995E-3</v>
      </c>
      <c r="M1704" s="41">
        <f t="shared" si="188"/>
        <v>7.2189810128752105</v>
      </c>
    </row>
    <row r="1705" spans="2:13">
      <c r="B1705" s="83">
        <f t="shared" si="182"/>
        <v>1700</v>
      </c>
      <c r="C1705" s="44">
        <v>5100</v>
      </c>
      <c r="D1705" s="48">
        <v>11630.14</v>
      </c>
      <c r="E1705" s="48">
        <v>11.630139999999999</v>
      </c>
      <c r="F1705" s="48">
        <v>21.776403174715004</v>
      </c>
      <c r="G1705" s="50">
        <v>469.1</v>
      </c>
      <c r="H1705" s="41">
        <f t="shared" si="183"/>
        <v>1.1630139999999999E-2</v>
      </c>
      <c r="I1705" s="41">
        <f t="shared" si="184"/>
        <v>1.5154718538888889</v>
      </c>
      <c r="J1705" s="41">
        <f t="shared" si="185"/>
        <v>5.4556986739999997</v>
      </c>
      <c r="K1705" s="41">
        <f t="shared" si="186"/>
        <v>9320.2699088356567</v>
      </c>
      <c r="L1705" s="41">
        <f t="shared" si="187"/>
        <v>4.2281664723500005E-3</v>
      </c>
      <c r="M1705" s="41">
        <f t="shared" si="188"/>
        <v>7.2232091793475606</v>
      </c>
    </row>
    <row r="1706" spans="2:13">
      <c r="B1706" s="83">
        <f t="shared" si="182"/>
        <v>1701</v>
      </c>
      <c r="C1706" s="44">
        <v>5000</v>
      </c>
      <c r="D1706" s="48">
        <v>11383.96</v>
      </c>
      <c r="E1706" s="48">
        <v>11.383959999999998</v>
      </c>
      <c r="F1706" s="48">
        <v>21.741762071524953</v>
      </c>
      <c r="G1706" s="50">
        <v>469.1</v>
      </c>
      <c r="H1706" s="41">
        <f t="shared" si="183"/>
        <v>1.1383959999999999E-2</v>
      </c>
      <c r="I1706" s="41">
        <f t="shared" si="184"/>
        <v>1.4833932322222223</v>
      </c>
      <c r="J1706" s="41">
        <f t="shared" si="185"/>
        <v>5.3402156359999999</v>
      </c>
      <c r="K1706" s="41">
        <f t="shared" si="186"/>
        <v>9325.6101244716574</v>
      </c>
      <c r="L1706" s="41">
        <f t="shared" si="187"/>
        <v>4.1386671179E-3</v>
      </c>
      <c r="M1706" s="41">
        <f t="shared" si="188"/>
        <v>7.2273478464654604</v>
      </c>
    </row>
    <row r="1707" spans="2:13">
      <c r="B1707" s="83">
        <f t="shared" si="182"/>
        <v>1702</v>
      </c>
      <c r="C1707" s="44">
        <v>4900</v>
      </c>
      <c r="D1707" s="48">
        <v>11167.62</v>
      </c>
      <c r="E1707" s="48">
        <v>11.167620000000001</v>
      </c>
      <c r="F1707" s="48">
        <v>21.763860313125459</v>
      </c>
      <c r="G1707" s="50">
        <v>469.1</v>
      </c>
      <c r="H1707" s="41">
        <f t="shared" si="183"/>
        <v>1.1167620000000001E-2</v>
      </c>
      <c r="I1707" s="41">
        <f t="shared" si="184"/>
        <v>1.4552029283333336</v>
      </c>
      <c r="J1707" s="41">
        <f t="shared" si="185"/>
        <v>5.2387305420000008</v>
      </c>
      <c r="K1707" s="41">
        <f t="shared" si="186"/>
        <v>9330.8488550136572</v>
      </c>
      <c r="L1707" s="41">
        <f t="shared" si="187"/>
        <v>4.0600161700500006E-3</v>
      </c>
      <c r="M1707" s="41">
        <f t="shared" si="188"/>
        <v>7.2314078626355105</v>
      </c>
    </row>
    <row r="1708" spans="2:13">
      <c r="B1708" s="83">
        <f t="shared" si="182"/>
        <v>1703</v>
      </c>
      <c r="C1708" s="44">
        <v>4800</v>
      </c>
      <c r="D1708" s="48">
        <v>10951.28</v>
      </c>
      <c r="E1708" s="48">
        <v>10.951280000000001</v>
      </c>
      <c r="F1708" s="48">
        <v>21.786879314792646</v>
      </c>
      <c r="G1708" s="50">
        <v>469.1</v>
      </c>
      <c r="H1708" s="41">
        <f t="shared" si="183"/>
        <v>1.0951280000000001E-2</v>
      </c>
      <c r="I1708" s="41">
        <f t="shared" si="184"/>
        <v>1.4270126244444445</v>
      </c>
      <c r="J1708" s="41">
        <f t="shared" si="185"/>
        <v>5.1372454480000007</v>
      </c>
      <c r="K1708" s="41">
        <f t="shared" si="186"/>
        <v>9335.9861004616578</v>
      </c>
      <c r="L1708" s="41">
        <f t="shared" si="187"/>
        <v>3.9813652222000003E-3</v>
      </c>
      <c r="M1708" s="41">
        <f t="shared" si="188"/>
        <v>7.2353892278577101</v>
      </c>
    </row>
    <row r="1709" spans="2:13">
      <c r="B1709" s="83">
        <f t="shared" si="182"/>
        <v>1704</v>
      </c>
      <c r="C1709" s="44">
        <v>4700</v>
      </c>
      <c r="D1709" s="48">
        <v>10734.94</v>
      </c>
      <c r="E1709" s="48">
        <v>10.73494</v>
      </c>
      <c r="F1709" s="48">
        <v>21.810877848445674</v>
      </c>
      <c r="G1709" s="50">
        <v>469.1</v>
      </c>
      <c r="H1709" s="41">
        <f t="shared" si="183"/>
        <v>1.073494E-2</v>
      </c>
      <c r="I1709" s="41">
        <f t="shared" si="184"/>
        <v>1.3988223205555557</v>
      </c>
      <c r="J1709" s="41">
        <f t="shared" si="185"/>
        <v>5.0357603540000007</v>
      </c>
      <c r="K1709" s="41">
        <f t="shared" si="186"/>
        <v>9341.0218608156574</v>
      </c>
      <c r="L1709" s="41">
        <f t="shared" si="187"/>
        <v>3.9027142743500005E-3</v>
      </c>
      <c r="M1709" s="41">
        <f t="shared" si="188"/>
        <v>7.2392919421320601</v>
      </c>
    </row>
    <row r="1710" spans="2:13">
      <c r="B1710" s="83">
        <f t="shared" si="182"/>
        <v>1705</v>
      </c>
      <c r="C1710" s="44">
        <v>4600</v>
      </c>
      <c r="D1710" s="48">
        <v>10518.6</v>
      </c>
      <c r="E1710" s="48">
        <v>10.518600000000001</v>
      </c>
      <c r="F1710" s="48">
        <v>21.835919796605353</v>
      </c>
      <c r="G1710" s="50">
        <v>469.1</v>
      </c>
      <c r="H1710" s="41">
        <f t="shared" si="183"/>
        <v>1.0518600000000001E-2</v>
      </c>
      <c r="I1710" s="41">
        <f t="shared" si="184"/>
        <v>1.3706320166666668</v>
      </c>
      <c r="J1710" s="41">
        <f t="shared" si="185"/>
        <v>4.9342752600000006</v>
      </c>
      <c r="K1710" s="41">
        <f t="shared" si="186"/>
        <v>9345.9561360756579</v>
      </c>
      <c r="L1710" s="41">
        <f t="shared" si="187"/>
        <v>3.8240633265000006E-3</v>
      </c>
      <c r="M1710" s="41">
        <f t="shared" si="188"/>
        <v>7.2431160054585604</v>
      </c>
    </row>
    <row r="1711" spans="2:13">
      <c r="B1711" s="83">
        <f t="shared" si="182"/>
        <v>1706</v>
      </c>
      <c r="C1711" s="44">
        <v>4500</v>
      </c>
      <c r="D1711" s="48">
        <v>10302.26</v>
      </c>
      <c r="E1711" s="48">
        <v>10.30226</v>
      </c>
      <c r="F1711" s="48">
        <v>21.862074720238795</v>
      </c>
      <c r="G1711" s="50">
        <v>469.1</v>
      </c>
      <c r="H1711" s="41">
        <f t="shared" si="183"/>
        <v>1.0302260000000001E-2</v>
      </c>
      <c r="I1711" s="41">
        <f t="shared" si="184"/>
        <v>1.3424417127777779</v>
      </c>
      <c r="J1711" s="41">
        <f t="shared" si="185"/>
        <v>4.8327901660000006</v>
      </c>
      <c r="K1711" s="41">
        <f t="shared" si="186"/>
        <v>9350.7889262416575</v>
      </c>
      <c r="L1711" s="41">
        <f t="shared" si="187"/>
        <v>3.7454123786500003E-3</v>
      </c>
      <c r="M1711" s="41">
        <f t="shared" si="188"/>
        <v>7.2468614178372102</v>
      </c>
    </row>
    <row r="1712" spans="2:13">
      <c r="B1712" s="83">
        <f t="shared" si="182"/>
        <v>1707</v>
      </c>
      <c r="C1712" s="44">
        <v>4400</v>
      </c>
      <c r="D1712" s="48">
        <v>9116.1200000000008</v>
      </c>
      <c r="E1712" s="48">
        <v>9.1161200000000004</v>
      </c>
      <c r="F1712" s="48">
        <v>19.784666724803035</v>
      </c>
      <c r="G1712" s="50">
        <v>469.1</v>
      </c>
      <c r="H1712" s="41">
        <f t="shared" si="183"/>
        <v>9.1161200000000001E-3</v>
      </c>
      <c r="I1712" s="41">
        <f t="shared" si="184"/>
        <v>1.1878810811111111</v>
      </c>
      <c r="J1712" s="41">
        <f t="shared" si="185"/>
        <v>4.2763718920000002</v>
      </c>
      <c r="K1712" s="41">
        <f t="shared" si="186"/>
        <v>9355.0652981336571</v>
      </c>
      <c r="L1712" s="41">
        <f t="shared" si="187"/>
        <v>3.3141882163000001E-3</v>
      </c>
      <c r="M1712" s="41">
        <f t="shared" si="188"/>
        <v>7.2501756060535101</v>
      </c>
    </row>
    <row r="1713" spans="2:13">
      <c r="B1713" s="83">
        <f t="shared" si="182"/>
        <v>1708</v>
      </c>
      <c r="C1713" s="44">
        <v>4300</v>
      </c>
      <c r="D1713" s="48">
        <v>9421.9800000000014</v>
      </c>
      <c r="E1713" s="48">
        <v>9.4219800000000014</v>
      </c>
      <c r="F1713" s="48">
        <v>20.924018940181064</v>
      </c>
      <c r="G1713" s="50">
        <v>469.1</v>
      </c>
      <c r="H1713" s="41">
        <f t="shared" si="183"/>
        <v>9.4219800000000017E-3</v>
      </c>
      <c r="I1713" s="41">
        <f t="shared" si="184"/>
        <v>1.2277363383333335</v>
      </c>
      <c r="J1713" s="41">
        <f t="shared" si="185"/>
        <v>4.4198508180000013</v>
      </c>
      <c r="K1713" s="41">
        <f t="shared" si="186"/>
        <v>9359.4851489516568</v>
      </c>
      <c r="L1713" s="41">
        <f t="shared" si="187"/>
        <v>3.4253843839500012E-3</v>
      </c>
      <c r="M1713" s="41">
        <f t="shared" si="188"/>
        <v>7.2536009904374597</v>
      </c>
    </row>
    <row r="1714" spans="2:13">
      <c r="B1714" s="83">
        <f t="shared" si="182"/>
        <v>1709</v>
      </c>
      <c r="C1714" s="44">
        <v>4300</v>
      </c>
      <c r="D1714" s="48">
        <v>9421.9800000000014</v>
      </c>
      <c r="E1714" s="48">
        <v>9.4219800000000014</v>
      </c>
      <c r="F1714" s="48">
        <v>20.924018940181064</v>
      </c>
      <c r="G1714" s="50">
        <v>469.1</v>
      </c>
      <c r="H1714" s="41">
        <f t="shared" si="183"/>
        <v>9.4219800000000017E-3</v>
      </c>
      <c r="I1714" s="41">
        <f t="shared" si="184"/>
        <v>1.2277363383333335</v>
      </c>
      <c r="J1714" s="41">
        <f t="shared" si="185"/>
        <v>4.4198508180000013</v>
      </c>
      <c r="K1714" s="41">
        <f t="shared" si="186"/>
        <v>9363.9049997696566</v>
      </c>
      <c r="L1714" s="41">
        <f t="shared" si="187"/>
        <v>3.4253843839500012E-3</v>
      </c>
      <c r="M1714" s="41">
        <f t="shared" si="188"/>
        <v>7.2570263748214092</v>
      </c>
    </row>
    <row r="1715" spans="2:13">
      <c r="B1715" s="83">
        <f t="shared" si="182"/>
        <v>1710</v>
      </c>
      <c r="C1715" s="44">
        <v>4200</v>
      </c>
      <c r="D1715" s="48">
        <v>8981.84</v>
      </c>
      <c r="E1715" s="48">
        <v>8.98184</v>
      </c>
      <c r="F1715" s="48">
        <v>20.421489058007275</v>
      </c>
      <c r="G1715" s="50">
        <v>469.1</v>
      </c>
      <c r="H1715" s="41">
        <f t="shared" si="183"/>
        <v>8.9818399999999996E-3</v>
      </c>
      <c r="I1715" s="41">
        <f t="shared" si="184"/>
        <v>1.1703836511111112</v>
      </c>
      <c r="J1715" s="41">
        <f t="shared" si="185"/>
        <v>4.2133811440000004</v>
      </c>
      <c r="K1715" s="41">
        <f t="shared" si="186"/>
        <v>9368.1183809136564</v>
      </c>
      <c r="L1715" s="41">
        <f t="shared" si="187"/>
        <v>3.2653703866000008E-3</v>
      </c>
      <c r="M1715" s="41">
        <f t="shared" si="188"/>
        <v>7.2602917452080096</v>
      </c>
    </row>
    <row r="1716" spans="2:13">
      <c r="B1716" s="83">
        <f t="shared" si="182"/>
        <v>1711</v>
      </c>
      <c r="C1716" s="44">
        <v>4100</v>
      </c>
      <c r="D1716" s="48">
        <v>8541.6999999999989</v>
      </c>
      <c r="E1716" s="48">
        <v>8.5416999999999987</v>
      </c>
      <c r="F1716" s="48">
        <v>19.894445523044521</v>
      </c>
      <c r="G1716" s="50">
        <v>469.1</v>
      </c>
      <c r="H1716" s="41">
        <f t="shared" si="183"/>
        <v>8.5416999999999993E-3</v>
      </c>
      <c r="I1716" s="41">
        <f t="shared" si="184"/>
        <v>1.1130309638888887</v>
      </c>
      <c r="J1716" s="41">
        <f t="shared" si="185"/>
        <v>4.0069114699999995</v>
      </c>
      <c r="K1716" s="41">
        <f t="shared" si="186"/>
        <v>9372.1252923836564</v>
      </c>
      <c r="L1716" s="41">
        <f t="shared" si="187"/>
        <v>3.1053563892499995E-3</v>
      </c>
      <c r="M1716" s="41">
        <f t="shared" si="188"/>
        <v>7.2633971015972598</v>
      </c>
    </row>
    <row r="1717" spans="2:13">
      <c r="B1717" s="83">
        <f t="shared" si="182"/>
        <v>1712</v>
      </c>
      <c r="C1717" s="44">
        <v>4100</v>
      </c>
      <c r="D1717" s="48">
        <v>8541.6999999999989</v>
      </c>
      <c r="E1717" s="48">
        <v>8.5416999999999987</v>
      </c>
      <c r="F1717" s="48">
        <v>19.894445523044521</v>
      </c>
      <c r="G1717" s="50">
        <v>469.1</v>
      </c>
      <c r="H1717" s="41">
        <f t="shared" si="183"/>
        <v>8.5416999999999993E-3</v>
      </c>
      <c r="I1717" s="41">
        <f t="shared" si="184"/>
        <v>1.1130309638888887</v>
      </c>
      <c r="J1717" s="41">
        <f t="shared" si="185"/>
        <v>4.0069114699999995</v>
      </c>
      <c r="K1717" s="41">
        <f t="shared" si="186"/>
        <v>9376.1322038536564</v>
      </c>
      <c r="L1717" s="41">
        <f t="shared" si="187"/>
        <v>3.1053563892499995E-3</v>
      </c>
      <c r="M1717" s="41">
        <f t="shared" si="188"/>
        <v>7.2665024579865101</v>
      </c>
    </row>
    <row r="1718" spans="2:13">
      <c r="B1718" s="83">
        <f t="shared" si="182"/>
        <v>1713</v>
      </c>
      <c r="C1718" s="44">
        <v>4000</v>
      </c>
      <c r="D1718" s="48">
        <v>8101.5599999999995</v>
      </c>
      <c r="E1718" s="48">
        <v>8.1015599999999992</v>
      </c>
      <c r="F1718" s="48">
        <v>19.341049811333633</v>
      </c>
      <c r="G1718" s="50">
        <v>469.1</v>
      </c>
      <c r="H1718" s="41">
        <f t="shared" si="183"/>
        <v>8.101559999999999E-3</v>
      </c>
      <c r="I1718" s="41">
        <f t="shared" si="184"/>
        <v>1.0556782766666666</v>
      </c>
      <c r="J1718" s="41">
        <f t="shared" si="185"/>
        <v>3.8004417959999999</v>
      </c>
      <c r="K1718" s="41">
        <f t="shared" si="186"/>
        <v>9379.9326456496565</v>
      </c>
      <c r="L1718" s="41">
        <f t="shared" si="187"/>
        <v>2.9453423919E-3</v>
      </c>
      <c r="M1718" s="41">
        <f t="shared" si="188"/>
        <v>7.2694478003784102</v>
      </c>
    </row>
    <row r="1719" spans="2:13">
      <c r="B1719" s="83">
        <f t="shared" si="182"/>
        <v>1714</v>
      </c>
      <c r="C1719" s="44">
        <v>3900</v>
      </c>
      <c r="D1719" s="48">
        <v>7668.8799999999992</v>
      </c>
      <c r="E1719" s="48">
        <v>7.6688799999999988</v>
      </c>
      <c r="F1719" s="48">
        <v>18.777540922747292</v>
      </c>
      <c r="G1719" s="50">
        <v>469.1</v>
      </c>
      <c r="H1719" s="41">
        <f t="shared" si="183"/>
        <v>7.6688799999999986E-3</v>
      </c>
      <c r="I1719" s="41">
        <f t="shared" si="184"/>
        <v>0.99929766888888882</v>
      </c>
      <c r="J1719" s="41">
        <f t="shared" si="185"/>
        <v>3.5974716079999993</v>
      </c>
      <c r="K1719" s="41">
        <f t="shared" si="186"/>
        <v>9383.5301172576565</v>
      </c>
      <c r="L1719" s="41">
        <f t="shared" si="187"/>
        <v>2.7880404961999998E-3</v>
      </c>
      <c r="M1719" s="41">
        <f t="shared" si="188"/>
        <v>7.2722358408746102</v>
      </c>
    </row>
    <row r="1720" spans="2:13">
      <c r="B1720" s="83">
        <f t="shared" si="182"/>
        <v>1715</v>
      </c>
      <c r="C1720" s="44">
        <v>3900</v>
      </c>
      <c r="D1720" s="48">
        <v>7668.8799999999992</v>
      </c>
      <c r="E1720" s="48">
        <v>7.6688799999999988</v>
      </c>
      <c r="F1720" s="48">
        <v>18.777540922747292</v>
      </c>
      <c r="G1720" s="50">
        <v>414.1</v>
      </c>
      <c r="H1720" s="41">
        <f t="shared" si="183"/>
        <v>7.6688799999999986E-3</v>
      </c>
      <c r="I1720" s="41">
        <f t="shared" si="184"/>
        <v>0.88213422444444434</v>
      </c>
      <c r="J1720" s="41">
        <f t="shared" si="185"/>
        <v>3.1756832079999997</v>
      </c>
      <c r="K1720" s="41">
        <f t="shared" si="186"/>
        <v>9386.7058004656556</v>
      </c>
      <c r="L1720" s="41">
        <f t="shared" si="187"/>
        <v>2.4611544861999997E-3</v>
      </c>
      <c r="M1720" s="41">
        <f t="shared" si="188"/>
        <v>7.2746969953608103</v>
      </c>
    </row>
    <row r="1721" spans="2:13">
      <c r="B1721" s="83">
        <f t="shared" si="182"/>
        <v>1716</v>
      </c>
      <c r="C1721" s="44">
        <v>3900</v>
      </c>
      <c r="D1721" s="48">
        <v>7668.8799999999992</v>
      </c>
      <c r="E1721" s="48">
        <v>7.6688799999999988</v>
      </c>
      <c r="F1721" s="48">
        <v>18.777540922747292</v>
      </c>
      <c r="G1721" s="50">
        <v>414.1</v>
      </c>
      <c r="H1721" s="41">
        <f t="shared" si="183"/>
        <v>7.6688799999999986E-3</v>
      </c>
      <c r="I1721" s="41">
        <f t="shared" si="184"/>
        <v>0.88213422444444434</v>
      </c>
      <c r="J1721" s="41">
        <f t="shared" si="185"/>
        <v>3.1756832079999997</v>
      </c>
      <c r="K1721" s="41">
        <f t="shared" si="186"/>
        <v>9389.8814836736547</v>
      </c>
      <c r="L1721" s="41">
        <f t="shared" si="187"/>
        <v>2.4611544861999997E-3</v>
      </c>
      <c r="M1721" s="41">
        <f t="shared" si="188"/>
        <v>7.2771581498470104</v>
      </c>
    </row>
    <row r="1722" spans="2:13">
      <c r="B1722" s="83">
        <f t="shared" si="182"/>
        <v>1717</v>
      </c>
      <c r="C1722" s="44">
        <v>3900</v>
      </c>
      <c r="D1722" s="48">
        <v>7668.8799999999992</v>
      </c>
      <c r="E1722" s="48">
        <v>7.6688799999999988</v>
      </c>
      <c r="F1722" s="48">
        <v>18.777540922747292</v>
      </c>
      <c r="G1722" s="50">
        <v>414.1</v>
      </c>
      <c r="H1722" s="41">
        <f t="shared" si="183"/>
        <v>7.6688799999999986E-3</v>
      </c>
      <c r="I1722" s="41">
        <f t="shared" si="184"/>
        <v>0.88213422444444434</v>
      </c>
      <c r="J1722" s="41">
        <f t="shared" si="185"/>
        <v>3.1756832079999997</v>
      </c>
      <c r="K1722" s="41">
        <f t="shared" si="186"/>
        <v>9393.0571668816538</v>
      </c>
      <c r="L1722" s="41">
        <f t="shared" si="187"/>
        <v>2.4611544861999997E-3</v>
      </c>
      <c r="M1722" s="41">
        <f t="shared" si="188"/>
        <v>7.2796193043332105</v>
      </c>
    </row>
    <row r="1723" spans="2:13">
      <c r="B1723" s="83">
        <f t="shared" si="182"/>
        <v>1718</v>
      </c>
      <c r="C1723" s="44">
        <v>4000</v>
      </c>
      <c r="D1723" s="48">
        <v>8101.5599999999995</v>
      </c>
      <c r="E1723" s="48">
        <v>8.1015599999999992</v>
      </c>
      <c r="F1723" s="48">
        <v>19.341049811333633</v>
      </c>
      <c r="G1723" s="50">
        <v>414.1</v>
      </c>
      <c r="H1723" s="41">
        <f t="shared" si="183"/>
        <v>8.101559999999999E-3</v>
      </c>
      <c r="I1723" s="41">
        <f t="shared" si="184"/>
        <v>0.93190444333333322</v>
      </c>
      <c r="J1723" s="41">
        <f t="shared" si="185"/>
        <v>3.354855996</v>
      </c>
      <c r="K1723" s="41">
        <f t="shared" si="186"/>
        <v>9396.4120228776537</v>
      </c>
      <c r="L1723" s="41">
        <f t="shared" si="187"/>
        <v>2.6000133968999998E-3</v>
      </c>
      <c r="M1723" s="41">
        <f t="shared" si="188"/>
        <v>7.2822193177301102</v>
      </c>
    </row>
    <row r="1724" spans="2:13">
      <c r="B1724" s="83">
        <f t="shared" si="182"/>
        <v>1719</v>
      </c>
      <c r="C1724" s="44">
        <v>4300</v>
      </c>
      <c r="D1724" s="48">
        <v>9421.9800000000014</v>
      </c>
      <c r="E1724" s="48">
        <v>9.4219800000000014</v>
      </c>
      <c r="F1724" s="48">
        <v>20.924018940181064</v>
      </c>
      <c r="G1724" s="50">
        <v>414.1</v>
      </c>
      <c r="H1724" s="41">
        <f t="shared" si="183"/>
        <v>9.4219800000000017E-3</v>
      </c>
      <c r="I1724" s="41">
        <f t="shared" si="184"/>
        <v>1.0837894216666668</v>
      </c>
      <c r="J1724" s="41">
        <f t="shared" si="185"/>
        <v>3.901641918000001</v>
      </c>
      <c r="K1724" s="41">
        <f t="shared" si="186"/>
        <v>9400.3136647956544</v>
      </c>
      <c r="L1724" s="41">
        <f t="shared" si="187"/>
        <v>3.023772486450001E-3</v>
      </c>
      <c r="M1724" s="41">
        <f t="shared" si="188"/>
        <v>7.2852430902165599</v>
      </c>
    </row>
    <row r="1725" spans="2:13">
      <c r="B1725" s="83">
        <f t="shared" si="182"/>
        <v>1720</v>
      </c>
      <c r="C1725" s="44">
        <v>4500</v>
      </c>
      <c r="D1725" s="48">
        <v>10302.26</v>
      </c>
      <c r="E1725" s="48">
        <v>10.30226</v>
      </c>
      <c r="F1725" s="48">
        <v>21.862074720238795</v>
      </c>
      <c r="G1725" s="50">
        <v>414.1</v>
      </c>
      <c r="H1725" s="41">
        <f t="shared" si="183"/>
        <v>1.0302260000000001E-2</v>
      </c>
      <c r="I1725" s="41">
        <f t="shared" si="184"/>
        <v>1.1850460738888891</v>
      </c>
      <c r="J1725" s="41">
        <f t="shared" si="185"/>
        <v>4.2661658660000006</v>
      </c>
      <c r="K1725" s="41">
        <f t="shared" si="186"/>
        <v>9404.5798306616543</v>
      </c>
      <c r="L1725" s="41">
        <f t="shared" si="187"/>
        <v>3.3062785461500004E-3</v>
      </c>
      <c r="M1725" s="41">
        <f t="shared" si="188"/>
        <v>7.2885493687627099</v>
      </c>
    </row>
    <row r="1726" spans="2:13">
      <c r="B1726" s="83">
        <f t="shared" si="182"/>
        <v>1721</v>
      </c>
      <c r="C1726" s="44">
        <v>4700</v>
      </c>
      <c r="D1726" s="48">
        <v>10734.94</v>
      </c>
      <c r="E1726" s="48">
        <v>10.73494</v>
      </c>
      <c r="F1726" s="48">
        <v>21.810877848445674</v>
      </c>
      <c r="G1726" s="50">
        <v>414.1</v>
      </c>
      <c r="H1726" s="41">
        <f t="shared" si="183"/>
        <v>1.073494E-2</v>
      </c>
      <c r="I1726" s="41">
        <f t="shared" si="184"/>
        <v>1.2348162927777777</v>
      </c>
      <c r="J1726" s="41">
        <f t="shared" si="185"/>
        <v>4.4453386540000004</v>
      </c>
      <c r="K1726" s="41">
        <f t="shared" si="186"/>
        <v>9409.0251693156551</v>
      </c>
      <c r="L1726" s="41">
        <f t="shared" si="187"/>
        <v>3.4451374568500001E-3</v>
      </c>
      <c r="M1726" s="41">
        <f t="shared" si="188"/>
        <v>7.2919945062195595</v>
      </c>
    </row>
    <row r="1727" spans="2:13">
      <c r="B1727" s="83">
        <f t="shared" si="182"/>
        <v>1722</v>
      </c>
      <c r="C1727" s="44">
        <v>4800</v>
      </c>
      <c r="D1727" s="48">
        <v>10951.28</v>
      </c>
      <c r="E1727" s="48">
        <v>10.951280000000001</v>
      </c>
      <c r="F1727" s="48">
        <v>21.786879314792646</v>
      </c>
      <c r="G1727" s="50">
        <v>443.8</v>
      </c>
      <c r="H1727" s="41">
        <f t="shared" si="183"/>
        <v>1.0951280000000001E-2</v>
      </c>
      <c r="I1727" s="41">
        <f t="shared" si="184"/>
        <v>1.3500494622222223</v>
      </c>
      <c r="J1727" s="41">
        <f t="shared" si="185"/>
        <v>4.8601780640000003</v>
      </c>
      <c r="K1727" s="41">
        <f t="shared" si="186"/>
        <v>9413.8853473796553</v>
      </c>
      <c r="L1727" s="41">
        <f t="shared" si="187"/>
        <v>3.7666379996000002E-3</v>
      </c>
      <c r="M1727" s="41">
        <f t="shared" si="188"/>
        <v>7.2957611442191599</v>
      </c>
    </row>
    <row r="1728" spans="2:13">
      <c r="B1728" s="83">
        <f t="shared" si="182"/>
        <v>1723</v>
      </c>
      <c r="C1728" s="44">
        <v>5000</v>
      </c>
      <c r="D1728" s="48">
        <v>11383.96</v>
      </c>
      <c r="E1728" s="48">
        <v>11.383959999999998</v>
      </c>
      <c r="F1728" s="48">
        <v>21.741762071524953</v>
      </c>
      <c r="G1728" s="50">
        <v>443.8</v>
      </c>
      <c r="H1728" s="41">
        <f t="shared" si="183"/>
        <v>1.1383959999999999E-2</v>
      </c>
      <c r="I1728" s="41">
        <f t="shared" si="184"/>
        <v>1.403389291111111</v>
      </c>
      <c r="J1728" s="41">
        <f t="shared" si="185"/>
        <v>5.052201447999999</v>
      </c>
      <c r="K1728" s="41">
        <f t="shared" si="186"/>
        <v>9418.9375488276546</v>
      </c>
      <c r="L1728" s="41">
        <f t="shared" si="187"/>
        <v>3.9154561221999996E-3</v>
      </c>
      <c r="M1728" s="41">
        <f t="shared" si="188"/>
        <v>7.2996766003413596</v>
      </c>
    </row>
    <row r="1729" spans="2:13">
      <c r="B1729" s="83">
        <f t="shared" si="182"/>
        <v>1724</v>
      </c>
      <c r="C1729" s="44">
        <v>5200</v>
      </c>
      <c r="D1729" s="48">
        <v>11876.32</v>
      </c>
      <c r="E1729" s="48">
        <v>11.87632</v>
      </c>
      <c r="F1729" s="48">
        <v>21.809711927782367</v>
      </c>
      <c r="G1729" s="50">
        <v>443.8</v>
      </c>
      <c r="H1729" s="41">
        <f t="shared" si="183"/>
        <v>1.1876319999999999E-2</v>
      </c>
      <c r="I1729" s="41">
        <f t="shared" si="184"/>
        <v>1.4640863377777777</v>
      </c>
      <c r="J1729" s="41">
        <f t="shared" si="185"/>
        <v>5.2707108159999994</v>
      </c>
      <c r="K1729" s="41">
        <f t="shared" si="186"/>
        <v>9424.2082596436539</v>
      </c>
      <c r="L1729" s="41">
        <f t="shared" si="187"/>
        <v>4.084800882399999E-3</v>
      </c>
      <c r="M1729" s="41">
        <f t="shared" si="188"/>
        <v>7.3037614012237597</v>
      </c>
    </row>
    <row r="1730" spans="2:13">
      <c r="B1730" s="83">
        <f t="shared" si="182"/>
        <v>1725</v>
      </c>
      <c r="C1730" s="44">
        <v>5400</v>
      </c>
      <c r="D1730" s="48">
        <v>12368.679999999998</v>
      </c>
      <c r="E1730" s="48">
        <v>12.368679999999998</v>
      </c>
      <c r="F1730" s="48">
        <v>21.87262846135404</v>
      </c>
      <c r="G1730" s="50">
        <v>443.8</v>
      </c>
      <c r="H1730" s="41">
        <f t="shared" si="183"/>
        <v>1.2368679999999998E-2</v>
      </c>
      <c r="I1730" s="41">
        <f t="shared" si="184"/>
        <v>1.5247833844444441</v>
      </c>
      <c r="J1730" s="41">
        <f t="shared" si="185"/>
        <v>5.4892201839999997</v>
      </c>
      <c r="K1730" s="41">
        <f t="shared" si="186"/>
        <v>9429.6974798276533</v>
      </c>
      <c r="L1730" s="41">
        <f t="shared" si="187"/>
        <v>4.2541456426000001E-3</v>
      </c>
      <c r="M1730" s="41">
        <f t="shared" si="188"/>
        <v>7.3080155468663595</v>
      </c>
    </row>
    <row r="1731" spans="2:13">
      <c r="B1731" s="83">
        <f t="shared" si="182"/>
        <v>1726</v>
      </c>
      <c r="C1731" s="44">
        <v>5500</v>
      </c>
      <c r="D1731" s="48">
        <v>12637.240000000002</v>
      </c>
      <c r="E1731" s="48">
        <v>12.637240000000002</v>
      </c>
      <c r="F1731" s="48">
        <v>21.941227778603171</v>
      </c>
      <c r="G1731" s="50">
        <v>443.8</v>
      </c>
      <c r="H1731" s="41">
        <f t="shared" si="183"/>
        <v>1.2637240000000003E-2</v>
      </c>
      <c r="I1731" s="41">
        <f t="shared" si="184"/>
        <v>1.5578908644444447</v>
      </c>
      <c r="J1731" s="41">
        <f t="shared" si="185"/>
        <v>5.608407112000001</v>
      </c>
      <c r="K1731" s="41">
        <f t="shared" si="186"/>
        <v>9435.3058869396536</v>
      </c>
      <c r="L1731" s="41">
        <f t="shared" si="187"/>
        <v>4.3465155118000004E-3</v>
      </c>
      <c r="M1731" s="41">
        <f t="shared" si="188"/>
        <v>7.3123620623781598</v>
      </c>
    </row>
    <row r="1732" spans="2:13">
      <c r="B1732" s="83">
        <f t="shared" si="182"/>
        <v>1727</v>
      </c>
      <c r="C1732" s="44">
        <v>5700</v>
      </c>
      <c r="D1732" s="48">
        <v>12764.06</v>
      </c>
      <c r="E1732" s="48">
        <v>12.764059999999999</v>
      </c>
      <c r="F1732" s="48">
        <v>21.383823609700396</v>
      </c>
      <c r="G1732" s="50">
        <v>443.8</v>
      </c>
      <c r="H1732" s="41">
        <f t="shared" si="183"/>
        <v>1.2764059999999999E-2</v>
      </c>
      <c r="I1732" s="41">
        <f t="shared" si="184"/>
        <v>1.5735249522222221</v>
      </c>
      <c r="J1732" s="41">
        <f t="shared" si="185"/>
        <v>5.6646898279999993</v>
      </c>
      <c r="K1732" s="41">
        <f t="shared" si="186"/>
        <v>9440.9705767676533</v>
      </c>
      <c r="L1732" s="41">
        <f t="shared" si="187"/>
        <v>4.3901346166999996E-3</v>
      </c>
      <c r="M1732" s="41">
        <f t="shared" si="188"/>
        <v>7.3167521969948597</v>
      </c>
    </row>
    <row r="1733" spans="2:13">
      <c r="B1733" s="83">
        <f t="shared" si="182"/>
        <v>1728</v>
      </c>
      <c r="C1733" s="44">
        <v>4500</v>
      </c>
      <c r="D1733" s="48">
        <v>10302.26</v>
      </c>
      <c r="E1733" s="48">
        <v>10.30226</v>
      </c>
      <c r="F1733" s="48">
        <v>21.862074720238795</v>
      </c>
      <c r="G1733" s="50">
        <v>443.8</v>
      </c>
      <c r="H1733" s="41">
        <f t="shared" si="183"/>
        <v>1.0302260000000001E-2</v>
      </c>
      <c r="I1733" s="41">
        <f t="shared" si="184"/>
        <v>1.270039718888889</v>
      </c>
      <c r="J1733" s="41">
        <f t="shared" si="185"/>
        <v>4.5721429880000004</v>
      </c>
      <c r="K1733" s="41">
        <f t="shared" si="186"/>
        <v>9445.5427197556528</v>
      </c>
      <c r="L1733" s="41">
        <f t="shared" si="187"/>
        <v>3.5434108157000009E-3</v>
      </c>
      <c r="M1733" s="41">
        <f t="shared" si="188"/>
        <v>7.3202956078105599</v>
      </c>
    </row>
    <row r="1734" spans="2:13">
      <c r="B1734" s="83">
        <f t="shared" si="182"/>
        <v>1729</v>
      </c>
      <c r="C1734" s="44">
        <v>4500</v>
      </c>
      <c r="D1734" s="48">
        <v>10302.26</v>
      </c>
      <c r="E1734" s="48">
        <v>10.30226</v>
      </c>
      <c r="F1734" s="48">
        <v>21.862074720238795</v>
      </c>
      <c r="G1734" s="50">
        <v>443.8</v>
      </c>
      <c r="H1734" s="41">
        <f t="shared" si="183"/>
        <v>1.0302260000000001E-2</v>
      </c>
      <c r="I1734" s="41">
        <f t="shared" si="184"/>
        <v>1.270039718888889</v>
      </c>
      <c r="J1734" s="41">
        <f t="shared" si="185"/>
        <v>4.5721429880000004</v>
      </c>
      <c r="K1734" s="41">
        <f t="shared" si="186"/>
        <v>9450.1148627436523</v>
      </c>
      <c r="L1734" s="41">
        <f t="shared" si="187"/>
        <v>3.5434108157000009E-3</v>
      </c>
      <c r="M1734" s="41">
        <f t="shared" si="188"/>
        <v>7.3238390186262601</v>
      </c>
    </row>
    <row r="1735" spans="2:13">
      <c r="B1735" s="83">
        <f t="shared" ref="B1735:B1798" si="189">B1734+1</f>
        <v>1730</v>
      </c>
      <c r="C1735" s="44">
        <v>4700</v>
      </c>
      <c r="D1735" s="48">
        <v>10734.94</v>
      </c>
      <c r="E1735" s="48">
        <v>10.73494</v>
      </c>
      <c r="F1735" s="48">
        <v>21.810877848445674</v>
      </c>
      <c r="G1735" s="50">
        <v>443.8</v>
      </c>
      <c r="H1735" s="41">
        <f t="shared" ref="H1735:H1798" si="190">E1735/1000</f>
        <v>1.073494E-2</v>
      </c>
      <c r="I1735" s="41">
        <f t="shared" ref="I1735:I1798" si="191">E1735*G1735/3600</f>
        <v>1.3233795477777777</v>
      </c>
      <c r="J1735" s="41">
        <f t="shared" ref="J1735:J1798" si="192">H1735*G1735</f>
        <v>4.764166372</v>
      </c>
      <c r="K1735" s="41">
        <f t="shared" ref="K1735:K1798" si="193">K1734+J1735</f>
        <v>9454.8790291156529</v>
      </c>
      <c r="L1735" s="41">
        <f t="shared" ref="L1735:L1798" si="194">J1735/1000*0.775</f>
        <v>3.6922289382999999E-3</v>
      </c>
      <c r="M1735" s="41">
        <f t="shared" ref="M1735:M1798" si="195">M1734+L1735</f>
        <v>7.3275312475645604</v>
      </c>
    </row>
    <row r="1736" spans="2:13">
      <c r="B1736" s="83">
        <f t="shared" si="189"/>
        <v>1731</v>
      </c>
      <c r="C1736" s="44">
        <v>4800</v>
      </c>
      <c r="D1736" s="48">
        <v>10951.28</v>
      </c>
      <c r="E1736" s="48">
        <v>10.951280000000001</v>
      </c>
      <c r="F1736" s="48">
        <v>21.786879314792646</v>
      </c>
      <c r="G1736" s="50">
        <v>443.8</v>
      </c>
      <c r="H1736" s="41">
        <f t="shared" si="190"/>
        <v>1.0951280000000001E-2</v>
      </c>
      <c r="I1736" s="41">
        <f t="shared" si="191"/>
        <v>1.3500494622222223</v>
      </c>
      <c r="J1736" s="41">
        <f t="shared" si="192"/>
        <v>4.8601780640000003</v>
      </c>
      <c r="K1736" s="41">
        <f t="shared" si="193"/>
        <v>9459.739207179653</v>
      </c>
      <c r="L1736" s="41">
        <f t="shared" si="194"/>
        <v>3.7666379996000002E-3</v>
      </c>
      <c r="M1736" s="41">
        <f t="shared" si="195"/>
        <v>7.3312978855641608</v>
      </c>
    </row>
    <row r="1737" spans="2:13">
      <c r="B1737" s="83">
        <f t="shared" si="189"/>
        <v>1732</v>
      </c>
      <c r="C1737" s="44">
        <v>4900</v>
      </c>
      <c r="D1737" s="48">
        <v>11167.62</v>
      </c>
      <c r="E1737" s="48">
        <v>11.167620000000001</v>
      </c>
      <c r="F1737" s="48">
        <v>21.763860313125459</v>
      </c>
      <c r="G1737" s="50">
        <v>443.8</v>
      </c>
      <c r="H1737" s="41">
        <f t="shared" si="190"/>
        <v>1.1167620000000001E-2</v>
      </c>
      <c r="I1737" s="41">
        <f t="shared" si="191"/>
        <v>1.3767193766666668</v>
      </c>
      <c r="J1737" s="41">
        <f t="shared" si="192"/>
        <v>4.9561897560000006</v>
      </c>
      <c r="K1737" s="41">
        <f t="shared" si="193"/>
        <v>9464.6953969356528</v>
      </c>
      <c r="L1737" s="41">
        <f t="shared" si="194"/>
        <v>3.8410470609000001E-3</v>
      </c>
      <c r="M1737" s="41">
        <f t="shared" si="195"/>
        <v>7.3351389326250604</v>
      </c>
    </row>
    <row r="1738" spans="2:13">
      <c r="B1738" s="83">
        <f t="shared" si="189"/>
        <v>1733</v>
      </c>
      <c r="C1738" s="44">
        <v>5000</v>
      </c>
      <c r="D1738" s="48">
        <v>11383.96</v>
      </c>
      <c r="E1738" s="48">
        <v>11.383959999999998</v>
      </c>
      <c r="F1738" s="48">
        <v>21.741762071524953</v>
      </c>
      <c r="G1738" s="50">
        <v>443.8</v>
      </c>
      <c r="H1738" s="41">
        <f t="shared" si="190"/>
        <v>1.1383959999999999E-2</v>
      </c>
      <c r="I1738" s="41">
        <f t="shared" si="191"/>
        <v>1.403389291111111</v>
      </c>
      <c r="J1738" s="41">
        <f t="shared" si="192"/>
        <v>5.052201447999999</v>
      </c>
      <c r="K1738" s="41">
        <f t="shared" si="193"/>
        <v>9469.7475983836521</v>
      </c>
      <c r="L1738" s="41">
        <f t="shared" si="194"/>
        <v>3.9154561221999996E-3</v>
      </c>
      <c r="M1738" s="41">
        <f t="shared" si="195"/>
        <v>7.3390543887472601</v>
      </c>
    </row>
    <row r="1739" spans="2:13">
      <c r="B1739" s="83">
        <f t="shared" si="189"/>
        <v>1734</v>
      </c>
      <c r="C1739" s="44">
        <v>5100</v>
      </c>
      <c r="D1739" s="48">
        <v>11630.14</v>
      </c>
      <c r="E1739" s="48">
        <v>11.630139999999999</v>
      </c>
      <c r="F1739" s="48">
        <v>21.776403174715004</v>
      </c>
      <c r="G1739" s="50">
        <v>443.8</v>
      </c>
      <c r="H1739" s="41">
        <f t="shared" si="190"/>
        <v>1.1630139999999999E-2</v>
      </c>
      <c r="I1739" s="41">
        <f t="shared" si="191"/>
        <v>1.4337378144444444</v>
      </c>
      <c r="J1739" s="41">
        <f t="shared" si="192"/>
        <v>5.1614561319999996</v>
      </c>
      <c r="K1739" s="41">
        <f t="shared" si="193"/>
        <v>9474.9090545156523</v>
      </c>
      <c r="L1739" s="41">
        <f t="shared" si="194"/>
        <v>4.0001285022999997E-3</v>
      </c>
      <c r="M1739" s="41">
        <f t="shared" si="195"/>
        <v>7.34305451724956</v>
      </c>
    </row>
    <row r="1740" spans="2:13">
      <c r="B1740" s="83">
        <f t="shared" si="189"/>
        <v>1735</v>
      </c>
      <c r="C1740" s="44">
        <v>5200</v>
      </c>
      <c r="D1740" s="48">
        <v>11876.32</v>
      </c>
      <c r="E1740" s="48">
        <v>11.87632</v>
      </c>
      <c r="F1740" s="48">
        <v>21.809711927782367</v>
      </c>
      <c r="G1740" s="50">
        <v>443.8</v>
      </c>
      <c r="H1740" s="41">
        <f t="shared" si="190"/>
        <v>1.1876319999999999E-2</v>
      </c>
      <c r="I1740" s="41">
        <f t="shared" si="191"/>
        <v>1.4640863377777777</v>
      </c>
      <c r="J1740" s="41">
        <f t="shared" si="192"/>
        <v>5.2707108159999994</v>
      </c>
      <c r="K1740" s="41">
        <f t="shared" si="193"/>
        <v>9480.1797653316517</v>
      </c>
      <c r="L1740" s="41">
        <f t="shared" si="194"/>
        <v>4.084800882399999E-3</v>
      </c>
      <c r="M1740" s="41">
        <f t="shared" si="195"/>
        <v>7.3471393181319602</v>
      </c>
    </row>
    <row r="1741" spans="2:13">
      <c r="B1741" s="83">
        <f t="shared" si="189"/>
        <v>1736</v>
      </c>
      <c r="C1741" s="44">
        <v>5400</v>
      </c>
      <c r="D1741" s="48">
        <v>12368.679999999998</v>
      </c>
      <c r="E1741" s="48">
        <v>12.368679999999998</v>
      </c>
      <c r="F1741" s="48">
        <v>21.87262846135404</v>
      </c>
      <c r="G1741" s="50">
        <v>443.8</v>
      </c>
      <c r="H1741" s="41">
        <f t="shared" si="190"/>
        <v>1.2368679999999998E-2</v>
      </c>
      <c r="I1741" s="41">
        <f t="shared" si="191"/>
        <v>1.5247833844444441</v>
      </c>
      <c r="J1741" s="41">
        <f t="shared" si="192"/>
        <v>5.4892201839999997</v>
      </c>
      <c r="K1741" s="41">
        <f t="shared" si="193"/>
        <v>9485.668985515651</v>
      </c>
      <c r="L1741" s="41">
        <f t="shared" si="194"/>
        <v>4.2541456426000001E-3</v>
      </c>
      <c r="M1741" s="41">
        <f t="shared" si="195"/>
        <v>7.3513934637745599</v>
      </c>
    </row>
    <row r="1742" spans="2:13">
      <c r="B1742" s="83">
        <f t="shared" si="189"/>
        <v>1737</v>
      </c>
      <c r="C1742" s="44">
        <v>5400</v>
      </c>
      <c r="D1742" s="48">
        <v>12368.679999999998</v>
      </c>
      <c r="E1742" s="48">
        <v>12.368679999999998</v>
      </c>
      <c r="F1742" s="48">
        <v>21.87262846135404</v>
      </c>
      <c r="G1742" s="50">
        <v>443.8</v>
      </c>
      <c r="H1742" s="41">
        <f t="shared" si="190"/>
        <v>1.2368679999999998E-2</v>
      </c>
      <c r="I1742" s="41">
        <f t="shared" si="191"/>
        <v>1.5247833844444441</v>
      </c>
      <c r="J1742" s="41">
        <f t="shared" si="192"/>
        <v>5.4892201839999997</v>
      </c>
      <c r="K1742" s="41">
        <f t="shared" si="193"/>
        <v>9491.1582056996504</v>
      </c>
      <c r="L1742" s="41">
        <f t="shared" si="194"/>
        <v>4.2541456426000001E-3</v>
      </c>
      <c r="M1742" s="41">
        <f t="shared" si="195"/>
        <v>7.3556476094171597</v>
      </c>
    </row>
    <row r="1743" spans="2:13">
      <c r="B1743" s="83">
        <f t="shared" si="189"/>
        <v>1738</v>
      </c>
      <c r="C1743" s="44">
        <v>5500</v>
      </c>
      <c r="D1743" s="48">
        <v>12637.240000000002</v>
      </c>
      <c r="E1743" s="48">
        <v>12.637240000000002</v>
      </c>
      <c r="F1743" s="48">
        <v>21.941227778603171</v>
      </c>
      <c r="G1743" s="50">
        <v>443.8</v>
      </c>
      <c r="H1743" s="41">
        <f t="shared" si="190"/>
        <v>1.2637240000000003E-2</v>
      </c>
      <c r="I1743" s="41">
        <f t="shared" si="191"/>
        <v>1.5578908644444447</v>
      </c>
      <c r="J1743" s="41">
        <f t="shared" si="192"/>
        <v>5.608407112000001</v>
      </c>
      <c r="K1743" s="41">
        <f t="shared" si="193"/>
        <v>9496.7666128116507</v>
      </c>
      <c r="L1743" s="41">
        <f t="shared" si="194"/>
        <v>4.3465155118000004E-3</v>
      </c>
      <c r="M1743" s="41">
        <f t="shared" si="195"/>
        <v>7.35999412492896</v>
      </c>
    </row>
    <row r="1744" spans="2:13">
      <c r="B1744" s="83">
        <f t="shared" si="189"/>
        <v>1739</v>
      </c>
      <c r="C1744" s="44">
        <v>5600</v>
      </c>
      <c r="D1744" s="48">
        <v>12719.300000000001</v>
      </c>
      <c r="E1744" s="48">
        <v>12.7193</v>
      </c>
      <c r="F1744" s="48">
        <v>21.68935143930798</v>
      </c>
      <c r="G1744" s="50">
        <v>443.8</v>
      </c>
      <c r="H1744" s="41">
        <f t="shared" si="190"/>
        <v>1.2719300000000001E-2</v>
      </c>
      <c r="I1744" s="41">
        <f t="shared" si="191"/>
        <v>1.5680070388888889</v>
      </c>
      <c r="J1744" s="41">
        <f t="shared" si="192"/>
        <v>5.6448253400000006</v>
      </c>
      <c r="K1744" s="41">
        <f t="shared" si="193"/>
        <v>9502.4114381516501</v>
      </c>
      <c r="L1744" s="41">
        <f t="shared" si="194"/>
        <v>4.3747396385000002E-3</v>
      </c>
      <c r="M1744" s="41">
        <f t="shared" si="195"/>
        <v>7.3643688645674601</v>
      </c>
    </row>
    <row r="1745" spans="2:13">
      <c r="B1745" s="83">
        <f t="shared" si="189"/>
        <v>1740</v>
      </c>
      <c r="C1745" s="44">
        <v>5700</v>
      </c>
      <c r="D1745" s="48">
        <v>12764.06</v>
      </c>
      <c r="E1745" s="48">
        <v>12.764059999999999</v>
      </c>
      <c r="F1745" s="48">
        <v>21.383823609700396</v>
      </c>
      <c r="G1745" s="50">
        <v>443.8</v>
      </c>
      <c r="H1745" s="41">
        <f t="shared" si="190"/>
        <v>1.2764059999999999E-2</v>
      </c>
      <c r="I1745" s="41">
        <f t="shared" si="191"/>
        <v>1.5735249522222221</v>
      </c>
      <c r="J1745" s="41">
        <f t="shared" si="192"/>
        <v>5.6646898279999993</v>
      </c>
      <c r="K1745" s="41">
        <f t="shared" si="193"/>
        <v>9508.0761279796498</v>
      </c>
      <c r="L1745" s="41">
        <f t="shared" si="194"/>
        <v>4.3901346166999996E-3</v>
      </c>
      <c r="M1745" s="41">
        <f t="shared" si="195"/>
        <v>7.36875899918416</v>
      </c>
    </row>
    <row r="1746" spans="2:13">
      <c r="B1746" s="83">
        <f t="shared" si="189"/>
        <v>1741</v>
      </c>
      <c r="C1746" s="44">
        <v>5700</v>
      </c>
      <c r="D1746" s="48">
        <v>12764.06</v>
      </c>
      <c r="E1746" s="48">
        <v>12.764059999999999</v>
      </c>
      <c r="F1746" s="48">
        <v>21.383823609700396</v>
      </c>
      <c r="G1746" s="50">
        <v>443.8</v>
      </c>
      <c r="H1746" s="41">
        <f t="shared" si="190"/>
        <v>1.2764059999999999E-2</v>
      </c>
      <c r="I1746" s="41">
        <f t="shared" si="191"/>
        <v>1.5735249522222221</v>
      </c>
      <c r="J1746" s="41">
        <f t="shared" si="192"/>
        <v>5.6646898279999993</v>
      </c>
      <c r="K1746" s="41">
        <f t="shared" si="193"/>
        <v>9513.7408178076494</v>
      </c>
      <c r="L1746" s="41">
        <f t="shared" si="194"/>
        <v>4.3901346166999996E-3</v>
      </c>
      <c r="M1746" s="41">
        <f t="shared" si="195"/>
        <v>7.3731491338008599</v>
      </c>
    </row>
    <row r="1747" spans="2:13">
      <c r="B1747" s="83">
        <f t="shared" si="189"/>
        <v>1742</v>
      </c>
      <c r="C1747" s="44">
        <v>5800</v>
      </c>
      <c r="D1747" s="48">
        <v>12816.28</v>
      </c>
      <c r="E1747" s="48">
        <v>12.816280000000001</v>
      </c>
      <c r="F1747" s="48">
        <v>21.101113593618585</v>
      </c>
      <c r="G1747" s="50">
        <v>443.8</v>
      </c>
      <c r="H1747" s="41">
        <f t="shared" si="190"/>
        <v>1.2816280000000001E-2</v>
      </c>
      <c r="I1747" s="41">
        <f t="shared" si="191"/>
        <v>1.5799625177777779</v>
      </c>
      <c r="J1747" s="41">
        <f t="shared" si="192"/>
        <v>5.6878650640000004</v>
      </c>
      <c r="K1747" s="41">
        <f t="shared" si="193"/>
        <v>9519.4286828716486</v>
      </c>
      <c r="L1747" s="41">
        <f t="shared" si="194"/>
        <v>4.4080954246E-3</v>
      </c>
      <c r="M1747" s="41">
        <f t="shared" si="195"/>
        <v>7.3775572292254603</v>
      </c>
    </row>
    <row r="1748" spans="2:13">
      <c r="B1748" s="83">
        <f t="shared" si="189"/>
        <v>1743</v>
      </c>
      <c r="C1748" s="44">
        <v>5900</v>
      </c>
      <c r="D1748" s="48">
        <v>12861.039999999999</v>
      </c>
      <c r="E1748" s="48">
        <v>12.861039999999999</v>
      </c>
      <c r="F1748" s="48">
        <v>20.815912772568705</v>
      </c>
      <c r="G1748" s="50">
        <v>470.5</v>
      </c>
      <c r="H1748" s="41">
        <f t="shared" si="190"/>
        <v>1.2861039999999999E-2</v>
      </c>
      <c r="I1748" s="41">
        <f t="shared" si="191"/>
        <v>1.6808664777777778</v>
      </c>
      <c r="J1748" s="41">
        <f t="shared" si="192"/>
        <v>6.0511193199999997</v>
      </c>
      <c r="K1748" s="41">
        <f t="shared" si="193"/>
        <v>9525.4798021916486</v>
      </c>
      <c r="L1748" s="41">
        <f t="shared" si="194"/>
        <v>4.6896174729999995E-3</v>
      </c>
      <c r="M1748" s="41">
        <f t="shared" si="195"/>
        <v>7.3822468466984601</v>
      </c>
    </row>
    <row r="1749" spans="2:13">
      <c r="B1749" s="83">
        <f t="shared" si="189"/>
        <v>1744</v>
      </c>
      <c r="C1749" s="44">
        <v>6000</v>
      </c>
      <c r="D1749" s="48">
        <v>12920.72</v>
      </c>
      <c r="E1749" s="48">
        <v>12.920719999999999</v>
      </c>
      <c r="F1749" s="48">
        <v>20.563964563063138</v>
      </c>
      <c r="G1749" s="50">
        <v>470.5</v>
      </c>
      <c r="H1749" s="41">
        <f t="shared" si="190"/>
        <v>1.292072E-2</v>
      </c>
      <c r="I1749" s="41">
        <f t="shared" si="191"/>
        <v>1.688666322222222</v>
      </c>
      <c r="J1749" s="41">
        <f t="shared" si="192"/>
        <v>6.0791987599999997</v>
      </c>
      <c r="K1749" s="41">
        <f t="shared" si="193"/>
        <v>9531.5590009516491</v>
      </c>
      <c r="L1749" s="41">
        <f t="shared" si="194"/>
        <v>4.7113790390000002E-3</v>
      </c>
      <c r="M1749" s="41">
        <f t="shared" si="195"/>
        <v>7.3869582257374597</v>
      </c>
    </row>
    <row r="1750" spans="2:13">
      <c r="B1750" s="83">
        <f t="shared" si="189"/>
        <v>1745</v>
      </c>
      <c r="C1750" s="44">
        <v>6100</v>
      </c>
      <c r="D1750" s="48">
        <v>12958.02</v>
      </c>
      <c r="E1750" s="48">
        <v>12.958020000000001</v>
      </c>
      <c r="F1750" s="48">
        <v>20.285241990330903</v>
      </c>
      <c r="G1750" s="50">
        <v>470.5</v>
      </c>
      <c r="H1750" s="41">
        <f t="shared" si="190"/>
        <v>1.2958020000000001E-2</v>
      </c>
      <c r="I1750" s="41">
        <f t="shared" si="191"/>
        <v>1.6935412250000001</v>
      </c>
      <c r="J1750" s="41">
        <f t="shared" si="192"/>
        <v>6.09674841</v>
      </c>
      <c r="K1750" s="41">
        <f t="shared" si="193"/>
        <v>9537.6557493616492</v>
      </c>
      <c r="L1750" s="41">
        <f t="shared" si="194"/>
        <v>4.7249800177500004E-3</v>
      </c>
      <c r="M1750" s="41">
        <f t="shared" si="195"/>
        <v>7.3916832057552098</v>
      </c>
    </row>
    <row r="1751" spans="2:13">
      <c r="B1751" s="83">
        <f t="shared" si="189"/>
        <v>1746</v>
      </c>
      <c r="C1751" s="44">
        <v>6100</v>
      </c>
      <c r="D1751" s="48">
        <v>12958.02</v>
      </c>
      <c r="E1751" s="48">
        <v>12.958020000000001</v>
      </c>
      <c r="F1751" s="48">
        <v>20.285241990330903</v>
      </c>
      <c r="G1751" s="50">
        <v>470.5</v>
      </c>
      <c r="H1751" s="41">
        <f t="shared" si="190"/>
        <v>1.2958020000000001E-2</v>
      </c>
      <c r="I1751" s="41">
        <f t="shared" si="191"/>
        <v>1.6935412250000001</v>
      </c>
      <c r="J1751" s="41">
        <f t="shared" si="192"/>
        <v>6.09674841</v>
      </c>
      <c r="K1751" s="41">
        <f t="shared" si="193"/>
        <v>9543.7524977716494</v>
      </c>
      <c r="L1751" s="41">
        <f t="shared" si="194"/>
        <v>4.7249800177500004E-3</v>
      </c>
      <c r="M1751" s="41">
        <f t="shared" si="195"/>
        <v>7.3964081857729598</v>
      </c>
    </row>
    <row r="1752" spans="2:13">
      <c r="B1752" s="83">
        <f t="shared" si="189"/>
        <v>1747</v>
      </c>
      <c r="C1752" s="44">
        <v>6200</v>
      </c>
      <c r="D1752" s="48">
        <v>13010.240000000002</v>
      </c>
      <c r="E1752" s="48">
        <v>13.010240000000001</v>
      </c>
      <c r="F1752" s="48">
        <v>20.038490388502264</v>
      </c>
      <c r="G1752" s="50">
        <v>470.5</v>
      </c>
      <c r="H1752" s="41">
        <f t="shared" si="190"/>
        <v>1.3010240000000001E-2</v>
      </c>
      <c r="I1752" s="41">
        <f t="shared" si="191"/>
        <v>1.700366088888889</v>
      </c>
      <c r="J1752" s="41">
        <f t="shared" si="192"/>
        <v>6.1213179200000001</v>
      </c>
      <c r="K1752" s="41">
        <f t="shared" si="193"/>
        <v>9549.8738156916497</v>
      </c>
      <c r="L1752" s="41">
        <f t="shared" si="194"/>
        <v>4.7440213880000004E-3</v>
      </c>
      <c r="M1752" s="41">
        <f t="shared" si="195"/>
        <v>7.4011522071609601</v>
      </c>
    </row>
    <row r="1753" spans="2:13">
      <c r="B1753" s="83">
        <f t="shared" si="189"/>
        <v>1748</v>
      </c>
      <c r="C1753" s="44">
        <v>6300</v>
      </c>
      <c r="D1753" s="48">
        <v>13055</v>
      </c>
      <c r="E1753" s="48">
        <v>13.055</v>
      </c>
      <c r="F1753" s="48">
        <v>19.788264591092322</v>
      </c>
      <c r="G1753" s="50">
        <v>470.5</v>
      </c>
      <c r="H1753" s="41">
        <f t="shared" si="190"/>
        <v>1.3054999999999999E-2</v>
      </c>
      <c r="I1753" s="41">
        <f t="shared" si="191"/>
        <v>1.7062159722222221</v>
      </c>
      <c r="J1753" s="41">
        <f t="shared" si="192"/>
        <v>6.1423774999999994</v>
      </c>
      <c r="K1753" s="41">
        <f t="shared" si="193"/>
        <v>9556.01619319165</v>
      </c>
      <c r="L1753" s="41">
        <f t="shared" si="194"/>
        <v>4.7603425624999996E-3</v>
      </c>
      <c r="M1753" s="41">
        <f t="shared" si="195"/>
        <v>7.4059125497234604</v>
      </c>
    </row>
    <row r="1754" spans="2:13">
      <c r="B1754" s="83">
        <f t="shared" si="189"/>
        <v>1749</v>
      </c>
      <c r="C1754" s="44">
        <v>6400</v>
      </c>
      <c r="D1754" s="48">
        <v>13278.800000000001</v>
      </c>
      <c r="E1754" s="48">
        <v>13.2788</v>
      </c>
      <c r="F1754" s="48">
        <v>19.812999921831189</v>
      </c>
      <c r="G1754" s="50">
        <v>470.5</v>
      </c>
      <c r="H1754" s="41">
        <f t="shared" si="190"/>
        <v>1.32788E-2</v>
      </c>
      <c r="I1754" s="41">
        <f t="shared" si="191"/>
        <v>1.7354653888888889</v>
      </c>
      <c r="J1754" s="41">
        <f t="shared" si="192"/>
        <v>6.2476754000000003</v>
      </c>
      <c r="K1754" s="41">
        <f t="shared" si="193"/>
        <v>9562.26386859165</v>
      </c>
      <c r="L1754" s="41">
        <f t="shared" si="194"/>
        <v>4.8419484350000009E-3</v>
      </c>
      <c r="M1754" s="41">
        <f t="shared" si="195"/>
        <v>7.4107544981584601</v>
      </c>
    </row>
    <row r="1755" spans="2:13">
      <c r="B1755" s="83">
        <f t="shared" si="189"/>
        <v>1750</v>
      </c>
      <c r="C1755" s="44">
        <v>6500</v>
      </c>
      <c r="D1755" s="48">
        <v>13428</v>
      </c>
      <c r="E1755" s="48">
        <v>13.428000000000001</v>
      </c>
      <c r="F1755" s="48">
        <v>19.727377623119729</v>
      </c>
      <c r="G1755" s="50">
        <v>470.5</v>
      </c>
      <c r="H1755" s="41">
        <f t="shared" si="190"/>
        <v>1.3428000000000001E-2</v>
      </c>
      <c r="I1755" s="41">
        <f t="shared" si="191"/>
        <v>1.7549650000000001</v>
      </c>
      <c r="J1755" s="41">
        <f t="shared" si="192"/>
        <v>6.3178740000000007</v>
      </c>
      <c r="K1755" s="41">
        <f t="shared" si="193"/>
        <v>9568.5817425916503</v>
      </c>
      <c r="L1755" s="41">
        <f t="shared" si="194"/>
        <v>4.89635235E-3</v>
      </c>
      <c r="M1755" s="41">
        <f t="shared" si="195"/>
        <v>7.4156508505084604</v>
      </c>
    </row>
    <row r="1756" spans="2:13">
      <c r="B1756" s="83">
        <f t="shared" si="189"/>
        <v>1751</v>
      </c>
      <c r="C1756" s="44">
        <v>6500</v>
      </c>
      <c r="D1756" s="48">
        <v>13428</v>
      </c>
      <c r="E1756" s="48">
        <v>13.428000000000001</v>
      </c>
      <c r="F1756" s="48">
        <v>19.727377623119729</v>
      </c>
      <c r="G1756" s="50">
        <v>470.5</v>
      </c>
      <c r="H1756" s="41">
        <f t="shared" si="190"/>
        <v>1.3428000000000001E-2</v>
      </c>
      <c r="I1756" s="41">
        <f t="shared" si="191"/>
        <v>1.7549650000000001</v>
      </c>
      <c r="J1756" s="41">
        <f t="shared" si="192"/>
        <v>6.3178740000000007</v>
      </c>
      <c r="K1756" s="41">
        <f t="shared" si="193"/>
        <v>9574.8996165916506</v>
      </c>
      <c r="L1756" s="41">
        <f t="shared" si="194"/>
        <v>4.89635235E-3</v>
      </c>
      <c r="M1756" s="41">
        <f t="shared" si="195"/>
        <v>7.4205472028584607</v>
      </c>
    </row>
    <row r="1757" spans="2:13">
      <c r="B1757" s="83">
        <f t="shared" si="189"/>
        <v>1752</v>
      </c>
      <c r="C1757" s="44">
        <v>5100</v>
      </c>
      <c r="D1757" s="48">
        <v>11630.14</v>
      </c>
      <c r="E1757" s="48">
        <v>11.630139999999999</v>
      </c>
      <c r="F1757" s="48">
        <v>21.776403174715004</v>
      </c>
      <c r="G1757" s="50">
        <v>470.5</v>
      </c>
      <c r="H1757" s="41">
        <f t="shared" si="190"/>
        <v>1.1630139999999999E-2</v>
      </c>
      <c r="I1757" s="41">
        <f t="shared" si="191"/>
        <v>1.5199946861111109</v>
      </c>
      <c r="J1757" s="41">
        <f t="shared" si="192"/>
        <v>5.4719808699999994</v>
      </c>
      <c r="K1757" s="41">
        <f t="shared" si="193"/>
        <v>9580.3715974616498</v>
      </c>
      <c r="L1757" s="41">
        <f t="shared" si="194"/>
        <v>4.2407851742499994E-3</v>
      </c>
      <c r="M1757" s="41">
        <f t="shared" si="195"/>
        <v>7.424787988032711</v>
      </c>
    </row>
    <row r="1758" spans="2:13">
      <c r="B1758" s="83">
        <f t="shared" si="189"/>
        <v>1753</v>
      </c>
      <c r="C1758" s="44">
        <v>5200</v>
      </c>
      <c r="D1758" s="48">
        <v>11876.32</v>
      </c>
      <c r="E1758" s="48">
        <v>11.87632</v>
      </c>
      <c r="F1758" s="48">
        <v>21.809711927782367</v>
      </c>
      <c r="G1758" s="50">
        <v>470.5</v>
      </c>
      <c r="H1758" s="41">
        <f t="shared" si="190"/>
        <v>1.1876319999999999E-2</v>
      </c>
      <c r="I1758" s="41">
        <f t="shared" si="191"/>
        <v>1.5521690444444443</v>
      </c>
      <c r="J1758" s="41">
        <f t="shared" si="192"/>
        <v>5.58780856</v>
      </c>
      <c r="K1758" s="41">
        <f t="shared" si="193"/>
        <v>9585.9594060216496</v>
      </c>
      <c r="L1758" s="41">
        <f t="shared" si="194"/>
        <v>4.3305516340000003E-3</v>
      </c>
      <c r="M1758" s="41">
        <f t="shared" si="195"/>
        <v>7.4291185396667112</v>
      </c>
    </row>
    <row r="1759" spans="2:13">
      <c r="B1759" s="83">
        <f t="shared" si="189"/>
        <v>1754</v>
      </c>
      <c r="C1759" s="44">
        <v>5200</v>
      </c>
      <c r="D1759" s="48">
        <v>11876.32</v>
      </c>
      <c r="E1759" s="48">
        <v>11.87632</v>
      </c>
      <c r="F1759" s="48">
        <v>21.809711927782367</v>
      </c>
      <c r="G1759" s="50">
        <v>470.5</v>
      </c>
      <c r="H1759" s="41">
        <f t="shared" si="190"/>
        <v>1.1876319999999999E-2</v>
      </c>
      <c r="I1759" s="41">
        <f t="shared" si="191"/>
        <v>1.5521690444444443</v>
      </c>
      <c r="J1759" s="41">
        <f t="shared" si="192"/>
        <v>5.58780856</v>
      </c>
      <c r="K1759" s="41">
        <f t="shared" si="193"/>
        <v>9591.5472145816493</v>
      </c>
      <c r="L1759" s="41">
        <f t="shared" si="194"/>
        <v>4.3305516340000003E-3</v>
      </c>
      <c r="M1759" s="41">
        <f t="shared" si="195"/>
        <v>7.4334490913007114</v>
      </c>
    </row>
    <row r="1760" spans="2:13">
      <c r="B1760" s="83">
        <f t="shared" si="189"/>
        <v>1755</v>
      </c>
      <c r="C1760" s="44">
        <v>5300</v>
      </c>
      <c r="D1760" s="48">
        <v>12122.5</v>
      </c>
      <c r="E1760" s="48">
        <v>12.1225</v>
      </c>
      <c r="F1760" s="48">
        <v>21.841763746771711</v>
      </c>
      <c r="G1760" s="50">
        <v>470.5</v>
      </c>
      <c r="H1760" s="41">
        <f t="shared" si="190"/>
        <v>1.2122500000000001E-2</v>
      </c>
      <c r="I1760" s="41">
        <f t="shared" si="191"/>
        <v>1.5843434027777779</v>
      </c>
      <c r="J1760" s="41">
        <f t="shared" si="192"/>
        <v>5.7036362500000006</v>
      </c>
      <c r="K1760" s="41">
        <f t="shared" si="193"/>
        <v>9597.2508508316496</v>
      </c>
      <c r="L1760" s="41">
        <f t="shared" si="194"/>
        <v>4.4203180937500003E-3</v>
      </c>
      <c r="M1760" s="41">
        <f t="shared" si="195"/>
        <v>7.4378694093944615</v>
      </c>
    </row>
    <row r="1761" spans="2:13">
      <c r="B1761" s="83">
        <f t="shared" si="189"/>
        <v>1756</v>
      </c>
      <c r="C1761" s="44">
        <v>5300</v>
      </c>
      <c r="D1761" s="48">
        <v>12122.5</v>
      </c>
      <c r="E1761" s="48">
        <v>12.1225</v>
      </c>
      <c r="F1761" s="48">
        <v>21.841763746771711</v>
      </c>
      <c r="G1761" s="50">
        <v>470.5</v>
      </c>
      <c r="H1761" s="41">
        <f t="shared" si="190"/>
        <v>1.2122500000000001E-2</v>
      </c>
      <c r="I1761" s="41">
        <f t="shared" si="191"/>
        <v>1.5843434027777779</v>
      </c>
      <c r="J1761" s="41">
        <f t="shared" si="192"/>
        <v>5.7036362500000006</v>
      </c>
      <c r="K1761" s="41">
        <f t="shared" si="193"/>
        <v>9602.9544870816499</v>
      </c>
      <c r="L1761" s="41">
        <f t="shared" si="194"/>
        <v>4.4203180937500003E-3</v>
      </c>
      <c r="M1761" s="41">
        <f t="shared" si="195"/>
        <v>7.4422897274882116</v>
      </c>
    </row>
    <row r="1762" spans="2:13">
      <c r="B1762" s="83">
        <f t="shared" si="189"/>
        <v>1757</v>
      </c>
      <c r="C1762" s="44">
        <v>5400</v>
      </c>
      <c r="D1762" s="48">
        <v>12368.679999999998</v>
      </c>
      <c r="E1762" s="48">
        <v>12.368679999999998</v>
      </c>
      <c r="F1762" s="48">
        <v>21.87262846135404</v>
      </c>
      <c r="G1762" s="50">
        <v>470.5</v>
      </c>
      <c r="H1762" s="41">
        <f t="shared" si="190"/>
        <v>1.2368679999999998E-2</v>
      </c>
      <c r="I1762" s="41">
        <f t="shared" si="191"/>
        <v>1.6165177611111108</v>
      </c>
      <c r="J1762" s="41">
        <f t="shared" si="192"/>
        <v>5.8194639399999994</v>
      </c>
      <c r="K1762" s="41">
        <f t="shared" si="193"/>
        <v>9608.7739510216506</v>
      </c>
      <c r="L1762" s="41">
        <f t="shared" si="194"/>
        <v>4.5100845534999994E-3</v>
      </c>
      <c r="M1762" s="41">
        <f t="shared" si="195"/>
        <v>7.4467998120417116</v>
      </c>
    </row>
    <row r="1763" spans="2:13">
      <c r="B1763" s="83">
        <f t="shared" si="189"/>
        <v>1758</v>
      </c>
      <c r="C1763" s="44">
        <v>5400</v>
      </c>
      <c r="D1763" s="48">
        <v>12368.679999999998</v>
      </c>
      <c r="E1763" s="48">
        <v>12.368679999999998</v>
      </c>
      <c r="F1763" s="48">
        <v>21.87262846135404</v>
      </c>
      <c r="G1763" s="50">
        <v>470.5</v>
      </c>
      <c r="H1763" s="41">
        <f t="shared" si="190"/>
        <v>1.2368679999999998E-2</v>
      </c>
      <c r="I1763" s="41">
        <f t="shared" si="191"/>
        <v>1.6165177611111108</v>
      </c>
      <c r="J1763" s="41">
        <f t="shared" si="192"/>
        <v>5.8194639399999994</v>
      </c>
      <c r="K1763" s="41">
        <f t="shared" si="193"/>
        <v>9614.5934149616514</v>
      </c>
      <c r="L1763" s="41">
        <f t="shared" si="194"/>
        <v>4.5100845534999994E-3</v>
      </c>
      <c r="M1763" s="41">
        <f t="shared" si="195"/>
        <v>7.4513098965952116</v>
      </c>
    </row>
    <row r="1764" spans="2:13">
      <c r="B1764" s="83">
        <f t="shared" si="189"/>
        <v>1759</v>
      </c>
      <c r="C1764" s="44">
        <v>5500</v>
      </c>
      <c r="D1764" s="48">
        <v>12637.240000000002</v>
      </c>
      <c r="E1764" s="48">
        <v>12.637240000000002</v>
      </c>
      <c r="F1764" s="48">
        <v>21.941227778603171</v>
      </c>
      <c r="G1764" s="50">
        <v>470.5</v>
      </c>
      <c r="H1764" s="41">
        <f t="shared" si="190"/>
        <v>1.2637240000000003E-2</v>
      </c>
      <c r="I1764" s="41">
        <f t="shared" si="191"/>
        <v>1.6516170611111114</v>
      </c>
      <c r="J1764" s="41">
        <f t="shared" si="192"/>
        <v>5.9458214200000015</v>
      </c>
      <c r="K1764" s="41">
        <f t="shared" si="193"/>
        <v>9620.5392363816518</v>
      </c>
      <c r="L1764" s="41">
        <f t="shared" si="194"/>
        <v>4.6080116005000008E-3</v>
      </c>
      <c r="M1764" s="41">
        <f t="shared" si="195"/>
        <v>7.4559179081957119</v>
      </c>
    </row>
    <row r="1765" spans="2:13">
      <c r="B1765" s="83">
        <f t="shared" si="189"/>
        <v>1760</v>
      </c>
      <c r="C1765" s="44">
        <v>5600</v>
      </c>
      <c r="D1765" s="48">
        <v>12719.300000000001</v>
      </c>
      <c r="E1765" s="48">
        <v>12.7193</v>
      </c>
      <c r="F1765" s="48">
        <v>21.68935143930798</v>
      </c>
      <c r="G1765" s="50">
        <v>470.5</v>
      </c>
      <c r="H1765" s="41">
        <f t="shared" si="190"/>
        <v>1.2719300000000001E-2</v>
      </c>
      <c r="I1765" s="41">
        <f t="shared" si="191"/>
        <v>1.6623418472222222</v>
      </c>
      <c r="J1765" s="41">
        <f t="shared" si="192"/>
        <v>5.9844306500000002</v>
      </c>
      <c r="K1765" s="41">
        <f t="shared" si="193"/>
        <v>9626.5236670316517</v>
      </c>
      <c r="L1765" s="41">
        <f t="shared" si="194"/>
        <v>4.6379337537500002E-3</v>
      </c>
      <c r="M1765" s="41">
        <f t="shared" si="195"/>
        <v>7.4605558419494615</v>
      </c>
    </row>
    <row r="1766" spans="2:13">
      <c r="B1766" s="83">
        <f t="shared" si="189"/>
        <v>1761</v>
      </c>
      <c r="C1766" s="44">
        <v>5600</v>
      </c>
      <c r="D1766" s="48">
        <v>12719.300000000001</v>
      </c>
      <c r="E1766" s="48">
        <v>12.7193</v>
      </c>
      <c r="F1766" s="48">
        <v>21.68935143930798</v>
      </c>
      <c r="G1766" s="50">
        <v>470.5</v>
      </c>
      <c r="H1766" s="41">
        <f t="shared" si="190"/>
        <v>1.2719300000000001E-2</v>
      </c>
      <c r="I1766" s="41">
        <f t="shared" si="191"/>
        <v>1.6623418472222222</v>
      </c>
      <c r="J1766" s="41">
        <f t="shared" si="192"/>
        <v>5.9844306500000002</v>
      </c>
      <c r="K1766" s="41">
        <f t="shared" si="193"/>
        <v>9632.5080976816516</v>
      </c>
      <c r="L1766" s="41">
        <f t="shared" si="194"/>
        <v>4.6379337537500002E-3</v>
      </c>
      <c r="M1766" s="41">
        <f t="shared" si="195"/>
        <v>7.4651937757032112</v>
      </c>
    </row>
    <row r="1767" spans="2:13">
      <c r="B1767" s="83">
        <f t="shared" si="189"/>
        <v>1762</v>
      </c>
      <c r="C1767" s="44">
        <v>5700</v>
      </c>
      <c r="D1767" s="48">
        <v>12764.06</v>
      </c>
      <c r="E1767" s="48">
        <v>12.764059999999999</v>
      </c>
      <c r="F1767" s="48">
        <v>21.383823609700396</v>
      </c>
      <c r="G1767" s="50">
        <v>470.5</v>
      </c>
      <c r="H1767" s="41">
        <f t="shared" si="190"/>
        <v>1.2764059999999999E-2</v>
      </c>
      <c r="I1767" s="41">
        <f t="shared" si="191"/>
        <v>1.6681917305555554</v>
      </c>
      <c r="J1767" s="41">
        <f t="shared" si="192"/>
        <v>6.0054902299999995</v>
      </c>
      <c r="K1767" s="41">
        <f t="shared" si="193"/>
        <v>9638.5135879116515</v>
      </c>
      <c r="L1767" s="41">
        <f t="shared" si="194"/>
        <v>4.6542549282499995E-3</v>
      </c>
      <c r="M1767" s="41">
        <f t="shared" si="195"/>
        <v>7.4698480306314607</v>
      </c>
    </row>
    <row r="1768" spans="2:13">
      <c r="B1768" s="83">
        <f t="shared" si="189"/>
        <v>1763</v>
      </c>
      <c r="C1768" s="44">
        <v>5800</v>
      </c>
      <c r="D1768" s="48">
        <v>12816.28</v>
      </c>
      <c r="E1768" s="48">
        <v>12.816280000000001</v>
      </c>
      <c r="F1768" s="48">
        <v>21.101113593618585</v>
      </c>
      <c r="G1768" s="50">
        <v>470.5</v>
      </c>
      <c r="H1768" s="41">
        <f t="shared" si="190"/>
        <v>1.2816280000000001E-2</v>
      </c>
      <c r="I1768" s="41">
        <f t="shared" si="191"/>
        <v>1.6750165944444446</v>
      </c>
      <c r="J1768" s="41">
        <f t="shared" si="192"/>
        <v>6.0300597400000004</v>
      </c>
      <c r="K1768" s="41">
        <f t="shared" si="193"/>
        <v>9644.5436476516516</v>
      </c>
      <c r="L1768" s="41">
        <f t="shared" si="194"/>
        <v>4.6732962985000003E-3</v>
      </c>
      <c r="M1768" s="41">
        <f t="shared" si="195"/>
        <v>7.4745213269299606</v>
      </c>
    </row>
    <row r="1769" spans="2:13">
      <c r="B1769" s="83">
        <f t="shared" si="189"/>
        <v>1764</v>
      </c>
      <c r="C1769" s="44">
        <v>5800</v>
      </c>
      <c r="D1769" s="48">
        <v>12816.28</v>
      </c>
      <c r="E1769" s="48">
        <v>12.816280000000001</v>
      </c>
      <c r="F1769" s="48">
        <v>21.101113593618585</v>
      </c>
      <c r="G1769" s="50">
        <v>470.5</v>
      </c>
      <c r="H1769" s="41">
        <f t="shared" si="190"/>
        <v>1.2816280000000001E-2</v>
      </c>
      <c r="I1769" s="41">
        <f t="shared" si="191"/>
        <v>1.6750165944444446</v>
      </c>
      <c r="J1769" s="41">
        <f t="shared" si="192"/>
        <v>6.0300597400000004</v>
      </c>
      <c r="K1769" s="41">
        <f t="shared" si="193"/>
        <v>9650.5737073916516</v>
      </c>
      <c r="L1769" s="41">
        <f t="shared" si="194"/>
        <v>4.6732962985000003E-3</v>
      </c>
      <c r="M1769" s="41">
        <f t="shared" si="195"/>
        <v>7.4791946232284605</v>
      </c>
    </row>
    <row r="1770" spans="2:13">
      <c r="B1770" s="83">
        <f t="shared" si="189"/>
        <v>1765</v>
      </c>
      <c r="C1770" s="44">
        <v>5800</v>
      </c>
      <c r="D1770" s="48">
        <v>12816.28</v>
      </c>
      <c r="E1770" s="48">
        <v>12.816280000000001</v>
      </c>
      <c r="F1770" s="48">
        <v>21.101113593618585</v>
      </c>
      <c r="G1770" s="50">
        <v>470.5</v>
      </c>
      <c r="H1770" s="41">
        <f t="shared" si="190"/>
        <v>1.2816280000000001E-2</v>
      </c>
      <c r="I1770" s="41">
        <f t="shared" si="191"/>
        <v>1.6750165944444446</v>
      </c>
      <c r="J1770" s="41">
        <f t="shared" si="192"/>
        <v>6.0300597400000004</v>
      </c>
      <c r="K1770" s="41">
        <f t="shared" si="193"/>
        <v>9656.6037671316517</v>
      </c>
      <c r="L1770" s="41">
        <f t="shared" si="194"/>
        <v>4.6732962985000003E-3</v>
      </c>
      <c r="M1770" s="41">
        <f t="shared" si="195"/>
        <v>7.4838679195269604</v>
      </c>
    </row>
    <row r="1771" spans="2:13">
      <c r="B1771" s="83">
        <f t="shared" si="189"/>
        <v>1766</v>
      </c>
      <c r="C1771" s="44">
        <v>5900</v>
      </c>
      <c r="D1771" s="48">
        <v>12861.039999999999</v>
      </c>
      <c r="E1771" s="48">
        <v>12.861039999999999</v>
      </c>
      <c r="F1771" s="48">
        <v>20.815912772568705</v>
      </c>
      <c r="G1771" s="50">
        <v>470.5</v>
      </c>
      <c r="H1771" s="41">
        <f t="shared" si="190"/>
        <v>1.2861039999999999E-2</v>
      </c>
      <c r="I1771" s="41">
        <f t="shared" si="191"/>
        <v>1.6808664777777778</v>
      </c>
      <c r="J1771" s="41">
        <f t="shared" si="192"/>
        <v>6.0511193199999997</v>
      </c>
      <c r="K1771" s="41">
        <f t="shared" si="193"/>
        <v>9662.6548864516517</v>
      </c>
      <c r="L1771" s="41">
        <f t="shared" si="194"/>
        <v>4.6896174729999995E-3</v>
      </c>
      <c r="M1771" s="41">
        <f t="shared" si="195"/>
        <v>7.4885575369999602</v>
      </c>
    </row>
    <row r="1772" spans="2:13">
      <c r="B1772" s="83">
        <f t="shared" si="189"/>
        <v>1767</v>
      </c>
      <c r="C1772" s="44">
        <v>5900</v>
      </c>
      <c r="D1772" s="48">
        <v>12861.039999999999</v>
      </c>
      <c r="E1772" s="48">
        <v>12.861039999999999</v>
      </c>
      <c r="F1772" s="48">
        <v>20.815912772568705</v>
      </c>
      <c r="G1772" s="50">
        <v>470.5</v>
      </c>
      <c r="H1772" s="41">
        <f t="shared" si="190"/>
        <v>1.2861039999999999E-2</v>
      </c>
      <c r="I1772" s="41">
        <f t="shared" si="191"/>
        <v>1.6808664777777778</v>
      </c>
      <c r="J1772" s="41">
        <f t="shared" si="192"/>
        <v>6.0511193199999997</v>
      </c>
      <c r="K1772" s="41">
        <f t="shared" si="193"/>
        <v>9668.7060057716517</v>
      </c>
      <c r="L1772" s="41">
        <f t="shared" si="194"/>
        <v>4.6896174729999995E-3</v>
      </c>
      <c r="M1772" s="41">
        <f t="shared" si="195"/>
        <v>7.49324715447296</v>
      </c>
    </row>
    <row r="1773" spans="2:13">
      <c r="B1773" s="83">
        <f t="shared" si="189"/>
        <v>1768</v>
      </c>
      <c r="C1773" s="44">
        <v>6000</v>
      </c>
      <c r="D1773" s="48">
        <v>12920.72</v>
      </c>
      <c r="E1773" s="48">
        <v>12.920719999999999</v>
      </c>
      <c r="F1773" s="48">
        <v>20.563964563063138</v>
      </c>
      <c r="G1773" s="50">
        <v>443.8</v>
      </c>
      <c r="H1773" s="41">
        <f t="shared" si="190"/>
        <v>1.292072E-2</v>
      </c>
      <c r="I1773" s="41">
        <f t="shared" si="191"/>
        <v>1.5928376488888889</v>
      </c>
      <c r="J1773" s="41">
        <f t="shared" si="192"/>
        <v>5.7342155359999998</v>
      </c>
      <c r="K1773" s="41">
        <f t="shared" si="193"/>
        <v>9674.4402213076519</v>
      </c>
      <c r="L1773" s="41">
        <f t="shared" si="194"/>
        <v>4.4440170403999999E-3</v>
      </c>
      <c r="M1773" s="41">
        <f t="shared" si="195"/>
        <v>7.4976911715133596</v>
      </c>
    </row>
    <row r="1774" spans="2:13">
      <c r="B1774" s="83">
        <f t="shared" si="189"/>
        <v>1769</v>
      </c>
      <c r="C1774" s="44">
        <v>6100</v>
      </c>
      <c r="D1774" s="48">
        <v>12958.02</v>
      </c>
      <c r="E1774" s="48">
        <v>12.958020000000001</v>
      </c>
      <c r="F1774" s="48">
        <v>20.285241990330903</v>
      </c>
      <c r="G1774" s="50">
        <v>443.8</v>
      </c>
      <c r="H1774" s="41">
        <f t="shared" si="190"/>
        <v>1.2958020000000001E-2</v>
      </c>
      <c r="I1774" s="41">
        <f t="shared" si="191"/>
        <v>1.5974359100000002</v>
      </c>
      <c r="J1774" s="41">
        <f t="shared" si="192"/>
        <v>5.7507692760000007</v>
      </c>
      <c r="K1774" s="41">
        <f t="shared" si="193"/>
        <v>9680.190990583651</v>
      </c>
      <c r="L1774" s="41">
        <f t="shared" si="194"/>
        <v>4.4568461889000011E-3</v>
      </c>
      <c r="M1774" s="41">
        <f t="shared" si="195"/>
        <v>7.5021480177022593</v>
      </c>
    </row>
    <row r="1775" spans="2:13">
      <c r="B1775" s="83">
        <f t="shared" si="189"/>
        <v>1770</v>
      </c>
      <c r="C1775" s="44">
        <v>6200</v>
      </c>
      <c r="D1775" s="48">
        <v>13010.240000000002</v>
      </c>
      <c r="E1775" s="48">
        <v>13.010240000000001</v>
      </c>
      <c r="F1775" s="48">
        <v>20.038490388502264</v>
      </c>
      <c r="G1775" s="50">
        <v>443.8</v>
      </c>
      <c r="H1775" s="41">
        <f t="shared" si="190"/>
        <v>1.3010240000000001E-2</v>
      </c>
      <c r="I1775" s="41">
        <f t="shared" si="191"/>
        <v>1.6038734755555559</v>
      </c>
      <c r="J1775" s="41">
        <f t="shared" si="192"/>
        <v>5.7739445120000008</v>
      </c>
      <c r="K1775" s="41">
        <f t="shared" si="193"/>
        <v>9685.9649350956515</v>
      </c>
      <c r="L1775" s="41">
        <f t="shared" si="194"/>
        <v>4.4748069968000006E-3</v>
      </c>
      <c r="M1775" s="41">
        <f t="shared" si="195"/>
        <v>7.5066228246990594</v>
      </c>
    </row>
    <row r="1776" spans="2:13">
      <c r="B1776" s="83">
        <f t="shared" si="189"/>
        <v>1771</v>
      </c>
      <c r="C1776" s="44">
        <v>6200</v>
      </c>
      <c r="D1776" s="48">
        <v>13010.240000000002</v>
      </c>
      <c r="E1776" s="48">
        <v>13.010240000000001</v>
      </c>
      <c r="F1776" s="48">
        <v>20.038490388502264</v>
      </c>
      <c r="G1776" s="50">
        <v>443.8</v>
      </c>
      <c r="H1776" s="41">
        <f t="shared" si="190"/>
        <v>1.3010240000000001E-2</v>
      </c>
      <c r="I1776" s="41">
        <f t="shared" si="191"/>
        <v>1.6038734755555559</v>
      </c>
      <c r="J1776" s="41">
        <f t="shared" si="192"/>
        <v>5.7739445120000008</v>
      </c>
      <c r="K1776" s="41">
        <f t="shared" si="193"/>
        <v>9691.7388796076521</v>
      </c>
      <c r="L1776" s="41">
        <f t="shared" si="194"/>
        <v>4.4748069968000006E-3</v>
      </c>
      <c r="M1776" s="41">
        <f t="shared" si="195"/>
        <v>7.5110976316958595</v>
      </c>
    </row>
    <row r="1777" spans="2:13">
      <c r="B1777" s="83">
        <f t="shared" si="189"/>
        <v>1772</v>
      </c>
      <c r="C1777" s="44">
        <v>6300</v>
      </c>
      <c r="D1777" s="48">
        <v>13055</v>
      </c>
      <c r="E1777" s="48">
        <v>13.055</v>
      </c>
      <c r="F1777" s="48">
        <v>19.788264591092322</v>
      </c>
      <c r="G1777" s="50">
        <v>443.8</v>
      </c>
      <c r="H1777" s="41">
        <f t="shared" si="190"/>
        <v>1.3054999999999999E-2</v>
      </c>
      <c r="I1777" s="41">
        <f t="shared" si="191"/>
        <v>1.6093913888888889</v>
      </c>
      <c r="J1777" s="41">
        <f t="shared" si="192"/>
        <v>5.7938089999999995</v>
      </c>
      <c r="K1777" s="41">
        <f t="shared" si="193"/>
        <v>9697.5326886076527</v>
      </c>
      <c r="L1777" s="41">
        <f t="shared" si="194"/>
        <v>4.4902019750000001E-3</v>
      </c>
      <c r="M1777" s="41">
        <f t="shared" si="195"/>
        <v>7.5155878336708595</v>
      </c>
    </row>
    <row r="1778" spans="2:13">
      <c r="B1778" s="83">
        <f t="shared" si="189"/>
        <v>1773</v>
      </c>
      <c r="C1778" s="44">
        <v>6300</v>
      </c>
      <c r="D1778" s="48">
        <v>13055</v>
      </c>
      <c r="E1778" s="48">
        <v>13.055</v>
      </c>
      <c r="F1778" s="48">
        <v>19.788264591092322</v>
      </c>
      <c r="G1778" s="50">
        <v>414.1</v>
      </c>
      <c r="H1778" s="41">
        <f t="shared" si="190"/>
        <v>1.3054999999999999E-2</v>
      </c>
      <c r="I1778" s="41">
        <f t="shared" si="191"/>
        <v>1.5016876388888889</v>
      </c>
      <c r="J1778" s="41">
        <f t="shared" si="192"/>
        <v>5.4060755</v>
      </c>
      <c r="K1778" s="41">
        <f t="shared" si="193"/>
        <v>9702.9387641076519</v>
      </c>
      <c r="L1778" s="41">
        <f t="shared" si="194"/>
        <v>4.1897085125000002E-3</v>
      </c>
      <c r="M1778" s="41">
        <f t="shared" si="195"/>
        <v>7.519777542183359</v>
      </c>
    </row>
    <row r="1779" spans="2:13">
      <c r="B1779" s="83">
        <f t="shared" si="189"/>
        <v>1774</v>
      </c>
      <c r="C1779" s="44">
        <v>6300</v>
      </c>
      <c r="D1779" s="48">
        <v>13055</v>
      </c>
      <c r="E1779" s="48">
        <v>13.055</v>
      </c>
      <c r="F1779" s="48">
        <v>19.788264591092322</v>
      </c>
      <c r="G1779" s="50">
        <v>414.1</v>
      </c>
      <c r="H1779" s="41">
        <f t="shared" si="190"/>
        <v>1.3054999999999999E-2</v>
      </c>
      <c r="I1779" s="41">
        <f t="shared" si="191"/>
        <v>1.5016876388888889</v>
      </c>
      <c r="J1779" s="41">
        <f t="shared" si="192"/>
        <v>5.4060755</v>
      </c>
      <c r="K1779" s="41">
        <f t="shared" si="193"/>
        <v>9708.344839607651</v>
      </c>
      <c r="L1779" s="41">
        <f t="shared" si="194"/>
        <v>4.1897085125000002E-3</v>
      </c>
      <c r="M1779" s="41">
        <f t="shared" si="195"/>
        <v>7.5239672506958586</v>
      </c>
    </row>
    <row r="1780" spans="2:13">
      <c r="B1780" s="83">
        <f t="shared" si="189"/>
        <v>1775</v>
      </c>
      <c r="C1780" s="44">
        <v>6300</v>
      </c>
      <c r="D1780" s="48">
        <v>13055</v>
      </c>
      <c r="E1780" s="48">
        <v>13.055</v>
      </c>
      <c r="F1780" s="48">
        <v>19.788264591092322</v>
      </c>
      <c r="G1780" s="50">
        <v>469.1</v>
      </c>
      <c r="H1780" s="41">
        <f t="shared" si="190"/>
        <v>1.3054999999999999E-2</v>
      </c>
      <c r="I1780" s="41">
        <f t="shared" si="191"/>
        <v>1.7011390277777778</v>
      </c>
      <c r="J1780" s="41">
        <f t="shared" si="192"/>
        <v>6.1241004999999999</v>
      </c>
      <c r="K1780" s="41">
        <f t="shared" si="193"/>
        <v>9714.4689401076503</v>
      </c>
      <c r="L1780" s="41">
        <f t="shared" si="194"/>
        <v>4.7461778875000004E-3</v>
      </c>
      <c r="M1780" s="41">
        <f t="shared" si="195"/>
        <v>7.5287134285833588</v>
      </c>
    </row>
    <row r="1781" spans="2:13">
      <c r="B1781" s="83">
        <f t="shared" si="189"/>
        <v>1776</v>
      </c>
      <c r="C1781" s="44">
        <v>6400</v>
      </c>
      <c r="D1781" s="48">
        <v>13278.800000000001</v>
      </c>
      <c r="E1781" s="48">
        <v>13.2788</v>
      </c>
      <c r="F1781" s="48">
        <v>19.812999921831189</v>
      </c>
      <c r="G1781" s="50">
        <v>469.1</v>
      </c>
      <c r="H1781" s="41">
        <f t="shared" si="190"/>
        <v>1.32788E-2</v>
      </c>
      <c r="I1781" s="41">
        <f t="shared" si="191"/>
        <v>1.7303014111111112</v>
      </c>
      <c r="J1781" s="41">
        <f t="shared" si="192"/>
        <v>6.2290850800000008</v>
      </c>
      <c r="K1781" s="41">
        <f t="shared" si="193"/>
        <v>9720.6980251876503</v>
      </c>
      <c r="L1781" s="41">
        <f t="shared" si="194"/>
        <v>4.827540937000001E-3</v>
      </c>
      <c r="M1781" s="41">
        <f t="shared" si="195"/>
        <v>7.5335409695203586</v>
      </c>
    </row>
    <row r="1782" spans="2:13">
      <c r="B1782" s="83">
        <f t="shared" si="189"/>
        <v>1777</v>
      </c>
      <c r="C1782" s="44">
        <v>6400</v>
      </c>
      <c r="D1782" s="48">
        <v>13278.800000000001</v>
      </c>
      <c r="E1782" s="48">
        <v>13.2788</v>
      </c>
      <c r="F1782" s="48">
        <v>19.812999921831189</v>
      </c>
      <c r="G1782" s="50">
        <v>469.1</v>
      </c>
      <c r="H1782" s="41">
        <f t="shared" si="190"/>
        <v>1.32788E-2</v>
      </c>
      <c r="I1782" s="41">
        <f t="shared" si="191"/>
        <v>1.7303014111111112</v>
      </c>
      <c r="J1782" s="41">
        <f t="shared" si="192"/>
        <v>6.2290850800000008</v>
      </c>
      <c r="K1782" s="41">
        <f t="shared" si="193"/>
        <v>9726.9271102676503</v>
      </c>
      <c r="L1782" s="41">
        <f t="shared" si="194"/>
        <v>4.827540937000001E-3</v>
      </c>
      <c r="M1782" s="41">
        <f t="shared" si="195"/>
        <v>7.5383685104573583</v>
      </c>
    </row>
    <row r="1783" spans="2:13">
      <c r="B1783" s="83">
        <f t="shared" si="189"/>
        <v>1778</v>
      </c>
      <c r="C1783" s="44">
        <v>6400</v>
      </c>
      <c r="D1783" s="48">
        <v>13278.800000000001</v>
      </c>
      <c r="E1783" s="48">
        <v>13.2788</v>
      </c>
      <c r="F1783" s="48">
        <v>19.812999921831189</v>
      </c>
      <c r="G1783" s="50">
        <v>469.1</v>
      </c>
      <c r="H1783" s="41">
        <f t="shared" si="190"/>
        <v>1.32788E-2</v>
      </c>
      <c r="I1783" s="41">
        <f t="shared" si="191"/>
        <v>1.7303014111111112</v>
      </c>
      <c r="J1783" s="41">
        <f t="shared" si="192"/>
        <v>6.2290850800000008</v>
      </c>
      <c r="K1783" s="41">
        <f t="shared" si="193"/>
        <v>9733.1561953476503</v>
      </c>
      <c r="L1783" s="41">
        <f t="shared" si="194"/>
        <v>4.827540937000001E-3</v>
      </c>
      <c r="M1783" s="41">
        <f t="shared" si="195"/>
        <v>7.5431960513943581</v>
      </c>
    </row>
    <row r="1784" spans="2:13">
      <c r="B1784" s="83">
        <f t="shared" si="189"/>
        <v>1779</v>
      </c>
      <c r="C1784" s="44">
        <v>6500</v>
      </c>
      <c r="D1784" s="48">
        <v>13428</v>
      </c>
      <c r="E1784" s="48">
        <v>13.428000000000001</v>
      </c>
      <c r="F1784" s="48">
        <v>19.727377623119729</v>
      </c>
      <c r="G1784" s="50">
        <v>469.1</v>
      </c>
      <c r="H1784" s="41">
        <f t="shared" si="190"/>
        <v>1.3428000000000001E-2</v>
      </c>
      <c r="I1784" s="41">
        <f t="shared" si="191"/>
        <v>1.749743</v>
      </c>
      <c r="J1784" s="41">
        <f t="shared" si="192"/>
        <v>6.2990748000000005</v>
      </c>
      <c r="K1784" s="41">
        <f t="shared" si="193"/>
        <v>9739.4552701476496</v>
      </c>
      <c r="L1784" s="41">
        <f t="shared" si="194"/>
        <v>4.8817829700000008E-3</v>
      </c>
      <c r="M1784" s="41">
        <f t="shared" si="195"/>
        <v>7.5480778343643582</v>
      </c>
    </row>
    <row r="1785" spans="2:13">
      <c r="B1785" s="83">
        <f t="shared" si="189"/>
        <v>1780</v>
      </c>
      <c r="C1785" s="44">
        <v>6500</v>
      </c>
      <c r="D1785" s="48">
        <v>13428</v>
      </c>
      <c r="E1785" s="48">
        <v>13.428000000000001</v>
      </c>
      <c r="F1785" s="48">
        <v>19.727377623119729</v>
      </c>
      <c r="G1785" s="50">
        <v>469.1</v>
      </c>
      <c r="H1785" s="41">
        <f t="shared" si="190"/>
        <v>1.3428000000000001E-2</v>
      </c>
      <c r="I1785" s="41">
        <f t="shared" si="191"/>
        <v>1.749743</v>
      </c>
      <c r="J1785" s="41">
        <f t="shared" si="192"/>
        <v>6.2990748000000005</v>
      </c>
      <c r="K1785" s="41">
        <f t="shared" si="193"/>
        <v>9745.7543449476489</v>
      </c>
      <c r="L1785" s="41">
        <f t="shared" si="194"/>
        <v>4.8817829700000008E-3</v>
      </c>
      <c r="M1785" s="41">
        <f t="shared" si="195"/>
        <v>7.5529596173343583</v>
      </c>
    </row>
    <row r="1786" spans="2:13">
      <c r="B1786" s="83">
        <f t="shared" si="189"/>
        <v>1781</v>
      </c>
      <c r="C1786" s="44">
        <v>6500</v>
      </c>
      <c r="D1786" s="48">
        <v>13428</v>
      </c>
      <c r="E1786" s="48">
        <v>13.428000000000001</v>
      </c>
      <c r="F1786" s="48">
        <v>19.727377623119729</v>
      </c>
      <c r="G1786" s="50">
        <v>457.1</v>
      </c>
      <c r="H1786" s="41">
        <f t="shared" si="190"/>
        <v>1.3428000000000001E-2</v>
      </c>
      <c r="I1786" s="41">
        <f t="shared" si="191"/>
        <v>1.7049830000000001</v>
      </c>
      <c r="J1786" s="41">
        <f t="shared" si="192"/>
        <v>6.1379388000000006</v>
      </c>
      <c r="K1786" s="41">
        <f t="shared" si="193"/>
        <v>9751.8922837476493</v>
      </c>
      <c r="L1786" s="41">
        <f t="shared" si="194"/>
        <v>4.7569025700000007E-3</v>
      </c>
      <c r="M1786" s="41">
        <f t="shared" si="195"/>
        <v>7.5577165199043579</v>
      </c>
    </row>
    <row r="1787" spans="2:13">
      <c r="B1787" s="83">
        <f t="shared" si="189"/>
        <v>1782</v>
      </c>
      <c r="C1787" s="44">
        <v>6500</v>
      </c>
      <c r="D1787" s="48">
        <v>13428</v>
      </c>
      <c r="E1787" s="48">
        <v>13.428000000000001</v>
      </c>
      <c r="F1787" s="48">
        <v>19.727377623119729</v>
      </c>
      <c r="G1787" s="50">
        <v>457.1</v>
      </c>
      <c r="H1787" s="41">
        <f t="shared" si="190"/>
        <v>1.3428000000000001E-2</v>
      </c>
      <c r="I1787" s="41">
        <f t="shared" si="191"/>
        <v>1.7049830000000001</v>
      </c>
      <c r="J1787" s="41">
        <f t="shared" si="192"/>
        <v>6.1379388000000006</v>
      </c>
      <c r="K1787" s="41">
        <f t="shared" si="193"/>
        <v>9758.0302225476498</v>
      </c>
      <c r="L1787" s="41">
        <f t="shared" si="194"/>
        <v>4.7569025700000007E-3</v>
      </c>
      <c r="M1787" s="41">
        <f t="shared" si="195"/>
        <v>7.5624734224743575</v>
      </c>
    </row>
    <row r="1788" spans="2:13">
      <c r="B1788" s="83">
        <f t="shared" si="189"/>
        <v>1783</v>
      </c>
      <c r="C1788" s="44">
        <v>6500</v>
      </c>
      <c r="D1788" s="48">
        <v>13428</v>
      </c>
      <c r="E1788" s="48">
        <v>13.428000000000001</v>
      </c>
      <c r="F1788" s="48">
        <v>19.727377623119729</v>
      </c>
      <c r="G1788" s="50">
        <v>457.1</v>
      </c>
      <c r="H1788" s="41">
        <f t="shared" si="190"/>
        <v>1.3428000000000001E-2</v>
      </c>
      <c r="I1788" s="41">
        <f t="shared" si="191"/>
        <v>1.7049830000000001</v>
      </c>
      <c r="J1788" s="41">
        <f t="shared" si="192"/>
        <v>6.1379388000000006</v>
      </c>
      <c r="K1788" s="41">
        <f t="shared" si="193"/>
        <v>9764.1681613476503</v>
      </c>
      <c r="L1788" s="41">
        <f t="shared" si="194"/>
        <v>4.7569025700000007E-3</v>
      </c>
      <c r="M1788" s="41">
        <f t="shared" si="195"/>
        <v>7.5672303250443571</v>
      </c>
    </row>
    <row r="1789" spans="2:13">
      <c r="B1789" s="83">
        <f t="shared" si="189"/>
        <v>1784</v>
      </c>
      <c r="C1789" s="44">
        <v>6500</v>
      </c>
      <c r="D1789" s="48">
        <v>13428</v>
      </c>
      <c r="E1789" s="48">
        <v>13.428000000000001</v>
      </c>
      <c r="F1789" s="48">
        <v>19.727377623119729</v>
      </c>
      <c r="G1789" s="50">
        <v>457.1</v>
      </c>
      <c r="H1789" s="41">
        <f t="shared" si="190"/>
        <v>1.3428000000000001E-2</v>
      </c>
      <c r="I1789" s="41">
        <f t="shared" si="191"/>
        <v>1.7049830000000001</v>
      </c>
      <c r="J1789" s="41">
        <f t="shared" si="192"/>
        <v>6.1379388000000006</v>
      </c>
      <c r="K1789" s="41">
        <f t="shared" si="193"/>
        <v>9770.3061001476508</v>
      </c>
      <c r="L1789" s="41">
        <f t="shared" si="194"/>
        <v>4.7569025700000007E-3</v>
      </c>
      <c r="M1789" s="41">
        <f t="shared" si="195"/>
        <v>7.5719872276143567</v>
      </c>
    </row>
    <row r="1790" spans="2:13">
      <c r="B1790" s="83">
        <f t="shared" si="189"/>
        <v>1785</v>
      </c>
      <c r="C1790" s="44">
        <v>6500</v>
      </c>
      <c r="D1790" s="48">
        <v>13428</v>
      </c>
      <c r="E1790" s="48">
        <v>13.428000000000001</v>
      </c>
      <c r="F1790" s="48">
        <v>19.727377623119729</v>
      </c>
      <c r="G1790" s="50">
        <v>457.1</v>
      </c>
      <c r="H1790" s="41">
        <f t="shared" si="190"/>
        <v>1.3428000000000001E-2</v>
      </c>
      <c r="I1790" s="41">
        <f t="shared" si="191"/>
        <v>1.7049830000000001</v>
      </c>
      <c r="J1790" s="41">
        <f t="shared" si="192"/>
        <v>6.1379388000000006</v>
      </c>
      <c r="K1790" s="41">
        <f t="shared" si="193"/>
        <v>9776.4440389476513</v>
      </c>
      <c r="L1790" s="41">
        <f t="shared" si="194"/>
        <v>4.7569025700000007E-3</v>
      </c>
      <c r="M1790" s="41">
        <f t="shared" si="195"/>
        <v>7.5767441301843563</v>
      </c>
    </row>
    <row r="1791" spans="2:13">
      <c r="B1791" s="83">
        <f t="shared" si="189"/>
        <v>1786</v>
      </c>
      <c r="C1791" s="44">
        <v>6500</v>
      </c>
      <c r="D1791" s="48">
        <v>13428</v>
      </c>
      <c r="E1791" s="48">
        <v>13.428000000000001</v>
      </c>
      <c r="F1791" s="48">
        <v>19.727377623119729</v>
      </c>
      <c r="G1791" s="50">
        <v>473.7</v>
      </c>
      <c r="H1791" s="41">
        <f t="shared" si="190"/>
        <v>1.3428000000000001E-2</v>
      </c>
      <c r="I1791" s="41">
        <f t="shared" si="191"/>
        <v>1.7669010000000001</v>
      </c>
      <c r="J1791" s="41">
        <f t="shared" si="192"/>
        <v>6.3608435999999999</v>
      </c>
      <c r="K1791" s="41">
        <f t="shared" si="193"/>
        <v>9782.8048825476508</v>
      </c>
      <c r="L1791" s="41">
        <f t="shared" si="194"/>
        <v>4.9296537900000003E-3</v>
      </c>
      <c r="M1791" s="41">
        <f t="shared" si="195"/>
        <v>7.581673783974356</v>
      </c>
    </row>
    <row r="1792" spans="2:13">
      <c r="B1792" s="83">
        <f t="shared" si="189"/>
        <v>1787</v>
      </c>
      <c r="C1792" s="44">
        <v>6500</v>
      </c>
      <c r="D1792" s="48">
        <v>13428</v>
      </c>
      <c r="E1792" s="48">
        <v>13.428000000000001</v>
      </c>
      <c r="F1792" s="48">
        <v>19.727377623119729</v>
      </c>
      <c r="G1792" s="50">
        <v>473.7</v>
      </c>
      <c r="H1792" s="41">
        <f t="shared" si="190"/>
        <v>1.3428000000000001E-2</v>
      </c>
      <c r="I1792" s="41">
        <f t="shared" si="191"/>
        <v>1.7669010000000001</v>
      </c>
      <c r="J1792" s="41">
        <f t="shared" si="192"/>
        <v>6.3608435999999999</v>
      </c>
      <c r="K1792" s="41">
        <f t="shared" si="193"/>
        <v>9789.1657261476503</v>
      </c>
      <c r="L1792" s="41">
        <f t="shared" si="194"/>
        <v>4.9296537900000003E-3</v>
      </c>
      <c r="M1792" s="41">
        <f t="shared" si="195"/>
        <v>7.5866034377643556</v>
      </c>
    </row>
    <row r="1793" spans="2:13">
      <c r="B1793" s="83">
        <f t="shared" si="189"/>
        <v>1788</v>
      </c>
      <c r="C1793" s="44">
        <v>6500</v>
      </c>
      <c r="D1793" s="48">
        <v>13428</v>
      </c>
      <c r="E1793" s="48">
        <v>13.428000000000001</v>
      </c>
      <c r="F1793" s="48">
        <v>19.727377623119729</v>
      </c>
      <c r="G1793" s="50">
        <v>473.7</v>
      </c>
      <c r="H1793" s="41">
        <f t="shared" si="190"/>
        <v>1.3428000000000001E-2</v>
      </c>
      <c r="I1793" s="41">
        <f t="shared" si="191"/>
        <v>1.7669010000000001</v>
      </c>
      <c r="J1793" s="41">
        <f t="shared" si="192"/>
        <v>6.3608435999999999</v>
      </c>
      <c r="K1793" s="41">
        <f t="shared" si="193"/>
        <v>9795.5265697476498</v>
      </c>
      <c r="L1793" s="41">
        <f t="shared" si="194"/>
        <v>4.9296537900000003E-3</v>
      </c>
      <c r="M1793" s="41">
        <f t="shared" si="195"/>
        <v>7.5915330915543553</v>
      </c>
    </row>
    <row r="1794" spans="2:13">
      <c r="B1794" s="83">
        <f t="shared" si="189"/>
        <v>1789</v>
      </c>
      <c r="C1794" s="44">
        <v>6500</v>
      </c>
      <c r="D1794" s="48">
        <v>13428</v>
      </c>
      <c r="E1794" s="48">
        <v>13.428000000000001</v>
      </c>
      <c r="F1794" s="48">
        <v>19.727377623119729</v>
      </c>
      <c r="G1794" s="50">
        <v>473.7</v>
      </c>
      <c r="H1794" s="41">
        <f t="shared" si="190"/>
        <v>1.3428000000000001E-2</v>
      </c>
      <c r="I1794" s="41">
        <f t="shared" si="191"/>
        <v>1.7669010000000001</v>
      </c>
      <c r="J1794" s="41">
        <f t="shared" si="192"/>
        <v>6.3608435999999999</v>
      </c>
      <c r="K1794" s="41">
        <f t="shared" si="193"/>
        <v>9801.8874133476493</v>
      </c>
      <c r="L1794" s="41">
        <f t="shared" si="194"/>
        <v>4.9296537900000003E-3</v>
      </c>
      <c r="M1794" s="41">
        <f t="shared" si="195"/>
        <v>7.5964627453443549</v>
      </c>
    </row>
    <row r="1795" spans="2:13">
      <c r="B1795" s="83">
        <f t="shared" si="189"/>
        <v>1790</v>
      </c>
      <c r="C1795" s="44">
        <v>6500</v>
      </c>
      <c r="D1795" s="48">
        <v>13428</v>
      </c>
      <c r="E1795" s="48">
        <v>13.428000000000001</v>
      </c>
      <c r="F1795" s="48">
        <v>19.727377623119729</v>
      </c>
      <c r="G1795" s="50">
        <v>473.7</v>
      </c>
      <c r="H1795" s="41">
        <f t="shared" si="190"/>
        <v>1.3428000000000001E-2</v>
      </c>
      <c r="I1795" s="41">
        <f t="shared" si="191"/>
        <v>1.7669010000000001</v>
      </c>
      <c r="J1795" s="41">
        <f t="shared" si="192"/>
        <v>6.3608435999999999</v>
      </c>
      <c r="K1795" s="41">
        <f t="shared" si="193"/>
        <v>9808.2482569476488</v>
      </c>
      <c r="L1795" s="41">
        <f t="shared" si="194"/>
        <v>4.9296537900000003E-3</v>
      </c>
      <c r="M1795" s="41">
        <f t="shared" si="195"/>
        <v>7.6013923991343546</v>
      </c>
    </row>
    <row r="1796" spans="2:13">
      <c r="B1796" s="83">
        <f t="shared" si="189"/>
        <v>1791</v>
      </c>
      <c r="C1796" s="44">
        <v>6500</v>
      </c>
      <c r="D1796" s="48">
        <v>13428</v>
      </c>
      <c r="E1796" s="48">
        <v>13.428000000000001</v>
      </c>
      <c r="F1796" s="48">
        <v>19.727377623119729</v>
      </c>
      <c r="G1796" s="50">
        <v>473.7</v>
      </c>
      <c r="H1796" s="41">
        <f t="shared" si="190"/>
        <v>1.3428000000000001E-2</v>
      </c>
      <c r="I1796" s="41">
        <f t="shared" si="191"/>
        <v>1.7669010000000001</v>
      </c>
      <c r="J1796" s="41">
        <f t="shared" si="192"/>
        <v>6.3608435999999999</v>
      </c>
      <c r="K1796" s="41">
        <f t="shared" si="193"/>
        <v>9814.6091005476483</v>
      </c>
      <c r="L1796" s="41">
        <f t="shared" si="194"/>
        <v>4.9296537900000003E-3</v>
      </c>
      <c r="M1796" s="41">
        <f t="shared" si="195"/>
        <v>7.6063220529243543</v>
      </c>
    </row>
    <row r="1797" spans="2:13">
      <c r="B1797" s="83">
        <f t="shared" si="189"/>
        <v>1792</v>
      </c>
      <c r="C1797" s="44">
        <v>6500</v>
      </c>
      <c r="D1797" s="48">
        <v>13428</v>
      </c>
      <c r="E1797" s="48">
        <v>13.428000000000001</v>
      </c>
      <c r="F1797" s="48">
        <v>19.727377623119729</v>
      </c>
      <c r="G1797" s="50">
        <v>473.7</v>
      </c>
      <c r="H1797" s="41">
        <f t="shared" si="190"/>
        <v>1.3428000000000001E-2</v>
      </c>
      <c r="I1797" s="41">
        <f t="shared" si="191"/>
        <v>1.7669010000000001</v>
      </c>
      <c r="J1797" s="41">
        <f t="shared" si="192"/>
        <v>6.3608435999999999</v>
      </c>
      <c r="K1797" s="41">
        <f t="shared" si="193"/>
        <v>9820.9699441476478</v>
      </c>
      <c r="L1797" s="41">
        <f t="shared" si="194"/>
        <v>4.9296537900000003E-3</v>
      </c>
      <c r="M1797" s="41">
        <f t="shared" si="195"/>
        <v>7.6112517067143539</v>
      </c>
    </row>
    <row r="1798" spans="2:13">
      <c r="B1798" s="83">
        <f t="shared" si="189"/>
        <v>1793</v>
      </c>
      <c r="C1798" s="44">
        <v>6500</v>
      </c>
      <c r="D1798" s="48">
        <v>13428</v>
      </c>
      <c r="E1798" s="48">
        <v>13.428000000000001</v>
      </c>
      <c r="F1798" s="48">
        <v>19.727377623119729</v>
      </c>
      <c r="G1798" s="50">
        <v>473.7</v>
      </c>
      <c r="H1798" s="41">
        <f t="shared" si="190"/>
        <v>1.3428000000000001E-2</v>
      </c>
      <c r="I1798" s="41">
        <f t="shared" si="191"/>
        <v>1.7669010000000001</v>
      </c>
      <c r="J1798" s="41">
        <f t="shared" si="192"/>
        <v>6.3608435999999999</v>
      </c>
      <c r="K1798" s="41">
        <f t="shared" si="193"/>
        <v>9827.3307877476473</v>
      </c>
      <c r="L1798" s="41">
        <f t="shared" si="194"/>
        <v>4.9296537900000003E-3</v>
      </c>
      <c r="M1798" s="41">
        <f t="shared" si="195"/>
        <v>7.6161813605043536</v>
      </c>
    </row>
    <row r="1799" spans="2:13">
      <c r="B1799" s="83">
        <f t="shared" ref="B1799:B1862" si="196">B1798+1</f>
        <v>1794</v>
      </c>
      <c r="C1799" s="44">
        <v>6500</v>
      </c>
      <c r="D1799" s="48">
        <v>13428</v>
      </c>
      <c r="E1799" s="48">
        <v>13.428000000000001</v>
      </c>
      <c r="F1799" s="48">
        <v>19.727377623119729</v>
      </c>
      <c r="G1799" s="50">
        <v>473.7</v>
      </c>
      <c r="H1799" s="41">
        <f t="shared" ref="H1799:H1862" si="197">E1799/1000</f>
        <v>1.3428000000000001E-2</v>
      </c>
      <c r="I1799" s="41">
        <f t="shared" ref="I1799:I1862" si="198">E1799*G1799/3600</f>
        <v>1.7669010000000001</v>
      </c>
      <c r="J1799" s="41">
        <f t="shared" ref="J1799:J1862" si="199">H1799*G1799</f>
        <v>6.3608435999999999</v>
      </c>
      <c r="K1799" s="41">
        <f t="shared" ref="K1799:K1862" si="200">K1798+J1799</f>
        <v>9833.6916313476468</v>
      </c>
      <c r="L1799" s="41">
        <f t="shared" ref="L1799:L1862" si="201">J1799/1000*0.775</f>
        <v>4.9296537900000003E-3</v>
      </c>
      <c r="M1799" s="41">
        <f t="shared" ref="M1799:M1862" si="202">M1798+L1799</f>
        <v>7.6211110142943532</v>
      </c>
    </row>
    <row r="1800" spans="2:13">
      <c r="B1800" s="83">
        <f t="shared" si="196"/>
        <v>1795</v>
      </c>
      <c r="C1800" s="44">
        <v>6500</v>
      </c>
      <c r="D1800" s="48">
        <v>13428</v>
      </c>
      <c r="E1800" s="48">
        <v>13.428000000000001</v>
      </c>
      <c r="F1800" s="48">
        <v>19.727377623119729</v>
      </c>
      <c r="G1800" s="50">
        <v>473.7</v>
      </c>
      <c r="H1800" s="41">
        <f t="shared" si="197"/>
        <v>1.3428000000000001E-2</v>
      </c>
      <c r="I1800" s="41">
        <f t="shared" si="198"/>
        <v>1.7669010000000001</v>
      </c>
      <c r="J1800" s="41">
        <f t="shared" si="199"/>
        <v>6.3608435999999999</v>
      </c>
      <c r="K1800" s="41">
        <f t="shared" si="200"/>
        <v>9840.0524749476463</v>
      </c>
      <c r="L1800" s="41">
        <f t="shared" si="201"/>
        <v>4.9296537900000003E-3</v>
      </c>
      <c r="M1800" s="41">
        <f t="shared" si="202"/>
        <v>7.6260406680843529</v>
      </c>
    </row>
    <row r="1801" spans="2:13">
      <c r="B1801" s="83">
        <f t="shared" si="196"/>
        <v>1796</v>
      </c>
      <c r="C1801" s="44">
        <v>6500</v>
      </c>
      <c r="D1801" s="48">
        <v>13428</v>
      </c>
      <c r="E1801" s="48">
        <v>13.428000000000001</v>
      </c>
      <c r="F1801" s="48">
        <v>19.727377623119729</v>
      </c>
      <c r="G1801" s="50">
        <v>473.7</v>
      </c>
      <c r="H1801" s="41">
        <f t="shared" si="197"/>
        <v>1.3428000000000001E-2</v>
      </c>
      <c r="I1801" s="41">
        <f t="shared" si="198"/>
        <v>1.7669010000000001</v>
      </c>
      <c r="J1801" s="41">
        <f t="shared" si="199"/>
        <v>6.3608435999999999</v>
      </c>
      <c r="K1801" s="41">
        <f t="shared" si="200"/>
        <v>9846.4133185476458</v>
      </c>
      <c r="L1801" s="41">
        <f t="shared" si="201"/>
        <v>4.9296537900000003E-3</v>
      </c>
      <c r="M1801" s="41">
        <f t="shared" si="202"/>
        <v>7.6309703218743525</v>
      </c>
    </row>
    <row r="1802" spans="2:13">
      <c r="B1802" s="83">
        <f t="shared" si="196"/>
        <v>1797</v>
      </c>
      <c r="C1802" s="44">
        <v>6500</v>
      </c>
      <c r="D1802" s="48">
        <v>13428</v>
      </c>
      <c r="E1802" s="48">
        <v>13.428000000000001</v>
      </c>
      <c r="F1802" s="48">
        <v>19.727377623119729</v>
      </c>
      <c r="G1802" s="50">
        <v>473.7</v>
      </c>
      <c r="H1802" s="41">
        <f t="shared" si="197"/>
        <v>1.3428000000000001E-2</v>
      </c>
      <c r="I1802" s="41">
        <f t="shared" si="198"/>
        <v>1.7669010000000001</v>
      </c>
      <c r="J1802" s="41">
        <f t="shared" si="199"/>
        <v>6.3608435999999999</v>
      </c>
      <c r="K1802" s="41">
        <f t="shared" si="200"/>
        <v>9852.7741621476453</v>
      </c>
      <c r="L1802" s="41">
        <f t="shared" si="201"/>
        <v>4.9296537900000003E-3</v>
      </c>
      <c r="M1802" s="41">
        <f t="shared" si="202"/>
        <v>7.6358999756643522</v>
      </c>
    </row>
    <row r="1803" spans="2:13">
      <c r="B1803" s="83">
        <f t="shared" si="196"/>
        <v>1798</v>
      </c>
      <c r="C1803" s="44">
        <v>6500</v>
      </c>
      <c r="D1803" s="48">
        <v>13428</v>
      </c>
      <c r="E1803" s="48">
        <v>13.428000000000001</v>
      </c>
      <c r="F1803" s="48">
        <v>19.727377623119729</v>
      </c>
      <c r="G1803" s="50">
        <v>473.7</v>
      </c>
      <c r="H1803" s="41">
        <f t="shared" si="197"/>
        <v>1.3428000000000001E-2</v>
      </c>
      <c r="I1803" s="41">
        <f t="shared" si="198"/>
        <v>1.7669010000000001</v>
      </c>
      <c r="J1803" s="41">
        <f t="shared" si="199"/>
        <v>6.3608435999999999</v>
      </c>
      <c r="K1803" s="41">
        <f t="shared" si="200"/>
        <v>9859.1350057476448</v>
      </c>
      <c r="L1803" s="41">
        <f t="shared" si="201"/>
        <v>4.9296537900000003E-3</v>
      </c>
      <c r="M1803" s="41">
        <f t="shared" si="202"/>
        <v>7.6408296294543518</v>
      </c>
    </row>
    <row r="1804" spans="2:13">
      <c r="B1804" s="83">
        <f t="shared" si="196"/>
        <v>1799</v>
      </c>
      <c r="C1804" s="44">
        <v>6500</v>
      </c>
      <c r="D1804" s="48">
        <v>13428</v>
      </c>
      <c r="E1804" s="48">
        <v>13.428000000000001</v>
      </c>
      <c r="F1804" s="48">
        <v>19.727377623119729</v>
      </c>
      <c r="G1804" s="50">
        <v>473.7</v>
      </c>
      <c r="H1804" s="41">
        <f t="shared" si="197"/>
        <v>1.3428000000000001E-2</v>
      </c>
      <c r="I1804" s="41">
        <f t="shared" si="198"/>
        <v>1.7669010000000001</v>
      </c>
      <c r="J1804" s="41">
        <f t="shared" si="199"/>
        <v>6.3608435999999999</v>
      </c>
      <c r="K1804" s="41">
        <f t="shared" si="200"/>
        <v>9865.4958493476443</v>
      </c>
      <c r="L1804" s="41">
        <f t="shared" si="201"/>
        <v>4.9296537900000003E-3</v>
      </c>
      <c r="M1804" s="41">
        <f t="shared" si="202"/>
        <v>7.6457592832443515</v>
      </c>
    </row>
    <row r="1805" spans="2:13">
      <c r="B1805" s="83">
        <f t="shared" si="196"/>
        <v>1800</v>
      </c>
      <c r="C1805" s="44">
        <v>6500</v>
      </c>
      <c r="D1805" s="48">
        <v>13428</v>
      </c>
      <c r="E1805" s="48">
        <v>13.428000000000001</v>
      </c>
      <c r="F1805" s="48">
        <v>19.727377623119729</v>
      </c>
      <c r="G1805" s="50">
        <v>473.7</v>
      </c>
      <c r="H1805" s="41">
        <f t="shared" si="197"/>
        <v>1.3428000000000001E-2</v>
      </c>
      <c r="I1805" s="41">
        <f t="shared" si="198"/>
        <v>1.7669010000000001</v>
      </c>
      <c r="J1805" s="41">
        <f t="shared" si="199"/>
        <v>6.3608435999999999</v>
      </c>
      <c r="K1805" s="41">
        <f t="shared" si="200"/>
        <v>9871.8566929476438</v>
      </c>
      <c r="L1805" s="41">
        <f t="shared" si="201"/>
        <v>4.9296537900000003E-3</v>
      </c>
      <c r="M1805" s="41">
        <f t="shared" si="202"/>
        <v>7.6506889370343512</v>
      </c>
    </row>
    <row r="1806" spans="2:13">
      <c r="B1806" s="83">
        <f t="shared" si="196"/>
        <v>1801</v>
      </c>
      <c r="C1806" s="44">
        <v>6500</v>
      </c>
      <c r="D1806" s="48">
        <v>13428</v>
      </c>
      <c r="E1806" s="48">
        <v>13.428000000000001</v>
      </c>
      <c r="F1806" s="48">
        <v>19.727377623119729</v>
      </c>
      <c r="G1806" s="50">
        <v>473.7</v>
      </c>
      <c r="H1806" s="41">
        <f t="shared" si="197"/>
        <v>1.3428000000000001E-2</v>
      </c>
      <c r="I1806" s="41">
        <f t="shared" si="198"/>
        <v>1.7669010000000001</v>
      </c>
      <c r="J1806" s="41">
        <f t="shared" si="199"/>
        <v>6.3608435999999999</v>
      </c>
      <c r="K1806" s="41">
        <f t="shared" si="200"/>
        <v>9878.2175365476432</v>
      </c>
      <c r="L1806" s="41">
        <f t="shared" si="201"/>
        <v>4.9296537900000003E-3</v>
      </c>
      <c r="M1806" s="41">
        <f t="shared" si="202"/>
        <v>7.6556185908243508</v>
      </c>
    </row>
    <row r="1807" spans="2:13">
      <c r="B1807" s="83">
        <f t="shared" si="196"/>
        <v>1802</v>
      </c>
      <c r="C1807" s="44">
        <v>6500</v>
      </c>
      <c r="D1807" s="48">
        <v>13428</v>
      </c>
      <c r="E1807" s="48">
        <v>13.428000000000001</v>
      </c>
      <c r="F1807" s="48">
        <v>19.727377623119729</v>
      </c>
      <c r="G1807" s="50">
        <v>473.7</v>
      </c>
      <c r="H1807" s="41">
        <f t="shared" si="197"/>
        <v>1.3428000000000001E-2</v>
      </c>
      <c r="I1807" s="41">
        <f t="shared" si="198"/>
        <v>1.7669010000000001</v>
      </c>
      <c r="J1807" s="41">
        <f t="shared" si="199"/>
        <v>6.3608435999999999</v>
      </c>
      <c r="K1807" s="41">
        <f t="shared" si="200"/>
        <v>9884.5783801476427</v>
      </c>
      <c r="L1807" s="41">
        <f t="shared" si="201"/>
        <v>4.9296537900000003E-3</v>
      </c>
      <c r="M1807" s="41">
        <f t="shared" si="202"/>
        <v>7.6605482446143505</v>
      </c>
    </row>
    <row r="1808" spans="2:13">
      <c r="B1808" s="83">
        <f t="shared" si="196"/>
        <v>1803</v>
      </c>
      <c r="C1808" s="44">
        <v>6500</v>
      </c>
      <c r="D1808" s="48">
        <v>13428</v>
      </c>
      <c r="E1808" s="48">
        <v>13.428000000000001</v>
      </c>
      <c r="F1808" s="48">
        <v>19.727377623119729</v>
      </c>
      <c r="G1808" s="50">
        <v>473.7</v>
      </c>
      <c r="H1808" s="41">
        <f t="shared" si="197"/>
        <v>1.3428000000000001E-2</v>
      </c>
      <c r="I1808" s="41">
        <f t="shared" si="198"/>
        <v>1.7669010000000001</v>
      </c>
      <c r="J1808" s="41">
        <f t="shared" si="199"/>
        <v>6.3608435999999999</v>
      </c>
      <c r="K1808" s="41">
        <f t="shared" si="200"/>
        <v>9890.9392237476422</v>
      </c>
      <c r="L1808" s="41">
        <f t="shared" si="201"/>
        <v>4.9296537900000003E-3</v>
      </c>
      <c r="M1808" s="41">
        <f t="shared" si="202"/>
        <v>7.6654778984043501</v>
      </c>
    </row>
    <row r="1809" spans="2:13">
      <c r="B1809" s="83">
        <f t="shared" si="196"/>
        <v>1804</v>
      </c>
      <c r="C1809" s="44">
        <v>6500</v>
      </c>
      <c r="D1809" s="48">
        <v>13428</v>
      </c>
      <c r="E1809" s="48">
        <v>13.428000000000001</v>
      </c>
      <c r="F1809" s="48">
        <v>19.727377623119729</v>
      </c>
      <c r="G1809" s="50">
        <v>469.2</v>
      </c>
      <c r="H1809" s="41">
        <f t="shared" si="197"/>
        <v>1.3428000000000001E-2</v>
      </c>
      <c r="I1809" s="41">
        <f t="shared" si="198"/>
        <v>1.7501160000000002</v>
      </c>
      <c r="J1809" s="41">
        <f t="shared" si="199"/>
        <v>6.3004176000000003</v>
      </c>
      <c r="K1809" s="41">
        <f t="shared" si="200"/>
        <v>9897.2396413476417</v>
      </c>
      <c r="L1809" s="41">
        <f t="shared" si="201"/>
        <v>4.8828236400000006E-3</v>
      </c>
      <c r="M1809" s="41">
        <f t="shared" si="202"/>
        <v>7.6703607220443502</v>
      </c>
    </row>
    <row r="1810" spans="2:13">
      <c r="B1810" s="83">
        <f t="shared" si="196"/>
        <v>1805</v>
      </c>
      <c r="C1810" s="44">
        <v>6500</v>
      </c>
      <c r="D1810" s="48">
        <v>13428</v>
      </c>
      <c r="E1810" s="48">
        <v>13.428000000000001</v>
      </c>
      <c r="F1810" s="48">
        <v>19.727377623119729</v>
      </c>
      <c r="G1810" s="50">
        <v>469.2</v>
      </c>
      <c r="H1810" s="41">
        <f t="shared" si="197"/>
        <v>1.3428000000000001E-2</v>
      </c>
      <c r="I1810" s="41">
        <f t="shared" si="198"/>
        <v>1.7501160000000002</v>
      </c>
      <c r="J1810" s="41">
        <f t="shared" si="199"/>
        <v>6.3004176000000003</v>
      </c>
      <c r="K1810" s="41">
        <f t="shared" si="200"/>
        <v>9903.5400589476412</v>
      </c>
      <c r="L1810" s="41">
        <f t="shared" si="201"/>
        <v>4.8828236400000006E-3</v>
      </c>
      <c r="M1810" s="41">
        <f t="shared" si="202"/>
        <v>7.6752435456843502</v>
      </c>
    </row>
    <row r="1811" spans="2:13">
      <c r="B1811" s="83">
        <f t="shared" si="196"/>
        <v>1806</v>
      </c>
      <c r="C1811" s="44">
        <v>6500</v>
      </c>
      <c r="D1811" s="48">
        <v>13428</v>
      </c>
      <c r="E1811" s="48">
        <v>13.428000000000001</v>
      </c>
      <c r="F1811" s="48">
        <v>19.727377623119729</v>
      </c>
      <c r="G1811" s="50">
        <v>469.2</v>
      </c>
      <c r="H1811" s="41">
        <f t="shared" si="197"/>
        <v>1.3428000000000001E-2</v>
      </c>
      <c r="I1811" s="41">
        <f t="shared" si="198"/>
        <v>1.7501160000000002</v>
      </c>
      <c r="J1811" s="41">
        <f t="shared" si="199"/>
        <v>6.3004176000000003</v>
      </c>
      <c r="K1811" s="41">
        <f t="shared" si="200"/>
        <v>9909.8404765476407</v>
      </c>
      <c r="L1811" s="41">
        <f t="shared" si="201"/>
        <v>4.8828236400000006E-3</v>
      </c>
      <c r="M1811" s="41">
        <f t="shared" si="202"/>
        <v>7.6801263693243502</v>
      </c>
    </row>
    <row r="1812" spans="2:13">
      <c r="B1812" s="83">
        <f t="shared" si="196"/>
        <v>1807</v>
      </c>
      <c r="C1812" s="44">
        <v>6500</v>
      </c>
      <c r="D1812" s="48">
        <v>13428</v>
      </c>
      <c r="E1812" s="48">
        <v>13.428000000000001</v>
      </c>
      <c r="F1812" s="48">
        <v>19.727377623119729</v>
      </c>
      <c r="G1812" s="50">
        <v>469.2</v>
      </c>
      <c r="H1812" s="41">
        <f t="shared" si="197"/>
        <v>1.3428000000000001E-2</v>
      </c>
      <c r="I1812" s="41">
        <f t="shared" si="198"/>
        <v>1.7501160000000002</v>
      </c>
      <c r="J1812" s="41">
        <f t="shared" si="199"/>
        <v>6.3004176000000003</v>
      </c>
      <c r="K1812" s="41">
        <f t="shared" si="200"/>
        <v>9916.1408941476402</v>
      </c>
      <c r="L1812" s="41">
        <f t="shared" si="201"/>
        <v>4.8828236400000006E-3</v>
      </c>
      <c r="M1812" s="41">
        <f t="shared" si="202"/>
        <v>7.6850091929643503</v>
      </c>
    </row>
    <row r="1813" spans="2:13">
      <c r="B1813" s="83">
        <f t="shared" si="196"/>
        <v>1808</v>
      </c>
      <c r="C1813" s="44">
        <v>6500</v>
      </c>
      <c r="D1813" s="48">
        <v>13428</v>
      </c>
      <c r="E1813" s="48">
        <v>13.428000000000001</v>
      </c>
      <c r="F1813" s="48">
        <v>19.727377623119729</v>
      </c>
      <c r="G1813" s="50">
        <v>469.2</v>
      </c>
      <c r="H1813" s="41">
        <f t="shared" si="197"/>
        <v>1.3428000000000001E-2</v>
      </c>
      <c r="I1813" s="41">
        <f t="shared" si="198"/>
        <v>1.7501160000000002</v>
      </c>
      <c r="J1813" s="41">
        <f t="shared" si="199"/>
        <v>6.3004176000000003</v>
      </c>
      <c r="K1813" s="41">
        <f t="shared" si="200"/>
        <v>9922.4413117476397</v>
      </c>
      <c r="L1813" s="41">
        <f t="shared" si="201"/>
        <v>4.8828236400000006E-3</v>
      </c>
      <c r="M1813" s="41">
        <f t="shared" si="202"/>
        <v>7.6898920166043503</v>
      </c>
    </row>
    <row r="1814" spans="2:13">
      <c r="B1814" s="83">
        <f t="shared" si="196"/>
        <v>1809</v>
      </c>
      <c r="C1814" s="44">
        <v>6500</v>
      </c>
      <c r="D1814" s="48">
        <v>13428</v>
      </c>
      <c r="E1814" s="48">
        <v>13.428000000000001</v>
      </c>
      <c r="F1814" s="48">
        <v>19.727377623119729</v>
      </c>
      <c r="G1814" s="50">
        <v>477</v>
      </c>
      <c r="H1814" s="41">
        <f t="shared" si="197"/>
        <v>1.3428000000000001E-2</v>
      </c>
      <c r="I1814" s="41">
        <f t="shared" si="198"/>
        <v>1.77921</v>
      </c>
      <c r="J1814" s="41">
        <f t="shared" si="199"/>
        <v>6.4051560000000007</v>
      </c>
      <c r="K1814" s="41">
        <f t="shared" si="200"/>
        <v>9928.8464677476404</v>
      </c>
      <c r="L1814" s="41">
        <f t="shared" si="201"/>
        <v>4.9639959000000004E-3</v>
      </c>
      <c r="M1814" s="41">
        <f t="shared" si="202"/>
        <v>7.6948560125043501</v>
      </c>
    </row>
    <row r="1815" spans="2:13">
      <c r="B1815" s="83">
        <f t="shared" si="196"/>
        <v>1810</v>
      </c>
      <c r="C1815" s="44">
        <v>6500</v>
      </c>
      <c r="D1815" s="48">
        <v>13428</v>
      </c>
      <c r="E1815" s="48">
        <v>13.428000000000001</v>
      </c>
      <c r="F1815" s="48">
        <v>19.727377623119729</v>
      </c>
      <c r="G1815" s="50">
        <v>477</v>
      </c>
      <c r="H1815" s="41">
        <f t="shared" si="197"/>
        <v>1.3428000000000001E-2</v>
      </c>
      <c r="I1815" s="41">
        <f t="shared" si="198"/>
        <v>1.77921</v>
      </c>
      <c r="J1815" s="41">
        <f t="shared" si="199"/>
        <v>6.4051560000000007</v>
      </c>
      <c r="K1815" s="41">
        <f t="shared" si="200"/>
        <v>9935.2516237476411</v>
      </c>
      <c r="L1815" s="41">
        <f t="shared" si="201"/>
        <v>4.9639959000000004E-3</v>
      </c>
      <c r="M1815" s="41">
        <f t="shared" si="202"/>
        <v>7.69982000840435</v>
      </c>
    </row>
    <row r="1816" spans="2:13">
      <c r="B1816" s="83">
        <f t="shared" si="196"/>
        <v>1811</v>
      </c>
      <c r="C1816" s="44">
        <v>6500</v>
      </c>
      <c r="D1816" s="48">
        <v>13428</v>
      </c>
      <c r="E1816" s="48">
        <v>13.428000000000001</v>
      </c>
      <c r="F1816" s="48">
        <v>19.727377623119729</v>
      </c>
      <c r="G1816" s="50">
        <v>477</v>
      </c>
      <c r="H1816" s="41">
        <f t="shared" si="197"/>
        <v>1.3428000000000001E-2</v>
      </c>
      <c r="I1816" s="41">
        <f t="shared" si="198"/>
        <v>1.77921</v>
      </c>
      <c r="J1816" s="41">
        <f t="shared" si="199"/>
        <v>6.4051560000000007</v>
      </c>
      <c r="K1816" s="41">
        <f t="shared" si="200"/>
        <v>9941.6567797476418</v>
      </c>
      <c r="L1816" s="41">
        <f t="shared" si="201"/>
        <v>4.9639959000000004E-3</v>
      </c>
      <c r="M1816" s="41">
        <f t="shared" si="202"/>
        <v>7.7047840043043498</v>
      </c>
    </row>
    <row r="1817" spans="2:13">
      <c r="B1817" s="83">
        <f t="shared" si="196"/>
        <v>1812</v>
      </c>
      <c r="C1817" s="44">
        <v>6500</v>
      </c>
      <c r="D1817" s="48">
        <v>13428</v>
      </c>
      <c r="E1817" s="48">
        <v>13.428000000000001</v>
      </c>
      <c r="F1817" s="48">
        <v>19.727377623119729</v>
      </c>
      <c r="G1817" s="50">
        <v>477</v>
      </c>
      <c r="H1817" s="41">
        <f t="shared" si="197"/>
        <v>1.3428000000000001E-2</v>
      </c>
      <c r="I1817" s="41">
        <f t="shared" si="198"/>
        <v>1.77921</v>
      </c>
      <c r="J1817" s="41">
        <f t="shared" si="199"/>
        <v>6.4051560000000007</v>
      </c>
      <c r="K1817" s="41">
        <f t="shared" si="200"/>
        <v>9948.0619357476426</v>
      </c>
      <c r="L1817" s="41">
        <f t="shared" si="201"/>
        <v>4.9639959000000004E-3</v>
      </c>
      <c r="M1817" s="41">
        <f t="shared" si="202"/>
        <v>7.7097480002043497</v>
      </c>
    </row>
    <row r="1818" spans="2:13">
      <c r="B1818" s="83">
        <f t="shared" si="196"/>
        <v>1813</v>
      </c>
      <c r="C1818" s="44">
        <v>6500</v>
      </c>
      <c r="D1818" s="48">
        <v>13428</v>
      </c>
      <c r="E1818" s="48">
        <v>13.428000000000001</v>
      </c>
      <c r="F1818" s="48">
        <v>19.727377623119729</v>
      </c>
      <c r="G1818" s="50">
        <v>477</v>
      </c>
      <c r="H1818" s="41">
        <f t="shared" si="197"/>
        <v>1.3428000000000001E-2</v>
      </c>
      <c r="I1818" s="41">
        <f t="shared" si="198"/>
        <v>1.77921</v>
      </c>
      <c r="J1818" s="41">
        <f t="shared" si="199"/>
        <v>6.4051560000000007</v>
      </c>
      <c r="K1818" s="41">
        <f t="shared" si="200"/>
        <v>9954.4670917476433</v>
      </c>
      <c r="L1818" s="41">
        <f t="shared" si="201"/>
        <v>4.9639959000000004E-3</v>
      </c>
      <c r="M1818" s="41">
        <f t="shared" si="202"/>
        <v>7.7147119961043495</v>
      </c>
    </row>
    <row r="1819" spans="2:13">
      <c r="B1819" s="83">
        <f t="shared" si="196"/>
        <v>1814</v>
      </c>
      <c r="C1819" s="44">
        <v>6500</v>
      </c>
      <c r="D1819" s="48">
        <v>13428</v>
      </c>
      <c r="E1819" s="48">
        <v>13.428000000000001</v>
      </c>
      <c r="F1819" s="48">
        <v>19.727377623119729</v>
      </c>
      <c r="G1819" s="50">
        <v>477</v>
      </c>
      <c r="H1819" s="41">
        <f t="shared" si="197"/>
        <v>1.3428000000000001E-2</v>
      </c>
      <c r="I1819" s="41">
        <f t="shared" si="198"/>
        <v>1.77921</v>
      </c>
      <c r="J1819" s="41">
        <f t="shared" si="199"/>
        <v>6.4051560000000007</v>
      </c>
      <c r="K1819" s="41">
        <f t="shared" si="200"/>
        <v>9960.872247747644</v>
      </c>
      <c r="L1819" s="41">
        <f t="shared" si="201"/>
        <v>4.9639959000000004E-3</v>
      </c>
      <c r="M1819" s="41">
        <f t="shared" si="202"/>
        <v>7.7196759920043494</v>
      </c>
    </row>
    <row r="1820" spans="2:13">
      <c r="B1820" s="83">
        <f t="shared" si="196"/>
        <v>1815</v>
      </c>
      <c r="C1820" s="44">
        <v>6500</v>
      </c>
      <c r="D1820" s="48">
        <v>13428</v>
      </c>
      <c r="E1820" s="48">
        <v>13.428000000000001</v>
      </c>
      <c r="F1820" s="48">
        <v>19.727377623119729</v>
      </c>
      <c r="G1820" s="50">
        <v>477</v>
      </c>
      <c r="H1820" s="41">
        <f t="shared" si="197"/>
        <v>1.3428000000000001E-2</v>
      </c>
      <c r="I1820" s="41">
        <f t="shared" si="198"/>
        <v>1.77921</v>
      </c>
      <c r="J1820" s="41">
        <f t="shared" si="199"/>
        <v>6.4051560000000007</v>
      </c>
      <c r="K1820" s="41">
        <f t="shared" si="200"/>
        <v>9967.2774037476447</v>
      </c>
      <c r="L1820" s="41">
        <f t="shared" si="201"/>
        <v>4.9639959000000004E-3</v>
      </c>
      <c r="M1820" s="41">
        <f t="shared" si="202"/>
        <v>7.7246399879043492</v>
      </c>
    </row>
    <row r="1821" spans="2:13">
      <c r="B1821" s="83">
        <f t="shared" si="196"/>
        <v>1816</v>
      </c>
      <c r="C1821" s="44">
        <v>6500</v>
      </c>
      <c r="D1821" s="48">
        <v>13428</v>
      </c>
      <c r="E1821" s="48">
        <v>13.428000000000001</v>
      </c>
      <c r="F1821" s="48">
        <v>19.727377623119729</v>
      </c>
      <c r="G1821" s="50">
        <v>477.2</v>
      </c>
      <c r="H1821" s="41">
        <f t="shared" si="197"/>
        <v>1.3428000000000001E-2</v>
      </c>
      <c r="I1821" s="41">
        <f t="shared" si="198"/>
        <v>1.7799560000000001</v>
      </c>
      <c r="J1821" s="41">
        <f t="shared" si="199"/>
        <v>6.4078416000000002</v>
      </c>
      <c r="K1821" s="41">
        <f t="shared" si="200"/>
        <v>9973.685245347644</v>
      </c>
      <c r="L1821" s="41">
        <f t="shared" si="201"/>
        <v>4.9660772400000001E-3</v>
      </c>
      <c r="M1821" s="41">
        <f t="shared" si="202"/>
        <v>7.729606065144349</v>
      </c>
    </row>
    <row r="1822" spans="2:13">
      <c r="B1822" s="83">
        <f t="shared" si="196"/>
        <v>1817</v>
      </c>
      <c r="C1822" s="44">
        <v>6500</v>
      </c>
      <c r="D1822" s="48">
        <v>13428</v>
      </c>
      <c r="E1822" s="48">
        <v>13.428000000000001</v>
      </c>
      <c r="F1822" s="48">
        <v>19.727377623119729</v>
      </c>
      <c r="G1822" s="50">
        <v>477.2</v>
      </c>
      <c r="H1822" s="41">
        <f t="shared" si="197"/>
        <v>1.3428000000000001E-2</v>
      </c>
      <c r="I1822" s="41">
        <f t="shared" si="198"/>
        <v>1.7799560000000001</v>
      </c>
      <c r="J1822" s="41">
        <f t="shared" si="199"/>
        <v>6.4078416000000002</v>
      </c>
      <c r="K1822" s="41">
        <f t="shared" si="200"/>
        <v>9980.0930869476433</v>
      </c>
      <c r="L1822" s="41">
        <f t="shared" si="201"/>
        <v>4.9660772400000001E-3</v>
      </c>
      <c r="M1822" s="41">
        <f t="shared" si="202"/>
        <v>7.7345721423843488</v>
      </c>
    </row>
    <row r="1823" spans="2:13">
      <c r="B1823" s="83">
        <f t="shared" si="196"/>
        <v>1818</v>
      </c>
      <c r="C1823" s="44">
        <v>6500</v>
      </c>
      <c r="D1823" s="48">
        <v>13428</v>
      </c>
      <c r="E1823" s="48">
        <v>13.428000000000001</v>
      </c>
      <c r="F1823" s="48">
        <v>19.727377623119729</v>
      </c>
      <c r="G1823" s="50">
        <v>477.2</v>
      </c>
      <c r="H1823" s="41">
        <f t="shared" si="197"/>
        <v>1.3428000000000001E-2</v>
      </c>
      <c r="I1823" s="41">
        <f t="shared" si="198"/>
        <v>1.7799560000000001</v>
      </c>
      <c r="J1823" s="41">
        <f t="shared" si="199"/>
        <v>6.4078416000000002</v>
      </c>
      <c r="K1823" s="41">
        <f t="shared" si="200"/>
        <v>9986.5009285476426</v>
      </c>
      <c r="L1823" s="41">
        <f t="shared" si="201"/>
        <v>4.9660772400000001E-3</v>
      </c>
      <c r="M1823" s="41">
        <f t="shared" si="202"/>
        <v>7.7395382196243485</v>
      </c>
    </row>
    <row r="1824" spans="2:13">
      <c r="B1824" s="83">
        <f t="shared" si="196"/>
        <v>1819</v>
      </c>
      <c r="C1824" s="44">
        <v>6500</v>
      </c>
      <c r="D1824" s="48">
        <v>13428</v>
      </c>
      <c r="E1824" s="48">
        <v>13.428000000000001</v>
      </c>
      <c r="F1824" s="48">
        <v>19.727377623119729</v>
      </c>
      <c r="G1824" s="50">
        <v>477.2</v>
      </c>
      <c r="H1824" s="41">
        <f t="shared" si="197"/>
        <v>1.3428000000000001E-2</v>
      </c>
      <c r="I1824" s="41">
        <f t="shared" si="198"/>
        <v>1.7799560000000001</v>
      </c>
      <c r="J1824" s="41">
        <f t="shared" si="199"/>
        <v>6.4078416000000002</v>
      </c>
      <c r="K1824" s="41">
        <f t="shared" si="200"/>
        <v>9992.9087701476419</v>
      </c>
      <c r="L1824" s="41">
        <f t="shared" si="201"/>
        <v>4.9660772400000001E-3</v>
      </c>
      <c r="M1824" s="41">
        <f t="shared" si="202"/>
        <v>7.7445042968643483</v>
      </c>
    </row>
    <row r="1825" spans="2:13">
      <c r="B1825" s="83">
        <f t="shared" si="196"/>
        <v>1820</v>
      </c>
      <c r="C1825" s="44">
        <v>6500</v>
      </c>
      <c r="D1825" s="48">
        <v>13428</v>
      </c>
      <c r="E1825" s="48">
        <v>13.428000000000001</v>
      </c>
      <c r="F1825" s="48">
        <v>19.727377623119729</v>
      </c>
      <c r="G1825" s="50">
        <v>477.2</v>
      </c>
      <c r="H1825" s="41">
        <f t="shared" si="197"/>
        <v>1.3428000000000001E-2</v>
      </c>
      <c r="I1825" s="41">
        <f t="shared" si="198"/>
        <v>1.7799560000000001</v>
      </c>
      <c r="J1825" s="41">
        <f t="shared" si="199"/>
        <v>6.4078416000000002</v>
      </c>
      <c r="K1825" s="41">
        <f t="shared" si="200"/>
        <v>9999.3166117476412</v>
      </c>
      <c r="L1825" s="41">
        <f t="shared" si="201"/>
        <v>4.9660772400000001E-3</v>
      </c>
      <c r="M1825" s="41">
        <f t="shared" si="202"/>
        <v>7.749470374104348</v>
      </c>
    </row>
    <row r="1826" spans="2:13">
      <c r="B1826" s="83">
        <f t="shared" si="196"/>
        <v>1821</v>
      </c>
      <c r="C1826" s="44">
        <v>6500</v>
      </c>
      <c r="D1826" s="48">
        <v>13428</v>
      </c>
      <c r="E1826" s="48">
        <v>13.428000000000001</v>
      </c>
      <c r="F1826" s="48">
        <v>19.727377623119729</v>
      </c>
      <c r="G1826" s="50">
        <v>457.2</v>
      </c>
      <c r="H1826" s="41">
        <f t="shared" si="197"/>
        <v>1.3428000000000001E-2</v>
      </c>
      <c r="I1826" s="41">
        <f t="shared" si="198"/>
        <v>1.7053560000000001</v>
      </c>
      <c r="J1826" s="41">
        <f t="shared" si="199"/>
        <v>6.1392816000000003</v>
      </c>
      <c r="K1826" s="41">
        <f t="shared" si="200"/>
        <v>10005.455893347642</v>
      </c>
      <c r="L1826" s="41">
        <f t="shared" si="201"/>
        <v>4.7579432400000005E-3</v>
      </c>
      <c r="M1826" s="41">
        <f t="shared" si="202"/>
        <v>7.7542283173443476</v>
      </c>
    </row>
    <row r="1827" spans="2:13">
      <c r="B1827" s="83">
        <f t="shared" si="196"/>
        <v>1822</v>
      </c>
      <c r="C1827" s="44">
        <v>6500</v>
      </c>
      <c r="D1827" s="48">
        <v>13428</v>
      </c>
      <c r="E1827" s="48">
        <v>13.428000000000001</v>
      </c>
      <c r="F1827" s="48">
        <v>19.727377623119729</v>
      </c>
      <c r="G1827" s="50">
        <v>457.2</v>
      </c>
      <c r="H1827" s="41">
        <f t="shared" si="197"/>
        <v>1.3428000000000001E-2</v>
      </c>
      <c r="I1827" s="41">
        <f t="shared" si="198"/>
        <v>1.7053560000000001</v>
      </c>
      <c r="J1827" s="41">
        <f t="shared" si="199"/>
        <v>6.1392816000000003</v>
      </c>
      <c r="K1827" s="41">
        <f t="shared" si="200"/>
        <v>10011.595174947643</v>
      </c>
      <c r="L1827" s="41">
        <f t="shared" si="201"/>
        <v>4.7579432400000005E-3</v>
      </c>
      <c r="M1827" s="41">
        <f t="shared" si="202"/>
        <v>7.7589862605843471</v>
      </c>
    </row>
    <row r="1828" spans="2:13">
      <c r="B1828" s="83">
        <f t="shared" si="196"/>
        <v>1823</v>
      </c>
      <c r="C1828" s="44">
        <v>6500</v>
      </c>
      <c r="D1828" s="48">
        <v>13428</v>
      </c>
      <c r="E1828" s="48">
        <v>13.428000000000001</v>
      </c>
      <c r="F1828" s="48">
        <v>19.727377623119729</v>
      </c>
      <c r="G1828" s="50">
        <v>469.1</v>
      </c>
      <c r="H1828" s="41">
        <f t="shared" si="197"/>
        <v>1.3428000000000001E-2</v>
      </c>
      <c r="I1828" s="41">
        <f t="shared" si="198"/>
        <v>1.749743</v>
      </c>
      <c r="J1828" s="41">
        <f t="shared" si="199"/>
        <v>6.2990748000000005</v>
      </c>
      <c r="K1828" s="41">
        <f t="shared" si="200"/>
        <v>10017.894249747642</v>
      </c>
      <c r="L1828" s="41">
        <f t="shared" si="201"/>
        <v>4.8817829700000008E-3</v>
      </c>
      <c r="M1828" s="41">
        <f t="shared" si="202"/>
        <v>7.7638680435543472</v>
      </c>
    </row>
    <row r="1829" spans="2:13">
      <c r="B1829" s="83">
        <f t="shared" si="196"/>
        <v>1824</v>
      </c>
      <c r="C1829" s="44">
        <v>6500</v>
      </c>
      <c r="D1829" s="48">
        <v>13428</v>
      </c>
      <c r="E1829" s="48">
        <v>13.428000000000001</v>
      </c>
      <c r="F1829" s="48">
        <v>19.727377623119729</v>
      </c>
      <c r="G1829" s="50">
        <v>469.1</v>
      </c>
      <c r="H1829" s="41">
        <f t="shared" si="197"/>
        <v>1.3428000000000001E-2</v>
      </c>
      <c r="I1829" s="41">
        <f t="shared" si="198"/>
        <v>1.749743</v>
      </c>
      <c r="J1829" s="41">
        <f t="shared" si="199"/>
        <v>6.2990748000000005</v>
      </c>
      <c r="K1829" s="41">
        <f t="shared" si="200"/>
        <v>10024.193324547641</v>
      </c>
      <c r="L1829" s="41">
        <f t="shared" si="201"/>
        <v>4.8817829700000008E-3</v>
      </c>
      <c r="M1829" s="41">
        <f t="shared" si="202"/>
        <v>7.7687498265243473</v>
      </c>
    </row>
    <row r="1830" spans="2:13">
      <c r="B1830" s="83">
        <f t="shared" si="196"/>
        <v>1825</v>
      </c>
      <c r="C1830" s="44">
        <v>6500</v>
      </c>
      <c r="D1830" s="48">
        <v>13428</v>
      </c>
      <c r="E1830" s="48">
        <v>13.428000000000001</v>
      </c>
      <c r="F1830" s="48">
        <v>19.727377623119729</v>
      </c>
      <c r="G1830" s="50">
        <v>414.1</v>
      </c>
      <c r="H1830" s="41">
        <f t="shared" si="197"/>
        <v>1.3428000000000001E-2</v>
      </c>
      <c r="I1830" s="41">
        <f t="shared" si="198"/>
        <v>1.5445930000000001</v>
      </c>
      <c r="J1830" s="41">
        <f t="shared" si="199"/>
        <v>5.560534800000001</v>
      </c>
      <c r="K1830" s="41">
        <f t="shared" si="200"/>
        <v>10029.753859347642</v>
      </c>
      <c r="L1830" s="41">
        <f t="shared" si="201"/>
        <v>4.3094144700000009E-3</v>
      </c>
      <c r="M1830" s="41">
        <f t="shared" si="202"/>
        <v>7.7730592409943471</v>
      </c>
    </row>
    <row r="1831" spans="2:13">
      <c r="B1831" s="83">
        <f t="shared" si="196"/>
        <v>1826</v>
      </c>
      <c r="C1831" s="44">
        <v>6500</v>
      </c>
      <c r="D1831" s="48">
        <v>13428</v>
      </c>
      <c r="E1831" s="48">
        <v>13.428000000000001</v>
      </c>
      <c r="F1831" s="48">
        <v>19.727377623119729</v>
      </c>
      <c r="G1831" s="50">
        <v>443.8</v>
      </c>
      <c r="H1831" s="41">
        <f t="shared" si="197"/>
        <v>1.3428000000000001E-2</v>
      </c>
      <c r="I1831" s="41">
        <f t="shared" si="198"/>
        <v>1.6553740000000001</v>
      </c>
      <c r="J1831" s="41">
        <f t="shared" si="199"/>
        <v>5.9593464000000003</v>
      </c>
      <c r="K1831" s="41">
        <f t="shared" si="200"/>
        <v>10035.713205747643</v>
      </c>
      <c r="L1831" s="41">
        <f t="shared" si="201"/>
        <v>4.6184934600000003E-3</v>
      </c>
      <c r="M1831" s="41">
        <f t="shared" si="202"/>
        <v>7.7776777344543468</v>
      </c>
    </row>
    <row r="1832" spans="2:13">
      <c r="B1832" s="83">
        <f t="shared" si="196"/>
        <v>1827</v>
      </c>
      <c r="C1832" s="44">
        <v>6500</v>
      </c>
      <c r="D1832" s="48">
        <v>13428</v>
      </c>
      <c r="E1832" s="48">
        <v>13.428000000000001</v>
      </c>
      <c r="F1832" s="48">
        <v>19.727377623119729</v>
      </c>
      <c r="G1832" s="50">
        <v>443.8</v>
      </c>
      <c r="H1832" s="41">
        <f t="shared" si="197"/>
        <v>1.3428000000000001E-2</v>
      </c>
      <c r="I1832" s="41">
        <f t="shared" si="198"/>
        <v>1.6553740000000001</v>
      </c>
      <c r="J1832" s="41">
        <f t="shared" si="199"/>
        <v>5.9593464000000003</v>
      </c>
      <c r="K1832" s="41">
        <f t="shared" si="200"/>
        <v>10041.672552147644</v>
      </c>
      <c r="L1832" s="41">
        <f t="shared" si="201"/>
        <v>4.6184934600000003E-3</v>
      </c>
      <c r="M1832" s="41">
        <f t="shared" si="202"/>
        <v>7.7822962279143466</v>
      </c>
    </row>
    <row r="1833" spans="2:13">
      <c r="B1833" s="83">
        <f t="shared" si="196"/>
        <v>1828</v>
      </c>
      <c r="C1833" s="44">
        <v>6500</v>
      </c>
      <c r="D1833" s="48">
        <v>13428</v>
      </c>
      <c r="E1833" s="48">
        <v>13.428000000000001</v>
      </c>
      <c r="F1833" s="48">
        <v>19.727377623119729</v>
      </c>
      <c r="G1833" s="50">
        <v>470.5</v>
      </c>
      <c r="H1833" s="41">
        <f t="shared" si="197"/>
        <v>1.3428000000000001E-2</v>
      </c>
      <c r="I1833" s="41">
        <f t="shared" si="198"/>
        <v>1.7549650000000001</v>
      </c>
      <c r="J1833" s="41">
        <f t="shared" si="199"/>
        <v>6.3178740000000007</v>
      </c>
      <c r="K1833" s="41">
        <f t="shared" si="200"/>
        <v>10047.990426147644</v>
      </c>
      <c r="L1833" s="41">
        <f t="shared" si="201"/>
        <v>4.89635235E-3</v>
      </c>
      <c r="M1833" s="41">
        <f t="shared" si="202"/>
        <v>7.7871925802643469</v>
      </c>
    </row>
    <row r="1834" spans="2:13">
      <c r="B1834" s="83">
        <f t="shared" si="196"/>
        <v>1829</v>
      </c>
      <c r="C1834" s="44">
        <v>6500</v>
      </c>
      <c r="D1834" s="48">
        <v>13428</v>
      </c>
      <c r="E1834" s="48">
        <v>13.428000000000001</v>
      </c>
      <c r="F1834" s="48">
        <v>19.727377623119729</v>
      </c>
      <c r="G1834" s="50">
        <v>470.5</v>
      </c>
      <c r="H1834" s="41">
        <f t="shared" si="197"/>
        <v>1.3428000000000001E-2</v>
      </c>
      <c r="I1834" s="41">
        <f t="shared" si="198"/>
        <v>1.7549650000000001</v>
      </c>
      <c r="J1834" s="41">
        <f t="shared" si="199"/>
        <v>6.3178740000000007</v>
      </c>
      <c r="K1834" s="41">
        <f t="shared" si="200"/>
        <v>10054.308300147644</v>
      </c>
      <c r="L1834" s="41">
        <f t="shared" si="201"/>
        <v>4.89635235E-3</v>
      </c>
      <c r="M1834" s="41">
        <f t="shared" si="202"/>
        <v>7.7920889326143472</v>
      </c>
    </row>
    <row r="1835" spans="2:13">
      <c r="B1835" s="83">
        <f t="shared" si="196"/>
        <v>1830</v>
      </c>
      <c r="C1835" s="44">
        <v>6500</v>
      </c>
      <c r="D1835" s="48">
        <v>13428</v>
      </c>
      <c r="E1835" s="48">
        <v>13.428000000000001</v>
      </c>
      <c r="F1835" s="48">
        <v>19.727377623119729</v>
      </c>
      <c r="G1835" s="50">
        <v>470.5</v>
      </c>
      <c r="H1835" s="41">
        <f t="shared" si="197"/>
        <v>1.3428000000000001E-2</v>
      </c>
      <c r="I1835" s="41">
        <f t="shared" si="198"/>
        <v>1.7549650000000001</v>
      </c>
      <c r="J1835" s="41">
        <f t="shared" si="199"/>
        <v>6.3178740000000007</v>
      </c>
      <c r="K1835" s="41">
        <f t="shared" si="200"/>
        <v>10060.626174147645</v>
      </c>
      <c r="L1835" s="41">
        <f t="shared" si="201"/>
        <v>4.89635235E-3</v>
      </c>
      <c r="M1835" s="41">
        <f t="shared" si="202"/>
        <v>7.7969852849643475</v>
      </c>
    </row>
    <row r="1836" spans="2:13">
      <c r="B1836" s="83">
        <f t="shared" si="196"/>
        <v>1831</v>
      </c>
      <c r="C1836" s="44">
        <v>6500</v>
      </c>
      <c r="D1836" s="48">
        <v>13428</v>
      </c>
      <c r="E1836" s="48">
        <v>13.428000000000001</v>
      </c>
      <c r="F1836" s="48">
        <v>19.727377623119729</v>
      </c>
      <c r="G1836" s="50">
        <v>470.5</v>
      </c>
      <c r="H1836" s="41">
        <f t="shared" si="197"/>
        <v>1.3428000000000001E-2</v>
      </c>
      <c r="I1836" s="41">
        <f t="shared" si="198"/>
        <v>1.7549650000000001</v>
      </c>
      <c r="J1836" s="41">
        <f t="shared" si="199"/>
        <v>6.3178740000000007</v>
      </c>
      <c r="K1836" s="41">
        <f t="shared" si="200"/>
        <v>10066.944048147645</v>
      </c>
      <c r="L1836" s="41">
        <f t="shared" si="201"/>
        <v>4.89635235E-3</v>
      </c>
      <c r="M1836" s="41">
        <f t="shared" si="202"/>
        <v>7.8018816373143478</v>
      </c>
    </row>
    <row r="1837" spans="2:13">
      <c r="B1837" s="83">
        <f t="shared" si="196"/>
        <v>1832</v>
      </c>
      <c r="C1837" s="44">
        <v>6500</v>
      </c>
      <c r="D1837" s="48">
        <v>13428</v>
      </c>
      <c r="E1837" s="48">
        <v>13.428000000000001</v>
      </c>
      <c r="F1837" s="48">
        <v>19.727377623119729</v>
      </c>
      <c r="G1837" s="50">
        <v>483</v>
      </c>
      <c r="H1837" s="41">
        <f t="shared" si="197"/>
        <v>1.3428000000000001E-2</v>
      </c>
      <c r="I1837" s="41">
        <f t="shared" si="198"/>
        <v>1.80159</v>
      </c>
      <c r="J1837" s="41">
        <f t="shared" si="199"/>
        <v>6.4857240000000003</v>
      </c>
      <c r="K1837" s="41">
        <f t="shared" si="200"/>
        <v>10073.429772147645</v>
      </c>
      <c r="L1837" s="41">
        <f t="shared" si="201"/>
        <v>5.0264361E-3</v>
      </c>
      <c r="M1837" s="41">
        <f t="shared" si="202"/>
        <v>7.8069080734143474</v>
      </c>
    </row>
    <row r="1838" spans="2:13">
      <c r="B1838" s="83">
        <f t="shared" si="196"/>
        <v>1833</v>
      </c>
      <c r="C1838" s="44">
        <v>6500</v>
      </c>
      <c r="D1838" s="48">
        <v>13428</v>
      </c>
      <c r="E1838" s="48">
        <v>13.428000000000001</v>
      </c>
      <c r="F1838" s="48">
        <v>19.727377623119729</v>
      </c>
      <c r="G1838" s="50">
        <v>483</v>
      </c>
      <c r="H1838" s="41">
        <f t="shared" si="197"/>
        <v>1.3428000000000001E-2</v>
      </c>
      <c r="I1838" s="41">
        <f t="shared" si="198"/>
        <v>1.80159</v>
      </c>
      <c r="J1838" s="41">
        <f t="shared" si="199"/>
        <v>6.4857240000000003</v>
      </c>
      <c r="K1838" s="41">
        <f t="shared" si="200"/>
        <v>10079.915496147645</v>
      </c>
      <c r="L1838" s="41">
        <f t="shared" si="201"/>
        <v>5.0264361E-3</v>
      </c>
      <c r="M1838" s="41">
        <f t="shared" si="202"/>
        <v>7.8119345095143471</v>
      </c>
    </row>
    <row r="1839" spans="2:13">
      <c r="B1839" s="83">
        <f t="shared" si="196"/>
        <v>1834</v>
      </c>
      <c r="C1839" s="44">
        <v>6500</v>
      </c>
      <c r="D1839" s="48">
        <v>13428</v>
      </c>
      <c r="E1839" s="48">
        <v>13.428000000000001</v>
      </c>
      <c r="F1839" s="48">
        <v>19.727377623119729</v>
      </c>
      <c r="G1839" s="50">
        <v>483</v>
      </c>
      <c r="H1839" s="41">
        <f t="shared" si="197"/>
        <v>1.3428000000000001E-2</v>
      </c>
      <c r="I1839" s="41">
        <f t="shared" si="198"/>
        <v>1.80159</v>
      </c>
      <c r="J1839" s="41">
        <f t="shared" si="199"/>
        <v>6.4857240000000003</v>
      </c>
      <c r="K1839" s="41">
        <f t="shared" si="200"/>
        <v>10086.401220147645</v>
      </c>
      <c r="L1839" s="41">
        <f t="shared" si="201"/>
        <v>5.0264361E-3</v>
      </c>
      <c r="M1839" s="41">
        <f t="shared" si="202"/>
        <v>7.8169609456143467</v>
      </c>
    </row>
    <row r="1840" spans="2:13">
      <c r="B1840" s="83">
        <f t="shared" si="196"/>
        <v>1835</v>
      </c>
      <c r="C1840" s="44">
        <v>6500</v>
      </c>
      <c r="D1840" s="48">
        <v>13428</v>
      </c>
      <c r="E1840" s="48">
        <v>13.428000000000001</v>
      </c>
      <c r="F1840" s="48">
        <v>19.727377623119729</v>
      </c>
      <c r="G1840" s="50">
        <v>483</v>
      </c>
      <c r="H1840" s="41">
        <f t="shared" si="197"/>
        <v>1.3428000000000001E-2</v>
      </c>
      <c r="I1840" s="41">
        <f t="shared" si="198"/>
        <v>1.80159</v>
      </c>
      <c r="J1840" s="41">
        <f t="shared" si="199"/>
        <v>6.4857240000000003</v>
      </c>
      <c r="K1840" s="41">
        <f t="shared" si="200"/>
        <v>10092.886944147645</v>
      </c>
      <c r="L1840" s="41">
        <f t="shared" si="201"/>
        <v>5.0264361E-3</v>
      </c>
      <c r="M1840" s="41">
        <f t="shared" si="202"/>
        <v>7.8219873817143464</v>
      </c>
    </row>
    <row r="1841" spans="2:13">
      <c r="B1841" s="83">
        <f t="shared" si="196"/>
        <v>1836</v>
      </c>
      <c r="C1841" s="44">
        <v>6500</v>
      </c>
      <c r="D1841" s="48">
        <v>13428</v>
      </c>
      <c r="E1841" s="48">
        <v>13.428000000000001</v>
      </c>
      <c r="F1841" s="48">
        <v>19.727377623119729</v>
      </c>
      <c r="G1841" s="50">
        <v>483</v>
      </c>
      <c r="H1841" s="41">
        <f t="shared" si="197"/>
        <v>1.3428000000000001E-2</v>
      </c>
      <c r="I1841" s="41">
        <f t="shared" si="198"/>
        <v>1.80159</v>
      </c>
      <c r="J1841" s="41">
        <f t="shared" si="199"/>
        <v>6.4857240000000003</v>
      </c>
      <c r="K1841" s="41">
        <f t="shared" si="200"/>
        <v>10099.372668147646</v>
      </c>
      <c r="L1841" s="41">
        <f t="shared" si="201"/>
        <v>5.0264361E-3</v>
      </c>
      <c r="M1841" s="41">
        <f t="shared" si="202"/>
        <v>7.827013817814346</v>
      </c>
    </row>
    <row r="1842" spans="2:13">
      <c r="B1842" s="83">
        <f t="shared" si="196"/>
        <v>1837</v>
      </c>
      <c r="C1842" s="44">
        <v>6500</v>
      </c>
      <c r="D1842" s="48">
        <v>13428</v>
      </c>
      <c r="E1842" s="48">
        <v>13.428000000000001</v>
      </c>
      <c r="F1842" s="48">
        <v>19.727377623119729</v>
      </c>
      <c r="G1842" s="50">
        <v>479.7</v>
      </c>
      <c r="H1842" s="41">
        <f t="shared" si="197"/>
        <v>1.3428000000000001E-2</v>
      </c>
      <c r="I1842" s="41">
        <f t="shared" si="198"/>
        <v>1.7892810000000001</v>
      </c>
      <c r="J1842" s="41">
        <f t="shared" si="199"/>
        <v>6.4414116000000003</v>
      </c>
      <c r="K1842" s="41">
        <f t="shared" si="200"/>
        <v>10105.814079747646</v>
      </c>
      <c r="L1842" s="41">
        <f t="shared" si="201"/>
        <v>4.9920939900000008E-3</v>
      </c>
      <c r="M1842" s="41">
        <f t="shared" si="202"/>
        <v>7.8320059118043464</v>
      </c>
    </row>
    <row r="1843" spans="2:13">
      <c r="B1843" s="83">
        <f t="shared" si="196"/>
        <v>1838</v>
      </c>
      <c r="C1843" s="44">
        <v>6500</v>
      </c>
      <c r="D1843" s="48">
        <v>13428</v>
      </c>
      <c r="E1843" s="48">
        <v>13.428000000000001</v>
      </c>
      <c r="F1843" s="48">
        <v>19.727377623119729</v>
      </c>
      <c r="G1843" s="50">
        <v>482.7</v>
      </c>
      <c r="H1843" s="41">
        <f t="shared" si="197"/>
        <v>1.3428000000000001E-2</v>
      </c>
      <c r="I1843" s="41">
        <f t="shared" si="198"/>
        <v>1.8004709999999999</v>
      </c>
      <c r="J1843" s="41">
        <f t="shared" si="199"/>
        <v>6.4816956000000001</v>
      </c>
      <c r="K1843" s="41">
        <f t="shared" si="200"/>
        <v>10112.295775347646</v>
      </c>
      <c r="L1843" s="41">
        <f t="shared" si="201"/>
        <v>5.0233140900000006E-3</v>
      </c>
      <c r="M1843" s="41">
        <f t="shared" si="202"/>
        <v>7.8370292258943461</v>
      </c>
    </row>
    <row r="1844" spans="2:13">
      <c r="B1844" s="83">
        <f t="shared" si="196"/>
        <v>1839</v>
      </c>
      <c r="C1844" s="44">
        <v>6500</v>
      </c>
      <c r="D1844" s="48">
        <v>13428</v>
      </c>
      <c r="E1844" s="48">
        <v>13.428000000000001</v>
      </c>
      <c r="F1844" s="48">
        <v>19.727377623119729</v>
      </c>
      <c r="G1844" s="50">
        <v>492.1</v>
      </c>
      <c r="H1844" s="41">
        <f t="shared" si="197"/>
        <v>1.3428000000000001E-2</v>
      </c>
      <c r="I1844" s="41">
        <f t="shared" si="198"/>
        <v>1.8355330000000001</v>
      </c>
      <c r="J1844" s="41">
        <f t="shared" si="199"/>
        <v>6.6079188000000011</v>
      </c>
      <c r="K1844" s="41">
        <f t="shared" si="200"/>
        <v>10118.903694147646</v>
      </c>
      <c r="L1844" s="41">
        <f t="shared" si="201"/>
        <v>5.121137070000001E-3</v>
      </c>
      <c r="M1844" s="41">
        <f t="shared" si="202"/>
        <v>7.8421503629643459</v>
      </c>
    </row>
    <row r="1845" spans="2:13">
      <c r="B1845" s="83">
        <f t="shared" si="196"/>
        <v>1840</v>
      </c>
      <c r="C1845" s="44">
        <v>6500</v>
      </c>
      <c r="D1845" s="48">
        <v>13428</v>
      </c>
      <c r="E1845" s="48">
        <v>13.428000000000001</v>
      </c>
      <c r="F1845" s="48">
        <v>19.727377623119729</v>
      </c>
      <c r="G1845" s="50">
        <v>494.5</v>
      </c>
      <c r="H1845" s="41">
        <f t="shared" si="197"/>
        <v>1.3428000000000001E-2</v>
      </c>
      <c r="I1845" s="41">
        <f t="shared" si="198"/>
        <v>1.8444850000000002</v>
      </c>
      <c r="J1845" s="41">
        <f t="shared" si="199"/>
        <v>6.6401460000000005</v>
      </c>
      <c r="K1845" s="41">
        <f t="shared" si="200"/>
        <v>10125.543840147646</v>
      </c>
      <c r="L1845" s="41">
        <f t="shared" si="201"/>
        <v>5.1461131500000002E-3</v>
      </c>
      <c r="M1845" s="41">
        <f t="shared" si="202"/>
        <v>7.8472964761143462</v>
      </c>
    </row>
    <row r="1846" spans="2:13">
      <c r="B1846" s="83">
        <f t="shared" si="196"/>
        <v>1841</v>
      </c>
      <c r="C1846" s="44">
        <v>6500</v>
      </c>
      <c r="D1846" s="48">
        <v>13428</v>
      </c>
      <c r="E1846" s="48">
        <v>13.428000000000001</v>
      </c>
      <c r="F1846" s="48">
        <v>19.727377623119729</v>
      </c>
      <c r="G1846" s="50">
        <v>494.6</v>
      </c>
      <c r="H1846" s="41">
        <f t="shared" si="197"/>
        <v>1.3428000000000001E-2</v>
      </c>
      <c r="I1846" s="41">
        <f t="shared" si="198"/>
        <v>1.8448580000000003</v>
      </c>
      <c r="J1846" s="41">
        <f t="shared" si="199"/>
        <v>6.6414888000000003</v>
      </c>
      <c r="K1846" s="41">
        <f t="shared" si="200"/>
        <v>10132.185328947646</v>
      </c>
      <c r="L1846" s="41">
        <f t="shared" si="201"/>
        <v>5.14715382E-3</v>
      </c>
      <c r="M1846" s="41">
        <f t="shared" si="202"/>
        <v>7.8524436299343465</v>
      </c>
    </row>
    <row r="1847" spans="2:13">
      <c r="B1847" s="83">
        <f t="shared" si="196"/>
        <v>1842</v>
      </c>
      <c r="C1847" s="44">
        <v>6500</v>
      </c>
      <c r="D1847" s="48">
        <v>13428</v>
      </c>
      <c r="E1847" s="48">
        <v>13.428000000000001</v>
      </c>
      <c r="F1847" s="48">
        <v>19.727377623119729</v>
      </c>
      <c r="G1847" s="50">
        <v>494.6</v>
      </c>
      <c r="H1847" s="41">
        <f t="shared" si="197"/>
        <v>1.3428000000000001E-2</v>
      </c>
      <c r="I1847" s="41">
        <f t="shared" si="198"/>
        <v>1.8448580000000003</v>
      </c>
      <c r="J1847" s="41">
        <f t="shared" si="199"/>
        <v>6.6414888000000003</v>
      </c>
      <c r="K1847" s="41">
        <f t="shared" si="200"/>
        <v>10138.826817747646</v>
      </c>
      <c r="L1847" s="41">
        <f t="shared" si="201"/>
        <v>5.14715382E-3</v>
      </c>
      <c r="M1847" s="41">
        <f t="shared" si="202"/>
        <v>7.8575907837543468</v>
      </c>
    </row>
    <row r="1848" spans="2:13">
      <c r="B1848" s="83">
        <f t="shared" si="196"/>
        <v>1843</v>
      </c>
      <c r="C1848" s="44">
        <v>6500</v>
      </c>
      <c r="D1848" s="48">
        <v>13428</v>
      </c>
      <c r="E1848" s="48">
        <v>13.428000000000001</v>
      </c>
      <c r="F1848" s="48">
        <v>19.727377623119729</v>
      </c>
      <c r="G1848" s="50">
        <v>494.6</v>
      </c>
      <c r="H1848" s="41">
        <f t="shared" si="197"/>
        <v>1.3428000000000001E-2</v>
      </c>
      <c r="I1848" s="41">
        <f t="shared" si="198"/>
        <v>1.8448580000000003</v>
      </c>
      <c r="J1848" s="41">
        <f t="shared" si="199"/>
        <v>6.6414888000000003</v>
      </c>
      <c r="K1848" s="41">
        <f t="shared" si="200"/>
        <v>10145.468306547646</v>
      </c>
      <c r="L1848" s="41">
        <f t="shared" si="201"/>
        <v>5.14715382E-3</v>
      </c>
      <c r="M1848" s="41">
        <f t="shared" si="202"/>
        <v>7.8627379375743471</v>
      </c>
    </row>
    <row r="1849" spans="2:13">
      <c r="B1849" s="83">
        <f t="shared" si="196"/>
        <v>1844</v>
      </c>
      <c r="C1849" s="44">
        <v>6500</v>
      </c>
      <c r="D1849" s="48">
        <v>13428</v>
      </c>
      <c r="E1849" s="48">
        <v>13.428000000000001</v>
      </c>
      <c r="F1849" s="48">
        <v>19.727377623119729</v>
      </c>
      <c r="G1849" s="50">
        <v>494.6</v>
      </c>
      <c r="H1849" s="41">
        <f t="shared" si="197"/>
        <v>1.3428000000000001E-2</v>
      </c>
      <c r="I1849" s="41">
        <f t="shared" si="198"/>
        <v>1.8448580000000003</v>
      </c>
      <c r="J1849" s="41">
        <f t="shared" si="199"/>
        <v>6.6414888000000003</v>
      </c>
      <c r="K1849" s="41">
        <f t="shared" si="200"/>
        <v>10152.109795347646</v>
      </c>
      <c r="L1849" s="41">
        <f t="shared" si="201"/>
        <v>5.14715382E-3</v>
      </c>
      <c r="M1849" s="41">
        <f t="shared" si="202"/>
        <v>7.8678850913943474</v>
      </c>
    </row>
    <row r="1850" spans="2:13">
      <c r="B1850" s="83">
        <f t="shared" si="196"/>
        <v>1845</v>
      </c>
      <c r="C1850" s="44">
        <v>6500</v>
      </c>
      <c r="D1850" s="48">
        <v>13428</v>
      </c>
      <c r="E1850" s="48">
        <v>13.428000000000001</v>
      </c>
      <c r="F1850" s="48">
        <v>19.727377623119729</v>
      </c>
      <c r="G1850" s="50">
        <v>494.6</v>
      </c>
      <c r="H1850" s="41">
        <f t="shared" si="197"/>
        <v>1.3428000000000001E-2</v>
      </c>
      <c r="I1850" s="41">
        <f t="shared" si="198"/>
        <v>1.8448580000000003</v>
      </c>
      <c r="J1850" s="41">
        <f t="shared" si="199"/>
        <v>6.6414888000000003</v>
      </c>
      <c r="K1850" s="41">
        <f t="shared" si="200"/>
        <v>10158.751284147645</v>
      </c>
      <c r="L1850" s="41">
        <f t="shared" si="201"/>
        <v>5.14715382E-3</v>
      </c>
      <c r="M1850" s="41">
        <f t="shared" si="202"/>
        <v>7.8730322452143477</v>
      </c>
    </row>
    <row r="1851" spans="2:13">
      <c r="B1851" s="83">
        <f t="shared" si="196"/>
        <v>1846</v>
      </c>
      <c r="C1851" s="44">
        <v>6500</v>
      </c>
      <c r="D1851" s="48">
        <v>13428</v>
      </c>
      <c r="E1851" s="48">
        <v>13.428000000000001</v>
      </c>
      <c r="F1851" s="48">
        <v>19.727377623119729</v>
      </c>
      <c r="G1851" s="50">
        <v>494.6</v>
      </c>
      <c r="H1851" s="41">
        <f t="shared" si="197"/>
        <v>1.3428000000000001E-2</v>
      </c>
      <c r="I1851" s="41">
        <f t="shared" si="198"/>
        <v>1.8448580000000003</v>
      </c>
      <c r="J1851" s="41">
        <f t="shared" si="199"/>
        <v>6.6414888000000003</v>
      </c>
      <c r="K1851" s="41">
        <f t="shared" si="200"/>
        <v>10165.392772947645</v>
      </c>
      <c r="L1851" s="41">
        <f t="shared" si="201"/>
        <v>5.14715382E-3</v>
      </c>
      <c r="M1851" s="41">
        <f t="shared" si="202"/>
        <v>7.8781793990343481</v>
      </c>
    </row>
    <row r="1852" spans="2:13">
      <c r="B1852" s="83">
        <f t="shared" si="196"/>
        <v>1847</v>
      </c>
      <c r="C1852" s="44">
        <v>6500</v>
      </c>
      <c r="D1852" s="48">
        <v>13428</v>
      </c>
      <c r="E1852" s="48">
        <v>13.428000000000001</v>
      </c>
      <c r="F1852" s="48">
        <v>19.727377623119729</v>
      </c>
      <c r="G1852" s="50">
        <v>494.6</v>
      </c>
      <c r="H1852" s="41">
        <f t="shared" si="197"/>
        <v>1.3428000000000001E-2</v>
      </c>
      <c r="I1852" s="41">
        <f t="shared" si="198"/>
        <v>1.8448580000000003</v>
      </c>
      <c r="J1852" s="41">
        <f t="shared" si="199"/>
        <v>6.6414888000000003</v>
      </c>
      <c r="K1852" s="41">
        <f t="shared" si="200"/>
        <v>10172.034261747645</v>
      </c>
      <c r="L1852" s="41">
        <f t="shared" si="201"/>
        <v>5.14715382E-3</v>
      </c>
      <c r="M1852" s="41">
        <f t="shared" si="202"/>
        <v>7.8833265528543484</v>
      </c>
    </row>
    <row r="1853" spans="2:13">
      <c r="B1853" s="83">
        <f t="shared" si="196"/>
        <v>1848</v>
      </c>
      <c r="C1853" s="44">
        <v>6500</v>
      </c>
      <c r="D1853" s="48">
        <v>13428</v>
      </c>
      <c r="E1853" s="48">
        <v>13.428000000000001</v>
      </c>
      <c r="F1853" s="48">
        <v>19.727377623119729</v>
      </c>
      <c r="G1853" s="50">
        <v>494.6</v>
      </c>
      <c r="H1853" s="41">
        <f t="shared" si="197"/>
        <v>1.3428000000000001E-2</v>
      </c>
      <c r="I1853" s="41">
        <f t="shared" si="198"/>
        <v>1.8448580000000003</v>
      </c>
      <c r="J1853" s="41">
        <f t="shared" si="199"/>
        <v>6.6414888000000003</v>
      </c>
      <c r="K1853" s="41">
        <f t="shared" si="200"/>
        <v>10178.675750547645</v>
      </c>
      <c r="L1853" s="41">
        <f t="shared" si="201"/>
        <v>5.14715382E-3</v>
      </c>
      <c r="M1853" s="41">
        <f t="shared" si="202"/>
        <v>7.8884737066743487</v>
      </c>
    </row>
    <row r="1854" spans="2:13">
      <c r="B1854" s="83">
        <f t="shared" si="196"/>
        <v>1849</v>
      </c>
      <c r="C1854" s="44">
        <v>6500</v>
      </c>
      <c r="D1854" s="48">
        <v>13428</v>
      </c>
      <c r="E1854" s="48">
        <v>13.428000000000001</v>
      </c>
      <c r="F1854" s="48">
        <v>19.727377623119729</v>
      </c>
      <c r="G1854" s="50">
        <v>494.6</v>
      </c>
      <c r="H1854" s="41">
        <f t="shared" si="197"/>
        <v>1.3428000000000001E-2</v>
      </c>
      <c r="I1854" s="41">
        <f t="shared" si="198"/>
        <v>1.8448580000000003</v>
      </c>
      <c r="J1854" s="41">
        <f t="shared" si="199"/>
        <v>6.6414888000000003</v>
      </c>
      <c r="K1854" s="41">
        <f t="shared" si="200"/>
        <v>10185.317239347645</v>
      </c>
      <c r="L1854" s="41">
        <f t="shared" si="201"/>
        <v>5.14715382E-3</v>
      </c>
      <c r="M1854" s="41">
        <f t="shared" si="202"/>
        <v>7.893620860494349</v>
      </c>
    </row>
    <row r="1855" spans="2:13">
      <c r="B1855" s="83">
        <f t="shared" si="196"/>
        <v>1850</v>
      </c>
      <c r="C1855" s="44">
        <v>6500</v>
      </c>
      <c r="D1855" s="48">
        <v>13428</v>
      </c>
      <c r="E1855" s="48">
        <v>13.428000000000001</v>
      </c>
      <c r="F1855" s="48">
        <v>19.727377623119729</v>
      </c>
      <c r="G1855" s="50">
        <v>494.6</v>
      </c>
      <c r="H1855" s="41">
        <f t="shared" si="197"/>
        <v>1.3428000000000001E-2</v>
      </c>
      <c r="I1855" s="41">
        <f t="shared" si="198"/>
        <v>1.8448580000000003</v>
      </c>
      <c r="J1855" s="41">
        <f t="shared" si="199"/>
        <v>6.6414888000000003</v>
      </c>
      <c r="K1855" s="41">
        <f t="shared" si="200"/>
        <v>10191.958728147645</v>
      </c>
      <c r="L1855" s="41">
        <f t="shared" si="201"/>
        <v>5.14715382E-3</v>
      </c>
      <c r="M1855" s="41">
        <f t="shared" si="202"/>
        <v>7.8987680143143493</v>
      </c>
    </row>
    <row r="1856" spans="2:13">
      <c r="B1856" s="83">
        <f t="shared" si="196"/>
        <v>1851</v>
      </c>
      <c r="C1856" s="44">
        <v>6500</v>
      </c>
      <c r="D1856" s="48">
        <v>13428</v>
      </c>
      <c r="E1856" s="48">
        <v>13.428000000000001</v>
      </c>
      <c r="F1856" s="48">
        <v>19.727377623119729</v>
      </c>
      <c r="G1856" s="50">
        <v>494.6</v>
      </c>
      <c r="H1856" s="41">
        <f t="shared" si="197"/>
        <v>1.3428000000000001E-2</v>
      </c>
      <c r="I1856" s="41">
        <f t="shared" si="198"/>
        <v>1.8448580000000003</v>
      </c>
      <c r="J1856" s="41">
        <f t="shared" si="199"/>
        <v>6.6414888000000003</v>
      </c>
      <c r="K1856" s="41">
        <f t="shared" si="200"/>
        <v>10198.600216947645</v>
      </c>
      <c r="L1856" s="41">
        <f t="shared" si="201"/>
        <v>5.14715382E-3</v>
      </c>
      <c r="M1856" s="41">
        <f t="shared" si="202"/>
        <v>7.9039151681343496</v>
      </c>
    </row>
    <row r="1857" spans="2:13">
      <c r="B1857" s="83">
        <f t="shared" si="196"/>
        <v>1852</v>
      </c>
      <c r="C1857" s="44">
        <v>6500</v>
      </c>
      <c r="D1857" s="48">
        <v>13428</v>
      </c>
      <c r="E1857" s="48">
        <v>13.428000000000001</v>
      </c>
      <c r="F1857" s="48">
        <v>19.727377623119729</v>
      </c>
      <c r="G1857" s="50">
        <v>494.6</v>
      </c>
      <c r="H1857" s="41">
        <f t="shared" si="197"/>
        <v>1.3428000000000001E-2</v>
      </c>
      <c r="I1857" s="41">
        <f t="shared" si="198"/>
        <v>1.8448580000000003</v>
      </c>
      <c r="J1857" s="41">
        <f t="shared" si="199"/>
        <v>6.6414888000000003</v>
      </c>
      <c r="K1857" s="41">
        <f t="shared" si="200"/>
        <v>10205.241705747645</v>
      </c>
      <c r="L1857" s="41">
        <f t="shared" si="201"/>
        <v>5.14715382E-3</v>
      </c>
      <c r="M1857" s="41">
        <f t="shared" si="202"/>
        <v>7.9090623219543499</v>
      </c>
    </row>
    <row r="1858" spans="2:13">
      <c r="B1858" s="83">
        <f t="shared" si="196"/>
        <v>1853</v>
      </c>
      <c r="C1858" s="44">
        <v>6500</v>
      </c>
      <c r="D1858" s="48">
        <v>13428</v>
      </c>
      <c r="E1858" s="48">
        <v>13.428000000000001</v>
      </c>
      <c r="F1858" s="48">
        <v>19.727377623119729</v>
      </c>
      <c r="G1858" s="50">
        <v>494.6</v>
      </c>
      <c r="H1858" s="41">
        <f t="shared" si="197"/>
        <v>1.3428000000000001E-2</v>
      </c>
      <c r="I1858" s="41">
        <f t="shared" si="198"/>
        <v>1.8448580000000003</v>
      </c>
      <c r="J1858" s="41">
        <f t="shared" si="199"/>
        <v>6.6414888000000003</v>
      </c>
      <c r="K1858" s="41">
        <f t="shared" si="200"/>
        <v>10211.883194547645</v>
      </c>
      <c r="L1858" s="41">
        <f t="shared" si="201"/>
        <v>5.14715382E-3</v>
      </c>
      <c r="M1858" s="41">
        <f t="shared" si="202"/>
        <v>7.9142094757743502</v>
      </c>
    </row>
    <row r="1859" spans="2:13">
      <c r="B1859" s="83">
        <f t="shared" si="196"/>
        <v>1854</v>
      </c>
      <c r="C1859" s="44">
        <v>6500</v>
      </c>
      <c r="D1859" s="48">
        <v>13428</v>
      </c>
      <c r="E1859" s="48">
        <v>13.428000000000001</v>
      </c>
      <c r="F1859" s="48">
        <v>19.727377623119729</v>
      </c>
      <c r="G1859" s="50">
        <v>494.6</v>
      </c>
      <c r="H1859" s="41">
        <f t="shared" si="197"/>
        <v>1.3428000000000001E-2</v>
      </c>
      <c r="I1859" s="41">
        <f t="shared" si="198"/>
        <v>1.8448580000000003</v>
      </c>
      <c r="J1859" s="41">
        <f t="shared" si="199"/>
        <v>6.6414888000000003</v>
      </c>
      <c r="K1859" s="41">
        <f t="shared" si="200"/>
        <v>10218.524683347645</v>
      </c>
      <c r="L1859" s="41">
        <f t="shared" si="201"/>
        <v>5.14715382E-3</v>
      </c>
      <c r="M1859" s="41">
        <f t="shared" si="202"/>
        <v>7.9193566295943505</v>
      </c>
    </row>
    <row r="1860" spans="2:13">
      <c r="B1860" s="83">
        <f t="shared" si="196"/>
        <v>1855</v>
      </c>
      <c r="C1860" s="44">
        <v>6500</v>
      </c>
      <c r="D1860" s="48">
        <v>13428</v>
      </c>
      <c r="E1860" s="48">
        <v>13.428000000000001</v>
      </c>
      <c r="F1860" s="48">
        <v>19.727377623119729</v>
      </c>
      <c r="G1860" s="50">
        <v>494.6</v>
      </c>
      <c r="H1860" s="41">
        <f t="shared" si="197"/>
        <v>1.3428000000000001E-2</v>
      </c>
      <c r="I1860" s="41">
        <f t="shared" si="198"/>
        <v>1.8448580000000003</v>
      </c>
      <c r="J1860" s="41">
        <f t="shared" si="199"/>
        <v>6.6414888000000003</v>
      </c>
      <c r="K1860" s="41">
        <f t="shared" si="200"/>
        <v>10225.166172147645</v>
      </c>
      <c r="L1860" s="41">
        <f t="shared" si="201"/>
        <v>5.14715382E-3</v>
      </c>
      <c r="M1860" s="41">
        <f t="shared" si="202"/>
        <v>7.9245037834143508</v>
      </c>
    </row>
    <row r="1861" spans="2:13">
      <c r="B1861" s="83">
        <f t="shared" si="196"/>
        <v>1856</v>
      </c>
      <c r="C1861" s="44">
        <v>6500</v>
      </c>
      <c r="D1861" s="48">
        <v>13428</v>
      </c>
      <c r="E1861" s="48">
        <v>13.428000000000001</v>
      </c>
      <c r="F1861" s="48">
        <v>19.727377623119729</v>
      </c>
      <c r="G1861" s="50">
        <v>494.6</v>
      </c>
      <c r="H1861" s="41">
        <f t="shared" si="197"/>
        <v>1.3428000000000001E-2</v>
      </c>
      <c r="I1861" s="41">
        <f t="shared" si="198"/>
        <v>1.8448580000000003</v>
      </c>
      <c r="J1861" s="41">
        <f t="shared" si="199"/>
        <v>6.6414888000000003</v>
      </c>
      <c r="K1861" s="41">
        <f t="shared" si="200"/>
        <v>10231.807660947645</v>
      </c>
      <c r="L1861" s="41">
        <f t="shared" si="201"/>
        <v>5.14715382E-3</v>
      </c>
      <c r="M1861" s="41">
        <f t="shared" si="202"/>
        <v>7.9296509372343511</v>
      </c>
    </row>
    <row r="1862" spans="2:13">
      <c r="B1862" s="83">
        <f t="shared" si="196"/>
        <v>1857</v>
      </c>
      <c r="C1862" s="44">
        <v>6500</v>
      </c>
      <c r="D1862" s="48">
        <v>13428</v>
      </c>
      <c r="E1862" s="48">
        <v>13.428000000000001</v>
      </c>
      <c r="F1862" s="48">
        <v>19.727377623119729</v>
      </c>
      <c r="G1862" s="50">
        <v>494.6</v>
      </c>
      <c r="H1862" s="41">
        <f t="shared" si="197"/>
        <v>1.3428000000000001E-2</v>
      </c>
      <c r="I1862" s="41">
        <f t="shared" si="198"/>
        <v>1.8448580000000003</v>
      </c>
      <c r="J1862" s="41">
        <f t="shared" si="199"/>
        <v>6.6414888000000003</v>
      </c>
      <c r="K1862" s="41">
        <f t="shared" si="200"/>
        <v>10238.449149747645</v>
      </c>
      <c r="L1862" s="41">
        <f t="shared" si="201"/>
        <v>5.14715382E-3</v>
      </c>
      <c r="M1862" s="41">
        <f t="shared" si="202"/>
        <v>7.9347980910543514</v>
      </c>
    </row>
    <row r="1863" spans="2:13">
      <c r="B1863" s="83">
        <f t="shared" ref="B1863:B1926" si="203">B1862+1</f>
        <v>1858</v>
      </c>
      <c r="C1863" s="44">
        <v>6500</v>
      </c>
      <c r="D1863" s="48">
        <v>13428</v>
      </c>
      <c r="E1863" s="48">
        <v>13.428000000000001</v>
      </c>
      <c r="F1863" s="48">
        <v>19.727377623119729</v>
      </c>
      <c r="G1863" s="50">
        <v>494.6</v>
      </c>
      <c r="H1863" s="41">
        <f t="shared" ref="H1863:H1926" si="204">E1863/1000</f>
        <v>1.3428000000000001E-2</v>
      </c>
      <c r="I1863" s="41">
        <f t="shared" ref="I1863:I1926" si="205">E1863*G1863/3600</f>
        <v>1.8448580000000003</v>
      </c>
      <c r="J1863" s="41">
        <f t="shared" ref="J1863:J1926" si="206">H1863*G1863</f>
        <v>6.6414888000000003</v>
      </c>
      <c r="K1863" s="41">
        <f t="shared" ref="K1863:K1926" si="207">K1862+J1863</f>
        <v>10245.090638547645</v>
      </c>
      <c r="L1863" s="41">
        <f t="shared" ref="L1863:L1926" si="208">J1863/1000*0.775</f>
        <v>5.14715382E-3</v>
      </c>
      <c r="M1863" s="41">
        <f t="shared" ref="M1863:M1926" si="209">M1862+L1863</f>
        <v>7.9399452448743517</v>
      </c>
    </row>
    <row r="1864" spans="2:13">
      <c r="B1864" s="83">
        <f t="shared" si="203"/>
        <v>1859</v>
      </c>
      <c r="C1864" s="44">
        <v>6500</v>
      </c>
      <c r="D1864" s="48">
        <v>13428</v>
      </c>
      <c r="E1864" s="48">
        <v>13.428000000000001</v>
      </c>
      <c r="F1864" s="48">
        <v>19.727377623119729</v>
      </c>
      <c r="G1864" s="50">
        <v>494.6</v>
      </c>
      <c r="H1864" s="41">
        <f t="shared" si="204"/>
        <v>1.3428000000000001E-2</v>
      </c>
      <c r="I1864" s="41">
        <f t="shared" si="205"/>
        <v>1.8448580000000003</v>
      </c>
      <c r="J1864" s="41">
        <f t="shared" si="206"/>
        <v>6.6414888000000003</v>
      </c>
      <c r="K1864" s="41">
        <f t="shared" si="207"/>
        <v>10251.732127347645</v>
      </c>
      <c r="L1864" s="41">
        <f t="shared" si="208"/>
        <v>5.14715382E-3</v>
      </c>
      <c r="M1864" s="41">
        <f t="shared" si="209"/>
        <v>7.945092398694352</v>
      </c>
    </row>
    <row r="1865" spans="2:13">
      <c r="B1865" s="83">
        <f t="shared" si="203"/>
        <v>1860</v>
      </c>
      <c r="C1865" s="44">
        <v>6500</v>
      </c>
      <c r="D1865" s="48">
        <v>13428</v>
      </c>
      <c r="E1865" s="48">
        <v>13.428000000000001</v>
      </c>
      <c r="F1865" s="48">
        <v>19.727377623119729</v>
      </c>
      <c r="G1865" s="50">
        <v>494.6</v>
      </c>
      <c r="H1865" s="41">
        <f t="shared" si="204"/>
        <v>1.3428000000000001E-2</v>
      </c>
      <c r="I1865" s="41">
        <f t="shared" si="205"/>
        <v>1.8448580000000003</v>
      </c>
      <c r="J1865" s="41">
        <f t="shared" si="206"/>
        <v>6.6414888000000003</v>
      </c>
      <c r="K1865" s="41">
        <f t="shared" si="207"/>
        <v>10258.373616147644</v>
      </c>
      <c r="L1865" s="41">
        <f t="shared" si="208"/>
        <v>5.14715382E-3</v>
      </c>
      <c r="M1865" s="41">
        <f t="shared" si="209"/>
        <v>7.9502395525143523</v>
      </c>
    </row>
    <row r="1866" spans="2:13">
      <c r="B1866" s="83">
        <f t="shared" si="203"/>
        <v>1861</v>
      </c>
      <c r="C1866" s="44">
        <v>6500</v>
      </c>
      <c r="D1866" s="48">
        <v>13428</v>
      </c>
      <c r="E1866" s="48">
        <v>13.428000000000001</v>
      </c>
      <c r="F1866" s="48">
        <v>19.727377623119729</v>
      </c>
      <c r="G1866" s="50">
        <v>494.6</v>
      </c>
      <c r="H1866" s="41">
        <f t="shared" si="204"/>
        <v>1.3428000000000001E-2</v>
      </c>
      <c r="I1866" s="41">
        <f t="shared" si="205"/>
        <v>1.8448580000000003</v>
      </c>
      <c r="J1866" s="41">
        <f t="shared" si="206"/>
        <v>6.6414888000000003</v>
      </c>
      <c r="K1866" s="41">
        <f t="shared" si="207"/>
        <v>10265.015104947644</v>
      </c>
      <c r="L1866" s="41">
        <f t="shared" si="208"/>
        <v>5.14715382E-3</v>
      </c>
      <c r="M1866" s="41">
        <f t="shared" si="209"/>
        <v>7.9553867063343526</v>
      </c>
    </row>
    <row r="1867" spans="2:13">
      <c r="B1867" s="83">
        <f t="shared" si="203"/>
        <v>1862</v>
      </c>
      <c r="C1867" s="44">
        <v>6500</v>
      </c>
      <c r="D1867" s="48">
        <v>13428</v>
      </c>
      <c r="E1867" s="48">
        <v>13.428000000000001</v>
      </c>
      <c r="F1867" s="48">
        <v>19.727377623119729</v>
      </c>
      <c r="G1867" s="50">
        <v>494.6</v>
      </c>
      <c r="H1867" s="41">
        <f t="shared" si="204"/>
        <v>1.3428000000000001E-2</v>
      </c>
      <c r="I1867" s="41">
        <f t="shared" si="205"/>
        <v>1.8448580000000003</v>
      </c>
      <c r="J1867" s="41">
        <f t="shared" si="206"/>
        <v>6.6414888000000003</v>
      </c>
      <c r="K1867" s="41">
        <f t="shared" si="207"/>
        <v>10271.656593747644</v>
      </c>
      <c r="L1867" s="41">
        <f t="shared" si="208"/>
        <v>5.14715382E-3</v>
      </c>
      <c r="M1867" s="41">
        <f t="shared" si="209"/>
        <v>7.9605338601543529</v>
      </c>
    </row>
    <row r="1868" spans="2:13">
      <c r="B1868" s="83">
        <f t="shared" si="203"/>
        <v>1863</v>
      </c>
      <c r="C1868" s="44">
        <v>6500</v>
      </c>
      <c r="D1868" s="48">
        <v>13428</v>
      </c>
      <c r="E1868" s="48">
        <v>13.428000000000001</v>
      </c>
      <c r="F1868" s="48">
        <v>19.727377623119729</v>
      </c>
      <c r="G1868" s="50">
        <v>494.6</v>
      </c>
      <c r="H1868" s="41">
        <f t="shared" si="204"/>
        <v>1.3428000000000001E-2</v>
      </c>
      <c r="I1868" s="41">
        <f t="shared" si="205"/>
        <v>1.8448580000000003</v>
      </c>
      <c r="J1868" s="41">
        <f t="shared" si="206"/>
        <v>6.6414888000000003</v>
      </c>
      <c r="K1868" s="41">
        <f t="shared" si="207"/>
        <v>10278.298082547644</v>
      </c>
      <c r="L1868" s="41">
        <f t="shared" si="208"/>
        <v>5.14715382E-3</v>
      </c>
      <c r="M1868" s="41">
        <f t="shared" si="209"/>
        <v>7.9656810139743532</v>
      </c>
    </row>
    <row r="1869" spans="2:13">
      <c r="B1869" s="83">
        <f t="shared" si="203"/>
        <v>1864</v>
      </c>
      <c r="C1869" s="44">
        <v>6500</v>
      </c>
      <c r="D1869" s="48">
        <v>13428</v>
      </c>
      <c r="E1869" s="48">
        <v>13.428000000000001</v>
      </c>
      <c r="F1869" s="48">
        <v>19.727377623119729</v>
      </c>
      <c r="G1869" s="50">
        <v>494.6</v>
      </c>
      <c r="H1869" s="41">
        <f t="shared" si="204"/>
        <v>1.3428000000000001E-2</v>
      </c>
      <c r="I1869" s="41">
        <f t="shared" si="205"/>
        <v>1.8448580000000003</v>
      </c>
      <c r="J1869" s="41">
        <f t="shared" si="206"/>
        <v>6.6414888000000003</v>
      </c>
      <c r="K1869" s="41">
        <f t="shared" si="207"/>
        <v>10284.939571347644</v>
      </c>
      <c r="L1869" s="41">
        <f t="shared" si="208"/>
        <v>5.14715382E-3</v>
      </c>
      <c r="M1869" s="41">
        <f t="shared" si="209"/>
        <v>7.9708281677943535</v>
      </c>
    </row>
    <row r="1870" spans="2:13">
      <c r="B1870" s="83">
        <f t="shared" si="203"/>
        <v>1865</v>
      </c>
      <c r="C1870" s="44">
        <v>6500</v>
      </c>
      <c r="D1870" s="48">
        <v>13428</v>
      </c>
      <c r="E1870" s="48">
        <v>13.428000000000001</v>
      </c>
      <c r="F1870" s="48">
        <v>19.727377623119729</v>
      </c>
      <c r="G1870" s="50">
        <v>494.6</v>
      </c>
      <c r="H1870" s="41">
        <f t="shared" si="204"/>
        <v>1.3428000000000001E-2</v>
      </c>
      <c r="I1870" s="41">
        <f t="shared" si="205"/>
        <v>1.8448580000000003</v>
      </c>
      <c r="J1870" s="41">
        <f t="shared" si="206"/>
        <v>6.6414888000000003</v>
      </c>
      <c r="K1870" s="41">
        <f t="shared" si="207"/>
        <v>10291.581060147644</v>
      </c>
      <c r="L1870" s="41">
        <f t="shared" si="208"/>
        <v>5.14715382E-3</v>
      </c>
      <c r="M1870" s="41">
        <f t="shared" si="209"/>
        <v>7.9759753216143539</v>
      </c>
    </row>
    <row r="1871" spans="2:13">
      <c r="B1871" s="83">
        <f t="shared" si="203"/>
        <v>1866</v>
      </c>
      <c r="C1871" s="44">
        <v>6500</v>
      </c>
      <c r="D1871" s="48">
        <v>13428</v>
      </c>
      <c r="E1871" s="48">
        <v>13.428000000000001</v>
      </c>
      <c r="F1871" s="48">
        <v>19.727377623119729</v>
      </c>
      <c r="G1871" s="50">
        <v>494.6</v>
      </c>
      <c r="H1871" s="41">
        <f t="shared" si="204"/>
        <v>1.3428000000000001E-2</v>
      </c>
      <c r="I1871" s="41">
        <f t="shared" si="205"/>
        <v>1.8448580000000003</v>
      </c>
      <c r="J1871" s="41">
        <f t="shared" si="206"/>
        <v>6.6414888000000003</v>
      </c>
      <c r="K1871" s="41">
        <f t="shared" si="207"/>
        <v>10298.222548947644</v>
      </c>
      <c r="L1871" s="41">
        <f t="shared" si="208"/>
        <v>5.14715382E-3</v>
      </c>
      <c r="M1871" s="41">
        <f t="shared" si="209"/>
        <v>7.9811224754343542</v>
      </c>
    </row>
    <row r="1872" spans="2:13">
      <c r="B1872" s="83">
        <f t="shared" si="203"/>
        <v>1867</v>
      </c>
      <c r="C1872" s="44">
        <v>6500</v>
      </c>
      <c r="D1872" s="48">
        <v>13428</v>
      </c>
      <c r="E1872" s="48">
        <v>13.428000000000001</v>
      </c>
      <c r="F1872" s="48">
        <v>19.727377623119729</v>
      </c>
      <c r="G1872" s="50">
        <v>494.6</v>
      </c>
      <c r="H1872" s="41">
        <f t="shared" si="204"/>
        <v>1.3428000000000001E-2</v>
      </c>
      <c r="I1872" s="41">
        <f t="shared" si="205"/>
        <v>1.8448580000000003</v>
      </c>
      <c r="J1872" s="41">
        <f t="shared" si="206"/>
        <v>6.6414888000000003</v>
      </c>
      <c r="K1872" s="41">
        <f t="shared" si="207"/>
        <v>10304.864037747644</v>
      </c>
      <c r="L1872" s="41">
        <f t="shared" si="208"/>
        <v>5.14715382E-3</v>
      </c>
      <c r="M1872" s="41">
        <f t="shared" si="209"/>
        <v>7.9862696292543545</v>
      </c>
    </row>
    <row r="1873" spans="2:13">
      <c r="B1873" s="83">
        <f t="shared" si="203"/>
        <v>1868</v>
      </c>
      <c r="C1873" s="44">
        <v>6500</v>
      </c>
      <c r="D1873" s="48">
        <v>13428</v>
      </c>
      <c r="E1873" s="48">
        <v>13.428000000000001</v>
      </c>
      <c r="F1873" s="48">
        <v>19.727377623119729</v>
      </c>
      <c r="G1873" s="50">
        <v>494.6</v>
      </c>
      <c r="H1873" s="41">
        <f t="shared" si="204"/>
        <v>1.3428000000000001E-2</v>
      </c>
      <c r="I1873" s="41">
        <f t="shared" si="205"/>
        <v>1.8448580000000003</v>
      </c>
      <c r="J1873" s="41">
        <f t="shared" si="206"/>
        <v>6.6414888000000003</v>
      </c>
      <c r="K1873" s="41">
        <f t="shared" si="207"/>
        <v>10311.505526547644</v>
      </c>
      <c r="L1873" s="41">
        <f t="shared" si="208"/>
        <v>5.14715382E-3</v>
      </c>
      <c r="M1873" s="41">
        <f t="shared" si="209"/>
        <v>7.9914167830743548</v>
      </c>
    </row>
    <row r="1874" spans="2:13">
      <c r="B1874" s="83">
        <f t="shared" si="203"/>
        <v>1869</v>
      </c>
      <c r="C1874" s="44">
        <v>6500</v>
      </c>
      <c r="D1874" s="48">
        <v>13428</v>
      </c>
      <c r="E1874" s="48">
        <v>13.428000000000001</v>
      </c>
      <c r="F1874" s="48">
        <v>19.727377623119729</v>
      </c>
      <c r="G1874" s="50">
        <v>494.6</v>
      </c>
      <c r="H1874" s="41">
        <f t="shared" si="204"/>
        <v>1.3428000000000001E-2</v>
      </c>
      <c r="I1874" s="41">
        <f t="shared" si="205"/>
        <v>1.8448580000000003</v>
      </c>
      <c r="J1874" s="41">
        <f t="shared" si="206"/>
        <v>6.6414888000000003</v>
      </c>
      <c r="K1874" s="41">
        <f t="shared" si="207"/>
        <v>10318.147015347644</v>
      </c>
      <c r="L1874" s="41">
        <f t="shared" si="208"/>
        <v>5.14715382E-3</v>
      </c>
      <c r="M1874" s="41">
        <f t="shared" si="209"/>
        <v>7.9965639368943551</v>
      </c>
    </row>
    <row r="1875" spans="2:13">
      <c r="B1875" s="83">
        <f t="shared" si="203"/>
        <v>1870</v>
      </c>
      <c r="C1875" s="44">
        <v>6500</v>
      </c>
      <c r="D1875" s="48">
        <v>13428</v>
      </c>
      <c r="E1875" s="48">
        <v>13.428000000000001</v>
      </c>
      <c r="F1875" s="48">
        <v>19.727377623119729</v>
      </c>
      <c r="G1875" s="50">
        <v>494.6</v>
      </c>
      <c r="H1875" s="41">
        <f t="shared" si="204"/>
        <v>1.3428000000000001E-2</v>
      </c>
      <c r="I1875" s="41">
        <f t="shared" si="205"/>
        <v>1.8448580000000003</v>
      </c>
      <c r="J1875" s="41">
        <f t="shared" si="206"/>
        <v>6.6414888000000003</v>
      </c>
      <c r="K1875" s="41">
        <f t="shared" si="207"/>
        <v>10324.788504147644</v>
      </c>
      <c r="L1875" s="41">
        <f t="shared" si="208"/>
        <v>5.14715382E-3</v>
      </c>
      <c r="M1875" s="41">
        <f t="shared" si="209"/>
        <v>8.0017110907143554</v>
      </c>
    </row>
    <row r="1876" spans="2:13">
      <c r="B1876" s="83">
        <f t="shared" si="203"/>
        <v>1871</v>
      </c>
      <c r="C1876" s="44">
        <v>6500</v>
      </c>
      <c r="D1876" s="48">
        <v>13428</v>
      </c>
      <c r="E1876" s="48">
        <v>13.428000000000001</v>
      </c>
      <c r="F1876" s="48">
        <v>19.727377623119729</v>
      </c>
      <c r="G1876" s="50">
        <v>494.6</v>
      </c>
      <c r="H1876" s="41">
        <f t="shared" si="204"/>
        <v>1.3428000000000001E-2</v>
      </c>
      <c r="I1876" s="41">
        <f t="shared" si="205"/>
        <v>1.8448580000000003</v>
      </c>
      <c r="J1876" s="41">
        <f t="shared" si="206"/>
        <v>6.6414888000000003</v>
      </c>
      <c r="K1876" s="41">
        <f t="shared" si="207"/>
        <v>10331.429992947644</v>
      </c>
      <c r="L1876" s="41">
        <f t="shared" si="208"/>
        <v>5.14715382E-3</v>
      </c>
      <c r="M1876" s="41">
        <f t="shared" si="209"/>
        <v>8.0068582445343548</v>
      </c>
    </row>
    <row r="1877" spans="2:13">
      <c r="B1877" s="83">
        <f t="shared" si="203"/>
        <v>1872</v>
      </c>
      <c r="C1877" s="44">
        <v>6500</v>
      </c>
      <c r="D1877" s="48">
        <v>13428</v>
      </c>
      <c r="E1877" s="48">
        <v>13.428000000000001</v>
      </c>
      <c r="F1877" s="48">
        <v>19.727377623119729</v>
      </c>
      <c r="G1877" s="50">
        <v>494.6</v>
      </c>
      <c r="H1877" s="41">
        <f t="shared" si="204"/>
        <v>1.3428000000000001E-2</v>
      </c>
      <c r="I1877" s="41">
        <f t="shared" si="205"/>
        <v>1.8448580000000003</v>
      </c>
      <c r="J1877" s="41">
        <f t="shared" si="206"/>
        <v>6.6414888000000003</v>
      </c>
      <c r="K1877" s="41">
        <f t="shared" si="207"/>
        <v>10338.071481747644</v>
      </c>
      <c r="L1877" s="41">
        <f t="shared" si="208"/>
        <v>5.14715382E-3</v>
      </c>
      <c r="M1877" s="41">
        <f t="shared" si="209"/>
        <v>8.0120053983543542</v>
      </c>
    </row>
    <row r="1878" spans="2:13">
      <c r="B1878" s="83">
        <f t="shared" si="203"/>
        <v>1873</v>
      </c>
      <c r="C1878" s="44">
        <v>6500</v>
      </c>
      <c r="D1878" s="48">
        <v>13428</v>
      </c>
      <c r="E1878" s="48">
        <v>13.428000000000001</v>
      </c>
      <c r="F1878" s="48">
        <v>19.727377623119729</v>
      </c>
      <c r="G1878" s="50">
        <v>494.6</v>
      </c>
      <c r="H1878" s="41">
        <f t="shared" si="204"/>
        <v>1.3428000000000001E-2</v>
      </c>
      <c r="I1878" s="41">
        <f t="shared" si="205"/>
        <v>1.8448580000000003</v>
      </c>
      <c r="J1878" s="41">
        <f t="shared" si="206"/>
        <v>6.6414888000000003</v>
      </c>
      <c r="K1878" s="41">
        <f t="shared" si="207"/>
        <v>10344.712970547644</v>
      </c>
      <c r="L1878" s="41">
        <f t="shared" si="208"/>
        <v>5.14715382E-3</v>
      </c>
      <c r="M1878" s="41">
        <f t="shared" si="209"/>
        <v>8.0171525521743536</v>
      </c>
    </row>
    <row r="1879" spans="2:13">
      <c r="B1879" s="83">
        <f t="shared" si="203"/>
        <v>1874</v>
      </c>
      <c r="C1879" s="44">
        <v>6500</v>
      </c>
      <c r="D1879" s="48">
        <v>13428</v>
      </c>
      <c r="E1879" s="48">
        <v>13.428000000000001</v>
      </c>
      <c r="F1879" s="48">
        <v>19.727377623119729</v>
      </c>
      <c r="G1879" s="50">
        <v>494.6</v>
      </c>
      <c r="H1879" s="41">
        <f t="shared" si="204"/>
        <v>1.3428000000000001E-2</v>
      </c>
      <c r="I1879" s="41">
        <f t="shared" si="205"/>
        <v>1.8448580000000003</v>
      </c>
      <c r="J1879" s="41">
        <f t="shared" si="206"/>
        <v>6.6414888000000003</v>
      </c>
      <c r="K1879" s="41">
        <f t="shared" si="207"/>
        <v>10351.354459347644</v>
      </c>
      <c r="L1879" s="41">
        <f t="shared" si="208"/>
        <v>5.14715382E-3</v>
      </c>
      <c r="M1879" s="41">
        <f t="shared" si="209"/>
        <v>8.022299705994353</v>
      </c>
    </row>
    <row r="1880" spans="2:13">
      <c r="B1880" s="83">
        <f t="shared" si="203"/>
        <v>1875</v>
      </c>
      <c r="C1880" s="44">
        <v>6500</v>
      </c>
      <c r="D1880" s="48">
        <v>13428</v>
      </c>
      <c r="E1880" s="48">
        <v>13.428000000000001</v>
      </c>
      <c r="F1880" s="48">
        <v>19.727377623119729</v>
      </c>
      <c r="G1880" s="50">
        <v>494.6</v>
      </c>
      <c r="H1880" s="41">
        <f t="shared" si="204"/>
        <v>1.3428000000000001E-2</v>
      </c>
      <c r="I1880" s="41">
        <f t="shared" si="205"/>
        <v>1.8448580000000003</v>
      </c>
      <c r="J1880" s="41">
        <f t="shared" si="206"/>
        <v>6.6414888000000003</v>
      </c>
      <c r="K1880" s="41">
        <f t="shared" si="207"/>
        <v>10357.995948147644</v>
      </c>
      <c r="L1880" s="41">
        <f t="shared" si="208"/>
        <v>5.14715382E-3</v>
      </c>
      <c r="M1880" s="41">
        <f t="shared" si="209"/>
        <v>8.0274468598143525</v>
      </c>
    </row>
    <row r="1881" spans="2:13">
      <c r="B1881" s="83">
        <f t="shared" si="203"/>
        <v>1876</v>
      </c>
      <c r="C1881" s="44">
        <v>6500</v>
      </c>
      <c r="D1881" s="48">
        <v>13428</v>
      </c>
      <c r="E1881" s="48">
        <v>13.428000000000001</v>
      </c>
      <c r="F1881" s="48">
        <v>19.727377623119729</v>
      </c>
      <c r="G1881" s="50">
        <v>494.6</v>
      </c>
      <c r="H1881" s="41">
        <f t="shared" si="204"/>
        <v>1.3428000000000001E-2</v>
      </c>
      <c r="I1881" s="41">
        <f t="shared" si="205"/>
        <v>1.8448580000000003</v>
      </c>
      <c r="J1881" s="41">
        <f t="shared" si="206"/>
        <v>6.6414888000000003</v>
      </c>
      <c r="K1881" s="41">
        <f t="shared" si="207"/>
        <v>10364.637436947643</v>
      </c>
      <c r="L1881" s="41">
        <f t="shared" si="208"/>
        <v>5.14715382E-3</v>
      </c>
      <c r="M1881" s="41">
        <f t="shared" si="209"/>
        <v>8.0325940136343519</v>
      </c>
    </row>
    <row r="1882" spans="2:13">
      <c r="B1882" s="83">
        <f t="shared" si="203"/>
        <v>1877</v>
      </c>
      <c r="C1882" s="44">
        <v>6500</v>
      </c>
      <c r="D1882" s="48">
        <v>13428</v>
      </c>
      <c r="E1882" s="48">
        <v>13.428000000000001</v>
      </c>
      <c r="F1882" s="48">
        <v>19.727377623119729</v>
      </c>
      <c r="G1882" s="50">
        <v>494.6</v>
      </c>
      <c r="H1882" s="41">
        <f t="shared" si="204"/>
        <v>1.3428000000000001E-2</v>
      </c>
      <c r="I1882" s="41">
        <f t="shared" si="205"/>
        <v>1.8448580000000003</v>
      </c>
      <c r="J1882" s="41">
        <f t="shared" si="206"/>
        <v>6.6414888000000003</v>
      </c>
      <c r="K1882" s="41">
        <f t="shared" si="207"/>
        <v>10371.278925747643</v>
      </c>
      <c r="L1882" s="41">
        <f t="shared" si="208"/>
        <v>5.14715382E-3</v>
      </c>
      <c r="M1882" s="41">
        <f t="shared" si="209"/>
        <v>8.0377411674543513</v>
      </c>
    </row>
    <row r="1883" spans="2:13">
      <c r="B1883" s="83">
        <f t="shared" si="203"/>
        <v>1878</v>
      </c>
      <c r="C1883" s="44">
        <v>6500</v>
      </c>
      <c r="D1883" s="48">
        <v>13428</v>
      </c>
      <c r="E1883" s="48">
        <v>13.428000000000001</v>
      </c>
      <c r="F1883" s="48">
        <v>19.727377623119729</v>
      </c>
      <c r="G1883" s="50">
        <v>494.6</v>
      </c>
      <c r="H1883" s="41">
        <f t="shared" si="204"/>
        <v>1.3428000000000001E-2</v>
      </c>
      <c r="I1883" s="41">
        <f t="shared" si="205"/>
        <v>1.8448580000000003</v>
      </c>
      <c r="J1883" s="41">
        <f t="shared" si="206"/>
        <v>6.6414888000000003</v>
      </c>
      <c r="K1883" s="41">
        <f t="shared" si="207"/>
        <v>10377.920414547643</v>
      </c>
      <c r="L1883" s="41">
        <f t="shared" si="208"/>
        <v>5.14715382E-3</v>
      </c>
      <c r="M1883" s="41">
        <f t="shared" si="209"/>
        <v>8.0428883212743507</v>
      </c>
    </row>
    <row r="1884" spans="2:13">
      <c r="B1884" s="83">
        <f t="shared" si="203"/>
        <v>1879</v>
      </c>
      <c r="C1884" s="44">
        <v>6500</v>
      </c>
      <c r="D1884" s="48">
        <v>13428</v>
      </c>
      <c r="E1884" s="48">
        <v>13.428000000000001</v>
      </c>
      <c r="F1884" s="48">
        <v>19.727377623119729</v>
      </c>
      <c r="G1884" s="50">
        <v>494.6</v>
      </c>
      <c r="H1884" s="41">
        <f t="shared" si="204"/>
        <v>1.3428000000000001E-2</v>
      </c>
      <c r="I1884" s="41">
        <f t="shared" si="205"/>
        <v>1.8448580000000003</v>
      </c>
      <c r="J1884" s="41">
        <f t="shared" si="206"/>
        <v>6.6414888000000003</v>
      </c>
      <c r="K1884" s="41">
        <f t="shared" si="207"/>
        <v>10384.561903347643</v>
      </c>
      <c r="L1884" s="41">
        <f t="shared" si="208"/>
        <v>5.14715382E-3</v>
      </c>
      <c r="M1884" s="41">
        <f t="shared" si="209"/>
        <v>8.0480354750943501</v>
      </c>
    </row>
    <row r="1885" spans="2:13">
      <c r="B1885" s="83">
        <f t="shared" si="203"/>
        <v>1880</v>
      </c>
      <c r="C1885" s="44">
        <v>6500</v>
      </c>
      <c r="D1885" s="48">
        <v>13428</v>
      </c>
      <c r="E1885" s="48">
        <v>13.428000000000001</v>
      </c>
      <c r="F1885" s="48">
        <v>19.727377623119729</v>
      </c>
      <c r="G1885" s="50">
        <v>494.6</v>
      </c>
      <c r="H1885" s="41">
        <f t="shared" si="204"/>
        <v>1.3428000000000001E-2</v>
      </c>
      <c r="I1885" s="41">
        <f t="shared" si="205"/>
        <v>1.8448580000000003</v>
      </c>
      <c r="J1885" s="41">
        <f t="shared" si="206"/>
        <v>6.6414888000000003</v>
      </c>
      <c r="K1885" s="41">
        <f t="shared" si="207"/>
        <v>10391.203392147643</v>
      </c>
      <c r="L1885" s="41">
        <f t="shared" si="208"/>
        <v>5.14715382E-3</v>
      </c>
      <c r="M1885" s="41">
        <f t="shared" si="209"/>
        <v>8.0531826289143496</v>
      </c>
    </row>
    <row r="1886" spans="2:13">
      <c r="B1886" s="83">
        <f t="shared" si="203"/>
        <v>1881</v>
      </c>
      <c r="C1886" s="44">
        <v>6500</v>
      </c>
      <c r="D1886" s="48">
        <v>13428</v>
      </c>
      <c r="E1886" s="48">
        <v>13.428000000000001</v>
      </c>
      <c r="F1886" s="48">
        <v>19.727377623119729</v>
      </c>
      <c r="G1886" s="50">
        <v>494.6</v>
      </c>
      <c r="H1886" s="41">
        <f t="shared" si="204"/>
        <v>1.3428000000000001E-2</v>
      </c>
      <c r="I1886" s="41">
        <f t="shared" si="205"/>
        <v>1.8448580000000003</v>
      </c>
      <c r="J1886" s="41">
        <f t="shared" si="206"/>
        <v>6.6414888000000003</v>
      </c>
      <c r="K1886" s="41">
        <f t="shared" si="207"/>
        <v>10397.844880947643</v>
      </c>
      <c r="L1886" s="41">
        <f t="shared" si="208"/>
        <v>5.14715382E-3</v>
      </c>
      <c r="M1886" s="41">
        <f t="shared" si="209"/>
        <v>8.058329782734349</v>
      </c>
    </row>
    <row r="1887" spans="2:13">
      <c r="B1887" s="83">
        <f t="shared" si="203"/>
        <v>1882</v>
      </c>
      <c r="C1887" s="44">
        <v>6500</v>
      </c>
      <c r="D1887" s="48">
        <v>13428</v>
      </c>
      <c r="E1887" s="48">
        <v>13.428000000000001</v>
      </c>
      <c r="F1887" s="48">
        <v>19.727377623119729</v>
      </c>
      <c r="G1887" s="50">
        <v>494.6</v>
      </c>
      <c r="H1887" s="41">
        <f t="shared" si="204"/>
        <v>1.3428000000000001E-2</v>
      </c>
      <c r="I1887" s="41">
        <f t="shared" si="205"/>
        <v>1.8448580000000003</v>
      </c>
      <c r="J1887" s="41">
        <f t="shared" si="206"/>
        <v>6.6414888000000003</v>
      </c>
      <c r="K1887" s="41">
        <f t="shared" si="207"/>
        <v>10404.486369747643</v>
      </c>
      <c r="L1887" s="41">
        <f t="shared" si="208"/>
        <v>5.14715382E-3</v>
      </c>
      <c r="M1887" s="41">
        <f t="shared" si="209"/>
        <v>8.0634769365543484</v>
      </c>
    </row>
    <row r="1888" spans="2:13">
      <c r="B1888" s="83">
        <f t="shared" si="203"/>
        <v>1883</v>
      </c>
      <c r="C1888" s="44">
        <v>6500</v>
      </c>
      <c r="D1888" s="48">
        <v>13428</v>
      </c>
      <c r="E1888" s="48">
        <v>13.428000000000001</v>
      </c>
      <c r="F1888" s="48">
        <v>19.727377623119729</v>
      </c>
      <c r="G1888" s="50">
        <v>494.6</v>
      </c>
      <c r="H1888" s="41">
        <f t="shared" si="204"/>
        <v>1.3428000000000001E-2</v>
      </c>
      <c r="I1888" s="41">
        <f t="shared" si="205"/>
        <v>1.8448580000000003</v>
      </c>
      <c r="J1888" s="41">
        <f t="shared" si="206"/>
        <v>6.6414888000000003</v>
      </c>
      <c r="K1888" s="41">
        <f t="shared" si="207"/>
        <v>10411.127858547643</v>
      </c>
      <c r="L1888" s="41">
        <f t="shared" si="208"/>
        <v>5.14715382E-3</v>
      </c>
      <c r="M1888" s="41">
        <f t="shared" si="209"/>
        <v>8.0686240903743478</v>
      </c>
    </row>
    <row r="1889" spans="2:13">
      <c r="B1889" s="83">
        <f t="shared" si="203"/>
        <v>1884</v>
      </c>
      <c r="C1889" s="44">
        <v>6500</v>
      </c>
      <c r="D1889" s="48">
        <v>13428</v>
      </c>
      <c r="E1889" s="48">
        <v>13.428000000000001</v>
      </c>
      <c r="F1889" s="48">
        <v>19.727377623119729</v>
      </c>
      <c r="G1889" s="50">
        <v>494.6</v>
      </c>
      <c r="H1889" s="41">
        <f t="shared" si="204"/>
        <v>1.3428000000000001E-2</v>
      </c>
      <c r="I1889" s="41">
        <f t="shared" si="205"/>
        <v>1.8448580000000003</v>
      </c>
      <c r="J1889" s="41">
        <f t="shared" si="206"/>
        <v>6.6414888000000003</v>
      </c>
      <c r="K1889" s="41">
        <f t="shared" si="207"/>
        <v>10417.769347347643</v>
      </c>
      <c r="L1889" s="41">
        <f t="shared" si="208"/>
        <v>5.14715382E-3</v>
      </c>
      <c r="M1889" s="41">
        <f t="shared" si="209"/>
        <v>8.0737712441943472</v>
      </c>
    </row>
    <row r="1890" spans="2:13">
      <c r="B1890" s="83">
        <f t="shared" si="203"/>
        <v>1885</v>
      </c>
      <c r="C1890" s="44">
        <v>6500</v>
      </c>
      <c r="D1890" s="48">
        <v>13428</v>
      </c>
      <c r="E1890" s="48">
        <v>13.428000000000001</v>
      </c>
      <c r="F1890" s="48">
        <v>19.727377623119729</v>
      </c>
      <c r="G1890" s="50">
        <v>494.6</v>
      </c>
      <c r="H1890" s="41">
        <f t="shared" si="204"/>
        <v>1.3428000000000001E-2</v>
      </c>
      <c r="I1890" s="41">
        <f t="shared" si="205"/>
        <v>1.8448580000000003</v>
      </c>
      <c r="J1890" s="41">
        <f t="shared" si="206"/>
        <v>6.6414888000000003</v>
      </c>
      <c r="K1890" s="41">
        <f t="shared" si="207"/>
        <v>10424.410836147643</v>
      </c>
      <c r="L1890" s="41">
        <f t="shared" si="208"/>
        <v>5.14715382E-3</v>
      </c>
      <c r="M1890" s="41">
        <f t="shared" si="209"/>
        <v>8.0789183980143466</v>
      </c>
    </row>
    <row r="1891" spans="2:13">
      <c r="B1891" s="83">
        <f t="shared" si="203"/>
        <v>1886</v>
      </c>
      <c r="C1891" s="44">
        <v>6500</v>
      </c>
      <c r="D1891" s="48">
        <v>13428</v>
      </c>
      <c r="E1891" s="48">
        <v>13.428000000000001</v>
      </c>
      <c r="F1891" s="48">
        <v>19.727377623119729</v>
      </c>
      <c r="G1891" s="50">
        <v>494.6</v>
      </c>
      <c r="H1891" s="41">
        <f t="shared" si="204"/>
        <v>1.3428000000000001E-2</v>
      </c>
      <c r="I1891" s="41">
        <f t="shared" si="205"/>
        <v>1.8448580000000003</v>
      </c>
      <c r="J1891" s="41">
        <f t="shared" si="206"/>
        <v>6.6414888000000003</v>
      </c>
      <c r="K1891" s="41">
        <f t="shared" si="207"/>
        <v>10431.052324947643</v>
      </c>
      <c r="L1891" s="41">
        <f t="shared" si="208"/>
        <v>5.14715382E-3</v>
      </c>
      <c r="M1891" s="41">
        <f t="shared" si="209"/>
        <v>8.0840655518343461</v>
      </c>
    </row>
    <row r="1892" spans="2:13">
      <c r="B1892" s="83">
        <f t="shared" si="203"/>
        <v>1887</v>
      </c>
      <c r="C1892" s="44">
        <v>6500</v>
      </c>
      <c r="D1892" s="48">
        <v>13428</v>
      </c>
      <c r="E1892" s="48">
        <v>13.428000000000001</v>
      </c>
      <c r="F1892" s="48">
        <v>19.727377623119729</v>
      </c>
      <c r="G1892" s="50">
        <v>494.6</v>
      </c>
      <c r="H1892" s="41">
        <f t="shared" si="204"/>
        <v>1.3428000000000001E-2</v>
      </c>
      <c r="I1892" s="41">
        <f t="shared" si="205"/>
        <v>1.8448580000000003</v>
      </c>
      <c r="J1892" s="41">
        <f t="shared" si="206"/>
        <v>6.6414888000000003</v>
      </c>
      <c r="K1892" s="41">
        <f t="shared" si="207"/>
        <v>10437.693813747643</v>
      </c>
      <c r="L1892" s="41">
        <f t="shared" si="208"/>
        <v>5.14715382E-3</v>
      </c>
      <c r="M1892" s="41">
        <f t="shared" si="209"/>
        <v>8.0892127056543455</v>
      </c>
    </row>
    <row r="1893" spans="2:13">
      <c r="B1893" s="83">
        <f t="shared" si="203"/>
        <v>1888</v>
      </c>
      <c r="C1893" s="44">
        <v>6500</v>
      </c>
      <c r="D1893" s="48">
        <v>13428</v>
      </c>
      <c r="E1893" s="48">
        <v>13.428000000000001</v>
      </c>
      <c r="F1893" s="48">
        <v>19.727377623119729</v>
      </c>
      <c r="G1893" s="50">
        <v>494.6</v>
      </c>
      <c r="H1893" s="41">
        <f t="shared" si="204"/>
        <v>1.3428000000000001E-2</v>
      </c>
      <c r="I1893" s="41">
        <f t="shared" si="205"/>
        <v>1.8448580000000003</v>
      </c>
      <c r="J1893" s="41">
        <f t="shared" si="206"/>
        <v>6.6414888000000003</v>
      </c>
      <c r="K1893" s="41">
        <f t="shared" si="207"/>
        <v>10444.335302547643</v>
      </c>
      <c r="L1893" s="41">
        <f t="shared" si="208"/>
        <v>5.14715382E-3</v>
      </c>
      <c r="M1893" s="41">
        <f t="shared" si="209"/>
        <v>8.0943598594743449</v>
      </c>
    </row>
    <row r="1894" spans="2:13">
      <c r="B1894" s="83">
        <f t="shared" si="203"/>
        <v>1889</v>
      </c>
      <c r="C1894" s="44">
        <v>6500</v>
      </c>
      <c r="D1894" s="48">
        <v>13428</v>
      </c>
      <c r="E1894" s="48">
        <v>13.428000000000001</v>
      </c>
      <c r="F1894" s="48">
        <v>19.727377623119729</v>
      </c>
      <c r="G1894" s="50">
        <v>494.6</v>
      </c>
      <c r="H1894" s="41">
        <f t="shared" si="204"/>
        <v>1.3428000000000001E-2</v>
      </c>
      <c r="I1894" s="41">
        <f t="shared" si="205"/>
        <v>1.8448580000000003</v>
      </c>
      <c r="J1894" s="41">
        <f t="shared" si="206"/>
        <v>6.6414888000000003</v>
      </c>
      <c r="K1894" s="41">
        <f t="shared" si="207"/>
        <v>10450.976791347643</v>
      </c>
      <c r="L1894" s="41">
        <f t="shared" si="208"/>
        <v>5.14715382E-3</v>
      </c>
      <c r="M1894" s="41">
        <f t="shared" si="209"/>
        <v>8.0995070132943443</v>
      </c>
    </row>
    <row r="1895" spans="2:13">
      <c r="B1895" s="83">
        <f t="shared" si="203"/>
        <v>1890</v>
      </c>
      <c r="C1895" s="44">
        <v>6500</v>
      </c>
      <c r="D1895" s="48">
        <v>13428</v>
      </c>
      <c r="E1895" s="48">
        <v>13.428000000000001</v>
      </c>
      <c r="F1895" s="48">
        <v>19.727377623119729</v>
      </c>
      <c r="G1895" s="50">
        <v>494.6</v>
      </c>
      <c r="H1895" s="41">
        <f t="shared" si="204"/>
        <v>1.3428000000000001E-2</v>
      </c>
      <c r="I1895" s="41">
        <f t="shared" si="205"/>
        <v>1.8448580000000003</v>
      </c>
      <c r="J1895" s="41">
        <f t="shared" si="206"/>
        <v>6.6414888000000003</v>
      </c>
      <c r="K1895" s="41">
        <f t="shared" si="207"/>
        <v>10457.618280147643</v>
      </c>
      <c r="L1895" s="41">
        <f t="shared" si="208"/>
        <v>5.14715382E-3</v>
      </c>
      <c r="M1895" s="41">
        <f t="shared" si="209"/>
        <v>8.1046541671143437</v>
      </c>
    </row>
    <row r="1896" spans="2:13">
      <c r="B1896" s="83">
        <f t="shared" si="203"/>
        <v>1891</v>
      </c>
      <c r="C1896" s="44">
        <v>6500</v>
      </c>
      <c r="D1896" s="48">
        <v>13428</v>
      </c>
      <c r="E1896" s="48">
        <v>13.428000000000001</v>
      </c>
      <c r="F1896" s="48">
        <v>19.727377623119729</v>
      </c>
      <c r="G1896" s="50">
        <v>494.6</v>
      </c>
      <c r="H1896" s="41">
        <f t="shared" si="204"/>
        <v>1.3428000000000001E-2</v>
      </c>
      <c r="I1896" s="41">
        <f t="shared" si="205"/>
        <v>1.8448580000000003</v>
      </c>
      <c r="J1896" s="41">
        <f t="shared" si="206"/>
        <v>6.6414888000000003</v>
      </c>
      <c r="K1896" s="41">
        <f t="shared" si="207"/>
        <v>10464.259768947642</v>
      </c>
      <c r="L1896" s="41">
        <f t="shared" si="208"/>
        <v>5.14715382E-3</v>
      </c>
      <c r="M1896" s="41">
        <f t="shared" si="209"/>
        <v>8.1098013209343431</v>
      </c>
    </row>
    <row r="1897" spans="2:13">
      <c r="B1897" s="83">
        <f t="shared" si="203"/>
        <v>1892</v>
      </c>
      <c r="C1897" s="44">
        <v>6500</v>
      </c>
      <c r="D1897" s="48">
        <v>13428</v>
      </c>
      <c r="E1897" s="48">
        <v>13.428000000000001</v>
      </c>
      <c r="F1897" s="48">
        <v>19.727377623119729</v>
      </c>
      <c r="G1897" s="50">
        <v>494.6</v>
      </c>
      <c r="H1897" s="41">
        <f t="shared" si="204"/>
        <v>1.3428000000000001E-2</v>
      </c>
      <c r="I1897" s="41">
        <f t="shared" si="205"/>
        <v>1.8448580000000003</v>
      </c>
      <c r="J1897" s="41">
        <f t="shared" si="206"/>
        <v>6.6414888000000003</v>
      </c>
      <c r="K1897" s="41">
        <f t="shared" si="207"/>
        <v>10470.901257747642</v>
      </c>
      <c r="L1897" s="41">
        <f t="shared" si="208"/>
        <v>5.14715382E-3</v>
      </c>
      <c r="M1897" s="41">
        <f t="shared" si="209"/>
        <v>8.1149484747543426</v>
      </c>
    </row>
    <row r="1898" spans="2:13">
      <c r="B1898" s="83">
        <f t="shared" si="203"/>
        <v>1893</v>
      </c>
      <c r="C1898" s="44">
        <v>6500</v>
      </c>
      <c r="D1898" s="48">
        <v>13428</v>
      </c>
      <c r="E1898" s="48">
        <v>13.428000000000001</v>
      </c>
      <c r="F1898" s="48">
        <v>19.727377623119729</v>
      </c>
      <c r="G1898" s="50">
        <v>494.6</v>
      </c>
      <c r="H1898" s="41">
        <f t="shared" si="204"/>
        <v>1.3428000000000001E-2</v>
      </c>
      <c r="I1898" s="41">
        <f t="shared" si="205"/>
        <v>1.8448580000000003</v>
      </c>
      <c r="J1898" s="41">
        <f t="shared" si="206"/>
        <v>6.6414888000000003</v>
      </c>
      <c r="K1898" s="41">
        <f t="shared" si="207"/>
        <v>10477.542746547642</v>
      </c>
      <c r="L1898" s="41">
        <f t="shared" si="208"/>
        <v>5.14715382E-3</v>
      </c>
      <c r="M1898" s="41">
        <f t="shared" si="209"/>
        <v>8.120095628574342</v>
      </c>
    </row>
    <row r="1899" spans="2:13">
      <c r="B1899" s="83">
        <f t="shared" si="203"/>
        <v>1894</v>
      </c>
      <c r="C1899" s="44">
        <v>6500</v>
      </c>
      <c r="D1899" s="48">
        <v>13428</v>
      </c>
      <c r="E1899" s="48">
        <v>13.428000000000001</v>
      </c>
      <c r="F1899" s="48">
        <v>19.727377623119729</v>
      </c>
      <c r="G1899" s="50">
        <v>478.3</v>
      </c>
      <c r="H1899" s="41">
        <f t="shared" si="204"/>
        <v>1.3428000000000001E-2</v>
      </c>
      <c r="I1899" s="41">
        <f t="shared" si="205"/>
        <v>1.7840590000000003</v>
      </c>
      <c r="J1899" s="41">
        <f t="shared" si="206"/>
        <v>6.4226124000000002</v>
      </c>
      <c r="K1899" s="41">
        <f t="shared" si="207"/>
        <v>10483.965358947642</v>
      </c>
      <c r="L1899" s="41">
        <f t="shared" si="208"/>
        <v>4.9775246100000007E-3</v>
      </c>
      <c r="M1899" s="41">
        <f t="shared" si="209"/>
        <v>8.1250731531843421</v>
      </c>
    </row>
    <row r="1900" spans="2:13">
      <c r="B1900" s="83">
        <f t="shared" si="203"/>
        <v>1895</v>
      </c>
      <c r="C1900" s="44">
        <v>6500</v>
      </c>
      <c r="D1900" s="48">
        <v>13428</v>
      </c>
      <c r="E1900" s="48">
        <v>13.428000000000001</v>
      </c>
      <c r="F1900" s="48">
        <v>19.727377623119729</v>
      </c>
      <c r="G1900" s="50">
        <v>492.3</v>
      </c>
      <c r="H1900" s="41">
        <f t="shared" si="204"/>
        <v>1.3428000000000001E-2</v>
      </c>
      <c r="I1900" s="41">
        <f t="shared" si="205"/>
        <v>1.836279</v>
      </c>
      <c r="J1900" s="41">
        <f t="shared" si="206"/>
        <v>6.6106044000000006</v>
      </c>
      <c r="K1900" s="41">
        <f t="shared" si="207"/>
        <v>10490.575963347643</v>
      </c>
      <c r="L1900" s="41">
        <f t="shared" si="208"/>
        <v>5.1232184100000007E-3</v>
      </c>
      <c r="M1900" s="41">
        <f t="shared" si="209"/>
        <v>8.1301963715943426</v>
      </c>
    </row>
    <row r="1901" spans="2:13">
      <c r="B1901" s="83">
        <f t="shared" si="203"/>
        <v>1896</v>
      </c>
      <c r="C1901" s="44">
        <v>6500</v>
      </c>
      <c r="D1901" s="48">
        <v>13428</v>
      </c>
      <c r="E1901" s="48">
        <v>13.428000000000001</v>
      </c>
      <c r="F1901" s="48">
        <v>19.727377623119729</v>
      </c>
      <c r="G1901" s="50">
        <v>482.7</v>
      </c>
      <c r="H1901" s="41">
        <f t="shared" si="204"/>
        <v>1.3428000000000001E-2</v>
      </c>
      <c r="I1901" s="41">
        <f t="shared" si="205"/>
        <v>1.8004709999999999</v>
      </c>
      <c r="J1901" s="41">
        <f t="shared" si="206"/>
        <v>6.4816956000000001</v>
      </c>
      <c r="K1901" s="41">
        <f t="shared" si="207"/>
        <v>10497.057658947642</v>
      </c>
      <c r="L1901" s="41">
        <f t="shared" si="208"/>
        <v>5.0233140900000006E-3</v>
      </c>
      <c r="M1901" s="41">
        <f t="shared" si="209"/>
        <v>8.1352196856843424</v>
      </c>
    </row>
    <row r="1902" spans="2:13">
      <c r="B1902" s="83">
        <f t="shared" si="203"/>
        <v>1897</v>
      </c>
      <c r="C1902" s="44">
        <v>6500</v>
      </c>
      <c r="D1902" s="48">
        <v>13428</v>
      </c>
      <c r="E1902" s="48">
        <v>13.428000000000001</v>
      </c>
      <c r="F1902" s="48">
        <v>19.727377623119729</v>
      </c>
      <c r="G1902" s="50">
        <v>482.7</v>
      </c>
      <c r="H1902" s="41">
        <f t="shared" si="204"/>
        <v>1.3428000000000001E-2</v>
      </c>
      <c r="I1902" s="41">
        <f t="shared" si="205"/>
        <v>1.8004709999999999</v>
      </c>
      <c r="J1902" s="41">
        <f t="shared" si="206"/>
        <v>6.4816956000000001</v>
      </c>
      <c r="K1902" s="41">
        <f t="shared" si="207"/>
        <v>10503.539354547642</v>
      </c>
      <c r="L1902" s="41">
        <f t="shared" si="208"/>
        <v>5.0233140900000006E-3</v>
      </c>
      <c r="M1902" s="41">
        <f t="shared" si="209"/>
        <v>8.1402429997743422</v>
      </c>
    </row>
    <row r="1903" spans="2:13">
      <c r="B1903" s="83">
        <f t="shared" si="203"/>
        <v>1898</v>
      </c>
      <c r="C1903" s="44">
        <v>6500</v>
      </c>
      <c r="D1903" s="48">
        <v>13428</v>
      </c>
      <c r="E1903" s="48">
        <v>13.428000000000001</v>
      </c>
      <c r="F1903" s="48">
        <v>19.727377623119729</v>
      </c>
      <c r="G1903" s="50">
        <v>478.1</v>
      </c>
      <c r="H1903" s="41">
        <f t="shared" si="204"/>
        <v>1.3428000000000001E-2</v>
      </c>
      <c r="I1903" s="41">
        <f t="shared" si="205"/>
        <v>1.7833130000000004</v>
      </c>
      <c r="J1903" s="41">
        <f t="shared" si="206"/>
        <v>6.4199268000000007</v>
      </c>
      <c r="K1903" s="41">
        <f t="shared" si="207"/>
        <v>10509.959281347641</v>
      </c>
      <c r="L1903" s="41">
        <f t="shared" si="208"/>
        <v>4.9754432700000002E-3</v>
      </c>
      <c r="M1903" s="41">
        <f t="shared" si="209"/>
        <v>8.1452184430443424</v>
      </c>
    </row>
    <row r="1904" spans="2:13">
      <c r="B1904" s="83">
        <f t="shared" si="203"/>
        <v>1899</v>
      </c>
      <c r="C1904" s="44">
        <v>6500</v>
      </c>
      <c r="D1904" s="48">
        <v>13428</v>
      </c>
      <c r="E1904" s="48">
        <v>13.428000000000001</v>
      </c>
      <c r="F1904" s="48">
        <v>19.727377623119729</v>
      </c>
      <c r="G1904" s="50">
        <v>483</v>
      </c>
      <c r="H1904" s="41">
        <f t="shared" si="204"/>
        <v>1.3428000000000001E-2</v>
      </c>
      <c r="I1904" s="41">
        <f t="shared" si="205"/>
        <v>1.80159</v>
      </c>
      <c r="J1904" s="41">
        <f t="shared" si="206"/>
        <v>6.4857240000000003</v>
      </c>
      <c r="K1904" s="41">
        <f t="shared" si="207"/>
        <v>10516.445005347641</v>
      </c>
      <c r="L1904" s="41">
        <f t="shared" si="208"/>
        <v>5.0264361E-3</v>
      </c>
      <c r="M1904" s="41">
        <f t="shared" si="209"/>
        <v>8.150244879144342</v>
      </c>
    </row>
    <row r="1905" spans="2:13">
      <c r="B1905" s="83">
        <f t="shared" si="203"/>
        <v>1900</v>
      </c>
      <c r="C1905" s="44">
        <v>6500</v>
      </c>
      <c r="D1905" s="48">
        <v>13428</v>
      </c>
      <c r="E1905" s="48">
        <v>13.428000000000001</v>
      </c>
      <c r="F1905" s="48">
        <v>19.727377623119729</v>
      </c>
      <c r="G1905" s="50">
        <v>483</v>
      </c>
      <c r="H1905" s="41">
        <f t="shared" si="204"/>
        <v>1.3428000000000001E-2</v>
      </c>
      <c r="I1905" s="41">
        <f t="shared" si="205"/>
        <v>1.80159</v>
      </c>
      <c r="J1905" s="41">
        <f t="shared" si="206"/>
        <v>6.4857240000000003</v>
      </c>
      <c r="K1905" s="41">
        <f t="shared" si="207"/>
        <v>10522.930729347641</v>
      </c>
      <c r="L1905" s="41">
        <f t="shared" si="208"/>
        <v>5.0264361E-3</v>
      </c>
      <c r="M1905" s="41">
        <f t="shared" si="209"/>
        <v>8.1552713152443417</v>
      </c>
    </row>
    <row r="1906" spans="2:13">
      <c r="B1906" s="83">
        <f t="shared" si="203"/>
        <v>1901</v>
      </c>
      <c r="C1906" s="44">
        <v>6500</v>
      </c>
      <c r="D1906" s="48">
        <v>13428</v>
      </c>
      <c r="E1906" s="48">
        <v>13.428000000000001</v>
      </c>
      <c r="F1906" s="48">
        <v>19.727377623119729</v>
      </c>
      <c r="G1906" s="50">
        <v>483</v>
      </c>
      <c r="H1906" s="41">
        <f t="shared" si="204"/>
        <v>1.3428000000000001E-2</v>
      </c>
      <c r="I1906" s="41">
        <f t="shared" si="205"/>
        <v>1.80159</v>
      </c>
      <c r="J1906" s="41">
        <f t="shared" si="206"/>
        <v>6.4857240000000003</v>
      </c>
      <c r="K1906" s="41">
        <f t="shared" si="207"/>
        <v>10529.416453347641</v>
      </c>
      <c r="L1906" s="41">
        <f t="shared" si="208"/>
        <v>5.0264361E-3</v>
      </c>
      <c r="M1906" s="41">
        <f t="shared" si="209"/>
        <v>8.1602977513443413</v>
      </c>
    </row>
    <row r="1907" spans="2:13">
      <c r="B1907" s="83">
        <f t="shared" si="203"/>
        <v>1902</v>
      </c>
      <c r="C1907" s="44">
        <v>6500</v>
      </c>
      <c r="D1907" s="48">
        <v>13428</v>
      </c>
      <c r="E1907" s="48">
        <v>13.428000000000001</v>
      </c>
      <c r="F1907" s="48">
        <v>19.727377623119729</v>
      </c>
      <c r="G1907" s="50">
        <v>483</v>
      </c>
      <c r="H1907" s="41">
        <f t="shared" si="204"/>
        <v>1.3428000000000001E-2</v>
      </c>
      <c r="I1907" s="41">
        <f t="shared" si="205"/>
        <v>1.80159</v>
      </c>
      <c r="J1907" s="41">
        <f t="shared" si="206"/>
        <v>6.4857240000000003</v>
      </c>
      <c r="K1907" s="41">
        <f t="shared" si="207"/>
        <v>10535.902177347642</v>
      </c>
      <c r="L1907" s="41">
        <f t="shared" si="208"/>
        <v>5.0264361E-3</v>
      </c>
      <c r="M1907" s="41">
        <f t="shared" si="209"/>
        <v>8.165324187444341</v>
      </c>
    </row>
    <row r="1908" spans="2:13">
      <c r="B1908" s="83">
        <f t="shared" si="203"/>
        <v>1903</v>
      </c>
      <c r="C1908" s="44">
        <v>6500</v>
      </c>
      <c r="D1908" s="48">
        <v>13428</v>
      </c>
      <c r="E1908" s="48">
        <v>13.428000000000001</v>
      </c>
      <c r="F1908" s="48">
        <v>19.727377623119729</v>
      </c>
      <c r="G1908" s="50">
        <v>470.5</v>
      </c>
      <c r="H1908" s="41">
        <f t="shared" si="204"/>
        <v>1.3428000000000001E-2</v>
      </c>
      <c r="I1908" s="41">
        <f t="shared" si="205"/>
        <v>1.7549650000000001</v>
      </c>
      <c r="J1908" s="41">
        <f t="shared" si="206"/>
        <v>6.3178740000000007</v>
      </c>
      <c r="K1908" s="41">
        <f t="shared" si="207"/>
        <v>10542.220051347642</v>
      </c>
      <c r="L1908" s="41">
        <f t="shared" si="208"/>
        <v>4.89635235E-3</v>
      </c>
      <c r="M1908" s="41">
        <f t="shared" si="209"/>
        <v>8.1702205397943413</v>
      </c>
    </row>
    <row r="1909" spans="2:13">
      <c r="B1909" s="83">
        <f t="shared" si="203"/>
        <v>1904</v>
      </c>
      <c r="C1909" s="44">
        <v>6500</v>
      </c>
      <c r="D1909" s="48">
        <v>13428</v>
      </c>
      <c r="E1909" s="48">
        <v>13.428000000000001</v>
      </c>
      <c r="F1909" s="48">
        <v>19.727377623119729</v>
      </c>
      <c r="G1909" s="50">
        <v>470.5</v>
      </c>
      <c r="H1909" s="41">
        <f t="shared" si="204"/>
        <v>1.3428000000000001E-2</v>
      </c>
      <c r="I1909" s="41">
        <f t="shared" si="205"/>
        <v>1.7549650000000001</v>
      </c>
      <c r="J1909" s="41">
        <f t="shared" si="206"/>
        <v>6.3178740000000007</v>
      </c>
      <c r="K1909" s="41">
        <f t="shared" si="207"/>
        <v>10548.537925347642</v>
      </c>
      <c r="L1909" s="41">
        <f t="shared" si="208"/>
        <v>4.89635235E-3</v>
      </c>
      <c r="M1909" s="41">
        <f t="shared" si="209"/>
        <v>8.1751168921443416</v>
      </c>
    </row>
    <row r="1910" spans="2:13">
      <c r="B1910" s="83">
        <f t="shared" si="203"/>
        <v>1905</v>
      </c>
      <c r="C1910" s="44">
        <v>6500</v>
      </c>
      <c r="D1910" s="48">
        <v>13428</v>
      </c>
      <c r="E1910" s="48">
        <v>13.428000000000001</v>
      </c>
      <c r="F1910" s="48">
        <v>19.727377623119729</v>
      </c>
      <c r="G1910" s="50">
        <v>470.5</v>
      </c>
      <c r="H1910" s="41">
        <f t="shared" si="204"/>
        <v>1.3428000000000001E-2</v>
      </c>
      <c r="I1910" s="41">
        <f t="shared" si="205"/>
        <v>1.7549650000000001</v>
      </c>
      <c r="J1910" s="41">
        <f t="shared" si="206"/>
        <v>6.3178740000000007</v>
      </c>
      <c r="K1910" s="41">
        <f t="shared" si="207"/>
        <v>10554.855799347642</v>
      </c>
      <c r="L1910" s="41">
        <f t="shared" si="208"/>
        <v>4.89635235E-3</v>
      </c>
      <c r="M1910" s="41">
        <f t="shared" si="209"/>
        <v>8.1800132444943419</v>
      </c>
    </row>
    <row r="1911" spans="2:13">
      <c r="B1911" s="83">
        <f t="shared" si="203"/>
        <v>1906</v>
      </c>
      <c r="C1911" s="44">
        <v>6500</v>
      </c>
      <c r="D1911" s="48">
        <v>13428</v>
      </c>
      <c r="E1911" s="48">
        <v>13.428000000000001</v>
      </c>
      <c r="F1911" s="48">
        <v>19.727377623119729</v>
      </c>
      <c r="G1911" s="50">
        <v>483</v>
      </c>
      <c r="H1911" s="41">
        <f t="shared" si="204"/>
        <v>1.3428000000000001E-2</v>
      </c>
      <c r="I1911" s="41">
        <f t="shared" si="205"/>
        <v>1.80159</v>
      </c>
      <c r="J1911" s="41">
        <f t="shared" si="206"/>
        <v>6.4857240000000003</v>
      </c>
      <c r="K1911" s="41">
        <f t="shared" si="207"/>
        <v>10561.341523347643</v>
      </c>
      <c r="L1911" s="41">
        <f t="shared" si="208"/>
        <v>5.0264361E-3</v>
      </c>
      <c r="M1911" s="41">
        <f t="shared" si="209"/>
        <v>8.1850396805943415</v>
      </c>
    </row>
    <row r="1912" spans="2:13">
      <c r="B1912" s="83">
        <f t="shared" si="203"/>
        <v>1907</v>
      </c>
      <c r="C1912" s="44">
        <v>6500</v>
      </c>
      <c r="D1912" s="48">
        <v>13428</v>
      </c>
      <c r="E1912" s="48">
        <v>13.428000000000001</v>
      </c>
      <c r="F1912" s="48">
        <v>19.727377623119729</v>
      </c>
      <c r="G1912" s="50">
        <v>483</v>
      </c>
      <c r="H1912" s="41">
        <f t="shared" si="204"/>
        <v>1.3428000000000001E-2</v>
      </c>
      <c r="I1912" s="41">
        <f t="shared" si="205"/>
        <v>1.80159</v>
      </c>
      <c r="J1912" s="41">
        <f t="shared" si="206"/>
        <v>6.4857240000000003</v>
      </c>
      <c r="K1912" s="41">
        <f t="shared" si="207"/>
        <v>10567.827247347643</v>
      </c>
      <c r="L1912" s="41">
        <f t="shared" si="208"/>
        <v>5.0264361E-3</v>
      </c>
      <c r="M1912" s="41">
        <f t="shared" si="209"/>
        <v>8.1900661166943411</v>
      </c>
    </row>
    <row r="1913" spans="2:13">
      <c r="B1913" s="83">
        <f t="shared" si="203"/>
        <v>1908</v>
      </c>
      <c r="C1913" s="44">
        <v>6500</v>
      </c>
      <c r="D1913" s="48">
        <v>13428</v>
      </c>
      <c r="E1913" s="48">
        <v>13.428000000000001</v>
      </c>
      <c r="F1913" s="48">
        <v>19.727377623119729</v>
      </c>
      <c r="G1913" s="50">
        <v>479.6</v>
      </c>
      <c r="H1913" s="41">
        <f t="shared" si="204"/>
        <v>1.3428000000000001E-2</v>
      </c>
      <c r="I1913" s="41">
        <f t="shared" si="205"/>
        <v>1.7889080000000002</v>
      </c>
      <c r="J1913" s="41">
        <f t="shared" si="206"/>
        <v>6.4400688000000006</v>
      </c>
      <c r="K1913" s="41">
        <f t="shared" si="207"/>
        <v>10574.267316147643</v>
      </c>
      <c r="L1913" s="41">
        <f t="shared" si="208"/>
        <v>4.9910533200000001E-3</v>
      </c>
      <c r="M1913" s="41">
        <f t="shared" si="209"/>
        <v>8.1950571700143406</v>
      </c>
    </row>
    <row r="1914" spans="2:13">
      <c r="B1914" s="83">
        <f t="shared" si="203"/>
        <v>1909</v>
      </c>
      <c r="C1914" s="44">
        <v>6500</v>
      </c>
      <c r="D1914" s="48">
        <v>13428</v>
      </c>
      <c r="E1914" s="48">
        <v>13.428000000000001</v>
      </c>
      <c r="F1914" s="48">
        <v>19.727377623119729</v>
      </c>
      <c r="G1914" s="50">
        <v>494.6</v>
      </c>
      <c r="H1914" s="41">
        <f t="shared" si="204"/>
        <v>1.3428000000000001E-2</v>
      </c>
      <c r="I1914" s="41">
        <f t="shared" si="205"/>
        <v>1.8448580000000003</v>
      </c>
      <c r="J1914" s="41">
        <f t="shared" si="206"/>
        <v>6.6414888000000003</v>
      </c>
      <c r="K1914" s="41">
        <f t="shared" si="207"/>
        <v>10580.908804947643</v>
      </c>
      <c r="L1914" s="41">
        <f t="shared" si="208"/>
        <v>5.14715382E-3</v>
      </c>
      <c r="M1914" s="41">
        <f t="shared" si="209"/>
        <v>8.2002043238343401</v>
      </c>
    </row>
    <row r="1915" spans="2:13">
      <c r="B1915" s="83">
        <f t="shared" si="203"/>
        <v>1910</v>
      </c>
      <c r="C1915" s="44">
        <v>6500</v>
      </c>
      <c r="D1915" s="48">
        <v>13428</v>
      </c>
      <c r="E1915" s="48">
        <v>13.428000000000001</v>
      </c>
      <c r="F1915" s="48">
        <v>19.727377623119729</v>
      </c>
      <c r="G1915" s="50">
        <v>494.6</v>
      </c>
      <c r="H1915" s="41">
        <f t="shared" si="204"/>
        <v>1.3428000000000001E-2</v>
      </c>
      <c r="I1915" s="41">
        <f t="shared" si="205"/>
        <v>1.8448580000000003</v>
      </c>
      <c r="J1915" s="41">
        <f t="shared" si="206"/>
        <v>6.6414888000000003</v>
      </c>
      <c r="K1915" s="41">
        <f t="shared" si="207"/>
        <v>10587.550293747643</v>
      </c>
      <c r="L1915" s="41">
        <f t="shared" si="208"/>
        <v>5.14715382E-3</v>
      </c>
      <c r="M1915" s="41">
        <f t="shared" si="209"/>
        <v>8.2053514776543395</v>
      </c>
    </row>
    <row r="1916" spans="2:13">
      <c r="B1916" s="83">
        <f t="shared" si="203"/>
        <v>1911</v>
      </c>
      <c r="C1916" s="44">
        <v>6500</v>
      </c>
      <c r="D1916" s="48">
        <v>13428</v>
      </c>
      <c r="E1916" s="48">
        <v>13.428000000000001</v>
      </c>
      <c r="F1916" s="48">
        <v>19.727377623119729</v>
      </c>
      <c r="G1916" s="50">
        <v>494.6</v>
      </c>
      <c r="H1916" s="41">
        <f t="shared" si="204"/>
        <v>1.3428000000000001E-2</v>
      </c>
      <c r="I1916" s="41">
        <f t="shared" si="205"/>
        <v>1.8448580000000003</v>
      </c>
      <c r="J1916" s="41">
        <f t="shared" si="206"/>
        <v>6.6414888000000003</v>
      </c>
      <c r="K1916" s="41">
        <f t="shared" si="207"/>
        <v>10594.191782547643</v>
      </c>
      <c r="L1916" s="41">
        <f t="shared" si="208"/>
        <v>5.14715382E-3</v>
      </c>
      <c r="M1916" s="41">
        <f t="shared" si="209"/>
        <v>8.2104986314743389</v>
      </c>
    </row>
    <row r="1917" spans="2:13">
      <c r="B1917" s="83">
        <f t="shared" si="203"/>
        <v>1912</v>
      </c>
      <c r="C1917" s="44">
        <v>6500</v>
      </c>
      <c r="D1917" s="48">
        <v>13428</v>
      </c>
      <c r="E1917" s="48">
        <v>13.428000000000001</v>
      </c>
      <c r="F1917" s="48">
        <v>19.727377623119729</v>
      </c>
      <c r="G1917" s="50">
        <v>478.3</v>
      </c>
      <c r="H1917" s="41">
        <f t="shared" si="204"/>
        <v>1.3428000000000001E-2</v>
      </c>
      <c r="I1917" s="41">
        <f t="shared" si="205"/>
        <v>1.7840590000000003</v>
      </c>
      <c r="J1917" s="41">
        <f t="shared" si="206"/>
        <v>6.4226124000000002</v>
      </c>
      <c r="K1917" s="41">
        <f t="shared" si="207"/>
        <v>10600.614394947643</v>
      </c>
      <c r="L1917" s="41">
        <f t="shared" si="208"/>
        <v>4.9775246100000007E-3</v>
      </c>
      <c r="M1917" s="41">
        <f t="shared" si="209"/>
        <v>8.215476156084339</v>
      </c>
    </row>
    <row r="1918" spans="2:13">
      <c r="B1918" s="83">
        <f t="shared" si="203"/>
        <v>1913</v>
      </c>
      <c r="C1918" s="44">
        <v>6500</v>
      </c>
      <c r="D1918" s="48">
        <v>13428</v>
      </c>
      <c r="E1918" s="48">
        <v>13.428000000000001</v>
      </c>
      <c r="F1918" s="48">
        <v>19.727377623119729</v>
      </c>
      <c r="G1918" s="50">
        <v>494.6</v>
      </c>
      <c r="H1918" s="41">
        <f t="shared" si="204"/>
        <v>1.3428000000000001E-2</v>
      </c>
      <c r="I1918" s="41">
        <f t="shared" si="205"/>
        <v>1.8448580000000003</v>
      </c>
      <c r="J1918" s="41">
        <f t="shared" si="206"/>
        <v>6.6414888000000003</v>
      </c>
      <c r="K1918" s="41">
        <f t="shared" si="207"/>
        <v>10607.255883747643</v>
      </c>
      <c r="L1918" s="41">
        <f t="shared" si="208"/>
        <v>5.14715382E-3</v>
      </c>
      <c r="M1918" s="41">
        <f t="shared" si="209"/>
        <v>8.2206233099043384</v>
      </c>
    </row>
    <row r="1919" spans="2:13">
      <c r="B1919" s="83">
        <f t="shared" si="203"/>
        <v>1914</v>
      </c>
      <c r="C1919" s="44">
        <v>6500</v>
      </c>
      <c r="D1919" s="48">
        <v>13428</v>
      </c>
      <c r="E1919" s="48">
        <v>13.428000000000001</v>
      </c>
      <c r="F1919" s="48">
        <v>19.727377623119729</v>
      </c>
      <c r="G1919" s="50">
        <v>494.6</v>
      </c>
      <c r="H1919" s="41">
        <f t="shared" si="204"/>
        <v>1.3428000000000001E-2</v>
      </c>
      <c r="I1919" s="41">
        <f t="shared" si="205"/>
        <v>1.8448580000000003</v>
      </c>
      <c r="J1919" s="41">
        <f t="shared" si="206"/>
        <v>6.6414888000000003</v>
      </c>
      <c r="K1919" s="41">
        <f t="shared" si="207"/>
        <v>10613.897372547643</v>
      </c>
      <c r="L1919" s="41">
        <f t="shared" si="208"/>
        <v>5.14715382E-3</v>
      </c>
      <c r="M1919" s="41">
        <f t="shared" si="209"/>
        <v>8.2257704637243378</v>
      </c>
    </row>
    <row r="1920" spans="2:13">
      <c r="B1920" s="83">
        <f t="shared" si="203"/>
        <v>1915</v>
      </c>
      <c r="C1920" s="44">
        <v>6500</v>
      </c>
      <c r="D1920" s="48">
        <v>13428</v>
      </c>
      <c r="E1920" s="48">
        <v>13.428000000000001</v>
      </c>
      <c r="F1920" s="48">
        <v>19.727377623119729</v>
      </c>
      <c r="G1920" s="50">
        <v>479.7</v>
      </c>
      <c r="H1920" s="41">
        <f t="shared" si="204"/>
        <v>1.3428000000000001E-2</v>
      </c>
      <c r="I1920" s="41">
        <f t="shared" si="205"/>
        <v>1.7892810000000001</v>
      </c>
      <c r="J1920" s="41">
        <f t="shared" si="206"/>
        <v>6.4414116000000003</v>
      </c>
      <c r="K1920" s="41">
        <f t="shared" si="207"/>
        <v>10620.338784147643</v>
      </c>
      <c r="L1920" s="41">
        <f t="shared" si="208"/>
        <v>4.9920939900000008E-3</v>
      </c>
      <c r="M1920" s="41">
        <f t="shared" si="209"/>
        <v>8.2307625577143373</v>
      </c>
    </row>
    <row r="1921" spans="2:13">
      <c r="B1921" s="83">
        <f t="shared" si="203"/>
        <v>1916</v>
      </c>
      <c r="C1921" s="44">
        <v>6500</v>
      </c>
      <c r="D1921" s="48">
        <v>13428</v>
      </c>
      <c r="E1921" s="48">
        <v>13.428000000000001</v>
      </c>
      <c r="F1921" s="48">
        <v>19.727377623119729</v>
      </c>
      <c r="G1921" s="50">
        <v>479.7</v>
      </c>
      <c r="H1921" s="41">
        <f t="shared" si="204"/>
        <v>1.3428000000000001E-2</v>
      </c>
      <c r="I1921" s="41">
        <f t="shared" si="205"/>
        <v>1.7892810000000001</v>
      </c>
      <c r="J1921" s="41">
        <f t="shared" si="206"/>
        <v>6.4414116000000003</v>
      </c>
      <c r="K1921" s="41">
        <f t="shared" si="207"/>
        <v>10626.780195747644</v>
      </c>
      <c r="L1921" s="41">
        <f t="shared" si="208"/>
        <v>4.9920939900000008E-3</v>
      </c>
      <c r="M1921" s="41">
        <f t="shared" si="209"/>
        <v>8.2357546517043367</v>
      </c>
    </row>
    <row r="1922" spans="2:13">
      <c r="B1922" s="83">
        <f t="shared" si="203"/>
        <v>1917</v>
      </c>
      <c r="C1922" s="44">
        <v>6500</v>
      </c>
      <c r="D1922" s="48">
        <v>13428</v>
      </c>
      <c r="E1922" s="48">
        <v>13.428000000000001</v>
      </c>
      <c r="F1922" s="48">
        <v>19.727377623119729</v>
      </c>
      <c r="G1922" s="50">
        <v>479.7</v>
      </c>
      <c r="H1922" s="41">
        <f t="shared" si="204"/>
        <v>1.3428000000000001E-2</v>
      </c>
      <c r="I1922" s="41">
        <f t="shared" si="205"/>
        <v>1.7892810000000001</v>
      </c>
      <c r="J1922" s="41">
        <f t="shared" si="206"/>
        <v>6.4414116000000003</v>
      </c>
      <c r="K1922" s="41">
        <f t="shared" si="207"/>
        <v>10633.221607347645</v>
      </c>
      <c r="L1922" s="41">
        <f t="shared" si="208"/>
        <v>4.9920939900000008E-3</v>
      </c>
      <c r="M1922" s="41">
        <f t="shared" si="209"/>
        <v>8.2407467456943362</v>
      </c>
    </row>
    <row r="1923" spans="2:13">
      <c r="B1923" s="83">
        <f t="shared" si="203"/>
        <v>1918</v>
      </c>
      <c r="C1923" s="44">
        <v>6500</v>
      </c>
      <c r="D1923" s="48">
        <v>13428</v>
      </c>
      <c r="E1923" s="48">
        <v>13.428000000000001</v>
      </c>
      <c r="F1923" s="48">
        <v>19.727377623119729</v>
      </c>
      <c r="G1923" s="50">
        <v>479.7</v>
      </c>
      <c r="H1923" s="41">
        <f t="shared" si="204"/>
        <v>1.3428000000000001E-2</v>
      </c>
      <c r="I1923" s="41">
        <f t="shared" si="205"/>
        <v>1.7892810000000001</v>
      </c>
      <c r="J1923" s="41">
        <f t="shared" si="206"/>
        <v>6.4414116000000003</v>
      </c>
      <c r="K1923" s="41">
        <f t="shared" si="207"/>
        <v>10639.663018947645</v>
      </c>
      <c r="L1923" s="41">
        <f t="shared" si="208"/>
        <v>4.9920939900000008E-3</v>
      </c>
      <c r="M1923" s="41">
        <f t="shared" si="209"/>
        <v>8.2457388396843356</v>
      </c>
    </row>
    <row r="1924" spans="2:13">
      <c r="B1924" s="83">
        <f t="shared" si="203"/>
        <v>1919</v>
      </c>
      <c r="C1924" s="44">
        <v>6500</v>
      </c>
      <c r="D1924" s="48">
        <v>13428</v>
      </c>
      <c r="E1924" s="48">
        <v>13.428000000000001</v>
      </c>
      <c r="F1924" s="48">
        <v>19.727377623119729</v>
      </c>
      <c r="G1924" s="50">
        <v>467.5</v>
      </c>
      <c r="H1924" s="41">
        <f t="shared" si="204"/>
        <v>1.3428000000000001E-2</v>
      </c>
      <c r="I1924" s="41">
        <f t="shared" si="205"/>
        <v>1.7437750000000001</v>
      </c>
      <c r="J1924" s="41">
        <f t="shared" si="206"/>
        <v>6.27759</v>
      </c>
      <c r="K1924" s="41">
        <f t="shared" si="207"/>
        <v>10645.940608947645</v>
      </c>
      <c r="L1924" s="41">
        <f t="shared" si="208"/>
        <v>4.8651322500000002E-3</v>
      </c>
      <c r="M1924" s="41">
        <f t="shared" si="209"/>
        <v>8.2506039719343356</v>
      </c>
    </row>
    <row r="1925" spans="2:13">
      <c r="B1925" s="83">
        <f t="shared" si="203"/>
        <v>1920</v>
      </c>
      <c r="C1925" s="44">
        <v>6500</v>
      </c>
      <c r="D1925" s="48">
        <v>13428</v>
      </c>
      <c r="E1925" s="48">
        <v>13.428000000000001</v>
      </c>
      <c r="F1925" s="48">
        <v>19.727377623119729</v>
      </c>
      <c r="G1925" s="50">
        <v>479.7</v>
      </c>
      <c r="H1925" s="41">
        <f t="shared" si="204"/>
        <v>1.3428000000000001E-2</v>
      </c>
      <c r="I1925" s="41">
        <f t="shared" si="205"/>
        <v>1.7892810000000001</v>
      </c>
      <c r="J1925" s="41">
        <f t="shared" si="206"/>
        <v>6.4414116000000003</v>
      </c>
      <c r="K1925" s="41">
        <f t="shared" si="207"/>
        <v>10652.382020547646</v>
      </c>
      <c r="L1925" s="41">
        <f t="shared" si="208"/>
        <v>4.9920939900000008E-3</v>
      </c>
      <c r="M1925" s="41">
        <f t="shared" si="209"/>
        <v>8.255596065924335</v>
      </c>
    </row>
    <row r="1926" spans="2:13">
      <c r="B1926" s="83">
        <f t="shared" si="203"/>
        <v>1921</v>
      </c>
      <c r="C1926" s="44">
        <v>6500</v>
      </c>
      <c r="D1926" s="48">
        <v>13428</v>
      </c>
      <c r="E1926" s="48">
        <v>13.428000000000001</v>
      </c>
      <c r="F1926" s="48">
        <v>19.727377623119729</v>
      </c>
      <c r="G1926" s="50">
        <v>470.5</v>
      </c>
      <c r="H1926" s="41">
        <f t="shared" si="204"/>
        <v>1.3428000000000001E-2</v>
      </c>
      <c r="I1926" s="41">
        <f t="shared" si="205"/>
        <v>1.7549650000000001</v>
      </c>
      <c r="J1926" s="41">
        <f t="shared" si="206"/>
        <v>6.3178740000000007</v>
      </c>
      <c r="K1926" s="41">
        <f t="shared" si="207"/>
        <v>10658.699894547646</v>
      </c>
      <c r="L1926" s="41">
        <f t="shared" si="208"/>
        <v>4.89635235E-3</v>
      </c>
      <c r="M1926" s="41">
        <f t="shared" si="209"/>
        <v>8.2604924182743353</v>
      </c>
    </row>
    <row r="1927" spans="2:13">
      <c r="B1927" s="83">
        <f t="shared" ref="B1927:B1990" si="210">B1926+1</f>
        <v>1922</v>
      </c>
      <c r="C1927" s="44">
        <v>6500</v>
      </c>
      <c r="D1927" s="48">
        <v>13428</v>
      </c>
      <c r="E1927" s="48">
        <v>13.428000000000001</v>
      </c>
      <c r="F1927" s="48">
        <v>19.727377623119729</v>
      </c>
      <c r="G1927" s="50">
        <v>470.5</v>
      </c>
      <c r="H1927" s="41">
        <f t="shared" ref="H1927:H1990" si="211">E1927/1000</f>
        <v>1.3428000000000001E-2</v>
      </c>
      <c r="I1927" s="41">
        <f t="shared" ref="I1927:I1990" si="212">E1927*G1927/3600</f>
        <v>1.7549650000000001</v>
      </c>
      <c r="J1927" s="41">
        <f t="shared" ref="J1927:J1990" si="213">H1927*G1927</f>
        <v>6.3178740000000007</v>
      </c>
      <c r="K1927" s="41">
        <f t="shared" ref="K1927:K1990" si="214">K1926+J1927</f>
        <v>10665.017768547646</v>
      </c>
      <c r="L1927" s="41">
        <f t="shared" ref="L1927:L1990" si="215">J1927/1000*0.775</f>
        <v>4.89635235E-3</v>
      </c>
      <c r="M1927" s="41">
        <f t="shared" ref="M1927:M1990" si="216">M1926+L1927</f>
        <v>8.2653887706243356</v>
      </c>
    </row>
    <row r="1928" spans="2:13">
      <c r="B1928" s="83">
        <f t="shared" si="210"/>
        <v>1923</v>
      </c>
      <c r="C1928" s="44">
        <v>6500</v>
      </c>
      <c r="D1928" s="48">
        <v>13428</v>
      </c>
      <c r="E1928" s="48">
        <v>13.428000000000001</v>
      </c>
      <c r="F1928" s="48">
        <v>19.727377623119729</v>
      </c>
      <c r="G1928" s="50">
        <v>470.5</v>
      </c>
      <c r="H1928" s="41">
        <f t="shared" si="211"/>
        <v>1.3428000000000001E-2</v>
      </c>
      <c r="I1928" s="41">
        <f t="shared" si="212"/>
        <v>1.7549650000000001</v>
      </c>
      <c r="J1928" s="41">
        <f t="shared" si="213"/>
        <v>6.3178740000000007</v>
      </c>
      <c r="K1928" s="41">
        <f t="shared" si="214"/>
        <v>10671.335642547647</v>
      </c>
      <c r="L1928" s="41">
        <f t="shared" si="215"/>
        <v>4.89635235E-3</v>
      </c>
      <c r="M1928" s="41">
        <f t="shared" si="216"/>
        <v>8.2702851229743359</v>
      </c>
    </row>
    <row r="1929" spans="2:13">
      <c r="B1929" s="83">
        <f t="shared" si="210"/>
        <v>1924</v>
      </c>
      <c r="C1929" s="44">
        <v>6500</v>
      </c>
      <c r="D1929" s="48">
        <v>13428</v>
      </c>
      <c r="E1929" s="48">
        <v>13.428000000000001</v>
      </c>
      <c r="F1929" s="48">
        <v>19.727377623119729</v>
      </c>
      <c r="G1929" s="50">
        <v>470.5</v>
      </c>
      <c r="H1929" s="41">
        <f t="shared" si="211"/>
        <v>1.3428000000000001E-2</v>
      </c>
      <c r="I1929" s="41">
        <f t="shared" si="212"/>
        <v>1.7549650000000001</v>
      </c>
      <c r="J1929" s="41">
        <f t="shared" si="213"/>
        <v>6.3178740000000007</v>
      </c>
      <c r="K1929" s="41">
        <f t="shared" si="214"/>
        <v>10677.653516547647</v>
      </c>
      <c r="L1929" s="41">
        <f t="shared" si="215"/>
        <v>4.89635235E-3</v>
      </c>
      <c r="M1929" s="41">
        <f t="shared" si="216"/>
        <v>8.2751814753243362</v>
      </c>
    </row>
    <row r="1930" spans="2:13">
      <c r="B1930" s="83">
        <f t="shared" si="210"/>
        <v>1925</v>
      </c>
      <c r="C1930" s="44">
        <v>6500</v>
      </c>
      <c r="D1930" s="48">
        <v>13428</v>
      </c>
      <c r="E1930" s="48">
        <v>13.428000000000001</v>
      </c>
      <c r="F1930" s="48">
        <v>19.727377623119729</v>
      </c>
      <c r="G1930" s="50">
        <v>470.5</v>
      </c>
      <c r="H1930" s="41">
        <f t="shared" si="211"/>
        <v>1.3428000000000001E-2</v>
      </c>
      <c r="I1930" s="41">
        <f t="shared" si="212"/>
        <v>1.7549650000000001</v>
      </c>
      <c r="J1930" s="41">
        <f t="shared" si="213"/>
        <v>6.3178740000000007</v>
      </c>
      <c r="K1930" s="41">
        <f t="shared" si="214"/>
        <v>10683.971390547647</v>
      </c>
      <c r="L1930" s="41">
        <f t="shared" si="215"/>
        <v>4.89635235E-3</v>
      </c>
      <c r="M1930" s="41">
        <f t="shared" si="216"/>
        <v>8.2800778276743365</v>
      </c>
    </row>
    <row r="1931" spans="2:13">
      <c r="B1931" s="83">
        <f t="shared" si="210"/>
        <v>1926</v>
      </c>
      <c r="C1931" s="44">
        <v>6500</v>
      </c>
      <c r="D1931" s="48">
        <v>13428</v>
      </c>
      <c r="E1931" s="48">
        <v>13.428000000000001</v>
      </c>
      <c r="F1931" s="48">
        <v>19.727377623119729</v>
      </c>
      <c r="G1931" s="50">
        <v>470.5</v>
      </c>
      <c r="H1931" s="41">
        <f t="shared" si="211"/>
        <v>1.3428000000000001E-2</v>
      </c>
      <c r="I1931" s="41">
        <f t="shared" si="212"/>
        <v>1.7549650000000001</v>
      </c>
      <c r="J1931" s="41">
        <f t="shared" si="213"/>
        <v>6.3178740000000007</v>
      </c>
      <c r="K1931" s="41">
        <f t="shared" si="214"/>
        <v>10690.289264547648</v>
      </c>
      <c r="L1931" s="41">
        <f t="shared" si="215"/>
        <v>4.89635235E-3</v>
      </c>
      <c r="M1931" s="41">
        <f t="shared" si="216"/>
        <v>8.2849741800243368</v>
      </c>
    </row>
    <row r="1932" spans="2:13">
      <c r="B1932" s="83">
        <f t="shared" si="210"/>
        <v>1927</v>
      </c>
      <c r="C1932" s="44">
        <v>6500</v>
      </c>
      <c r="D1932" s="48">
        <v>13428</v>
      </c>
      <c r="E1932" s="48">
        <v>13.428000000000001</v>
      </c>
      <c r="F1932" s="48">
        <v>19.727377623119729</v>
      </c>
      <c r="G1932" s="50">
        <v>470.5</v>
      </c>
      <c r="H1932" s="41">
        <f t="shared" si="211"/>
        <v>1.3428000000000001E-2</v>
      </c>
      <c r="I1932" s="41">
        <f t="shared" si="212"/>
        <v>1.7549650000000001</v>
      </c>
      <c r="J1932" s="41">
        <f t="shared" si="213"/>
        <v>6.3178740000000007</v>
      </c>
      <c r="K1932" s="41">
        <f t="shared" si="214"/>
        <v>10696.607138547648</v>
      </c>
      <c r="L1932" s="41">
        <f t="shared" si="215"/>
        <v>4.89635235E-3</v>
      </c>
      <c r="M1932" s="41">
        <f t="shared" si="216"/>
        <v>8.2898705323743371</v>
      </c>
    </row>
    <row r="1933" spans="2:13">
      <c r="B1933" s="83">
        <f t="shared" si="210"/>
        <v>1928</v>
      </c>
      <c r="C1933" s="44">
        <v>6500</v>
      </c>
      <c r="D1933" s="48">
        <v>13428</v>
      </c>
      <c r="E1933" s="48">
        <v>13.428000000000001</v>
      </c>
      <c r="F1933" s="48">
        <v>19.727377623119729</v>
      </c>
      <c r="G1933" s="50">
        <v>470.5</v>
      </c>
      <c r="H1933" s="41">
        <f t="shared" si="211"/>
        <v>1.3428000000000001E-2</v>
      </c>
      <c r="I1933" s="41">
        <f t="shared" si="212"/>
        <v>1.7549650000000001</v>
      </c>
      <c r="J1933" s="41">
        <f t="shared" si="213"/>
        <v>6.3178740000000007</v>
      </c>
      <c r="K1933" s="41">
        <f t="shared" si="214"/>
        <v>10702.925012547648</v>
      </c>
      <c r="L1933" s="41">
        <f t="shared" si="215"/>
        <v>4.89635235E-3</v>
      </c>
      <c r="M1933" s="41">
        <f t="shared" si="216"/>
        <v>8.2947668847243374</v>
      </c>
    </row>
    <row r="1934" spans="2:13">
      <c r="B1934" s="83">
        <f t="shared" si="210"/>
        <v>1929</v>
      </c>
      <c r="C1934" s="44">
        <v>6500</v>
      </c>
      <c r="D1934" s="48">
        <v>13428</v>
      </c>
      <c r="E1934" s="48">
        <v>13.428000000000001</v>
      </c>
      <c r="F1934" s="48">
        <v>19.727377623119729</v>
      </c>
      <c r="G1934" s="50">
        <v>470.5</v>
      </c>
      <c r="H1934" s="41">
        <f t="shared" si="211"/>
        <v>1.3428000000000001E-2</v>
      </c>
      <c r="I1934" s="41">
        <f t="shared" si="212"/>
        <v>1.7549650000000001</v>
      </c>
      <c r="J1934" s="41">
        <f t="shared" si="213"/>
        <v>6.3178740000000007</v>
      </c>
      <c r="K1934" s="41">
        <f t="shared" si="214"/>
        <v>10709.242886547649</v>
      </c>
      <c r="L1934" s="41">
        <f t="shared" si="215"/>
        <v>4.89635235E-3</v>
      </c>
      <c r="M1934" s="41">
        <f t="shared" si="216"/>
        <v>8.2996632370743377</v>
      </c>
    </row>
    <row r="1935" spans="2:13">
      <c r="B1935" s="83">
        <f t="shared" si="210"/>
        <v>1930</v>
      </c>
      <c r="C1935" s="44">
        <v>6500</v>
      </c>
      <c r="D1935" s="48">
        <v>13428</v>
      </c>
      <c r="E1935" s="48">
        <v>13.428000000000001</v>
      </c>
      <c r="F1935" s="48">
        <v>19.727377623119729</v>
      </c>
      <c r="G1935" s="50">
        <v>469.1</v>
      </c>
      <c r="H1935" s="41">
        <f t="shared" si="211"/>
        <v>1.3428000000000001E-2</v>
      </c>
      <c r="I1935" s="41">
        <f t="shared" si="212"/>
        <v>1.749743</v>
      </c>
      <c r="J1935" s="41">
        <f t="shared" si="213"/>
        <v>6.2990748000000005</v>
      </c>
      <c r="K1935" s="41">
        <f t="shared" si="214"/>
        <v>10715.541961347648</v>
      </c>
      <c r="L1935" s="41">
        <f t="shared" si="215"/>
        <v>4.8817829700000008E-3</v>
      </c>
      <c r="M1935" s="41">
        <f t="shared" si="216"/>
        <v>8.3045450200443369</v>
      </c>
    </row>
    <row r="1936" spans="2:13">
      <c r="B1936" s="83">
        <f t="shared" si="210"/>
        <v>1931</v>
      </c>
      <c r="C1936" s="44">
        <v>6500</v>
      </c>
      <c r="D1936" s="48">
        <v>13428</v>
      </c>
      <c r="E1936" s="48">
        <v>13.428000000000001</v>
      </c>
      <c r="F1936" s="48">
        <v>19.727377623119729</v>
      </c>
      <c r="G1936" s="50">
        <v>469.1</v>
      </c>
      <c r="H1936" s="41">
        <f t="shared" si="211"/>
        <v>1.3428000000000001E-2</v>
      </c>
      <c r="I1936" s="41">
        <f t="shared" si="212"/>
        <v>1.749743</v>
      </c>
      <c r="J1936" s="41">
        <f t="shared" si="213"/>
        <v>6.2990748000000005</v>
      </c>
      <c r="K1936" s="41">
        <f t="shared" si="214"/>
        <v>10721.841036147647</v>
      </c>
      <c r="L1936" s="41">
        <f t="shared" si="215"/>
        <v>4.8817829700000008E-3</v>
      </c>
      <c r="M1936" s="41">
        <f t="shared" si="216"/>
        <v>8.3094268030143361</v>
      </c>
    </row>
    <row r="1937" spans="2:13">
      <c r="B1937" s="83">
        <f t="shared" si="210"/>
        <v>1932</v>
      </c>
      <c r="C1937" s="44">
        <v>6500</v>
      </c>
      <c r="D1937" s="48">
        <v>13428</v>
      </c>
      <c r="E1937" s="48">
        <v>13.428000000000001</v>
      </c>
      <c r="F1937" s="48">
        <v>19.727377623119729</v>
      </c>
      <c r="G1937" s="50">
        <v>483</v>
      </c>
      <c r="H1937" s="41">
        <f t="shared" si="211"/>
        <v>1.3428000000000001E-2</v>
      </c>
      <c r="I1937" s="41">
        <f t="shared" si="212"/>
        <v>1.80159</v>
      </c>
      <c r="J1937" s="41">
        <f t="shared" si="213"/>
        <v>6.4857240000000003</v>
      </c>
      <c r="K1937" s="41">
        <f t="shared" si="214"/>
        <v>10728.326760147647</v>
      </c>
      <c r="L1937" s="41">
        <f t="shared" si="215"/>
        <v>5.0264361E-3</v>
      </c>
      <c r="M1937" s="41">
        <f t="shared" si="216"/>
        <v>8.3144532391143358</v>
      </c>
    </row>
    <row r="1938" spans="2:13">
      <c r="B1938" s="83">
        <f t="shared" si="210"/>
        <v>1933</v>
      </c>
      <c r="C1938" s="44">
        <v>6500</v>
      </c>
      <c r="D1938" s="48">
        <v>13428</v>
      </c>
      <c r="E1938" s="48">
        <v>13.428000000000001</v>
      </c>
      <c r="F1938" s="48">
        <v>19.727377623119729</v>
      </c>
      <c r="G1938" s="50">
        <v>483</v>
      </c>
      <c r="H1938" s="41">
        <f t="shared" si="211"/>
        <v>1.3428000000000001E-2</v>
      </c>
      <c r="I1938" s="41">
        <f t="shared" si="212"/>
        <v>1.80159</v>
      </c>
      <c r="J1938" s="41">
        <f t="shared" si="213"/>
        <v>6.4857240000000003</v>
      </c>
      <c r="K1938" s="41">
        <f t="shared" si="214"/>
        <v>10734.812484147647</v>
      </c>
      <c r="L1938" s="41">
        <f t="shared" si="215"/>
        <v>5.0264361E-3</v>
      </c>
      <c r="M1938" s="41">
        <f t="shared" si="216"/>
        <v>8.3194796752143354</v>
      </c>
    </row>
    <row r="1939" spans="2:13">
      <c r="B1939" s="83">
        <f t="shared" si="210"/>
        <v>1934</v>
      </c>
      <c r="C1939" s="44">
        <v>6500</v>
      </c>
      <c r="D1939" s="48">
        <v>13428</v>
      </c>
      <c r="E1939" s="48">
        <v>13.428000000000001</v>
      </c>
      <c r="F1939" s="48">
        <v>19.727377623119729</v>
      </c>
      <c r="G1939" s="50">
        <v>483</v>
      </c>
      <c r="H1939" s="41">
        <f t="shared" si="211"/>
        <v>1.3428000000000001E-2</v>
      </c>
      <c r="I1939" s="41">
        <f t="shared" si="212"/>
        <v>1.80159</v>
      </c>
      <c r="J1939" s="41">
        <f t="shared" si="213"/>
        <v>6.4857240000000003</v>
      </c>
      <c r="K1939" s="41">
        <f t="shared" si="214"/>
        <v>10741.298208147648</v>
      </c>
      <c r="L1939" s="41">
        <f t="shared" si="215"/>
        <v>5.0264361E-3</v>
      </c>
      <c r="M1939" s="41">
        <f t="shared" si="216"/>
        <v>8.324506111314335</v>
      </c>
    </row>
    <row r="1940" spans="2:13">
      <c r="B1940" s="83">
        <f t="shared" si="210"/>
        <v>1935</v>
      </c>
      <c r="C1940" s="44">
        <v>6500</v>
      </c>
      <c r="D1940" s="48">
        <v>13428</v>
      </c>
      <c r="E1940" s="48">
        <v>13.428000000000001</v>
      </c>
      <c r="F1940" s="48">
        <v>19.727377623119729</v>
      </c>
      <c r="G1940" s="50">
        <v>483</v>
      </c>
      <c r="H1940" s="41">
        <f t="shared" si="211"/>
        <v>1.3428000000000001E-2</v>
      </c>
      <c r="I1940" s="41">
        <f t="shared" si="212"/>
        <v>1.80159</v>
      </c>
      <c r="J1940" s="41">
        <f t="shared" si="213"/>
        <v>6.4857240000000003</v>
      </c>
      <c r="K1940" s="41">
        <f t="shared" si="214"/>
        <v>10747.783932147648</v>
      </c>
      <c r="L1940" s="41">
        <f t="shared" si="215"/>
        <v>5.0264361E-3</v>
      </c>
      <c r="M1940" s="41">
        <f t="shared" si="216"/>
        <v>8.3295325474143347</v>
      </c>
    </row>
    <row r="1941" spans="2:13">
      <c r="B1941" s="83">
        <f t="shared" si="210"/>
        <v>1936</v>
      </c>
      <c r="C1941" s="44">
        <v>6500</v>
      </c>
      <c r="D1941" s="48">
        <v>13428</v>
      </c>
      <c r="E1941" s="48">
        <v>13.428000000000001</v>
      </c>
      <c r="F1941" s="48">
        <v>19.727377623119729</v>
      </c>
      <c r="G1941" s="50">
        <v>470.5</v>
      </c>
      <c r="H1941" s="41">
        <f t="shared" si="211"/>
        <v>1.3428000000000001E-2</v>
      </c>
      <c r="I1941" s="41">
        <f t="shared" si="212"/>
        <v>1.7549650000000001</v>
      </c>
      <c r="J1941" s="41">
        <f t="shared" si="213"/>
        <v>6.3178740000000007</v>
      </c>
      <c r="K1941" s="41">
        <f t="shared" si="214"/>
        <v>10754.101806147648</v>
      </c>
      <c r="L1941" s="41">
        <f t="shared" si="215"/>
        <v>4.89635235E-3</v>
      </c>
      <c r="M1941" s="41">
        <f t="shared" si="216"/>
        <v>8.334428899764335</v>
      </c>
    </row>
    <row r="1942" spans="2:13">
      <c r="B1942" s="83">
        <f t="shared" si="210"/>
        <v>1937</v>
      </c>
      <c r="C1942" s="44">
        <v>6500</v>
      </c>
      <c r="D1942" s="48">
        <v>13428</v>
      </c>
      <c r="E1942" s="48">
        <v>13.428000000000001</v>
      </c>
      <c r="F1942" s="48">
        <v>19.727377623119729</v>
      </c>
      <c r="G1942" s="50">
        <v>470.5</v>
      </c>
      <c r="H1942" s="41">
        <f t="shared" si="211"/>
        <v>1.3428000000000001E-2</v>
      </c>
      <c r="I1942" s="41">
        <f t="shared" si="212"/>
        <v>1.7549650000000001</v>
      </c>
      <c r="J1942" s="41">
        <f t="shared" si="213"/>
        <v>6.3178740000000007</v>
      </c>
      <c r="K1942" s="41">
        <f t="shared" si="214"/>
        <v>10760.419680147648</v>
      </c>
      <c r="L1942" s="41">
        <f t="shared" si="215"/>
        <v>4.89635235E-3</v>
      </c>
      <c r="M1942" s="41">
        <f t="shared" si="216"/>
        <v>8.3393252521143353</v>
      </c>
    </row>
    <row r="1943" spans="2:13">
      <c r="B1943" s="83">
        <f t="shared" si="210"/>
        <v>1938</v>
      </c>
      <c r="C1943" s="44">
        <v>6500</v>
      </c>
      <c r="D1943" s="48">
        <v>13428</v>
      </c>
      <c r="E1943" s="48">
        <v>13.428000000000001</v>
      </c>
      <c r="F1943" s="48">
        <v>19.727377623119729</v>
      </c>
      <c r="G1943" s="50">
        <v>470.5</v>
      </c>
      <c r="H1943" s="41">
        <f t="shared" si="211"/>
        <v>1.3428000000000001E-2</v>
      </c>
      <c r="I1943" s="41">
        <f t="shared" si="212"/>
        <v>1.7549650000000001</v>
      </c>
      <c r="J1943" s="41">
        <f t="shared" si="213"/>
        <v>6.3178740000000007</v>
      </c>
      <c r="K1943" s="41">
        <f t="shared" si="214"/>
        <v>10766.737554147649</v>
      </c>
      <c r="L1943" s="41">
        <f t="shared" si="215"/>
        <v>4.89635235E-3</v>
      </c>
      <c r="M1943" s="41">
        <f t="shared" si="216"/>
        <v>8.3442216044643356</v>
      </c>
    </row>
    <row r="1944" spans="2:13">
      <c r="B1944" s="83">
        <f t="shared" si="210"/>
        <v>1939</v>
      </c>
      <c r="C1944" s="44">
        <v>6500</v>
      </c>
      <c r="D1944" s="48">
        <v>13428</v>
      </c>
      <c r="E1944" s="48">
        <v>13.428000000000001</v>
      </c>
      <c r="F1944" s="48">
        <v>19.727377623119729</v>
      </c>
      <c r="G1944" s="50">
        <v>470.5</v>
      </c>
      <c r="H1944" s="41">
        <f t="shared" si="211"/>
        <v>1.3428000000000001E-2</v>
      </c>
      <c r="I1944" s="41">
        <f t="shared" si="212"/>
        <v>1.7549650000000001</v>
      </c>
      <c r="J1944" s="41">
        <f t="shared" si="213"/>
        <v>6.3178740000000007</v>
      </c>
      <c r="K1944" s="41">
        <f t="shared" si="214"/>
        <v>10773.055428147649</v>
      </c>
      <c r="L1944" s="41">
        <f t="shared" si="215"/>
        <v>4.89635235E-3</v>
      </c>
      <c r="M1944" s="41">
        <f t="shared" si="216"/>
        <v>8.3491179568143359</v>
      </c>
    </row>
    <row r="1945" spans="2:13">
      <c r="B1945" s="83">
        <f t="shared" si="210"/>
        <v>1940</v>
      </c>
      <c r="C1945" s="44">
        <v>6500</v>
      </c>
      <c r="D1945" s="48">
        <v>13428</v>
      </c>
      <c r="E1945" s="48">
        <v>13.428000000000001</v>
      </c>
      <c r="F1945" s="48">
        <v>19.727377623119729</v>
      </c>
      <c r="G1945" s="50">
        <v>470.5</v>
      </c>
      <c r="H1945" s="41">
        <f t="shared" si="211"/>
        <v>1.3428000000000001E-2</v>
      </c>
      <c r="I1945" s="41">
        <f t="shared" si="212"/>
        <v>1.7549650000000001</v>
      </c>
      <c r="J1945" s="41">
        <f t="shared" si="213"/>
        <v>6.3178740000000007</v>
      </c>
      <c r="K1945" s="41">
        <f t="shared" si="214"/>
        <v>10779.373302147649</v>
      </c>
      <c r="L1945" s="41">
        <f t="shared" si="215"/>
        <v>4.89635235E-3</v>
      </c>
      <c r="M1945" s="41">
        <f t="shared" si="216"/>
        <v>8.3540143091643362</v>
      </c>
    </row>
    <row r="1946" spans="2:13">
      <c r="B1946" s="83">
        <f t="shared" si="210"/>
        <v>1941</v>
      </c>
      <c r="C1946" s="44">
        <v>6500</v>
      </c>
      <c r="D1946" s="48">
        <v>13428</v>
      </c>
      <c r="E1946" s="48">
        <v>13.428000000000001</v>
      </c>
      <c r="F1946" s="48">
        <v>19.727377623119729</v>
      </c>
      <c r="G1946" s="50">
        <v>470.5</v>
      </c>
      <c r="H1946" s="41">
        <f t="shared" si="211"/>
        <v>1.3428000000000001E-2</v>
      </c>
      <c r="I1946" s="41">
        <f t="shared" si="212"/>
        <v>1.7549650000000001</v>
      </c>
      <c r="J1946" s="41">
        <f t="shared" si="213"/>
        <v>6.3178740000000007</v>
      </c>
      <c r="K1946" s="41">
        <f t="shared" si="214"/>
        <v>10785.691176147649</v>
      </c>
      <c r="L1946" s="41">
        <f t="shared" si="215"/>
        <v>4.89635235E-3</v>
      </c>
      <c r="M1946" s="41">
        <f t="shared" si="216"/>
        <v>8.3589106615143365</v>
      </c>
    </row>
    <row r="1947" spans="2:13">
      <c r="B1947" s="83">
        <f t="shared" si="210"/>
        <v>1942</v>
      </c>
      <c r="C1947" s="44">
        <v>6500</v>
      </c>
      <c r="D1947" s="48">
        <v>13428</v>
      </c>
      <c r="E1947" s="48">
        <v>13.428000000000001</v>
      </c>
      <c r="F1947" s="48">
        <v>19.727377623119729</v>
      </c>
      <c r="G1947" s="50">
        <v>443.8</v>
      </c>
      <c r="H1947" s="41">
        <f t="shared" si="211"/>
        <v>1.3428000000000001E-2</v>
      </c>
      <c r="I1947" s="41">
        <f t="shared" si="212"/>
        <v>1.6553740000000001</v>
      </c>
      <c r="J1947" s="41">
        <f t="shared" si="213"/>
        <v>5.9593464000000003</v>
      </c>
      <c r="K1947" s="41">
        <f t="shared" si="214"/>
        <v>10791.65052254765</v>
      </c>
      <c r="L1947" s="41">
        <f t="shared" si="215"/>
        <v>4.6184934600000003E-3</v>
      </c>
      <c r="M1947" s="41">
        <f t="shared" si="216"/>
        <v>8.3635291549743371</v>
      </c>
    </row>
    <row r="1948" spans="2:13">
      <c r="B1948" s="83">
        <f t="shared" si="210"/>
        <v>1943</v>
      </c>
      <c r="C1948" s="44">
        <v>6500</v>
      </c>
      <c r="D1948" s="48">
        <v>13428</v>
      </c>
      <c r="E1948" s="48">
        <v>13.428000000000001</v>
      </c>
      <c r="F1948" s="48">
        <v>19.727377623119729</v>
      </c>
      <c r="G1948" s="50">
        <v>443.8</v>
      </c>
      <c r="H1948" s="41">
        <f t="shared" si="211"/>
        <v>1.3428000000000001E-2</v>
      </c>
      <c r="I1948" s="41">
        <f t="shared" si="212"/>
        <v>1.6553740000000001</v>
      </c>
      <c r="J1948" s="41">
        <f t="shared" si="213"/>
        <v>5.9593464000000003</v>
      </c>
      <c r="K1948" s="41">
        <f t="shared" si="214"/>
        <v>10797.609868947651</v>
      </c>
      <c r="L1948" s="41">
        <f t="shared" si="215"/>
        <v>4.6184934600000003E-3</v>
      </c>
      <c r="M1948" s="41">
        <f t="shared" si="216"/>
        <v>8.3681476484343378</v>
      </c>
    </row>
    <row r="1949" spans="2:13">
      <c r="B1949" s="83">
        <f t="shared" si="210"/>
        <v>1944</v>
      </c>
      <c r="C1949" s="44">
        <v>6500</v>
      </c>
      <c r="D1949" s="48">
        <v>13428</v>
      </c>
      <c r="E1949" s="48">
        <v>13.428000000000001</v>
      </c>
      <c r="F1949" s="48">
        <v>19.727377623119729</v>
      </c>
      <c r="G1949" s="50">
        <v>443.8</v>
      </c>
      <c r="H1949" s="41">
        <f t="shared" si="211"/>
        <v>1.3428000000000001E-2</v>
      </c>
      <c r="I1949" s="41">
        <f t="shared" si="212"/>
        <v>1.6553740000000001</v>
      </c>
      <c r="J1949" s="41">
        <f t="shared" si="213"/>
        <v>5.9593464000000003</v>
      </c>
      <c r="K1949" s="41">
        <f t="shared" si="214"/>
        <v>10803.569215347652</v>
      </c>
      <c r="L1949" s="41">
        <f t="shared" si="215"/>
        <v>4.6184934600000003E-3</v>
      </c>
      <c r="M1949" s="41">
        <f t="shared" si="216"/>
        <v>8.3727661418943384</v>
      </c>
    </row>
    <row r="1950" spans="2:13">
      <c r="B1950" s="83">
        <f t="shared" si="210"/>
        <v>1945</v>
      </c>
      <c r="C1950" s="44">
        <v>6500</v>
      </c>
      <c r="D1950" s="48">
        <v>13428</v>
      </c>
      <c r="E1950" s="48">
        <v>13.428000000000001</v>
      </c>
      <c r="F1950" s="48">
        <v>19.727377623119729</v>
      </c>
      <c r="G1950" s="50">
        <v>414.1</v>
      </c>
      <c r="H1950" s="41">
        <f t="shared" si="211"/>
        <v>1.3428000000000001E-2</v>
      </c>
      <c r="I1950" s="41">
        <f t="shared" si="212"/>
        <v>1.5445930000000001</v>
      </c>
      <c r="J1950" s="41">
        <f t="shared" si="213"/>
        <v>5.560534800000001</v>
      </c>
      <c r="K1950" s="41">
        <f t="shared" si="214"/>
        <v>10809.129750147653</v>
      </c>
      <c r="L1950" s="41">
        <f t="shared" si="215"/>
        <v>4.3094144700000009E-3</v>
      </c>
      <c r="M1950" s="41">
        <f t="shared" si="216"/>
        <v>8.3770755563643391</v>
      </c>
    </row>
    <row r="1951" spans="2:13">
      <c r="B1951" s="83">
        <f t="shared" si="210"/>
        <v>1946</v>
      </c>
      <c r="C1951" s="44">
        <v>6500</v>
      </c>
      <c r="D1951" s="48">
        <v>13428</v>
      </c>
      <c r="E1951" s="48">
        <v>13.428000000000001</v>
      </c>
      <c r="F1951" s="48">
        <v>19.727377623119729</v>
      </c>
      <c r="G1951" s="50">
        <v>269.2</v>
      </c>
      <c r="H1951" s="41">
        <f t="shared" si="211"/>
        <v>1.3428000000000001E-2</v>
      </c>
      <c r="I1951" s="41">
        <f t="shared" si="212"/>
        <v>1.004116</v>
      </c>
      <c r="J1951" s="41">
        <f t="shared" si="213"/>
        <v>3.6148175999999999</v>
      </c>
      <c r="K1951" s="41">
        <f t="shared" si="214"/>
        <v>10812.744567747653</v>
      </c>
      <c r="L1951" s="41">
        <f t="shared" si="215"/>
        <v>2.8014836400000001E-3</v>
      </c>
      <c r="M1951" s="41">
        <f t="shared" si="216"/>
        <v>8.3798770400043399</v>
      </c>
    </row>
    <row r="1952" spans="2:13">
      <c r="B1952" s="83">
        <f t="shared" si="210"/>
        <v>1947</v>
      </c>
      <c r="C1952" s="44">
        <v>6500</v>
      </c>
      <c r="D1952" s="48">
        <v>13428</v>
      </c>
      <c r="E1952" s="48">
        <v>13.428000000000001</v>
      </c>
      <c r="F1952" s="48">
        <v>19.727377623119729</v>
      </c>
      <c r="G1952" s="50">
        <v>269.2</v>
      </c>
      <c r="H1952" s="41">
        <f t="shared" si="211"/>
        <v>1.3428000000000001E-2</v>
      </c>
      <c r="I1952" s="41">
        <f t="shared" si="212"/>
        <v>1.004116</v>
      </c>
      <c r="J1952" s="41">
        <f t="shared" si="213"/>
        <v>3.6148175999999999</v>
      </c>
      <c r="K1952" s="41">
        <f t="shared" si="214"/>
        <v>10816.359385347654</v>
      </c>
      <c r="L1952" s="41">
        <f t="shared" si="215"/>
        <v>2.8014836400000001E-3</v>
      </c>
      <c r="M1952" s="41">
        <f t="shared" si="216"/>
        <v>8.3826785236443406</v>
      </c>
    </row>
    <row r="1953" spans="2:13">
      <c r="B1953" s="83">
        <f t="shared" si="210"/>
        <v>1948</v>
      </c>
      <c r="C1953" s="44">
        <v>6500</v>
      </c>
      <c r="D1953" s="48">
        <v>13428</v>
      </c>
      <c r="E1953" s="48">
        <v>13.428000000000001</v>
      </c>
      <c r="F1953" s="48">
        <v>19.727377623119729</v>
      </c>
      <c r="G1953" s="50">
        <v>269.2</v>
      </c>
      <c r="H1953" s="41">
        <f t="shared" si="211"/>
        <v>1.3428000000000001E-2</v>
      </c>
      <c r="I1953" s="41">
        <f t="shared" si="212"/>
        <v>1.004116</v>
      </c>
      <c r="J1953" s="41">
        <f t="shared" si="213"/>
        <v>3.6148175999999999</v>
      </c>
      <c r="K1953" s="41">
        <f t="shared" si="214"/>
        <v>10819.974202947655</v>
      </c>
      <c r="L1953" s="41">
        <f t="shared" si="215"/>
        <v>2.8014836400000001E-3</v>
      </c>
      <c r="M1953" s="41">
        <f t="shared" si="216"/>
        <v>8.3854800072843414</v>
      </c>
    </row>
    <row r="1954" spans="2:13">
      <c r="B1954" s="83">
        <f t="shared" si="210"/>
        <v>1949</v>
      </c>
      <c r="C1954" s="44">
        <v>6500</v>
      </c>
      <c r="D1954" s="48">
        <v>13428</v>
      </c>
      <c r="E1954" s="48">
        <v>13.428000000000001</v>
      </c>
      <c r="F1954" s="48">
        <v>19.727377623119729</v>
      </c>
      <c r="G1954" s="50">
        <v>269.2</v>
      </c>
      <c r="H1954" s="41">
        <f t="shared" si="211"/>
        <v>1.3428000000000001E-2</v>
      </c>
      <c r="I1954" s="41">
        <f t="shared" si="212"/>
        <v>1.004116</v>
      </c>
      <c r="J1954" s="41">
        <f t="shared" si="213"/>
        <v>3.6148175999999999</v>
      </c>
      <c r="K1954" s="41">
        <f t="shared" si="214"/>
        <v>10823.589020547655</v>
      </c>
      <c r="L1954" s="41">
        <f t="shared" si="215"/>
        <v>2.8014836400000001E-3</v>
      </c>
      <c r="M1954" s="41">
        <f t="shared" si="216"/>
        <v>8.3882814909243422</v>
      </c>
    </row>
    <row r="1955" spans="2:13">
      <c r="B1955" s="83">
        <f t="shared" si="210"/>
        <v>1950</v>
      </c>
      <c r="C1955" s="44">
        <v>6500</v>
      </c>
      <c r="D1955" s="48">
        <v>13428</v>
      </c>
      <c r="E1955" s="48">
        <v>13.428000000000001</v>
      </c>
      <c r="F1955" s="48">
        <v>19.727377623119729</v>
      </c>
      <c r="G1955" s="50">
        <v>504.4</v>
      </c>
      <c r="H1955" s="41">
        <f t="shared" si="211"/>
        <v>1.3428000000000001E-2</v>
      </c>
      <c r="I1955" s="41">
        <f t="shared" si="212"/>
        <v>1.8814120000000001</v>
      </c>
      <c r="J1955" s="41">
        <f t="shared" si="213"/>
        <v>6.7730832000000003</v>
      </c>
      <c r="K1955" s="41">
        <f t="shared" si="214"/>
        <v>10830.362103747655</v>
      </c>
      <c r="L1955" s="41">
        <f t="shared" si="215"/>
        <v>5.2491394800000006E-3</v>
      </c>
      <c r="M1955" s="41">
        <f t="shared" si="216"/>
        <v>8.3935306304043422</v>
      </c>
    </row>
    <row r="1956" spans="2:13">
      <c r="B1956" s="83">
        <f t="shared" si="210"/>
        <v>1951</v>
      </c>
      <c r="C1956" s="44">
        <v>6500</v>
      </c>
      <c r="D1956" s="48">
        <v>13428</v>
      </c>
      <c r="E1956" s="48">
        <v>13.428000000000001</v>
      </c>
      <c r="F1956" s="48">
        <v>19.727377623119729</v>
      </c>
      <c r="G1956" s="50">
        <v>470.5</v>
      </c>
      <c r="H1956" s="41">
        <f t="shared" si="211"/>
        <v>1.3428000000000001E-2</v>
      </c>
      <c r="I1956" s="41">
        <f t="shared" si="212"/>
        <v>1.7549650000000001</v>
      </c>
      <c r="J1956" s="41">
        <f t="shared" si="213"/>
        <v>6.3178740000000007</v>
      </c>
      <c r="K1956" s="41">
        <f t="shared" si="214"/>
        <v>10836.679977747655</v>
      </c>
      <c r="L1956" s="41">
        <f t="shared" si="215"/>
        <v>4.89635235E-3</v>
      </c>
      <c r="M1956" s="41">
        <f t="shared" si="216"/>
        <v>8.3984269827543425</v>
      </c>
    </row>
    <row r="1957" spans="2:13">
      <c r="B1957" s="83">
        <f t="shared" si="210"/>
        <v>1952</v>
      </c>
      <c r="C1957" s="44">
        <v>6500</v>
      </c>
      <c r="D1957" s="48">
        <v>13428</v>
      </c>
      <c r="E1957" s="48">
        <v>13.428000000000001</v>
      </c>
      <c r="F1957" s="48">
        <v>19.727377623119729</v>
      </c>
      <c r="G1957" s="50">
        <v>470.5</v>
      </c>
      <c r="H1957" s="41">
        <f t="shared" si="211"/>
        <v>1.3428000000000001E-2</v>
      </c>
      <c r="I1957" s="41">
        <f t="shared" si="212"/>
        <v>1.7549650000000001</v>
      </c>
      <c r="J1957" s="41">
        <f t="shared" si="213"/>
        <v>6.3178740000000007</v>
      </c>
      <c r="K1957" s="41">
        <f t="shared" si="214"/>
        <v>10842.997851747656</v>
      </c>
      <c r="L1957" s="41">
        <f t="shared" si="215"/>
        <v>4.89635235E-3</v>
      </c>
      <c r="M1957" s="41">
        <f t="shared" si="216"/>
        <v>8.4033233351043428</v>
      </c>
    </row>
    <row r="1958" spans="2:13">
      <c r="B1958" s="83">
        <f t="shared" si="210"/>
        <v>1953</v>
      </c>
      <c r="C1958" s="44">
        <v>6500</v>
      </c>
      <c r="D1958" s="48">
        <v>13428</v>
      </c>
      <c r="E1958" s="48">
        <v>13.428000000000001</v>
      </c>
      <c r="F1958" s="48">
        <v>19.727377623119729</v>
      </c>
      <c r="G1958" s="50">
        <v>470.5</v>
      </c>
      <c r="H1958" s="41">
        <f t="shared" si="211"/>
        <v>1.3428000000000001E-2</v>
      </c>
      <c r="I1958" s="41">
        <f t="shared" si="212"/>
        <v>1.7549650000000001</v>
      </c>
      <c r="J1958" s="41">
        <f t="shared" si="213"/>
        <v>6.3178740000000007</v>
      </c>
      <c r="K1958" s="41">
        <f t="shared" si="214"/>
        <v>10849.315725747656</v>
      </c>
      <c r="L1958" s="41">
        <f t="shared" si="215"/>
        <v>4.89635235E-3</v>
      </c>
      <c r="M1958" s="41">
        <f t="shared" si="216"/>
        <v>8.4082196874543431</v>
      </c>
    </row>
    <row r="1959" spans="2:13">
      <c r="B1959" s="83">
        <f t="shared" si="210"/>
        <v>1954</v>
      </c>
      <c r="C1959" s="44">
        <v>6500</v>
      </c>
      <c r="D1959" s="48">
        <v>13428</v>
      </c>
      <c r="E1959" s="48">
        <v>13.428000000000001</v>
      </c>
      <c r="F1959" s="48">
        <v>19.727377623119729</v>
      </c>
      <c r="G1959" s="50">
        <v>470.5</v>
      </c>
      <c r="H1959" s="41">
        <f t="shared" si="211"/>
        <v>1.3428000000000001E-2</v>
      </c>
      <c r="I1959" s="41">
        <f t="shared" si="212"/>
        <v>1.7549650000000001</v>
      </c>
      <c r="J1959" s="41">
        <f t="shared" si="213"/>
        <v>6.3178740000000007</v>
      </c>
      <c r="K1959" s="41">
        <f t="shared" si="214"/>
        <v>10855.633599747656</v>
      </c>
      <c r="L1959" s="41">
        <f t="shared" si="215"/>
        <v>4.89635235E-3</v>
      </c>
      <c r="M1959" s="41">
        <f t="shared" si="216"/>
        <v>8.4131160398043434</v>
      </c>
    </row>
    <row r="1960" spans="2:13">
      <c r="B1960" s="83">
        <f t="shared" si="210"/>
        <v>1955</v>
      </c>
      <c r="C1960" s="44">
        <v>6500</v>
      </c>
      <c r="D1960" s="48">
        <v>13428</v>
      </c>
      <c r="E1960" s="48">
        <v>13.428000000000001</v>
      </c>
      <c r="F1960" s="48">
        <v>19.727377623119729</v>
      </c>
      <c r="G1960" s="50">
        <v>470.5</v>
      </c>
      <c r="H1960" s="41">
        <f t="shared" si="211"/>
        <v>1.3428000000000001E-2</v>
      </c>
      <c r="I1960" s="41">
        <f t="shared" si="212"/>
        <v>1.7549650000000001</v>
      </c>
      <c r="J1960" s="41">
        <f t="shared" si="213"/>
        <v>6.3178740000000007</v>
      </c>
      <c r="K1960" s="41">
        <f t="shared" si="214"/>
        <v>10861.951473747657</v>
      </c>
      <c r="L1960" s="41">
        <f t="shared" si="215"/>
        <v>4.89635235E-3</v>
      </c>
      <c r="M1960" s="41">
        <f t="shared" si="216"/>
        <v>8.4180123921543437</v>
      </c>
    </row>
    <row r="1961" spans="2:13">
      <c r="B1961" s="83">
        <f t="shared" si="210"/>
        <v>1956</v>
      </c>
      <c r="C1961" s="44">
        <v>6500</v>
      </c>
      <c r="D1961" s="48">
        <v>13428</v>
      </c>
      <c r="E1961" s="48">
        <v>13.428000000000001</v>
      </c>
      <c r="F1961" s="48">
        <v>19.727377623119729</v>
      </c>
      <c r="G1961" s="50">
        <v>443.8</v>
      </c>
      <c r="H1961" s="41">
        <f t="shared" si="211"/>
        <v>1.3428000000000001E-2</v>
      </c>
      <c r="I1961" s="41">
        <f t="shared" si="212"/>
        <v>1.6553740000000001</v>
      </c>
      <c r="J1961" s="41">
        <f t="shared" si="213"/>
        <v>5.9593464000000003</v>
      </c>
      <c r="K1961" s="41">
        <f t="shared" si="214"/>
        <v>10867.910820147657</v>
      </c>
      <c r="L1961" s="41">
        <f t="shared" si="215"/>
        <v>4.6184934600000003E-3</v>
      </c>
      <c r="M1961" s="41">
        <f t="shared" si="216"/>
        <v>8.4226308856143444</v>
      </c>
    </row>
    <row r="1962" spans="2:13">
      <c r="B1962" s="83">
        <f t="shared" si="210"/>
        <v>1957</v>
      </c>
      <c r="C1962" s="44">
        <v>6500</v>
      </c>
      <c r="D1962" s="48">
        <v>13428</v>
      </c>
      <c r="E1962" s="48">
        <v>13.428000000000001</v>
      </c>
      <c r="F1962" s="48">
        <v>19.727377623119729</v>
      </c>
      <c r="G1962" s="50">
        <v>443.8</v>
      </c>
      <c r="H1962" s="41">
        <f t="shared" si="211"/>
        <v>1.3428000000000001E-2</v>
      </c>
      <c r="I1962" s="41">
        <f t="shared" si="212"/>
        <v>1.6553740000000001</v>
      </c>
      <c r="J1962" s="41">
        <f t="shared" si="213"/>
        <v>5.9593464000000003</v>
      </c>
      <c r="K1962" s="41">
        <f t="shared" si="214"/>
        <v>10873.870166547658</v>
      </c>
      <c r="L1962" s="41">
        <f t="shared" si="215"/>
        <v>4.6184934600000003E-3</v>
      </c>
      <c r="M1962" s="41">
        <f t="shared" si="216"/>
        <v>8.427249379074345</v>
      </c>
    </row>
    <row r="1963" spans="2:13">
      <c r="B1963" s="83">
        <f t="shared" si="210"/>
        <v>1958</v>
      </c>
      <c r="C1963" s="44">
        <v>6500</v>
      </c>
      <c r="D1963" s="48">
        <v>13428</v>
      </c>
      <c r="E1963" s="48">
        <v>13.428000000000001</v>
      </c>
      <c r="F1963" s="48">
        <v>19.727377623119729</v>
      </c>
      <c r="G1963" s="50">
        <v>443.8</v>
      </c>
      <c r="H1963" s="41">
        <f t="shared" si="211"/>
        <v>1.3428000000000001E-2</v>
      </c>
      <c r="I1963" s="41">
        <f t="shared" si="212"/>
        <v>1.6553740000000001</v>
      </c>
      <c r="J1963" s="41">
        <f t="shared" si="213"/>
        <v>5.9593464000000003</v>
      </c>
      <c r="K1963" s="41">
        <f t="shared" si="214"/>
        <v>10879.829512947659</v>
      </c>
      <c r="L1963" s="41">
        <f t="shared" si="215"/>
        <v>4.6184934600000003E-3</v>
      </c>
      <c r="M1963" s="41">
        <f t="shared" si="216"/>
        <v>8.4318678725343457</v>
      </c>
    </row>
    <row r="1964" spans="2:13">
      <c r="B1964" s="83">
        <f t="shared" si="210"/>
        <v>1959</v>
      </c>
      <c r="C1964" s="44">
        <v>6500</v>
      </c>
      <c r="D1964" s="48">
        <v>13428</v>
      </c>
      <c r="E1964" s="48">
        <v>13.428000000000001</v>
      </c>
      <c r="F1964" s="48">
        <v>19.727377623119729</v>
      </c>
      <c r="G1964" s="50">
        <v>443.8</v>
      </c>
      <c r="H1964" s="41">
        <f t="shared" si="211"/>
        <v>1.3428000000000001E-2</v>
      </c>
      <c r="I1964" s="41">
        <f t="shared" si="212"/>
        <v>1.6553740000000001</v>
      </c>
      <c r="J1964" s="41">
        <f t="shared" si="213"/>
        <v>5.9593464000000003</v>
      </c>
      <c r="K1964" s="41">
        <f t="shared" si="214"/>
        <v>10885.78885934766</v>
      </c>
      <c r="L1964" s="41">
        <f t="shared" si="215"/>
        <v>4.6184934600000003E-3</v>
      </c>
      <c r="M1964" s="41">
        <f t="shared" si="216"/>
        <v>8.4364863659943463</v>
      </c>
    </row>
    <row r="1965" spans="2:13">
      <c r="B1965" s="83">
        <f t="shared" si="210"/>
        <v>1960</v>
      </c>
      <c r="C1965" s="44">
        <v>6500</v>
      </c>
      <c r="D1965" s="48">
        <v>13428</v>
      </c>
      <c r="E1965" s="48">
        <v>13.428000000000001</v>
      </c>
      <c r="F1965" s="48">
        <v>19.727377623119729</v>
      </c>
      <c r="G1965" s="50">
        <v>443.8</v>
      </c>
      <c r="H1965" s="41">
        <f t="shared" si="211"/>
        <v>1.3428000000000001E-2</v>
      </c>
      <c r="I1965" s="41">
        <f t="shared" si="212"/>
        <v>1.6553740000000001</v>
      </c>
      <c r="J1965" s="41">
        <f t="shared" si="213"/>
        <v>5.9593464000000003</v>
      </c>
      <c r="K1965" s="41">
        <f t="shared" si="214"/>
        <v>10891.748205747661</v>
      </c>
      <c r="L1965" s="41">
        <f t="shared" si="215"/>
        <v>4.6184934600000003E-3</v>
      </c>
      <c r="M1965" s="41">
        <f t="shared" si="216"/>
        <v>8.441104859454347</v>
      </c>
    </row>
    <row r="1966" spans="2:13">
      <c r="B1966" s="83">
        <f t="shared" si="210"/>
        <v>1961</v>
      </c>
      <c r="C1966" s="44">
        <v>6500</v>
      </c>
      <c r="D1966" s="48">
        <v>13428</v>
      </c>
      <c r="E1966" s="48">
        <v>13.428000000000001</v>
      </c>
      <c r="F1966" s="48">
        <v>19.727377623119729</v>
      </c>
      <c r="G1966" s="50">
        <v>443.8</v>
      </c>
      <c r="H1966" s="41">
        <f t="shared" si="211"/>
        <v>1.3428000000000001E-2</v>
      </c>
      <c r="I1966" s="41">
        <f t="shared" si="212"/>
        <v>1.6553740000000001</v>
      </c>
      <c r="J1966" s="41">
        <f t="shared" si="213"/>
        <v>5.9593464000000003</v>
      </c>
      <c r="K1966" s="41">
        <f t="shared" si="214"/>
        <v>10897.707552147662</v>
      </c>
      <c r="L1966" s="41">
        <f t="shared" si="215"/>
        <v>4.6184934600000003E-3</v>
      </c>
      <c r="M1966" s="41">
        <f t="shared" si="216"/>
        <v>8.4457233529143476</v>
      </c>
    </row>
    <row r="1967" spans="2:13">
      <c r="B1967" s="83">
        <f t="shared" si="210"/>
        <v>1962</v>
      </c>
      <c r="C1967" s="44">
        <v>6500</v>
      </c>
      <c r="D1967" s="48">
        <v>13428</v>
      </c>
      <c r="E1967" s="48">
        <v>13.428000000000001</v>
      </c>
      <c r="F1967" s="48">
        <v>19.727377623119729</v>
      </c>
      <c r="G1967" s="50">
        <v>443.8</v>
      </c>
      <c r="H1967" s="41">
        <f t="shared" si="211"/>
        <v>1.3428000000000001E-2</v>
      </c>
      <c r="I1967" s="41">
        <f t="shared" si="212"/>
        <v>1.6553740000000001</v>
      </c>
      <c r="J1967" s="41">
        <f t="shared" si="213"/>
        <v>5.9593464000000003</v>
      </c>
      <c r="K1967" s="41">
        <f t="shared" si="214"/>
        <v>10903.666898547663</v>
      </c>
      <c r="L1967" s="41">
        <f t="shared" si="215"/>
        <v>4.6184934600000003E-3</v>
      </c>
      <c r="M1967" s="41">
        <f t="shared" si="216"/>
        <v>8.4503418463743483</v>
      </c>
    </row>
    <row r="1968" spans="2:13">
      <c r="B1968" s="83">
        <f t="shared" si="210"/>
        <v>1963</v>
      </c>
      <c r="C1968" s="44">
        <v>6500</v>
      </c>
      <c r="D1968" s="48">
        <v>13428</v>
      </c>
      <c r="E1968" s="48">
        <v>13.428000000000001</v>
      </c>
      <c r="F1968" s="48">
        <v>19.727377623119729</v>
      </c>
      <c r="G1968" s="50">
        <v>443.8</v>
      </c>
      <c r="H1968" s="41">
        <f t="shared" si="211"/>
        <v>1.3428000000000001E-2</v>
      </c>
      <c r="I1968" s="41">
        <f t="shared" si="212"/>
        <v>1.6553740000000001</v>
      </c>
      <c r="J1968" s="41">
        <f t="shared" si="213"/>
        <v>5.9593464000000003</v>
      </c>
      <c r="K1968" s="41">
        <f t="shared" si="214"/>
        <v>10909.626244947664</v>
      </c>
      <c r="L1968" s="41">
        <f t="shared" si="215"/>
        <v>4.6184934600000003E-3</v>
      </c>
      <c r="M1968" s="41">
        <f t="shared" si="216"/>
        <v>8.4549603398343489</v>
      </c>
    </row>
    <row r="1969" spans="2:13">
      <c r="B1969" s="83">
        <f t="shared" si="210"/>
        <v>1964</v>
      </c>
      <c r="C1969" s="44">
        <v>6500</v>
      </c>
      <c r="D1969" s="48">
        <v>13428</v>
      </c>
      <c r="E1969" s="48">
        <v>13.428000000000001</v>
      </c>
      <c r="F1969" s="48">
        <v>19.727377623119729</v>
      </c>
      <c r="G1969" s="50">
        <v>469.2</v>
      </c>
      <c r="H1969" s="41">
        <f t="shared" si="211"/>
        <v>1.3428000000000001E-2</v>
      </c>
      <c r="I1969" s="41">
        <f t="shared" si="212"/>
        <v>1.7501160000000002</v>
      </c>
      <c r="J1969" s="41">
        <f t="shared" si="213"/>
        <v>6.3004176000000003</v>
      </c>
      <c r="K1969" s="41">
        <f t="shared" si="214"/>
        <v>10915.926662547663</v>
      </c>
      <c r="L1969" s="41">
        <f t="shared" si="215"/>
        <v>4.8828236400000006E-3</v>
      </c>
      <c r="M1969" s="41">
        <f t="shared" si="216"/>
        <v>8.4598431634743481</v>
      </c>
    </row>
    <row r="1970" spans="2:13">
      <c r="B1970" s="83">
        <f t="shared" si="210"/>
        <v>1965</v>
      </c>
      <c r="C1970" s="44">
        <v>6500</v>
      </c>
      <c r="D1970" s="48">
        <v>13428</v>
      </c>
      <c r="E1970" s="48">
        <v>13.428000000000001</v>
      </c>
      <c r="F1970" s="48">
        <v>19.727377623119729</v>
      </c>
      <c r="G1970" s="50">
        <v>469.2</v>
      </c>
      <c r="H1970" s="41">
        <f t="shared" si="211"/>
        <v>1.3428000000000001E-2</v>
      </c>
      <c r="I1970" s="41">
        <f t="shared" si="212"/>
        <v>1.7501160000000002</v>
      </c>
      <c r="J1970" s="41">
        <f t="shared" si="213"/>
        <v>6.3004176000000003</v>
      </c>
      <c r="K1970" s="41">
        <f t="shared" si="214"/>
        <v>10922.227080147662</v>
      </c>
      <c r="L1970" s="41">
        <f t="shared" si="215"/>
        <v>4.8828236400000006E-3</v>
      </c>
      <c r="M1970" s="41">
        <f t="shared" si="216"/>
        <v>8.4647259871143472</v>
      </c>
    </row>
    <row r="1971" spans="2:13">
      <c r="B1971" s="83">
        <f t="shared" si="210"/>
        <v>1966</v>
      </c>
      <c r="C1971" s="44">
        <v>6500</v>
      </c>
      <c r="D1971" s="48">
        <v>13428</v>
      </c>
      <c r="E1971" s="48">
        <v>13.428000000000001</v>
      </c>
      <c r="F1971" s="48">
        <v>19.727377623119729</v>
      </c>
      <c r="G1971" s="50">
        <v>469.2</v>
      </c>
      <c r="H1971" s="41">
        <f t="shared" si="211"/>
        <v>1.3428000000000001E-2</v>
      </c>
      <c r="I1971" s="41">
        <f t="shared" si="212"/>
        <v>1.7501160000000002</v>
      </c>
      <c r="J1971" s="41">
        <f t="shared" si="213"/>
        <v>6.3004176000000003</v>
      </c>
      <c r="K1971" s="41">
        <f t="shared" si="214"/>
        <v>10928.527497747662</v>
      </c>
      <c r="L1971" s="41">
        <f t="shared" si="215"/>
        <v>4.8828236400000006E-3</v>
      </c>
      <c r="M1971" s="41">
        <f t="shared" si="216"/>
        <v>8.4696088107543464</v>
      </c>
    </row>
    <row r="1972" spans="2:13">
      <c r="B1972" s="83">
        <f t="shared" si="210"/>
        <v>1967</v>
      </c>
      <c r="C1972" s="44">
        <v>6500</v>
      </c>
      <c r="D1972" s="48">
        <v>13428</v>
      </c>
      <c r="E1972" s="48">
        <v>13.428000000000001</v>
      </c>
      <c r="F1972" s="48">
        <v>19.727377623119729</v>
      </c>
      <c r="G1972" s="50">
        <v>457.1</v>
      </c>
      <c r="H1972" s="41">
        <f t="shared" si="211"/>
        <v>1.3428000000000001E-2</v>
      </c>
      <c r="I1972" s="41">
        <f t="shared" si="212"/>
        <v>1.7049830000000001</v>
      </c>
      <c r="J1972" s="41">
        <f t="shared" si="213"/>
        <v>6.1379388000000006</v>
      </c>
      <c r="K1972" s="41">
        <f t="shared" si="214"/>
        <v>10934.665436547662</v>
      </c>
      <c r="L1972" s="41">
        <f t="shared" si="215"/>
        <v>4.7569025700000007E-3</v>
      </c>
      <c r="M1972" s="41">
        <f t="shared" si="216"/>
        <v>8.474365713324346</v>
      </c>
    </row>
    <row r="1973" spans="2:13">
      <c r="B1973" s="83">
        <f t="shared" si="210"/>
        <v>1968</v>
      </c>
      <c r="C1973" s="44">
        <v>6500</v>
      </c>
      <c r="D1973" s="48">
        <v>13428</v>
      </c>
      <c r="E1973" s="48">
        <v>13.428000000000001</v>
      </c>
      <c r="F1973" s="48">
        <v>19.727377623119729</v>
      </c>
      <c r="G1973" s="50">
        <v>457.1</v>
      </c>
      <c r="H1973" s="41">
        <f t="shared" si="211"/>
        <v>1.3428000000000001E-2</v>
      </c>
      <c r="I1973" s="41">
        <f t="shared" si="212"/>
        <v>1.7049830000000001</v>
      </c>
      <c r="J1973" s="41">
        <f t="shared" si="213"/>
        <v>6.1379388000000006</v>
      </c>
      <c r="K1973" s="41">
        <f t="shared" si="214"/>
        <v>10940.803375347663</v>
      </c>
      <c r="L1973" s="41">
        <f t="shared" si="215"/>
        <v>4.7569025700000007E-3</v>
      </c>
      <c r="M1973" s="41">
        <f t="shared" si="216"/>
        <v>8.4791226158943456</v>
      </c>
    </row>
    <row r="1974" spans="2:13">
      <c r="B1974" s="83">
        <f t="shared" si="210"/>
        <v>1969</v>
      </c>
      <c r="C1974" s="44">
        <v>6500</v>
      </c>
      <c r="D1974" s="48">
        <v>13428</v>
      </c>
      <c r="E1974" s="48">
        <v>13.428000000000001</v>
      </c>
      <c r="F1974" s="48">
        <v>19.727377623119729</v>
      </c>
      <c r="G1974" s="50">
        <v>457.1</v>
      </c>
      <c r="H1974" s="41">
        <f t="shared" si="211"/>
        <v>1.3428000000000001E-2</v>
      </c>
      <c r="I1974" s="41">
        <f t="shared" si="212"/>
        <v>1.7049830000000001</v>
      </c>
      <c r="J1974" s="41">
        <f t="shared" si="213"/>
        <v>6.1379388000000006</v>
      </c>
      <c r="K1974" s="41">
        <f t="shared" si="214"/>
        <v>10946.941314147663</v>
      </c>
      <c r="L1974" s="41">
        <f t="shared" si="215"/>
        <v>4.7569025700000007E-3</v>
      </c>
      <c r="M1974" s="41">
        <f t="shared" si="216"/>
        <v>8.4838795184643452</v>
      </c>
    </row>
    <row r="1975" spans="2:13">
      <c r="B1975" s="83">
        <f t="shared" si="210"/>
        <v>1970</v>
      </c>
      <c r="C1975" s="44">
        <v>6500</v>
      </c>
      <c r="D1975" s="48">
        <v>13428</v>
      </c>
      <c r="E1975" s="48">
        <v>13.428000000000001</v>
      </c>
      <c r="F1975" s="48">
        <v>19.727377623119729</v>
      </c>
      <c r="G1975" s="50">
        <v>504.4</v>
      </c>
      <c r="H1975" s="41">
        <f t="shared" si="211"/>
        <v>1.3428000000000001E-2</v>
      </c>
      <c r="I1975" s="41">
        <f t="shared" si="212"/>
        <v>1.8814120000000001</v>
      </c>
      <c r="J1975" s="41">
        <f t="shared" si="213"/>
        <v>6.7730832000000003</v>
      </c>
      <c r="K1975" s="41">
        <f t="shared" si="214"/>
        <v>10953.714397347663</v>
      </c>
      <c r="L1975" s="41">
        <f t="shared" si="215"/>
        <v>5.2491394800000006E-3</v>
      </c>
      <c r="M1975" s="41">
        <f t="shared" si="216"/>
        <v>8.4891286579443452</v>
      </c>
    </row>
    <row r="1976" spans="2:13">
      <c r="B1976" s="83">
        <f t="shared" si="210"/>
        <v>1971</v>
      </c>
      <c r="C1976" s="44">
        <v>6500</v>
      </c>
      <c r="D1976" s="48">
        <v>13428</v>
      </c>
      <c r="E1976" s="48">
        <v>13.428000000000001</v>
      </c>
      <c r="F1976" s="48">
        <v>19.727377623119729</v>
      </c>
      <c r="G1976" s="50">
        <v>504.4</v>
      </c>
      <c r="H1976" s="41">
        <f t="shared" si="211"/>
        <v>1.3428000000000001E-2</v>
      </c>
      <c r="I1976" s="41">
        <f t="shared" si="212"/>
        <v>1.8814120000000001</v>
      </c>
      <c r="J1976" s="41">
        <f t="shared" si="213"/>
        <v>6.7730832000000003</v>
      </c>
      <c r="K1976" s="41">
        <f t="shared" si="214"/>
        <v>10960.487480547663</v>
      </c>
      <c r="L1976" s="41">
        <f t="shared" si="215"/>
        <v>5.2491394800000006E-3</v>
      </c>
      <c r="M1976" s="41">
        <f t="shared" si="216"/>
        <v>8.4943777974243453</v>
      </c>
    </row>
    <row r="1977" spans="2:13">
      <c r="B1977" s="83">
        <f t="shared" si="210"/>
        <v>1972</v>
      </c>
      <c r="C1977" s="44">
        <v>6500</v>
      </c>
      <c r="D1977" s="48">
        <v>13428</v>
      </c>
      <c r="E1977" s="48">
        <v>13.428000000000001</v>
      </c>
      <c r="F1977" s="48">
        <v>19.727377623119729</v>
      </c>
      <c r="G1977" s="50">
        <v>504.4</v>
      </c>
      <c r="H1977" s="41">
        <f t="shared" si="211"/>
        <v>1.3428000000000001E-2</v>
      </c>
      <c r="I1977" s="41">
        <f t="shared" si="212"/>
        <v>1.8814120000000001</v>
      </c>
      <c r="J1977" s="41">
        <f t="shared" si="213"/>
        <v>6.7730832000000003</v>
      </c>
      <c r="K1977" s="41">
        <f t="shared" si="214"/>
        <v>10967.260563747663</v>
      </c>
      <c r="L1977" s="41">
        <f t="shared" si="215"/>
        <v>5.2491394800000006E-3</v>
      </c>
      <c r="M1977" s="41">
        <f t="shared" si="216"/>
        <v>8.4996269369043453</v>
      </c>
    </row>
    <row r="1978" spans="2:13">
      <c r="B1978" s="83">
        <f t="shared" si="210"/>
        <v>1973</v>
      </c>
      <c r="C1978" s="44">
        <v>6500</v>
      </c>
      <c r="D1978" s="48">
        <v>13428</v>
      </c>
      <c r="E1978" s="48">
        <v>13.428000000000001</v>
      </c>
      <c r="F1978" s="48">
        <v>19.727377623119729</v>
      </c>
      <c r="G1978" s="50">
        <v>504.4</v>
      </c>
      <c r="H1978" s="41">
        <f t="shared" si="211"/>
        <v>1.3428000000000001E-2</v>
      </c>
      <c r="I1978" s="41">
        <f t="shared" si="212"/>
        <v>1.8814120000000001</v>
      </c>
      <c r="J1978" s="41">
        <f t="shared" si="213"/>
        <v>6.7730832000000003</v>
      </c>
      <c r="K1978" s="41">
        <f t="shared" si="214"/>
        <v>10974.033646947662</v>
      </c>
      <c r="L1978" s="41">
        <f t="shared" si="215"/>
        <v>5.2491394800000006E-3</v>
      </c>
      <c r="M1978" s="41">
        <f t="shared" si="216"/>
        <v>8.5048760763843454</v>
      </c>
    </row>
    <row r="1979" spans="2:13">
      <c r="B1979" s="83">
        <f t="shared" si="210"/>
        <v>1974</v>
      </c>
      <c r="C1979" s="44">
        <v>6500</v>
      </c>
      <c r="D1979" s="48">
        <v>13428</v>
      </c>
      <c r="E1979" s="48">
        <v>13.428000000000001</v>
      </c>
      <c r="F1979" s="48">
        <v>19.727377623119729</v>
      </c>
      <c r="G1979" s="50">
        <v>504.4</v>
      </c>
      <c r="H1979" s="41">
        <f t="shared" si="211"/>
        <v>1.3428000000000001E-2</v>
      </c>
      <c r="I1979" s="41">
        <f t="shared" si="212"/>
        <v>1.8814120000000001</v>
      </c>
      <c r="J1979" s="41">
        <f t="shared" si="213"/>
        <v>6.7730832000000003</v>
      </c>
      <c r="K1979" s="41">
        <f t="shared" si="214"/>
        <v>10980.806730147662</v>
      </c>
      <c r="L1979" s="41">
        <f t="shared" si="215"/>
        <v>5.2491394800000006E-3</v>
      </c>
      <c r="M1979" s="41">
        <f t="shared" si="216"/>
        <v>8.5101252158643454</v>
      </c>
    </row>
    <row r="1980" spans="2:13">
      <c r="B1980" s="83">
        <f t="shared" si="210"/>
        <v>1975</v>
      </c>
      <c r="C1980" s="44">
        <v>6500</v>
      </c>
      <c r="D1980" s="48">
        <v>13428</v>
      </c>
      <c r="E1980" s="48">
        <v>13.428000000000001</v>
      </c>
      <c r="F1980" s="48">
        <v>19.727377623119729</v>
      </c>
      <c r="G1980" s="50">
        <v>504.4</v>
      </c>
      <c r="H1980" s="41">
        <f t="shared" si="211"/>
        <v>1.3428000000000001E-2</v>
      </c>
      <c r="I1980" s="41">
        <f t="shared" si="212"/>
        <v>1.8814120000000001</v>
      </c>
      <c r="J1980" s="41">
        <f t="shared" si="213"/>
        <v>6.7730832000000003</v>
      </c>
      <c r="K1980" s="41">
        <f t="shared" si="214"/>
        <v>10987.579813347662</v>
      </c>
      <c r="L1980" s="41">
        <f t="shared" si="215"/>
        <v>5.2491394800000006E-3</v>
      </c>
      <c r="M1980" s="41">
        <f t="shared" si="216"/>
        <v>8.5153743553443455</v>
      </c>
    </row>
    <row r="1981" spans="2:13">
      <c r="B1981" s="83">
        <f t="shared" si="210"/>
        <v>1976</v>
      </c>
      <c r="C1981" s="44">
        <v>6500</v>
      </c>
      <c r="D1981" s="48">
        <v>13428</v>
      </c>
      <c r="E1981" s="48">
        <v>13.428000000000001</v>
      </c>
      <c r="F1981" s="48">
        <v>19.727377623119729</v>
      </c>
      <c r="G1981" s="50">
        <v>504.4</v>
      </c>
      <c r="H1981" s="41">
        <f t="shared" si="211"/>
        <v>1.3428000000000001E-2</v>
      </c>
      <c r="I1981" s="41">
        <f t="shared" si="212"/>
        <v>1.8814120000000001</v>
      </c>
      <c r="J1981" s="41">
        <f t="shared" si="213"/>
        <v>6.7730832000000003</v>
      </c>
      <c r="K1981" s="41">
        <f t="shared" si="214"/>
        <v>10994.352896547662</v>
      </c>
      <c r="L1981" s="41">
        <f t="shared" si="215"/>
        <v>5.2491394800000006E-3</v>
      </c>
      <c r="M1981" s="41">
        <f t="shared" si="216"/>
        <v>8.5206234948243456</v>
      </c>
    </row>
    <row r="1982" spans="2:13">
      <c r="B1982" s="83">
        <f t="shared" si="210"/>
        <v>1977</v>
      </c>
      <c r="C1982" s="44">
        <v>6500</v>
      </c>
      <c r="D1982" s="48">
        <v>13428</v>
      </c>
      <c r="E1982" s="48">
        <v>13.428000000000001</v>
      </c>
      <c r="F1982" s="48">
        <v>19.727377623119729</v>
      </c>
      <c r="G1982" s="50">
        <v>504.4</v>
      </c>
      <c r="H1982" s="41">
        <f t="shared" si="211"/>
        <v>1.3428000000000001E-2</v>
      </c>
      <c r="I1982" s="41">
        <f t="shared" si="212"/>
        <v>1.8814120000000001</v>
      </c>
      <c r="J1982" s="41">
        <f t="shared" si="213"/>
        <v>6.7730832000000003</v>
      </c>
      <c r="K1982" s="41">
        <f t="shared" si="214"/>
        <v>11001.125979747661</v>
      </c>
      <c r="L1982" s="41">
        <f t="shared" si="215"/>
        <v>5.2491394800000006E-3</v>
      </c>
      <c r="M1982" s="41">
        <f t="shared" si="216"/>
        <v>8.5258726343043456</v>
      </c>
    </row>
    <row r="1983" spans="2:13">
      <c r="B1983" s="83">
        <f t="shared" si="210"/>
        <v>1978</v>
      </c>
      <c r="C1983" s="44">
        <v>6500</v>
      </c>
      <c r="D1983" s="48">
        <v>13428</v>
      </c>
      <c r="E1983" s="48">
        <v>13.428000000000001</v>
      </c>
      <c r="F1983" s="48">
        <v>19.727377623119729</v>
      </c>
      <c r="G1983" s="50">
        <v>504.4</v>
      </c>
      <c r="H1983" s="41">
        <f t="shared" si="211"/>
        <v>1.3428000000000001E-2</v>
      </c>
      <c r="I1983" s="41">
        <f t="shared" si="212"/>
        <v>1.8814120000000001</v>
      </c>
      <c r="J1983" s="41">
        <f t="shared" si="213"/>
        <v>6.7730832000000003</v>
      </c>
      <c r="K1983" s="41">
        <f t="shared" si="214"/>
        <v>11007.899062947661</v>
      </c>
      <c r="L1983" s="41">
        <f t="shared" si="215"/>
        <v>5.2491394800000006E-3</v>
      </c>
      <c r="M1983" s="41">
        <f t="shared" si="216"/>
        <v>8.5311217737843457</v>
      </c>
    </row>
    <row r="1984" spans="2:13">
      <c r="B1984" s="83">
        <f t="shared" si="210"/>
        <v>1979</v>
      </c>
      <c r="C1984" s="44">
        <v>6500</v>
      </c>
      <c r="D1984" s="48">
        <v>13428</v>
      </c>
      <c r="E1984" s="48">
        <v>13.428000000000001</v>
      </c>
      <c r="F1984" s="48">
        <v>19.727377623119729</v>
      </c>
      <c r="G1984" s="50">
        <v>504.4</v>
      </c>
      <c r="H1984" s="41">
        <f t="shared" si="211"/>
        <v>1.3428000000000001E-2</v>
      </c>
      <c r="I1984" s="41">
        <f t="shared" si="212"/>
        <v>1.8814120000000001</v>
      </c>
      <c r="J1984" s="41">
        <f t="shared" si="213"/>
        <v>6.7730832000000003</v>
      </c>
      <c r="K1984" s="41">
        <f t="shared" si="214"/>
        <v>11014.672146147661</v>
      </c>
      <c r="L1984" s="41">
        <f t="shared" si="215"/>
        <v>5.2491394800000006E-3</v>
      </c>
      <c r="M1984" s="41">
        <f t="shared" si="216"/>
        <v>8.5363709132643457</v>
      </c>
    </row>
    <row r="1985" spans="2:13">
      <c r="B1985" s="83">
        <f t="shared" si="210"/>
        <v>1980</v>
      </c>
      <c r="C1985" s="44">
        <v>6500</v>
      </c>
      <c r="D1985" s="48">
        <v>13428</v>
      </c>
      <c r="E1985" s="48">
        <v>13.428000000000001</v>
      </c>
      <c r="F1985" s="48">
        <v>19.727377623119729</v>
      </c>
      <c r="G1985" s="50">
        <v>504.4</v>
      </c>
      <c r="H1985" s="41">
        <f t="shared" si="211"/>
        <v>1.3428000000000001E-2</v>
      </c>
      <c r="I1985" s="41">
        <f t="shared" si="212"/>
        <v>1.8814120000000001</v>
      </c>
      <c r="J1985" s="41">
        <f t="shared" si="213"/>
        <v>6.7730832000000003</v>
      </c>
      <c r="K1985" s="41">
        <f t="shared" si="214"/>
        <v>11021.445229347661</v>
      </c>
      <c r="L1985" s="41">
        <f t="shared" si="215"/>
        <v>5.2491394800000006E-3</v>
      </c>
      <c r="M1985" s="41">
        <f t="shared" si="216"/>
        <v>8.5416200527443458</v>
      </c>
    </row>
    <row r="1986" spans="2:13">
      <c r="B1986" s="83">
        <f t="shared" si="210"/>
        <v>1981</v>
      </c>
      <c r="C1986" s="44">
        <v>6500</v>
      </c>
      <c r="D1986" s="48">
        <v>13428</v>
      </c>
      <c r="E1986" s="48">
        <v>13.428000000000001</v>
      </c>
      <c r="F1986" s="48">
        <v>19.727377623119729</v>
      </c>
      <c r="G1986" s="50">
        <v>504.4</v>
      </c>
      <c r="H1986" s="41">
        <f t="shared" si="211"/>
        <v>1.3428000000000001E-2</v>
      </c>
      <c r="I1986" s="41">
        <f t="shared" si="212"/>
        <v>1.8814120000000001</v>
      </c>
      <c r="J1986" s="41">
        <f t="shared" si="213"/>
        <v>6.7730832000000003</v>
      </c>
      <c r="K1986" s="41">
        <f t="shared" si="214"/>
        <v>11028.21831254766</v>
      </c>
      <c r="L1986" s="41">
        <f t="shared" si="215"/>
        <v>5.2491394800000006E-3</v>
      </c>
      <c r="M1986" s="41">
        <f t="shared" si="216"/>
        <v>8.5468691922243458</v>
      </c>
    </row>
    <row r="1987" spans="2:13">
      <c r="B1987" s="83">
        <f t="shared" si="210"/>
        <v>1982</v>
      </c>
      <c r="C1987" s="44">
        <v>6500</v>
      </c>
      <c r="D1987" s="48">
        <v>13428</v>
      </c>
      <c r="E1987" s="48">
        <v>13.428000000000001</v>
      </c>
      <c r="F1987" s="48">
        <v>19.727377623119729</v>
      </c>
      <c r="G1987" s="50">
        <v>504.4</v>
      </c>
      <c r="H1987" s="41">
        <f t="shared" si="211"/>
        <v>1.3428000000000001E-2</v>
      </c>
      <c r="I1987" s="41">
        <f t="shared" si="212"/>
        <v>1.8814120000000001</v>
      </c>
      <c r="J1987" s="41">
        <f t="shared" si="213"/>
        <v>6.7730832000000003</v>
      </c>
      <c r="K1987" s="41">
        <f t="shared" si="214"/>
        <v>11034.99139574766</v>
      </c>
      <c r="L1987" s="41">
        <f t="shared" si="215"/>
        <v>5.2491394800000006E-3</v>
      </c>
      <c r="M1987" s="41">
        <f t="shared" si="216"/>
        <v>8.5521183317043459</v>
      </c>
    </row>
    <row r="1988" spans="2:13">
      <c r="B1988" s="83">
        <f t="shared" si="210"/>
        <v>1983</v>
      </c>
      <c r="C1988" s="44">
        <v>6500</v>
      </c>
      <c r="D1988" s="48">
        <v>13428</v>
      </c>
      <c r="E1988" s="48">
        <v>13.428000000000001</v>
      </c>
      <c r="F1988" s="48">
        <v>19.727377623119729</v>
      </c>
      <c r="G1988" s="50">
        <v>504.4</v>
      </c>
      <c r="H1988" s="41">
        <f t="shared" si="211"/>
        <v>1.3428000000000001E-2</v>
      </c>
      <c r="I1988" s="41">
        <f t="shared" si="212"/>
        <v>1.8814120000000001</v>
      </c>
      <c r="J1988" s="41">
        <f t="shared" si="213"/>
        <v>6.7730832000000003</v>
      </c>
      <c r="K1988" s="41">
        <f t="shared" si="214"/>
        <v>11041.76447894766</v>
      </c>
      <c r="L1988" s="41">
        <f t="shared" si="215"/>
        <v>5.2491394800000006E-3</v>
      </c>
      <c r="M1988" s="41">
        <f t="shared" si="216"/>
        <v>8.5573674711843459</v>
      </c>
    </row>
    <row r="1989" spans="2:13">
      <c r="B1989" s="83">
        <f t="shared" si="210"/>
        <v>1984</v>
      </c>
      <c r="C1989" s="44">
        <v>6500</v>
      </c>
      <c r="D1989" s="48">
        <v>13428</v>
      </c>
      <c r="E1989" s="48">
        <v>13.428000000000001</v>
      </c>
      <c r="F1989" s="48">
        <v>19.727377623119729</v>
      </c>
      <c r="G1989" s="50">
        <v>504.4</v>
      </c>
      <c r="H1989" s="41">
        <f t="shared" si="211"/>
        <v>1.3428000000000001E-2</v>
      </c>
      <c r="I1989" s="41">
        <f t="shared" si="212"/>
        <v>1.8814120000000001</v>
      </c>
      <c r="J1989" s="41">
        <f t="shared" si="213"/>
        <v>6.7730832000000003</v>
      </c>
      <c r="K1989" s="41">
        <f t="shared" si="214"/>
        <v>11048.53756214766</v>
      </c>
      <c r="L1989" s="41">
        <f t="shared" si="215"/>
        <v>5.2491394800000006E-3</v>
      </c>
      <c r="M1989" s="41">
        <f t="shared" si="216"/>
        <v>8.562616610664346</v>
      </c>
    </row>
    <row r="1990" spans="2:13">
      <c r="B1990" s="83">
        <f t="shared" si="210"/>
        <v>1985</v>
      </c>
      <c r="C1990" s="44">
        <v>6500</v>
      </c>
      <c r="D1990" s="48">
        <v>13428</v>
      </c>
      <c r="E1990" s="48">
        <v>13.428000000000001</v>
      </c>
      <c r="F1990" s="48">
        <v>19.727377623119729</v>
      </c>
      <c r="G1990" s="50">
        <v>504.4</v>
      </c>
      <c r="H1990" s="41">
        <f t="shared" si="211"/>
        <v>1.3428000000000001E-2</v>
      </c>
      <c r="I1990" s="41">
        <f t="shared" si="212"/>
        <v>1.8814120000000001</v>
      </c>
      <c r="J1990" s="41">
        <f t="shared" si="213"/>
        <v>6.7730832000000003</v>
      </c>
      <c r="K1990" s="41">
        <f t="shared" si="214"/>
        <v>11055.310645347659</v>
      </c>
      <c r="L1990" s="41">
        <f t="shared" si="215"/>
        <v>5.2491394800000006E-3</v>
      </c>
      <c r="M1990" s="41">
        <f t="shared" si="216"/>
        <v>8.567865750144346</v>
      </c>
    </row>
    <row r="1991" spans="2:13">
      <c r="B1991" s="83">
        <f t="shared" ref="B1991:B2054" si="217">B1990+1</f>
        <v>1986</v>
      </c>
      <c r="C1991" s="44">
        <v>6500</v>
      </c>
      <c r="D1991" s="48">
        <v>13428</v>
      </c>
      <c r="E1991" s="48">
        <v>13.428000000000001</v>
      </c>
      <c r="F1991" s="48">
        <v>19.727377623119729</v>
      </c>
      <c r="G1991" s="50">
        <v>504.4</v>
      </c>
      <c r="H1991" s="41">
        <f t="shared" ref="H1991:H2054" si="218">E1991/1000</f>
        <v>1.3428000000000001E-2</v>
      </c>
      <c r="I1991" s="41">
        <f t="shared" ref="I1991:I2054" si="219">E1991*G1991/3600</f>
        <v>1.8814120000000001</v>
      </c>
      <c r="J1991" s="41">
        <f t="shared" ref="J1991:J2054" si="220">H1991*G1991</f>
        <v>6.7730832000000003</v>
      </c>
      <c r="K1991" s="41">
        <f t="shared" ref="K1991:K2054" si="221">K1990+J1991</f>
        <v>11062.083728547659</v>
      </c>
      <c r="L1991" s="41">
        <f t="shared" ref="L1991:L2054" si="222">J1991/1000*0.775</f>
        <v>5.2491394800000006E-3</v>
      </c>
      <c r="M1991" s="41">
        <f t="shared" ref="M1991:M2054" si="223">M1990+L1991</f>
        <v>8.5731148896243461</v>
      </c>
    </row>
    <row r="1992" spans="2:13">
      <c r="B1992" s="83">
        <f t="shared" si="217"/>
        <v>1987</v>
      </c>
      <c r="C1992" s="44">
        <v>6500</v>
      </c>
      <c r="D1992" s="48">
        <v>13428</v>
      </c>
      <c r="E1992" s="48">
        <v>13.428000000000001</v>
      </c>
      <c r="F1992" s="48">
        <v>19.727377623119729</v>
      </c>
      <c r="G1992" s="50">
        <v>504.4</v>
      </c>
      <c r="H1992" s="41">
        <f t="shared" si="218"/>
        <v>1.3428000000000001E-2</v>
      </c>
      <c r="I1992" s="41">
        <f t="shared" si="219"/>
        <v>1.8814120000000001</v>
      </c>
      <c r="J1992" s="41">
        <f t="shared" si="220"/>
        <v>6.7730832000000003</v>
      </c>
      <c r="K1992" s="41">
        <f t="shared" si="221"/>
        <v>11068.856811747659</v>
      </c>
      <c r="L1992" s="41">
        <f t="shared" si="222"/>
        <v>5.2491394800000006E-3</v>
      </c>
      <c r="M1992" s="41">
        <f t="shared" si="223"/>
        <v>8.5783640291043461</v>
      </c>
    </row>
    <row r="1993" spans="2:13">
      <c r="B1993" s="83">
        <f t="shared" si="217"/>
        <v>1988</v>
      </c>
      <c r="C1993" s="44">
        <v>6500</v>
      </c>
      <c r="D1993" s="48">
        <v>13428</v>
      </c>
      <c r="E1993" s="48">
        <v>13.428000000000001</v>
      </c>
      <c r="F1993" s="48">
        <v>19.727377623119729</v>
      </c>
      <c r="G1993" s="50">
        <v>504.4</v>
      </c>
      <c r="H1993" s="41">
        <f t="shared" si="218"/>
        <v>1.3428000000000001E-2</v>
      </c>
      <c r="I1993" s="41">
        <f t="shared" si="219"/>
        <v>1.8814120000000001</v>
      </c>
      <c r="J1993" s="41">
        <f t="shared" si="220"/>
        <v>6.7730832000000003</v>
      </c>
      <c r="K1993" s="41">
        <f t="shared" si="221"/>
        <v>11075.629894947659</v>
      </c>
      <c r="L1993" s="41">
        <f t="shared" si="222"/>
        <v>5.2491394800000006E-3</v>
      </c>
      <c r="M1993" s="41">
        <f t="shared" si="223"/>
        <v>8.5836131685843462</v>
      </c>
    </row>
    <row r="1994" spans="2:13">
      <c r="B1994" s="83">
        <f t="shared" si="217"/>
        <v>1989</v>
      </c>
      <c r="C1994" s="44">
        <v>6500</v>
      </c>
      <c r="D1994" s="48">
        <v>13428</v>
      </c>
      <c r="E1994" s="48">
        <v>13.428000000000001</v>
      </c>
      <c r="F1994" s="48">
        <v>19.727377623119729</v>
      </c>
      <c r="G1994" s="50">
        <v>504.4</v>
      </c>
      <c r="H1994" s="41">
        <f t="shared" si="218"/>
        <v>1.3428000000000001E-2</v>
      </c>
      <c r="I1994" s="41">
        <f t="shared" si="219"/>
        <v>1.8814120000000001</v>
      </c>
      <c r="J1994" s="41">
        <f t="shared" si="220"/>
        <v>6.7730832000000003</v>
      </c>
      <c r="K1994" s="41">
        <f t="shared" si="221"/>
        <v>11082.402978147658</v>
      </c>
      <c r="L1994" s="41">
        <f t="shared" si="222"/>
        <v>5.2491394800000006E-3</v>
      </c>
      <c r="M1994" s="41">
        <f t="shared" si="223"/>
        <v>8.5888623080643463</v>
      </c>
    </row>
    <row r="1995" spans="2:13">
      <c r="B1995" s="83">
        <f t="shared" si="217"/>
        <v>1990</v>
      </c>
      <c r="C1995" s="44">
        <v>6500</v>
      </c>
      <c r="D1995" s="48">
        <v>13428</v>
      </c>
      <c r="E1995" s="48">
        <v>13.428000000000001</v>
      </c>
      <c r="F1995" s="48">
        <v>19.727377623119729</v>
      </c>
      <c r="G1995" s="50">
        <v>504.4</v>
      </c>
      <c r="H1995" s="41">
        <f t="shared" si="218"/>
        <v>1.3428000000000001E-2</v>
      </c>
      <c r="I1995" s="41">
        <f t="shared" si="219"/>
        <v>1.8814120000000001</v>
      </c>
      <c r="J1995" s="41">
        <f t="shared" si="220"/>
        <v>6.7730832000000003</v>
      </c>
      <c r="K1995" s="41">
        <f t="shared" si="221"/>
        <v>11089.176061347658</v>
      </c>
      <c r="L1995" s="41">
        <f t="shared" si="222"/>
        <v>5.2491394800000006E-3</v>
      </c>
      <c r="M1995" s="41">
        <f t="shared" si="223"/>
        <v>8.5941114475443463</v>
      </c>
    </row>
    <row r="1996" spans="2:13">
      <c r="B1996" s="83">
        <f t="shared" si="217"/>
        <v>1991</v>
      </c>
      <c r="C1996" s="44">
        <v>6500</v>
      </c>
      <c r="D1996" s="48">
        <v>13428</v>
      </c>
      <c r="E1996" s="48">
        <v>13.428000000000001</v>
      </c>
      <c r="F1996" s="48">
        <v>19.727377623119729</v>
      </c>
      <c r="G1996" s="50">
        <v>504.4</v>
      </c>
      <c r="H1996" s="41">
        <f t="shared" si="218"/>
        <v>1.3428000000000001E-2</v>
      </c>
      <c r="I1996" s="41">
        <f t="shared" si="219"/>
        <v>1.8814120000000001</v>
      </c>
      <c r="J1996" s="41">
        <f t="shared" si="220"/>
        <v>6.7730832000000003</v>
      </c>
      <c r="K1996" s="41">
        <f t="shared" si="221"/>
        <v>11095.949144547658</v>
      </c>
      <c r="L1996" s="41">
        <f t="shared" si="222"/>
        <v>5.2491394800000006E-3</v>
      </c>
      <c r="M1996" s="41">
        <f t="shared" si="223"/>
        <v>8.5993605870243464</v>
      </c>
    </row>
    <row r="1997" spans="2:13">
      <c r="B1997" s="83">
        <f t="shared" si="217"/>
        <v>1992</v>
      </c>
      <c r="C1997" s="44">
        <v>6500</v>
      </c>
      <c r="D1997" s="48">
        <v>13428</v>
      </c>
      <c r="E1997" s="48">
        <v>13.428000000000001</v>
      </c>
      <c r="F1997" s="48">
        <v>19.727377623119729</v>
      </c>
      <c r="G1997" s="50">
        <v>504.4</v>
      </c>
      <c r="H1997" s="41">
        <f t="shared" si="218"/>
        <v>1.3428000000000001E-2</v>
      </c>
      <c r="I1997" s="41">
        <f t="shared" si="219"/>
        <v>1.8814120000000001</v>
      </c>
      <c r="J1997" s="41">
        <f t="shared" si="220"/>
        <v>6.7730832000000003</v>
      </c>
      <c r="K1997" s="41">
        <f t="shared" si="221"/>
        <v>11102.722227747658</v>
      </c>
      <c r="L1997" s="41">
        <f t="shared" si="222"/>
        <v>5.2491394800000006E-3</v>
      </c>
      <c r="M1997" s="41">
        <f t="shared" si="223"/>
        <v>8.6046097265043464</v>
      </c>
    </row>
    <row r="1998" spans="2:13">
      <c r="B1998" s="83">
        <f t="shared" si="217"/>
        <v>1993</v>
      </c>
      <c r="C1998" s="44">
        <v>6500</v>
      </c>
      <c r="D1998" s="48">
        <v>13428</v>
      </c>
      <c r="E1998" s="48">
        <v>13.428000000000001</v>
      </c>
      <c r="F1998" s="48">
        <v>19.727377623119729</v>
      </c>
      <c r="G1998" s="50">
        <v>504.4</v>
      </c>
      <c r="H1998" s="41">
        <f t="shared" si="218"/>
        <v>1.3428000000000001E-2</v>
      </c>
      <c r="I1998" s="41">
        <f t="shared" si="219"/>
        <v>1.8814120000000001</v>
      </c>
      <c r="J1998" s="41">
        <f t="shared" si="220"/>
        <v>6.7730832000000003</v>
      </c>
      <c r="K1998" s="41">
        <f t="shared" si="221"/>
        <v>11109.495310947657</v>
      </c>
      <c r="L1998" s="41">
        <f t="shared" si="222"/>
        <v>5.2491394800000006E-3</v>
      </c>
      <c r="M1998" s="41">
        <f t="shared" si="223"/>
        <v>8.6098588659843465</v>
      </c>
    </row>
    <row r="1999" spans="2:13">
      <c r="B1999" s="83">
        <f t="shared" si="217"/>
        <v>1994</v>
      </c>
      <c r="C1999" s="44">
        <v>6500</v>
      </c>
      <c r="D1999" s="48">
        <v>13428</v>
      </c>
      <c r="E1999" s="48">
        <v>13.428000000000001</v>
      </c>
      <c r="F1999" s="48">
        <v>19.727377623119729</v>
      </c>
      <c r="G1999" s="50">
        <v>504.4</v>
      </c>
      <c r="H1999" s="41">
        <f t="shared" si="218"/>
        <v>1.3428000000000001E-2</v>
      </c>
      <c r="I1999" s="41">
        <f t="shared" si="219"/>
        <v>1.8814120000000001</v>
      </c>
      <c r="J1999" s="41">
        <f t="shared" si="220"/>
        <v>6.7730832000000003</v>
      </c>
      <c r="K1999" s="41">
        <f t="shared" si="221"/>
        <v>11116.268394147657</v>
      </c>
      <c r="L1999" s="41">
        <f t="shared" si="222"/>
        <v>5.2491394800000006E-3</v>
      </c>
      <c r="M1999" s="41">
        <f t="shared" si="223"/>
        <v>8.6151080054643465</v>
      </c>
    </row>
    <row r="2000" spans="2:13">
      <c r="B2000" s="83">
        <f t="shared" si="217"/>
        <v>1995</v>
      </c>
      <c r="C2000" s="44">
        <v>6500</v>
      </c>
      <c r="D2000" s="48">
        <v>13428</v>
      </c>
      <c r="E2000" s="48">
        <v>13.428000000000001</v>
      </c>
      <c r="F2000" s="48">
        <v>19.727377623119729</v>
      </c>
      <c r="G2000" s="50">
        <v>504.4</v>
      </c>
      <c r="H2000" s="41">
        <f t="shared" si="218"/>
        <v>1.3428000000000001E-2</v>
      </c>
      <c r="I2000" s="41">
        <f t="shared" si="219"/>
        <v>1.8814120000000001</v>
      </c>
      <c r="J2000" s="41">
        <f t="shared" si="220"/>
        <v>6.7730832000000003</v>
      </c>
      <c r="K2000" s="41">
        <f t="shared" si="221"/>
        <v>11123.041477347657</v>
      </c>
      <c r="L2000" s="41">
        <f t="shared" si="222"/>
        <v>5.2491394800000006E-3</v>
      </c>
      <c r="M2000" s="41">
        <f t="shared" si="223"/>
        <v>8.6203571449443466</v>
      </c>
    </row>
    <row r="2001" spans="2:13">
      <c r="B2001" s="83">
        <f t="shared" si="217"/>
        <v>1996</v>
      </c>
      <c r="C2001" s="44">
        <v>6500</v>
      </c>
      <c r="D2001" s="48">
        <v>13428</v>
      </c>
      <c r="E2001" s="48">
        <v>13.428000000000001</v>
      </c>
      <c r="F2001" s="48">
        <v>19.727377623119729</v>
      </c>
      <c r="G2001" s="50">
        <v>504.4</v>
      </c>
      <c r="H2001" s="41">
        <f t="shared" si="218"/>
        <v>1.3428000000000001E-2</v>
      </c>
      <c r="I2001" s="41">
        <f t="shared" si="219"/>
        <v>1.8814120000000001</v>
      </c>
      <c r="J2001" s="41">
        <f t="shared" si="220"/>
        <v>6.7730832000000003</v>
      </c>
      <c r="K2001" s="41">
        <f t="shared" si="221"/>
        <v>11129.814560547657</v>
      </c>
      <c r="L2001" s="41">
        <f t="shared" si="222"/>
        <v>5.2491394800000006E-3</v>
      </c>
      <c r="M2001" s="41">
        <f t="shared" si="223"/>
        <v>8.6256062844243466</v>
      </c>
    </row>
    <row r="2002" spans="2:13">
      <c r="B2002" s="83">
        <f t="shared" si="217"/>
        <v>1997</v>
      </c>
      <c r="C2002" s="44">
        <v>6500</v>
      </c>
      <c r="D2002" s="48">
        <v>13428</v>
      </c>
      <c r="E2002" s="48">
        <v>13.428000000000001</v>
      </c>
      <c r="F2002" s="48">
        <v>19.727377623119729</v>
      </c>
      <c r="G2002" s="50">
        <v>504.4</v>
      </c>
      <c r="H2002" s="41">
        <f t="shared" si="218"/>
        <v>1.3428000000000001E-2</v>
      </c>
      <c r="I2002" s="41">
        <f t="shared" si="219"/>
        <v>1.8814120000000001</v>
      </c>
      <c r="J2002" s="41">
        <f t="shared" si="220"/>
        <v>6.7730832000000003</v>
      </c>
      <c r="K2002" s="41">
        <f t="shared" si="221"/>
        <v>11136.587643747656</v>
      </c>
      <c r="L2002" s="41">
        <f t="shared" si="222"/>
        <v>5.2491394800000006E-3</v>
      </c>
      <c r="M2002" s="41">
        <f t="shared" si="223"/>
        <v>8.6308554239043467</v>
      </c>
    </row>
    <row r="2003" spans="2:13">
      <c r="B2003" s="83">
        <f t="shared" si="217"/>
        <v>1998</v>
      </c>
      <c r="C2003" s="44">
        <v>6500</v>
      </c>
      <c r="D2003" s="48">
        <v>13428</v>
      </c>
      <c r="E2003" s="48">
        <v>13.428000000000001</v>
      </c>
      <c r="F2003" s="48">
        <v>19.727377623119729</v>
      </c>
      <c r="G2003" s="50">
        <v>504.4</v>
      </c>
      <c r="H2003" s="41">
        <f t="shared" si="218"/>
        <v>1.3428000000000001E-2</v>
      </c>
      <c r="I2003" s="41">
        <f t="shared" si="219"/>
        <v>1.8814120000000001</v>
      </c>
      <c r="J2003" s="41">
        <f t="shared" si="220"/>
        <v>6.7730832000000003</v>
      </c>
      <c r="K2003" s="41">
        <f t="shared" si="221"/>
        <v>11143.360726947656</v>
      </c>
      <c r="L2003" s="41">
        <f t="shared" si="222"/>
        <v>5.2491394800000006E-3</v>
      </c>
      <c r="M2003" s="41">
        <f t="shared" si="223"/>
        <v>8.6361045633843467</v>
      </c>
    </row>
    <row r="2004" spans="2:13">
      <c r="B2004" s="83">
        <f t="shared" si="217"/>
        <v>1999</v>
      </c>
      <c r="C2004" s="44">
        <v>6500</v>
      </c>
      <c r="D2004" s="48">
        <v>13428</v>
      </c>
      <c r="E2004" s="48">
        <v>13.428000000000001</v>
      </c>
      <c r="F2004" s="48">
        <v>19.727377623119729</v>
      </c>
      <c r="G2004" s="50">
        <v>504.4</v>
      </c>
      <c r="H2004" s="41">
        <f t="shared" si="218"/>
        <v>1.3428000000000001E-2</v>
      </c>
      <c r="I2004" s="41">
        <f t="shared" si="219"/>
        <v>1.8814120000000001</v>
      </c>
      <c r="J2004" s="41">
        <f t="shared" si="220"/>
        <v>6.7730832000000003</v>
      </c>
      <c r="K2004" s="41">
        <f t="shared" si="221"/>
        <v>11150.133810147656</v>
      </c>
      <c r="L2004" s="41">
        <f t="shared" si="222"/>
        <v>5.2491394800000006E-3</v>
      </c>
      <c r="M2004" s="41">
        <f t="shared" si="223"/>
        <v>8.6413537028643468</v>
      </c>
    </row>
    <row r="2005" spans="2:13">
      <c r="B2005" s="83">
        <f t="shared" si="217"/>
        <v>2000</v>
      </c>
      <c r="C2005" s="44">
        <v>6500</v>
      </c>
      <c r="D2005" s="48">
        <v>13428</v>
      </c>
      <c r="E2005" s="48">
        <v>13.428000000000001</v>
      </c>
      <c r="F2005" s="48">
        <v>19.727377623119729</v>
      </c>
      <c r="G2005" s="50">
        <v>504.4</v>
      </c>
      <c r="H2005" s="41">
        <f t="shared" si="218"/>
        <v>1.3428000000000001E-2</v>
      </c>
      <c r="I2005" s="41">
        <f t="shared" si="219"/>
        <v>1.8814120000000001</v>
      </c>
      <c r="J2005" s="41">
        <f t="shared" si="220"/>
        <v>6.7730832000000003</v>
      </c>
      <c r="K2005" s="41">
        <f t="shared" si="221"/>
        <v>11156.906893347656</v>
      </c>
      <c r="L2005" s="41">
        <f t="shared" si="222"/>
        <v>5.2491394800000006E-3</v>
      </c>
      <c r="M2005" s="41">
        <f t="shared" si="223"/>
        <v>8.6466028423443468</v>
      </c>
    </row>
    <row r="2006" spans="2:13">
      <c r="B2006" s="83">
        <f t="shared" si="217"/>
        <v>2001</v>
      </c>
      <c r="C2006" s="44">
        <v>6500</v>
      </c>
      <c r="D2006" s="48">
        <v>13428</v>
      </c>
      <c r="E2006" s="48">
        <v>13.428000000000001</v>
      </c>
      <c r="F2006" s="48">
        <v>19.727377623119729</v>
      </c>
      <c r="G2006" s="50">
        <v>504.4</v>
      </c>
      <c r="H2006" s="41">
        <f t="shared" si="218"/>
        <v>1.3428000000000001E-2</v>
      </c>
      <c r="I2006" s="41">
        <f t="shared" si="219"/>
        <v>1.8814120000000001</v>
      </c>
      <c r="J2006" s="41">
        <f t="shared" si="220"/>
        <v>6.7730832000000003</v>
      </c>
      <c r="K2006" s="41">
        <f t="shared" si="221"/>
        <v>11163.679976547655</v>
      </c>
      <c r="L2006" s="41">
        <f t="shared" si="222"/>
        <v>5.2491394800000006E-3</v>
      </c>
      <c r="M2006" s="41">
        <f t="shared" si="223"/>
        <v>8.6518519818243469</v>
      </c>
    </row>
    <row r="2007" spans="2:13">
      <c r="B2007" s="83">
        <f t="shared" si="217"/>
        <v>2002</v>
      </c>
      <c r="C2007" s="44">
        <v>6500</v>
      </c>
      <c r="D2007" s="48">
        <v>13428</v>
      </c>
      <c r="E2007" s="48">
        <v>13.428000000000001</v>
      </c>
      <c r="F2007" s="48">
        <v>19.727377623119729</v>
      </c>
      <c r="G2007" s="50">
        <v>504.4</v>
      </c>
      <c r="H2007" s="41">
        <f t="shared" si="218"/>
        <v>1.3428000000000001E-2</v>
      </c>
      <c r="I2007" s="41">
        <f t="shared" si="219"/>
        <v>1.8814120000000001</v>
      </c>
      <c r="J2007" s="41">
        <f t="shared" si="220"/>
        <v>6.7730832000000003</v>
      </c>
      <c r="K2007" s="41">
        <f t="shared" si="221"/>
        <v>11170.453059747655</v>
      </c>
      <c r="L2007" s="41">
        <f t="shared" si="222"/>
        <v>5.2491394800000006E-3</v>
      </c>
      <c r="M2007" s="41">
        <f t="shared" si="223"/>
        <v>8.6571011213043469</v>
      </c>
    </row>
    <row r="2008" spans="2:13">
      <c r="B2008" s="83">
        <f t="shared" si="217"/>
        <v>2003</v>
      </c>
      <c r="C2008" s="44">
        <v>6500</v>
      </c>
      <c r="D2008" s="48">
        <v>13428</v>
      </c>
      <c r="E2008" s="48">
        <v>13.428000000000001</v>
      </c>
      <c r="F2008" s="48">
        <v>19.727377623119729</v>
      </c>
      <c r="G2008" s="50">
        <v>504.4</v>
      </c>
      <c r="H2008" s="41">
        <f t="shared" si="218"/>
        <v>1.3428000000000001E-2</v>
      </c>
      <c r="I2008" s="41">
        <f t="shared" si="219"/>
        <v>1.8814120000000001</v>
      </c>
      <c r="J2008" s="41">
        <f t="shared" si="220"/>
        <v>6.7730832000000003</v>
      </c>
      <c r="K2008" s="41">
        <f t="shared" si="221"/>
        <v>11177.226142947655</v>
      </c>
      <c r="L2008" s="41">
        <f t="shared" si="222"/>
        <v>5.2491394800000006E-3</v>
      </c>
      <c r="M2008" s="41">
        <f t="shared" si="223"/>
        <v>8.662350260784347</v>
      </c>
    </row>
    <row r="2009" spans="2:13">
      <c r="B2009" s="83">
        <f t="shared" si="217"/>
        <v>2004</v>
      </c>
      <c r="C2009" s="44">
        <v>6500</v>
      </c>
      <c r="D2009" s="48">
        <v>13428</v>
      </c>
      <c r="E2009" s="48">
        <v>13.428000000000001</v>
      </c>
      <c r="F2009" s="48">
        <v>19.727377623119729</v>
      </c>
      <c r="G2009" s="50">
        <v>504.4</v>
      </c>
      <c r="H2009" s="41">
        <f t="shared" si="218"/>
        <v>1.3428000000000001E-2</v>
      </c>
      <c r="I2009" s="41">
        <f t="shared" si="219"/>
        <v>1.8814120000000001</v>
      </c>
      <c r="J2009" s="41">
        <f t="shared" si="220"/>
        <v>6.7730832000000003</v>
      </c>
      <c r="K2009" s="41">
        <f t="shared" si="221"/>
        <v>11183.999226147655</v>
      </c>
      <c r="L2009" s="41">
        <f t="shared" si="222"/>
        <v>5.2491394800000006E-3</v>
      </c>
      <c r="M2009" s="41">
        <f t="shared" si="223"/>
        <v>8.6675994002643471</v>
      </c>
    </row>
    <row r="2010" spans="2:13">
      <c r="B2010" s="83">
        <f t="shared" si="217"/>
        <v>2005</v>
      </c>
      <c r="C2010" s="44">
        <v>6500</v>
      </c>
      <c r="D2010" s="48">
        <v>13428</v>
      </c>
      <c r="E2010" s="48">
        <v>13.428000000000001</v>
      </c>
      <c r="F2010" s="48">
        <v>19.727377623119729</v>
      </c>
      <c r="G2010" s="50">
        <v>504.4</v>
      </c>
      <c r="H2010" s="41">
        <f t="shared" si="218"/>
        <v>1.3428000000000001E-2</v>
      </c>
      <c r="I2010" s="41">
        <f t="shared" si="219"/>
        <v>1.8814120000000001</v>
      </c>
      <c r="J2010" s="41">
        <f t="shared" si="220"/>
        <v>6.7730832000000003</v>
      </c>
      <c r="K2010" s="41">
        <f t="shared" si="221"/>
        <v>11190.772309347654</v>
      </c>
      <c r="L2010" s="41">
        <f t="shared" si="222"/>
        <v>5.2491394800000006E-3</v>
      </c>
      <c r="M2010" s="41">
        <f t="shared" si="223"/>
        <v>8.6728485397443471</v>
      </c>
    </row>
    <row r="2011" spans="2:13">
      <c r="B2011" s="83">
        <f t="shared" si="217"/>
        <v>2006</v>
      </c>
      <c r="C2011" s="44">
        <v>6500</v>
      </c>
      <c r="D2011" s="48">
        <v>13428</v>
      </c>
      <c r="E2011" s="48">
        <v>13.428000000000001</v>
      </c>
      <c r="F2011" s="48">
        <v>19.727377623119729</v>
      </c>
      <c r="G2011" s="50">
        <v>504.4</v>
      </c>
      <c r="H2011" s="41">
        <f t="shared" si="218"/>
        <v>1.3428000000000001E-2</v>
      </c>
      <c r="I2011" s="41">
        <f t="shared" si="219"/>
        <v>1.8814120000000001</v>
      </c>
      <c r="J2011" s="41">
        <f t="shared" si="220"/>
        <v>6.7730832000000003</v>
      </c>
      <c r="K2011" s="41">
        <f t="shared" si="221"/>
        <v>11197.545392547654</v>
      </c>
      <c r="L2011" s="41">
        <f t="shared" si="222"/>
        <v>5.2491394800000006E-3</v>
      </c>
      <c r="M2011" s="41">
        <f t="shared" si="223"/>
        <v>8.6780976792243472</v>
      </c>
    </row>
    <row r="2012" spans="2:13">
      <c r="B2012" s="83">
        <f t="shared" si="217"/>
        <v>2007</v>
      </c>
      <c r="C2012" s="44">
        <v>6500</v>
      </c>
      <c r="D2012" s="48">
        <v>13428</v>
      </c>
      <c r="E2012" s="48">
        <v>13.428000000000001</v>
      </c>
      <c r="F2012" s="48">
        <v>19.727377623119729</v>
      </c>
      <c r="G2012" s="50">
        <v>504.4</v>
      </c>
      <c r="H2012" s="41">
        <f t="shared" si="218"/>
        <v>1.3428000000000001E-2</v>
      </c>
      <c r="I2012" s="41">
        <f t="shared" si="219"/>
        <v>1.8814120000000001</v>
      </c>
      <c r="J2012" s="41">
        <f t="shared" si="220"/>
        <v>6.7730832000000003</v>
      </c>
      <c r="K2012" s="41">
        <f t="shared" si="221"/>
        <v>11204.318475747654</v>
      </c>
      <c r="L2012" s="41">
        <f t="shared" si="222"/>
        <v>5.2491394800000006E-3</v>
      </c>
      <c r="M2012" s="41">
        <f t="shared" si="223"/>
        <v>8.6833468187043472</v>
      </c>
    </row>
    <row r="2013" spans="2:13">
      <c r="B2013" s="83">
        <f t="shared" si="217"/>
        <v>2008</v>
      </c>
      <c r="C2013" s="44">
        <v>6500</v>
      </c>
      <c r="D2013" s="48">
        <v>13428</v>
      </c>
      <c r="E2013" s="48">
        <v>13.428000000000001</v>
      </c>
      <c r="F2013" s="48">
        <v>19.727377623119729</v>
      </c>
      <c r="G2013" s="50">
        <v>504.4</v>
      </c>
      <c r="H2013" s="41">
        <f t="shared" si="218"/>
        <v>1.3428000000000001E-2</v>
      </c>
      <c r="I2013" s="41">
        <f t="shared" si="219"/>
        <v>1.8814120000000001</v>
      </c>
      <c r="J2013" s="41">
        <f t="shared" si="220"/>
        <v>6.7730832000000003</v>
      </c>
      <c r="K2013" s="41">
        <f t="shared" si="221"/>
        <v>11211.091558947654</v>
      </c>
      <c r="L2013" s="41">
        <f t="shared" si="222"/>
        <v>5.2491394800000006E-3</v>
      </c>
      <c r="M2013" s="41">
        <f t="shared" si="223"/>
        <v>8.6885959581843473</v>
      </c>
    </row>
    <row r="2014" spans="2:13">
      <c r="B2014" s="83">
        <f t="shared" si="217"/>
        <v>2009</v>
      </c>
      <c r="C2014" s="44">
        <v>6500</v>
      </c>
      <c r="D2014" s="48">
        <v>13428</v>
      </c>
      <c r="E2014" s="48">
        <v>13.428000000000001</v>
      </c>
      <c r="F2014" s="48">
        <v>19.727377623119729</v>
      </c>
      <c r="G2014" s="50">
        <v>504.4</v>
      </c>
      <c r="H2014" s="41">
        <f t="shared" si="218"/>
        <v>1.3428000000000001E-2</v>
      </c>
      <c r="I2014" s="41">
        <f t="shared" si="219"/>
        <v>1.8814120000000001</v>
      </c>
      <c r="J2014" s="41">
        <f t="shared" si="220"/>
        <v>6.7730832000000003</v>
      </c>
      <c r="K2014" s="41">
        <f t="shared" si="221"/>
        <v>11217.864642147653</v>
      </c>
      <c r="L2014" s="41">
        <f t="shared" si="222"/>
        <v>5.2491394800000006E-3</v>
      </c>
      <c r="M2014" s="41">
        <f t="shared" si="223"/>
        <v>8.6938450976643473</v>
      </c>
    </row>
    <row r="2015" spans="2:13">
      <c r="B2015" s="83">
        <f t="shared" si="217"/>
        <v>2010</v>
      </c>
      <c r="C2015" s="44">
        <v>6500</v>
      </c>
      <c r="D2015" s="48">
        <v>13428</v>
      </c>
      <c r="E2015" s="48">
        <v>13.428000000000001</v>
      </c>
      <c r="F2015" s="48">
        <v>19.727377623119729</v>
      </c>
      <c r="G2015" s="50">
        <v>504.4</v>
      </c>
      <c r="H2015" s="41">
        <f t="shared" si="218"/>
        <v>1.3428000000000001E-2</v>
      </c>
      <c r="I2015" s="41">
        <f t="shared" si="219"/>
        <v>1.8814120000000001</v>
      </c>
      <c r="J2015" s="41">
        <f t="shared" si="220"/>
        <v>6.7730832000000003</v>
      </c>
      <c r="K2015" s="41">
        <f t="shared" si="221"/>
        <v>11224.637725347653</v>
      </c>
      <c r="L2015" s="41">
        <f t="shared" si="222"/>
        <v>5.2491394800000006E-3</v>
      </c>
      <c r="M2015" s="41">
        <f t="shared" si="223"/>
        <v>8.6990942371443474</v>
      </c>
    </row>
    <row r="2016" spans="2:13">
      <c r="B2016" s="83">
        <f t="shared" si="217"/>
        <v>2011</v>
      </c>
      <c r="C2016" s="44">
        <v>6500</v>
      </c>
      <c r="D2016" s="48">
        <v>13428</v>
      </c>
      <c r="E2016" s="48">
        <v>13.428000000000001</v>
      </c>
      <c r="F2016" s="48">
        <v>19.727377623119729</v>
      </c>
      <c r="G2016" s="50">
        <v>504.4</v>
      </c>
      <c r="H2016" s="41">
        <f t="shared" si="218"/>
        <v>1.3428000000000001E-2</v>
      </c>
      <c r="I2016" s="41">
        <f t="shared" si="219"/>
        <v>1.8814120000000001</v>
      </c>
      <c r="J2016" s="41">
        <f t="shared" si="220"/>
        <v>6.7730832000000003</v>
      </c>
      <c r="K2016" s="41">
        <f t="shared" si="221"/>
        <v>11231.410808547653</v>
      </c>
      <c r="L2016" s="41">
        <f t="shared" si="222"/>
        <v>5.2491394800000006E-3</v>
      </c>
      <c r="M2016" s="41">
        <f t="shared" si="223"/>
        <v>8.7043433766243474</v>
      </c>
    </row>
    <row r="2017" spans="2:13">
      <c r="B2017" s="83">
        <f t="shared" si="217"/>
        <v>2012</v>
      </c>
      <c r="C2017" s="44">
        <v>6500</v>
      </c>
      <c r="D2017" s="48">
        <v>13428</v>
      </c>
      <c r="E2017" s="48">
        <v>13.428000000000001</v>
      </c>
      <c r="F2017" s="48">
        <v>19.727377623119729</v>
      </c>
      <c r="G2017" s="50">
        <v>504.4</v>
      </c>
      <c r="H2017" s="41">
        <f t="shared" si="218"/>
        <v>1.3428000000000001E-2</v>
      </c>
      <c r="I2017" s="41">
        <f t="shared" si="219"/>
        <v>1.8814120000000001</v>
      </c>
      <c r="J2017" s="41">
        <f t="shared" si="220"/>
        <v>6.7730832000000003</v>
      </c>
      <c r="K2017" s="41">
        <f t="shared" si="221"/>
        <v>11238.183891747653</v>
      </c>
      <c r="L2017" s="41">
        <f t="shared" si="222"/>
        <v>5.2491394800000006E-3</v>
      </c>
      <c r="M2017" s="41">
        <f t="shared" si="223"/>
        <v>8.7095925161043475</v>
      </c>
    </row>
    <row r="2018" spans="2:13">
      <c r="B2018" s="83">
        <f t="shared" si="217"/>
        <v>2013</v>
      </c>
      <c r="C2018" s="44">
        <v>6500</v>
      </c>
      <c r="D2018" s="48">
        <v>13428</v>
      </c>
      <c r="E2018" s="48">
        <v>13.428000000000001</v>
      </c>
      <c r="F2018" s="48">
        <v>19.727377623119729</v>
      </c>
      <c r="G2018" s="50">
        <v>504.4</v>
      </c>
      <c r="H2018" s="41">
        <f t="shared" si="218"/>
        <v>1.3428000000000001E-2</v>
      </c>
      <c r="I2018" s="41">
        <f t="shared" si="219"/>
        <v>1.8814120000000001</v>
      </c>
      <c r="J2018" s="41">
        <f t="shared" si="220"/>
        <v>6.7730832000000003</v>
      </c>
      <c r="K2018" s="41">
        <f t="shared" si="221"/>
        <v>11244.956974947652</v>
      </c>
      <c r="L2018" s="41">
        <f t="shared" si="222"/>
        <v>5.2491394800000006E-3</v>
      </c>
      <c r="M2018" s="41">
        <f t="shared" si="223"/>
        <v>8.7148416555843475</v>
      </c>
    </row>
    <row r="2019" spans="2:13">
      <c r="B2019" s="83">
        <f t="shared" si="217"/>
        <v>2014</v>
      </c>
      <c r="C2019" s="44">
        <v>6500</v>
      </c>
      <c r="D2019" s="48">
        <v>13428</v>
      </c>
      <c r="E2019" s="48">
        <v>13.428000000000001</v>
      </c>
      <c r="F2019" s="48">
        <v>19.727377623119729</v>
      </c>
      <c r="G2019" s="50">
        <v>504.4</v>
      </c>
      <c r="H2019" s="41">
        <f t="shared" si="218"/>
        <v>1.3428000000000001E-2</v>
      </c>
      <c r="I2019" s="41">
        <f t="shared" si="219"/>
        <v>1.8814120000000001</v>
      </c>
      <c r="J2019" s="41">
        <f t="shared" si="220"/>
        <v>6.7730832000000003</v>
      </c>
      <c r="K2019" s="41">
        <f t="shared" si="221"/>
        <v>11251.730058147652</v>
      </c>
      <c r="L2019" s="41">
        <f t="shared" si="222"/>
        <v>5.2491394800000006E-3</v>
      </c>
      <c r="M2019" s="41">
        <f t="shared" si="223"/>
        <v>8.7200907950643476</v>
      </c>
    </row>
    <row r="2020" spans="2:13">
      <c r="B2020" s="83">
        <f t="shared" si="217"/>
        <v>2015</v>
      </c>
      <c r="C2020" s="44">
        <v>6500</v>
      </c>
      <c r="D2020" s="48">
        <v>13428</v>
      </c>
      <c r="E2020" s="48">
        <v>13.428000000000001</v>
      </c>
      <c r="F2020" s="48">
        <v>19.727377623119729</v>
      </c>
      <c r="G2020" s="50">
        <v>504.4</v>
      </c>
      <c r="H2020" s="41">
        <f t="shared" si="218"/>
        <v>1.3428000000000001E-2</v>
      </c>
      <c r="I2020" s="41">
        <f t="shared" si="219"/>
        <v>1.8814120000000001</v>
      </c>
      <c r="J2020" s="41">
        <f t="shared" si="220"/>
        <v>6.7730832000000003</v>
      </c>
      <c r="K2020" s="41">
        <f t="shared" si="221"/>
        <v>11258.503141347652</v>
      </c>
      <c r="L2020" s="41">
        <f t="shared" si="222"/>
        <v>5.2491394800000006E-3</v>
      </c>
      <c r="M2020" s="41">
        <f t="shared" si="223"/>
        <v>8.7253399345443476</v>
      </c>
    </row>
    <row r="2021" spans="2:13">
      <c r="B2021" s="83">
        <f t="shared" si="217"/>
        <v>2016</v>
      </c>
      <c r="C2021" s="44">
        <v>6500</v>
      </c>
      <c r="D2021" s="48">
        <v>13428</v>
      </c>
      <c r="E2021" s="48">
        <v>13.428000000000001</v>
      </c>
      <c r="F2021" s="48">
        <v>19.727377623119729</v>
      </c>
      <c r="G2021" s="50">
        <v>504.4</v>
      </c>
      <c r="H2021" s="41">
        <f t="shared" si="218"/>
        <v>1.3428000000000001E-2</v>
      </c>
      <c r="I2021" s="41">
        <f t="shared" si="219"/>
        <v>1.8814120000000001</v>
      </c>
      <c r="J2021" s="41">
        <f t="shared" si="220"/>
        <v>6.7730832000000003</v>
      </c>
      <c r="K2021" s="41">
        <f t="shared" si="221"/>
        <v>11265.276224547652</v>
      </c>
      <c r="L2021" s="41">
        <f t="shared" si="222"/>
        <v>5.2491394800000006E-3</v>
      </c>
      <c r="M2021" s="41">
        <f t="shared" si="223"/>
        <v>8.7305890740243477</v>
      </c>
    </row>
    <row r="2022" spans="2:13">
      <c r="B2022" s="83">
        <f t="shared" si="217"/>
        <v>2017</v>
      </c>
      <c r="C2022" s="44">
        <v>6500</v>
      </c>
      <c r="D2022" s="48">
        <v>13428</v>
      </c>
      <c r="E2022" s="48">
        <v>13.428000000000001</v>
      </c>
      <c r="F2022" s="48">
        <v>19.727377623119729</v>
      </c>
      <c r="G2022" s="50">
        <v>504.4</v>
      </c>
      <c r="H2022" s="41">
        <f t="shared" si="218"/>
        <v>1.3428000000000001E-2</v>
      </c>
      <c r="I2022" s="41">
        <f t="shared" si="219"/>
        <v>1.8814120000000001</v>
      </c>
      <c r="J2022" s="41">
        <f t="shared" si="220"/>
        <v>6.7730832000000003</v>
      </c>
      <c r="K2022" s="41">
        <f t="shared" si="221"/>
        <v>11272.049307747651</v>
      </c>
      <c r="L2022" s="41">
        <f t="shared" si="222"/>
        <v>5.2491394800000006E-3</v>
      </c>
      <c r="M2022" s="41">
        <f t="shared" si="223"/>
        <v>8.7358382135043477</v>
      </c>
    </row>
    <row r="2023" spans="2:13">
      <c r="B2023" s="83">
        <f t="shared" si="217"/>
        <v>2018</v>
      </c>
      <c r="C2023" s="44">
        <v>6500</v>
      </c>
      <c r="D2023" s="48">
        <v>13428</v>
      </c>
      <c r="E2023" s="48">
        <v>13.428000000000001</v>
      </c>
      <c r="F2023" s="48">
        <v>19.727377623119729</v>
      </c>
      <c r="G2023" s="50">
        <v>504.4</v>
      </c>
      <c r="H2023" s="41">
        <f t="shared" si="218"/>
        <v>1.3428000000000001E-2</v>
      </c>
      <c r="I2023" s="41">
        <f t="shared" si="219"/>
        <v>1.8814120000000001</v>
      </c>
      <c r="J2023" s="41">
        <f t="shared" si="220"/>
        <v>6.7730832000000003</v>
      </c>
      <c r="K2023" s="41">
        <f t="shared" si="221"/>
        <v>11278.822390947651</v>
      </c>
      <c r="L2023" s="41">
        <f t="shared" si="222"/>
        <v>5.2491394800000006E-3</v>
      </c>
      <c r="M2023" s="41">
        <f t="shared" si="223"/>
        <v>8.7410873529843478</v>
      </c>
    </row>
    <row r="2024" spans="2:13">
      <c r="B2024" s="83">
        <f t="shared" si="217"/>
        <v>2019</v>
      </c>
      <c r="C2024" s="44">
        <v>6500</v>
      </c>
      <c r="D2024" s="48">
        <v>13428</v>
      </c>
      <c r="E2024" s="48">
        <v>13.428000000000001</v>
      </c>
      <c r="F2024" s="48">
        <v>19.727377623119729</v>
      </c>
      <c r="G2024" s="50">
        <v>504.4</v>
      </c>
      <c r="H2024" s="41">
        <f t="shared" si="218"/>
        <v>1.3428000000000001E-2</v>
      </c>
      <c r="I2024" s="41">
        <f t="shared" si="219"/>
        <v>1.8814120000000001</v>
      </c>
      <c r="J2024" s="41">
        <f t="shared" si="220"/>
        <v>6.7730832000000003</v>
      </c>
      <c r="K2024" s="41">
        <f t="shared" si="221"/>
        <v>11285.595474147651</v>
      </c>
      <c r="L2024" s="41">
        <f t="shared" si="222"/>
        <v>5.2491394800000006E-3</v>
      </c>
      <c r="M2024" s="41">
        <f t="shared" si="223"/>
        <v>8.7463364924643479</v>
      </c>
    </row>
    <row r="2025" spans="2:13">
      <c r="B2025" s="83">
        <f t="shared" si="217"/>
        <v>2020</v>
      </c>
      <c r="C2025" s="44">
        <v>6500</v>
      </c>
      <c r="D2025" s="48">
        <v>13428</v>
      </c>
      <c r="E2025" s="48">
        <v>13.428000000000001</v>
      </c>
      <c r="F2025" s="48">
        <v>19.727377623119729</v>
      </c>
      <c r="G2025" s="50">
        <v>504.4</v>
      </c>
      <c r="H2025" s="41">
        <f t="shared" si="218"/>
        <v>1.3428000000000001E-2</v>
      </c>
      <c r="I2025" s="41">
        <f t="shared" si="219"/>
        <v>1.8814120000000001</v>
      </c>
      <c r="J2025" s="41">
        <f t="shared" si="220"/>
        <v>6.7730832000000003</v>
      </c>
      <c r="K2025" s="41">
        <f t="shared" si="221"/>
        <v>11292.36855734765</v>
      </c>
      <c r="L2025" s="41">
        <f t="shared" si="222"/>
        <v>5.2491394800000006E-3</v>
      </c>
      <c r="M2025" s="41">
        <f t="shared" si="223"/>
        <v>8.7515856319443479</v>
      </c>
    </row>
    <row r="2026" spans="2:13">
      <c r="B2026" s="83">
        <f t="shared" si="217"/>
        <v>2021</v>
      </c>
      <c r="C2026" s="44">
        <v>6500</v>
      </c>
      <c r="D2026" s="48">
        <v>13428</v>
      </c>
      <c r="E2026" s="48">
        <v>13.428000000000001</v>
      </c>
      <c r="F2026" s="48">
        <v>19.727377623119729</v>
      </c>
      <c r="G2026" s="50">
        <v>504.4</v>
      </c>
      <c r="H2026" s="41">
        <f t="shared" si="218"/>
        <v>1.3428000000000001E-2</v>
      </c>
      <c r="I2026" s="41">
        <f t="shared" si="219"/>
        <v>1.8814120000000001</v>
      </c>
      <c r="J2026" s="41">
        <f t="shared" si="220"/>
        <v>6.7730832000000003</v>
      </c>
      <c r="K2026" s="41">
        <f t="shared" si="221"/>
        <v>11299.14164054765</v>
      </c>
      <c r="L2026" s="41">
        <f t="shared" si="222"/>
        <v>5.2491394800000006E-3</v>
      </c>
      <c r="M2026" s="41">
        <f t="shared" si="223"/>
        <v>8.756834771424348</v>
      </c>
    </row>
    <row r="2027" spans="2:13">
      <c r="B2027" s="83">
        <f t="shared" si="217"/>
        <v>2022</v>
      </c>
      <c r="C2027" s="44">
        <v>6500</v>
      </c>
      <c r="D2027" s="48">
        <v>13428</v>
      </c>
      <c r="E2027" s="48">
        <v>13.428000000000001</v>
      </c>
      <c r="F2027" s="48">
        <v>19.727377623119729</v>
      </c>
      <c r="G2027" s="50">
        <v>504.4</v>
      </c>
      <c r="H2027" s="41">
        <f t="shared" si="218"/>
        <v>1.3428000000000001E-2</v>
      </c>
      <c r="I2027" s="41">
        <f t="shared" si="219"/>
        <v>1.8814120000000001</v>
      </c>
      <c r="J2027" s="41">
        <f t="shared" si="220"/>
        <v>6.7730832000000003</v>
      </c>
      <c r="K2027" s="41">
        <f t="shared" si="221"/>
        <v>11305.91472374765</v>
      </c>
      <c r="L2027" s="41">
        <f t="shared" si="222"/>
        <v>5.2491394800000006E-3</v>
      </c>
      <c r="M2027" s="41">
        <f t="shared" si="223"/>
        <v>8.762083910904348</v>
      </c>
    </row>
    <row r="2028" spans="2:13">
      <c r="B2028" s="83">
        <f t="shared" si="217"/>
        <v>2023</v>
      </c>
      <c r="C2028" s="44">
        <v>6500</v>
      </c>
      <c r="D2028" s="48">
        <v>13428</v>
      </c>
      <c r="E2028" s="48">
        <v>13.428000000000001</v>
      </c>
      <c r="F2028" s="48">
        <v>19.727377623119729</v>
      </c>
      <c r="G2028" s="50">
        <v>504.4</v>
      </c>
      <c r="H2028" s="41">
        <f t="shared" si="218"/>
        <v>1.3428000000000001E-2</v>
      </c>
      <c r="I2028" s="41">
        <f t="shared" si="219"/>
        <v>1.8814120000000001</v>
      </c>
      <c r="J2028" s="41">
        <f t="shared" si="220"/>
        <v>6.7730832000000003</v>
      </c>
      <c r="K2028" s="41">
        <f t="shared" si="221"/>
        <v>11312.68780694765</v>
      </c>
      <c r="L2028" s="41">
        <f t="shared" si="222"/>
        <v>5.2491394800000006E-3</v>
      </c>
      <c r="M2028" s="41">
        <f t="shared" si="223"/>
        <v>8.7673330503843481</v>
      </c>
    </row>
    <row r="2029" spans="2:13">
      <c r="B2029" s="83">
        <f t="shared" si="217"/>
        <v>2024</v>
      </c>
      <c r="C2029" s="44">
        <v>6500</v>
      </c>
      <c r="D2029" s="48">
        <v>13428</v>
      </c>
      <c r="E2029" s="48">
        <v>13.428000000000001</v>
      </c>
      <c r="F2029" s="48">
        <v>19.727377623119729</v>
      </c>
      <c r="G2029" s="50">
        <v>457.1</v>
      </c>
      <c r="H2029" s="41">
        <f t="shared" si="218"/>
        <v>1.3428000000000001E-2</v>
      </c>
      <c r="I2029" s="41">
        <f t="shared" si="219"/>
        <v>1.7049830000000001</v>
      </c>
      <c r="J2029" s="41">
        <f t="shared" si="220"/>
        <v>6.1379388000000006</v>
      </c>
      <c r="K2029" s="41">
        <f t="shared" si="221"/>
        <v>11318.82574574765</v>
      </c>
      <c r="L2029" s="41">
        <f t="shared" si="222"/>
        <v>4.7569025700000007E-3</v>
      </c>
      <c r="M2029" s="41">
        <f t="shared" si="223"/>
        <v>8.7720899529543477</v>
      </c>
    </row>
    <row r="2030" spans="2:13">
      <c r="B2030" s="83">
        <f t="shared" si="217"/>
        <v>2025</v>
      </c>
      <c r="C2030" s="44">
        <v>6500</v>
      </c>
      <c r="D2030" s="48">
        <v>13428</v>
      </c>
      <c r="E2030" s="48">
        <v>13.428000000000001</v>
      </c>
      <c r="F2030" s="48">
        <v>19.727377623119729</v>
      </c>
      <c r="G2030" s="50">
        <v>457.1</v>
      </c>
      <c r="H2030" s="41">
        <f t="shared" si="218"/>
        <v>1.3428000000000001E-2</v>
      </c>
      <c r="I2030" s="41">
        <f t="shared" si="219"/>
        <v>1.7049830000000001</v>
      </c>
      <c r="J2030" s="41">
        <f t="shared" si="220"/>
        <v>6.1379388000000006</v>
      </c>
      <c r="K2030" s="41">
        <f t="shared" si="221"/>
        <v>11324.963684547651</v>
      </c>
      <c r="L2030" s="41">
        <f t="shared" si="222"/>
        <v>4.7569025700000007E-3</v>
      </c>
      <c r="M2030" s="41">
        <f t="shared" si="223"/>
        <v>8.7768468555243473</v>
      </c>
    </row>
    <row r="2031" spans="2:13">
      <c r="B2031" s="83">
        <f t="shared" si="217"/>
        <v>2026</v>
      </c>
      <c r="C2031" s="44">
        <v>6500</v>
      </c>
      <c r="D2031" s="48">
        <v>13428</v>
      </c>
      <c r="E2031" s="48">
        <v>13.428000000000001</v>
      </c>
      <c r="F2031" s="48">
        <v>19.727377623119729</v>
      </c>
      <c r="G2031" s="50">
        <v>457.1</v>
      </c>
      <c r="H2031" s="41">
        <f t="shared" si="218"/>
        <v>1.3428000000000001E-2</v>
      </c>
      <c r="I2031" s="41">
        <f t="shared" si="219"/>
        <v>1.7049830000000001</v>
      </c>
      <c r="J2031" s="41">
        <f t="shared" si="220"/>
        <v>6.1379388000000006</v>
      </c>
      <c r="K2031" s="41">
        <f t="shared" si="221"/>
        <v>11331.101623347651</v>
      </c>
      <c r="L2031" s="41">
        <f t="shared" si="222"/>
        <v>4.7569025700000007E-3</v>
      </c>
      <c r="M2031" s="41">
        <f t="shared" si="223"/>
        <v>8.7816037580943469</v>
      </c>
    </row>
    <row r="2032" spans="2:13">
      <c r="B2032" s="83">
        <f t="shared" si="217"/>
        <v>2027</v>
      </c>
      <c r="C2032" s="44">
        <v>6500</v>
      </c>
      <c r="D2032" s="48">
        <v>13428</v>
      </c>
      <c r="E2032" s="48">
        <v>13.428000000000001</v>
      </c>
      <c r="F2032" s="48">
        <v>19.727377623119729</v>
      </c>
      <c r="G2032" s="50">
        <v>469.2</v>
      </c>
      <c r="H2032" s="41">
        <f t="shared" si="218"/>
        <v>1.3428000000000001E-2</v>
      </c>
      <c r="I2032" s="41">
        <f t="shared" si="219"/>
        <v>1.7501160000000002</v>
      </c>
      <c r="J2032" s="41">
        <f t="shared" si="220"/>
        <v>6.3004176000000003</v>
      </c>
      <c r="K2032" s="41">
        <f t="shared" si="221"/>
        <v>11337.402040947651</v>
      </c>
      <c r="L2032" s="41">
        <f t="shared" si="222"/>
        <v>4.8828236400000006E-3</v>
      </c>
      <c r="M2032" s="41">
        <f t="shared" si="223"/>
        <v>8.786486581734346</v>
      </c>
    </row>
    <row r="2033" spans="2:13">
      <c r="B2033" s="83">
        <f t="shared" si="217"/>
        <v>2028</v>
      </c>
      <c r="C2033" s="44">
        <v>6500</v>
      </c>
      <c r="D2033" s="48">
        <v>13428</v>
      </c>
      <c r="E2033" s="48">
        <v>13.428000000000001</v>
      </c>
      <c r="F2033" s="48">
        <v>19.727377623119729</v>
      </c>
      <c r="G2033" s="50">
        <v>469.2</v>
      </c>
      <c r="H2033" s="41">
        <f t="shared" si="218"/>
        <v>1.3428000000000001E-2</v>
      </c>
      <c r="I2033" s="41">
        <f t="shared" si="219"/>
        <v>1.7501160000000002</v>
      </c>
      <c r="J2033" s="41">
        <f t="shared" si="220"/>
        <v>6.3004176000000003</v>
      </c>
      <c r="K2033" s="41">
        <f t="shared" si="221"/>
        <v>11343.70245854765</v>
      </c>
      <c r="L2033" s="41">
        <f t="shared" si="222"/>
        <v>4.8828236400000006E-3</v>
      </c>
      <c r="M2033" s="41">
        <f t="shared" si="223"/>
        <v>8.7913694053743452</v>
      </c>
    </row>
    <row r="2034" spans="2:13">
      <c r="B2034" s="83">
        <f t="shared" si="217"/>
        <v>2029</v>
      </c>
      <c r="C2034" s="44">
        <v>6500</v>
      </c>
      <c r="D2034" s="48">
        <v>13428</v>
      </c>
      <c r="E2034" s="48">
        <v>13.428000000000001</v>
      </c>
      <c r="F2034" s="48">
        <v>19.727377623119729</v>
      </c>
      <c r="G2034" s="50">
        <v>469.2</v>
      </c>
      <c r="H2034" s="41">
        <f t="shared" si="218"/>
        <v>1.3428000000000001E-2</v>
      </c>
      <c r="I2034" s="41">
        <f t="shared" si="219"/>
        <v>1.7501160000000002</v>
      </c>
      <c r="J2034" s="41">
        <f t="shared" si="220"/>
        <v>6.3004176000000003</v>
      </c>
      <c r="K2034" s="41">
        <f t="shared" si="221"/>
        <v>11350.00287614765</v>
      </c>
      <c r="L2034" s="41">
        <f t="shared" si="222"/>
        <v>4.8828236400000006E-3</v>
      </c>
      <c r="M2034" s="41">
        <f t="shared" si="223"/>
        <v>8.7962522290143443</v>
      </c>
    </row>
    <row r="2035" spans="2:13">
      <c r="B2035" s="83">
        <f t="shared" si="217"/>
        <v>2030</v>
      </c>
      <c r="C2035" s="44">
        <v>6500</v>
      </c>
      <c r="D2035" s="48">
        <v>13428</v>
      </c>
      <c r="E2035" s="48">
        <v>13.428000000000001</v>
      </c>
      <c r="F2035" s="48">
        <v>19.727377623119729</v>
      </c>
      <c r="G2035" s="50">
        <v>469.2</v>
      </c>
      <c r="H2035" s="41">
        <f t="shared" si="218"/>
        <v>1.3428000000000001E-2</v>
      </c>
      <c r="I2035" s="41">
        <f t="shared" si="219"/>
        <v>1.7501160000000002</v>
      </c>
      <c r="J2035" s="41">
        <f t="shared" si="220"/>
        <v>6.3004176000000003</v>
      </c>
      <c r="K2035" s="41">
        <f t="shared" si="221"/>
        <v>11356.303293747649</v>
      </c>
      <c r="L2035" s="41">
        <f t="shared" si="222"/>
        <v>4.8828236400000006E-3</v>
      </c>
      <c r="M2035" s="41">
        <f t="shared" si="223"/>
        <v>8.8011350526543435</v>
      </c>
    </row>
    <row r="2036" spans="2:13">
      <c r="B2036" s="83">
        <f t="shared" si="217"/>
        <v>2031</v>
      </c>
      <c r="C2036" s="44">
        <v>6500</v>
      </c>
      <c r="D2036" s="48">
        <v>13428</v>
      </c>
      <c r="E2036" s="48">
        <v>13.428000000000001</v>
      </c>
      <c r="F2036" s="48">
        <v>19.727377623119729</v>
      </c>
      <c r="G2036" s="50">
        <v>414.1</v>
      </c>
      <c r="H2036" s="41">
        <f t="shared" si="218"/>
        <v>1.3428000000000001E-2</v>
      </c>
      <c r="I2036" s="41">
        <f t="shared" si="219"/>
        <v>1.5445930000000001</v>
      </c>
      <c r="J2036" s="41">
        <f t="shared" si="220"/>
        <v>5.560534800000001</v>
      </c>
      <c r="K2036" s="41">
        <f t="shared" si="221"/>
        <v>11361.86382854765</v>
      </c>
      <c r="L2036" s="41">
        <f t="shared" si="222"/>
        <v>4.3094144700000009E-3</v>
      </c>
      <c r="M2036" s="41">
        <f t="shared" si="223"/>
        <v>8.8054444671243441</v>
      </c>
    </row>
    <row r="2037" spans="2:13">
      <c r="B2037" s="83">
        <f t="shared" si="217"/>
        <v>2032</v>
      </c>
      <c r="C2037" s="44">
        <v>6500</v>
      </c>
      <c r="D2037" s="48">
        <v>13428</v>
      </c>
      <c r="E2037" s="48">
        <v>13.428000000000001</v>
      </c>
      <c r="F2037" s="48">
        <v>19.727377623119729</v>
      </c>
      <c r="G2037" s="50">
        <v>414.1</v>
      </c>
      <c r="H2037" s="41">
        <f t="shared" si="218"/>
        <v>1.3428000000000001E-2</v>
      </c>
      <c r="I2037" s="41">
        <f t="shared" si="219"/>
        <v>1.5445930000000001</v>
      </c>
      <c r="J2037" s="41">
        <f t="shared" si="220"/>
        <v>5.560534800000001</v>
      </c>
      <c r="K2037" s="41">
        <f t="shared" si="221"/>
        <v>11367.424363347651</v>
      </c>
      <c r="L2037" s="41">
        <f t="shared" si="222"/>
        <v>4.3094144700000009E-3</v>
      </c>
      <c r="M2037" s="41">
        <f t="shared" si="223"/>
        <v>8.8097538815943448</v>
      </c>
    </row>
    <row r="2038" spans="2:13">
      <c r="B2038" s="83">
        <f t="shared" si="217"/>
        <v>2033</v>
      </c>
      <c r="C2038" s="44">
        <v>6500</v>
      </c>
      <c r="D2038" s="48">
        <v>13428</v>
      </c>
      <c r="E2038" s="48">
        <v>13.428000000000001</v>
      </c>
      <c r="F2038" s="48">
        <v>19.727377623119729</v>
      </c>
      <c r="G2038" s="50">
        <v>443.8</v>
      </c>
      <c r="H2038" s="41">
        <f t="shared" si="218"/>
        <v>1.3428000000000001E-2</v>
      </c>
      <c r="I2038" s="41">
        <f t="shared" si="219"/>
        <v>1.6553740000000001</v>
      </c>
      <c r="J2038" s="41">
        <f t="shared" si="220"/>
        <v>5.9593464000000003</v>
      </c>
      <c r="K2038" s="41">
        <f t="shared" si="221"/>
        <v>11373.383709747652</v>
      </c>
      <c r="L2038" s="41">
        <f t="shared" si="222"/>
        <v>4.6184934600000003E-3</v>
      </c>
      <c r="M2038" s="41">
        <f t="shared" si="223"/>
        <v>8.8143723750543455</v>
      </c>
    </row>
    <row r="2039" spans="2:13">
      <c r="B2039" s="83">
        <f t="shared" si="217"/>
        <v>2034</v>
      </c>
      <c r="C2039" s="44">
        <v>6500</v>
      </c>
      <c r="D2039" s="48">
        <v>13428</v>
      </c>
      <c r="E2039" s="48">
        <v>13.428000000000001</v>
      </c>
      <c r="F2039" s="48">
        <v>19.727377623119729</v>
      </c>
      <c r="G2039" s="50">
        <v>443.8</v>
      </c>
      <c r="H2039" s="41">
        <f t="shared" si="218"/>
        <v>1.3428000000000001E-2</v>
      </c>
      <c r="I2039" s="41">
        <f t="shared" si="219"/>
        <v>1.6553740000000001</v>
      </c>
      <c r="J2039" s="41">
        <f t="shared" si="220"/>
        <v>5.9593464000000003</v>
      </c>
      <c r="K2039" s="41">
        <f t="shared" si="221"/>
        <v>11379.343056147653</v>
      </c>
      <c r="L2039" s="41">
        <f t="shared" si="222"/>
        <v>4.6184934600000003E-3</v>
      </c>
      <c r="M2039" s="41">
        <f t="shared" si="223"/>
        <v>8.8189908685143461</v>
      </c>
    </row>
    <row r="2040" spans="2:13">
      <c r="B2040" s="83">
        <f t="shared" si="217"/>
        <v>2035</v>
      </c>
      <c r="C2040" s="44">
        <v>6500</v>
      </c>
      <c r="D2040" s="48">
        <v>13428</v>
      </c>
      <c r="E2040" s="48">
        <v>13.428000000000001</v>
      </c>
      <c r="F2040" s="48">
        <v>19.727377623119729</v>
      </c>
      <c r="G2040" s="50">
        <v>443.8</v>
      </c>
      <c r="H2040" s="41">
        <f t="shared" si="218"/>
        <v>1.3428000000000001E-2</v>
      </c>
      <c r="I2040" s="41">
        <f t="shared" si="219"/>
        <v>1.6553740000000001</v>
      </c>
      <c r="J2040" s="41">
        <f t="shared" si="220"/>
        <v>5.9593464000000003</v>
      </c>
      <c r="K2040" s="41">
        <f t="shared" si="221"/>
        <v>11385.302402547653</v>
      </c>
      <c r="L2040" s="41">
        <f t="shared" si="222"/>
        <v>4.6184934600000003E-3</v>
      </c>
      <c r="M2040" s="41">
        <f t="shared" si="223"/>
        <v>8.8236093619743468</v>
      </c>
    </row>
    <row r="2041" spans="2:13">
      <c r="B2041" s="83">
        <f t="shared" si="217"/>
        <v>2036</v>
      </c>
      <c r="C2041" s="44">
        <v>6500</v>
      </c>
      <c r="D2041" s="48">
        <v>13428</v>
      </c>
      <c r="E2041" s="48">
        <v>13.428000000000001</v>
      </c>
      <c r="F2041" s="48">
        <v>19.727377623119729</v>
      </c>
      <c r="G2041" s="50">
        <v>443.8</v>
      </c>
      <c r="H2041" s="41">
        <f t="shared" si="218"/>
        <v>1.3428000000000001E-2</v>
      </c>
      <c r="I2041" s="41">
        <f t="shared" si="219"/>
        <v>1.6553740000000001</v>
      </c>
      <c r="J2041" s="41">
        <f t="shared" si="220"/>
        <v>5.9593464000000003</v>
      </c>
      <c r="K2041" s="41">
        <f t="shared" si="221"/>
        <v>11391.261748947654</v>
      </c>
      <c r="L2041" s="41">
        <f t="shared" si="222"/>
        <v>4.6184934600000003E-3</v>
      </c>
      <c r="M2041" s="41">
        <f t="shared" si="223"/>
        <v>8.8282278554343474</v>
      </c>
    </row>
    <row r="2042" spans="2:13">
      <c r="B2042" s="83">
        <f t="shared" si="217"/>
        <v>2037</v>
      </c>
      <c r="C2042" s="44">
        <v>6500</v>
      </c>
      <c r="D2042" s="48">
        <v>13428</v>
      </c>
      <c r="E2042" s="48">
        <v>13.428000000000001</v>
      </c>
      <c r="F2042" s="48">
        <v>19.727377623119729</v>
      </c>
      <c r="G2042" s="50">
        <v>443.8</v>
      </c>
      <c r="H2042" s="41">
        <f t="shared" si="218"/>
        <v>1.3428000000000001E-2</v>
      </c>
      <c r="I2042" s="41">
        <f t="shared" si="219"/>
        <v>1.6553740000000001</v>
      </c>
      <c r="J2042" s="41">
        <f t="shared" si="220"/>
        <v>5.9593464000000003</v>
      </c>
      <c r="K2042" s="41">
        <f t="shared" si="221"/>
        <v>11397.221095347655</v>
      </c>
      <c r="L2042" s="41">
        <f t="shared" si="222"/>
        <v>4.6184934600000003E-3</v>
      </c>
      <c r="M2042" s="41">
        <f t="shared" si="223"/>
        <v>8.8328463488943481</v>
      </c>
    </row>
    <row r="2043" spans="2:13">
      <c r="B2043" s="83">
        <f t="shared" si="217"/>
        <v>2038</v>
      </c>
      <c r="C2043" s="44">
        <v>6500</v>
      </c>
      <c r="D2043" s="48">
        <v>13428</v>
      </c>
      <c r="E2043" s="48">
        <v>13.428000000000001</v>
      </c>
      <c r="F2043" s="48">
        <v>19.727377623119729</v>
      </c>
      <c r="G2043" s="50">
        <v>443.8</v>
      </c>
      <c r="H2043" s="41">
        <f t="shared" si="218"/>
        <v>1.3428000000000001E-2</v>
      </c>
      <c r="I2043" s="41">
        <f t="shared" si="219"/>
        <v>1.6553740000000001</v>
      </c>
      <c r="J2043" s="41">
        <f t="shared" si="220"/>
        <v>5.9593464000000003</v>
      </c>
      <c r="K2043" s="41">
        <f t="shared" si="221"/>
        <v>11403.180441747656</v>
      </c>
      <c r="L2043" s="41">
        <f t="shared" si="222"/>
        <v>4.6184934600000003E-3</v>
      </c>
      <c r="M2043" s="41">
        <f t="shared" si="223"/>
        <v>8.8374648423543487</v>
      </c>
    </row>
    <row r="2044" spans="2:13">
      <c r="B2044" s="83">
        <f t="shared" si="217"/>
        <v>2039</v>
      </c>
      <c r="C2044" s="44">
        <v>6500</v>
      </c>
      <c r="D2044" s="48">
        <v>13428</v>
      </c>
      <c r="E2044" s="48">
        <v>13.428000000000001</v>
      </c>
      <c r="F2044" s="48">
        <v>19.727377623119729</v>
      </c>
      <c r="G2044" s="50">
        <v>443.8</v>
      </c>
      <c r="H2044" s="41">
        <f t="shared" si="218"/>
        <v>1.3428000000000001E-2</v>
      </c>
      <c r="I2044" s="41">
        <f t="shared" si="219"/>
        <v>1.6553740000000001</v>
      </c>
      <c r="J2044" s="41">
        <f t="shared" si="220"/>
        <v>5.9593464000000003</v>
      </c>
      <c r="K2044" s="41">
        <f t="shared" si="221"/>
        <v>11409.139788147657</v>
      </c>
      <c r="L2044" s="41">
        <f t="shared" si="222"/>
        <v>4.6184934600000003E-3</v>
      </c>
      <c r="M2044" s="41">
        <f t="shared" si="223"/>
        <v>8.8420833358143494</v>
      </c>
    </row>
    <row r="2045" spans="2:13">
      <c r="B2045" s="83">
        <f t="shared" si="217"/>
        <v>2040</v>
      </c>
      <c r="C2045" s="44">
        <v>6500</v>
      </c>
      <c r="D2045" s="48">
        <v>13428</v>
      </c>
      <c r="E2045" s="48">
        <v>13.428000000000001</v>
      </c>
      <c r="F2045" s="48">
        <v>19.727377623119729</v>
      </c>
      <c r="G2045" s="50">
        <v>443.8</v>
      </c>
      <c r="H2045" s="41">
        <f t="shared" si="218"/>
        <v>1.3428000000000001E-2</v>
      </c>
      <c r="I2045" s="41">
        <f t="shared" si="219"/>
        <v>1.6553740000000001</v>
      </c>
      <c r="J2045" s="41">
        <f t="shared" si="220"/>
        <v>5.9593464000000003</v>
      </c>
      <c r="K2045" s="41">
        <f t="shared" si="221"/>
        <v>11415.099134547658</v>
      </c>
      <c r="L2045" s="41">
        <f t="shared" si="222"/>
        <v>4.6184934600000003E-3</v>
      </c>
      <c r="M2045" s="41">
        <f t="shared" si="223"/>
        <v>8.84670182927435</v>
      </c>
    </row>
    <row r="2046" spans="2:13">
      <c r="B2046" s="83">
        <f t="shared" si="217"/>
        <v>2041</v>
      </c>
      <c r="C2046" s="44">
        <v>6500</v>
      </c>
      <c r="D2046" s="48">
        <v>13428</v>
      </c>
      <c r="E2046" s="48">
        <v>13.428000000000001</v>
      </c>
      <c r="F2046" s="48">
        <v>19.727377623119729</v>
      </c>
      <c r="G2046" s="50">
        <v>443.8</v>
      </c>
      <c r="H2046" s="41">
        <f t="shared" si="218"/>
        <v>1.3428000000000001E-2</v>
      </c>
      <c r="I2046" s="41">
        <f t="shared" si="219"/>
        <v>1.6553740000000001</v>
      </c>
      <c r="J2046" s="41">
        <f t="shared" si="220"/>
        <v>5.9593464000000003</v>
      </c>
      <c r="K2046" s="41">
        <f t="shared" si="221"/>
        <v>11421.058480947659</v>
      </c>
      <c r="L2046" s="41">
        <f t="shared" si="222"/>
        <v>4.6184934600000003E-3</v>
      </c>
      <c r="M2046" s="41">
        <f t="shared" si="223"/>
        <v>8.8513203227343507</v>
      </c>
    </row>
    <row r="2047" spans="2:13">
      <c r="B2047" s="83">
        <f t="shared" si="217"/>
        <v>2042</v>
      </c>
      <c r="C2047" s="44">
        <v>6500</v>
      </c>
      <c r="D2047" s="48">
        <v>13428</v>
      </c>
      <c r="E2047" s="48">
        <v>13.428000000000001</v>
      </c>
      <c r="F2047" s="48">
        <v>19.727377623119729</v>
      </c>
      <c r="G2047" s="50">
        <v>443.8</v>
      </c>
      <c r="H2047" s="41">
        <f t="shared" si="218"/>
        <v>1.3428000000000001E-2</v>
      </c>
      <c r="I2047" s="41">
        <f t="shared" si="219"/>
        <v>1.6553740000000001</v>
      </c>
      <c r="J2047" s="41">
        <f t="shared" si="220"/>
        <v>5.9593464000000003</v>
      </c>
      <c r="K2047" s="41">
        <f t="shared" si="221"/>
        <v>11427.017827347659</v>
      </c>
      <c r="L2047" s="41">
        <f t="shared" si="222"/>
        <v>4.6184934600000003E-3</v>
      </c>
      <c r="M2047" s="41">
        <f t="shared" si="223"/>
        <v>8.8559388161943513</v>
      </c>
    </row>
    <row r="2048" spans="2:13">
      <c r="B2048" s="83">
        <f t="shared" si="217"/>
        <v>2043</v>
      </c>
      <c r="C2048" s="44">
        <v>6500</v>
      </c>
      <c r="D2048" s="48">
        <v>13428</v>
      </c>
      <c r="E2048" s="48">
        <v>13.428000000000001</v>
      </c>
      <c r="F2048" s="48">
        <v>19.727377623119729</v>
      </c>
      <c r="G2048" s="50">
        <v>443.8</v>
      </c>
      <c r="H2048" s="41">
        <f t="shared" si="218"/>
        <v>1.3428000000000001E-2</v>
      </c>
      <c r="I2048" s="41">
        <f t="shared" si="219"/>
        <v>1.6553740000000001</v>
      </c>
      <c r="J2048" s="41">
        <f t="shared" si="220"/>
        <v>5.9593464000000003</v>
      </c>
      <c r="K2048" s="41">
        <f t="shared" si="221"/>
        <v>11432.97717374766</v>
      </c>
      <c r="L2048" s="41">
        <f t="shared" si="222"/>
        <v>4.6184934600000003E-3</v>
      </c>
      <c r="M2048" s="41">
        <f t="shared" si="223"/>
        <v>8.860557309654352</v>
      </c>
    </row>
    <row r="2049" spans="2:13">
      <c r="B2049" s="83">
        <f t="shared" si="217"/>
        <v>2044</v>
      </c>
      <c r="C2049" s="44">
        <v>6500</v>
      </c>
      <c r="D2049" s="48">
        <v>13428</v>
      </c>
      <c r="E2049" s="48">
        <v>13.428000000000001</v>
      </c>
      <c r="F2049" s="48">
        <v>19.727377623119729</v>
      </c>
      <c r="G2049" s="50">
        <v>443.8</v>
      </c>
      <c r="H2049" s="41">
        <f t="shared" si="218"/>
        <v>1.3428000000000001E-2</v>
      </c>
      <c r="I2049" s="41">
        <f t="shared" si="219"/>
        <v>1.6553740000000001</v>
      </c>
      <c r="J2049" s="41">
        <f t="shared" si="220"/>
        <v>5.9593464000000003</v>
      </c>
      <c r="K2049" s="41">
        <f t="shared" si="221"/>
        <v>11438.936520147661</v>
      </c>
      <c r="L2049" s="41">
        <f t="shared" si="222"/>
        <v>4.6184934600000003E-3</v>
      </c>
      <c r="M2049" s="41">
        <f t="shared" si="223"/>
        <v>8.8651758031143526</v>
      </c>
    </row>
    <row r="2050" spans="2:13">
      <c r="B2050" s="83">
        <f t="shared" si="217"/>
        <v>2045</v>
      </c>
      <c r="C2050" s="44">
        <v>6500</v>
      </c>
      <c r="D2050" s="48">
        <v>13428</v>
      </c>
      <c r="E2050" s="48">
        <v>13.428000000000001</v>
      </c>
      <c r="F2050" s="48">
        <v>19.727377623119729</v>
      </c>
      <c r="G2050" s="50">
        <v>443.8</v>
      </c>
      <c r="H2050" s="41">
        <f t="shared" si="218"/>
        <v>1.3428000000000001E-2</v>
      </c>
      <c r="I2050" s="41">
        <f t="shared" si="219"/>
        <v>1.6553740000000001</v>
      </c>
      <c r="J2050" s="41">
        <f t="shared" si="220"/>
        <v>5.9593464000000003</v>
      </c>
      <c r="K2050" s="41">
        <f t="shared" si="221"/>
        <v>11444.895866547662</v>
      </c>
      <c r="L2050" s="41">
        <f t="shared" si="222"/>
        <v>4.6184934600000003E-3</v>
      </c>
      <c r="M2050" s="41">
        <f t="shared" si="223"/>
        <v>8.8697942965743533</v>
      </c>
    </row>
    <row r="2051" spans="2:13">
      <c r="B2051" s="83">
        <f t="shared" si="217"/>
        <v>2046</v>
      </c>
      <c r="C2051" s="44">
        <v>6500</v>
      </c>
      <c r="D2051" s="48">
        <v>13428</v>
      </c>
      <c r="E2051" s="48">
        <v>13.428000000000001</v>
      </c>
      <c r="F2051" s="48">
        <v>19.727377623119729</v>
      </c>
      <c r="G2051" s="50">
        <v>443.8</v>
      </c>
      <c r="H2051" s="41">
        <f t="shared" si="218"/>
        <v>1.3428000000000001E-2</v>
      </c>
      <c r="I2051" s="41">
        <f t="shared" si="219"/>
        <v>1.6553740000000001</v>
      </c>
      <c r="J2051" s="41">
        <f t="shared" si="220"/>
        <v>5.9593464000000003</v>
      </c>
      <c r="K2051" s="41">
        <f t="shared" si="221"/>
        <v>11450.855212947663</v>
      </c>
      <c r="L2051" s="41">
        <f t="shared" si="222"/>
        <v>4.6184934600000003E-3</v>
      </c>
      <c r="M2051" s="41">
        <f t="shared" si="223"/>
        <v>8.8744127900343539</v>
      </c>
    </row>
    <row r="2052" spans="2:13">
      <c r="B2052" s="83">
        <f t="shared" si="217"/>
        <v>2047</v>
      </c>
      <c r="C2052" s="44">
        <v>6500</v>
      </c>
      <c r="D2052" s="48">
        <v>13428</v>
      </c>
      <c r="E2052" s="48">
        <v>13.428000000000001</v>
      </c>
      <c r="F2052" s="48">
        <v>19.727377623119729</v>
      </c>
      <c r="G2052" s="50">
        <v>443.8</v>
      </c>
      <c r="H2052" s="41">
        <f t="shared" si="218"/>
        <v>1.3428000000000001E-2</v>
      </c>
      <c r="I2052" s="41">
        <f t="shared" si="219"/>
        <v>1.6553740000000001</v>
      </c>
      <c r="J2052" s="41">
        <f t="shared" si="220"/>
        <v>5.9593464000000003</v>
      </c>
      <c r="K2052" s="41">
        <f t="shared" si="221"/>
        <v>11456.814559347664</v>
      </c>
      <c r="L2052" s="41">
        <f t="shared" si="222"/>
        <v>4.6184934600000003E-3</v>
      </c>
      <c r="M2052" s="41">
        <f t="shared" si="223"/>
        <v>8.8790312834943546</v>
      </c>
    </row>
    <row r="2053" spans="2:13">
      <c r="B2053" s="83">
        <f t="shared" si="217"/>
        <v>2048</v>
      </c>
      <c r="C2053" s="44">
        <v>6500</v>
      </c>
      <c r="D2053" s="48">
        <v>13428</v>
      </c>
      <c r="E2053" s="48">
        <v>13.428000000000001</v>
      </c>
      <c r="F2053" s="48">
        <v>19.727377623119729</v>
      </c>
      <c r="G2053" s="50">
        <v>443.8</v>
      </c>
      <c r="H2053" s="41">
        <f t="shared" si="218"/>
        <v>1.3428000000000001E-2</v>
      </c>
      <c r="I2053" s="41">
        <f t="shared" si="219"/>
        <v>1.6553740000000001</v>
      </c>
      <c r="J2053" s="41">
        <f t="shared" si="220"/>
        <v>5.9593464000000003</v>
      </c>
      <c r="K2053" s="41">
        <f t="shared" si="221"/>
        <v>11462.773905747665</v>
      </c>
      <c r="L2053" s="41">
        <f t="shared" si="222"/>
        <v>4.6184934600000003E-3</v>
      </c>
      <c r="M2053" s="41">
        <f t="shared" si="223"/>
        <v>8.8836497769543552</v>
      </c>
    </row>
    <row r="2054" spans="2:13">
      <c r="B2054" s="83">
        <f t="shared" si="217"/>
        <v>2049</v>
      </c>
      <c r="C2054" s="44">
        <v>6500</v>
      </c>
      <c r="D2054" s="48">
        <v>13428</v>
      </c>
      <c r="E2054" s="48">
        <v>13.428000000000001</v>
      </c>
      <c r="F2054" s="48">
        <v>19.727377623119729</v>
      </c>
      <c r="G2054" s="50">
        <v>443.8</v>
      </c>
      <c r="H2054" s="41">
        <f t="shared" si="218"/>
        <v>1.3428000000000001E-2</v>
      </c>
      <c r="I2054" s="41">
        <f t="shared" si="219"/>
        <v>1.6553740000000001</v>
      </c>
      <c r="J2054" s="41">
        <f t="shared" si="220"/>
        <v>5.9593464000000003</v>
      </c>
      <c r="K2054" s="41">
        <f t="shared" si="221"/>
        <v>11468.733252147666</v>
      </c>
      <c r="L2054" s="41">
        <f t="shared" si="222"/>
        <v>4.6184934600000003E-3</v>
      </c>
      <c r="M2054" s="41">
        <f t="shared" si="223"/>
        <v>8.8882682704143559</v>
      </c>
    </row>
    <row r="2055" spans="2:13">
      <c r="B2055" s="83">
        <f t="shared" ref="B2055:B2105" si="224">B2054+1</f>
        <v>2050</v>
      </c>
      <c r="C2055" s="44">
        <v>6500</v>
      </c>
      <c r="D2055" s="48">
        <v>13428</v>
      </c>
      <c r="E2055" s="48">
        <v>13.428000000000001</v>
      </c>
      <c r="F2055" s="48">
        <v>19.727377623119729</v>
      </c>
      <c r="G2055" s="50">
        <v>443.8</v>
      </c>
      <c r="H2055" s="41">
        <f t="shared" ref="H2055:H2105" si="225">E2055/1000</f>
        <v>1.3428000000000001E-2</v>
      </c>
      <c r="I2055" s="41">
        <f t="shared" ref="I2055:I2105" si="226">E2055*G2055/3600</f>
        <v>1.6553740000000001</v>
      </c>
      <c r="J2055" s="41">
        <f t="shared" ref="J2055:J2105" si="227">H2055*G2055</f>
        <v>5.9593464000000003</v>
      </c>
      <c r="K2055" s="41">
        <f t="shared" ref="K2055:K2105" si="228">K2054+J2055</f>
        <v>11474.692598547666</v>
      </c>
      <c r="L2055" s="41">
        <f t="shared" ref="L2055:L2105" si="229">J2055/1000*0.775</f>
        <v>4.6184934600000003E-3</v>
      </c>
      <c r="M2055" s="41">
        <f t="shared" ref="M2055:M2105" si="230">M2054+L2055</f>
        <v>8.8928867638743565</v>
      </c>
    </row>
    <row r="2056" spans="2:13">
      <c r="B2056" s="83">
        <f t="shared" si="224"/>
        <v>2051</v>
      </c>
      <c r="C2056" s="44">
        <v>6500</v>
      </c>
      <c r="D2056" s="48">
        <v>13428</v>
      </c>
      <c r="E2056" s="48">
        <v>13.428000000000001</v>
      </c>
      <c r="F2056" s="48">
        <v>19.727377623119729</v>
      </c>
      <c r="G2056" s="50">
        <v>443.8</v>
      </c>
      <c r="H2056" s="41">
        <f t="shared" si="225"/>
        <v>1.3428000000000001E-2</v>
      </c>
      <c r="I2056" s="41">
        <f t="shared" si="226"/>
        <v>1.6553740000000001</v>
      </c>
      <c r="J2056" s="41">
        <f t="shared" si="227"/>
        <v>5.9593464000000003</v>
      </c>
      <c r="K2056" s="41">
        <f t="shared" si="228"/>
        <v>11480.651944947667</v>
      </c>
      <c r="L2056" s="41">
        <f t="shared" si="229"/>
        <v>4.6184934600000003E-3</v>
      </c>
      <c r="M2056" s="41">
        <f t="shared" si="230"/>
        <v>8.8975052573343572</v>
      </c>
    </row>
    <row r="2057" spans="2:13">
      <c r="B2057" s="83">
        <f t="shared" si="224"/>
        <v>2052</v>
      </c>
      <c r="C2057" s="44">
        <v>6500</v>
      </c>
      <c r="D2057" s="48">
        <v>13428</v>
      </c>
      <c r="E2057" s="48">
        <v>13.428000000000001</v>
      </c>
      <c r="F2057" s="48">
        <v>19.727377623119729</v>
      </c>
      <c r="G2057" s="50">
        <v>443.8</v>
      </c>
      <c r="H2057" s="41">
        <f t="shared" si="225"/>
        <v>1.3428000000000001E-2</v>
      </c>
      <c r="I2057" s="41">
        <f t="shared" si="226"/>
        <v>1.6553740000000001</v>
      </c>
      <c r="J2057" s="41">
        <f t="shared" si="227"/>
        <v>5.9593464000000003</v>
      </c>
      <c r="K2057" s="41">
        <f t="shared" si="228"/>
        <v>11486.611291347668</v>
      </c>
      <c r="L2057" s="41">
        <f t="shared" si="229"/>
        <v>4.6184934600000003E-3</v>
      </c>
      <c r="M2057" s="41">
        <f t="shared" si="230"/>
        <v>8.9021237507943578</v>
      </c>
    </row>
    <row r="2058" spans="2:13">
      <c r="B2058" s="83">
        <f t="shared" si="224"/>
        <v>2053</v>
      </c>
      <c r="C2058" s="44">
        <v>6500</v>
      </c>
      <c r="D2058" s="48">
        <v>13428</v>
      </c>
      <c r="E2058" s="48">
        <v>13.428000000000001</v>
      </c>
      <c r="F2058" s="48">
        <v>19.727377623119729</v>
      </c>
      <c r="G2058" s="50">
        <v>443.8</v>
      </c>
      <c r="H2058" s="41">
        <f t="shared" si="225"/>
        <v>1.3428000000000001E-2</v>
      </c>
      <c r="I2058" s="41">
        <f t="shared" si="226"/>
        <v>1.6553740000000001</v>
      </c>
      <c r="J2058" s="41">
        <f t="shared" si="227"/>
        <v>5.9593464000000003</v>
      </c>
      <c r="K2058" s="41">
        <f t="shared" si="228"/>
        <v>11492.570637747669</v>
      </c>
      <c r="L2058" s="41">
        <f t="shared" si="229"/>
        <v>4.6184934600000003E-3</v>
      </c>
      <c r="M2058" s="41">
        <f t="shared" si="230"/>
        <v>8.9067422442543585</v>
      </c>
    </row>
    <row r="2059" spans="2:13">
      <c r="B2059" s="83">
        <f t="shared" si="224"/>
        <v>2054</v>
      </c>
      <c r="C2059" s="44">
        <v>6500</v>
      </c>
      <c r="D2059" s="48">
        <v>13428</v>
      </c>
      <c r="E2059" s="48">
        <v>13.428000000000001</v>
      </c>
      <c r="F2059" s="48">
        <v>19.727377623119729</v>
      </c>
      <c r="G2059" s="50">
        <v>443.8</v>
      </c>
      <c r="H2059" s="41">
        <f t="shared" si="225"/>
        <v>1.3428000000000001E-2</v>
      </c>
      <c r="I2059" s="41">
        <f t="shared" si="226"/>
        <v>1.6553740000000001</v>
      </c>
      <c r="J2059" s="41">
        <f t="shared" si="227"/>
        <v>5.9593464000000003</v>
      </c>
      <c r="K2059" s="41">
        <f t="shared" si="228"/>
        <v>11498.52998414767</v>
      </c>
      <c r="L2059" s="41">
        <f t="shared" si="229"/>
        <v>4.6184934600000003E-3</v>
      </c>
      <c r="M2059" s="41">
        <f t="shared" si="230"/>
        <v>8.9113607377143591</v>
      </c>
    </row>
    <row r="2060" spans="2:13">
      <c r="B2060" s="83">
        <f t="shared" si="224"/>
        <v>2055</v>
      </c>
      <c r="C2060" s="44">
        <v>6500</v>
      </c>
      <c r="D2060" s="48">
        <v>13428</v>
      </c>
      <c r="E2060" s="48">
        <v>13.428000000000001</v>
      </c>
      <c r="F2060" s="48">
        <v>19.727377623119729</v>
      </c>
      <c r="G2060" s="50">
        <v>443.8</v>
      </c>
      <c r="H2060" s="41">
        <f t="shared" si="225"/>
        <v>1.3428000000000001E-2</v>
      </c>
      <c r="I2060" s="41">
        <f t="shared" si="226"/>
        <v>1.6553740000000001</v>
      </c>
      <c r="J2060" s="41">
        <f t="shared" si="227"/>
        <v>5.9593464000000003</v>
      </c>
      <c r="K2060" s="41">
        <f t="shared" si="228"/>
        <v>11504.489330547671</v>
      </c>
      <c r="L2060" s="41">
        <f t="shared" si="229"/>
        <v>4.6184934600000003E-3</v>
      </c>
      <c r="M2060" s="41">
        <f t="shared" si="230"/>
        <v>8.9159792311743598</v>
      </c>
    </row>
    <row r="2061" spans="2:13">
      <c r="B2061" s="83">
        <f t="shared" si="224"/>
        <v>2056</v>
      </c>
      <c r="C2061" s="44">
        <v>6500</v>
      </c>
      <c r="D2061" s="48">
        <v>13428</v>
      </c>
      <c r="E2061" s="48">
        <v>13.428000000000001</v>
      </c>
      <c r="F2061" s="48">
        <v>19.727377623119729</v>
      </c>
      <c r="G2061" s="50">
        <v>443.8</v>
      </c>
      <c r="H2061" s="41">
        <f t="shared" si="225"/>
        <v>1.3428000000000001E-2</v>
      </c>
      <c r="I2061" s="41">
        <f t="shared" si="226"/>
        <v>1.6553740000000001</v>
      </c>
      <c r="J2061" s="41">
        <f t="shared" si="227"/>
        <v>5.9593464000000003</v>
      </c>
      <c r="K2061" s="41">
        <f t="shared" si="228"/>
        <v>11510.448676947672</v>
      </c>
      <c r="L2061" s="41">
        <f t="shared" si="229"/>
        <v>4.6184934600000003E-3</v>
      </c>
      <c r="M2061" s="41">
        <f t="shared" si="230"/>
        <v>8.9205977246343604</v>
      </c>
    </row>
    <row r="2062" spans="2:13">
      <c r="B2062" s="83">
        <f t="shared" si="224"/>
        <v>2057</v>
      </c>
      <c r="C2062" s="44">
        <v>6500</v>
      </c>
      <c r="D2062" s="48">
        <v>13428</v>
      </c>
      <c r="E2062" s="48">
        <v>13.428000000000001</v>
      </c>
      <c r="F2062" s="48">
        <v>19.727377623119729</v>
      </c>
      <c r="G2062" s="50">
        <v>443.8</v>
      </c>
      <c r="H2062" s="41">
        <f t="shared" si="225"/>
        <v>1.3428000000000001E-2</v>
      </c>
      <c r="I2062" s="41">
        <f t="shared" si="226"/>
        <v>1.6553740000000001</v>
      </c>
      <c r="J2062" s="41">
        <f t="shared" si="227"/>
        <v>5.9593464000000003</v>
      </c>
      <c r="K2062" s="41">
        <f t="shared" si="228"/>
        <v>11516.408023347672</v>
      </c>
      <c r="L2062" s="41">
        <f t="shared" si="229"/>
        <v>4.6184934600000003E-3</v>
      </c>
      <c r="M2062" s="41">
        <f t="shared" si="230"/>
        <v>8.9252162180943611</v>
      </c>
    </row>
    <row r="2063" spans="2:13">
      <c r="B2063" s="83">
        <f t="shared" si="224"/>
        <v>2058</v>
      </c>
      <c r="C2063" s="44">
        <v>6500</v>
      </c>
      <c r="D2063" s="48">
        <v>13428</v>
      </c>
      <c r="E2063" s="48">
        <v>13.428000000000001</v>
      </c>
      <c r="F2063" s="48">
        <v>19.727377623119729</v>
      </c>
      <c r="G2063" s="50">
        <v>443.8</v>
      </c>
      <c r="H2063" s="41">
        <f t="shared" si="225"/>
        <v>1.3428000000000001E-2</v>
      </c>
      <c r="I2063" s="41">
        <f t="shared" si="226"/>
        <v>1.6553740000000001</v>
      </c>
      <c r="J2063" s="41">
        <f t="shared" si="227"/>
        <v>5.9593464000000003</v>
      </c>
      <c r="K2063" s="41">
        <f t="shared" si="228"/>
        <v>11522.367369747673</v>
      </c>
      <c r="L2063" s="41">
        <f t="shared" si="229"/>
        <v>4.6184934600000003E-3</v>
      </c>
      <c r="M2063" s="41">
        <f t="shared" si="230"/>
        <v>8.9298347115543617</v>
      </c>
    </row>
    <row r="2064" spans="2:13">
      <c r="B2064" s="83">
        <f t="shared" si="224"/>
        <v>2059</v>
      </c>
      <c r="C2064" s="44">
        <v>6500</v>
      </c>
      <c r="D2064" s="48">
        <v>13428</v>
      </c>
      <c r="E2064" s="48">
        <v>13.428000000000001</v>
      </c>
      <c r="F2064" s="48">
        <v>19.727377623119729</v>
      </c>
      <c r="G2064" s="50">
        <v>443.8</v>
      </c>
      <c r="H2064" s="41">
        <f t="shared" si="225"/>
        <v>1.3428000000000001E-2</v>
      </c>
      <c r="I2064" s="41">
        <f t="shared" si="226"/>
        <v>1.6553740000000001</v>
      </c>
      <c r="J2064" s="41">
        <f t="shared" si="227"/>
        <v>5.9593464000000003</v>
      </c>
      <c r="K2064" s="41">
        <f t="shared" si="228"/>
        <v>11528.326716147674</v>
      </c>
      <c r="L2064" s="41">
        <f t="shared" si="229"/>
        <v>4.6184934600000003E-3</v>
      </c>
      <c r="M2064" s="41">
        <f t="shared" si="230"/>
        <v>8.9344532050143624</v>
      </c>
    </row>
    <row r="2065" spans="2:13">
      <c r="B2065" s="83">
        <f t="shared" si="224"/>
        <v>2060</v>
      </c>
      <c r="C2065" s="44">
        <v>6500</v>
      </c>
      <c r="D2065" s="48">
        <v>13428</v>
      </c>
      <c r="E2065" s="48">
        <v>13.428000000000001</v>
      </c>
      <c r="F2065" s="48">
        <v>19.727377623119729</v>
      </c>
      <c r="G2065" s="50">
        <v>443.8</v>
      </c>
      <c r="H2065" s="41">
        <f t="shared" si="225"/>
        <v>1.3428000000000001E-2</v>
      </c>
      <c r="I2065" s="41">
        <f t="shared" si="226"/>
        <v>1.6553740000000001</v>
      </c>
      <c r="J2065" s="41">
        <f t="shared" si="227"/>
        <v>5.9593464000000003</v>
      </c>
      <c r="K2065" s="41">
        <f t="shared" si="228"/>
        <v>11534.286062547675</v>
      </c>
      <c r="L2065" s="41">
        <f t="shared" si="229"/>
        <v>4.6184934600000003E-3</v>
      </c>
      <c r="M2065" s="41">
        <f t="shared" si="230"/>
        <v>8.939071698474363</v>
      </c>
    </row>
    <row r="2066" spans="2:13">
      <c r="B2066" s="83">
        <f t="shared" si="224"/>
        <v>2061</v>
      </c>
      <c r="C2066" s="44">
        <v>6500</v>
      </c>
      <c r="D2066" s="48">
        <v>13428</v>
      </c>
      <c r="E2066" s="48">
        <v>13.428000000000001</v>
      </c>
      <c r="F2066" s="48">
        <v>19.727377623119729</v>
      </c>
      <c r="G2066" s="50">
        <v>443.8</v>
      </c>
      <c r="H2066" s="41">
        <f t="shared" si="225"/>
        <v>1.3428000000000001E-2</v>
      </c>
      <c r="I2066" s="41">
        <f t="shared" si="226"/>
        <v>1.6553740000000001</v>
      </c>
      <c r="J2066" s="41">
        <f t="shared" si="227"/>
        <v>5.9593464000000003</v>
      </c>
      <c r="K2066" s="41">
        <f t="shared" si="228"/>
        <v>11540.245408947676</v>
      </c>
      <c r="L2066" s="41">
        <f t="shared" si="229"/>
        <v>4.6184934600000003E-3</v>
      </c>
      <c r="M2066" s="41">
        <f t="shared" si="230"/>
        <v>8.9436901919343637</v>
      </c>
    </row>
    <row r="2067" spans="2:13">
      <c r="B2067" s="83">
        <f t="shared" si="224"/>
        <v>2062</v>
      </c>
      <c r="C2067" s="44">
        <v>6500</v>
      </c>
      <c r="D2067" s="48">
        <v>13428</v>
      </c>
      <c r="E2067" s="48">
        <v>13.428000000000001</v>
      </c>
      <c r="F2067" s="48">
        <v>19.727377623119729</v>
      </c>
      <c r="G2067" s="50">
        <v>443.8</v>
      </c>
      <c r="H2067" s="41">
        <f t="shared" si="225"/>
        <v>1.3428000000000001E-2</v>
      </c>
      <c r="I2067" s="41">
        <f t="shared" si="226"/>
        <v>1.6553740000000001</v>
      </c>
      <c r="J2067" s="41">
        <f t="shared" si="227"/>
        <v>5.9593464000000003</v>
      </c>
      <c r="K2067" s="41">
        <f t="shared" si="228"/>
        <v>11546.204755347677</v>
      </c>
      <c r="L2067" s="41">
        <f t="shared" si="229"/>
        <v>4.6184934600000003E-3</v>
      </c>
      <c r="M2067" s="41">
        <f t="shared" si="230"/>
        <v>8.9483086853943643</v>
      </c>
    </row>
    <row r="2068" spans="2:13">
      <c r="B2068" s="83">
        <f t="shared" si="224"/>
        <v>2063</v>
      </c>
      <c r="C2068" s="44">
        <v>6500</v>
      </c>
      <c r="D2068" s="48">
        <v>13428</v>
      </c>
      <c r="E2068" s="48">
        <v>13.428000000000001</v>
      </c>
      <c r="F2068" s="48">
        <v>19.727377623119729</v>
      </c>
      <c r="G2068" s="50">
        <v>443.8</v>
      </c>
      <c r="H2068" s="41">
        <f t="shared" si="225"/>
        <v>1.3428000000000001E-2</v>
      </c>
      <c r="I2068" s="41">
        <f t="shared" si="226"/>
        <v>1.6553740000000001</v>
      </c>
      <c r="J2068" s="41">
        <f t="shared" si="227"/>
        <v>5.9593464000000003</v>
      </c>
      <c r="K2068" s="41">
        <f t="shared" si="228"/>
        <v>11552.164101747678</v>
      </c>
      <c r="L2068" s="41">
        <f t="shared" si="229"/>
        <v>4.6184934600000003E-3</v>
      </c>
      <c r="M2068" s="41">
        <f t="shared" si="230"/>
        <v>8.952927178854365</v>
      </c>
    </row>
    <row r="2069" spans="2:13">
      <c r="B2069" s="83">
        <f t="shared" si="224"/>
        <v>2064</v>
      </c>
      <c r="C2069" s="44">
        <v>6500</v>
      </c>
      <c r="D2069" s="48">
        <v>13428</v>
      </c>
      <c r="E2069" s="48">
        <v>13.428000000000001</v>
      </c>
      <c r="F2069" s="48">
        <v>19.727377623119729</v>
      </c>
      <c r="G2069" s="50">
        <v>443.8</v>
      </c>
      <c r="H2069" s="41">
        <f t="shared" si="225"/>
        <v>1.3428000000000001E-2</v>
      </c>
      <c r="I2069" s="41">
        <f t="shared" si="226"/>
        <v>1.6553740000000001</v>
      </c>
      <c r="J2069" s="41">
        <f t="shared" si="227"/>
        <v>5.9593464000000003</v>
      </c>
      <c r="K2069" s="41">
        <f t="shared" si="228"/>
        <v>11558.123448147679</v>
      </c>
      <c r="L2069" s="41">
        <f t="shared" si="229"/>
        <v>4.6184934600000003E-3</v>
      </c>
      <c r="M2069" s="41">
        <f t="shared" si="230"/>
        <v>8.9575456723143656</v>
      </c>
    </row>
    <row r="2070" spans="2:13">
      <c r="B2070" s="83">
        <f t="shared" si="224"/>
        <v>2065</v>
      </c>
      <c r="C2070" s="44">
        <v>6500</v>
      </c>
      <c r="D2070" s="48">
        <v>13428</v>
      </c>
      <c r="E2070" s="48">
        <v>13.428000000000001</v>
      </c>
      <c r="F2070" s="48">
        <v>19.727377623119729</v>
      </c>
      <c r="G2070" s="50">
        <v>443.8</v>
      </c>
      <c r="H2070" s="41">
        <f t="shared" si="225"/>
        <v>1.3428000000000001E-2</v>
      </c>
      <c r="I2070" s="41">
        <f t="shared" si="226"/>
        <v>1.6553740000000001</v>
      </c>
      <c r="J2070" s="41">
        <f t="shared" si="227"/>
        <v>5.9593464000000003</v>
      </c>
      <c r="K2070" s="41">
        <f t="shared" si="228"/>
        <v>11564.082794547679</v>
      </c>
      <c r="L2070" s="41">
        <f t="shared" si="229"/>
        <v>4.6184934600000003E-3</v>
      </c>
      <c r="M2070" s="41">
        <f t="shared" si="230"/>
        <v>8.9621641657743663</v>
      </c>
    </row>
    <row r="2071" spans="2:13">
      <c r="B2071" s="83">
        <f t="shared" si="224"/>
        <v>2066</v>
      </c>
      <c r="C2071" s="44">
        <v>6500</v>
      </c>
      <c r="D2071" s="48">
        <v>13428</v>
      </c>
      <c r="E2071" s="48">
        <v>13.428000000000001</v>
      </c>
      <c r="F2071" s="48">
        <v>19.727377623119729</v>
      </c>
      <c r="G2071" s="50">
        <v>443.8</v>
      </c>
      <c r="H2071" s="41">
        <f t="shared" si="225"/>
        <v>1.3428000000000001E-2</v>
      </c>
      <c r="I2071" s="41">
        <f t="shared" si="226"/>
        <v>1.6553740000000001</v>
      </c>
      <c r="J2071" s="41">
        <f t="shared" si="227"/>
        <v>5.9593464000000003</v>
      </c>
      <c r="K2071" s="41">
        <f t="shared" si="228"/>
        <v>11570.04214094768</v>
      </c>
      <c r="L2071" s="41">
        <f t="shared" si="229"/>
        <v>4.6184934600000003E-3</v>
      </c>
      <c r="M2071" s="41">
        <f t="shared" si="230"/>
        <v>8.9667826592343669</v>
      </c>
    </row>
    <row r="2072" spans="2:13">
      <c r="B2072" s="83">
        <f t="shared" si="224"/>
        <v>2067</v>
      </c>
      <c r="C2072" s="44">
        <v>6500</v>
      </c>
      <c r="D2072" s="48">
        <v>13428</v>
      </c>
      <c r="E2072" s="48">
        <v>13.428000000000001</v>
      </c>
      <c r="F2072" s="48">
        <v>19.727377623119729</v>
      </c>
      <c r="G2072" s="50">
        <v>443.8</v>
      </c>
      <c r="H2072" s="41">
        <f t="shared" si="225"/>
        <v>1.3428000000000001E-2</v>
      </c>
      <c r="I2072" s="41">
        <f t="shared" si="226"/>
        <v>1.6553740000000001</v>
      </c>
      <c r="J2072" s="41">
        <f t="shared" si="227"/>
        <v>5.9593464000000003</v>
      </c>
      <c r="K2072" s="41">
        <f t="shared" si="228"/>
        <v>11576.001487347681</v>
      </c>
      <c r="L2072" s="41">
        <f t="shared" si="229"/>
        <v>4.6184934600000003E-3</v>
      </c>
      <c r="M2072" s="41">
        <f t="shared" si="230"/>
        <v>8.9714011526943676</v>
      </c>
    </row>
    <row r="2073" spans="2:13">
      <c r="B2073" s="83">
        <f t="shared" si="224"/>
        <v>2068</v>
      </c>
      <c r="C2073" s="44">
        <v>6500</v>
      </c>
      <c r="D2073" s="48">
        <v>13428</v>
      </c>
      <c r="E2073" s="48">
        <v>13.428000000000001</v>
      </c>
      <c r="F2073" s="48">
        <v>19.727377623119729</v>
      </c>
      <c r="G2073" s="50">
        <v>443.8</v>
      </c>
      <c r="H2073" s="41">
        <f t="shared" si="225"/>
        <v>1.3428000000000001E-2</v>
      </c>
      <c r="I2073" s="41">
        <f t="shared" si="226"/>
        <v>1.6553740000000001</v>
      </c>
      <c r="J2073" s="41">
        <f t="shared" si="227"/>
        <v>5.9593464000000003</v>
      </c>
      <c r="K2073" s="41">
        <f t="shared" si="228"/>
        <v>11581.960833747682</v>
      </c>
      <c r="L2073" s="41">
        <f t="shared" si="229"/>
        <v>4.6184934600000003E-3</v>
      </c>
      <c r="M2073" s="41">
        <f t="shared" si="230"/>
        <v>8.9760196461543682</v>
      </c>
    </row>
    <row r="2074" spans="2:13">
      <c r="B2074" s="83">
        <f t="shared" si="224"/>
        <v>2069</v>
      </c>
      <c r="C2074" s="44">
        <v>6500</v>
      </c>
      <c r="D2074" s="48">
        <v>13428</v>
      </c>
      <c r="E2074" s="48">
        <v>13.428000000000001</v>
      </c>
      <c r="F2074" s="48">
        <v>19.727377623119729</v>
      </c>
      <c r="G2074" s="50">
        <v>443.8</v>
      </c>
      <c r="H2074" s="41">
        <f t="shared" si="225"/>
        <v>1.3428000000000001E-2</v>
      </c>
      <c r="I2074" s="41">
        <f t="shared" si="226"/>
        <v>1.6553740000000001</v>
      </c>
      <c r="J2074" s="41">
        <f t="shared" si="227"/>
        <v>5.9593464000000003</v>
      </c>
      <c r="K2074" s="41">
        <f t="shared" si="228"/>
        <v>11587.920180147683</v>
      </c>
      <c r="L2074" s="41">
        <f t="shared" si="229"/>
        <v>4.6184934600000003E-3</v>
      </c>
      <c r="M2074" s="41">
        <f t="shared" si="230"/>
        <v>8.9806381396143689</v>
      </c>
    </row>
    <row r="2075" spans="2:13">
      <c r="B2075" s="83">
        <f t="shared" si="224"/>
        <v>2070</v>
      </c>
      <c r="C2075" s="44">
        <v>6500</v>
      </c>
      <c r="D2075" s="48">
        <v>13428</v>
      </c>
      <c r="E2075" s="48">
        <v>13.428000000000001</v>
      </c>
      <c r="F2075" s="48">
        <v>19.727377623119729</v>
      </c>
      <c r="G2075" s="50">
        <v>443.8</v>
      </c>
      <c r="H2075" s="41">
        <f t="shared" si="225"/>
        <v>1.3428000000000001E-2</v>
      </c>
      <c r="I2075" s="41">
        <f t="shared" si="226"/>
        <v>1.6553740000000001</v>
      </c>
      <c r="J2075" s="41">
        <f t="shared" si="227"/>
        <v>5.9593464000000003</v>
      </c>
      <c r="K2075" s="41">
        <f t="shared" si="228"/>
        <v>11593.879526547684</v>
      </c>
      <c r="L2075" s="41">
        <f t="shared" si="229"/>
        <v>4.6184934600000003E-3</v>
      </c>
      <c r="M2075" s="41">
        <f t="shared" si="230"/>
        <v>8.9852566330743695</v>
      </c>
    </row>
    <row r="2076" spans="2:13">
      <c r="B2076" s="83">
        <f t="shared" si="224"/>
        <v>2071</v>
      </c>
      <c r="C2076" s="44">
        <v>6500</v>
      </c>
      <c r="D2076" s="48">
        <v>13428</v>
      </c>
      <c r="E2076" s="48">
        <v>13.428000000000001</v>
      </c>
      <c r="F2076" s="48">
        <v>19.727377623119729</v>
      </c>
      <c r="G2076" s="50">
        <v>443.8</v>
      </c>
      <c r="H2076" s="41">
        <f t="shared" si="225"/>
        <v>1.3428000000000001E-2</v>
      </c>
      <c r="I2076" s="41">
        <f t="shared" si="226"/>
        <v>1.6553740000000001</v>
      </c>
      <c r="J2076" s="41">
        <f t="shared" si="227"/>
        <v>5.9593464000000003</v>
      </c>
      <c r="K2076" s="41">
        <f t="shared" si="228"/>
        <v>11599.838872947685</v>
      </c>
      <c r="L2076" s="41">
        <f t="shared" si="229"/>
        <v>4.6184934600000003E-3</v>
      </c>
      <c r="M2076" s="41">
        <f t="shared" si="230"/>
        <v>8.9898751265343702</v>
      </c>
    </row>
    <row r="2077" spans="2:13">
      <c r="B2077" s="83">
        <f t="shared" si="224"/>
        <v>2072</v>
      </c>
      <c r="C2077" s="44">
        <v>6500</v>
      </c>
      <c r="D2077" s="48">
        <v>13428</v>
      </c>
      <c r="E2077" s="48">
        <v>13.428000000000001</v>
      </c>
      <c r="F2077" s="48">
        <v>19.727377623119729</v>
      </c>
      <c r="G2077" s="50">
        <v>443.8</v>
      </c>
      <c r="H2077" s="41">
        <f t="shared" si="225"/>
        <v>1.3428000000000001E-2</v>
      </c>
      <c r="I2077" s="41">
        <f t="shared" si="226"/>
        <v>1.6553740000000001</v>
      </c>
      <c r="J2077" s="41">
        <f t="shared" si="227"/>
        <v>5.9593464000000003</v>
      </c>
      <c r="K2077" s="41">
        <f t="shared" si="228"/>
        <v>11605.798219347686</v>
      </c>
      <c r="L2077" s="41">
        <f t="shared" si="229"/>
        <v>4.6184934600000003E-3</v>
      </c>
      <c r="M2077" s="41">
        <f t="shared" si="230"/>
        <v>8.9944936199943708</v>
      </c>
    </row>
    <row r="2078" spans="2:13">
      <c r="B2078" s="83">
        <f t="shared" si="224"/>
        <v>2073</v>
      </c>
      <c r="C2078" s="44">
        <v>6500</v>
      </c>
      <c r="D2078" s="48">
        <v>13428</v>
      </c>
      <c r="E2078" s="48">
        <v>13.428000000000001</v>
      </c>
      <c r="F2078" s="48">
        <v>19.727377623119729</v>
      </c>
      <c r="G2078" s="50">
        <v>443.8</v>
      </c>
      <c r="H2078" s="41">
        <f t="shared" si="225"/>
        <v>1.3428000000000001E-2</v>
      </c>
      <c r="I2078" s="41">
        <f t="shared" si="226"/>
        <v>1.6553740000000001</v>
      </c>
      <c r="J2078" s="41">
        <f t="shared" si="227"/>
        <v>5.9593464000000003</v>
      </c>
      <c r="K2078" s="41">
        <f t="shared" si="228"/>
        <v>11611.757565747686</v>
      </c>
      <c r="L2078" s="41">
        <f t="shared" si="229"/>
        <v>4.6184934600000003E-3</v>
      </c>
      <c r="M2078" s="41">
        <f t="shared" si="230"/>
        <v>8.9991121134543715</v>
      </c>
    </row>
    <row r="2079" spans="2:13">
      <c r="B2079" s="83">
        <f t="shared" si="224"/>
        <v>2074</v>
      </c>
      <c r="C2079" s="44">
        <v>6500</v>
      </c>
      <c r="D2079" s="48">
        <v>13428</v>
      </c>
      <c r="E2079" s="48">
        <v>13.428000000000001</v>
      </c>
      <c r="F2079" s="48">
        <v>19.727377623119729</v>
      </c>
      <c r="G2079" s="50">
        <v>443.8</v>
      </c>
      <c r="H2079" s="41">
        <f t="shared" si="225"/>
        <v>1.3428000000000001E-2</v>
      </c>
      <c r="I2079" s="41">
        <f t="shared" si="226"/>
        <v>1.6553740000000001</v>
      </c>
      <c r="J2079" s="41">
        <f t="shared" si="227"/>
        <v>5.9593464000000003</v>
      </c>
      <c r="K2079" s="41">
        <f t="shared" si="228"/>
        <v>11617.716912147687</v>
      </c>
      <c r="L2079" s="41">
        <f t="shared" si="229"/>
        <v>4.6184934600000003E-3</v>
      </c>
      <c r="M2079" s="41">
        <f t="shared" si="230"/>
        <v>9.0037306069143721</v>
      </c>
    </row>
    <row r="2080" spans="2:13">
      <c r="B2080" s="83">
        <f t="shared" si="224"/>
        <v>2075</v>
      </c>
      <c r="C2080" s="44">
        <v>6500</v>
      </c>
      <c r="D2080" s="48">
        <v>13428</v>
      </c>
      <c r="E2080" s="48">
        <v>13.428000000000001</v>
      </c>
      <c r="F2080" s="48">
        <v>19.727377623119729</v>
      </c>
      <c r="G2080" s="50">
        <v>443.8</v>
      </c>
      <c r="H2080" s="41">
        <f t="shared" si="225"/>
        <v>1.3428000000000001E-2</v>
      </c>
      <c r="I2080" s="41">
        <f t="shared" si="226"/>
        <v>1.6553740000000001</v>
      </c>
      <c r="J2080" s="41">
        <f t="shared" si="227"/>
        <v>5.9593464000000003</v>
      </c>
      <c r="K2080" s="41">
        <f t="shared" si="228"/>
        <v>11623.676258547688</v>
      </c>
      <c r="L2080" s="41">
        <f t="shared" si="229"/>
        <v>4.6184934600000003E-3</v>
      </c>
      <c r="M2080" s="41">
        <f t="shared" si="230"/>
        <v>9.0083491003743728</v>
      </c>
    </row>
    <row r="2081" spans="2:13">
      <c r="B2081" s="83">
        <f t="shared" si="224"/>
        <v>2076</v>
      </c>
      <c r="C2081" s="44">
        <v>6500</v>
      </c>
      <c r="D2081" s="48">
        <v>13428</v>
      </c>
      <c r="E2081" s="48">
        <v>13.428000000000001</v>
      </c>
      <c r="F2081" s="48">
        <v>19.727377623119729</v>
      </c>
      <c r="G2081" s="50">
        <v>443.8</v>
      </c>
      <c r="H2081" s="41">
        <f t="shared" si="225"/>
        <v>1.3428000000000001E-2</v>
      </c>
      <c r="I2081" s="41">
        <f t="shared" si="226"/>
        <v>1.6553740000000001</v>
      </c>
      <c r="J2081" s="41">
        <f t="shared" si="227"/>
        <v>5.9593464000000003</v>
      </c>
      <c r="K2081" s="41">
        <f t="shared" si="228"/>
        <v>11629.635604947689</v>
      </c>
      <c r="L2081" s="41">
        <f t="shared" si="229"/>
        <v>4.6184934600000003E-3</v>
      </c>
      <c r="M2081" s="41">
        <f t="shared" si="230"/>
        <v>9.0129675938343734</v>
      </c>
    </row>
    <row r="2082" spans="2:13">
      <c r="B2082" s="83">
        <f t="shared" si="224"/>
        <v>2077</v>
      </c>
      <c r="C2082" s="44">
        <v>6500</v>
      </c>
      <c r="D2082" s="48">
        <v>13428</v>
      </c>
      <c r="E2082" s="48">
        <v>13.428000000000001</v>
      </c>
      <c r="F2082" s="48">
        <v>19.727377623119729</v>
      </c>
      <c r="G2082" s="50">
        <v>443.8</v>
      </c>
      <c r="H2082" s="41">
        <f t="shared" si="225"/>
        <v>1.3428000000000001E-2</v>
      </c>
      <c r="I2082" s="41">
        <f t="shared" si="226"/>
        <v>1.6553740000000001</v>
      </c>
      <c r="J2082" s="41">
        <f t="shared" si="227"/>
        <v>5.9593464000000003</v>
      </c>
      <c r="K2082" s="41">
        <f t="shared" si="228"/>
        <v>11635.59495134769</v>
      </c>
      <c r="L2082" s="41">
        <f t="shared" si="229"/>
        <v>4.6184934600000003E-3</v>
      </c>
      <c r="M2082" s="41">
        <f t="shared" si="230"/>
        <v>9.0175860872943741</v>
      </c>
    </row>
    <row r="2083" spans="2:13">
      <c r="B2083" s="83">
        <f t="shared" si="224"/>
        <v>2078</v>
      </c>
      <c r="C2083" s="44">
        <v>6500</v>
      </c>
      <c r="D2083" s="48">
        <v>13428</v>
      </c>
      <c r="E2083" s="48">
        <v>13.428000000000001</v>
      </c>
      <c r="F2083" s="48">
        <v>19.727377623119729</v>
      </c>
      <c r="G2083" s="50">
        <v>443.8</v>
      </c>
      <c r="H2083" s="41">
        <f t="shared" si="225"/>
        <v>1.3428000000000001E-2</v>
      </c>
      <c r="I2083" s="41">
        <f t="shared" si="226"/>
        <v>1.6553740000000001</v>
      </c>
      <c r="J2083" s="41">
        <f t="shared" si="227"/>
        <v>5.9593464000000003</v>
      </c>
      <c r="K2083" s="41">
        <f t="shared" si="228"/>
        <v>11641.554297747691</v>
      </c>
      <c r="L2083" s="41">
        <f t="shared" si="229"/>
        <v>4.6184934600000003E-3</v>
      </c>
      <c r="M2083" s="41">
        <f t="shared" si="230"/>
        <v>9.0222045807543747</v>
      </c>
    </row>
    <row r="2084" spans="2:13">
      <c r="B2084" s="83">
        <f t="shared" si="224"/>
        <v>2079</v>
      </c>
      <c r="C2084" s="44">
        <v>6500</v>
      </c>
      <c r="D2084" s="48">
        <v>13428</v>
      </c>
      <c r="E2084" s="48">
        <v>13.428000000000001</v>
      </c>
      <c r="F2084" s="48">
        <v>19.727377623119729</v>
      </c>
      <c r="G2084" s="50">
        <v>443.8</v>
      </c>
      <c r="H2084" s="41">
        <f t="shared" si="225"/>
        <v>1.3428000000000001E-2</v>
      </c>
      <c r="I2084" s="41">
        <f t="shared" si="226"/>
        <v>1.6553740000000001</v>
      </c>
      <c r="J2084" s="41">
        <f t="shared" si="227"/>
        <v>5.9593464000000003</v>
      </c>
      <c r="K2084" s="41">
        <f t="shared" si="228"/>
        <v>11647.513644147692</v>
      </c>
      <c r="L2084" s="41">
        <f t="shared" si="229"/>
        <v>4.6184934600000003E-3</v>
      </c>
      <c r="M2084" s="41">
        <f t="shared" si="230"/>
        <v>9.0268230742143754</v>
      </c>
    </row>
    <row r="2085" spans="2:13">
      <c r="B2085" s="83">
        <f t="shared" si="224"/>
        <v>2080</v>
      </c>
      <c r="C2085" s="44">
        <v>6500</v>
      </c>
      <c r="D2085" s="48">
        <v>13428</v>
      </c>
      <c r="E2085" s="48">
        <v>13.428000000000001</v>
      </c>
      <c r="F2085" s="48">
        <v>19.727377623119729</v>
      </c>
      <c r="G2085" s="50">
        <v>443.8</v>
      </c>
      <c r="H2085" s="41">
        <f t="shared" si="225"/>
        <v>1.3428000000000001E-2</v>
      </c>
      <c r="I2085" s="41">
        <f t="shared" si="226"/>
        <v>1.6553740000000001</v>
      </c>
      <c r="J2085" s="41">
        <f t="shared" si="227"/>
        <v>5.9593464000000003</v>
      </c>
      <c r="K2085" s="41">
        <f t="shared" si="228"/>
        <v>11653.472990547692</v>
      </c>
      <c r="L2085" s="41">
        <f t="shared" si="229"/>
        <v>4.6184934600000003E-3</v>
      </c>
      <c r="M2085" s="41">
        <f t="shared" si="230"/>
        <v>9.031441567674376</v>
      </c>
    </row>
    <row r="2086" spans="2:13">
      <c r="B2086" s="83">
        <f t="shared" si="224"/>
        <v>2081</v>
      </c>
      <c r="C2086" s="44">
        <v>6500</v>
      </c>
      <c r="D2086" s="48">
        <v>13428</v>
      </c>
      <c r="E2086" s="48">
        <v>13.428000000000001</v>
      </c>
      <c r="F2086" s="48">
        <v>19.727377623119729</v>
      </c>
      <c r="G2086" s="50">
        <v>443.8</v>
      </c>
      <c r="H2086" s="41">
        <f t="shared" si="225"/>
        <v>1.3428000000000001E-2</v>
      </c>
      <c r="I2086" s="41">
        <f t="shared" si="226"/>
        <v>1.6553740000000001</v>
      </c>
      <c r="J2086" s="41">
        <f t="shared" si="227"/>
        <v>5.9593464000000003</v>
      </c>
      <c r="K2086" s="41">
        <f t="shared" si="228"/>
        <v>11659.432336947693</v>
      </c>
      <c r="L2086" s="41">
        <f t="shared" si="229"/>
        <v>4.6184934600000003E-3</v>
      </c>
      <c r="M2086" s="41">
        <f t="shared" si="230"/>
        <v>9.0360600611343767</v>
      </c>
    </row>
    <row r="2087" spans="2:13">
      <c r="B2087" s="83">
        <f t="shared" si="224"/>
        <v>2082</v>
      </c>
      <c r="C2087" s="44">
        <v>6500</v>
      </c>
      <c r="D2087" s="48">
        <v>13428</v>
      </c>
      <c r="E2087" s="48">
        <v>13.428000000000001</v>
      </c>
      <c r="F2087" s="48">
        <v>19.727377623119729</v>
      </c>
      <c r="G2087" s="50">
        <v>443.8</v>
      </c>
      <c r="H2087" s="41">
        <f t="shared" si="225"/>
        <v>1.3428000000000001E-2</v>
      </c>
      <c r="I2087" s="41">
        <f t="shared" si="226"/>
        <v>1.6553740000000001</v>
      </c>
      <c r="J2087" s="41">
        <f t="shared" si="227"/>
        <v>5.9593464000000003</v>
      </c>
      <c r="K2087" s="41">
        <f t="shared" si="228"/>
        <v>11665.391683347694</v>
      </c>
      <c r="L2087" s="41">
        <f t="shared" si="229"/>
        <v>4.6184934600000003E-3</v>
      </c>
      <c r="M2087" s="41">
        <f t="shared" si="230"/>
        <v>9.0406785545943773</v>
      </c>
    </row>
    <row r="2088" spans="2:13">
      <c r="B2088" s="83">
        <f t="shared" si="224"/>
        <v>2083</v>
      </c>
      <c r="C2088" s="44">
        <v>6500</v>
      </c>
      <c r="D2088" s="48">
        <v>13428</v>
      </c>
      <c r="E2088" s="48">
        <v>13.428000000000001</v>
      </c>
      <c r="F2088" s="48">
        <v>19.727377623119729</v>
      </c>
      <c r="G2088" s="50">
        <v>443.8</v>
      </c>
      <c r="H2088" s="41">
        <f t="shared" si="225"/>
        <v>1.3428000000000001E-2</v>
      </c>
      <c r="I2088" s="41">
        <f t="shared" si="226"/>
        <v>1.6553740000000001</v>
      </c>
      <c r="J2088" s="41">
        <f t="shared" si="227"/>
        <v>5.9593464000000003</v>
      </c>
      <c r="K2088" s="41">
        <f t="shared" si="228"/>
        <v>11671.351029747695</v>
      </c>
      <c r="L2088" s="41">
        <f t="shared" si="229"/>
        <v>4.6184934600000003E-3</v>
      </c>
      <c r="M2088" s="41">
        <f t="shared" si="230"/>
        <v>9.045297048054378</v>
      </c>
    </row>
    <row r="2089" spans="2:13">
      <c r="B2089" s="83">
        <f t="shared" si="224"/>
        <v>2084</v>
      </c>
      <c r="C2089" s="44">
        <v>6500</v>
      </c>
      <c r="D2089" s="48">
        <v>13428</v>
      </c>
      <c r="E2089" s="48">
        <v>13.428000000000001</v>
      </c>
      <c r="F2089" s="48">
        <v>19.727377623119729</v>
      </c>
      <c r="G2089" s="50">
        <v>443.8</v>
      </c>
      <c r="H2089" s="41">
        <f t="shared" si="225"/>
        <v>1.3428000000000001E-2</v>
      </c>
      <c r="I2089" s="41">
        <f t="shared" si="226"/>
        <v>1.6553740000000001</v>
      </c>
      <c r="J2089" s="41">
        <f t="shared" si="227"/>
        <v>5.9593464000000003</v>
      </c>
      <c r="K2089" s="41">
        <f t="shared" si="228"/>
        <v>11677.310376147696</v>
      </c>
      <c r="L2089" s="41">
        <f t="shared" si="229"/>
        <v>4.6184934600000003E-3</v>
      </c>
      <c r="M2089" s="41">
        <f t="shared" si="230"/>
        <v>9.0499155415143786</v>
      </c>
    </row>
    <row r="2090" spans="2:13">
      <c r="B2090" s="83">
        <f t="shared" si="224"/>
        <v>2085</v>
      </c>
      <c r="C2090" s="44">
        <v>6500</v>
      </c>
      <c r="D2090" s="48">
        <v>13428</v>
      </c>
      <c r="E2090" s="48">
        <v>13.428000000000001</v>
      </c>
      <c r="F2090" s="48">
        <v>19.727377623119729</v>
      </c>
      <c r="G2090" s="50">
        <v>443.8</v>
      </c>
      <c r="H2090" s="41">
        <f t="shared" si="225"/>
        <v>1.3428000000000001E-2</v>
      </c>
      <c r="I2090" s="41">
        <f t="shared" si="226"/>
        <v>1.6553740000000001</v>
      </c>
      <c r="J2090" s="41">
        <f t="shared" si="227"/>
        <v>5.9593464000000003</v>
      </c>
      <c r="K2090" s="41">
        <f t="shared" si="228"/>
        <v>11683.269722547697</v>
      </c>
      <c r="L2090" s="41">
        <f t="shared" si="229"/>
        <v>4.6184934600000003E-3</v>
      </c>
      <c r="M2090" s="41">
        <f t="shared" si="230"/>
        <v>9.0545340349743793</v>
      </c>
    </row>
    <row r="2091" spans="2:13">
      <c r="B2091" s="83">
        <f t="shared" si="224"/>
        <v>2086</v>
      </c>
      <c r="C2091" s="44">
        <v>6500</v>
      </c>
      <c r="D2091" s="48">
        <v>13428</v>
      </c>
      <c r="E2091" s="48">
        <v>13.428000000000001</v>
      </c>
      <c r="F2091" s="48">
        <v>19.727377623119729</v>
      </c>
      <c r="G2091" s="50">
        <v>443.8</v>
      </c>
      <c r="H2091" s="41">
        <f t="shared" si="225"/>
        <v>1.3428000000000001E-2</v>
      </c>
      <c r="I2091" s="41">
        <f t="shared" si="226"/>
        <v>1.6553740000000001</v>
      </c>
      <c r="J2091" s="41">
        <f t="shared" si="227"/>
        <v>5.9593464000000003</v>
      </c>
      <c r="K2091" s="41">
        <f t="shared" si="228"/>
        <v>11689.229068947698</v>
      </c>
      <c r="L2091" s="41">
        <f t="shared" si="229"/>
        <v>4.6184934600000003E-3</v>
      </c>
      <c r="M2091" s="41">
        <f t="shared" si="230"/>
        <v>9.0591525284343799</v>
      </c>
    </row>
    <row r="2092" spans="2:13">
      <c r="B2092" s="83">
        <f t="shared" si="224"/>
        <v>2087</v>
      </c>
      <c r="C2092" s="44">
        <v>6500</v>
      </c>
      <c r="D2092" s="48">
        <v>13428</v>
      </c>
      <c r="E2092" s="48">
        <v>13.428000000000001</v>
      </c>
      <c r="F2092" s="48">
        <v>19.727377623119729</v>
      </c>
      <c r="G2092" s="50">
        <v>443.8</v>
      </c>
      <c r="H2092" s="41">
        <f t="shared" si="225"/>
        <v>1.3428000000000001E-2</v>
      </c>
      <c r="I2092" s="41">
        <f t="shared" si="226"/>
        <v>1.6553740000000001</v>
      </c>
      <c r="J2092" s="41">
        <f t="shared" si="227"/>
        <v>5.9593464000000003</v>
      </c>
      <c r="K2092" s="41">
        <f t="shared" si="228"/>
        <v>11695.188415347699</v>
      </c>
      <c r="L2092" s="41">
        <f t="shared" si="229"/>
        <v>4.6184934600000003E-3</v>
      </c>
      <c r="M2092" s="41">
        <f t="shared" si="230"/>
        <v>9.0637710218943806</v>
      </c>
    </row>
    <row r="2093" spans="2:13">
      <c r="B2093" s="83">
        <f t="shared" si="224"/>
        <v>2088</v>
      </c>
      <c r="C2093" s="44">
        <v>6500</v>
      </c>
      <c r="D2093" s="48">
        <v>13428</v>
      </c>
      <c r="E2093" s="48">
        <v>13.428000000000001</v>
      </c>
      <c r="F2093" s="48">
        <v>19.727377623119729</v>
      </c>
      <c r="G2093" s="50">
        <v>443.8</v>
      </c>
      <c r="H2093" s="41">
        <f t="shared" si="225"/>
        <v>1.3428000000000001E-2</v>
      </c>
      <c r="I2093" s="41">
        <f t="shared" si="226"/>
        <v>1.6553740000000001</v>
      </c>
      <c r="J2093" s="41">
        <f t="shared" si="227"/>
        <v>5.9593464000000003</v>
      </c>
      <c r="K2093" s="41">
        <f t="shared" si="228"/>
        <v>11701.147761747699</v>
      </c>
      <c r="L2093" s="41">
        <f t="shared" si="229"/>
        <v>4.6184934600000003E-3</v>
      </c>
      <c r="M2093" s="41">
        <f t="shared" si="230"/>
        <v>9.0683895153543812</v>
      </c>
    </row>
    <row r="2094" spans="2:13">
      <c r="B2094" s="83">
        <f t="shared" si="224"/>
        <v>2089</v>
      </c>
      <c r="C2094" s="44">
        <v>6500</v>
      </c>
      <c r="D2094" s="48">
        <v>13428</v>
      </c>
      <c r="E2094" s="48">
        <v>13.428000000000001</v>
      </c>
      <c r="F2094" s="48">
        <v>19.727377623119729</v>
      </c>
      <c r="G2094" s="50">
        <v>443.8</v>
      </c>
      <c r="H2094" s="41">
        <f t="shared" si="225"/>
        <v>1.3428000000000001E-2</v>
      </c>
      <c r="I2094" s="41">
        <f t="shared" si="226"/>
        <v>1.6553740000000001</v>
      </c>
      <c r="J2094" s="41">
        <f t="shared" si="227"/>
        <v>5.9593464000000003</v>
      </c>
      <c r="K2094" s="41">
        <f t="shared" si="228"/>
        <v>11707.1071081477</v>
      </c>
      <c r="L2094" s="41">
        <f t="shared" si="229"/>
        <v>4.6184934600000003E-3</v>
      </c>
      <c r="M2094" s="41">
        <f t="shared" si="230"/>
        <v>9.0730080088143819</v>
      </c>
    </row>
    <row r="2095" spans="2:13">
      <c r="B2095" s="83">
        <f t="shared" si="224"/>
        <v>2090</v>
      </c>
      <c r="C2095" s="44">
        <v>6500</v>
      </c>
      <c r="D2095" s="48">
        <v>13428</v>
      </c>
      <c r="E2095" s="48">
        <v>13.428000000000001</v>
      </c>
      <c r="F2095" s="48">
        <v>19.727377623119729</v>
      </c>
      <c r="G2095" s="50">
        <v>443.8</v>
      </c>
      <c r="H2095" s="41">
        <f t="shared" si="225"/>
        <v>1.3428000000000001E-2</v>
      </c>
      <c r="I2095" s="41">
        <f t="shared" si="226"/>
        <v>1.6553740000000001</v>
      </c>
      <c r="J2095" s="41">
        <f t="shared" si="227"/>
        <v>5.9593464000000003</v>
      </c>
      <c r="K2095" s="41">
        <f t="shared" si="228"/>
        <v>11713.066454547701</v>
      </c>
      <c r="L2095" s="41">
        <f t="shared" si="229"/>
        <v>4.6184934600000003E-3</v>
      </c>
      <c r="M2095" s="41">
        <f t="shared" si="230"/>
        <v>9.0776265022743825</v>
      </c>
    </row>
    <row r="2096" spans="2:13">
      <c r="B2096" s="83">
        <f t="shared" si="224"/>
        <v>2091</v>
      </c>
      <c r="C2096" s="44">
        <v>6500</v>
      </c>
      <c r="D2096" s="48">
        <v>13428</v>
      </c>
      <c r="E2096" s="48">
        <v>13.428000000000001</v>
      </c>
      <c r="F2096" s="48">
        <v>19.727377623119729</v>
      </c>
      <c r="G2096" s="50">
        <v>443.8</v>
      </c>
      <c r="H2096" s="41">
        <f t="shared" si="225"/>
        <v>1.3428000000000001E-2</v>
      </c>
      <c r="I2096" s="41">
        <f t="shared" si="226"/>
        <v>1.6553740000000001</v>
      </c>
      <c r="J2096" s="41">
        <f t="shared" si="227"/>
        <v>5.9593464000000003</v>
      </c>
      <c r="K2096" s="41">
        <f t="shared" si="228"/>
        <v>11719.025800947702</v>
      </c>
      <c r="L2096" s="41">
        <f t="shared" si="229"/>
        <v>4.6184934600000003E-3</v>
      </c>
      <c r="M2096" s="41">
        <f t="shared" si="230"/>
        <v>9.0822449957343832</v>
      </c>
    </row>
    <row r="2097" spans="2:13">
      <c r="B2097" s="83">
        <f t="shared" si="224"/>
        <v>2092</v>
      </c>
      <c r="C2097" s="44">
        <v>6500</v>
      </c>
      <c r="D2097" s="48">
        <v>13428</v>
      </c>
      <c r="E2097" s="48">
        <v>13.428000000000001</v>
      </c>
      <c r="F2097" s="48">
        <v>19.727377623119729</v>
      </c>
      <c r="G2097" s="50">
        <v>443.8</v>
      </c>
      <c r="H2097" s="41">
        <f t="shared" si="225"/>
        <v>1.3428000000000001E-2</v>
      </c>
      <c r="I2097" s="41">
        <f t="shared" si="226"/>
        <v>1.6553740000000001</v>
      </c>
      <c r="J2097" s="41">
        <f t="shared" si="227"/>
        <v>5.9593464000000003</v>
      </c>
      <c r="K2097" s="41">
        <f t="shared" si="228"/>
        <v>11724.985147347703</v>
      </c>
      <c r="L2097" s="41">
        <f t="shared" si="229"/>
        <v>4.6184934600000003E-3</v>
      </c>
      <c r="M2097" s="41">
        <f t="shared" si="230"/>
        <v>9.0868634891943838</v>
      </c>
    </row>
    <row r="2098" spans="2:13">
      <c r="B2098" s="83">
        <f t="shared" si="224"/>
        <v>2093</v>
      </c>
      <c r="C2098" s="44">
        <v>6500</v>
      </c>
      <c r="D2098" s="48">
        <v>13428</v>
      </c>
      <c r="E2098" s="48">
        <v>13.428000000000001</v>
      </c>
      <c r="F2098" s="48">
        <v>19.727377623119729</v>
      </c>
      <c r="G2098" s="50">
        <v>443.8</v>
      </c>
      <c r="H2098" s="41">
        <f t="shared" si="225"/>
        <v>1.3428000000000001E-2</v>
      </c>
      <c r="I2098" s="41">
        <f t="shared" si="226"/>
        <v>1.6553740000000001</v>
      </c>
      <c r="J2098" s="41">
        <f t="shared" si="227"/>
        <v>5.9593464000000003</v>
      </c>
      <c r="K2098" s="41">
        <f t="shared" si="228"/>
        <v>11730.944493747704</v>
      </c>
      <c r="L2098" s="41">
        <f t="shared" si="229"/>
        <v>4.6184934600000003E-3</v>
      </c>
      <c r="M2098" s="41">
        <f t="shared" si="230"/>
        <v>9.0914819826543845</v>
      </c>
    </row>
    <row r="2099" spans="2:13">
      <c r="B2099" s="83">
        <f t="shared" si="224"/>
        <v>2094</v>
      </c>
      <c r="C2099" s="44">
        <v>6500</v>
      </c>
      <c r="D2099" s="48">
        <v>13428</v>
      </c>
      <c r="E2099" s="48">
        <v>13.428000000000001</v>
      </c>
      <c r="F2099" s="48">
        <v>19.727377623119729</v>
      </c>
      <c r="G2099" s="50">
        <v>443.8</v>
      </c>
      <c r="H2099" s="41">
        <f t="shared" si="225"/>
        <v>1.3428000000000001E-2</v>
      </c>
      <c r="I2099" s="41">
        <f t="shared" si="226"/>
        <v>1.6553740000000001</v>
      </c>
      <c r="J2099" s="41">
        <f t="shared" si="227"/>
        <v>5.9593464000000003</v>
      </c>
      <c r="K2099" s="41">
        <f t="shared" si="228"/>
        <v>11736.903840147705</v>
      </c>
      <c r="L2099" s="41">
        <f t="shared" si="229"/>
        <v>4.6184934600000003E-3</v>
      </c>
      <c r="M2099" s="41">
        <f t="shared" si="230"/>
        <v>9.0961004761143851</v>
      </c>
    </row>
    <row r="2100" spans="2:13">
      <c r="B2100" s="83">
        <f t="shared" si="224"/>
        <v>2095</v>
      </c>
      <c r="C2100" s="44">
        <v>6500</v>
      </c>
      <c r="D2100" s="48">
        <v>13428</v>
      </c>
      <c r="E2100" s="48">
        <v>13.428000000000001</v>
      </c>
      <c r="F2100" s="48">
        <v>19.727377623119729</v>
      </c>
      <c r="G2100" s="50">
        <v>443.8</v>
      </c>
      <c r="H2100" s="41">
        <f t="shared" si="225"/>
        <v>1.3428000000000001E-2</v>
      </c>
      <c r="I2100" s="41">
        <f t="shared" si="226"/>
        <v>1.6553740000000001</v>
      </c>
      <c r="J2100" s="41">
        <f t="shared" si="227"/>
        <v>5.9593464000000003</v>
      </c>
      <c r="K2100" s="41">
        <f t="shared" si="228"/>
        <v>11742.863186547705</v>
      </c>
      <c r="L2100" s="41">
        <f t="shared" si="229"/>
        <v>4.6184934600000003E-3</v>
      </c>
      <c r="M2100" s="41">
        <f t="shared" si="230"/>
        <v>9.1007189695743858</v>
      </c>
    </row>
    <row r="2101" spans="2:13">
      <c r="B2101" s="83">
        <f t="shared" si="224"/>
        <v>2096</v>
      </c>
      <c r="C2101" s="44">
        <v>6500</v>
      </c>
      <c r="D2101" s="48">
        <v>13428</v>
      </c>
      <c r="E2101" s="48">
        <v>13.428000000000001</v>
      </c>
      <c r="F2101" s="48">
        <v>19.727377623119729</v>
      </c>
      <c r="G2101" s="50">
        <v>443.8</v>
      </c>
      <c r="H2101" s="41">
        <f t="shared" si="225"/>
        <v>1.3428000000000001E-2</v>
      </c>
      <c r="I2101" s="41">
        <f t="shared" si="226"/>
        <v>1.6553740000000001</v>
      </c>
      <c r="J2101" s="41">
        <f t="shared" si="227"/>
        <v>5.9593464000000003</v>
      </c>
      <c r="K2101" s="41">
        <f t="shared" si="228"/>
        <v>11748.822532947706</v>
      </c>
      <c r="L2101" s="41">
        <f t="shared" si="229"/>
        <v>4.6184934600000003E-3</v>
      </c>
      <c r="M2101" s="41">
        <f t="shared" si="230"/>
        <v>9.1053374630343864</v>
      </c>
    </row>
    <row r="2102" spans="2:13">
      <c r="B2102" s="83">
        <f t="shared" si="224"/>
        <v>2097</v>
      </c>
      <c r="C2102" s="44">
        <v>6500</v>
      </c>
      <c r="D2102" s="48">
        <v>13428</v>
      </c>
      <c r="E2102" s="48">
        <v>13.428000000000001</v>
      </c>
      <c r="F2102" s="48">
        <v>19.727377623119729</v>
      </c>
      <c r="G2102" s="50">
        <v>443.8</v>
      </c>
      <c r="H2102" s="41">
        <f t="shared" si="225"/>
        <v>1.3428000000000001E-2</v>
      </c>
      <c r="I2102" s="41">
        <f t="shared" si="226"/>
        <v>1.6553740000000001</v>
      </c>
      <c r="J2102" s="41">
        <f t="shared" si="227"/>
        <v>5.9593464000000003</v>
      </c>
      <c r="K2102" s="41">
        <f t="shared" si="228"/>
        <v>11754.781879347707</v>
      </c>
      <c r="L2102" s="41">
        <f t="shared" si="229"/>
        <v>4.6184934600000003E-3</v>
      </c>
      <c r="M2102" s="41">
        <f t="shared" si="230"/>
        <v>9.1099559564943871</v>
      </c>
    </row>
    <row r="2103" spans="2:13">
      <c r="B2103" s="83">
        <f t="shared" si="224"/>
        <v>2098</v>
      </c>
      <c r="C2103" s="44">
        <v>6500</v>
      </c>
      <c r="D2103" s="48">
        <v>13428</v>
      </c>
      <c r="E2103" s="48">
        <v>13.428000000000001</v>
      </c>
      <c r="F2103" s="48">
        <v>19.727377623119729</v>
      </c>
      <c r="G2103" s="50">
        <v>443.8</v>
      </c>
      <c r="H2103" s="41">
        <f t="shared" si="225"/>
        <v>1.3428000000000001E-2</v>
      </c>
      <c r="I2103" s="41">
        <f t="shared" si="226"/>
        <v>1.6553740000000001</v>
      </c>
      <c r="J2103" s="41">
        <f t="shared" si="227"/>
        <v>5.9593464000000003</v>
      </c>
      <c r="K2103" s="41">
        <f t="shared" si="228"/>
        <v>11760.741225747708</v>
      </c>
      <c r="L2103" s="41">
        <f t="shared" si="229"/>
        <v>4.6184934600000003E-3</v>
      </c>
      <c r="M2103" s="41">
        <f t="shared" si="230"/>
        <v>9.1145744499543877</v>
      </c>
    </row>
    <row r="2104" spans="2:13">
      <c r="B2104" s="83">
        <f t="shared" si="224"/>
        <v>2099</v>
      </c>
      <c r="C2104" s="44">
        <v>6500</v>
      </c>
      <c r="D2104" s="48">
        <v>13428</v>
      </c>
      <c r="E2104" s="48">
        <v>13.428000000000001</v>
      </c>
      <c r="F2104" s="48">
        <v>19.727377623119729</v>
      </c>
      <c r="G2104" s="50">
        <v>443.8</v>
      </c>
      <c r="H2104" s="41">
        <f t="shared" si="225"/>
        <v>1.3428000000000001E-2</v>
      </c>
      <c r="I2104" s="41">
        <f t="shared" si="226"/>
        <v>1.6553740000000001</v>
      </c>
      <c r="J2104" s="41">
        <f t="shared" si="227"/>
        <v>5.9593464000000003</v>
      </c>
      <c r="K2104" s="41">
        <f t="shared" si="228"/>
        <v>11766.700572147709</v>
      </c>
      <c r="L2104" s="41">
        <f t="shared" si="229"/>
        <v>4.6184934600000003E-3</v>
      </c>
      <c r="M2104" s="41">
        <f t="shared" si="230"/>
        <v>9.1191929434143884</v>
      </c>
    </row>
    <row r="2105" spans="2:13">
      <c r="B2105" s="83">
        <f t="shared" si="224"/>
        <v>2100</v>
      </c>
      <c r="C2105" s="44">
        <v>6500</v>
      </c>
      <c r="D2105" s="48">
        <v>13428</v>
      </c>
      <c r="E2105" s="48">
        <v>13.428000000000001</v>
      </c>
      <c r="F2105" s="48">
        <v>19.727377623119729</v>
      </c>
      <c r="G2105" s="50">
        <v>443.8</v>
      </c>
      <c r="H2105" s="41">
        <f t="shared" si="225"/>
        <v>1.3428000000000001E-2</v>
      </c>
      <c r="I2105" s="41">
        <f t="shared" si="226"/>
        <v>1.6553740000000001</v>
      </c>
      <c r="J2105" s="41">
        <f t="shared" si="227"/>
        <v>5.9593464000000003</v>
      </c>
      <c r="K2105" s="41">
        <f t="shared" si="228"/>
        <v>11772.65991854771</v>
      </c>
      <c r="L2105" s="41">
        <f t="shared" si="229"/>
        <v>4.6184934600000003E-3</v>
      </c>
      <c r="M2105" s="41">
        <f t="shared" si="230"/>
        <v>9.123811436874389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23" workbookViewId="0">
      <selection activeCell="B216" sqref="B216"/>
    </sheetView>
  </sheetViews>
  <sheetFormatPr defaultRowHeight="15"/>
  <sheetData>
    <row r="1" spans="1:1" ht="18.75">
      <c r="A1" s="7" t="s">
        <v>136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Given Data </vt:lpstr>
      <vt:lpstr>Rolling Resistance</vt:lpstr>
      <vt:lpstr>Gradient Resistance</vt:lpstr>
      <vt:lpstr>Acceeleration and Decelration</vt:lpstr>
      <vt:lpstr>Aerodynamic Resistance</vt:lpstr>
      <vt:lpstr>Net Resistance </vt:lpstr>
      <vt:lpstr>Simulation</vt:lpstr>
      <vt:lpstr>BSFC</vt:lpstr>
      <vt:lpstr>Graphs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Linux</dc:creator>
  <cp:lastModifiedBy>Linux</cp:lastModifiedBy>
  <dcterms:created xsi:type="dcterms:W3CDTF">2022-01-02T04:01:08Z</dcterms:created>
  <dcterms:modified xsi:type="dcterms:W3CDTF">2022-01-04T05:05:39Z</dcterms:modified>
</cp:coreProperties>
</file>